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drawings/drawing5.xml" ContentType="application/vnd.openxmlformats-officedocument.drawing+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pivotTables/pivotTable1.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Questa_cartella_di_lavoro" hidePivotFieldList="1"/>
  <mc:AlternateContent xmlns:mc="http://schemas.openxmlformats.org/markup-compatibility/2006">
    <mc:Choice Requires="x15">
      <x15ac:absPath xmlns:x15ac="http://schemas.microsoft.com/office/spreadsheetml/2010/11/ac" url="C:\Users\Pontari\VV2Scaleup Dropbox\VV2Scaleup Team Folder\01-DF\"/>
    </mc:Choice>
  </mc:AlternateContent>
  <xr:revisionPtr revIDLastSave="0" documentId="13_ncr:1_{8B94B6D6-2D5D-4411-9A56-3973246E89AB}" xr6:coauthVersionLast="47" xr6:coauthVersionMax="47" xr10:uidLastSave="{00000000-0000-0000-0000-000000000000}"/>
  <bookViews>
    <workbookView xWindow="-108" yWindow="-108" windowWidth="23256" windowHeight="13896" tabRatio="910" activeTab="11" xr2:uid="{00000000-000D-0000-FFFF-FFFF00000000}"/>
  </bookViews>
  <sheets>
    <sheet name="Deal Flow" sheetId="1" r:id="rId1"/>
    <sheet name="Follow on" sheetId="10" r:id="rId2"/>
    <sheet name="Rejected Why" sheetId="8" r:id="rId3"/>
    <sheet name="Status mensili" sheetId="2" r:id="rId4"/>
    <sheet name="By Status" sheetId="18" r:id="rId5"/>
    <sheet name="Status Rejected" sheetId="20" r:id="rId6"/>
    <sheet name="By Industry" sheetId="9" r:id="rId7"/>
    <sheet name="By Originator" sheetId="17" r:id="rId8"/>
    <sheet name="By Stage" sheetId="19" r:id="rId9"/>
    <sheet name="By Area" sheetId="14" r:id="rId10"/>
    <sheet name="ITM-participants" sheetId="6" r:id="rId11"/>
    <sheet name="ITM-minutes" sheetId="5" r:id="rId12"/>
    <sheet name="To do list" sheetId="12" state="hidden" r:id="rId13"/>
  </sheets>
  <definedNames>
    <definedName name="_xlnm._FilterDatabase" localSheetId="0" hidden="1">'Deal Flow'!$A$2:$BD$1718</definedName>
    <definedName name="_xlnm._FilterDatabase" localSheetId="1" hidden="1">'Follow on'!$A$2:$N$2</definedName>
    <definedName name="_xlnm._FilterDatabase" localSheetId="12" hidden="1">'To do list'!$A$2:$E$17</definedName>
    <definedName name="_xlnm.Print_Area" localSheetId="9">'By Area'!$A$1:$L$27</definedName>
    <definedName name="_xlnm.Print_Area" localSheetId="6">'By Industry'!$A$1:$M$26</definedName>
    <definedName name="_xlnm.Print_Area" localSheetId="7">'By Originator'!$A$1:$K$30</definedName>
    <definedName name="_xlnm.Print_Area" localSheetId="8">'By Stage'!$A$1:$K$26</definedName>
    <definedName name="_xlnm.Print_Area" localSheetId="4">'By Status'!$A$1:$K$26</definedName>
    <definedName name="_xlnm.Print_Area" localSheetId="0">'Deal Flow'!$G$1:$AA$436</definedName>
    <definedName name="_xlnm.Print_Area" localSheetId="10">'ITM-participants'!$A$1:$G$8</definedName>
    <definedName name="_xlnm.Print_Area" localSheetId="3">'Status mensili'!$A$1:$N$33</definedName>
    <definedName name="_xlnm.Print_Area" localSheetId="5">'Status Rejected'!$A$1:$D$28</definedName>
    <definedName name="_xlnm.Print_Titles" localSheetId="0">'Deal Flow'!$1:$2</definedName>
  </definedNames>
  <calcPr calcId="191029"/>
  <pivotCaches>
    <pivotCache cacheId="24"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4" i="2" l="1"/>
  <c r="D1709" i="1"/>
  <c r="C1709" i="1"/>
  <c r="B1709" i="1"/>
  <c r="A1709" i="1"/>
  <c r="F1709" i="1"/>
  <c r="D1713" i="1"/>
  <c r="C1713" i="1"/>
  <c r="B1713" i="1"/>
  <c r="A1713" i="1"/>
  <c r="F1713" i="1"/>
  <c r="D1718" i="1" l="1"/>
  <c r="C1718" i="1"/>
  <c r="B1718" i="1"/>
  <c r="A1718" i="1"/>
  <c r="D1717" i="1"/>
  <c r="C1717" i="1"/>
  <c r="B1717" i="1"/>
  <c r="A1717" i="1"/>
  <c r="D1716" i="1"/>
  <c r="C1716" i="1"/>
  <c r="B1716" i="1"/>
  <c r="A1716" i="1"/>
  <c r="D1715" i="1"/>
  <c r="C1715" i="1"/>
  <c r="B1715" i="1"/>
  <c r="A1715" i="1"/>
  <c r="D1714" i="1"/>
  <c r="C1714" i="1"/>
  <c r="B1714" i="1"/>
  <c r="A1714" i="1"/>
  <c r="D1712" i="1"/>
  <c r="C1712" i="1"/>
  <c r="B1712" i="1"/>
  <c r="A1712" i="1"/>
  <c r="D1711" i="1"/>
  <c r="C1711" i="1"/>
  <c r="B1711" i="1"/>
  <c r="A1711" i="1"/>
  <c r="D1710" i="1"/>
  <c r="C1710" i="1"/>
  <c r="B1710" i="1"/>
  <c r="A1710" i="1"/>
  <c r="D1708" i="1"/>
  <c r="C1708" i="1"/>
  <c r="B1708" i="1"/>
  <c r="A1708" i="1"/>
  <c r="D1707" i="1"/>
  <c r="C1707" i="1"/>
  <c r="B1707" i="1"/>
  <c r="A1707" i="1"/>
  <c r="D1706" i="1" l="1"/>
  <c r="C1706" i="1"/>
  <c r="B1706" i="1"/>
  <c r="A1706" i="1"/>
  <c r="D1705" i="1"/>
  <c r="C1705" i="1"/>
  <c r="B1705" i="1"/>
  <c r="A1705" i="1"/>
  <c r="D1704" i="1"/>
  <c r="C1704" i="1"/>
  <c r="B1704" i="1"/>
  <c r="A1704" i="1"/>
  <c r="D1703" i="1"/>
  <c r="C1703" i="1"/>
  <c r="B1703" i="1"/>
  <c r="A1703" i="1"/>
  <c r="D1702" i="1"/>
  <c r="C1702" i="1"/>
  <c r="B1702" i="1"/>
  <c r="A1702" i="1"/>
  <c r="D1701" i="1"/>
  <c r="C1701" i="1"/>
  <c r="B1701" i="1"/>
  <c r="A1701" i="1"/>
  <c r="D1700" i="1"/>
  <c r="C1700" i="1"/>
  <c r="B1700" i="1"/>
  <c r="A1700" i="1"/>
  <c r="D1699" i="1"/>
  <c r="C1699" i="1"/>
  <c r="B1699" i="1"/>
  <c r="A1699" i="1"/>
  <c r="D1698" i="1"/>
  <c r="C1698" i="1"/>
  <c r="B1698" i="1"/>
  <c r="A1698" i="1"/>
  <c r="D1697" i="1" l="1"/>
  <c r="C1697" i="1"/>
  <c r="B1697" i="1"/>
  <c r="A1697" i="1"/>
  <c r="D1696" i="1" l="1"/>
  <c r="C1696" i="1"/>
  <c r="B1696" i="1"/>
  <c r="A1696" i="1"/>
  <c r="D1695" i="1"/>
  <c r="C1695" i="1"/>
  <c r="B1695" i="1"/>
  <c r="A1695" i="1"/>
  <c r="D1694" i="1"/>
  <c r="C1694" i="1"/>
  <c r="B1694" i="1"/>
  <c r="A1694" i="1"/>
  <c r="D1693" i="1"/>
  <c r="C1693" i="1"/>
  <c r="B1693" i="1"/>
  <c r="A1693" i="1"/>
  <c r="D1692" i="1"/>
  <c r="C1692" i="1"/>
  <c r="B1692" i="1"/>
  <c r="A1692" i="1"/>
  <c r="D1691" i="1"/>
  <c r="C1691" i="1"/>
  <c r="B1691" i="1"/>
  <c r="A1691" i="1"/>
  <c r="D1690" i="1"/>
  <c r="C1690" i="1"/>
  <c r="B1690" i="1"/>
  <c r="A1690" i="1"/>
  <c r="D1689" i="1"/>
  <c r="C1689" i="1"/>
  <c r="B1689" i="1"/>
  <c r="A1689" i="1"/>
  <c r="D1688" i="1"/>
  <c r="C1688" i="1"/>
  <c r="B1688" i="1"/>
  <c r="A1688" i="1"/>
  <c r="D1687" i="1"/>
  <c r="C1687" i="1"/>
  <c r="B1687" i="1"/>
  <c r="A1687" i="1"/>
  <c r="D1686" i="1"/>
  <c r="C1686" i="1"/>
  <c r="B1686" i="1"/>
  <c r="A1686" i="1"/>
  <c r="D1685" i="1"/>
  <c r="C1685" i="1"/>
  <c r="B1685" i="1"/>
  <c r="A1685" i="1"/>
  <c r="D1684" i="1"/>
  <c r="C1684" i="1"/>
  <c r="B1684" i="1"/>
  <c r="A1684" i="1"/>
  <c r="D1683" i="1"/>
  <c r="C1683" i="1"/>
  <c r="B1683" i="1"/>
  <c r="A1683" i="1"/>
  <c r="D1682" i="1"/>
  <c r="C1682" i="1"/>
  <c r="B1682" i="1"/>
  <c r="A1682" i="1"/>
  <c r="C93" i="2" l="1"/>
  <c r="D1681" i="1"/>
  <c r="C1681" i="1"/>
  <c r="B1681" i="1"/>
  <c r="A1681" i="1"/>
  <c r="D1680" i="1"/>
  <c r="C1680" i="1"/>
  <c r="B1680" i="1"/>
  <c r="A1680" i="1"/>
  <c r="D1679" i="1"/>
  <c r="C1679" i="1"/>
  <c r="B1679" i="1"/>
  <c r="A1679" i="1"/>
  <c r="D1678" i="1"/>
  <c r="C1678" i="1"/>
  <c r="B1678" i="1"/>
  <c r="A1678" i="1"/>
  <c r="D1677" i="1"/>
  <c r="C1677" i="1"/>
  <c r="B1677" i="1"/>
  <c r="A1677" i="1"/>
  <c r="D1676" i="1"/>
  <c r="C1676" i="1"/>
  <c r="B1676" i="1"/>
  <c r="A1676" i="1"/>
  <c r="D1675" i="1"/>
  <c r="C1675" i="1"/>
  <c r="B1675" i="1"/>
  <c r="A1675" i="1"/>
  <c r="D1674" i="1"/>
  <c r="C1674" i="1"/>
  <c r="B1674" i="1"/>
  <c r="A1674" i="1"/>
  <c r="D1673" i="1"/>
  <c r="C1673" i="1"/>
  <c r="B1673" i="1"/>
  <c r="A1673" i="1"/>
  <c r="D1672" i="1"/>
  <c r="C1672" i="1"/>
  <c r="B1672" i="1"/>
  <c r="A1672" i="1"/>
  <c r="D1671" i="1"/>
  <c r="C1671" i="1"/>
  <c r="B1671" i="1"/>
  <c r="A1671" i="1"/>
  <c r="D1670" i="1"/>
  <c r="C1670" i="1"/>
  <c r="B1670" i="1"/>
  <c r="A1670" i="1"/>
  <c r="D1669" i="1"/>
  <c r="C1669" i="1"/>
  <c r="B1669" i="1"/>
  <c r="A1669" i="1"/>
  <c r="D1668" i="1"/>
  <c r="C1668" i="1"/>
  <c r="B1668" i="1"/>
  <c r="A1668" i="1"/>
  <c r="D1667" i="1"/>
  <c r="C1667" i="1"/>
  <c r="B1667" i="1"/>
  <c r="A1667" i="1"/>
  <c r="C1586" i="1" l="1"/>
  <c r="D1666" i="1"/>
  <c r="C1666" i="1"/>
  <c r="B1666" i="1"/>
  <c r="A1666" i="1"/>
  <c r="D1665" i="1"/>
  <c r="C1665" i="1"/>
  <c r="B1665" i="1"/>
  <c r="A1665" i="1"/>
  <c r="D1664" i="1"/>
  <c r="C1664" i="1"/>
  <c r="B1664" i="1"/>
  <c r="A1664" i="1"/>
  <c r="D1663" i="1"/>
  <c r="C1663" i="1"/>
  <c r="B1663" i="1"/>
  <c r="A1663" i="1"/>
  <c r="D1662" i="1"/>
  <c r="C1662" i="1"/>
  <c r="B1662" i="1"/>
  <c r="A1662" i="1"/>
  <c r="D1661" i="1"/>
  <c r="C1661" i="1"/>
  <c r="B1661" i="1"/>
  <c r="A1661" i="1"/>
  <c r="D1660" i="1"/>
  <c r="C1660" i="1"/>
  <c r="B1660" i="1"/>
  <c r="A1660" i="1"/>
  <c r="D1659" i="1"/>
  <c r="C1659" i="1"/>
  <c r="B1659" i="1"/>
  <c r="A1659" i="1"/>
  <c r="D1658" i="1"/>
  <c r="C1658" i="1"/>
  <c r="B1658" i="1"/>
  <c r="A1658" i="1"/>
  <c r="D1657" i="1"/>
  <c r="C1657" i="1"/>
  <c r="B1657" i="1"/>
  <c r="A1657" i="1"/>
  <c r="D1656" i="1"/>
  <c r="C1656" i="1"/>
  <c r="B1656" i="1"/>
  <c r="A1656" i="1"/>
  <c r="D1655" i="1" l="1"/>
  <c r="C1655" i="1"/>
  <c r="B1655" i="1"/>
  <c r="A1655" i="1"/>
  <c r="D1654" i="1"/>
  <c r="C1654" i="1"/>
  <c r="B1654" i="1"/>
  <c r="A1654" i="1"/>
  <c r="D1653" i="1"/>
  <c r="C1653" i="1"/>
  <c r="B1653" i="1"/>
  <c r="A1653" i="1"/>
  <c r="D1652" i="1"/>
  <c r="C1652" i="1"/>
  <c r="B1652" i="1"/>
  <c r="A1652" i="1"/>
  <c r="D1651" i="1"/>
  <c r="C1651" i="1"/>
  <c r="B1651" i="1"/>
  <c r="A1651" i="1"/>
  <c r="D1650" i="1"/>
  <c r="C1650" i="1"/>
  <c r="B1650" i="1"/>
  <c r="A1650" i="1"/>
  <c r="D1649" i="1"/>
  <c r="C1649" i="1"/>
  <c r="B1649" i="1"/>
  <c r="A1649" i="1"/>
  <c r="K29" i="14" l="1"/>
  <c r="D1648" i="1"/>
  <c r="C1648" i="1"/>
  <c r="B1648" i="1"/>
  <c r="A1648" i="1"/>
  <c r="D1647" i="1"/>
  <c r="C1647" i="1"/>
  <c r="B1647" i="1"/>
  <c r="A1647" i="1"/>
  <c r="D1646" i="1"/>
  <c r="C1646" i="1"/>
  <c r="B1646" i="1"/>
  <c r="A1646" i="1"/>
  <c r="D1645" i="1"/>
  <c r="C1645" i="1"/>
  <c r="B1645" i="1"/>
  <c r="A1645" i="1"/>
  <c r="D1644" i="1"/>
  <c r="C1644" i="1"/>
  <c r="B1644" i="1"/>
  <c r="A1644" i="1"/>
  <c r="F1644" i="1"/>
  <c r="F1645" i="1" s="1"/>
  <c r="F1646" i="1" s="1"/>
  <c r="D1643" i="1" l="1"/>
  <c r="C1643" i="1"/>
  <c r="B1643" i="1"/>
  <c r="A1643" i="1"/>
  <c r="D1642" i="1"/>
  <c r="C1642" i="1"/>
  <c r="B1642" i="1"/>
  <c r="A1642" i="1"/>
  <c r="D1641" i="1"/>
  <c r="C1641" i="1"/>
  <c r="B1641" i="1"/>
  <c r="A1641" i="1"/>
  <c r="D1640" i="1"/>
  <c r="C1640" i="1"/>
  <c r="B1640" i="1"/>
  <c r="A1640" i="1"/>
  <c r="D1639" i="1"/>
  <c r="C1639" i="1"/>
  <c r="B1639" i="1"/>
  <c r="A1639" i="1"/>
  <c r="D1638" i="1"/>
  <c r="C1638" i="1"/>
  <c r="B1638" i="1"/>
  <c r="A1638" i="1"/>
  <c r="D1637" i="1"/>
  <c r="C1637" i="1"/>
  <c r="B1637" i="1"/>
  <c r="A1637" i="1"/>
  <c r="D1636" i="1"/>
  <c r="C1636" i="1"/>
  <c r="B1636" i="1"/>
  <c r="A1636" i="1"/>
  <c r="D1635" i="1"/>
  <c r="C1635" i="1"/>
  <c r="B1635" i="1"/>
  <c r="A1635" i="1"/>
  <c r="D1634" i="1" l="1"/>
  <c r="C1634" i="1"/>
  <c r="B1634" i="1"/>
  <c r="A1634" i="1"/>
  <c r="D1633" i="1"/>
  <c r="C1633" i="1"/>
  <c r="B1633" i="1"/>
  <c r="A1633" i="1"/>
  <c r="D1632" i="1"/>
  <c r="C1632" i="1"/>
  <c r="B1632" i="1"/>
  <c r="A1632" i="1"/>
  <c r="D1631" i="1"/>
  <c r="C1631" i="1"/>
  <c r="B1631" i="1"/>
  <c r="A1631" i="1"/>
  <c r="C92" i="2" l="1"/>
  <c r="D1630" i="1"/>
  <c r="C1630" i="1"/>
  <c r="B1630" i="1"/>
  <c r="A1630" i="1"/>
  <c r="D1629" i="1"/>
  <c r="C1629" i="1"/>
  <c r="B1629" i="1"/>
  <c r="A1629" i="1"/>
  <c r="D1628" i="1"/>
  <c r="C1628" i="1"/>
  <c r="B1628" i="1"/>
  <c r="A1628" i="1"/>
  <c r="D1627" i="1"/>
  <c r="C1627" i="1"/>
  <c r="B1627" i="1"/>
  <c r="A1627" i="1"/>
  <c r="D1626" i="1"/>
  <c r="C1626" i="1"/>
  <c r="B1626" i="1"/>
  <c r="A1626" i="1"/>
  <c r="D1625" i="1"/>
  <c r="C1625" i="1"/>
  <c r="B1625" i="1"/>
  <c r="A1625" i="1"/>
  <c r="D1624" i="1" l="1"/>
  <c r="C1624" i="1"/>
  <c r="B1624" i="1"/>
  <c r="A1624" i="1"/>
  <c r="F1624" i="1"/>
  <c r="D1623" i="1"/>
  <c r="C1623" i="1"/>
  <c r="B1623" i="1"/>
  <c r="A1623" i="1"/>
  <c r="D1622" i="1"/>
  <c r="C1622" i="1"/>
  <c r="B1622" i="1"/>
  <c r="A1622" i="1"/>
  <c r="D1621" i="1"/>
  <c r="C1621" i="1"/>
  <c r="B1621" i="1"/>
  <c r="A1621" i="1"/>
  <c r="D1620" i="1"/>
  <c r="C1620" i="1"/>
  <c r="B1620" i="1"/>
  <c r="A1620" i="1"/>
  <c r="D1619" i="1"/>
  <c r="C1619" i="1"/>
  <c r="B1619" i="1"/>
  <c r="A1619" i="1"/>
  <c r="D1618" i="1"/>
  <c r="C1618" i="1"/>
  <c r="B1618" i="1"/>
  <c r="A1618" i="1"/>
  <c r="D1617" i="1"/>
  <c r="C1617" i="1"/>
  <c r="B1617" i="1"/>
  <c r="A1617" i="1"/>
  <c r="D1616" i="1"/>
  <c r="C1616" i="1"/>
  <c r="B1616" i="1"/>
  <c r="A1616" i="1"/>
  <c r="D1615" i="1"/>
  <c r="C1615" i="1"/>
  <c r="B1615" i="1"/>
  <c r="A1615" i="1"/>
  <c r="D1614" i="1"/>
  <c r="C1614" i="1"/>
  <c r="B1614" i="1"/>
  <c r="A1614" i="1"/>
  <c r="D1613" i="1"/>
  <c r="C1613" i="1"/>
  <c r="B1613" i="1"/>
  <c r="A1613" i="1"/>
  <c r="D1612" i="1"/>
  <c r="C1612" i="1"/>
  <c r="B1612" i="1"/>
  <c r="A1612" i="1"/>
  <c r="D1611" i="1"/>
  <c r="C1611" i="1"/>
  <c r="B1611" i="1"/>
  <c r="A1611" i="1"/>
  <c r="D1610" i="1"/>
  <c r="C1610" i="1"/>
  <c r="B1610" i="1"/>
  <c r="A1610" i="1"/>
  <c r="C91" i="2" l="1"/>
  <c r="D1609" i="1"/>
  <c r="C1609" i="1"/>
  <c r="B1609" i="1"/>
  <c r="A1609" i="1"/>
  <c r="D1608" i="1"/>
  <c r="C1608" i="1"/>
  <c r="B1608" i="1"/>
  <c r="A1608" i="1"/>
  <c r="D1607" i="1"/>
  <c r="C1607" i="1"/>
  <c r="B1607" i="1"/>
  <c r="A1607" i="1"/>
  <c r="D1606" i="1"/>
  <c r="C1606" i="1"/>
  <c r="B1606" i="1"/>
  <c r="A1606" i="1"/>
  <c r="D1605" i="1"/>
  <c r="C1605" i="1"/>
  <c r="B1605" i="1"/>
  <c r="A1605" i="1"/>
  <c r="D1604" i="1"/>
  <c r="C1604" i="1"/>
  <c r="B1604" i="1"/>
  <c r="A1604" i="1"/>
  <c r="D1603" i="1"/>
  <c r="C1603" i="1"/>
  <c r="B1603" i="1"/>
  <c r="A1603" i="1"/>
  <c r="D1602" i="1"/>
  <c r="C1602" i="1"/>
  <c r="B1602" i="1"/>
  <c r="A1602" i="1"/>
  <c r="D1601" i="1"/>
  <c r="C1601" i="1"/>
  <c r="B1601" i="1"/>
  <c r="A1601" i="1"/>
  <c r="D1600" i="1" l="1"/>
  <c r="C1600" i="1"/>
  <c r="B1600" i="1"/>
  <c r="A1600" i="1"/>
  <c r="D1599" i="1"/>
  <c r="C1599" i="1"/>
  <c r="B1599" i="1"/>
  <c r="A1599" i="1"/>
  <c r="D1598" i="1"/>
  <c r="C1598" i="1"/>
  <c r="B1598" i="1"/>
  <c r="A1598" i="1"/>
  <c r="D1597" i="1"/>
  <c r="C1597" i="1"/>
  <c r="B1597" i="1"/>
  <c r="A1597" i="1"/>
  <c r="D1596" i="1"/>
  <c r="C1596" i="1"/>
  <c r="B1596" i="1"/>
  <c r="A1596" i="1"/>
  <c r="D1595" i="1"/>
  <c r="C1595" i="1"/>
  <c r="B1595" i="1"/>
  <c r="A1595" i="1"/>
  <c r="D1594" i="1" l="1"/>
  <c r="C1594" i="1"/>
  <c r="B1594" i="1"/>
  <c r="A1594" i="1"/>
  <c r="D1593" i="1"/>
  <c r="C1593" i="1"/>
  <c r="B1593" i="1"/>
  <c r="A1593" i="1"/>
  <c r="D1592" i="1"/>
  <c r="C1592" i="1"/>
  <c r="B1592" i="1"/>
  <c r="A1592" i="1"/>
  <c r="D1591" i="1"/>
  <c r="C1591" i="1"/>
  <c r="B1591" i="1"/>
  <c r="A1591" i="1"/>
  <c r="D1590" i="1"/>
  <c r="C1590" i="1"/>
  <c r="B1590" i="1"/>
  <c r="A1590" i="1"/>
  <c r="D1589" i="1"/>
  <c r="C1589" i="1"/>
  <c r="B1589" i="1"/>
  <c r="A1589" i="1"/>
  <c r="D1588" i="1"/>
  <c r="C1588" i="1"/>
  <c r="B1588" i="1"/>
  <c r="A1588" i="1"/>
  <c r="D1587" i="1"/>
  <c r="C1587" i="1"/>
  <c r="B1587" i="1"/>
  <c r="A1587" i="1"/>
  <c r="D1586" i="1"/>
  <c r="B1586" i="1"/>
  <c r="A1586" i="1"/>
  <c r="D1585" i="1"/>
  <c r="C1585" i="1"/>
  <c r="B1585" i="1"/>
  <c r="A1585" i="1"/>
  <c r="D1584" i="1"/>
  <c r="C1584" i="1"/>
  <c r="B1584" i="1"/>
  <c r="A1584" i="1"/>
  <c r="D1583" i="1"/>
  <c r="C1583" i="1"/>
  <c r="B1583" i="1"/>
  <c r="A1583" i="1"/>
  <c r="D1582" i="1"/>
  <c r="C1582" i="1"/>
  <c r="B1582" i="1"/>
  <c r="A1582" i="1"/>
  <c r="D1581" i="1"/>
  <c r="C1581" i="1"/>
  <c r="B1581" i="1"/>
  <c r="A1581" i="1"/>
  <c r="D1580" i="1"/>
  <c r="C1580" i="1"/>
  <c r="B1580" i="1"/>
  <c r="A1580" i="1"/>
  <c r="D1579" i="1"/>
  <c r="C1579" i="1"/>
  <c r="B1579" i="1"/>
  <c r="A1579" i="1"/>
  <c r="D1578" i="1"/>
  <c r="C1578" i="1"/>
  <c r="B1578" i="1"/>
  <c r="A1578" i="1"/>
  <c r="D1577" i="1"/>
  <c r="C1577" i="1"/>
  <c r="B1577" i="1"/>
  <c r="A1577" i="1"/>
  <c r="D1576" i="1"/>
  <c r="C1576" i="1"/>
  <c r="B1576" i="1"/>
  <c r="A1576" i="1"/>
  <c r="C90" i="2"/>
  <c r="D1575" i="1"/>
  <c r="C1575" i="1"/>
  <c r="B1575" i="1"/>
  <c r="A1575" i="1"/>
  <c r="D1574" i="1"/>
  <c r="C1574" i="1"/>
  <c r="B1574" i="1"/>
  <c r="A1574" i="1"/>
  <c r="D1573" i="1"/>
  <c r="C1573" i="1"/>
  <c r="B1573" i="1"/>
  <c r="A1573" i="1"/>
  <c r="D1572" i="1"/>
  <c r="C1572" i="1"/>
  <c r="B1572" i="1"/>
  <c r="A1572" i="1"/>
  <c r="D1571" i="1"/>
  <c r="C1571" i="1"/>
  <c r="B1571" i="1"/>
  <c r="A1571" i="1"/>
  <c r="D1570" i="1"/>
  <c r="C1570" i="1"/>
  <c r="B1570" i="1"/>
  <c r="A1570" i="1"/>
  <c r="D1569" i="1"/>
  <c r="C1569" i="1"/>
  <c r="B1569" i="1"/>
  <c r="A1569" i="1"/>
  <c r="D1568" i="1"/>
  <c r="C1568" i="1"/>
  <c r="B1568" i="1"/>
  <c r="A1568" i="1"/>
  <c r="D1567" i="1"/>
  <c r="C1567" i="1"/>
  <c r="B1567" i="1"/>
  <c r="A1567" i="1"/>
  <c r="D1566" i="1"/>
  <c r="C1566" i="1"/>
  <c r="B1566" i="1"/>
  <c r="A1566" i="1"/>
  <c r="D1565" i="1"/>
  <c r="C1565" i="1"/>
  <c r="B1565" i="1"/>
  <c r="A1565" i="1"/>
  <c r="D1564" i="1"/>
  <c r="C1564" i="1"/>
  <c r="B1564" i="1"/>
  <c r="A1564" i="1"/>
  <c r="D1563" i="1"/>
  <c r="C1563" i="1"/>
  <c r="B1563" i="1"/>
  <c r="A1563" i="1"/>
  <c r="D1562" i="1"/>
  <c r="C1562" i="1"/>
  <c r="B1562" i="1"/>
  <c r="A1562" i="1"/>
  <c r="D1561" i="1"/>
  <c r="C1561" i="1"/>
  <c r="B1561" i="1"/>
  <c r="A1561" i="1"/>
  <c r="D1560" i="1"/>
  <c r="C1560" i="1"/>
  <c r="B1560" i="1"/>
  <c r="A1560" i="1"/>
  <c r="D1559" i="1" l="1"/>
  <c r="C1559" i="1"/>
  <c r="B1559" i="1"/>
  <c r="A1559" i="1"/>
  <c r="D1558" i="1"/>
  <c r="C1558" i="1"/>
  <c r="B1558" i="1"/>
  <c r="A1558" i="1"/>
  <c r="D1557" i="1"/>
  <c r="C1557" i="1"/>
  <c r="B1557" i="1"/>
  <c r="A1557" i="1"/>
  <c r="D1556" i="1"/>
  <c r="C1556" i="1"/>
  <c r="B1556" i="1"/>
  <c r="A1556" i="1"/>
  <c r="D1555" i="1"/>
  <c r="C1555" i="1"/>
  <c r="B1555" i="1"/>
  <c r="A1555" i="1"/>
  <c r="D1554" i="1"/>
  <c r="C1554" i="1"/>
  <c r="B1554" i="1"/>
  <c r="A1554" i="1"/>
  <c r="D1553" i="1"/>
  <c r="C1553" i="1"/>
  <c r="B1553" i="1"/>
  <c r="A1553" i="1"/>
  <c r="D1552" i="1"/>
  <c r="C1552" i="1"/>
  <c r="B1552" i="1"/>
  <c r="A1552" i="1"/>
  <c r="D1551" i="1"/>
  <c r="C1551" i="1"/>
  <c r="B1551" i="1"/>
  <c r="A1551" i="1"/>
  <c r="D1550" i="1"/>
  <c r="C1550" i="1"/>
  <c r="B1550" i="1"/>
  <c r="A1550" i="1"/>
  <c r="D1549" i="1"/>
  <c r="C1549" i="1"/>
  <c r="B1549" i="1"/>
  <c r="A1549" i="1"/>
  <c r="D1548" i="1"/>
  <c r="C1548" i="1"/>
  <c r="B1548" i="1"/>
  <c r="A1548" i="1"/>
  <c r="D1547" i="1"/>
  <c r="C1547" i="1"/>
  <c r="B1547" i="1"/>
  <c r="A1547" i="1"/>
  <c r="D1546" i="1"/>
  <c r="C1546" i="1"/>
  <c r="B1546" i="1"/>
  <c r="A1546" i="1"/>
  <c r="D1545" i="1"/>
  <c r="C1545" i="1"/>
  <c r="B1545" i="1"/>
  <c r="A1545" i="1"/>
  <c r="D1544" i="1"/>
  <c r="C1544" i="1"/>
  <c r="B1544" i="1"/>
  <c r="A1544" i="1"/>
  <c r="D1543" i="1"/>
  <c r="C1543" i="1"/>
  <c r="B1543" i="1"/>
  <c r="A1543" i="1"/>
  <c r="D1542" i="1" l="1"/>
  <c r="C1542" i="1"/>
  <c r="B1542" i="1"/>
  <c r="A1542" i="1"/>
  <c r="D1541" i="1"/>
  <c r="C1541" i="1"/>
  <c r="B1541" i="1"/>
  <c r="A1541" i="1"/>
  <c r="D1540" i="1" l="1"/>
  <c r="C1540" i="1"/>
  <c r="B1540" i="1"/>
  <c r="A1540" i="1"/>
  <c r="D1539" i="1"/>
  <c r="C1539" i="1"/>
  <c r="B1539" i="1"/>
  <c r="A1539" i="1"/>
  <c r="D1538" i="1"/>
  <c r="C1538" i="1"/>
  <c r="B1538" i="1"/>
  <c r="A1538" i="1"/>
  <c r="D1537" i="1"/>
  <c r="C1537" i="1"/>
  <c r="B1537" i="1"/>
  <c r="A1537" i="1"/>
  <c r="D1536" i="1"/>
  <c r="C1536" i="1"/>
  <c r="B1536" i="1"/>
  <c r="A1536" i="1"/>
  <c r="D1535" i="1"/>
  <c r="C1535" i="1"/>
  <c r="B1535" i="1"/>
  <c r="A1535" i="1"/>
  <c r="D1534" i="1"/>
  <c r="C1534" i="1"/>
  <c r="B1534" i="1"/>
  <c r="A1534" i="1"/>
  <c r="D1533" i="1"/>
  <c r="C1533" i="1"/>
  <c r="B1533" i="1"/>
  <c r="A1533" i="1"/>
  <c r="D1532" i="1"/>
  <c r="C1532" i="1"/>
  <c r="B1532" i="1"/>
  <c r="A1532" i="1"/>
  <c r="D1531" i="1"/>
  <c r="C1531" i="1"/>
  <c r="B1531" i="1"/>
  <c r="A1531" i="1"/>
  <c r="D1530" i="1"/>
  <c r="C1530" i="1"/>
  <c r="B1530" i="1"/>
  <c r="A1530" i="1"/>
  <c r="D1529" i="1"/>
  <c r="C1529" i="1"/>
  <c r="B1529" i="1"/>
  <c r="A1529" i="1"/>
  <c r="D1528" i="1"/>
  <c r="C1528" i="1"/>
  <c r="B1528" i="1"/>
  <c r="A1528" i="1"/>
  <c r="C89" i="2"/>
  <c r="D1527" i="1"/>
  <c r="C1527" i="1"/>
  <c r="B1527" i="1"/>
  <c r="A1527" i="1"/>
  <c r="D1526" i="1"/>
  <c r="C1526" i="1"/>
  <c r="B1526" i="1"/>
  <c r="A1526" i="1"/>
  <c r="D1525" i="1"/>
  <c r="C1525" i="1"/>
  <c r="B1525" i="1"/>
  <c r="A1525" i="1"/>
  <c r="D1524" i="1"/>
  <c r="C1524" i="1"/>
  <c r="B1524" i="1"/>
  <c r="A1524" i="1"/>
  <c r="D1523" i="1"/>
  <c r="C1523" i="1"/>
  <c r="B1523" i="1"/>
  <c r="A1523" i="1"/>
  <c r="D1522" i="1"/>
  <c r="C1522" i="1"/>
  <c r="B1522" i="1"/>
  <c r="A1522" i="1"/>
  <c r="D1521" i="1"/>
  <c r="C1521" i="1"/>
  <c r="B1521" i="1"/>
  <c r="A1521" i="1"/>
  <c r="D1520" i="1" l="1"/>
  <c r="C1520" i="1"/>
  <c r="B1520" i="1"/>
  <c r="A1520" i="1"/>
  <c r="D1519" i="1"/>
  <c r="C1519" i="1"/>
  <c r="B1519" i="1"/>
  <c r="A1519" i="1"/>
  <c r="D1518" i="1"/>
  <c r="C1518" i="1"/>
  <c r="B1518" i="1"/>
  <c r="A1518" i="1"/>
  <c r="D1517" i="1"/>
  <c r="C1517" i="1"/>
  <c r="B1517" i="1"/>
  <c r="A1517" i="1"/>
  <c r="D1516" i="1"/>
  <c r="C1516" i="1"/>
  <c r="B1516" i="1"/>
  <c r="A1516" i="1"/>
  <c r="D1515" i="1"/>
  <c r="C1515" i="1"/>
  <c r="B1515" i="1"/>
  <c r="A1515" i="1"/>
  <c r="D1514" i="1"/>
  <c r="C1514" i="1"/>
  <c r="B1514" i="1"/>
  <c r="A1514" i="1"/>
  <c r="D1513" i="1"/>
  <c r="C1513" i="1"/>
  <c r="B1513" i="1"/>
  <c r="A1513" i="1"/>
  <c r="D1512" i="1"/>
  <c r="C1512" i="1"/>
  <c r="B1512" i="1"/>
  <c r="A1512" i="1"/>
  <c r="D1511" i="1"/>
  <c r="C1511" i="1"/>
  <c r="B1511" i="1"/>
  <c r="A1511" i="1"/>
  <c r="D1510" i="1"/>
  <c r="C1510" i="1"/>
  <c r="B1510" i="1"/>
  <c r="A1510" i="1"/>
  <c r="D1509" i="1"/>
  <c r="C1509" i="1"/>
  <c r="B1509" i="1"/>
  <c r="A1509" i="1"/>
  <c r="D1508" i="1"/>
  <c r="C1508" i="1"/>
  <c r="B1508" i="1"/>
  <c r="A1508" i="1"/>
  <c r="D1507" i="1"/>
  <c r="C1507" i="1"/>
  <c r="B1507" i="1"/>
  <c r="A1507" i="1"/>
  <c r="D1506" i="1"/>
  <c r="C1506" i="1"/>
  <c r="B1506" i="1"/>
  <c r="A1506" i="1"/>
  <c r="D1505" i="1"/>
  <c r="C1505" i="1"/>
  <c r="B1505" i="1"/>
  <c r="A1505" i="1"/>
  <c r="D1504" i="1"/>
  <c r="C1504" i="1"/>
  <c r="B1504" i="1"/>
  <c r="A1504" i="1"/>
  <c r="D1503" i="1"/>
  <c r="C1503" i="1"/>
  <c r="B1503" i="1"/>
  <c r="A1503" i="1"/>
  <c r="D1502" i="1"/>
  <c r="C1502" i="1"/>
  <c r="B1502" i="1"/>
  <c r="A1502" i="1"/>
  <c r="D1501" i="1"/>
  <c r="C1501" i="1"/>
  <c r="B1501" i="1"/>
  <c r="A1501" i="1"/>
  <c r="D1500" i="1"/>
  <c r="C1500" i="1"/>
  <c r="B1500" i="1"/>
  <c r="A1500" i="1"/>
  <c r="D1499" i="1"/>
  <c r="C1499" i="1"/>
  <c r="B1499" i="1"/>
  <c r="A1499" i="1"/>
  <c r="D1498" i="1"/>
  <c r="C1498" i="1"/>
  <c r="B1498" i="1"/>
  <c r="A1498" i="1"/>
  <c r="D1497" i="1"/>
  <c r="C1497" i="1"/>
  <c r="B1497" i="1"/>
  <c r="A1497" i="1"/>
  <c r="C26" i="20"/>
  <c r="D1496" i="1"/>
  <c r="C1496" i="1"/>
  <c r="B1496" i="1"/>
  <c r="A1496" i="1"/>
  <c r="D1495" i="1"/>
  <c r="C1495" i="1"/>
  <c r="B1495" i="1"/>
  <c r="A1495" i="1"/>
  <c r="D1494" i="1"/>
  <c r="C1494" i="1"/>
  <c r="B1494" i="1"/>
  <c r="A1494" i="1"/>
  <c r="D1493" i="1"/>
  <c r="C1493" i="1"/>
  <c r="B1493" i="1"/>
  <c r="A1493" i="1"/>
  <c r="D1492" i="1"/>
  <c r="C1492" i="1"/>
  <c r="B1492" i="1"/>
  <c r="A1492" i="1"/>
  <c r="D1491" i="1"/>
  <c r="C1491" i="1"/>
  <c r="B1491" i="1"/>
  <c r="A1491" i="1"/>
  <c r="D1490" i="1"/>
  <c r="C1490" i="1"/>
  <c r="B1490" i="1"/>
  <c r="A1490" i="1"/>
  <c r="D1489" i="1"/>
  <c r="C1489" i="1"/>
  <c r="B1489" i="1"/>
  <c r="A1489" i="1"/>
  <c r="D1488" i="1"/>
  <c r="C1488" i="1"/>
  <c r="B1488" i="1"/>
  <c r="A1488" i="1"/>
  <c r="D1487" i="1"/>
  <c r="C1487" i="1"/>
  <c r="B1487" i="1"/>
  <c r="A1487" i="1"/>
  <c r="D1486" i="1"/>
  <c r="C1486" i="1"/>
  <c r="B1486" i="1"/>
  <c r="A1486" i="1"/>
  <c r="D1485" i="1"/>
  <c r="C1485" i="1"/>
  <c r="B1485" i="1"/>
  <c r="A1485" i="1"/>
  <c r="D1484" i="1"/>
  <c r="C1484" i="1"/>
  <c r="B1484" i="1"/>
  <c r="A1484" i="1"/>
  <c r="A1475" i="1" l="1"/>
  <c r="B1475" i="1"/>
  <c r="C1475" i="1"/>
  <c r="D1475" i="1"/>
  <c r="A1476" i="1"/>
  <c r="B1476" i="1"/>
  <c r="C1476" i="1"/>
  <c r="D1476" i="1"/>
  <c r="A1477" i="1"/>
  <c r="B1477" i="1"/>
  <c r="C1477" i="1"/>
  <c r="D1477" i="1"/>
  <c r="A1478" i="1"/>
  <c r="B1478" i="1"/>
  <c r="C1478" i="1"/>
  <c r="D1478" i="1"/>
  <c r="A1479" i="1"/>
  <c r="B1479" i="1"/>
  <c r="C1479" i="1"/>
  <c r="D1479" i="1"/>
  <c r="A1480" i="1"/>
  <c r="B1480" i="1"/>
  <c r="C1480" i="1"/>
  <c r="D1480" i="1"/>
  <c r="A1481" i="1"/>
  <c r="B1481" i="1"/>
  <c r="C1481" i="1"/>
  <c r="D1481" i="1"/>
  <c r="A1482" i="1"/>
  <c r="B1482" i="1"/>
  <c r="C1482" i="1"/>
  <c r="D1482" i="1"/>
  <c r="A1483" i="1"/>
  <c r="B1483" i="1"/>
  <c r="C1483" i="1"/>
  <c r="D1483" i="1"/>
  <c r="C88" i="2"/>
  <c r="D1474" i="1"/>
  <c r="C1474" i="1"/>
  <c r="B1474" i="1"/>
  <c r="A1474" i="1"/>
  <c r="F1474" i="1"/>
  <c r="C87" i="2" l="1"/>
  <c r="D1473" i="1"/>
  <c r="C1473" i="1"/>
  <c r="B1473" i="1"/>
  <c r="A1473" i="1"/>
  <c r="D1472" i="1"/>
  <c r="C1472" i="1"/>
  <c r="B1472" i="1"/>
  <c r="A1472" i="1"/>
  <c r="D1471" i="1"/>
  <c r="C1471" i="1"/>
  <c r="B1471" i="1"/>
  <c r="A1471" i="1"/>
  <c r="D1470" i="1"/>
  <c r="C1470" i="1"/>
  <c r="B1470" i="1"/>
  <c r="A1470" i="1"/>
  <c r="D1469" i="1"/>
  <c r="C1469" i="1"/>
  <c r="B1469" i="1"/>
  <c r="A1469" i="1"/>
  <c r="D1468" i="1"/>
  <c r="C1468" i="1"/>
  <c r="B1468" i="1"/>
  <c r="A1468" i="1"/>
  <c r="D1467" i="1"/>
  <c r="C1467" i="1"/>
  <c r="B1467" i="1"/>
  <c r="A1467" i="1"/>
  <c r="D1466" i="1" l="1"/>
  <c r="C1466" i="1"/>
  <c r="B1466" i="1"/>
  <c r="A1466" i="1"/>
  <c r="F1466" i="1"/>
  <c r="D1465" i="1" l="1"/>
  <c r="C1465" i="1"/>
  <c r="B1465" i="1"/>
  <c r="A1465" i="1"/>
  <c r="D1464" i="1"/>
  <c r="C1464" i="1"/>
  <c r="B1464" i="1"/>
  <c r="A1464" i="1"/>
  <c r="D1463" i="1"/>
  <c r="C1463" i="1"/>
  <c r="B1463" i="1"/>
  <c r="A1463" i="1"/>
  <c r="D1462" i="1"/>
  <c r="C1462" i="1"/>
  <c r="B1462" i="1"/>
  <c r="A1462" i="1"/>
  <c r="D1461" i="1"/>
  <c r="C1461" i="1"/>
  <c r="B1461" i="1"/>
  <c r="A1461" i="1"/>
  <c r="D1460" i="1"/>
  <c r="C1460" i="1"/>
  <c r="B1460" i="1"/>
  <c r="A1460" i="1"/>
  <c r="D1459" i="1"/>
  <c r="C1459" i="1"/>
  <c r="B1459" i="1"/>
  <c r="A1459" i="1"/>
  <c r="D1458" i="1"/>
  <c r="C1458" i="1"/>
  <c r="B1458" i="1"/>
  <c r="A1458" i="1"/>
  <c r="D1457" i="1"/>
  <c r="C1457" i="1"/>
  <c r="B1457" i="1"/>
  <c r="A1457" i="1"/>
  <c r="D1456" i="1"/>
  <c r="C1456" i="1"/>
  <c r="B1456" i="1"/>
  <c r="A1456" i="1"/>
  <c r="D1455" i="1"/>
  <c r="C1455" i="1"/>
  <c r="B1455" i="1"/>
  <c r="A1455" i="1"/>
  <c r="D1454" i="1"/>
  <c r="C1454" i="1"/>
  <c r="B1454" i="1"/>
  <c r="A1454" i="1"/>
  <c r="D1453" i="1"/>
  <c r="C1453" i="1"/>
  <c r="B1453" i="1"/>
  <c r="A1453" i="1"/>
  <c r="D1452" i="1"/>
  <c r="C1452" i="1"/>
  <c r="B1452" i="1"/>
  <c r="A1452" i="1"/>
  <c r="D1451" i="1"/>
  <c r="C1451" i="1"/>
  <c r="B1451" i="1"/>
  <c r="A1451" i="1"/>
  <c r="D1450" i="1"/>
  <c r="C1450" i="1"/>
  <c r="B1450" i="1"/>
  <c r="A1450" i="1"/>
  <c r="D1449" i="1"/>
  <c r="C1449" i="1"/>
  <c r="B1449" i="1"/>
  <c r="A1449" i="1"/>
  <c r="D1448" i="1"/>
  <c r="C1448" i="1"/>
  <c r="B1448" i="1"/>
  <c r="A1448" i="1"/>
  <c r="D1447" i="1"/>
  <c r="C1447" i="1"/>
  <c r="B1447" i="1"/>
  <c r="A1447" i="1"/>
  <c r="D1446" i="1"/>
  <c r="C1446" i="1"/>
  <c r="B1446" i="1"/>
  <c r="A1446" i="1"/>
  <c r="D1445" i="1"/>
  <c r="C1445" i="1"/>
  <c r="B1445" i="1"/>
  <c r="A1445" i="1"/>
  <c r="D1444" i="1"/>
  <c r="C1444" i="1"/>
  <c r="B1444" i="1"/>
  <c r="A1444" i="1"/>
  <c r="D1443" i="1" l="1"/>
  <c r="C1443" i="1"/>
  <c r="B1443" i="1"/>
  <c r="A1443" i="1"/>
  <c r="D1442" i="1"/>
  <c r="C1442" i="1"/>
  <c r="B1442" i="1"/>
  <c r="A1442" i="1"/>
  <c r="D1441" i="1"/>
  <c r="C1441" i="1"/>
  <c r="B1441" i="1"/>
  <c r="A1441" i="1"/>
  <c r="D1440" i="1"/>
  <c r="C1440" i="1"/>
  <c r="B1440" i="1"/>
  <c r="A1440" i="1"/>
  <c r="C86" i="2" l="1"/>
  <c r="BB937" i="1" l="1"/>
  <c r="D1439" i="1"/>
  <c r="C1439" i="1"/>
  <c r="B1439" i="1"/>
  <c r="A1439" i="1"/>
  <c r="D1438" i="1"/>
  <c r="C1438" i="1"/>
  <c r="B1438" i="1"/>
  <c r="A1438" i="1"/>
  <c r="D1437" i="1"/>
  <c r="C1437" i="1"/>
  <c r="B1437" i="1"/>
  <c r="A1437" i="1"/>
  <c r="D1436" i="1"/>
  <c r="C1436" i="1"/>
  <c r="B1436" i="1"/>
  <c r="A1436" i="1"/>
  <c r="D1435" i="1"/>
  <c r="C1435" i="1"/>
  <c r="B1435" i="1"/>
  <c r="A1435" i="1"/>
  <c r="D1434" i="1"/>
  <c r="C1434" i="1"/>
  <c r="B1434" i="1"/>
  <c r="A1434" i="1"/>
  <c r="D1433" i="1"/>
  <c r="C1433" i="1"/>
  <c r="B1433" i="1"/>
  <c r="A1433" i="1"/>
  <c r="D1432" i="1"/>
  <c r="C1432" i="1"/>
  <c r="B1432" i="1"/>
  <c r="A1432" i="1"/>
  <c r="D1431" i="1"/>
  <c r="C1431" i="1"/>
  <c r="B1431" i="1"/>
  <c r="A1431" i="1"/>
  <c r="D1430" i="1"/>
  <c r="C1430" i="1"/>
  <c r="B1430" i="1"/>
  <c r="A1430" i="1"/>
  <c r="D1429" i="1"/>
  <c r="C1429" i="1"/>
  <c r="B1429" i="1"/>
  <c r="A1429" i="1"/>
  <c r="D1428" i="1"/>
  <c r="C1428" i="1"/>
  <c r="B1428" i="1"/>
  <c r="A1428" i="1"/>
  <c r="D1427" i="1"/>
  <c r="C1427" i="1"/>
  <c r="B1427" i="1"/>
  <c r="A1427" i="1"/>
  <c r="D1426" i="1"/>
  <c r="C1426" i="1"/>
  <c r="B1426" i="1"/>
  <c r="A1426" i="1"/>
  <c r="D1425" i="1"/>
  <c r="C1425" i="1"/>
  <c r="B1425" i="1"/>
  <c r="A1425" i="1"/>
  <c r="D1424" i="1"/>
  <c r="C1424" i="1"/>
  <c r="B1424" i="1"/>
  <c r="A1424" i="1"/>
  <c r="D1423" i="1"/>
  <c r="C1423" i="1"/>
  <c r="B1423" i="1"/>
  <c r="A1423" i="1"/>
  <c r="D1422" i="1"/>
  <c r="C1422" i="1"/>
  <c r="B1422" i="1"/>
  <c r="A1422" i="1"/>
  <c r="D1421" i="1" l="1"/>
  <c r="C1421" i="1"/>
  <c r="B1421" i="1"/>
  <c r="A1421" i="1"/>
  <c r="D1420" i="1"/>
  <c r="C1420" i="1"/>
  <c r="B1420" i="1"/>
  <c r="A1420" i="1"/>
  <c r="D1419" i="1"/>
  <c r="C1419" i="1"/>
  <c r="B1419" i="1"/>
  <c r="A1419" i="1"/>
  <c r="D1418" i="1"/>
  <c r="C1418" i="1"/>
  <c r="B1418" i="1"/>
  <c r="A1418" i="1"/>
  <c r="D1417" i="1"/>
  <c r="C1417" i="1"/>
  <c r="B1417" i="1"/>
  <c r="A1417" i="1"/>
  <c r="D1416" i="1"/>
  <c r="C1416" i="1"/>
  <c r="B1416" i="1"/>
  <c r="A1416" i="1"/>
  <c r="D1415" i="1" l="1"/>
  <c r="C1415" i="1"/>
  <c r="B1415" i="1"/>
  <c r="A1415" i="1"/>
  <c r="D1414" i="1"/>
  <c r="C1414" i="1"/>
  <c r="B1414" i="1"/>
  <c r="A1414" i="1"/>
  <c r="D1413" i="1"/>
  <c r="C1413" i="1"/>
  <c r="B1413" i="1"/>
  <c r="A1413" i="1"/>
  <c r="D1412" i="1"/>
  <c r="C1412" i="1"/>
  <c r="B1412" i="1"/>
  <c r="A1412" i="1"/>
  <c r="D1411" i="1"/>
  <c r="C1411" i="1"/>
  <c r="B1411" i="1"/>
  <c r="A1411" i="1"/>
  <c r="D1410" i="1"/>
  <c r="C1410" i="1"/>
  <c r="B1410" i="1"/>
  <c r="A1410" i="1"/>
  <c r="D1409" i="1"/>
  <c r="C1409" i="1"/>
  <c r="B1409" i="1"/>
  <c r="A1409" i="1"/>
  <c r="D1408" i="1"/>
  <c r="C1408" i="1"/>
  <c r="B1408" i="1"/>
  <c r="A1408" i="1"/>
  <c r="D1407" i="1"/>
  <c r="C1407" i="1"/>
  <c r="B1407" i="1"/>
  <c r="A1407" i="1"/>
  <c r="D1406" i="1"/>
  <c r="C1406" i="1"/>
  <c r="B1406" i="1"/>
  <c r="A1406" i="1"/>
  <c r="D1405" i="1"/>
  <c r="C1405" i="1"/>
  <c r="B1405" i="1"/>
  <c r="A1405" i="1"/>
  <c r="D1404" i="1"/>
  <c r="C1404" i="1"/>
  <c r="B1404" i="1"/>
  <c r="A1404" i="1"/>
  <c r="D1403" i="1"/>
  <c r="C1403" i="1"/>
  <c r="B1403" i="1"/>
  <c r="A1403" i="1"/>
  <c r="D1402" i="1"/>
  <c r="C1402" i="1"/>
  <c r="B1402" i="1"/>
  <c r="A1402" i="1"/>
  <c r="D1401" i="1"/>
  <c r="C1401" i="1"/>
  <c r="B1401" i="1"/>
  <c r="A1401" i="1"/>
  <c r="D1400" i="1"/>
  <c r="C1400" i="1"/>
  <c r="B1400" i="1"/>
  <c r="A1400" i="1"/>
  <c r="D1399" i="1"/>
  <c r="C1399" i="1"/>
  <c r="B1399" i="1"/>
  <c r="A1399" i="1"/>
  <c r="J21" i="10" l="1"/>
  <c r="D1398" i="1" l="1"/>
  <c r="C1398" i="1"/>
  <c r="B1398" i="1"/>
  <c r="A1398" i="1"/>
  <c r="D1397" i="1" l="1"/>
  <c r="C1397" i="1"/>
  <c r="B1397" i="1"/>
  <c r="A1397" i="1"/>
  <c r="D1396" i="1"/>
  <c r="C1396" i="1"/>
  <c r="B1396" i="1"/>
  <c r="A1396" i="1"/>
  <c r="D1395" i="1"/>
  <c r="C1395" i="1"/>
  <c r="B1395" i="1"/>
  <c r="A1395" i="1"/>
  <c r="D1394" i="1"/>
  <c r="C1394" i="1"/>
  <c r="B1394" i="1"/>
  <c r="A1394" i="1"/>
  <c r="D1393" i="1"/>
  <c r="C1393" i="1"/>
  <c r="B1393" i="1"/>
  <c r="A1393" i="1"/>
  <c r="D1392" i="1"/>
  <c r="C1392" i="1"/>
  <c r="B1392" i="1"/>
  <c r="A1392" i="1"/>
  <c r="D1391" i="1"/>
  <c r="C1391" i="1"/>
  <c r="B1391" i="1"/>
  <c r="A1391" i="1"/>
  <c r="D1390" i="1"/>
  <c r="C1390" i="1"/>
  <c r="B1390" i="1"/>
  <c r="A1390" i="1"/>
  <c r="D1389" i="1"/>
  <c r="C1389" i="1"/>
  <c r="B1389" i="1"/>
  <c r="A1389" i="1"/>
  <c r="D1388" i="1"/>
  <c r="C1388" i="1"/>
  <c r="B1388" i="1"/>
  <c r="A1388" i="1"/>
  <c r="D1387" i="1"/>
  <c r="C1387" i="1"/>
  <c r="B1387" i="1"/>
  <c r="A1387" i="1"/>
  <c r="D1386" i="1"/>
  <c r="C1386" i="1"/>
  <c r="B1386" i="1"/>
  <c r="A1386" i="1"/>
  <c r="D1385" i="1" l="1"/>
  <c r="C1385" i="1"/>
  <c r="B1385" i="1"/>
  <c r="A1385" i="1"/>
  <c r="D1384" i="1"/>
  <c r="C1384" i="1"/>
  <c r="B1384" i="1"/>
  <c r="A1384" i="1"/>
  <c r="D1383" i="1"/>
  <c r="C1383" i="1"/>
  <c r="B1383" i="1"/>
  <c r="A1383" i="1"/>
  <c r="D1382" i="1"/>
  <c r="C1382" i="1"/>
  <c r="B1382" i="1"/>
  <c r="A1382" i="1"/>
  <c r="D1381" i="1"/>
  <c r="C1381" i="1"/>
  <c r="B1381" i="1"/>
  <c r="A1381" i="1"/>
  <c r="D1380" i="1"/>
  <c r="C1380" i="1"/>
  <c r="B1380" i="1"/>
  <c r="A1380" i="1"/>
  <c r="D1379" i="1"/>
  <c r="C1379" i="1"/>
  <c r="B1379" i="1"/>
  <c r="A1379" i="1"/>
  <c r="D1378" i="1"/>
  <c r="C1378" i="1"/>
  <c r="B1378" i="1"/>
  <c r="A1378" i="1"/>
  <c r="D1377" i="1"/>
  <c r="C1377" i="1"/>
  <c r="B1377" i="1"/>
  <c r="A1377" i="1"/>
  <c r="D1376" i="1" l="1"/>
  <c r="C1376" i="1"/>
  <c r="B1376" i="1"/>
  <c r="A1376" i="1"/>
  <c r="D1375" i="1"/>
  <c r="C1375" i="1"/>
  <c r="B1375" i="1"/>
  <c r="A1375" i="1"/>
  <c r="D1374" i="1"/>
  <c r="C1374" i="1"/>
  <c r="B1374" i="1"/>
  <c r="A1374" i="1"/>
  <c r="C85" i="2" l="1"/>
  <c r="D1373" i="1"/>
  <c r="C1373" i="1"/>
  <c r="B1373" i="1"/>
  <c r="A1373" i="1"/>
  <c r="D1372" i="1"/>
  <c r="C1372" i="1"/>
  <c r="B1372" i="1"/>
  <c r="A1372" i="1"/>
  <c r="D1371" i="1"/>
  <c r="C1371" i="1"/>
  <c r="B1371" i="1"/>
  <c r="A1371" i="1"/>
  <c r="D1370" i="1"/>
  <c r="C1370" i="1"/>
  <c r="B1370" i="1"/>
  <c r="A1370" i="1"/>
  <c r="D1369" i="1"/>
  <c r="C1369" i="1"/>
  <c r="B1369" i="1"/>
  <c r="A1369" i="1"/>
  <c r="D1368" i="1"/>
  <c r="C1368" i="1"/>
  <c r="B1368" i="1"/>
  <c r="A1368" i="1"/>
  <c r="D1367" i="1"/>
  <c r="C1367" i="1"/>
  <c r="B1367" i="1"/>
  <c r="A1367" i="1"/>
  <c r="D1366" i="1"/>
  <c r="C1366" i="1"/>
  <c r="B1366" i="1"/>
  <c r="A1366" i="1"/>
  <c r="D1365" i="1"/>
  <c r="C1365" i="1"/>
  <c r="B1365" i="1"/>
  <c r="A1365" i="1"/>
  <c r="D1364" i="1"/>
  <c r="C1364" i="1"/>
  <c r="B1364" i="1"/>
  <c r="A1364" i="1"/>
  <c r="D1363" i="1"/>
  <c r="C1363" i="1"/>
  <c r="B1363" i="1"/>
  <c r="A1363" i="1"/>
  <c r="D1362" i="1"/>
  <c r="C1362" i="1"/>
  <c r="B1362" i="1"/>
  <c r="A1362" i="1"/>
  <c r="D1361" i="1"/>
  <c r="C1361" i="1"/>
  <c r="B1361" i="1"/>
  <c r="A1361" i="1"/>
  <c r="D1360" i="1" l="1"/>
  <c r="C1360" i="1"/>
  <c r="B1360" i="1"/>
  <c r="A1360" i="1"/>
  <c r="D1359" i="1"/>
  <c r="C1359" i="1"/>
  <c r="B1359" i="1"/>
  <c r="A1359" i="1"/>
  <c r="D1358" i="1"/>
  <c r="C1358" i="1"/>
  <c r="B1358" i="1"/>
  <c r="A1358" i="1"/>
  <c r="D1357" i="1"/>
  <c r="C1357" i="1"/>
  <c r="B1357" i="1"/>
  <c r="A1357" i="1"/>
  <c r="D1356" i="1"/>
  <c r="C1356" i="1"/>
  <c r="B1356" i="1"/>
  <c r="A1356" i="1"/>
  <c r="D1355" i="1"/>
  <c r="C1355" i="1"/>
  <c r="B1355" i="1"/>
  <c r="A1355" i="1"/>
  <c r="D1354" i="1"/>
  <c r="C1354" i="1"/>
  <c r="B1354" i="1"/>
  <c r="A1354" i="1"/>
  <c r="D1353" i="1"/>
  <c r="C1353" i="1"/>
  <c r="B1353" i="1"/>
  <c r="A1353" i="1"/>
  <c r="D1352" i="1"/>
  <c r="C1352" i="1"/>
  <c r="B1352" i="1"/>
  <c r="A1352" i="1"/>
  <c r="D1351" i="1" l="1"/>
  <c r="C1351" i="1"/>
  <c r="B1351" i="1"/>
  <c r="A1351" i="1"/>
  <c r="D1350" i="1"/>
  <c r="C1350" i="1"/>
  <c r="B1350" i="1"/>
  <c r="A1350" i="1"/>
  <c r="D1349" i="1"/>
  <c r="C1349" i="1"/>
  <c r="B1349" i="1"/>
  <c r="A1349" i="1"/>
  <c r="D1348" i="1" l="1"/>
  <c r="C1348" i="1"/>
  <c r="B1348" i="1"/>
  <c r="A1348" i="1"/>
  <c r="D1347" i="1"/>
  <c r="C1347" i="1"/>
  <c r="B1347" i="1"/>
  <c r="A1347" i="1"/>
  <c r="D1346" i="1"/>
  <c r="C1346" i="1"/>
  <c r="B1346" i="1"/>
  <c r="A1346" i="1"/>
  <c r="D1345" i="1" l="1"/>
  <c r="C1345" i="1"/>
  <c r="B1345" i="1"/>
  <c r="A1345" i="1"/>
  <c r="D1344" i="1"/>
  <c r="C1344" i="1"/>
  <c r="B1344" i="1"/>
  <c r="A1344" i="1"/>
  <c r="C84" i="2" l="1"/>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30" i="14"/>
  <c r="K2" i="14"/>
  <c r="G3" i="14"/>
  <c r="G4" i="14"/>
  <c r="G5" i="14"/>
  <c r="G6" i="14"/>
  <c r="G7" i="14"/>
  <c r="G8" i="14"/>
  <c r="G9" i="14"/>
  <c r="G10" i="14"/>
  <c r="G11" i="14"/>
  <c r="G12" i="14"/>
  <c r="G13" i="14"/>
  <c r="G14" i="14"/>
  <c r="G15" i="14"/>
  <c r="G16" i="14"/>
  <c r="G17" i="14"/>
  <c r="G18" i="14"/>
  <c r="G19" i="14"/>
  <c r="G20" i="14"/>
  <c r="G21" i="14"/>
  <c r="G22" i="14"/>
  <c r="G2" i="14"/>
  <c r="B3" i="14"/>
  <c r="B2" i="14"/>
  <c r="D1343" i="1" l="1"/>
  <c r="C1343" i="1"/>
  <c r="B1343" i="1"/>
  <c r="A1343" i="1"/>
  <c r="D1342" i="1"/>
  <c r="C1342" i="1"/>
  <c r="B1342" i="1"/>
  <c r="A1342" i="1"/>
  <c r="D1341" i="1"/>
  <c r="C1341" i="1"/>
  <c r="B1341" i="1"/>
  <c r="A1341" i="1"/>
  <c r="D1340" i="1"/>
  <c r="C1340" i="1"/>
  <c r="B1340" i="1"/>
  <c r="A1340" i="1"/>
  <c r="D1339" i="1"/>
  <c r="C1339" i="1"/>
  <c r="B1339" i="1"/>
  <c r="A1339" i="1"/>
  <c r="D1338" i="1"/>
  <c r="C1338" i="1"/>
  <c r="B1338" i="1"/>
  <c r="A1338" i="1"/>
  <c r="D1337" i="1"/>
  <c r="C1337" i="1"/>
  <c r="B1337" i="1"/>
  <c r="A1337" i="1"/>
  <c r="D1336" i="1"/>
  <c r="C1336" i="1"/>
  <c r="B1336" i="1"/>
  <c r="A1336" i="1"/>
  <c r="D1335" i="1"/>
  <c r="C1335" i="1"/>
  <c r="B1335" i="1"/>
  <c r="A1335" i="1"/>
  <c r="D1334" i="1"/>
  <c r="C1334" i="1"/>
  <c r="B1334" i="1"/>
  <c r="A1334" i="1"/>
  <c r="D1333" i="1"/>
  <c r="C1333" i="1"/>
  <c r="B1333" i="1"/>
  <c r="A1333" i="1"/>
  <c r="D1332" i="1"/>
  <c r="C1332" i="1"/>
  <c r="B1332" i="1"/>
  <c r="A1332" i="1"/>
  <c r="D1331" i="1" l="1"/>
  <c r="C1331" i="1"/>
  <c r="B1331" i="1"/>
  <c r="A1331" i="1"/>
  <c r="D1330" i="1"/>
  <c r="C1330" i="1"/>
  <c r="B1330" i="1"/>
  <c r="A1330" i="1"/>
  <c r="D1329" i="1"/>
  <c r="C1329" i="1"/>
  <c r="B1329" i="1"/>
  <c r="A1329" i="1"/>
  <c r="D1328" i="1"/>
  <c r="C1328" i="1"/>
  <c r="B1328" i="1"/>
  <c r="A1328" i="1"/>
  <c r="D1327" i="1"/>
  <c r="C1327" i="1"/>
  <c r="B1327" i="1"/>
  <c r="A1327" i="1"/>
  <c r="D1326" i="1"/>
  <c r="C1326" i="1"/>
  <c r="B1326" i="1"/>
  <c r="A1326" i="1"/>
  <c r="D1325" i="1"/>
  <c r="C1325" i="1"/>
  <c r="B1325" i="1"/>
  <c r="A1325" i="1"/>
  <c r="D1324" i="1"/>
  <c r="C1324" i="1"/>
  <c r="B1324" i="1"/>
  <c r="A1324" i="1"/>
  <c r="D1323" i="1"/>
  <c r="C1323" i="1"/>
  <c r="B1323" i="1"/>
  <c r="A1323" i="1"/>
  <c r="D1322" i="1"/>
  <c r="C1322" i="1"/>
  <c r="B1322" i="1"/>
  <c r="A1322" i="1"/>
  <c r="D1321" i="1"/>
  <c r="C1321" i="1"/>
  <c r="B1321" i="1"/>
  <c r="A1321" i="1"/>
  <c r="D1320" i="1"/>
  <c r="C1320" i="1"/>
  <c r="B1320" i="1"/>
  <c r="A1320" i="1"/>
  <c r="D1319" i="1"/>
  <c r="C1319" i="1"/>
  <c r="B1319" i="1"/>
  <c r="A1319" i="1"/>
  <c r="D1318" i="1"/>
  <c r="C1318" i="1"/>
  <c r="B1318" i="1"/>
  <c r="A1318" i="1"/>
  <c r="D1317" i="1"/>
  <c r="C1317" i="1"/>
  <c r="B1317" i="1"/>
  <c r="A1317" i="1"/>
  <c r="D1316" i="1"/>
  <c r="C1316" i="1"/>
  <c r="B1316" i="1"/>
  <c r="A1316" i="1"/>
  <c r="C83" i="2" l="1"/>
  <c r="D1315" i="1" l="1"/>
  <c r="C1315" i="1"/>
  <c r="B1315" i="1"/>
  <c r="A1315" i="1"/>
  <c r="D1314" i="1"/>
  <c r="C1314" i="1"/>
  <c r="B1314" i="1"/>
  <c r="A1314" i="1"/>
  <c r="D1313" i="1"/>
  <c r="C1313" i="1"/>
  <c r="B1313" i="1"/>
  <c r="A1313" i="1"/>
  <c r="D1312" i="1"/>
  <c r="C1312" i="1"/>
  <c r="B1312" i="1"/>
  <c r="A1312" i="1"/>
  <c r="D1311" i="1"/>
  <c r="C1311" i="1"/>
  <c r="B1311" i="1"/>
  <c r="A1311" i="1"/>
  <c r="D1310" i="1"/>
  <c r="C1310" i="1"/>
  <c r="B1310" i="1"/>
  <c r="A1310" i="1"/>
  <c r="D1309" i="1"/>
  <c r="C1309" i="1"/>
  <c r="B1309" i="1"/>
  <c r="A1309" i="1"/>
  <c r="D1308" i="1"/>
  <c r="C1308" i="1"/>
  <c r="B1308" i="1"/>
  <c r="A1308" i="1"/>
  <c r="D1307" i="1"/>
  <c r="C1307" i="1"/>
  <c r="B1307" i="1"/>
  <c r="A1307" i="1"/>
  <c r="D1306" i="1"/>
  <c r="C1306" i="1"/>
  <c r="B1306" i="1"/>
  <c r="A1306" i="1"/>
  <c r="D1305" i="1"/>
  <c r="C1305" i="1"/>
  <c r="B1305" i="1"/>
  <c r="A1305" i="1"/>
  <c r="D1304" i="1"/>
  <c r="C1304" i="1"/>
  <c r="B1304" i="1"/>
  <c r="A1304" i="1"/>
  <c r="D1303" i="1"/>
  <c r="C1303" i="1"/>
  <c r="B1303" i="1"/>
  <c r="A1303" i="1"/>
  <c r="D1302" i="1"/>
  <c r="C1302" i="1"/>
  <c r="B1302" i="1"/>
  <c r="A1302" i="1"/>
  <c r="D1301" i="1" l="1"/>
  <c r="C1301" i="1"/>
  <c r="B1301" i="1"/>
  <c r="A1301" i="1"/>
  <c r="D1300" i="1"/>
  <c r="C1300" i="1"/>
  <c r="B1300" i="1"/>
  <c r="A1300" i="1"/>
  <c r="D1299" i="1"/>
  <c r="C1299" i="1"/>
  <c r="B1299" i="1"/>
  <c r="A1299" i="1"/>
  <c r="D1298" i="1"/>
  <c r="C1298" i="1"/>
  <c r="B1298" i="1"/>
  <c r="A1298" i="1"/>
  <c r="D1297" i="1"/>
  <c r="C1297" i="1"/>
  <c r="B1297" i="1"/>
  <c r="A1297" i="1"/>
  <c r="D1296" i="1"/>
  <c r="C1296" i="1"/>
  <c r="B1296" i="1"/>
  <c r="A1296" i="1"/>
  <c r="D1295" i="1"/>
  <c r="C1295" i="1"/>
  <c r="B1295" i="1"/>
  <c r="A1295" i="1"/>
  <c r="D1294" i="1" l="1"/>
  <c r="C1294" i="1"/>
  <c r="B1294" i="1"/>
  <c r="A1294" i="1"/>
  <c r="F1294" i="1"/>
  <c r="D1293" i="1" l="1"/>
  <c r="C1293" i="1"/>
  <c r="B1293" i="1"/>
  <c r="A1293" i="1"/>
  <c r="D1292" i="1"/>
  <c r="C1292" i="1"/>
  <c r="B1292" i="1"/>
  <c r="A1292" i="1"/>
  <c r="D1291" i="1"/>
  <c r="C1291" i="1"/>
  <c r="B1291" i="1"/>
  <c r="A1291" i="1"/>
  <c r="D1290" i="1"/>
  <c r="C1290" i="1"/>
  <c r="B1290" i="1"/>
  <c r="A1290" i="1"/>
  <c r="D1289" i="1"/>
  <c r="C1289" i="1"/>
  <c r="B1289" i="1"/>
  <c r="A1289" i="1"/>
  <c r="D1288" i="1"/>
  <c r="C1288" i="1"/>
  <c r="B1288" i="1"/>
  <c r="A1288" i="1"/>
  <c r="D1287" i="1"/>
  <c r="C1287" i="1"/>
  <c r="B1287" i="1"/>
  <c r="A1287" i="1"/>
  <c r="D1286" i="1"/>
  <c r="C1286" i="1"/>
  <c r="B1286" i="1"/>
  <c r="A1286" i="1"/>
  <c r="D1285" i="1"/>
  <c r="C1285" i="1"/>
  <c r="B1285" i="1"/>
  <c r="A1285" i="1"/>
  <c r="D1284" i="1"/>
  <c r="C1284" i="1"/>
  <c r="B1284" i="1"/>
  <c r="A1284" i="1"/>
  <c r="D1283" i="1"/>
  <c r="C1283" i="1"/>
  <c r="B1283" i="1"/>
  <c r="A1283" i="1"/>
  <c r="D1282" i="1"/>
  <c r="C1282" i="1"/>
  <c r="B1282" i="1"/>
  <c r="A1282" i="1"/>
  <c r="D1281" i="1"/>
  <c r="C1281" i="1"/>
  <c r="B1281" i="1"/>
  <c r="A1281" i="1"/>
  <c r="D1280" i="1"/>
  <c r="C1280" i="1"/>
  <c r="B1280" i="1"/>
  <c r="A1280" i="1"/>
  <c r="D1279" i="1"/>
  <c r="C1279" i="1"/>
  <c r="B1279" i="1"/>
  <c r="A1279" i="1"/>
  <c r="D1278" i="1"/>
  <c r="C1278" i="1"/>
  <c r="B1278" i="1"/>
  <c r="A1278" i="1"/>
  <c r="C82" i="2" l="1"/>
  <c r="D1277" i="1"/>
  <c r="C1277" i="1"/>
  <c r="B1277" i="1"/>
  <c r="A1277" i="1"/>
  <c r="D1276" i="1"/>
  <c r="C1276" i="1"/>
  <c r="B1276" i="1"/>
  <c r="A1276" i="1"/>
  <c r="D1275" i="1"/>
  <c r="C1275" i="1"/>
  <c r="B1275" i="1"/>
  <c r="A1275" i="1"/>
  <c r="D1274" i="1"/>
  <c r="C1274" i="1"/>
  <c r="B1274" i="1"/>
  <c r="A1274" i="1"/>
  <c r="D1273" i="1"/>
  <c r="C1273" i="1"/>
  <c r="B1273" i="1"/>
  <c r="A1273" i="1"/>
  <c r="D1272" i="1"/>
  <c r="C1272" i="1"/>
  <c r="B1272" i="1"/>
  <c r="A1272" i="1"/>
  <c r="D1271" i="1"/>
  <c r="C1271" i="1"/>
  <c r="B1271" i="1"/>
  <c r="A1271" i="1"/>
  <c r="D1270" i="1" l="1"/>
  <c r="C1270" i="1"/>
  <c r="B1270" i="1"/>
  <c r="A1270" i="1"/>
  <c r="D1269" i="1"/>
  <c r="C1269" i="1"/>
  <c r="B1269" i="1"/>
  <c r="A1269" i="1"/>
  <c r="D1268" i="1"/>
  <c r="C1268" i="1"/>
  <c r="B1268" i="1"/>
  <c r="A1268" i="1"/>
  <c r="D1267" i="1"/>
  <c r="C1267" i="1"/>
  <c r="B1267" i="1"/>
  <c r="A1267" i="1"/>
  <c r="D1266" i="1"/>
  <c r="C1266" i="1"/>
  <c r="B1266" i="1"/>
  <c r="A1266" i="1"/>
  <c r="D1265" i="1"/>
  <c r="C1265" i="1"/>
  <c r="B1265" i="1"/>
  <c r="A1265" i="1"/>
  <c r="D1264" i="1"/>
  <c r="C1264" i="1"/>
  <c r="B1264" i="1"/>
  <c r="A1264" i="1"/>
  <c r="D1263" i="1"/>
  <c r="C1263" i="1"/>
  <c r="B1263" i="1"/>
  <c r="A1263" i="1"/>
  <c r="D1262" i="1"/>
  <c r="C1262" i="1"/>
  <c r="B1262" i="1"/>
  <c r="A1262" i="1"/>
  <c r="D1261" i="1"/>
  <c r="C1261" i="1"/>
  <c r="B1261" i="1"/>
  <c r="A1261" i="1"/>
  <c r="D1260" i="1"/>
  <c r="C1260" i="1"/>
  <c r="B1260" i="1"/>
  <c r="A1260" i="1"/>
  <c r="D1259" i="1"/>
  <c r="C1259" i="1"/>
  <c r="B1259" i="1"/>
  <c r="A1259" i="1"/>
  <c r="D1258" i="1"/>
  <c r="C1258" i="1"/>
  <c r="B1258" i="1"/>
  <c r="A1258" i="1"/>
  <c r="D1257" i="1"/>
  <c r="C1257" i="1"/>
  <c r="B1257" i="1"/>
  <c r="A1257" i="1"/>
  <c r="D1256" i="1"/>
  <c r="C1256" i="1"/>
  <c r="B1256" i="1"/>
  <c r="A1256" i="1"/>
  <c r="D1255" i="1"/>
  <c r="C1255" i="1"/>
  <c r="B1255" i="1"/>
  <c r="A1255" i="1"/>
  <c r="D1254" i="1"/>
  <c r="C1254" i="1"/>
  <c r="B1254" i="1"/>
  <c r="A1254" i="1"/>
  <c r="C81" i="2" l="1"/>
  <c r="D1248" i="1"/>
  <c r="C1248" i="1"/>
  <c r="B1248" i="1"/>
  <c r="A1248" i="1"/>
  <c r="D1253" i="1" l="1"/>
  <c r="C1253" i="1"/>
  <c r="B1253" i="1"/>
  <c r="A1253" i="1"/>
  <c r="D1252" i="1"/>
  <c r="C1252" i="1"/>
  <c r="B1252" i="1"/>
  <c r="A1252" i="1"/>
  <c r="D1251" i="1"/>
  <c r="C1251" i="1"/>
  <c r="B1251" i="1"/>
  <c r="A1251" i="1"/>
  <c r="D1250" i="1"/>
  <c r="C1250" i="1"/>
  <c r="B1250" i="1"/>
  <c r="A1250" i="1"/>
  <c r="D1249" i="1"/>
  <c r="C1249" i="1"/>
  <c r="B1249" i="1"/>
  <c r="A1249" i="1"/>
  <c r="D1247" i="1"/>
  <c r="C1247" i="1"/>
  <c r="B1247" i="1"/>
  <c r="A1247" i="1"/>
  <c r="D1246" i="1" l="1"/>
  <c r="C1246" i="1"/>
  <c r="B1246" i="1"/>
  <c r="A1246" i="1"/>
  <c r="D1245" i="1"/>
  <c r="C1245" i="1"/>
  <c r="B1245" i="1"/>
  <c r="A1245" i="1"/>
  <c r="D1244" i="1"/>
  <c r="C1244" i="1"/>
  <c r="B1244" i="1"/>
  <c r="A1244" i="1"/>
  <c r="D1243" i="1"/>
  <c r="C1243" i="1"/>
  <c r="B1243" i="1"/>
  <c r="A1243" i="1"/>
  <c r="D1242" i="1"/>
  <c r="C1242" i="1"/>
  <c r="B1242" i="1"/>
  <c r="A1242" i="1"/>
  <c r="D1241" i="1"/>
  <c r="C1241" i="1"/>
  <c r="B1241" i="1"/>
  <c r="A1241" i="1"/>
  <c r="D1240" i="1"/>
  <c r="C1240" i="1"/>
  <c r="B1240" i="1"/>
  <c r="A1240" i="1"/>
  <c r="D1239" i="1"/>
  <c r="C1239" i="1"/>
  <c r="B1239" i="1"/>
  <c r="A1239" i="1"/>
  <c r="C80" i="2" l="1"/>
  <c r="D774" i="1"/>
  <c r="C774" i="1"/>
  <c r="B774" i="1"/>
  <c r="A774" i="1"/>
  <c r="D176" i="1"/>
  <c r="C176" i="1"/>
  <c r="B176" i="1"/>
  <c r="A176" i="1"/>
  <c r="D1238" i="1"/>
  <c r="C1238" i="1"/>
  <c r="B1238" i="1"/>
  <c r="A1238" i="1"/>
  <c r="D1237" i="1"/>
  <c r="C1237" i="1"/>
  <c r="B1237" i="1"/>
  <c r="A1237" i="1"/>
  <c r="F1236" i="1"/>
  <c r="F1237" i="1" s="1"/>
  <c r="F1238" i="1" s="1"/>
  <c r="D1236" i="1"/>
  <c r="C1236" i="1"/>
  <c r="B1236" i="1"/>
  <c r="A1236" i="1"/>
  <c r="D1228" i="1"/>
  <c r="C1228" i="1"/>
  <c r="B1228" i="1"/>
  <c r="A1228" i="1"/>
  <c r="D584" i="1"/>
  <c r="C584" i="1"/>
  <c r="B584" i="1"/>
  <c r="A584" i="1"/>
  <c r="D235" i="1"/>
  <c r="C235" i="1"/>
  <c r="B235" i="1"/>
  <c r="A235" i="1"/>
  <c r="F63" i="1"/>
  <c r="D63" i="1"/>
  <c r="C63" i="1"/>
  <c r="B63" i="1"/>
  <c r="A63" i="1"/>
  <c r="D1220" i="1"/>
  <c r="C1220" i="1"/>
  <c r="B1220" i="1"/>
  <c r="A1220" i="1"/>
  <c r="D1219" i="1"/>
  <c r="C1219" i="1"/>
  <c r="B1219" i="1"/>
  <c r="A1219" i="1"/>
  <c r="D1224" i="1"/>
  <c r="C1224" i="1"/>
  <c r="B1224" i="1"/>
  <c r="A1224" i="1"/>
  <c r="D1235" i="1"/>
  <c r="C1235" i="1"/>
  <c r="B1235" i="1"/>
  <c r="A1235" i="1"/>
  <c r="D1234" i="1"/>
  <c r="C1234" i="1"/>
  <c r="B1234" i="1"/>
  <c r="A1234" i="1"/>
  <c r="D1233" i="1"/>
  <c r="C1233" i="1"/>
  <c r="B1233" i="1"/>
  <c r="A1233" i="1"/>
  <c r="D1232" i="1"/>
  <c r="C1232" i="1"/>
  <c r="B1232" i="1"/>
  <c r="A1232" i="1"/>
  <c r="D1231" i="1"/>
  <c r="C1231" i="1"/>
  <c r="B1231" i="1"/>
  <c r="A1231" i="1"/>
  <c r="D1230" i="1"/>
  <c r="C1230" i="1"/>
  <c r="B1230" i="1"/>
  <c r="A1230" i="1"/>
  <c r="D1229" i="1"/>
  <c r="C1229" i="1"/>
  <c r="B1229" i="1"/>
  <c r="A1229" i="1"/>
  <c r="D1227" i="1"/>
  <c r="C1227" i="1"/>
  <c r="B1227" i="1"/>
  <c r="A1227" i="1"/>
  <c r="D1226" i="1"/>
  <c r="C1226" i="1"/>
  <c r="B1226" i="1"/>
  <c r="A1226" i="1"/>
  <c r="D1225" i="1"/>
  <c r="C1225" i="1"/>
  <c r="B1225" i="1"/>
  <c r="A1225" i="1"/>
  <c r="F1223" i="1"/>
  <c r="D1223" i="1"/>
  <c r="C1223" i="1"/>
  <c r="B1223" i="1"/>
  <c r="A1223" i="1"/>
  <c r="F1224" i="1" l="1"/>
  <c r="F1225" i="1" s="1"/>
  <c r="C79" i="2"/>
  <c r="D1222" i="1"/>
  <c r="C1222" i="1"/>
  <c r="B1222" i="1"/>
  <c r="A1222" i="1"/>
  <c r="D1221" i="1"/>
  <c r="C1221" i="1"/>
  <c r="B1221" i="1"/>
  <c r="A1221" i="1"/>
  <c r="D1218" i="1"/>
  <c r="C1218" i="1"/>
  <c r="B1218" i="1"/>
  <c r="A1218" i="1"/>
  <c r="BB737" i="1" l="1"/>
  <c r="D1217" i="1"/>
  <c r="C1217" i="1"/>
  <c r="B1217" i="1"/>
  <c r="A1217" i="1"/>
  <c r="D1216" i="1"/>
  <c r="C1216" i="1"/>
  <c r="B1216" i="1"/>
  <c r="A1216" i="1"/>
  <c r="D1215" i="1"/>
  <c r="C1215" i="1"/>
  <c r="B1215" i="1"/>
  <c r="A1215" i="1"/>
  <c r="D1214" i="1"/>
  <c r="C1214" i="1"/>
  <c r="B1214" i="1"/>
  <c r="A1214" i="1"/>
  <c r="D1213" i="1"/>
  <c r="C1213" i="1"/>
  <c r="B1213" i="1"/>
  <c r="A1213" i="1"/>
  <c r="D1212" i="1"/>
  <c r="C1212" i="1"/>
  <c r="B1212" i="1"/>
  <c r="A1212" i="1"/>
  <c r="D1211" i="1"/>
  <c r="C1211" i="1"/>
  <c r="B1211" i="1"/>
  <c r="A1211" i="1"/>
  <c r="D1210" i="1"/>
  <c r="C1210" i="1"/>
  <c r="B1210" i="1"/>
  <c r="A1210" i="1"/>
  <c r="D1209" i="1"/>
  <c r="C1209" i="1"/>
  <c r="B1209" i="1"/>
  <c r="A1209" i="1"/>
  <c r="D1208" i="1"/>
  <c r="C1208" i="1"/>
  <c r="B1208" i="1"/>
  <c r="A1208" i="1"/>
  <c r="D1207" i="1"/>
  <c r="C1207" i="1"/>
  <c r="B1207" i="1"/>
  <c r="A1207" i="1"/>
  <c r="D1206" i="1"/>
  <c r="C1206" i="1"/>
  <c r="B1206" i="1"/>
  <c r="A1206" i="1"/>
  <c r="D1205" i="1"/>
  <c r="C1205" i="1"/>
  <c r="B1205" i="1"/>
  <c r="A1205" i="1"/>
  <c r="D1204" i="1"/>
  <c r="C1204" i="1"/>
  <c r="B1204" i="1"/>
  <c r="A1204" i="1"/>
  <c r="D1203" i="1"/>
  <c r="C1203" i="1"/>
  <c r="B1203" i="1"/>
  <c r="A1203" i="1"/>
  <c r="D1202" i="1"/>
  <c r="C1202" i="1"/>
  <c r="B1202" i="1"/>
  <c r="A1202" i="1"/>
  <c r="D1201" i="1"/>
  <c r="C1201" i="1"/>
  <c r="B1201" i="1"/>
  <c r="A1201" i="1"/>
  <c r="D1200" i="1"/>
  <c r="C1200" i="1"/>
  <c r="B1200" i="1"/>
  <c r="A1200" i="1"/>
  <c r="C78" i="2" l="1"/>
  <c r="D1199" i="1"/>
  <c r="C1199" i="1"/>
  <c r="B1199" i="1"/>
  <c r="A1199" i="1"/>
  <c r="D1198" i="1"/>
  <c r="C1198" i="1"/>
  <c r="B1198" i="1"/>
  <c r="A1198" i="1"/>
  <c r="D1197" i="1"/>
  <c r="C1197" i="1"/>
  <c r="B1197" i="1"/>
  <c r="A1197" i="1"/>
  <c r="D1196" i="1"/>
  <c r="C1196" i="1"/>
  <c r="B1196" i="1"/>
  <c r="A1196" i="1"/>
  <c r="D1195" i="1"/>
  <c r="C1195" i="1"/>
  <c r="B1195" i="1"/>
  <c r="A1195" i="1"/>
  <c r="D1194" i="1"/>
  <c r="C1194" i="1"/>
  <c r="B1194" i="1"/>
  <c r="A1194" i="1"/>
  <c r="D1193" i="1"/>
  <c r="C1193" i="1"/>
  <c r="B1193" i="1"/>
  <c r="A1193" i="1"/>
  <c r="D1192" i="1"/>
  <c r="C1192" i="1"/>
  <c r="B1192" i="1"/>
  <c r="A1192" i="1"/>
  <c r="D1191" i="1"/>
  <c r="C1191" i="1"/>
  <c r="B1191" i="1"/>
  <c r="A1191" i="1"/>
  <c r="F1189" i="1" l="1"/>
  <c r="F1190" i="1" s="1"/>
  <c r="F1191" i="1" s="1"/>
  <c r="F1192" i="1" s="1"/>
  <c r="F1193" i="1" s="1"/>
  <c r="F1194" i="1" s="1"/>
  <c r="F1195" i="1" s="1"/>
  <c r="F1196" i="1" s="1"/>
  <c r="F1197" i="1" s="1"/>
  <c r="F1198" i="1" s="1"/>
  <c r="F1199" i="1" s="1"/>
  <c r="D1190" i="1"/>
  <c r="C1190" i="1"/>
  <c r="B1190" i="1"/>
  <c r="A1190" i="1"/>
  <c r="D1189" i="1"/>
  <c r="C1189" i="1"/>
  <c r="B1189" i="1"/>
  <c r="A1189" i="1"/>
  <c r="D1188" i="1"/>
  <c r="C1188" i="1"/>
  <c r="B1188" i="1"/>
  <c r="A1188" i="1"/>
  <c r="D1187" i="1"/>
  <c r="C1187" i="1"/>
  <c r="B1187" i="1"/>
  <c r="A1187" i="1"/>
  <c r="D1186" i="1" l="1"/>
  <c r="C1186" i="1"/>
  <c r="B1186" i="1"/>
  <c r="A1186" i="1"/>
  <c r="D1185" i="1"/>
  <c r="C1185" i="1"/>
  <c r="B1185" i="1"/>
  <c r="A1185" i="1"/>
  <c r="D1184" i="1"/>
  <c r="C1184" i="1"/>
  <c r="B1184" i="1"/>
  <c r="A1184" i="1"/>
  <c r="D1182" i="1" l="1"/>
  <c r="C1182" i="1"/>
  <c r="B1182" i="1"/>
  <c r="A1182" i="1"/>
  <c r="D1181" i="1"/>
  <c r="C1181" i="1"/>
  <c r="B1181" i="1"/>
  <c r="A1181" i="1"/>
  <c r="D1179" i="1"/>
  <c r="C1179" i="1"/>
  <c r="B1179" i="1"/>
  <c r="A1179" i="1"/>
  <c r="D1183" i="1"/>
  <c r="C1183" i="1"/>
  <c r="B1183" i="1"/>
  <c r="A1183" i="1"/>
  <c r="D1180" i="1"/>
  <c r="C1180" i="1"/>
  <c r="B1180" i="1"/>
  <c r="A1180" i="1"/>
  <c r="D1178" i="1"/>
  <c r="C1178" i="1"/>
  <c r="B1178" i="1"/>
  <c r="A1178" i="1"/>
  <c r="D1177" i="1"/>
  <c r="C1177" i="1"/>
  <c r="B1177" i="1"/>
  <c r="A1177" i="1"/>
  <c r="D1176" i="1"/>
  <c r="C1176" i="1"/>
  <c r="B1176" i="1"/>
  <c r="A1176" i="1"/>
  <c r="D1175" i="1"/>
  <c r="C1175" i="1"/>
  <c r="B1175" i="1"/>
  <c r="A1175" i="1"/>
  <c r="D1174" i="1"/>
  <c r="C1174" i="1"/>
  <c r="B1174" i="1"/>
  <c r="A1174" i="1"/>
  <c r="D1173" i="1"/>
  <c r="C1173" i="1"/>
  <c r="B1173" i="1"/>
  <c r="A1173" i="1"/>
  <c r="D1172" i="1"/>
  <c r="C1172" i="1"/>
  <c r="B1172" i="1"/>
  <c r="A1172" i="1"/>
  <c r="D1171" i="1"/>
  <c r="C1171" i="1"/>
  <c r="B1171" i="1"/>
  <c r="A1171" i="1"/>
  <c r="D1170" i="1"/>
  <c r="C1170" i="1"/>
  <c r="B1170" i="1"/>
  <c r="A1170" i="1"/>
  <c r="D1169" i="1"/>
  <c r="C1169" i="1"/>
  <c r="B1169" i="1"/>
  <c r="A1169" i="1"/>
  <c r="D1168" i="1"/>
  <c r="C1168" i="1"/>
  <c r="B1168" i="1"/>
  <c r="A1168" i="1"/>
  <c r="D1167" i="1"/>
  <c r="C1167" i="1"/>
  <c r="B1167" i="1"/>
  <c r="A1167" i="1"/>
  <c r="D1166" i="1"/>
  <c r="C1166" i="1"/>
  <c r="B1166" i="1"/>
  <c r="A1166" i="1"/>
  <c r="D1165" i="1"/>
  <c r="C1165" i="1"/>
  <c r="B1165" i="1"/>
  <c r="A1165" i="1"/>
  <c r="C1152" i="1"/>
  <c r="D1164" i="1"/>
  <c r="C1164" i="1"/>
  <c r="B1164" i="1"/>
  <c r="A1164" i="1"/>
  <c r="D1163" i="1"/>
  <c r="C1163" i="1"/>
  <c r="B1163" i="1"/>
  <c r="A1163" i="1"/>
  <c r="D1162" i="1"/>
  <c r="C1162" i="1"/>
  <c r="B1162" i="1"/>
  <c r="A1162" i="1"/>
  <c r="D1161" i="1"/>
  <c r="C1161" i="1"/>
  <c r="B1161" i="1"/>
  <c r="A1161" i="1"/>
  <c r="D1160" i="1"/>
  <c r="C1160" i="1"/>
  <c r="B1160" i="1"/>
  <c r="A1160" i="1"/>
  <c r="D1159" i="1"/>
  <c r="C1159" i="1"/>
  <c r="B1159" i="1"/>
  <c r="A1159" i="1"/>
  <c r="D1158" i="1"/>
  <c r="C1158" i="1"/>
  <c r="B1158" i="1"/>
  <c r="A1158" i="1"/>
  <c r="D1157" i="1"/>
  <c r="C1157" i="1"/>
  <c r="B1157" i="1"/>
  <c r="A1157" i="1"/>
  <c r="D1156" i="1"/>
  <c r="C1156" i="1"/>
  <c r="B1156" i="1"/>
  <c r="A1156" i="1"/>
  <c r="D1155" i="1" l="1"/>
  <c r="C1155" i="1"/>
  <c r="B1155" i="1"/>
  <c r="A1155" i="1"/>
  <c r="D1154" i="1"/>
  <c r="C1154" i="1"/>
  <c r="B1154" i="1"/>
  <c r="A1154" i="1"/>
  <c r="D1153" i="1"/>
  <c r="C1153" i="1"/>
  <c r="B1153" i="1"/>
  <c r="A1153" i="1"/>
  <c r="D1152" i="1"/>
  <c r="B1152" i="1"/>
  <c r="A1152" i="1"/>
  <c r="D1151" i="1"/>
  <c r="C1151" i="1"/>
  <c r="B1151" i="1"/>
  <c r="A1151" i="1"/>
  <c r="D1150" i="1"/>
  <c r="C1150" i="1"/>
  <c r="B1150" i="1"/>
  <c r="A1150" i="1"/>
  <c r="D1149" i="1"/>
  <c r="C1149" i="1"/>
  <c r="B1149" i="1"/>
  <c r="A1149" i="1"/>
  <c r="D1148" i="1"/>
  <c r="C1148" i="1"/>
  <c r="B1148" i="1"/>
  <c r="A1148" i="1"/>
  <c r="D1147" i="1"/>
  <c r="C1147" i="1"/>
  <c r="B1147" i="1"/>
  <c r="A1147" i="1"/>
  <c r="C77" i="2" l="1"/>
  <c r="C76" i="2"/>
  <c r="C75" i="2"/>
  <c r="D1146" i="1"/>
  <c r="C1146" i="1"/>
  <c r="B1146" i="1"/>
  <c r="A1146" i="1"/>
  <c r="D1145" i="1"/>
  <c r="C1145" i="1"/>
  <c r="B1145" i="1"/>
  <c r="A1145" i="1"/>
  <c r="D1144" i="1"/>
  <c r="C1144" i="1"/>
  <c r="B1144" i="1"/>
  <c r="A1144" i="1"/>
  <c r="D1143" i="1"/>
  <c r="C1143" i="1"/>
  <c r="B1143" i="1"/>
  <c r="A1143" i="1"/>
  <c r="D1142" i="1"/>
  <c r="C1142" i="1"/>
  <c r="B1142" i="1"/>
  <c r="A1142" i="1"/>
  <c r="D1141" i="1"/>
  <c r="C1141" i="1"/>
  <c r="B1141" i="1"/>
  <c r="A1141" i="1"/>
  <c r="D1140" i="1"/>
  <c r="C1140" i="1"/>
  <c r="B1140" i="1"/>
  <c r="A1140" i="1"/>
  <c r="D1139" i="1"/>
  <c r="C1139" i="1"/>
  <c r="B1139" i="1"/>
  <c r="A1139" i="1"/>
  <c r="D1138" i="1" l="1"/>
  <c r="C1138" i="1"/>
  <c r="B1138" i="1"/>
  <c r="A1138" i="1"/>
  <c r="D1137" i="1"/>
  <c r="C1137" i="1"/>
  <c r="B1137" i="1"/>
  <c r="A1137" i="1"/>
  <c r="D1136" i="1"/>
  <c r="C1136" i="1"/>
  <c r="B1136" i="1"/>
  <c r="A1136" i="1"/>
  <c r="D1135" i="1" l="1"/>
  <c r="C1135" i="1"/>
  <c r="B1135" i="1"/>
  <c r="A1135" i="1"/>
  <c r="D1134" i="1"/>
  <c r="C1134" i="1"/>
  <c r="B1134" i="1"/>
  <c r="A1134" i="1"/>
  <c r="D1133" i="1"/>
  <c r="C1133" i="1"/>
  <c r="B1133" i="1"/>
  <c r="A1133" i="1"/>
  <c r="D1132" i="1"/>
  <c r="C1132" i="1"/>
  <c r="B1132" i="1"/>
  <c r="A1132" i="1"/>
  <c r="D1131" i="1" l="1"/>
  <c r="D1130" i="1"/>
  <c r="D1129" i="1"/>
  <c r="D1126" i="1"/>
  <c r="C1131" i="1"/>
  <c r="B1131" i="1"/>
  <c r="A1131" i="1"/>
  <c r="C1130" i="1"/>
  <c r="B1130" i="1"/>
  <c r="A1130" i="1"/>
  <c r="C1129" i="1"/>
  <c r="B1129" i="1"/>
  <c r="A1129" i="1"/>
  <c r="K19" i="10" l="1"/>
  <c r="D1128" i="1"/>
  <c r="C1128" i="1"/>
  <c r="B1128" i="1"/>
  <c r="A1128" i="1"/>
  <c r="C1126" i="1"/>
  <c r="B1126" i="1"/>
  <c r="A1126" i="1"/>
  <c r="F1128" i="1" l="1"/>
  <c r="D1125" i="1"/>
  <c r="C1125" i="1"/>
  <c r="B1125" i="1"/>
  <c r="A1125" i="1"/>
  <c r="D1124" i="1"/>
  <c r="C1124" i="1"/>
  <c r="B1124" i="1"/>
  <c r="A1124" i="1"/>
  <c r="D1123" i="1"/>
  <c r="C1123" i="1"/>
  <c r="B1123" i="1"/>
  <c r="A1123" i="1"/>
  <c r="D1122" i="1"/>
  <c r="C1122" i="1"/>
  <c r="B1122" i="1"/>
  <c r="A1122" i="1"/>
  <c r="D1121" i="1"/>
  <c r="C1121" i="1"/>
  <c r="B1121" i="1"/>
  <c r="A1121" i="1"/>
  <c r="D1120" i="1"/>
  <c r="C1120" i="1"/>
  <c r="B1120" i="1"/>
  <c r="A1120" i="1"/>
  <c r="D1119" i="1"/>
  <c r="D1118" i="1"/>
  <c r="D1117" i="1"/>
  <c r="C1119" i="1"/>
  <c r="B1119" i="1"/>
  <c r="A1119" i="1"/>
  <c r="C1118" i="1"/>
  <c r="B1118" i="1"/>
  <c r="A1118" i="1"/>
  <c r="C1117" i="1"/>
  <c r="B1117" i="1"/>
  <c r="A1117" i="1"/>
  <c r="D1116" i="1"/>
  <c r="C1116" i="1"/>
  <c r="B1116" i="1"/>
  <c r="A1116" i="1"/>
  <c r="D1115" i="1"/>
  <c r="C1115" i="1"/>
  <c r="B1115" i="1"/>
  <c r="A1115" i="1"/>
  <c r="D1114" i="1"/>
  <c r="C1114" i="1"/>
  <c r="B1114" i="1"/>
  <c r="A1114" i="1"/>
  <c r="D1113" i="1"/>
  <c r="C1113" i="1"/>
  <c r="B1113" i="1"/>
  <c r="A1113" i="1"/>
  <c r="D1112" i="1"/>
  <c r="C1112" i="1"/>
  <c r="B1112" i="1"/>
  <c r="A1112" i="1"/>
  <c r="D1111" i="1"/>
  <c r="C1111" i="1"/>
  <c r="B1111" i="1"/>
  <c r="A1111" i="1"/>
  <c r="D1110" i="1"/>
  <c r="C1110" i="1"/>
  <c r="B1110" i="1"/>
  <c r="A1110" i="1"/>
  <c r="C74" i="2"/>
  <c r="C73" i="2"/>
  <c r="D12" i="1"/>
  <c r="C12" i="1"/>
  <c r="B12" i="1"/>
  <c r="A12" i="1"/>
  <c r="D1108" i="1"/>
  <c r="C1108" i="1"/>
  <c r="B1108" i="1"/>
  <c r="A1108" i="1"/>
  <c r="D1107" i="1"/>
  <c r="C1107" i="1"/>
  <c r="B1107" i="1"/>
  <c r="A1107" i="1"/>
  <c r="D1106" i="1"/>
  <c r="C1106" i="1"/>
  <c r="B1106" i="1"/>
  <c r="A1106" i="1"/>
  <c r="D1105" i="1"/>
  <c r="C1105" i="1"/>
  <c r="B1105" i="1"/>
  <c r="A1105" i="1"/>
  <c r="D1104" i="1"/>
  <c r="C1104" i="1"/>
  <c r="B1104" i="1"/>
  <c r="A1104" i="1"/>
  <c r="D51" i="1"/>
  <c r="C51" i="1"/>
  <c r="B51" i="1"/>
  <c r="A51" i="1"/>
  <c r="D1102" i="1"/>
  <c r="C1102" i="1"/>
  <c r="B1102" i="1"/>
  <c r="A1102" i="1"/>
  <c r="D1101" i="1"/>
  <c r="C1101" i="1"/>
  <c r="B1101" i="1"/>
  <c r="A1101" i="1"/>
  <c r="D1100" i="1"/>
  <c r="C1100" i="1"/>
  <c r="B1100" i="1"/>
  <c r="A1100" i="1"/>
  <c r="D1099" i="1"/>
  <c r="C1099" i="1"/>
  <c r="B1099" i="1"/>
  <c r="A1099" i="1"/>
  <c r="D1098" i="1"/>
  <c r="C1098" i="1"/>
  <c r="B1098" i="1"/>
  <c r="A1098" i="1"/>
  <c r="D1097" i="1"/>
  <c r="C1097" i="1"/>
  <c r="B1097" i="1"/>
  <c r="A1097" i="1"/>
  <c r="D1096" i="1"/>
  <c r="C1096" i="1"/>
  <c r="B1096" i="1"/>
  <c r="A1096" i="1"/>
  <c r="D6" i="1"/>
  <c r="C6" i="1"/>
  <c r="B6" i="1"/>
  <c r="A6" i="1"/>
  <c r="D5" i="1"/>
  <c r="C5" i="1"/>
  <c r="B5" i="1"/>
  <c r="A5" i="1"/>
  <c r="D1093" i="1"/>
  <c r="C1093" i="1"/>
  <c r="B1093" i="1"/>
  <c r="A1093" i="1"/>
  <c r="D120" i="1"/>
  <c r="C120" i="1"/>
  <c r="B120" i="1"/>
  <c r="A120" i="1"/>
  <c r="D1091" i="1"/>
  <c r="C1091" i="1"/>
  <c r="B1091" i="1"/>
  <c r="A1091" i="1"/>
  <c r="D105" i="1"/>
  <c r="C105" i="1"/>
  <c r="B105" i="1"/>
  <c r="A105" i="1"/>
  <c r="D1089" i="1"/>
  <c r="C1089" i="1"/>
  <c r="B1089" i="1"/>
  <c r="A1089" i="1"/>
  <c r="D86" i="1"/>
  <c r="C86" i="1"/>
  <c r="B86" i="1"/>
  <c r="A86" i="1"/>
  <c r="D1087" i="1"/>
  <c r="C1087" i="1"/>
  <c r="B1087" i="1"/>
  <c r="A1087" i="1"/>
  <c r="D1086" i="1"/>
  <c r="C1086" i="1"/>
  <c r="B1086" i="1"/>
  <c r="A1086" i="1"/>
  <c r="D1085" i="1"/>
  <c r="C1085" i="1"/>
  <c r="B1085" i="1"/>
  <c r="A1085" i="1"/>
  <c r="D1084" i="1"/>
  <c r="C1084" i="1"/>
  <c r="B1084" i="1"/>
  <c r="A1084" i="1"/>
  <c r="D1083" i="1"/>
  <c r="C1083" i="1"/>
  <c r="B1083" i="1"/>
  <c r="A1083" i="1"/>
  <c r="D1082" i="1"/>
  <c r="C1082" i="1"/>
  <c r="B1082" i="1"/>
  <c r="A1082" i="1"/>
  <c r="D1081" i="1"/>
  <c r="C1081" i="1"/>
  <c r="B1081" i="1"/>
  <c r="A1081" i="1"/>
  <c r="D1080" i="1"/>
  <c r="C1080" i="1"/>
  <c r="B1080" i="1"/>
  <c r="A1080" i="1"/>
  <c r="D1079" i="1"/>
  <c r="C1079" i="1"/>
  <c r="B1079" i="1"/>
  <c r="A1079" i="1"/>
  <c r="D83" i="1"/>
  <c r="C83" i="1"/>
  <c r="B83" i="1"/>
  <c r="A83" i="1"/>
  <c r="D1077" i="1"/>
  <c r="C1077" i="1"/>
  <c r="B1077" i="1"/>
  <c r="A1077" i="1"/>
  <c r="D1076" i="1"/>
  <c r="C1076" i="1"/>
  <c r="B1076" i="1"/>
  <c r="A1076" i="1"/>
  <c r="D1075" i="1"/>
  <c r="C1075" i="1"/>
  <c r="B1075" i="1"/>
  <c r="A1075" i="1"/>
  <c r="D1074" i="1"/>
  <c r="C1074" i="1"/>
  <c r="B1074" i="1"/>
  <c r="A1074" i="1"/>
  <c r="D1073" i="1"/>
  <c r="C1073" i="1"/>
  <c r="B1073" i="1"/>
  <c r="A1073" i="1"/>
  <c r="D157" i="1"/>
  <c r="C157" i="1"/>
  <c r="B157" i="1"/>
  <c r="A157" i="1"/>
  <c r="C72" i="2"/>
  <c r="D1071" i="1"/>
  <c r="C1071" i="1"/>
  <c r="B1071" i="1"/>
  <c r="A1071" i="1"/>
  <c r="D136" i="1"/>
  <c r="C136" i="1"/>
  <c r="B136" i="1"/>
  <c r="A136" i="1"/>
  <c r="D44" i="1"/>
  <c r="C44" i="1"/>
  <c r="B44" i="1"/>
  <c r="A44" i="1"/>
  <c r="D1068" i="1"/>
  <c r="C1068" i="1"/>
  <c r="B1068" i="1"/>
  <c r="A1068" i="1"/>
  <c r="D1067" i="1"/>
  <c r="C1067" i="1"/>
  <c r="B1067" i="1"/>
  <c r="A1067" i="1"/>
  <c r="C71" i="2"/>
  <c r="D1066" i="1"/>
  <c r="C1066" i="1"/>
  <c r="B1066" i="1"/>
  <c r="A1066" i="1"/>
  <c r="D156" i="1"/>
  <c r="C156" i="1"/>
  <c r="B156" i="1"/>
  <c r="A156" i="1"/>
  <c r="D133" i="1"/>
  <c r="C133" i="1"/>
  <c r="B133" i="1"/>
  <c r="A133" i="1"/>
  <c r="D1062" i="1"/>
  <c r="C1062" i="1"/>
  <c r="B1062" i="1"/>
  <c r="A1062" i="1"/>
  <c r="D1061" i="1"/>
  <c r="C1061" i="1"/>
  <c r="B1061" i="1"/>
  <c r="A1061" i="1"/>
  <c r="D1060" i="1"/>
  <c r="C1060" i="1"/>
  <c r="B1060" i="1"/>
  <c r="A1060" i="1"/>
  <c r="D1059" i="1"/>
  <c r="C1059" i="1"/>
  <c r="B1059" i="1"/>
  <c r="A1059" i="1"/>
  <c r="D1058" i="1"/>
  <c r="C1058" i="1"/>
  <c r="B1058" i="1"/>
  <c r="A1058" i="1"/>
  <c r="D1057" i="1"/>
  <c r="C1057" i="1"/>
  <c r="B1057" i="1"/>
  <c r="A1057" i="1"/>
  <c r="D1056" i="1"/>
  <c r="C1056" i="1"/>
  <c r="B1056" i="1"/>
  <c r="A1056" i="1"/>
  <c r="D1055" i="1"/>
  <c r="C1055" i="1"/>
  <c r="B1055" i="1"/>
  <c r="A1055" i="1"/>
  <c r="D1054" i="1"/>
  <c r="C1054" i="1"/>
  <c r="B1054" i="1"/>
  <c r="A1054" i="1"/>
  <c r="D1053" i="1"/>
  <c r="C1053" i="1"/>
  <c r="B1053" i="1"/>
  <c r="A1053" i="1"/>
  <c r="D1052" i="1"/>
  <c r="C1052" i="1"/>
  <c r="B1052" i="1"/>
  <c r="A1052" i="1"/>
  <c r="C70" i="2"/>
  <c r="D1051" i="1"/>
  <c r="C1051" i="1"/>
  <c r="B1051" i="1"/>
  <c r="A1051" i="1"/>
  <c r="D128" i="1"/>
  <c r="C128" i="1"/>
  <c r="B128" i="1"/>
  <c r="A128" i="1"/>
  <c r="D1049" i="1"/>
  <c r="C1049" i="1"/>
  <c r="B1049" i="1"/>
  <c r="A1049" i="1"/>
  <c r="D1048" i="1"/>
  <c r="C1048" i="1"/>
  <c r="B1048" i="1"/>
  <c r="A1048" i="1"/>
  <c r="D1047" i="1"/>
  <c r="C1047" i="1"/>
  <c r="B1047" i="1"/>
  <c r="A1047" i="1"/>
  <c r="D1046" i="1"/>
  <c r="C1046" i="1"/>
  <c r="B1046" i="1"/>
  <c r="A1046" i="1"/>
  <c r="D1045" i="1"/>
  <c r="C1045" i="1"/>
  <c r="B1045" i="1"/>
  <c r="A1045" i="1"/>
  <c r="D1044" i="1"/>
  <c r="C1044" i="1"/>
  <c r="B1044" i="1"/>
  <c r="A1044" i="1"/>
  <c r="D1043" i="1"/>
  <c r="C1043" i="1"/>
  <c r="B1043" i="1"/>
  <c r="A1043" i="1"/>
  <c r="K17" i="10"/>
  <c r="D1042" i="1"/>
  <c r="C1042" i="1"/>
  <c r="B1042" i="1"/>
  <c r="A1042" i="1"/>
  <c r="D1041" i="1"/>
  <c r="C1041" i="1"/>
  <c r="B1041" i="1"/>
  <c r="A1041" i="1"/>
  <c r="D170" i="1"/>
  <c r="C170" i="1"/>
  <c r="B170" i="1"/>
  <c r="A170" i="1"/>
  <c r="D1039" i="1"/>
  <c r="C1039" i="1"/>
  <c r="B1039" i="1"/>
  <c r="A1039" i="1"/>
  <c r="D1038" i="1"/>
  <c r="C1038" i="1"/>
  <c r="B1038" i="1"/>
  <c r="A1038" i="1"/>
  <c r="D1037" i="1"/>
  <c r="C1037" i="1"/>
  <c r="B1037" i="1"/>
  <c r="A1037" i="1"/>
  <c r="D1036" i="1"/>
  <c r="C1036" i="1"/>
  <c r="B1036" i="1"/>
  <c r="A1036" i="1"/>
  <c r="D1035" i="1"/>
  <c r="C1035" i="1"/>
  <c r="B1035" i="1"/>
  <c r="A1035" i="1"/>
  <c r="D1034" i="1"/>
  <c r="C1034" i="1"/>
  <c r="B1034" i="1"/>
  <c r="A1034" i="1"/>
  <c r="D1033" i="1"/>
  <c r="C1033" i="1"/>
  <c r="B1033" i="1"/>
  <c r="A1033" i="1"/>
  <c r="D1032" i="1"/>
  <c r="C1032" i="1"/>
  <c r="B1032" i="1"/>
  <c r="A1032" i="1"/>
  <c r="D191" i="1"/>
  <c r="C191" i="1"/>
  <c r="B191" i="1"/>
  <c r="A191" i="1"/>
  <c r="D1030" i="1"/>
  <c r="C1030" i="1"/>
  <c r="B1030" i="1"/>
  <c r="A1030" i="1"/>
  <c r="D1029" i="1"/>
  <c r="C1029" i="1"/>
  <c r="B1029" i="1"/>
  <c r="A1029" i="1"/>
  <c r="C69" i="2"/>
  <c r="D1028" i="1"/>
  <c r="C1028" i="1"/>
  <c r="B1028" i="1"/>
  <c r="A1028" i="1"/>
  <c r="D1027" i="1"/>
  <c r="C1027" i="1"/>
  <c r="B1027" i="1"/>
  <c r="A1027" i="1"/>
  <c r="D1026" i="1"/>
  <c r="C1026" i="1"/>
  <c r="B1026" i="1"/>
  <c r="A1026" i="1"/>
  <c r="D226" i="1"/>
  <c r="C226" i="1"/>
  <c r="B226" i="1"/>
  <c r="A226" i="1"/>
  <c r="D1024" i="1"/>
  <c r="C1024" i="1"/>
  <c r="B1024" i="1"/>
  <c r="A1024" i="1"/>
  <c r="D164" i="1"/>
  <c r="C164" i="1"/>
  <c r="B164" i="1"/>
  <c r="A164" i="1"/>
  <c r="D1022" i="1"/>
  <c r="C1022" i="1"/>
  <c r="B1022" i="1"/>
  <c r="A1022" i="1"/>
  <c r="D1021" i="1"/>
  <c r="C1021" i="1"/>
  <c r="B1021" i="1"/>
  <c r="A1021" i="1"/>
  <c r="D1020" i="1"/>
  <c r="C1020" i="1"/>
  <c r="B1020" i="1"/>
  <c r="A1020" i="1"/>
  <c r="D1019" i="1"/>
  <c r="C1019" i="1"/>
  <c r="B1019" i="1"/>
  <c r="A1019" i="1"/>
  <c r="D1016" i="1"/>
  <c r="D1017" i="1"/>
  <c r="D1018" i="1"/>
  <c r="C1018" i="1"/>
  <c r="B1018" i="1"/>
  <c r="A1018" i="1"/>
  <c r="C1017" i="1"/>
  <c r="B1017" i="1"/>
  <c r="A1017" i="1"/>
  <c r="C1016" i="1"/>
  <c r="B1016" i="1"/>
  <c r="A1016" i="1"/>
  <c r="D1015" i="1"/>
  <c r="C1015" i="1"/>
  <c r="B1015" i="1"/>
  <c r="A1015" i="1"/>
  <c r="D1014" i="1"/>
  <c r="C1014" i="1"/>
  <c r="B1014" i="1"/>
  <c r="A1014" i="1"/>
  <c r="D225" i="1"/>
  <c r="C225" i="1"/>
  <c r="B225" i="1"/>
  <c r="A225" i="1"/>
  <c r="C68" i="2"/>
  <c r="C67" i="2"/>
  <c r="D1012" i="1"/>
  <c r="C1012" i="1"/>
  <c r="B1012" i="1"/>
  <c r="A1012" i="1"/>
  <c r="D1011" i="1"/>
  <c r="C1011" i="1"/>
  <c r="B1011" i="1"/>
  <c r="A1011" i="1"/>
  <c r="D234" i="1"/>
  <c r="C234" i="1"/>
  <c r="B234" i="1"/>
  <c r="A234" i="1"/>
  <c r="D1009" i="1"/>
  <c r="C1009" i="1"/>
  <c r="B1009" i="1"/>
  <c r="A1009" i="1"/>
  <c r="D1008" i="1"/>
  <c r="C1008" i="1"/>
  <c r="B1008" i="1"/>
  <c r="A1008" i="1"/>
  <c r="D1007" i="1"/>
  <c r="C1007" i="1"/>
  <c r="B1007" i="1"/>
  <c r="A1007" i="1"/>
  <c r="D1006" i="1"/>
  <c r="C1006" i="1"/>
  <c r="B1006" i="1"/>
  <c r="A1006" i="1"/>
  <c r="D1005" i="1"/>
  <c r="C1005" i="1"/>
  <c r="B1005" i="1"/>
  <c r="A1005" i="1"/>
  <c r="D1004" i="1"/>
  <c r="C1004" i="1"/>
  <c r="B1004" i="1"/>
  <c r="A1004" i="1"/>
  <c r="D135" i="1"/>
  <c r="C135" i="1"/>
  <c r="B135" i="1"/>
  <c r="A135" i="1"/>
  <c r="D1002" i="1"/>
  <c r="C1002" i="1"/>
  <c r="B1002" i="1"/>
  <c r="A1002" i="1"/>
  <c r="D1001" i="1"/>
  <c r="C1001" i="1"/>
  <c r="B1001" i="1"/>
  <c r="A1001" i="1"/>
  <c r="D1000" i="1"/>
  <c r="C1000" i="1"/>
  <c r="B1000" i="1"/>
  <c r="A1000" i="1"/>
  <c r="D999" i="1"/>
  <c r="C999" i="1"/>
  <c r="B999" i="1"/>
  <c r="A999" i="1"/>
  <c r="D998" i="1"/>
  <c r="C998" i="1"/>
  <c r="B998" i="1"/>
  <c r="A998" i="1"/>
  <c r="D994" i="1"/>
  <c r="D995" i="1"/>
  <c r="D996" i="1"/>
  <c r="D241" i="1"/>
  <c r="C241" i="1"/>
  <c r="B241" i="1"/>
  <c r="A241" i="1"/>
  <c r="C996" i="1"/>
  <c r="B996" i="1"/>
  <c r="A996" i="1"/>
  <c r="C995" i="1"/>
  <c r="B995" i="1"/>
  <c r="A995" i="1"/>
  <c r="C994" i="1"/>
  <c r="B994" i="1"/>
  <c r="A994" i="1"/>
  <c r="D257" i="1"/>
  <c r="C257" i="1"/>
  <c r="B257" i="1"/>
  <c r="A257" i="1"/>
  <c r="D992" i="1"/>
  <c r="C992" i="1"/>
  <c r="B992" i="1"/>
  <c r="A992" i="1"/>
  <c r="D991" i="1"/>
  <c r="C991" i="1"/>
  <c r="B991" i="1"/>
  <c r="A991" i="1"/>
  <c r="D990" i="1"/>
  <c r="C990" i="1"/>
  <c r="B990" i="1"/>
  <c r="A990" i="1"/>
  <c r="D989" i="1"/>
  <c r="C989" i="1"/>
  <c r="B989" i="1"/>
  <c r="A989" i="1"/>
  <c r="D238" i="1"/>
  <c r="C238" i="1"/>
  <c r="B238" i="1"/>
  <c r="A238" i="1"/>
  <c r="D987" i="1"/>
  <c r="C987" i="1"/>
  <c r="B987" i="1"/>
  <c r="A987" i="1"/>
  <c r="D986" i="1"/>
  <c r="C986" i="1"/>
  <c r="B986" i="1"/>
  <c r="A986" i="1"/>
  <c r="D985" i="1"/>
  <c r="C985" i="1"/>
  <c r="B985" i="1"/>
  <c r="A985" i="1"/>
  <c r="D255" i="1"/>
  <c r="C255" i="1"/>
  <c r="B255" i="1"/>
  <c r="A255" i="1"/>
  <c r="D983" i="1"/>
  <c r="C983" i="1"/>
  <c r="B983" i="1"/>
  <c r="A983" i="1"/>
  <c r="D254" i="1"/>
  <c r="C254" i="1"/>
  <c r="B254" i="1"/>
  <c r="A254" i="1"/>
  <c r="D981" i="1"/>
  <c r="C981" i="1"/>
  <c r="B981" i="1"/>
  <c r="A981" i="1"/>
  <c r="D249" i="1"/>
  <c r="C249" i="1"/>
  <c r="B249" i="1"/>
  <c r="A249" i="1"/>
  <c r="D979" i="1"/>
  <c r="C979" i="1"/>
  <c r="B979" i="1"/>
  <c r="A979" i="1"/>
  <c r="AB7" i="1"/>
  <c r="C7" i="1" s="1"/>
  <c r="AB9" i="1"/>
  <c r="C9" i="1" s="1"/>
  <c r="AB17" i="1"/>
  <c r="B17" i="1" s="1"/>
  <c r="AB18" i="1"/>
  <c r="C18" i="1" s="1"/>
  <c r="AB19" i="1"/>
  <c r="C19" i="1" s="1"/>
  <c r="AB20" i="1"/>
  <c r="C20" i="1" s="1"/>
  <c r="AB21" i="1"/>
  <c r="C21" i="1" s="1"/>
  <c r="AB22" i="1"/>
  <c r="C22" i="1" s="1"/>
  <c r="AB23" i="1"/>
  <c r="B23" i="1" s="1"/>
  <c r="AB24" i="1"/>
  <c r="B24" i="1" s="1"/>
  <c r="AB25" i="1"/>
  <c r="C25" i="1" s="1"/>
  <c r="AB27" i="1"/>
  <c r="C27" i="1" s="1"/>
  <c r="D978" i="1"/>
  <c r="C978" i="1"/>
  <c r="B978" i="1"/>
  <c r="A978" i="1"/>
  <c r="D259" i="1"/>
  <c r="C259" i="1"/>
  <c r="B259" i="1"/>
  <c r="A259" i="1"/>
  <c r="D258" i="1"/>
  <c r="C258" i="1"/>
  <c r="B258" i="1"/>
  <c r="A258" i="1"/>
  <c r="D129" i="1"/>
  <c r="C129" i="1"/>
  <c r="B129" i="1"/>
  <c r="A129" i="1"/>
  <c r="D237" i="1"/>
  <c r="C237" i="1"/>
  <c r="B237" i="1"/>
  <c r="A237" i="1"/>
  <c r="D231" i="1"/>
  <c r="C231" i="1"/>
  <c r="B231" i="1"/>
  <c r="A231" i="1"/>
  <c r="D972" i="1"/>
  <c r="C972" i="1"/>
  <c r="B972" i="1"/>
  <c r="A972" i="1"/>
  <c r="D971" i="1"/>
  <c r="C971" i="1"/>
  <c r="B971" i="1"/>
  <c r="A971" i="1"/>
  <c r="D223" i="1"/>
  <c r="C223" i="1"/>
  <c r="B223" i="1"/>
  <c r="A223" i="1"/>
  <c r="D969" i="1"/>
  <c r="C969" i="1"/>
  <c r="B969" i="1"/>
  <c r="A969" i="1"/>
  <c r="D968" i="1"/>
  <c r="C968" i="1"/>
  <c r="B968" i="1"/>
  <c r="A968" i="1"/>
  <c r="C66" i="2"/>
  <c r="D967" i="1"/>
  <c r="C967" i="1"/>
  <c r="B967" i="1"/>
  <c r="A967" i="1"/>
  <c r="D966" i="1"/>
  <c r="C966" i="1"/>
  <c r="B966" i="1"/>
  <c r="A966" i="1"/>
  <c r="D965" i="1"/>
  <c r="C965" i="1"/>
  <c r="B965" i="1"/>
  <c r="A965" i="1"/>
  <c r="D964" i="1"/>
  <c r="C964" i="1"/>
  <c r="B964" i="1"/>
  <c r="A964" i="1"/>
  <c r="D227" i="1"/>
  <c r="C227" i="1"/>
  <c r="B227" i="1"/>
  <c r="A227" i="1"/>
  <c r="D190" i="1"/>
  <c r="C190" i="1"/>
  <c r="B190" i="1"/>
  <c r="A190" i="1"/>
  <c r="D961" i="1"/>
  <c r="C961" i="1"/>
  <c r="B961" i="1"/>
  <c r="A961" i="1"/>
  <c r="D960" i="1"/>
  <c r="C960" i="1"/>
  <c r="B960" i="1"/>
  <c r="A960" i="1"/>
  <c r="D959" i="1"/>
  <c r="C959" i="1"/>
  <c r="B959" i="1"/>
  <c r="A959" i="1"/>
  <c r="D292" i="1"/>
  <c r="C292" i="1"/>
  <c r="B292" i="1"/>
  <c r="A292" i="1"/>
  <c r="D957" i="1"/>
  <c r="C957" i="1"/>
  <c r="B957" i="1"/>
  <c r="A957" i="1"/>
  <c r="D956" i="1"/>
  <c r="C956" i="1"/>
  <c r="B956" i="1"/>
  <c r="A956" i="1"/>
  <c r="D228" i="1"/>
  <c r="C228" i="1"/>
  <c r="B228" i="1"/>
  <c r="A228" i="1"/>
  <c r="D954" i="1"/>
  <c r="C954" i="1"/>
  <c r="B954" i="1"/>
  <c r="A954" i="1"/>
  <c r="D953" i="1"/>
  <c r="C953" i="1"/>
  <c r="B953" i="1"/>
  <c r="A953" i="1"/>
  <c r="D207" i="1"/>
  <c r="C207" i="1"/>
  <c r="B207" i="1"/>
  <c r="A207" i="1"/>
  <c r="D951" i="1"/>
  <c r="C951" i="1"/>
  <c r="B951" i="1"/>
  <c r="A951" i="1"/>
  <c r="D950" i="1"/>
  <c r="C950" i="1"/>
  <c r="B950" i="1"/>
  <c r="A950" i="1"/>
  <c r="D949" i="1"/>
  <c r="C949" i="1"/>
  <c r="B949" i="1"/>
  <c r="A949" i="1"/>
  <c r="D948" i="1"/>
  <c r="C948" i="1"/>
  <c r="B948" i="1"/>
  <c r="A948" i="1"/>
  <c r="D947" i="1"/>
  <c r="C947" i="1"/>
  <c r="B947" i="1"/>
  <c r="A947" i="1"/>
  <c r="D946" i="1"/>
  <c r="C946" i="1"/>
  <c r="B946" i="1"/>
  <c r="A946" i="1"/>
  <c r="D945" i="1"/>
  <c r="C945" i="1"/>
  <c r="B945" i="1"/>
  <c r="A945" i="1"/>
  <c r="D944" i="1"/>
  <c r="C944" i="1"/>
  <c r="B944" i="1"/>
  <c r="A944" i="1"/>
  <c r="D943" i="1"/>
  <c r="C943" i="1"/>
  <c r="B943" i="1"/>
  <c r="A943" i="1"/>
  <c r="D291" i="1"/>
  <c r="C291" i="1"/>
  <c r="B291" i="1"/>
  <c r="A291" i="1"/>
  <c r="D941" i="1"/>
  <c r="C941" i="1"/>
  <c r="B941" i="1"/>
  <c r="A941" i="1"/>
  <c r="K16" i="10"/>
  <c r="D940" i="1"/>
  <c r="C940" i="1"/>
  <c r="B940" i="1"/>
  <c r="A940" i="1"/>
  <c r="D312" i="1"/>
  <c r="C312" i="1"/>
  <c r="B312" i="1"/>
  <c r="A312" i="1"/>
  <c r="D938" i="1"/>
  <c r="C938" i="1"/>
  <c r="B938" i="1"/>
  <c r="A938" i="1"/>
  <c r="D937" i="1"/>
  <c r="C937" i="1"/>
  <c r="B937" i="1"/>
  <c r="A937" i="1"/>
  <c r="D936" i="1"/>
  <c r="C936" i="1"/>
  <c r="B936" i="1"/>
  <c r="A936" i="1"/>
  <c r="D935" i="1"/>
  <c r="C935" i="1"/>
  <c r="B935" i="1"/>
  <c r="A935" i="1"/>
  <c r="D934" i="1"/>
  <c r="C934" i="1"/>
  <c r="B934" i="1"/>
  <c r="A934" i="1"/>
  <c r="D933" i="1"/>
  <c r="C933" i="1"/>
  <c r="B933" i="1"/>
  <c r="A933" i="1"/>
  <c r="D290" i="1"/>
  <c r="C290" i="1"/>
  <c r="B290" i="1"/>
  <c r="A290" i="1"/>
  <c r="D931" i="1"/>
  <c r="C931" i="1"/>
  <c r="B931" i="1"/>
  <c r="A931" i="1"/>
  <c r="D930" i="1"/>
  <c r="C930" i="1"/>
  <c r="B930" i="1"/>
  <c r="A930" i="1"/>
  <c r="D929" i="1"/>
  <c r="C929" i="1"/>
  <c r="B929" i="1"/>
  <c r="A929" i="1"/>
  <c r="D307" i="1"/>
  <c r="C307" i="1"/>
  <c r="B307" i="1"/>
  <c r="A307" i="1"/>
  <c r="C65" i="2"/>
  <c r="D283" i="1"/>
  <c r="D924" i="1"/>
  <c r="D925" i="1"/>
  <c r="D304" i="1"/>
  <c r="D927" i="1"/>
  <c r="A921" i="1"/>
  <c r="C927" i="1"/>
  <c r="B927" i="1"/>
  <c r="A927" i="1"/>
  <c r="C304" i="1"/>
  <c r="B304" i="1"/>
  <c r="A304" i="1"/>
  <c r="C925" i="1"/>
  <c r="B925" i="1"/>
  <c r="A925" i="1"/>
  <c r="C924" i="1"/>
  <c r="B924" i="1"/>
  <c r="A924" i="1"/>
  <c r="C283" i="1"/>
  <c r="B283" i="1"/>
  <c r="A283" i="1"/>
  <c r="J11" i="10"/>
  <c r="K11" i="10"/>
  <c r="J5" i="10"/>
  <c r="D921" i="1"/>
  <c r="C921" i="1"/>
  <c r="B921" i="1"/>
  <c r="D920" i="1"/>
  <c r="C920" i="1"/>
  <c r="B920" i="1"/>
  <c r="A920" i="1"/>
  <c r="D919" i="1"/>
  <c r="C919" i="1"/>
  <c r="B919" i="1"/>
  <c r="A919" i="1"/>
  <c r="D68" i="1"/>
  <c r="C68" i="1"/>
  <c r="B68" i="1"/>
  <c r="A68" i="1"/>
  <c r="D302" i="1"/>
  <c r="C302" i="1"/>
  <c r="B302" i="1"/>
  <c r="A302" i="1"/>
  <c r="D916" i="1"/>
  <c r="C916" i="1"/>
  <c r="B916" i="1"/>
  <c r="A916" i="1"/>
  <c r="D915" i="1"/>
  <c r="C915" i="1"/>
  <c r="B915" i="1"/>
  <c r="A915" i="1"/>
  <c r="D914" i="1"/>
  <c r="C914" i="1"/>
  <c r="B914" i="1"/>
  <c r="A914" i="1"/>
  <c r="D281" i="1"/>
  <c r="C281" i="1"/>
  <c r="B281" i="1"/>
  <c r="A281" i="1"/>
  <c r="D912" i="1"/>
  <c r="C912" i="1"/>
  <c r="B912" i="1"/>
  <c r="A912" i="1"/>
  <c r="D270" i="1"/>
  <c r="C270" i="1"/>
  <c r="B270" i="1"/>
  <c r="A270" i="1"/>
  <c r="C55" i="1"/>
  <c r="B55" i="1"/>
  <c r="D33" i="1"/>
  <c r="C33" i="1"/>
  <c r="B33" i="1"/>
  <c r="A33" i="1"/>
  <c r="D346" i="1"/>
  <c r="C346" i="1"/>
  <c r="B346" i="1"/>
  <c r="A346" i="1"/>
  <c r="D331" i="1"/>
  <c r="C331" i="1"/>
  <c r="B331" i="1"/>
  <c r="A331" i="1"/>
  <c r="D344" i="1"/>
  <c r="C344" i="1"/>
  <c r="B344" i="1"/>
  <c r="A344" i="1"/>
  <c r="D906" i="1"/>
  <c r="C906" i="1"/>
  <c r="B906" i="1"/>
  <c r="A906" i="1"/>
  <c r="D905" i="1"/>
  <c r="C905" i="1"/>
  <c r="B905" i="1"/>
  <c r="A905" i="1"/>
  <c r="D336" i="1"/>
  <c r="C336" i="1"/>
  <c r="B336" i="1"/>
  <c r="A336" i="1"/>
  <c r="D332" i="1"/>
  <c r="C332" i="1"/>
  <c r="B332" i="1"/>
  <c r="A332" i="1"/>
  <c r="D903" i="1"/>
  <c r="C903" i="1"/>
  <c r="B903" i="1"/>
  <c r="A903" i="1"/>
  <c r="D902" i="1"/>
  <c r="C902" i="1"/>
  <c r="B902" i="1"/>
  <c r="A902" i="1"/>
  <c r="D901" i="1"/>
  <c r="C901" i="1"/>
  <c r="B901" i="1"/>
  <c r="A901" i="1"/>
  <c r="D900" i="1"/>
  <c r="C900" i="1"/>
  <c r="B900" i="1"/>
  <c r="A900" i="1"/>
  <c r="D899" i="1"/>
  <c r="C899" i="1"/>
  <c r="B899" i="1"/>
  <c r="A899" i="1"/>
  <c r="D898" i="1"/>
  <c r="C898" i="1"/>
  <c r="B898" i="1"/>
  <c r="A898" i="1"/>
  <c r="D222" i="1"/>
  <c r="C222" i="1"/>
  <c r="B222" i="1"/>
  <c r="A222" i="1"/>
  <c r="D896" i="1"/>
  <c r="C896" i="1"/>
  <c r="B896" i="1"/>
  <c r="A896" i="1"/>
  <c r="D297" i="1"/>
  <c r="C297" i="1"/>
  <c r="B297" i="1"/>
  <c r="A297" i="1"/>
  <c r="D894" i="1"/>
  <c r="C894" i="1"/>
  <c r="B894" i="1"/>
  <c r="A894" i="1"/>
  <c r="D893" i="1"/>
  <c r="C893" i="1"/>
  <c r="B893" i="1"/>
  <c r="A893" i="1"/>
  <c r="D892" i="1"/>
  <c r="C892" i="1"/>
  <c r="B892" i="1"/>
  <c r="A892" i="1"/>
  <c r="D15" i="1"/>
  <c r="C15" i="1"/>
  <c r="B15" i="1"/>
  <c r="A15" i="1"/>
  <c r="D890" i="1"/>
  <c r="C890" i="1"/>
  <c r="B890" i="1"/>
  <c r="A890" i="1"/>
  <c r="D889" i="1"/>
  <c r="C889" i="1"/>
  <c r="B889" i="1"/>
  <c r="A889" i="1"/>
  <c r="D888" i="1"/>
  <c r="C888" i="1"/>
  <c r="B888" i="1"/>
  <c r="A888" i="1"/>
  <c r="D887" i="1"/>
  <c r="C887" i="1"/>
  <c r="B887" i="1"/>
  <c r="A887" i="1"/>
  <c r="D886" i="1"/>
  <c r="C886" i="1"/>
  <c r="B886" i="1"/>
  <c r="A886" i="1"/>
  <c r="D885" i="1"/>
  <c r="C885" i="1"/>
  <c r="B885" i="1"/>
  <c r="A885" i="1"/>
  <c r="D884" i="1"/>
  <c r="C884" i="1"/>
  <c r="B884" i="1"/>
  <c r="A884" i="1"/>
  <c r="D883" i="1"/>
  <c r="C883" i="1"/>
  <c r="B883" i="1"/>
  <c r="A883" i="1"/>
  <c r="D246" i="1"/>
  <c r="C246" i="1"/>
  <c r="B246" i="1"/>
  <c r="A246" i="1"/>
  <c r="D356" i="1"/>
  <c r="C356" i="1"/>
  <c r="B356" i="1"/>
  <c r="A356" i="1"/>
  <c r="D880" i="1"/>
  <c r="C880" i="1"/>
  <c r="B880" i="1"/>
  <c r="A880" i="1"/>
  <c r="D879" i="1"/>
  <c r="C879" i="1"/>
  <c r="B879" i="1"/>
  <c r="A879" i="1"/>
  <c r="D878" i="1"/>
  <c r="C878" i="1"/>
  <c r="B878" i="1"/>
  <c r="A878" i="1"/>
  <c r="D877" i="1"/>
  <c r="C877" i="1"/>
  <c r="B877" i="1"/>
  <c r="A877" i="1"/>
  <c r="D383" i="1"/>
  <c r="C383" i="1"/>
  <c r="B383" i="1"/>
  <c r="A383" i="1"/>
  <c r="D340" i="1"/>
  <c r="C340" i="1"/>
  <c r="B340" i="1"/>
  <c r="A340" i="1"/>
  <c r="D874" i="1"/>
  <c r="C874" i="1"/>
  <c r="B874" i="1"/>
  <c r="A874" i="1"/>
  <c r="D392" i="1"/>
  <c r="C392" i="1"/>
  <c r="B392" i="1"/>
  <c r="A392" i="1"/>
  <c r="D351" i="1"/>
  <c r="C351" i="1"/>
  <c r="B351" i="1"/>
  <c r="A351" i="1"/>
  <c r="D871" i="1"/>
  <c r="C871" i="1"/>
  <c r="B871" i="1"/>
  <c r="A871" i="1"/>
  <c r="D870" i="1"/>
  <c r="C870" i="1"/>
  <c r="B870" i="1"/>
  <c r="A870" i="1"/>
  <c r="D869" i="1"/>
  <c r="C869" i="1"/>
  <c r="B869" i="1"/>
  <c r="A869" i="1"/>
  <c r="D381" i="1"/>
  <c r="C381" i="1"/>
  <c r="B381" i="1"/>
  <c r="A381" i="1"/>
  <c r="D867" i="1"/>
  <c r="C867" i="1"/>
  <c r="B867" i="1"/>
  <c r="A867" i="1"/>
  <c r="D866" i="1"/>
  <c r="C866" i="1"/>
  <c r="B866" i="1"/>
  <c r="A866" i="1"/>
  <c r="D865" i="1"/>
  <c r="C865" i="1"/>
  <c r="B865" i="1"/>
  <c r="A865" i="1"/>
  <c r="D864" i="1"/>
  <c r="C864" i="1"/>
  <c r="B864" i="1"/>
  <c r="A864" i="1"/>
  <c r="D396" i="1"/>
  <c r="C396" i="1"/>
  <c r="B396" i="1"/>
  <c r="A396" i="1"/>
  <c r="D862" i="1"/>
  <c r="C862" i="1"/>
  <c r="B862" i="1"/>
  <c r="A862" i="1"/>
  <c r="D861" i="1"/>
  <c r="C861" i="1"/>
  <c r="B861" i="1"/>
  <c r="A861" i="1"/>
  <c r="D365" i="1"/>
  <c r="C365" i="1"/>
  <c r="B365" i="1"/>
  <c r="A365" i="1"/>
  <c r="D859" i="1"/>
  <c r="C859" i="1"/>
  <c r="B859" i="1"/>
  <c r="A859" i="1"/>
  <c r="D858" i="1"/>
  <c r="C858" i="1"/>
  <c r="B858" i="1"/>
  <c r="A858" i="1"/>
  <c r="D857" i="1"/>
  <c r="C857" i="1"/>
  <c r="B857" i="1"/>
  <c r="A857" i="1"/>
  <c r="D856" i="1"/>
  <c r="C856" i="1"/>
  <c r="B856" i="1"/>
  <c r="A856" i="1"/>
  <c r="D855" i="1"/>
  <c r="C855" i="1"/>
  <c r="B855" i="1"/>
  <c r="A855" i="1"/>
  <c r="D854" i="1"/>
  <c r="C854" i="1"/>
  <c r="B854" i="1"/>
  <c r="A854" i="1"/>
  <c r="D853" i="1"/>
  <c r="C853" i="1"/>
  <c r="B853" i="1"/>
  <c r="A853" i="1"/>
  <c r="D852" i="1"/>
  <c r="C852" i="1"/>
  <c r="B852" i="1"/>
  <c r="A852" i="1"/>
  <c r="D138" i="1"/>
  <c r="C138" i="1"/>
  <c r="B138" i="1"/>
  <c r="A138" i="1"/>
  <c r="D850" i="1"/>
  <c r="C850" i="1"/>
  <c r="B850" i="1"/>
  <c r="A850" i="1"/>
  <c r="D849" i="1"/>
  <c r="C849" i="1"/>
  <c r="B849" i="1"/>
  <c r="A849" i="1"/>
  <c r="D416" i="1"/>
  <c r="C416" i="1"/>
  <c r="B416" i="1"/>
  <c r="A416" i="1"/>
  <c r="D847" i="1"/>
  <c r="C847" i="1"/>
  <c r="B847" i="1"/>
  <c r="A847" i="1"/>
  <c r="D846" i="1"/>
  <c r="C846" i="1"/>
  <c r="B846" i="1"/>
  <c r="A846" i="1"/>
  <c r="D845" i="1"/>
  <c r="C845" i="1"/>
  <c r="B845" i="1"/>
  <c r="A845" i="1"/>
  <c r="D844" i="1"/>
  <c r="C844" i="1"/>
  <c r="B844" i="1"/>
  <c r="A844" i="1"/>
  <c r="D843" i="1"/>
  <c r="C843" i="1"/>
  <c r="B843" i="1"/>
  <c r="A843" i="1"/>
  <c r="D842" i="1"/>
  <c r="C842" i="1"/>
  <c r="B842" i="1"/>
  <c r="A842" i="1"/>
  <c r="D414" i="1"/>
  <c r="C414" i="1"/>
  <c r="B414" i="1"/>
  <c r="A414" i="1"/>
  <c r="D840" i="1"/>
  <c r="C840" i="1"/>
  <c r="B840" i="1"/>
  <c r="A840" i="1"/>
  <c r="D839" i="1"/>
  <c r="C839" i="1"/>
  <c r="B839" i="1"/>
  <c r="A839" i="1"/>
  <c r="D838" i="1"/>
  <c r="C838" i="1"/>
  <c r="B838" i="1"/>
  <c r="A838" i="1"/>
  <c r="D837" i="1"/>
  <c r="C837" i="1"/>
  <c r="B837" i="1"/>
  <c r="A837" i="1"/>
  <c r="D836" i="1"/>
  <c r="C836" i="1"/>
  <c r="B836" i="1"/>
  <c r="A836" i="1"/>
  <c r="D835" i="1"/>
  <c r="C835" i="1"/>
  <c r="B835" i="1"/>
  <c r="A835" i="1"/>
  <c r="D834" i="1"/>
  <c r="C834" i="1"/>
  <c r="B834" i="1"/>
  <c r="A834" i="1"/>
  <c r="D833" i="1"/>
  <c r="C833" i="1"/>
  <c r="B833" i="1"/>
  <c r="A833" i="1"/>
  <c r="D455" i="1"/>
  <c r="C455" i="1"/>
  <c r="B455" i="1"/>
  <c r="A455" i="1"/>
  <c r="D831" i="1"/>
  <c r="C831" i="1"/>
  <c r="B831" i="1"/>
  <c r="A831" i="1"/>
  <c r="D830" i="1"/>
  <c r="C830" i="1"/>
  <c r="B830" i="1"/>
  <c r="A830" i="1"/>
  <c r="D829" i="1"/>
  <c r="C829" i="1"/>
  <c r="B829" i="1"/>
  <c r="A829" i="1"/>
  <c r="D828" i="1"/>
  <c r="C828" i="1"/>
  <c r="B828" i="1"/>
  <c r="A828" i="1"/>
  <c r="D827" i="1"/>
  <c r="C827" i="1"/>
  <c r="B827" i="1"/>
  <c r="A827" i="1"/>
  <c r="D826" i="1"/>
  <c r="C826" i="1"/>
  <c r="B826" i="1"/>
  <c r="A826" i="1"/>
  <c r="D825" i="1"/>
  <c r="C825" i="1"/>
  <c r="B825" i="1"/>
  <c r="A825" i="1"/>
  <c r="D824" i="1"/>
  <c r="C824" i="1"/>
  <c r="B824" i="1"/>
  <c r="A824" i="1"/>
  <c r="D823" i="1"/>
  <c r="C823" i="1"/>
  <c r="B823" i="1"/>
  <c r="A823" i="1"/>
  <c r="D822" i="1"/>
  <c r="C822" i="1"/>
  <c r="B822" i="1"/>
  <c r="A822" i="1"/>
  <c r="D409" i="1"/>
  <c r="C409" i="1"/>
  <c r="B409" i="1"/>
  <c r="A409" i="1"/>
  <c r="D820" i="1"/>
  <c r="C820" i="1"/>
  <c r="B820" i="1"/>
  <c r="A820" i="1"/>
  <c r="D819" i="1"/>
  <c r="C819" i="1"/>
  <c r="B819" i="1"/>
  <c r="A819" i="1"/>
  <c r="D478" i="1"/>
  <c r="C478" i="1"/>
  <c r="B478" i="1"/>
  <c r="A478" i="1"/>
  <c r="D425" i="1"/>
  <c r="C425" i="1"/>
  <c r="B425" i="1"/>
  <c r="A425" i="1"/>
  <c r="D473" i="1"/>
  <c r="C473" i="1"/>
  <c r="B473" i="1"/>
  <c r="A473" i="1"/>
  <c r="D815" i="1"/>
  <c r="C815" i="1"/>
  <c r="B815" i="1"/>
  <c r="A815" i="1"/>
  <c r="D454" i="1"/>
  <c r="C454" i="1"/>
  <c r="B454" i="1"/>
  <c r="A454" i="1"/>
  <c r="D813" i="1"/>
  <c r="C813" i="1"/>
  <c r="B813" i="1"/>
  <c r="A813" i="1"/>
  <c r="D812" i="1"/>
  <c r="C812" i="1"/>
  <c r="B812" i="1"/>
  <c r="A812" i="1"/>
  <c r="D811" i="1"/>
  <c r="C811" i="1"/>
  <c r="B811" i="1"/>
  <c r="A811" i="1"/>
  <c r="D810" i="1"/>
  <c r="C810" i="1"/>
  <c r="B810" i="1"/>
  <c r="A810" i="1"/>
  <c r="D809" i="1"/>
  <c r="C809" i="1"/>
  <c r="B809" i="1"/>
  <c r="A809" i="1"/>
  <c r="D808" i="1"/>
  <c r="C808" i="1"/>
  <c r="B808" i="1"/>
  <c r="A808" i="1"/>
  <c r="D807" i="1"/>
  <c r="C807" i="1"/>
  <c r="B807" i="1"/>
  <c r="A807" i="1"/>
  <c r="D806" i="1"/>
  <c r="C806" i="1"/>
  <c r="B806" i="1"/>
  <c r="A806" i="1"/>
  <c r="D805" i="1"/>
  <c r="C805" i="1"/>
  <c r="B805" i="1"/>
  <c r="A805" i="1"/>
  <c r="D804" i="1"/>
  <c r="C804" i="1"/>
  <c r="B804" i="1"/>
  <c r="A804" i="1"/>
  <c r="D803" i="1"/>
  <c r="C803" i="1"/>
  <c r="B803" i="1"/>
  <c r="A803" i="1"/>
  <c r="D802" i="1"/>
  <c r="C802" i="1"/>
  <c r="B802" i="1"/>
  <c r="A802" i="1"/>
  <c r="D801" i="1"/>
  <c r="C801" i="1"/>
  <c r="B801" i="1"/>
  <c r="A801" i="1"/>
  <c r="D203" i="1"/>
  <c r="C203" i="1"/>
  <c r="B203" i="1"/>
  <c r="A203" i="1"/>
  <c r="D799" i="1"/>
  <c r="C799" i="1"/>
  <c r="B799" i="1"/>
  <c r="A799" i="1"/>
  <c r="D446" i="1"/>
  <c r="C446" i="1"/>
  <c r="B446" i="1"/>
  <c r="A446" i="1"/>
  <c r="D797" i="1"/>
  <c r="C797" i="1"/>
  <c r="B797" i="1"/>
  <c r="A797" i="1"/>
  <c r="D796" i="1"/>
  <c r="C796" i="1"/>
  <c r="B796" i="1"/>
  <c r="A796" i="1"/>
  <c r="D795" i="1"/>
  <c r="C795" i="1"/>
  <c r="B795" i="1"/>
  <c r="A795" i="1"/>
  <c r="D794" i="1"/>
  <c r="C794" i="1"/>
  <c r="B794" i="1"/>
  <c r="A794" i="1"/>
  <c r="D793" i="1"/>
  <c r="C793" i="1"/>
  <c r="B793" i="1"/>
  <c r="A793" i="1"/>
  <c r="D792" i="1"/>
  <c r="C792" i="1"/>
  <c r="B792" i="1"/>
  <c r="A792" i="1"/>
  <c r="D275" i="1"/>
  <c r="C275" i="1"/>
  <c r="B275" i="1"/>
  <c r="A275" i="1"/>
  <c r="D489" i="1"/>
  <c r="C489" i="1"/>
  <c r="B489" i="1"/>
  <c r="A489" i="1"/>
  <c r="D789" i="1"/>
  <c r="C789" i="1"/>
  <c r="B789" i="1"/>
  <c r="A789" i="1"/>
  <c r="D470" i="1"/>
  <c r="C470" i="1"/>
  <c r="B470" i="1"/>
  <c r="A470" i="1"/>
  <c r="D787" i="1"/>
  <c r="C787" i="1"/>
  <c r="B787" i="1"/>
  <c r="A787" i="1"/>
  <c r="D786" i="1"/>
  <c r="C786" i="1"/>
  <c r="B786" i="1"/>
  <c r="A786" i="1"/>
  <c r="D785" i="1"/>
  <c r="C785" i="1"/>
  <c r="B785" i="1"/>
  <c r="A785" i="1"/>
  <c r="D481" i="1"/>
  <c r="C481" i="1"/>
  <c r="B481" i="1"/>
  <c r="A481" i="1"/>
  <c r="D783" i="1"/>
  <c r="C783" i="1"/>
  <c r="B783" i="1"/>
  <c r="A783" i="1"/>
  <c r="D782" i="1"/>
  <c r="C782" i="1"/>
  <c r="B782" i="1"/>
  <c r="A782" i="1"/>
  <c r="D781" i="1"/>
  <c r="C781" i="1"/>
  <c r="B781" i="1"/>
  <c r="A781" i="1"/>
  <c r="D482" i="1"/>
  <c r="C482" i="1"/>
  <c r="B482" i="1"/>
  <c r="A482" i="1"/>
  <c r="D779" i="1"/>
  <c r="C779" i="1"/>
  <c r="B779" i="1"/>
  <c r="A779" i="1"/>
  <c r="D778" i="1"/>
  <c r="C778" i="1"/>
  <c r="B778" i="1"/>
  <c r="A778" i="1"/>
  <c r="D777" i="1"/>
  <c r="C777" i="1"/>
  <c r="B777" i="1"/>
  <c r="A777" i="1"/>
  <c r="D488" i="1"/>
  <c r="C488" i="1"/>
  <c r="B488" i="1"/>
  <c r="A488" i="1"/>
  <c r="D775" i="1"/>
  <c r="C775" i="1"/>
  <c r="B775" i="1"/>
  <c r="A775" i="1"/>
  <c r="D773" i="1"/>
  <c r="C773" i="1"/>
  <c r="B773" i="1"/>
  <c r="A773" i="1"/>
  <c r="D772" i="1"/>
  <c r="C772" i="1"/>
  <c r="B772" i="1"/>
  <c r="A772" i="1"/>
  <c r="D265" i="1"/>
  <c r="C265" i="1"/>
  <c r="B265" i="1"/>
  <c r="A265" i="1"/>
  <c r="D770" i="1"/>
  <c r="C770" i="1"/>
  <c r="B770" i="1"/>
  <c r="A770" i="1"/>
  <c r="D769" i="1"/>
  <c r="C769" i="1"/>
  <c r="B769" i="1"/>
  <c r="A769" i="1"/>
  <c r="D768" i="1"/>
  <c r="C768" i="1"/>
  <c r="B768" i="1"/>
  <c r="A768" i="1"/>
  <c r="D767" i="1"/>
  <c r="C767" i="1"/>
  <c r="B767" i="1"/>
  <c r="A767" i="1"/>
  <c r="D492" i="1"/>
  <c r="C492" i="1"/>
  <c r="B492" i="1"/>
  <c r="A492" i="1"/>
  <c r="D765" i="1"/>
  <c r="C765" i="1"/>
  <c r="B765" i="1"/>
  <c r="A765" i="1"/>
  <c r="D4" i="1"/>
  <c r="C4" i="1"/>
  <c r="B4" i="1"/>
  <c r="A4" i="1"/>
  <c r="D763" i="1"/>
  <c r="C763" i="1"/>
  <c r="B763" i="1"/>
  <c r="A763" i="1"/>
  <c r="D350" i="1"/>
  <c r="C350" i="1"/>
  <c r="B350" i="1"/>
  <c r="A350" i="1"/>
  <c r="D761" i="1"/>
  <c r="C761" i="1"/>
  <c r="B761" i="1"/>
  <c r="A761" i="1"/>
  <c r="D433" i="1"/>
  <c r="C433" i="1"/>
  <c r="B433" i="1"/>
  <c r="A433" i="1"/>
  <c r="D759" i="1"/>
  <c r="C759" i="1"/>
  <c r="B759" i="1"/>
  <c r="A759" i="1"/>
  <c r="D758" i="1"/>
  <c r="C758" i="1"/>
  <c r="B758" i="1"/>
  <c r="A758" i="1"/>
  <c r="D496" i="1"/>
  <c r="C496" i="1"/>
  <c r="B496" i="1"/>
  <c r="A496" i="1"/>
  <c r="D756" i="1"/>
  <c r="C756" i="1"/>
  <c r="B756" i="1"/>
  <c r="A756" i="1"/>
  <c r="D347" i="1"/>
  <c r="C347" i="1"/>
  <c r="B347" i="1"/>
  <c r="A347" i="1"/>
  <c r="D754" i="1"/>
  <c r="C754" i="1"/>
  <c r="B754" i="1"/>
  <c r="A754" i="1"/>
  <c r="D753" i="1"/>
  <c r="C753" i="1"/>
  <c r="B753" i="1"/>
  <c r="A753" i="1"/>
  <c r="D752" i="1"/>
  <c r="C752" i="1"/>
  <c r="B752" i="1"/>
  <c r="A752" i="1"/>
  <c r="D751" i="1"/>
  <c r="C751" i="1"/>
  <c r="B751" i="1"/>
  <c r="A751" i="1"/>
  <c r="D750" i="1"/>
  <c r="C750" i="1"/>
  <c r="B750" i="1"/>
  <c r="A750" i="1"/>
  <c r="D749" i="1"/>
  <c r="C749" i="1"/>
  <c r="B749" i="1"/>
  <c r="A749" i="1"/>
  <c r="D748" i="1"/>
  <c r="C748" i="1"/>
  <c r="B748" i="1"/>
  <c r="A748" i="1"/>
  <c r="D747" i="1"/>
  <c r="C747" i="1"/>
  <c r="B747" i="1"/>
  <c r="A747" i="1"/>
  <c r="D746" i="1"/>
  <c r="C746" i="1"/>
  <c r="B746" i="1"/>
  <c r="A746" i="1"/>
  <c r="D745" i="1"/>
  <c r="C745" i="1"/>
  <c r="B745" i="1"/>
  <c r="A745" i="1"/>
  <c r="D744" i="1"/>
  <c r="C744" i="1"/>
  <c r="B744" i="1"/>
  <c r="A744" i="1"/>
  <c r="D743" i="1"/>
  <c r="C743" i="1"/>
  <c r="B743" i="1"/>
  <c r="A743" i="1"/>
  <c r="D742" i="1"/>
  <c r="C742" i="1"/>
  <c r="B742" i="1"/>
  <c r="A742" i="1"/>
  <c r="D741" i="1"/>
  <c r="C741" i="1"/>
  <c r="B741" i="1"/>
  <c r="A741" i="1"/>
  <c r="D740" i="1"/>
  <c r="C740" i="1"/>
  <c r="B740" i="1"/>
  <c r="A740" i="1"/>
  <c r="D500" i="1"/>
  <c r="C500" i="1"/>
  <c r="B500" i="1"/>
  <c r="A500" i="1"/>
  <c r="D738" i="1"/>
  <c r="C738" i="1"/>
  <c r="B738" i="1"/>
  <c r="A738" i="1"/>
  <c r="D737" i="1"/>
  <c r="C737" i="1"/>
  <c r="B737" i="1"/>
  <c r="A737" i="1"/>
  <c r="D491" i="1"/>
  <c r="C491" i="1"/>
  <c r="B491" i="1"/>
  <c r="A491" i="1"/>
  <c r="D735" i="1"/>
  <c r="C735" i="1"/>
  <c r="B735" i="1"/>
  <c r="A735" i="1"/>
  <c r="D734" i="1"/>
  <c r="C734" i="1"/>
  <c r="B734" i="1"/>
  <c r="A734" i="1"/>
  <c r="D733" i="1"/>
  <c r="C733" i="1"/>
  <c r="B733" i="1"/>
  <c r="A733" i="1"/>
  <c r="D732" i="1"/>
  <c r="C732" i="1"/>
  <c r="B732" i="1"/>
  <c r="A732" i="1"/>
  <c r="D731" i="1"/>
  <c r="C731" i="1"/>
  <c r="B731" i="1"/>
  <c r="A731" i="1"/>
  <c r="D730" i="1"/>
  <c r="C730" i="1"/>
  <c r="B730" i="1"/>
  <c r="A730" i="1"/>
  <c r="D729" i="1"/>
  <c r="C729" i="1"/>
  <c r="B729" i="1"/>
  <c r="A729" i="1"/>
  <c r="D325" i="1"/>
  <c r="C325" i="1"/>
  <c r="B325" i="1"/>
  <c r="A325" i="1"/>
  <c r="D493" i="1"/>
  <c r="C493" i="1"/>
  <c r="B493" i="1"/>
  <c r="A493" i="1"/>
  <c r="D726" i="1"/>
  <c r="C726" i="1"/>
  <c r="B726" i="1"/>
  <c r="A726" i="1"/>
  <c r="D102" i="1"/>
  <c r="C102" i="1"/>
  <c r="B102" i="1"/>
  <c r="A102" i="1"/>
  <c r="D724" i="1"/>
  <c r="C724" i="1"/>
  <c r="B724" i="1"/>
  <c r="A724" i="1"/>
  <c r="D723" i="1"/>
  <c r="C723" i="1"/>
  <c r="B723" i="1"/>
  <c r="A723" i="1"/>
  <c r="D722" i="1"/>
  <c r="C722" i="1"/>
  <c r="B722" i="1"/>
  <c r="A722" i="1"/>
  <c r="D721" i="1"/>
  <c r="C721" i="1"/>
  <c r="B721" i="1"/>
  <c r="A721" i="1"/>
  <c r="D720" i="1"/>
  <c r="C720" i="1"/>
  <c r="B720" i="1"/>
  <c r="A720" i="1"/>
  <c r="D719" i="1"/>
  <c r="C719" i="1"/>
  <c r="B719" i="1"/>
  <c r="A719" i="1"/>
  <c r="D718" i="1"/>
  <c r="C718" i="1"/>
  <c r="B718" i="1"/>
  <c r="A718" i="1"/>
  <c r="D717" i="1"/>
  <c r="C717" i="1"/>
  <c r="B717" i="1"/>
  <c r="A717" i="1"/>
  <c r="D363" i="1"/>
  <c r="C363" i="1"/>
  <c r="B363" i="1"/>
  <c r="A363" i="1"/>
  <c r="D715" i="1"/>
  <c r="C715" i="1"/>
  <c r="B715" i="1"/>
  <c r="A715" i="1"/>
  <c r="D362" i="1"/>
  <c r="C362" i="1"/>
  <c r="B362" i="1"/>
  <c r="A362" i="1"/>
  <c r="D713" i="1"/>
  <c r="C713" i="1"/>
  <c r="B713" i="1"/>
  <c r="A713" i="1"/>
  <c r="D712" i="1"/>
  <c r="C712" i="1"/>
  <c r="B712" i="1"/>
  <c r="A712" i="1"/>
  <c r="D711" i="1"/>
  <c r="C711" i="1"/>
  <c r="B711" i="1"/>
  <c r="A711" i="1"/>
  <c r="D710" i="1"/>
  <c r="C710" i="1"/>
  <c r="B710" i="1"/>
  <c r="A710" i="1"/>
  <c r="D709" i="1"/>
  <c r="C709" i="1"/>
  <c r="B709" i="1"/>
  <c r="A709" i="1"/>
  <c r="D708" i="1"/>
  <c r="C708" i="1"/>
  <c r="B708" i="1"/>
  <c r="A708" i="1"/>
  <c r="D707" i="1"/>
  <c r="C707" i="1"/>
  <c r="B707" i="1"/>
  <c r="A707" i="1"/>
  <c r="D706" i="1"/>
  <c r="C706" i="1"/>
  <c r="B706" i="1"/>
  <c r="A706" i="1"/>
  <c r="D503" i="1"/>
  <c r="C503" i="1"/>
  <c r="B503" i="1"/>
  <c r="A503" i="1"/>
  <c r="D704" i="1"/>
  <c r="C704" i="1"/>
  <c r="B704" i="1"/>
  <c r="A704" i="1"/>
  <c r="D703" i="1"/>
  <c r="C703" i="1"/>
  <c r="B703" i="1"/>
  <c r="A703" i="1"/>
  <c r="D702" i="1"/>
  <c r="C702" i="1"/>
  <c r="B702" i="1"/>
  <c r="A702" i="1"/>
  <c r="D701" i="1"/>
  <c r="C701" i="1"/>
  <c r="B701" i="1"/>
  <c r="A701" i="1"/>
  <c r="D700" i="1"/>
  <c r="C700" i="1"/>
  <c r="B700" i="1"/>
  <c r="A700" i="1"/>
  <c r="D699" i="1"/>
  <c r="C699" i="1"/>
  <c r="B699" i="1"/>
  <c r="A699" i="1"/>
  <c r="D698" i="1"/>
  <c r="C698" i="1"/>
  <c r="B698" i="1"/>
  <c r="A698" i="1"/>
  <c r="D697" i="1"/>
  <c r="C697" i="1"/>
  <c r="B697" i="1"/>
  <c r="A697" i="1"/>
  <c r="D696" i="1"/>
  <c r="C696" i="1"/>
  <c r="B696" i="1"/>
  <c r="A696" i="1"/>
  <c r="D695" i="1"/>
  <c r="C695" i="1"/>
  <c r="B695" i="1"/>
  <c r="A695" i="1"/>
  <c r="D694" i="1"/>
  <c r="C694" i="1"/>
  <c r="B694" i="1"/>
  <c r="A694" i="1"/>
  <c r="D693" i="1"/>
  <c r="C693" i="1"/>
  <c r="B693" i="1"/>
  <c r="A693" i="1"/>
  <c r="D692" i="1"/>
  <c r="C692" i="1"/>
  <c r="B692" i="1"/>
  <c r="A692" i="1"/>
  <c r="D691" i="1"/>
  <c r="C691" i="1"/>
  <c r="B691" i="1"/>
  <c r="A691" i="1"/>
  <c r="D690" i="1"/>
  <c r="C690" i="1"/>
  <c r="B690" i="1"/>
  <c r="A690" i="1"/>
  <c r="D689" i="1"/>
  <c r="C689" i="1"/>
  <c r="B689" i="1"/>
  <c r="A689" i="1"/>
  <c r="D688" i="1"/>
  <c r="C688" i="1"/>
  <c r="B688" i="1"/>
  <c r="A688" i="1"/>
  <c r="D687" i="1"/>
  <c r="C687" i="1"/>
  <c r="B687" i="1"/>
  <c r="A687" i="1"/>
  <c r="D686" i="1"/>
  <c r="C686" i="1"/>
  <c r="B686" i="1"/>
  <c r="A686" i="1"/>
  <c r="D685" i="1"/>
  <c r="C685" i="1"/>
  <c r="B685" i="1"/>
  <c r="A685" i="1"/>
  <c r="D684" i="1"/>
  <c r="C684" i="1"/>
  <c r="B684" i="1"/>
  <c r="A684" i="1"/>
  <c r="D683" i="1"/>
  <c r="C683" i="1"/>
  <c r="B683" i="1"/>
  <c r="A683" i="1"/>
  <c r="D682" i="1"/>
  <c r="C682" i="1"/>
  <c r="B682" i="1"/>
  <c r="A682" i="1"/>
  <c r="D681" i="1"/>
  <c r="C681" i="1"/>
  <c r="B681" i="1"/>
  <c r="A681" i="1"/>
  <c r="D680" i="1"/>
  <c r="C680" i="1"/>
  <c r="B680" i="1"/>
  <c r="A680" i="1"/>
  <c r="D679" i="1"/>
  <c r="C679" i="1"/>
  <c r="B679" i="1"/>
  <c r="A679" i="1"/>
  <c r="D678" i="1"/>
  <c r="C678" i="1"/>
  <c r="B678" i="1"/>
  <c r="A678" i="1"/>
  <c r="D677" i="1"/>
  <c r="C677" i="1"/>
  <c r="B677" i="1"/>
  <c r="A677" i="1"/>
  <c r="D676" i="1"/>
  <c r="C676" i="1"/>
  <c r="B676" i="1"/>
  <c r="A676" i="1"/>
  <c r="D675" i="1"/>
  <c r="C675" i="1"/>
  <c r="B675" i="1"/>
  <c r="A675" i="1"/>
  <c r="D320" i="1"/>
  <c r="C320" i="1"/>
  <c r="B320" i="1"/>
  <c r="A320" i="1"/>
  <c r="D673" i="1"/>
  <c r="C673" i="1"/>
  <c r="B673" i="1"/>
  <c r="A673" i="1"/>
  <c r="D672" i="1"/>
  <c r="C672" i="1"/>
  <c r="B672" i="1"/>
  <c r="A672" i="1"/>
  <c r="D671" i="1"/>
  <c r="C671" i="1"/>
  <c r="B671" i="1"/>
  <c r="A671" i="1"/>
  <c r="D670" i="1"/>
  <c r="C670" i="1"/>
  <c r="B670" i="1"/>
  <c r="A670" i="1"/>
  <c r="D669" i="1"/>
  <c r="C669" i="1"/>
  <c r="B669" i="1"/>
  <c r="A669" i="1"/>
  <c r="D668" i="1"/>
  <c r="C668" i="1"/>
  <c r="B668" i="1"/>
  <c r="A668" i="1"/>
  <c r="D667" i="1"/>
  <c r="C667" i="1"/>
  <c r="B667" i="1"/>
  <c r="A667" i="1"/>
  <c r="D666" i="1"/>
  <c r="C666" i="1"/>
  <c r="B666" i="1"/>
  <c r="A666" i="1"/>
  <c r="D665" i="1"/>
  <c r="C665" i="1"/>
  <c r="B665" i="1"/>
  <c r="A665" i="1"/>
  <c r="D664" i="1"/>
  <c r="C664" i="1"/>
  <c r="B664" i="1"/>
  <c r="A664" i="1"/>
  <c r="D663" i="1"/>
  <c r="C663" i="1"/>
  <c r="B663" i="1"/>
  <c r="A663" i="1"/>
  <c r="D662" i="1"/>
  <c r="C662" i="1"/>
  <c r="B662" i="1"/>
  <c r="A662" i="1"/>
  <c r="D661" i="1"/>
  <c r="C661" i="1"/>
  <c r="B661" i="1"/>
  <c r="A661" i="1"/>
  <c r="D479" i="1"/>
  <c r="C479" i="1"/>
  <c r="B479" i="1"/>
  <c r="A479" i="1"/>
  <c r="D659" i="1"/>
  <c r="C659" i="1"/>
  <c r="B659" i="1"/>
  <c r="A659" i="1"/>
  <c r="D658" i="1"/>
  <c r="C658" i="1"/>
  <c r="B658" i="1"/>
  <c r="A658" i="1"/>
  <c r="D657" i="1"/>
  <c r="C657" i="1"/>
  <c r="B657" i="1"/>
  <c r="A657" i="1"/>
  <c r="D656" i="1"/>
  <c r="C656" i="1"/>
  <c r="B656" i="1"/>
  <c r="A656" i="1"/>
  <c r="D655" i="1"/>
  <c r="C655" i="1"/>
  <c r="B655" i="1"/>
  <c r="A655" i="1"/>
  <c r="D654" i="1"/>
  <c r="C654" i="1"/>
  <c r="B654" i="1"/>
  <c r="A654" i="1"/>
  <c r="D653" i="1"/>
  <c r="C653" i="1"/>
  <c r="B653" i="1"/>
  <c r="A653" i="1"/>
  <c r="D652" i="1"/>
  <c r="C652" i="1"/>
  <c r="B652" i="1"/>
  <c r="A652" i="1"/>
  <c r="D651" i="1"/>
  <c r="C651" i="1"/>
  <c r="B651" i="1"/>
  <c r="A651" i="1"/>
  <c r="D468" i="1"/>
  <c r="C468" i="1"/>
  <c r="B468" i="1"/>
  <c r="A468" i="1"/>
  <c r="D559" i="1"/>
  <c r="C559" i="1"/>
  <c r="B559" i="1"/>
  <c r="A559" i="1"/>
  <c r="D648" i="1"/>
  <c r="C648" i="1"/>
  <c r="B648" i="1"/>
  <c r="A648" i="1"/>
  <c r="D543" i="1"/>
  <c r="C543" i="1"/>
  <c r="B543" i="1"/>
  <c r="A543" i="1"/>
  <c r="D646" i="1"/>
  <c r="C646" i="1"/>
  <c r="B646" i="1"/>
  <c r="A646" i="1"/>
  <c r="D645" i="1"/>
  <c r="C645" i="1"/>
  <c r="B645" i="1"/>
  <c r="A645" i="1"/>
  <c r="D575" i="1"/>
  <c r="C575" i="1"/>
  <c r="B575" i="1"/>
  <c r="A575" i="1"/>
  <c r="D643" i="1"/>
  <c r="C643" i="1"/>
  <c r="B643" i="1"/>
  <c r="A643" i="1"/>
  <c r="D642" i="1"/>
  <c r="C642" i="1"/>
  <c r="B642" i="1"/>
  <c r="A642" i="1"/>
  <c r="D641" i="1"/>
  <c r="C641" i="1"/>
  <c r="B641" i="1"/>
  <c r="A641" i="1"/>
  <c r="D640" i="1"/>
  <c r="C640" i="1"/>
  <c r="B640" i="1"/>
  <c r="A640" i="1"/>
  <c r="D639" i="1"/>
  <c r="C639" i="1"/>
  <c r="B639" i="1"/>
  <c r="A639" i="1"/>
  <c r="D638" i="1"/>
  <c r="C638" i="1"/>
  <c r="B638" i="1"/>
  <c r="A638" i="1"/>
  <c r="D637" i="1"/>
  <c r="C637" i="1"/>
  <c r="B637" i="1"/>
  <c r="A637" i="1"/>
  <c r="D636" i="1"/>
  <c r="C636" i="1"/>
  <c r="B636" i="1"/>
  <c r="A636" i="1"/>
  <c r="D635" i="1"/>
  <c r="C635" i="1"/>
  <c r="B635" i="1"/>
  <c r="A635" i="1"/>
  <c r="D634" i="1"/>
  <c r="C634" i="1"/>
  <c r="B634" i="1"/>
  <c r="A634" i="1"/>
  <c r="D633" i="1"/>
  <c r="C633" i="1"/>
  <c r="B633" i="1"/>
  <c r="A633" i="1"/>
  <c r="D632" i="1"/>
  <c r="C632" i="1"/>
  <c r="B632" i="1"/>
  <c r="A632" i="1"/>
  <c r="D631" i="1"/>
  <c r="C631" i="1"/>
  <c r="B631" i="1"/>
  <c r="A631" i="1"/>
  <c r="D462" i="1"/>
  <c r="C462" i="1"/>
  <c r="B462" i="1"/>
  <c r="A462" i="1"/>
  <c r="D629" i="1"/>
  <c r="C629" i="1"/>
  <c r="B629" i="1"/>
  <c r="A629" i="1"/>
  <c r="D628" i="1"/>
  <c r="C628" i="1"/>
  <c r="B628" i="1"/>
  <c r="A628" i="1"/>
  <c r="D627" i="1"/>
  <c r="C627" i="1"/>
  <c r="B627" i="1"/>
  <c r="A627" i="1"/>
  <c r="D626" i="1"/>
  <c r="C626" i="1"/>
  <c r="B626" i="1"/>
  <c r="A626" i="1"/>
  <c r="D625" i="1"/>
  <c r="C625" i="1"/>
  <c r="B625" i="1"/>
  <c r="A625" i="1"/>
  <c r="D624" i="1"/>
  <c r="C624" i="1"/>
  <c r="B624" i="1"/>
  <c r="A624" i="1"/>
  <c r="D623" i="1"/>
  <c r="C623" i="1"/>
  <c r="B623" i="1"/>
  <c r="A623" i="1"/>
  <c r="D622" i="1"/>
  <c r="C622" i="1"/>
  <c r="B622" i="1"/>
  <c r="A622" i="1"/>
  <c r="D621" i="1"/>
  <c r="C621" i="1"/>
  <c r="B621" i="1"/>
  <c r="A621" i="1"/>
  <c r="D620" i="1"/>
  <c r="C620" i="1"/>
  <c r="B620" i="1"/>
  <c r="A620" i="1"/>
  <c r="D619" i="1"/>
  <c r="C619" i="1"/>
  <c r="B619" i="1"/>
  <c r="A619" i="1"/>
  <c r="D618" i="1"/>
  <c r="C618" i="1"/>
  <c r="B618" i="1"/>
  <c r="A618" i="1"/>
  <c r="D617" i="1"/>
  <c r="C617" i="1"/>
  <c r="B617" i="1"/>
  <c r="A617" i="1"/>
  <c r="D616" i="1"/>
  <c r="C616" i="1"/>
  <c r="B616" i="1"/>
  <c r="A616" i="1"/>
  <c r="D615" i="1"/>
  <c r="C615" i="1"/>
  <c r="B615" i="1"/>
  <c r="A615" i="1"/>
  <c r="D614" i="1"/>
  <c r="C614" i="1"/>
  <c r="B614" i="1"/>
  <c r="A614" i="1"/>
  <c r="D613" i="1"/>
  <c r="C613" i="1"/>
  <c r="B613" i="1"/>
  <c r="A613" i="1"/>
  <c r="D612" i="1"/>
  <c r="C612" i="1"/>
  <c r="B612" i="1"/>
  <c r="A612" i="1"/>
  <c r="D611" i="1"/>
  <c r="C611" i="1"/>
  <c r="B611" i="1"/>
  <c r="A611" i="1"/>
  <c r="D610" i="1"/>
  <c r="C610" i="1"/>
  <c r="B610" i="1"/>
  <c r="A610" i="1"/>
  <c r="D609" i="1"/>
  <c r="C609" i="1"/>
  <c r="B609" i="1"/>
  <c r="A609" i="1"/>
  <c r="D608" i="1"/>
  <c r="C608" i="1"/>
  <c r="B608" i="1"/>
  <c r="A608" i="1"/>
  <c r="D216" i="1"/>
  <c r="C216" i="1"/>
  <c r="B216" i="1"/>
  <c r="A216" i="1"/>
  <c r="D606" i="1"/>
  <c r="C606" i="1"/>
  <c r="B606" i="1"/>
  <c r="A606" i="1"/>
  <c r="D605" i="1"/>
  <c r="C605" i="1"/>
  <c r="B605" i="1"/>
  <c r="A605" i="1"/>
  <c r="D592" i="1"/>
  <c r="C592" i="1"/>
  <c r="B592" i="1"/>
  <c r="A592" i="1"/>
  <c r="D236" i="1"/>
  <c r="C236" i="1"/>
  <c r="B236" i="1"/>
  <c r="A236" i="1"/>
  <c r="D602" i="1"/>
  <c r="C602" i="1"/>
  <c r="B602" i="1"/>
  <c r="A602" i="1"/>
  <c r="D601" i="1"/>
  <c r="C601" i="1"/>
  <c r="B601" i="1"/>
  <c r="A601" i="1"/>
  <c r="D600" i="1"/>
  <c r="C600" i="1"/>
  <c r="B600" i="1"/>
  <c r="A600" i="1"/>
  <c r="D599" i="1"/>
  <c r="C599" i="1"/>
  <c r="B599" i="1"/>
  <c r="A599" i="1"/>
  <c r="D598" i="1"/>
  <c r="C598" i="1"/>
  <c r="B598" i="1"/>
  <c r="A598" i="1"/>
  <c r="D597" i="1"/>
  <c r="C597" i="1"/>
  <c r="B597" i="1"/>
  <c r="A597" i="1"/>
  <c r="D596" i="1"/>
  <c r="C596" i="1"/>
  <c r="B596" i="1"/>
  <c r="A596" i="1"/>
  <c r="D595" i="1"/>
  <c r="C595" i="1"/>
  <c r="B595" i="1"/>
  <c r="A595" i="1"/>
  <c r="D594" i="1"/>
  <c r="C594" i="1"/>
  <c r="B594" i="1"/>
  <c r="A594" i="1"/>
  <c r="D509" i="1"/>
  <c r="C509" i="1"/>
  <c r="B509" i="1"/>
  <c r="A509" i="1"/>
  <c r="D603" i="1"/>
  <c r="C603" i="1"/>
  <c r="B603" i="1"/>
  <c r="A603" i="1"/>
  <c r="D591" i="1"/>
  <c r="C591" i="1"/>
  <c r="B591" i="1"/>
  <c r="A591" i="1"/>
  <c r="D590" i="1"/>
  <c r="C590" i="1"/>
  <c r="B590" i="1"/>
  <c r="A590" i="1"/>
  <c r="D589" i="1"/>
  <c r="C589" i="1"/>
  <c r="B589" i="1"/>
  <c r="A589" i="1"/>
  <c r="D588" i="1"/>
  <c r="C588" i="1"/>
  <c r="B588" i="1"/>
  <c r="A588" i="1"/>
  <c r="D184" i="1"/>
  <c r="C184" i="1"/>
  <c r="B184" i="1"/>
  <c r="A184" i="1"/>
  <c r="D586" i="1"/>
  <c r="C586" i="1"/>
  <c r="B586" i="1"/>
  <c r="A586" i="1"/>
  <c r="D585" i="1"/>
  <c r="C585" i="1"/>
  <c r="B585" i="1"/>
  <c r="A585" i="1"/>
  <c r="D487" i="1"/>
  <c r="C487" i="1"/>
  <c r="B487" i="1"/>
  <c r="A487" i="1"/>
  <c r="D583" i="1"/>
  <c r="C583" i="1"/>
  <c r="B583" i="1"/>
  <c r="A583" i="1"/>
  <c r="D582" i="1"/>
  <c r="C582" i="1"/>
  <c r="B582" i="1"/>
  <c r="A582" i="1"/>
  <c r="D581" i="1"/>
  <c r="C581" i="1"/>
  <c r="B581" i="1"/>
  <c r="A581" i="1"/>
  <c r="D580" i="1"/>
  <c r="C580" i="1"/>
  <c r="B580" i="1"/>
  <c r="A580" i="1"/>
  <c r="D604" i="1"/>
  <c r="C604" i="1"/>
  <c r="B604" i="1"/>
  <c r="A604" i="1"/>
  <c r="D578" i="1"/>
  <c r="C578" i="1"/>
  <c r="B578" i="1"/>
  <c r="A578" i="1"/>
  <c r="D577" i="1"/>
  <c r="C577" i="1"/>
  <c r="B577" i="1"/>
  <c r="A577" i="1"/>
  <c r="D576" i="1"/>
  <c r="C576" i="1"/>
  <c r="B576" i="1"/>
  <c r="A576" i="1"/>
  <c r="D650" i="1"/>
  <c r="C650" i="1"/>
  <c r="B650" i="1"/>
  <c r="A650" i="1"/>
  <c r="D574" i="1"/>
  <c r="C574" i="1"/>
  <c r="B574" i="1"/>
  <c r="A574" i="1"/>
  <c r="D573" i="1"/>
  <c r="C573" i="1"/>
  <c r="B573" i="1"/>
  <c r="A573" i="1"/>
  <c r="D572" i="1"/>
  <c r="C572" i="1"/>
  <c r="B572" i="1"/>
  <c r="A572" i="1"/>
  <c r="D571" i="1"/>
  <c r="C571" i="1"/>
  <c r="B571" i="1"/>
  <c r="A571" i="1"/>
  <c r="D570" i="1"/>
  <c r="C570" i="1"/>
  <c r="B570" i="1"/>
  <c r="A570" i="1"/>
  <c r="D569" i="1"/>
  <c r="C569" i="1"/>
  <c r="B569" i="1"/>
  <c r="A569" i="1"/>
  <c r="D568" i="1"/>
  <c r="C568" i="1"/>
  <c r="B568" i="1"/>
  <c r="A568" i="1"/>
  <c r="D567" i="1"/>
  <c r="C567" i="1"/>
  <c r="B567" i="1"/>
  <c r="A567" i="1"/>
  <c r="D566" i="1"/>
  <c r="C566" i="1"/>
  <c r="B566" i="1"/>
  <c r="A566" i="1"/>
  <c r="D565" i="1"/>
  <c r="C565" i="1"/>
  <c r="B565" i="1"/>
  <c r="A565" i="1"/>
  <c r="D564" i="1"/>
  <c r="C564" i="1"/>
  <c r="B564" i="1"/>
  <c r="A564" i="1"/>
  <c r="D563" i="1"/>
  <c r="C563" i="1"/>
  <c r="B563" i="1"/>
  <c r="A563" i="1"/>
  <c r="D562" i="1"/>
  <c r="C562" i="1"/>
  <c r="B562" i="1"/>
  <c r="A562" i="1"/>
  <c r="D561" i="1"/>
  <c r="C561" i="1"/>
  <c r="B561" i="1"/>
  <c r="A561" i="1"/>
  <c r="D644" i="1"/>
  <c r="C644" i="1"/>
  <c r="B644" i="1"/>
  <c r="A644" i="1"/>
  <c r="D413" i="1"/>
  <c r="C413" i="1"/>
  <c r="B413" i="1"/>
  <c r="A413" i="1"/>
  <c r="D558" i="1"/>
  <c r="C558" i="1"/>
  <c r="B558" i="1"/>
  <c r="A558" i="1"/>
  <c r="D557" i="1"/>
  <c r="C557" i="1"/>
  <c r="B557" i="1"/>
  <c r="A557" i="1"/>
  <c r="D556" i="1"/>
  <c r="C556" i="1"/>
  <c r="B556" i="1"/>
  <c r="A556" i="1"/>
  <c r="D555" i="1"/>
  <c r="C555" i="1"/>
  <c r="B555" i="1"/>
  <c r="A555" i="1"/>
  <c r="D554" i="1"/>
  <c r="C554" i="1"/>
  <c r="B554" i="1"/>
  <c r="A554" i="1"/>
  <c r="D553" i="1"/>
  <c r="C553" i="1"/>
  <c r="B553" i="1"/>
  <c r="A553" i="1"/>
  <c r="D552" i="1"/>
  <c r="C552" i="1"/>
  <c r="B552" i="1"/>
  <c r="A552" i="1"/>
  <c r="D551" i="1"/>
  <c r="C551" i="1"/>
  <c r="B551" i="1"/>
  <c r="A551" i="1"/>
  <c r="D550" i="1"/>
  <c r="C550" i="1"/>
  <c r="B550" i="1"/>
  <c r="A550" i="1"/>
  <c r="D549" i="1"/>
  <c r="C549" i="1"/>
  <c r="B549" i="1"/>
  <c r="A549" i="1"/>
  <c r="D548" i="1"/>
  <c r="C548" i="1"/>
  <c r="B548" i="1"/>
  <c r="A548" i="1"/>
  <c r="D716" i="1"/>
  <c r="C716" i="1"/>
  <c r="B716" i="1"/>
  <c r="A716" i="1"/>
  <c r="D546" i="1"/>
  <c r="C546" i="1"/>
  <c r="B546" i="1"/>
  <c r="A546" i="1"/>
  <c r="D545" i="1"/>
  <c r="C545" i="1"/>
  <c r="B545" i="1"/>
  <c r="A545" i="1"/>
  <c r="D544" i="1"/>
  <c r="C544" i="1"/>
  <c r="B544" i="1"/>
  <c r="A544" i="1"/>
  <c r="D134" i="1"/>
  <c r="C134" i="1"/>
  <c r="B134" i="1"/>
  <c r="A134" i="1"/>
  <c r="D593" i="1"/>
  <c r="C593" i="1"/>
  <c r="B593" i="1"/>
  <c r="A593" i="1"/>
  <c r="D541" i="1"/>
  <c r="C541" i="1"/>
  <c r="B541" i="1"/>
  <c r="A541" i="1"/>
  <c r="D540" i="1"/>
  <c r="C540" i="1"/>
  <c r="B540" i="1"/>
  <c r="A540" i="1"/>
  <c r="D539" i="1"/>
  <c r="C539" i="1"/>
  <c r="B539" i="1"/>
  <c r="A539" i="1"/>
  <c r="D538" i="1"/>
  <c r="C538" i="1"/>
  <c r="B538" i="1"/>
  <c r="A538" i="1"/>
  <c r="D537" i="1"/>
  <c r="C537" i="1"/>
  <c r="B537" i="1"/>
  <c r="A537" i="1"/>
  <c r="D536" i="1"/>
  <c r="C536" i="1"/>
  <c r="B536" i="1"/>
  <c r="A536" i="1"/>
  <c r="D535" i="1"/>
  <c r="C535" i="1"/>
  <c r="B535" i="1"/>
  <c r="A535" i="1"/>
  <c r="D534" i="1"/>
  <c r="C534" i="1"/>
  <c r="B534" i="1"/>
  <c r="A534" i="1"/>
  <c r="D533" i="1"/>
  <c r="C533" i="1"/>
  <c r="B533" i="1"/>
  <c r="A533" i="1"/>
  <c r="D532" i="1"/>
  <c r="C532" i="1"/>
  <c r="B532" i="1"/>
  <c r="A532" i="1"/>
  <c r="D531" i="1"/>
  <c r="C531" i="1"/>
  <c r="B531" i="1"/>
  <c r="A531" i="1"/>
  <c r="D705" i="1"/>
  <c r="C705" i="1"/>
  <c r="B705" i="1"/>
  <c r="A705" i="1"/>
  <c r="D529" i="1"/>
  <c r="C529" i="1"/>
  <c r="B529" i="1"/>
  <c r="A529" i="1"/>
  <c r="D528" i="1"/>
  <c r="C528" i="1"/>
  <c r="B528" i="1"/>
  <c r="A528" i="1"/>
  <c r="D527" i="1"/>
  <c r="C527" i="1"/>
  <c r="B527" i="1"/>
  <c r="A527" i="1"/>
  <c r="D714" i="1"/>
  <c r="C714" i="1"/>
  <c r="B714" i="1"/>
  <c r="A714" i="1"/>
  <c r="D525" i="1"/>
  <c r="C525" i="1"/>
  <c r="B525" i="1"/>
  <c r="A525" i="1"/>
  <c r="D524" i="1"/>
  <c r="C524" i="1"/>
  <c r="B524" i="1"/>
  <c r="A524" i="1"/>
  <c r="D523" i="1"/>
  <c r="C523" i="1"/>
  <c r="B523" i="1"/>
  <c r="A523" i="1"/>
  <c r="D522" i="1"/>
  <c r="C522" i="1"/>
  <c r="B522" i="1"/>
  <c r="A522" i="1"/>
  <c r="D521" i="1"/>
  <c r="C521" i="1"/>
  <c r="B521" i="1"/>
  <c r="A521" i="1"/>
  <c r="D520" i="1"/>
  <c r="C520" i="1"/>
  <c r="B520" i="1"/>
  <c r="A520" i="1"/>
  <c r="D739" i="1"/>
  <c r="C739" i="1"/>
  <c r="B739" i="1"/>
  <c r="A739" i="1"/>
  <c r="D518" i="1"/>
  <c r="C518" i="1"/>
  <c r="B518" i="1"/>
  <c r="A518" i="1"/>
  <c r="D728" i="1"/>
  <c r="C728" i="1"/>
  <c r="B728" i="1"/>
  <c r="A728" i="1"/>
  <c r="D516" i="1"/>
  <c r="C516" i="1"/>
  <c r="B516" i="1"/>
  <c r="A516" i="1"/>
  <c r="D515" i="1"/>
  <c r="C515" i="1"/>
  <c r="B515" i="1"/>
  <c r="A515" i="1"/>
  <c r="D514" i="1"/>
  <c r="C514" i="1"/>
  <c r="B514" i="1"/>
  <c r="A514" i="1"/>
  <c r="D513" i="1"/>
  <c r="C513" i="1"/>
  <c r="B513" i="1"/>
  <c r="A513" i="1"/>
  <c r="D512" i="1"/>
  <c r="C512" i="1"/>
  <c r="B512" i="1"/>
  <c r="A512" i="1"/>
  <c r="D511" i="1"/>
  <c r="C511" i="1"/>
  <c r="B511" i="1"/>
  <c r="A511" i="1"/>
  <c r="D510" i="1"/>
  <c r="C510" i="1"/>
  <c r="B510" i="1"/>
  <c r="A510" i="1"/>
  <c r="D766" i="1"/>
  <c r="C766" i="1"/>
  <c r="B766" i="1"/>
  <c r="A766" i="1"/>
  <c r="D762" i="1"/>
  <c r="C762" i="1"/>
  <c r="B762" i="1"/>
  <c r="A762" i="1"/>
  <c r="D507" i="1"/>
  <c r="C507" i="1"/>
  <c r="B507" i="1"/>
  <c r="A507" i="1"/>
  <c r="D506" i="1"/>
  <c r="C506" i="1"/>
  <c r="B506" i="1"/>
  <c r="A506" i="1"/>
  <c r="D505" i="1"/>
  <c r="C505" i="1"/>
  <c r="B505" i="1"/>
  <c r="A505" i="1"/>
  <c r="D504" i="1"/>
  <c r="C504" i="1"/>
  <c r="B504" i="1"/>
  <c r="A504" i="1"/>
  <c r="D776" i="1"/>
  <c r="C776" i="1"/>
  <c r="B776" i="1"/>
  <c r="A776" i="1"/>
  <c r="D180" i="1"/>
  <c r="C180" i="1"/>
  <c r="B180" i="1"/>
  <c r="A180" i="1"/>
  <c r="D501" i="1"/>
  <c r="C501" i="1"/>
  <c r="B501" i="1"/>
  <c r="A501" i="1"/>
  <c r="D791" i="1"/>
  <c r="C791" i="1"/>
  <c r="B791" i="1"/>
  <c r="A791" i="1"/>
  <c r="D790" i="1"/>
  <c r="C790" i="1"/>
  <c r="B790" i="1"/>
  <c r="A790" i="1"/>
  <c r="D788" i="1"/>
  <c r="C788" i="1"/>
  <c r="B788" i="1"/>
  <c r="A788" i="1"/>
  <c r="D497" i="1"/>
  <c r="C497" i="1"/>
  <c r="B497" i="1"/>
  <c r="A497" i="1"/>
  <c r="D736" i="1"/>
  <c r="C736" i="1"/>
  <c r="B736" i="1"/>
  <c r="A736" i="1"/>
  <c r="D495" i="1"/>
  <c r="C495" i="1"/>
  <c r="B495" i="1"/>
  <c r="A495" i="1"/>
  <c r="D494" i="1"/>
  <c r="C494" i="1"/>
  <c r="B494" i="1"/>
  <c r="A494" i="1"/>
  <c r="D560" i="1"/>
  <c r="C560" i="1"/>
  <c r="B560" i="1"/>
  <c r="A560" i="1"/>
  <c r="D784" i="1"/>
  <c r="C784" i="1"/>
  <c r="B784" i="1"/>
  <c r="A784" i="1"/>
  <c r="D755" i="1"/>
  <c r="C755" i="1"/>
  <c r="B755" i="1"/>
  <c r="A755" i="1"/>
  <c r="D490" i="1"/>
  <c r="C490" i="1"/>
  <c r="B490" i="1"/>
  <c r="A490" i="1"/>
  <c r="D318" i="1"/>
  <c r="C318" i="1"/>
  <c r="B318" i="1"/>
  <c r="A318" i="1"/>
  <c r="D727" i="1"/>
  <c r="C727" i="1"/>
  <c r="B727" i="1"/>
  <c r="A727" i="1"/>
  <c r="D800" i="1"/>
  <c r="C800" i="1"/>
  <c r="B800" i="1"/>
  <c r="A800" i="1"/>
  <c r="D486" i="1"/>
  <c r="C486" i="1"/>
  <c r="B486" i="1"/>
  <c r="A486" i="1"/>
  <c r="D485" i="1"/>
  <c r="C485" i="1"/>
  <c r="B485" i="1"/>
  <c r="A485" i="1"/>
  <c r="D484" i="1"/>
  <c r="C484" i="1"/>
  <c r="B484" i="1"/>
  <c r="A484" i="1"/>
  <c r="D483" i="1"/>
  <c r="C483" i="1"/>
  <c r="B483" i="1"/>
  <c r="A483" i="1"/>
  <c r="D760" i="1"/>
  <c r="C760" i="1"/>
  <c r="B760" i="1"/>
  <c r="A760" i="1"/>
  <c r="D630" i="1"/>
  <c r="C630" i="1"/>
  <c r="B630" i="1"/>
  <c r="A630" i="1"/>
  <c r="D480" i="1"/>
  <c r="C480" i="1"/>
  <c r="B480" i="1"/>
  <c r="A480" i="1"/>
  <c r="D817" i="1"/>
  <c r="C817" i="1"/>
  <c r="B817" i="1"/>
  <c r="A817" i="1"/>
  <c r="D725" i="1"/>
  <c r="C725" i="1"/>
  <c r="B725" i="1"/>
  <c r="A725" i="1"/>
  <c r="D477" i="1"/>
  <c r="C477" i="1"/>
  <c r="B477" i="1"/>
  <c r="A477" i="1"/>
  <c r="D476" i="1"/>
  <c r="C476" i="1"/>
  <c r="B476" i="1"/>
  <c r="A476" i="1"/>
  <c r="D475" i="1"/>
  <c r="C475" i="1"/>
  <c r="B475" i="1"/>
  <c r="A475" i="1"/>
  <c r="D474" i="1"/>
  <c r="C474" i="1"/>
  <c r="B474" i="1"/>
  <c r="A474" i="1"/>
  <c r="D821" i="1"/>
  <c r="C821" i="1"/>
  <c r="B821" i="1"/>
  <c r="A821" i="1"/>
  <c r="D472" i="1"/>
  <c r="C472" i="1"/>
  <c r="B472" i="1"/>
  <c r="A472" i="1"/>
  <c r="D471" i="1"/>
  <c r="C471" i="1"/>
  <c r="B471" i="1"/>
  <c r="A471" i="1"/>
  <c r="D818" i="1"/>
  <c r="C818" i="1"/>
  <c r="B818" i="1"/>
  <c r="A818" i="1"/>
  <c r="D469" i="1"/>
  <c r="C469" i="1"/>
  <c r="B469" i="1"/>
  <c r="A469" i="1"/>
  <c r="D674" i="1"/>
  <c r="C674" i="1"/>
  <c r="B674" i="1"/>
  <c r="A674" i="1"/>
  <c r="D467" i="1"/>
  <c r="C467" i="1"/>
  <c r="B467" i="1"/>
  <c r="A467" i="1"/>
  <c r="D466" i="1"/>
  <c r="C466" i="1"/>
  <c r="B466" i="1"/>
  <c r="A466" i="1"/>
  <c r="D465" i="1"/>
  <c r="C465" i="1"/>
  <c r="B465" i="1"/>
  <c r="A465" i="1"/>
  <c r="D464" i="1"/>
  <c r="C464" i="1"/>
  <c r="B464" i="1"/>
  <c r="A464" i="1"/>
  <c r="D463" i="1"/>
  <c r="C463" i="1"/>
  <c r="B463" i="1"/>
  <c r="A463" i="1"/>
  <c r="D816" i="1"/>
  <c r="C816" i="1"/>
  <c r="B816" i="1"/>
  <c r="A816" i="1"/>
  <c r="D461" i="1"/>
  <c r="C461" i="1"/>
  <c r="B461" i="1"/>
  <c r="A461" i="1"/>
  <c r="D460" i="1"/>
  <c r="C460" i="1"/>
  <c r="B460" i="1"/>
  <c r="A460" i="1"/>
  <c r="D459" i="1"/>
  <c r="C459" i="1"/>
  <c r="B459" i="1"/>
  <c r="A459" i="1"/>
  <c r="D458" i="1"/>
  <c r="C458" i="1"/>
  <c r="B458" i="1"/>
  <c r="A458" i="1"/>
  <c r="D457" i="1"/>
  <c r="C457" i="1"/>
  <c r="B457" i="1"/>
  <c r="A457" i="1"/>
  <c r="D456" i="1"/>
  <c r="C456" i="1"/>
  <c r="B456" i="1"/>
  <c r="A456" i="1"/>
  <c r="D780" i="1"/>
  <c r="C780" i="1"/>
  <c r="B780" i="1"/>
  <c r="A780" i="1"/>
  <c r="D420" i="1"/>
  <c r="C420" i="1"/>
  <c r="B420" i="1"/>
  <c r="A420" i="1"/>
  <c r="D453" i="1"/>
  <c r="C453" i="1"/>
  <c r="B453" i="1"/>
  <c r="A453" i="1"/>
  <c r="D452" i="1"/>
  <c r="C452" i="1"/>
  <c r="B452" i="1"/>
  <c r="A452" i="1"/>
  <c r="D451" i="1"/>
  <c r="C451" i="1"/>
  <c r="B451" i="1"/>
  <c r="A451" i="1"/>
  <c r="D450" i="1"/>
  <c r="C450" i="1"/>
  <c r="B450" i="1"/>
  <c r="A450" i="1"/>
  <c r="D449" i="1"/>
  <c r="C449" i="1"/>
  <c r="B449" i="1"/>
  <c r="A449" i="1"/>
  <c r="D448" i="1"/>
  <c r="C448" i="1"/>
  <c r="B448" i="1"/>
  <c r="A448" i="1"/>
  <c r="D447" i="1"/>
  <c r="C447" i="1"/>
  <c r="B447" i="1"/>
  <c r="A447" i="1"/>
  <c r="D764" i="1"/>
  <c r="C764" i="1"/>
  <c r="B764" i="1"/>
  <c r="A764" i="1"/>
  <c r="D445" i="1"/>
  <c r="C445" i="1"/>
  <c r="B445" i="1"/>
  <c r="A445" i="1"/>
  <c r="D444" i="1"/>
  <c r="C444" i="1"/>
  <c r="B444" i="1"/>
  <c r="A444" i="1"/>
  <c r="D443" i="1"/>
  <c r="C443" i="1"/>
  <c r="B443" i="1"/>
  <c r="A443" i="1"/>
  <c r="D442" i="1"/>
  <c r="C442" i="1"/>
  <c r="B442" i="1"/>
  <c r="A442" i="1"/>
  <c r="D441" i="1"/>
  <c r="C441" i="1"/>
  <c r="B441" i="1"/>
  <c r="A441" i="1"/>
  <c r="D440" i="1"/>
  <c r="C440" i="1"/>
  <c r="B440" i="1"/>
  <c r="A440" i="1"/>
  <c r="D439" i="1"/>
  <c r="C439" i="1"/>
  <c r="B439" i="1"/>
  <c r="A439" i="1"/>
  <c r="D438" i="1"/>
  <c r="C438" i="1"/>
  <c r="B438" i="1"/>
  <c r="A438" i="1"/>
  <c r="D437" i="1"/>
  <c r="C437" i="1"/>
  <c r="B437" i="1"/>
  <c r="A437" i="1"/>
  <c r="D436" i="1"/>
  <c r="C436" i="1"/>
  <c r="B436" i="1"/>
  <c r="A436" i="1"/>
  <c r="D435" i="1"/>
  <c r="C435" i="1"/>
  <c r="B435" i="1"/>
  <c r="A435" i="1"/>
  <c r="D434" i="1"/>
  <c r="C434" i="1"/>
  <c r="B434" i="1"/>
  <c r="A434" i="1"/>
  <c r="D851" i="1"/>
  <c r="C851" i="1"/>
  <c r="B851" i="1"/>
  <c r="A851" i="1"/>
  <c r="D432" i="1"/>
  <c r="C432" i="1"/>
  <c r="B432" i="1"/>
  <c r="A432" i="1"/>
  <c r="D431" i="1"/>
  <c r="C431" i="1"/>
  <c r="B431" i="1"/>
  <c r="A431" i="1"/>
  <c r="D430" i="1"/>
  <c r="C430" i="1"/>
  <c r="B430" i="1"/>
  <c r="A430" i="1"/>
  <c r="D429" i="1"/>
  <c r="C429" i="1"/>
  <c r="B429" i="1"/>
  <c r="A429" i="1"/>
  <c r="D798" i="1"/>
  <c r="C798" i="1"/>
  <c r="B798" i="1"/>
  <c r="A798" i="1"/>
  <c r="D427" i="1"/>
  <c r="C427" i="1"/>
  <c r="B427" i="1"/>
  <c r="A427" i="1"/>
  <c r="D426" i="1"/>
  <c r="C426" i="1"/>
  <c r="B426" i="1"/>
  <c r="A426" i="1"/>
  <c r="D848" i="1"/>
  <c r="C848" i="1"/>
  <c r="B848" i="1"/>
  <c r="A848" i="1"/>
  <c r="D424" i="1"/>
  <c r="C424" i="1"/>
  <c r="B424" i="1"/>
  <c r="A424" i="1"/>
  <c r="D423" i="1"/>
  <c r="C423" i="1"/>
  <c r="B423" i="1"/>
  <c r="A423" i="1"/>
  <c r="D422" i="1"/>
  <c r="C422" i="1"/>
  <c r="B422" i="1"/>
  <c r="A422" i="1"/>
  <c r="D421" i="1"/>
  <c r="C421" i="1"/>
  <c r="B421" i="1"/>
  <c r="A421" i="1"/>
  <c r="D860" i="1"/>
  <c r="C860" i="1"/>
  <c r="B860" i="1"/>
  <c r="A860" i="1"/>
  <c r="D419" i="1"/>
  <c r="C419" i="1"/>
  <c r="B419" i="1"/>
  <c r="A419" i="1"/>
  <c r="D418" i="1"/>
  <c r="C418" i="1"/>
  <c r="B418" i="1"/>
  <c r="A418" i="1"/>
  <c r="D417" i="1"/>
  <c r="C417" i="1"/>
  <c r="B417" i="1"/>
  <c r="A417" i="1"/>
  <c r="D875" i="1"/>
  <c r="C875" i="1"/>
  <c r="B875" i="1"/>
  <c r="A875" i="1"/>
  <c r="D415" i="1"/>
  <c r="C415" i="1"/>
  <c r="B415" i="1"/>
  <c r="A415" i="1"/>
  <c r="D841" i="1"/>
  <c r="C841" i="1"/>
  <c r="B841" i="1"/>
  <c r="A841" i="1"/>
  <c r="D814" i="1"/>
  <c r="C814" i="1"/>
  <c r="B814" i="1"/>
  <c r="A814" i="1"/>
  <c r="D412" i="1"/>
  <c r="C412" i="1"/>
  <c r="B412" i="1"/>
  <c r="A412" i="1"/>
  <c r="D411" i="1"/>
  <c r="C411" i="1"/>
  <c r="B411" i="1"/>
  <c r="A411" i="1"/>
  <c r="D868" i="1"/>
  <c r="C868" i="1"/>
  <c r="B868" i="1"/>
  <c r="A868" i="1"/>
  <c r="D832" i="1"/>
  <c r="C832" i="1"/>
  <c r="B832" i="1"/>
  <c r="A832" i="1"/>
  <c r="D408" i="1"/>
  <c r="C408" i="1"/>
  <c r="B408" i="1"/>
  <c r="A408" i="1"/>
  <c r="D407" i="1"/>
  <c r="C407" i="1"/>
  <c r="B407" i="1"/>
  <c r="A407" i="1"/>
  <c r="D876" i="1"/>
  <c r="C876" i="1"/>
  <c r="B876" i="1"/>
  <c r="A876" i="1"/>
  <c r="D405" i="1"/>
  <c r="C405" i="1"/>
  <c r="B405" i="1"/>
  <c r="A405" i="1"/>
  <c r="D404" i="1"/>
  <c r="C404" i="1"/>
  <c r="B404" i="1"/>
  <c r="A404" i="1"/>
  <c r="D403" i="1"/>
  <c r="C403" i="1"/>
  <c r="B403" i="1"/>
  <c r="A403" i="1"/>
  <c r="D402" i="1"/>
  <c r="C402" i="1"/>
  <c r="B402" i="1"/>
  <c r="A402" i="1"/>
  <c r="D401" i="1"/>
  <c r="C401" i="1"/>
  <c r="B401" i="1"/>
  <c r="A401" i="1"/>
  <c r="D400" i="1"/>
  <c r="C400" i="1"/>
  <c r="B400" i="1"/>
  <c r="A400" i="1"/>
  <c r="D399" i="1"/>
  <c r="C399" i="1"/>
  <c r="B399" i="1"/>
  <c r="A399" i="1"/>
  <c r="D398" i="1"/>
  <c r="C398" i="1"/>
  <c r="B398" i="1"/>
  <c r="A398" i="1"/>
  <c r="D397" i="1"/>
  <c r="C397" i="1"/>
  <c r="B397" i="1"/>
  <c r="A397" i="1"/>
  <c r="D542" i="1"/>
  <c r="C542" i="1"/>
  <c r="B542" i="1"/>
  <c r="A542" i="1"/>
  <c r="D395" i="1"/>
  <c r="C395" i="1"/>
  <c r="B395" i="1"/>
  <c r="A395" i="1"/>
  <c r="D394" i="1"/>
  <c r="C394" i="1"/>
  <c r="B394" i="1"/>
  <c r="A394" i="1"/>
  <c r="D393" i="1"/>
  <c r="C393" i="1"/>
  <c r="B393" i="1"/>
  <c r="A393" i="1"/>
  <c r="D771" i="1"/>
  <c r="C771" i="1"/>
  <c r="B771" i="1"/>
  <c r="A771" i="1"/>
  <c r="D391" i="1"/>
  <c r="C391" i="1"/>
  <c r="B391" i="1"/>
  <c r="A391" i="1"/>
  <c r="D390" i="1"/>
  <c r="C390" i="1"/>
  <c r="B390" i="1"/>
  <c r="A390" i="1"/>
  <c r="D389" i="1"/>
  <c r="C389" i="1"/>
  <c r="B389" i="1"/>
  <c r="A389" i="1"/>
  <c r="D388" i="1"/>
  <c r="C388" i="1"/>
  <c r="B388" i="1"/>
  <c r="A388" i="1"/>
  <c r="D387" i="1"/>
  <c r="C387" i="1"/>
  <c r="B387" i="1"/>
  <c r="A387" i="1"/>
  <c r="D386" i="1"/>
  <c r="C386" i="1"/>
  <c r="B386" i="1"/>
  <c r="A386" i="1"/>
  <c r="D385" i="1"/>
  <c r="C385" i="1"/>
  <c r="B385" i="1"/>
  <c r="A385" i="1"/>
  <c r="D384" i="1"/>
  <c r="C384" i="1"/>
  <c r="B384" i="1"/>
  <c r="A384" i="1"/>
  <c r="D895" i="1"/>
  <c r="C895" i="1"/>
  <c r="B895" i="1"/>
  <c r="A895" i="1"/>
  <c r="D382" i="1"/>
  <c r="C382" i="1"/>
  <c r="B382" i="1"/>
  <c r="A382" i="1"/>
  <c r="D547" i="1"/>
  <c r="C547" i="1"/>
  <c r="B547" i="1"/>
  <c r="A547" i="1"/>
  <c r="D380" i="1"/>
  <c r="C380" i="1"/>
  <c r="B380" i="1"/>
  <c r="A380" i="1"/>
  <c r="D379" i="1"/>
  <c r="C379" i="1"/>
  <c r="B379" i="1"/>
  <c r="A379" i="1"/>
  <c r="D378" i="1"/>
  <c r="C378" i="1"/>
  <c r="B378" i="1"/>
  <c r="A378" i="1"/>
  <c r="D377" i="1"/>
  <c r="C377" i="1"/>
  <c r="B377" i="1"/>
  <c r="A377" i="1"/>
  <c r="D376" i="1"/>
  <c r="C376" i="1"/>
  <c r="B376" i="1"/>
  <c r="A376" i="1"/>
  <c r="D375" i="1"/>
  <c r="C375" i="1"/>
  <c r="B375" i="1"/>
  <c r="A375" i="1"/>
  <c r="D374" i="1"/>
  <c r="C374" i="1"/>
  <c r="B374" i="1"/>
  <c r="A374" i="1"/>
  <c r="D373" i="1"/>
  <c r="C373" i="1"/>
  <c r="B373" i="1"/>
  <c r="A373" i="1"/>
  <c r="D372" i="1"/>
  <c r="C372" i="1"/>
  <c r="B372" i="1"/>
  <c r="A372" i="1"/>
  <c r="D371" i="1"/>
  <c r="C371" i="1"/>
  <c r="B371" i="1"/>
  <c r="A371" i="1"/>
  <c r="D370" i="1"/>
  <c r="C370" i="1"/>
  <c r="B370" i="1"/>
  <c r="A370" i="1"/>
  <c r="D369" i="1"/>
  <c r="C369" i="1"/>
  <c r="B369" i="1"/>
  <c r="A369" i="1"/>
  <c r="D368" i="1"/>
  <c r="C368" i="1"/>
  <c r="B368" i="1"/>
  <c r="A368" i="1"/>
  <c r="D367" i="1"/>
  <c r="C367" i="1"/>
  <c r="B367" i="1"/>
  <c r="A367" i="1"/>
  <c r="D366" i="1"/>
  <c r="C366" i="1"/>
  <c r="B366" i="1"/>
  <c r="A366" i="1"/>
  <c r="D358" i="1"/>
  <c r="C358" i="1"/>
  <c r="B358" i="1"/>
  <c r="A358" i="1"/>
  <c r="D364" i="1"/>
  <c r="C364" i="1"/>
  <c r="B364" i="1"/>
  <c r="A364" i="1"/>
  <c r="D904" i="1"/>
  <c r="C904" i="1"/>
  <c r="B904" i="1"/>
  <c r="A904" i="1"/>
  <c r="D526" i="1"/>
  <c r="C526" i="1"/>
  <c r="B526" i="1"/>
  <c r="A526" i="1"/>
  <c r="D361" i="1"/>
  <c r="C361" i="1"/>
  <c r="B361" i="1"/>
  <c r="A361" i="1"/>
  <c r="D360" i="1"/>
  <c r="C360" i="1"/>
  <c r="B360" i="1"/>
  <c r="A360" i="1"/>
  <c r="D359" i="1"/>
  <c r="C359" i="1"/>
  <c r="B359" i="1"/>
  <c r="A359" i="1"/>
  <c r="D357" i="1"/>
  <c r="C357" i="1"/>
  <c r="B357" i="1"/>
  <c r="A357" i="1"/>
  <c r="D918" i="1"/>
  <c r="C918" i="1"/>
  <c r="B918" i="1"/>
  <c r="A918" i="1"/>
  <c r="D355" i="1"/>
  <c r="C355" i="1"/>
  <c r="B355" i="1"/>
  <c r="A355" i="1"/>
  <c r="D354" i="1"/>
  <c r="C354" i="1"/>
  <c r="B354" i="1"/>
  <c r="A354" i="1"/>
  <c r="D353" i="1"/>
  <c r="C353" i="1"/>
  <c r="B353" i="1"/>
  <c r="A353" i="1"/>
  <c r="D352" i="1"/>
  <c r="C352" i="1"/>
  <c r="B352" i="1"/>
  <c r="A352" i="1"/>
  <c r="D917" i="1"/>
  <c r="C917" i="1"/>
  <c r="B917" i="1"/>
  <c r="A917" i="1"/>
  <c r="D913" i="1"/>
  <c r="C913" i="1"/>
  <c r="B913" i="1"/>
  <c r="A913" i="1"/>
  <c r="D349" i="1"/>
  <c r="C349" i="1"/>
  <c r="B349" i="1"/>
  <c r="A349" i="1"/>
  <c r="D348" i="1"/>
  <c r="C348" i="1"/>
  <c r="B348" i="1"/>
  <c r="A348" i="1"/>
  <c r="D911" i="1"/>
  <c r="C911" i="1"/>
  <c r="B911" i="1"/>
  <c r="A911" i="1"/>
  <c r="D873" i="1"/>
  <c r="C873" i="1"/>
  <c r="B873" i="1"/>
  <c r="A873" i="1"/>
  <c r="D345" i="1"/>
  <c r="C345" i="1"/>
  <c r="B345" i="1"/>
  <c r="A345" i="1"/>
  <c r="D647" i="1"/>
  <c r="C647" i="1"/>
  <c r="B647" i="1"/>
  <c r="A647" i="1"/>
  <c r="D343" i="1"/>
  <c r="C343" i="1"/>
  <c r="B343" i="1"/>
  <c r="A343" i="1"/>
  <c r="D342" i="1"/>
  <c r="C342" i="1"/>
  <c r="B342" i="1"/>
  <c r="A342" i="1"/>
  <c r="D341" i="1"/>
  <c r="C341" i="1"/>
  <c r="B341" i="1"/>
  <c r="A341" i="1"/>
  <c r="D922" i="1"/>
  <c r="C922" i="1"/>
  <c r="B922" i="1"/>
  <c r="A922" i="1"/>
  <c r="D339" i="1"/>
  <c r="C339" i="1"/>
  <c r="B339" i="1"/>
  <c r="A339" i="1"/>
  <c r="D338" i="1"/>
  <c r="C338" i="1"/>
  <c r="B338" i="1"/>
  <c r="A338" i="1"/>
  <c r="D337" i="1"/>
  <c r="C337" i="1"/>
  <c r="B337" i="1"/>
  <c r="A337" i="1"/>
  <c r="D897" i="1"/>
  <c r="C897" i="1"/>
  <c r="B897" i="1"/>
  <c r="A897" i="1"/>
  <c r="D335" i="1"/>
  <c r="C335" i="1"/>
  <c r="B335" i="1"/>
  <c r="A335" i="1"/>
  <c r="D334" i="1"/>
  <c r="C334" i="1"/>
  <c r="B334" i="1"/>
  <c r="A334" i="1"/>
  <c r="D333" i="1"/>
  <c r="C333" i="1"/>
  <c r="B333" i="1"/>
  <c r="A333" i="1"/>
  <c r="D519" i="1"/>
  <c r="C519" i="1"/>
  <c r="B519" i="1"/>
  <c r="A519" i="1"/>
  <c r="D410" i="1"/>
  <c r="C410" i="1"/>
  <c r="B410" i="1"/>
  <c r="A410" i="1"/>
  <c r="D330" i="1"/>
  <c r="C330" i="1"/>
  <c r="B330" i="1"/>
  <c r="A330" i="1"/>
  <c r="D329" i="1"/>
  <c r="C329" i="1"/>
  <c r="B329" i="1"/>
  <c r="A329" i="1"/>
  <c r="D328" i="1"/>
  <c r="C328" i="1"/>
  <c r="B328" i="1"/>
  <c r="A328" i="1"/>
  <c r="D327" i="1"/>
  <c r="C327" i="1"/>
  <c r="B327" i="1"/>
  <c r="A327" i="1"/>
  <c r="D326" i="1"/>
  <c r="C326" i="1"/>
  <c r="B326" i="1"/>
  <c r="A326" i="1"/>
  <c r="D907" i="1"/>
  <c r="C907" i="1"/>
  <c r="B907" i="1"/>
  <c r="A907" i="1"/>
  <c r="D324" i="1"/>
  <c r="C324" i="1"/>
  <c r="B324" i="1"/>
  <c r="A324" i="1"/>
  <c r="D323" i="1"/>
  <c r="C323" i="1"/>
  <c r="B323" i="1"/>
  <c r="A323" i="1"/>
  <c r="D322" i="1"/>
  <c r="C322" i="1"/>
  <c r="B322" i="1"/>
  <c r="A322" i="1"/>
  <c r="D321" i="1"/>
  <c r="C321" i="1"/>
  <c r="B321" i="1"/>
  <c r="A321" i="1"/>
  <c r="D607" i="1"/>
  <c r="C607" i="1"/>
  <c r="B607" i="1"/>
  <c r="A607" i="1"/>
  <c r="D319" i="1"/>
  <c r="C319" i="1"/>
  <c r="B319" i="1"/>
  <c r="A319" i="1"/>
  <c r="D891" i="1"/>
  <c r="C891" i="1"/>
  <c r="B891" i="1"/>
  <c r="A891" i="1"/>
  <c r="D317" i="1"/>
  <c r="C317" i="1"/>
  <c r="B317" i="1"/>
  <c r="A317" i="1"/>
  <c r="D316" i="1"/>
  <c r="C316" i="1"/>
  <c r="B316" i="1"/>
  <c r="A316" i="1"/>
  <c r="D315" i="1"/>
  <c r="C315" i="1"/>
  <c r="B315" i="1"/>
  <c r="A315" i="1"/>
  <c r="D314" i="1"/>
  <c r="C314" i="1"/>
  <c r="B314" i="1"/>
  <c r="A314" i="1"/>
  <c r="D313" i="1"/>
  <c r="C313" i="1"/>
  <c r="B313" i="1"/>
  <c r="A313" i="1"/>
  <c r="D660" i="1"/>
  <c r="C660" i="1"/>
  <c r="B660" i="1"/>
  <c r="A660" i="1"/>
  <c r="D311" i="1"/>
  <c r="C311" i="1"/>
  <c r="B311" i="1"/>
  <c r="A311" i="1"/>
  <c r="D310" i="1"/>
  <c r="C310" i="1"/>
  <c r="B310" i="1"/>
  <c r="A310" i="1"/>
  <c r="D309" i="1"/>
  <c r="C309" i="1"/>
  <c r="B309" i="1"/>
  <c r="A309" i="1"/>
  <c r="D308" i="1"/>
  <c r="C308" i="1"/>
  <c r="B308" i="1"/>
  <c r="A308" i="1"/>
  <c r="D923" i="1"/>
  <c r="C923" i="1"/>
  <c r="B923" i="1"/>
  <c r="A923" i="1"/>
  <c r="D306" i="1"/>
  <c r="C306" i="1"/>
  <c r="B306" i="1"/>
  <c r="A306" i="1"/>
  <c r="D305" i="1"/>
  <c r="C305" i="1"/>
  <c r="B305" i="1"/>
  <c r="A305" i="1"/>
  <c r="D881" i="1"/>
  <c r="C881" i="1"/>
  <c r="B881" i="1"/>
  <c r="A881" i="1"/>
  <c r="D303" i="1"/>
  <c r="C303" i="1"/>
  <c r="B303" i="1"/>
  <c r="A303" i="1"/>
  <c r="D910" i="1"/>
  <c r="C910" i="1"/>
  <c r="B910" i="1"/>
  <c r="A910" i="1"/>
  <c r="D301" i="1"/>
  <c r="C301" i="1"/>
  <c r="B301" i="1"/>
  <c r="A301" i="1"/>
  <c r="D300" i="1"/>
  <c r="C300" i="1"/>
  <c r="B300" i="1"/>
  <c r="A300" i="1"/>
  <c r="D299" i="1"/>
  <c r="C299" i="1"/>
  <c r="B299" i="1"/>
  <c r="A299" i="1"/>
  <c r="D298" i="1"/>
  <c r="C298" i="1"/>
  <c r="B298" i="1"/>
  <c r="A298" i="1"/>
  <c r="D942" i="1"/>
  <c r="C942" i="1"/>
  <c r="B942" i="1"/>
  <c r="A942" i="1"/>
  <c r="D296" i="1"/>
  <c r="C296" i="1"/>
  <c r="B296" i="1"/>
  <c r="A296" i="1"/>
  <c r="D295" i="1"/>
  <c r="C295" i="1"/>
  <c r="B295" i="1"/>
  <c r="A295" i="1"/>
  <c r="D294" i="1"/>
  <c r="C294" i="1"/>
  <c r="B294" i="1"/>
  <c r="A294" i="1"/>
  <c r="D293" i="1"/>
  <c r="C293" i="1"/>
  <c r="B293" i="1"/>
  <c r="A293" i="1"/>
  <c r="D939" i="1"/>
  <c r="C939" i="1"/>
  <c r="B939" i="1"/>
  <c r="A939" i="1"/>
  <c r="D872" i="1"/>
  <c r="C872" i="1"/>
  <c r="B872" i="1"/>
  <c r="A872" i="1"/>
  <c r="D928" i="1"/>
  <c r="C928" i="1"/>
  <c r="B928" i="1"/>
  <c r="A928" i="1"/>
  <c r="D289" i="1"/>
  <c r="C289" i="1"/>
  <c r="B289" i="1"/>
  <c r="A289" i="1"/>
  <c r="D288" i="1"/>
  <c r="C288" i="1"/>
  <c r="B288" i="1"/>
  <c r="A288" i="1"/>
  <c r="D287" i="1"/>
  <c r="C287" i="1"/>
  <c r="B287" i="1"/>
  <c r="A287" i="1"/>
  <c r="D286" i="1"/>
  <c r="C286" i="1"/>
  <c r="B286" i="1"/>
  <c r="A286" i="1"/>
  <c r="D285" i="1"/>
  <c r="C285" i="1"/>
  <c r="B285" i="1"/>
  <c r="A285" i="1"/>
  <c r="D284" i="1"/>
  <c r="C284" i="1"/>
  <c r="B284" i="1"/>
  <c r="A284" i="1"/>
  <c r="D499" i="1"/>
  <c r="C499" i="1"/>
  <c r="B499" i="1"/>
  <c r="A499" i="1"/>
  <c r="D282" i="1"/>
  <c r="C282" i="1"/>
  <c r="B282" i="1"/>
  <c r="A282" i="1"/>
  <c r="D970" i="1"/>
  <c r="C970" i="1"/>
  <c r="B970" i="1"/>
  <c r="A970" i="1"/>
  <c r="D280" i="1"/>
  <c r="C280" i="1"/>
  <c r="B280" i="1"/>
  <c r="A280" i="1"/>
  <c r="D279" i="1"/>
  <c r="C279" i="1"/>
  <c r="B279" i="1"/>
  <c r="A279" i="1"/>
  <c r="D278" i="1"/>
  <c r="C278" i="1"/>
  <c r="B278" i="1"/>
  <c r="A278" i="1"/>
  <c r="D277" i="1"/>
  <c r="C277" i="1"/>
  <c r="B277" i="1"/>
  <c r="A277" i="1"/>
  <c r="D276" i="1"/>
  <c r="C276" i="1"/>
  <c r="B276" i="1"/>
  <c r="A276" i="1"/>
  <c r="D962" i="1"/>
  <c r="C962" i="1"/>
  <c r="B962" i="1"/>
  <c r="A962" i="1"/>
  <c r="D274" i="1"/>
  <c r="C274" i="1"/>
  <c r="B274" i="1"/>
  <c r="A274" i="1"/>
  <c r="D273" i="1"/>
  <c r="C273" i="1"/>
  <c r="B273" i="1"/>
  <c r="A273" i="1"/>
  <c r="D272" i="1"/>
  <c r="C272" i="1"/>
  <c r="B272" i="1"/>
  <c r="A272" i="1"/>
  <c r="D271" i="1"/>
  <c r="C271" i="1"/>
  <c r="B271" i="1"/>
  <c r="A271" i="1"/>
  <c r="D975" i="1"/>
  <c r="C975" i="1"/>
  <c r="B975" i="1"/>
  <c r="A975" i="1"/>
  <c r="D269" i="1"/>
  <c r="C269" i="1"/>
  <c r="B269" i="1"/>
  <c r="A269" i="1"/>
  <c r="D268" i="1"/>
  <c r="C268" i="1"/>
  <c r="B268" i="1"/>
  <c r="A268" i="1"/>
  <c r="D267" i="1"/>
  <c r="C267" i="1"/>
  <c r="B267" i="1"/>
  <c r="A267" i="1"/>
  <c r="D266" i="1"/>
  <c r="C266" i="1"/>
  <c r="B266" i="1"/>
  <c r="A266" i="1"/>
  <c r="D428" i="1"/>
  <c r="C428" i="1"/>
  <c r="B428" i="1"/>
  <c r="A428" i="1"/>
  <c r="D264" i="1"/>
  <c r="C264" i="1"/>
  <c r="B264" i="1"/>
  <c r="A264" i="1"/>
  <c r="D263" i="1"/>
  <c r="C263" i="1"/>
  <c r="B263" i="1"/>
  <c r="A263" i="1"/>
  <c r="D262" i="1"/>
  <c r="C262" i="1"/>
  <c r="B262" i="1"/>
  <c r="A262" i="1"/>
  <c r="D261" i="1"/>
  <c r="C261" i="1"/>
  <c r="B261" i="1"/>
  <c r="A261" i="1"/>
  <c r="D260" i="1"/>
  <c r="C260" i="1"/>
  <c r="B260" i="1"/>
  <c r="A260" i="1"/>
  <c r="D958" i="1"/>
  <c r="C958" i="1"/>
  <c r="B958" i="1"/>
  <c r="A958" i="1"/>
  <c r="D963" i="1"/>
  <c r="C963" i="1"/>
  <c r="B963" i="1"/>
  <c r="A963" i="1"/>
  <c r="D974" i="1"/>
  <c r="C974" i="1"/>
  <c r="B974" i="1"/>
  <c r="A974" i="1"/>
  <c r="D256" i="1"/>
  <c r="C256" i="1"/>
  <c r="B256" i="1"/>
  <c r="A256" i="1"/>
  <c r="D649" i="1"/>
  <c r="C649" i="1"/>
  <c r="B649" i="1"/>
  <c r="A649" i="1"/>
  <c r="D955" i="1"/>
  <c r="C955" i="1"/>
  <c r="B955" i="1"/>
  <c r="A955" i="1"/>
  <c r="D253" i="1"/>
  <c r="C253" i="1"/>
  <c r="B253" i="1"/>
  <c r="A253" i="1"/>
  <c r="D252" i="1"/>
  <c r="C252" i="1"/>
  <c r="B252" i="1"/>
  <c r="A252" i="1"/>
  <c r="D251" i="1"/>
  <c r="C251" i="1"/>
  <c r="B251" i="1"/>
  <c r="A251" i="1"/>
  <c r="D250" i="1"/>
  <c r="C250" i="1"/>
  <c r="B250" i="1"/>
  <c r="A250" i="1"/>
  <c r="D973" i="1"/>
  <c r="C973" i="1"/>
  <c r="B973" i="1"/>
  <c r="A973" i="1"/>
  <c r="D248" i="1"/>
  <c r="C248" i="1"/>
  <c r="B248" i="1"/>
  <c r="A248" i="1"/>
  <c r="D247" i="1"/>
  <c r="C247" i="1"/>
  <c r="B247" i="1"/>
  <c r="A247" i="1"/>
  <c r="D926" i="1"/>
  <c r="C926" i="1"/>
  <c r="B926" i="1"/>
  <c r="A926" i="1"/>
  <c r="D245" i="1"/>
  <c r="C245" i="1"/>
  <c r="B245" i="1"/>
  <c r="A245" i="1"/>
  <c r="D244" i="1"/>
  <c r="C244" i="1"/>
  <c r="B244" i="1"/>
  <c r="A244" i="1"/>
  <c r="D243" i="1"/>
  <c r="C243" i="1"/>
  <c r="B243" i="1"/>
  <c r="A243" i="1"/>
  <c r="D242" i="1"/>
  <c r="C242" i="1"/>
  <c r="B242" i="1"/>
  <c r="A242" i="1"/>
  <c r="D406" i="1"/>
  <c r="C406" i="1"/>
  <c r="B406" i="1"/>
  <c r="A406" i="1"/>
  <c r="D240" i="1"/>
  <c r="C240" i="1"/>
  <c r="B240" i="1"/>
  <c r="A240" i="1"/>
  <c r="D239" i="1"/>
  <c r="C239" i="1"/>
  <c r="B239" i="1"/>
  <c r="A239" i="1"/>
  <c r="D502" i="1"/>
  <c r="C502" i="1"/>
  <c r="B502" i="1"/>
  <c r="A502" i="1"/>
  <c r="D982" i="1"/>
  <c r="C982" i="1"/>
  <c r="B982" i="1"/>
  <c r="A982" i="1"/>
  <c r="D199" i="1"/>
  <c r="C199" i="1"/>
  <c r="B199" i="1"/>
  <c r="A199" i="1"/>
  <c r="D909" i="1"/>
  <c r="C909" i="1"/>
  <c r="B909" i="1"/>
  <c r="A909" i="1"/>
  <c r="D530" i="1"/>
  <c r="C530" i="1"/>
  <c r="B530" i="1"/>
  <c r="A530" i="1"/>
  <c r="D233" i="1"/>
  <c r="C233" i="1"/>
  <c r="B233" i="1"/>
  <c r="A233" i="1"/>
  <c r="D232" i="1"/>
  <c r="C232" i="1"/>
  <c r="B232" i="1"/>
  <c r="A232" i="1"/>
  <c r="D993" i="1"/>
  <c r="C993" i="1"/>
  <c r="B993" i="1"/>
  <c r="A993" i="1"/>
  <c r="D230" i="1"/>
  <c r="C230" i="1"/>
  <c r="B230" i="1"/>
  <c r="A230" i="1"/>
  <c r="D229" i="1"/>
  <c r="C229" i="1"/>
  <c r="B229" i="1"/>
  <c r="A229" i="1"/>
  <c r="D1003" i="1"/>
  <c r="C1003" i="1"/>
  <c r="B1003" i="1"/>
  <c r="A1003" i="1"/>
  <c r="D757" i="1"/>
  <c r="C757" i="1"/>
  <c r="B757" i="1"/>
  <c r="A757" i="1"/>
  <c r="D988" i="1"/>
  <c r="C988" i="1"/>
  <c r="B988" i="1"/>
  <c r="A988" i="1"/>
  <c r="D977" i="1"/>
  <c r="C977" i="1"/>
  <c r="B977" i="1"/>
  <c r="A977" i="1"/>
  <c r="D224" i="1"/>
  <c r="C224" i="1"/>
  <c r="B224" i="1"/>
  <c r="A224" i="1"/>
  <c r="D997" i="1"/>
  <c r="C997" i="1"/>
  <c r="B997" i="1"/>
  <c r="A997" i="1"/>
  <c r="D1025" i="1"/>
  <c r="C1025" i="1"/>
  <c r="B1025" i="1"/>
  <c r="A1025" i="1"/>
  <c r="D221" i="1"/>
  <c r="C221" i="1"/>
  <c r="B221" i="1"/>
  <c r="A221" i="1"/>
  <c r="D220" i="1"/>
  <c r="C220" i="1"/>
  <c r="B220" i="1"/>
  <c r="A220" i="1"/>
  <c r="D219" i="1"/>
  <c r="C219" i="1"/>
  <c r="B219" i="1"/>
  <c r="A219" i="1"/>
  <c r="D218" i="1"/>
  <c r="C218" i="1"/>
  <c r="B218" i="1"/>
  <c r="A218" i="1"/>
  <c r="D217" i="1"/>
  <c r="C217" i="1"/>
  <c r="B217" i="1"/>
  <c r="A217" i="1"/>
  <c r="D1010" i="1"/>
  <c r="C1010" i="1"/>
  <c r="B1010" i="1"/>
  <c r="A1010" i="1"/>
  <c r="D215" i="1"/>
  <c r="C215" i="1"/>
  <c r="B215" i="1"/>
  <c r="A215" i="1"/>
  <c r="D214" i="1"/>
  <c r="C214" i="1"/>
  <c r="B214" i="1"/>
  <c r="A214" i="1"/>
  <c r="D213" i="1"/>
  <c r="C213" i="1"/>
  <c r="B213" i="1"/>
  <c r="A213" i="1"/>
  <c r="D212" i="1"/>
  <c r="C212" i="1"/>
  <c r="B212" i="1"/>
  <c r="A212" i="1"/>
  <c r="D211" i="1"/>
  <c r="C211" i="1"/>
  <c r="B211" i="1"/>
  <c r="A211" i="1"/>
  <c r="D210" i="1"/>
  <c r="C210" i="1"/>
  <c r="B210" i="1"/>
  <c r="A210" i="1"/>
  <c r="D209" i="1"/>
  <c r="C209" i="1"/>
  <c r="B209" i="1"/>
  <c r="A209" i="1"/>
  <c r="D208" i="1"/>
  <c r="C208" i="1"/>
  <c r="B208" i="1"/>
  <c r="A208" i="1"/>
  <c r="D587" i="1"/>
  <c r="C587" i="1"/>
  <c r="B587" i="1"/>
  <c r="A587" i="1"/>
  <c r="D206" i="1"/>
  <c r="C206" i="1"/>
  <c r="B206" i="1"/>
  <c r="A206" i="1"/>
  <c r="D205" i="1"/>
  <c r="C205" i="1"/>
  <c r="B205" i="1"/>
  <c r="A205" i="1"/>
  <c r="D204" i="1"/>
  <c r="C204" i="1"/>
  <c r="B204" i="1"/>
  <c r="A204" i="1"/>
  <c r="D952" i="1"/>
  <c r="C952" i="1"/>
  <c r="B952" i="1"/>
  <c r="A952" i="1"/>
  <c r="D202" i="1"/>
  <c r="C202" i="1"/>
  <c r="B202" i="1"/>
  <c r="A202" i="1"/>
  <c r="D201" i="1"/>
  <c r="C201" i="1"/>
  <c r="B201" i="1"/>
  <c r="A201" i="1"/>
  <c r="D200" i="1"/>
  <c r="C200" i="1"/>
  <c r="B200" i="1"/>
  <c r="A200" i="1"/>
  <c r="D198" i="1"/>
  <c r="C198" i="1"/>
  <c r="B198" i="1"/>
  <c r="A198" i="1"/>
  <c r="D197" i="1"/>
  <c r="C197" i="1"/>
  <c r="B197" i="1"/>
  <c r="A197" i="1"/>
  <c r="D196" i="1"/>
  <c r="C196" i="1"/>
  <c r="B196" i="1"/>
  <c r="A196" i="1"/>
  <c r="D195" i="1"/>
  <c r="C195" i="1"/>
  <c r="B195" i="1"/>
  <c r="A195" i="1"/>
  <c r="D194" i="1"/>
  <c r="C194" i="1"/>
  <c r="B194" i="1"/>
  <c r="A194" i="1"/>
  <c r="D193" i="1"/>
  <c r="C193" i="1"/>
  <c r="B193" i="1"/>
  <c r="A193" i="1"/>
  <c r="D192" i="1"/>
  <c r="C192" i="1"/>
  <c r="B192" i="1"/>
  <c r="A192" i="1"/>
  <c r="D984" i="1"/>
  <c r="C984" i="1"/>
  <c r="B984" i="1"/>
  <c r="A984" i="1"/>
  <c r="D1063" i="1"/>
  <c r="C1063" i="1"/>
  <c r="B1063" i="1"/>
  <c r="A1063" i="1"/>
  <c r="D189" i="1"/>
  <c r="C189" i="1"/>
  <c r="B189" i="1"/>
  <c r="A189" i="1"/>
  <c r="D188" i="1"/>
  <c r="C188" i="1"/>
  <c r="B188" i="1"/>
  <c r="A188" i="1"/>
  <c r="D187" i="1"/>
  <c r="C187" i="1"/>
  <c r="B187" i="1"/>
  <c r="A187" i="1"/>
  <c r="D186" i="1"/>
  <c r="C186" i="1"/>
  <c r="B186" i="1"/>
  <c r="A186" i="1"/>
  <c r="D185" i="1"/>
  <c r="C185" i="1"/>
  <c r="B185" i="1"/>
  <c r="A185" i="1"/>
  <c r="D1050" i="1"/>
  <c r="C1050" i="1"/>
  <c r="B1050" i="1"/>
  <c r="A1050" i="1"/>
  <c r="D183" i="1"/>
  <c r="C183" i="1"/>
  <c r="B183" i="1"/>
  <c r="A183" i="1"/>
  <c r="D182" i="1"/>
  <c r="C182" i="1"/>
  <c r="B182" i="1"/>
  <c r="A182" i="1"/>
  <c r="D181" i="1"/>
  <c r="C181" i="1"/>
  <c r="B181" i="1"/>
  <c r="A181" i="1"/>
  <c r="D579" i="1"/>
  <c r="C579" i="1"/>
  <c r="B579" i="1"/>
  <c r="A579" i="1"/>
  <c r="D179" i="1"/>
  <c r="C179" i="1"/>
  <c r="B179" i="1"/>
  <c r="A179" i="1"/>
  <c r="D178" i="1"/>
  <c r="C178" i="1"/>
  <c r="B178" i="1"/>
  <c r="A178" i="1"/>
  <c r="D177" i="1"/>
  <c r="C177" i="1"/>
  <c r="B177" i="1"/>
  <c r="A177" i="1"/>
  <c r="D498" i="1"/>
  <c r="C498" i="1"/>
  <c r="B498" i="1"/>
  <c r="A498" i="1"/>
  <c r="D175" i="1"/>
  <c r="C175" i="1"/>
  <c r="B175" i="1"/>
  <c r="A175" i="1"/>
  <c r="D174" i="1"/>
  <c r="C174" i="1"/>
  <c r="B174" i="1"/>
  <c r="A174" i="1"/>
  <c r="D173" i="1"/>
  <c r="C173" i="1"/>
  <c r="B173" i="1"/>
  <c r="A173" i="1"/>
  <c r="D172" i="1"/>
  <c r="C172" i="1"/>
  <c r="B172" i="1"/>
  <c r="A172" i="1"/>
  <c r="D171" i="1"/>
  <c r="C171" i="1"/>
  <c r="B171" i="1"/>
  <c r="A171" i="1"/>
  <c r="D976" i="1"/>
  <c r="C976" i="1"/>
  <c r="B976" i="1"/>
  <c r="A976" i="1"/>
  <c r="D169" i="1"/>
  <c r="C169" i="1"/>
  <c r="B169" i="1"/>
  <c r="A169" i="1"/>
  <c r="D168" i="1"/>
  <c r="C168" i="1"/>
  <c r="B168" i="1"/>
  <c r="A168" i="1"/>
  <c r="D167" i="1"/>
  <c r="C167" i="1"/>
  <c r="B167" i="1"/>
  <c r="A167" i="1"/>
  <c r="D166" i="1"/>
  <c r="C166" i="1"/>
  <c r="B166" i="1"/>
  <c r="A166" i="1"/>
  <c r="D165" i="1"/>
  <c r="C165" i="1"/>
  <c r="B165" i="1"/>
  <c r="A165" i="1"/>
  <c r="D1040" i="1"/>
  <c r="C1040" i="1"/>
  <c r="B1040" i="1"/>
  <c r="A1040" i="1"/>
  <c r="D163" i="1"/>
  <c r="C163" i="1"/>
  <c r="B163" i="1"/>
  <c r="A163" i="1"/>
  <c r="D162" i="1"/>
  <c r="C162" i="1"/>
  <c r="B162" i="1"/>
  <c r="A162" i="1"/>
  <c r="D161" i="1"/>
  <c r="C161" i="1"/>
  <c r="B161" i="1"/>
  <c r="A161" i="1"/>
  <c r="D160" i="1"/>
  <c r="C160" i="1"/>
  <c r="B160" i="1"/>
  <c r="A160" i="1"/>
  <c r="D159" i="1"/>
  <c r="C159" i="1"/>
  <c r="B159" i="1"/>
  <c r="A159" i="1"/>
  <c r="D158" i="1"/>
  <c r="C158" i="1"/>
  <c r="B158" i="1"/>
  <c r="A158" i="1"/>
  <c r="D1023" i="1"/>
  <c r="C1023" i="1"/>
  <c r="B1023" i="1"/>
  <c r="A1023" i="1"/>
  <c r="D932" i="1"/>
  <c r="C932" i="1"/>
  <c r="B932" i="1"/>
  <c r="A932" i="1"/>
  <c r="D155" i="1"/>
  <c r="C155" i="1"/>
  <c r="B155" i="1"/>
  <c r="A155" i="1"/>
  <c r="D154" i="1"/>
  <c r="C154" i="1"/>
  <c r="B154" i="1"/>
  <c r="A154" i="1"/>
  <c r="D153" i="1"/>
  <c r="C153" i="1"/>
  <c r="B153" i="1"/>
  <c r="A153" i="1"/>
  <c r="D152" i="1"/>
  <c r="C152" i="1"/>
  <c r="B152" i="1"/>
  <c r="A152" i="1"/>
  <c r="D151" i="1"/>
  <c r="C151" i="1"/>
  <c r="B151" i="1"/>
  <c r="A151" i="1"/>
  <c r="D150" i="1"/>
  <c r="C150" i="1"/>
  <c r="B150" i="1"/>
  <c r="A150" i="1"/>
  <c r="D149" i="1"/>
  <c r="C149" i="1"/>
  <c r="B149" i="1"/>
  <c r="A149" i="1"/>
  <c r="D148" i="1"/>
  <c r="C148" i="1"/>
  <c r="B148" i="1"/>
  <c r="A148" i="1"/>
  <c r="D147" i="1"/>
  <c r="C147" i="1"/>
  <c r="B147" i="1"/>
  <c r="A147" i="1"/>
  <c r="D146" i="1"/>
  <c r="C146" i="1"/>
  <c r="B146" i="1"/>
  <c r="A146" i="1"/>
  <c r="D145" i="1"/>
  <c r="C145" i="1"/>
  <c r="B145" i="1"/>
  <c r="A145" i="1"/>
  <c r="D144" i="1"/>
  <c r="C144" i="1"/>
  <c r="B144" i="1"/>
  <c r="A144" i="1"/>
  <c r="D143" i="1"/>
  <c r="C143" i="1"/>
  <c r="B143" i="1"/>
  <c r="A143" i="1"/>
  <c r="D142" i="1"/>
  <c r="C142" i="1"/>
  <c r="B142" i="1"/>
  <c r="A142" i="1"/>
  <c r="D141" i="1"/>
  <c r="C141" i="1"/>
  <c r="B141" i="1"/>
  <c r="A141" i="1"/>
  <c r="D140" i="1"/>
  <c r="C140" i="1"/>
  <c r="B140" i="1"/>
  <c r="A140" i="1"/>
  <c r="D139" i="1"/>
  <c r="C139" i="1"/>
  <c r="B139" i="1"/>
  <c r="A139" i="1"/>
  <c r="D1078" i="1"/>
  <c r="C1078" i="1"/>
  <c r="B1078" i="1"/>
  <c r="A1078" i="1"/>
  <c r="D137" i="1"/>
  <c r="C137" i="1"/>
  <c r="B137" i="1"/>
  <c r="A137" i="1"/>
  <c r="D1069" i="1"/>
  <c r="C1069" i="1"/>
  <c r="B1069" i="1"/>
  <c r="A1069" i="1"/>
  <c r="D1064" i="1"/>
  <c r="C1064" i="1"/>
  <c r="B1064" i="1"/>
  <c r="A1064" i="1"/>
  <c r="D1072" i="1"/>
  <c r="C1072" i="1"/>
  <c r="B1072" i="1"/>
  <c r="A1072" i="1"/>
  <c r="D1088" i="1"/>
  <c r="C1088" i="1"/>
  <c r="B1088" i="1"/>
  <c r="A1088" i="1"/>
  <c r="D132" i="1"/>
  <c r="C132" i="1"/>
  <c r="B132" i="1"/>
  <c r="A132" i="1"/>
  <c r="D131" i="1"/>
  <c r="C131" i="1"/>
  <c r="B131" i="1"/>
  <c r="A131" i="1"/>
  <c r="D130" i="1"/>
  <c r="C130" i="1"/>
  <c r="B130" i="1"/>
  <c r="A130" i="1"/>
  <c r="D1070" i="1"/>
  <c r="C1070" i="1"/>
  <c r="B1070" i="1"/>
  <c r="A1070" i="1"/>
  <c r="D1065" i="1"/>
  <c r="C1065" i="1"/>
  <c r="B1065" i="1"/>
  <c r="A1065" i="1"/>
  <c r="D127" i="1"/>
  <c r="C127" i="1"/>
  <c r="B127" i="1"/>
  <c r="A127" i="1"/>
  <c r="D126" i="1"/>
  <c r="C126" i="1"/>
  <c r="B126" i="1"/>
  <c r="A126" i="1"/>
  <c r="D125" i="1"/>
  <c r="C125" i="1"/>
  <c r="B125" i="1"/>
  <c r="A125" i="1"/>
  <c r="D124" i="1"/>
  <c r="C124" i="1"/>
  <c r="B124" i="1"/>
  <c r="A124" i="1"/>
  <c r="D123" i="1"/>
  <c r="C123" i="1"/>
  <c r="B123" i="1"/>
  <c r="A123" i="1"/>
  <c r="D122" i="1"/>
  <c r="C122" i="1"/>
  <c r="B122" i="1"/>
  <c r="A122" i="1"/>
  <c r="D121" i="1"/>
  <c r="C121" i="1"/>
  <c r="B121" i="1"/>
  <c r="A121" i="1"/>
  <c r="D908" i="1"/>
  <c r="C908" i="1"/>
  <c r="B908" i="1"/>
  <c r="A908" i="1"/>
  <c r="D119" i="1"/>
  <c r="C119" i="1"/>
  <c r="B119" i="1"/>
  <c r="A119" i="1"/>
  <c r="D118" i="1"/>
  <c r="C118" i="1"/>
  <c r="B118" i="1"/>
  <c r="A118" i="1"/>
  <c r="D117" i="1"/>
  <c r="C117" i="1"/>
  <c r="B117" i="1"/>
  <c r="A117" i="1"/>
  <c r="D116" i="1"/>
  <c r="C116" i="1"/>
  <c r="B116" i="1"/>
  <c r="A116" i="1"/>
  <c r="D115" i="1"/>
  <c r="C115" i="1"/>
  <c r="B115" i="1"/>
  <c r="A115" i="1"/>
  <c r="D114" i="1"/>
  <c r="C114" i="1"/>
  <c r="B114" i="1"/>
  <c r="A114" i="1"/>
  <c r="D113" i="1"/>
  <c r="C113" i="1"/>
  <c r="B113" i="1"/>
  <c r="A113" i="1"/>
  <c r="D112" i="1"/>
  <c r="C112" i="1"/>
  <c r="B112" i="1"/>
  <c r="A112" i="1"/>
  <c r="D111" i="1"/>
  <c r="C111" i="1"/>
  <c r="B111" i="1"/>
  <c r="A111" i="1"/>
  <c r="D110" i="1"/>
  <c r="C110" i="1"/>
  <c r="B110" i="1"/>
  <c r="A110" i="1"/>
  <c r="D109" i="1"/>
  <c r="C109" i="1"/>
  <c r="B109" i="1"/>
  <c r="A109" i="1"/>
  <c r="D108" i="1"/>
  <c r="C108" i="1"/>
  <c r="B108" i="1"/>
  <c r="A108" i="1"/>
  <c r="D107" i="1"/>
  <c r="C107" i="1"/>
  <c r="B107" i="1"/>
  <c r="A107" i="1"/>
  <c r="D106" i="1"/>
  <c r="C106" i="1"/>
  <c r="B106" i="1"/>
  <c r="A106" i="1"/>
  <c r="D1013" i="1"/>
  <c r="C1013" i="1"/>
  <c r="B1013" i="1"/>
  <c r="A1013" i="1"/>
  <c r="D104" i="1"/>
  <c r="C104" i="1"/>
  <c r="B104" i="1"/>
  <c r="A104" i="1"/>
  <c r="D103" i="1"/>
  <c r="C103" i="1"/>
  <c r="B103" i="1"/>
  <c r="A103" i="1"/>
  <c r="D508" i="1"/>
  <c r="C508" i="1"/>
  <c r="B508" i="1"/>
  <c r="A508" i="1"/>
  <c r="D101" i="1"/>
  <c r="C101" i="1"/>
  <c r="B101" i="1"/>
  <c r="A101" i="1"/>
  <c r="D100" i="1"/>
  <c r="C100" i="1"/>
  <c r="B100" i="1"/>
  <c r="A100" i="1"/>
  <c r="D99" i="1"/>
  <c r="C99" i="1"/>
  <c r="B99" i="1"/>
  <c r="A99" i="1"/>
  <c r="D98" i="1"/>
  <c r="C98" i="1"/>
  <c r="B98" i="1"/>
  <c r="A98" i="1"/>
  <c r="D97" i="1"/>
  <c r="C97" i="1"/>
  <c r="B97" i="1"/>
  <c r="A97" i="1"/>
  <c r="D96" i="1"/>
  <c r="C96" i="1"/>
  <c r="B96" i="1"/>
  <c r="A96" i="1"/>
  <c r="D95" i="1"/>
  <c r="C95" i="1"/>
  <c r="B95" i="1"/>
  <c r="A95" i="1"/>
  <c r="D94" i="1"/>
  <c r="C94" i="1"/>
  <c r="B94" i="1"/>
  <c r="A94" i="1"/>
  <c r="D93" i="1"/>
  <c r="C93" i="1"/>
  <c r="B93" i="1"/>
  <c r="A93" i="1"/>
  <c r="D92" i="1"/>
  <c r="C92" i="1"/>
  <c r="B92" i="1"/>
  <c r="A92" i="1"/>
  <c r="D91" i="1"/>
  <c r="C91" i="1"/>
  <c r="B91" i="1"/>
  <c r="A91" i="1"/>
  <c r="D90" i="1"/>
  <c r="C90" i="1"/>
  <c r="B90" i="1"/>
  <c r="A90" i="1"/>
  <c r="D89" i="1"/>
  <c r="C89" i="1"/>
  <c r="B89" i="1"/>
  <c r="A89" i="1"/>
  <c r="D88" i="1"/>
  <c r="C88" i="1"/>
  <c r="B88" i="1"/>
  <c r="A88" i="1"/>
  <c r="D87" i="1"/>
  <c r="C87" i="1"/>
  <c r="B87" i="1"/>
  <c r="A87" i="1"/>
  <c r="D1095" i="1"/>
  <c r="C1095" i="1"/>
  <c r="B1095" i="1"/>
  <c r="A1095" i="1"/>
  <c r="D85" i="1"/>
  <c r="C85" i="1"/>
  <c r="B85" i="1"/>
  <c r="A85" i="1"/>
  <c r="D84" i="1"/>
  <c r="C84" i="1"/>
  <c r="B84" i="1"/>
  <c r="A84" i="1"/>
  <c r="D1094" i="1"/>
  <c r="C1094" i="1"/>
  <c r="B1094" i="1"/>
  <c r="A1094" i="1"/>
  <c r="D82" i="1"/>
  <c r="C82" i="1"/>
  <c r="B82" i="1"/>
  <c r="A82" i="1"/>
  <c r="D81" i="1"/>
  <c r="C81" i="1"/>
  <c r="B81" i="1"/>
  <c r="A81" i="1"/>
  <c r="D80" i="1"/>
  <c r="C80" i="1"/>
  <c r="B80" i="1"/>
  <c r="A80" i="1"/>
  <c r="D79" i="1"/>
  <c r="C79" i="1"/>
  <c r="B79" i="1"/>
  <c r="A79" i="1"/>
  <c r="D78" i="1"/>
  <c r="C78" i="1"/>
  <c r="B78" i="1"/>
  <c r="A78" i="1"/>
  <c r="D77" i="1"/>
  <c r="C77" i="1"/>
  <c r="B77" i="1"/>
  <c r="A77" i="1"/>
  <c r="D76" i="1"/>
  <c r="C76" i="1"/>
  <c r="B76" i="1"/>
  <c r="A76" i="1"/>
  <c r="D75" i="1"/>
  <c r="C75" i="1"/>
  <c r="B75" i="1"/>
  <c r="A75" i="1"/>
  <c r="D74" i="1"/>
  <c r="C74" i="1"/>
  <c r="B74" i="1"/>
  <c r="A74" i="1"/>
  <c r="D73" i="1"/>
  <c r="C73" i="1"/>
  <c r="B73" i="1"/>
  <c r="A73" i="1"/>
  <c r="D72" i="1"/>
  <c r="C72" i="1"/>
  <c r="B72" i="1"/>
  <c r="A72" i="1"/>
  <c r="D71" i="1"/>
  <c r="C71" i="1"/>
  <c r="B71" i="1"/>
  <c r="A71" i="1"/>
  <c r="D70" i="1"/>
  <c r="C70" i="1"/>
  <c r="B70" i="1"/>
  <c r="A70" i="1"/>
  <c r="D69" i="1"/>
  <c r="C69" i="1"/>
  <c r="B69" i="1"/>
  <c r="A69" i="1"/>
  <c r="D1092" i="1"/>
  <c r="C1092" i="1"/>
  <c r="B1092" i="1"/>
  <c r="A1092" i="1"/>
  <c r="D67" i="1"/>
  <c r="C67" i="1"/>
  <c r="B67" i="1"/>
  <c r="A67" i="1"/>
  <c r="D66" i="1"/>
  <c r="C66" i="1"/>
  <c r="B66" i="1"/>
  <c r="A66" i="1"/>
  <c r="D65" i="1"/>
  <c r="C65" i="1"/>
  <c r="B65" i="1"/>
  <c r="A65" i="1"/>
  <c r="D64" i="1"/>
  <c r="C64" i="1"/>
  <c r="B64" i="1"/>
  <c r="A64" i="1"/>
  <c r="D1109" i="1"/>
  <c r="C1109" i="1"/>
  <c r="B1109" i="1"/>
  <c r="A1109" i="1"/>
  <c r="D62" i="1"/>
  <c r="C62" i="1"/>
  <c r="B62" i="1"/>
  <c r="A62" i="1"/>
  <c r="D61" i="1"/>
  <c r="C61" i="1"/>
  <c r="B61" i="1"/>
  <c r="A61" i="1"/>
  <c r="D60" i="1"/>
  <c r="C60" i="1"/>
  <c r="B60" i="1"/>
  <c r="A60" i="1"/>
  <c r="D59" i="1"/>
  <c r="C59" i="1"/>
  <c r="B59" i="1"/>
  <c r="A59" i="1"/>
  <c r="D58" i="1"/>
  <c r="C58" i="1"/>
  <c r="B58" i="1"/>
  <c r="A58" i="1"/>
  <c r="D57" i="1"/>
  <c r="C57" i="1"/>
  <c r="B57" i="1"/>
  <c r="A57" i="1"/>
  <c r="D56" i="1"/>
  <c r="C56" i="1"/>
  <c r="B56" i="1"/>
  <c r="A56" i="1"/>
  <c r="D55" i="1"/>
  <c r="A55" i="1"/>
  <c r="D54" i="1"/>
  <c r="C54" i="1"/>
  <c r="B54" i="1"/>
  <c r="A54" i="1"/>
  <c r="D53" i="1"/>
  <c r="C53" i="1"/>
  <c r="B53" i="1"/>
  <c r="A53" i="1"/>
  <c r="D52" i="1"/>
  <c r="C52" i="1"/>
  <c r="B52" i="1"/>
  <c r="A52" i="1"/>
  <c r="D1103" i="1"/>
  <c r="C1103" i="1"/>
  <c r="B1103" i="1"/>
  <c r="A1103" i="1"/>
  <c r="D50" i="1"/>
  <c r="C50" i="1"/>
  <c r="B50" i="1"/>
  <c r="A50" i="1"/>
  <c r="D49" i="1"/>
  <c r="C49" i="1"/>
  <c r="B49" i="1"/>
  <c r="A49" i="1"/>
  <c r="D48" i="1"/>
  <c r="C48" i="1"/>
  <c r="B48" i="1"/>
  <c r="A48" i="1"/>
  <c r="D47" i="1"/>
  <c r="C47" i="1"/>
  <c r="B47" i="1"/>
  <c r="A47" i="1"/>
  <c r="D46" i="1"/>
  <c r="C46" i="1"/>
  <c r="B46" i="1"/>
  <c r="A46" i="1"/>
  <c r="D45" i="1"/>
  <c r="C45" i="1"/>
  <c r="B45" i="1"/>
  <c r="A45" i="1"/>
  <c r="D1127" i="1"/>
  <c r="C1127" i="1"/>
  <c r="B1127" i="1"/>
  <c r="A1127" i="1"/>
  <c r="D43" i="1"/>
  <c r="C43" i="1"/>
  <c r="B43" i="1"/>
  <c r="A43" i="1"/>
  <c r="D42" i="1"/>
  <c r="C42" i="1"/>
  <c r="B42" i="1"/>
  <c r="A42" i="1"/>
  <c r="D41" i="1"/>
  <c r="C41" i="1"/>
  <c r="B41" i="1"/>
  <c r="A41" i="1"/>
  <c r="D40" i="1"/>
  <c r="C40" i="1"/>
  <c r="B40" i="1"/>
  <c r="A40" i="1"/>
  <c r="D39" i="1"/>
  <c r="C39" i="1"/>
  <c r="B39" i="1"/>
  <c r="A39" i="1"/>
  <c r="D38" i="1"/>
  <c r="C38" i="1"/>
  <c r="B38" i="1"/>
  <c r="A38" i="1"/>
  <c r="D37" i="1"/>
  <c r="C37" i="1"/>
  <c r="B37" i="1"/>
  <c r="A37" i="1"/>
  <c r="D36" i="1"/>
  <c r="C36" i="1"/>
  <c r="B36" i="1"/>
  <c r="A36" i="1"/>
  <c r="D35" i="1"/>
  <c r="C35" i="1"/>
  <c r="B35" i="1"/>
  <c r="A35" i="1"/>
  <c r="D34" i="1"/>
  <c r="C34" i="1"/>
  <c r="B34" i="1"/>
  <c r="A34" i="1"/>
  <c r="D517" i="1"/>
  <c r="C517" i="1"/>
  <c r="B517" i="1"/>
  <c r="A517" i="1"/>
  <c r="D32" i="1"/>
  <c r="C32" i="1"/>
  <c r="B32" i="1"/>
  <c r="A32" i="1"/>
  <c r="D31" i="1"/>
  <c r="C31" i="1"/>
  <c r="B31" i="1"/>
  <c r="A31" i="1"/>
  <c r="D30" i="1"/>
  <c r="C30" i="1"/>
  <c r="B30" i="1"/>
  <c r="A30" i="1"/>
  <c r="D29" i="1"/>
  <c r="C29" i="1"/>
  <c r="B29" i="1"/>
  <c r="A29" i="1"/>
  <c r="D28" i="1"/>
  <c r="C28" i="1"/>
  <c r="B28" i="1"/>
  <c r="A28" i="1"/>
  <c r="D27" i="1"/>
  <c r="A27" i="1"/>
  <c r="D26" i="1"/>
  <c r="C26" i="1"/>
  <c r="B26" i="1"/>
  <c r="A26" i="1"/>
  <c r="D25" i="1"/>
  <c r="A25" i="1"/>
  <c r="D24" i="1"/>
  <c r="A24" i="1"/>
  <c r="D23" i="1"/>
  <c r="A23" i="1"/>
  <c r="D22" i="1"/>
  <c r="A22" i="1"/>
  <c r="D21" i="1"/>
  <c r="A21" i="1"/>
  <c r="D20" i="1"/>
  <c r="A20" i="1"/>
  <c r="D19" i="1"/>
  <c r="A19" i="1"/>
  <c r="D18" i="1"/>
  <c r="A18" i="1"/>
  <c r="D17" i="1"/>
  <c r="A17" i="1"/>
  <c r="D16" i="1"/>
  <c r="C16" i="1"/>
  <c r="B16" i="1"/>
  <c r="A16" i="1"/>
  <c r="D863" i="1"/>
  <c r="C863" i="1"/>
  <c r="B863" i="1"/>
  <c r="A863" i="1"/>
  <c r="D14" i="1"/>
  <c r="C14" i="1"/>
  <c r="B14" i="1"/>
  <c r="A14" i="1"/>
  <c r="D13" i="1"/>
  <c r="C13" i="1"/>
  <c r="B13" i="1"/>
  <c r="A13" i="1"/>
  <c r="D1090" i="1"/>
  <c r="C1090" i="1"/>
  <c r="B1090" i="1"/>
  <c r="A1090" i="1"/>
  <c r="D11" i="1"/>
  <c r="C11" i="1"/>
  <c r="B11" i="1"/>
  <c r="A11" i="1"/>
  <c r="D10" i="1"/>
  <c r="C10" i="1"/>
  <c r="B10" i="1"/>
  <c r="A10" i="1"/>
  <c r="D9" i="1"/>
  <c r="A9" i="1"/>
  <c r="D8" i="1"/>
  <c r="C8" i="1"/>
  <c r="B8" i="1"/>
  <c r="A8" i="1"/>
  <c r="D7" i="1"/>
  <c r="A7" i="1"/>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D2" i="2" s="1"/>
  <c r="F843" i="1"/>
  <c r="B6" i="19"/>
  <c r="B5" i="19"/>
  <c r="B4" i="19"/>
  <c r="B3" i="19"/>
  <c r="B2" i="19"/>
  <c r="B10" i="17"/>
  <c r="B9" i="17"/>
  <c r="B8" i="17"/>
  <c r="B7" i="17"/>
  <c r="B6" i="17"/>
  <c r="B5" i="17"/>
  <c r="B4" i="17"/>
  <c r="B3" i="17"/>
  <c r="B2" i="17"/>
  <c r="D13" i="9"/>
  <c r="D12" i="9"/>
  <c r="D11" i="9"/>
  <c r="D10" i="9"/>
  <c r="D9" i="9"/>
  <c r="D8" i="9"/>
  <c r="D7" i="9"/>
  <c r="D6" i="9"/>
  <c r="D5" i="9"/>
  <c r="D4" i="9"/>
  <c r="D3" i="9"/>
  <c r="D2" i="9"/>
  <c r="B26" i="20"/>
  <c r="C25" i="20"/>
  <c r="C24" i="20"/>
  <c r="B24" i="20"/>
  <c r="C23" i="20"/>
  <c r="B23" i="20"/>
  <c r="C22" i="20"/>
  <c r="B22" i="20"/>
  <c r="C21" i="20"/>
  <c r="B21" i="20"/>
  <c r="C20" i="20"/>
  <c r="B20" i="20"/>
  <c r="C19" i="20"/>
  <c r="B19" i="20"/>
  <c r="C18" i="20"/>
  <c r="B18" i="20"/>
  <c r="C17" i="20"/>
  <c r="B17" i="20"/>
  <c r="C16" i="20"/>
  <c r="B16" i="20"/>
  <c r="C15" i="20"/>
  <c r="B15" i="20"/>
  <c r="C14" i="20"/>
  <c r="B14" i="20"/>
  <c r="C13" i="20"/>
  <c r="B13" i="20"/>
  <c r="C12" i="20"/>
  <c r="B12" i="20"/>
  <c r="C11" i="20"/>
  <c r="B11" i="20"/>
  <c r="C10" i="20"/>
  <c r="B10" i="20"/>
  <c r="C9" i="20"/>
  <c r="B9" i="20"/>
  <c r="C8" i="20"/>
  <c r="B8" i="20"/>
  <c r="C7" i="20"/>
  <c r="B7" i="20"/>
  <c r="C6" i="20"/>
  <c r="B6" i="20"/>
  <c r="C5" i="20"/>
  <c r="B5" i="20"/>
  <c r="C4" i="20"/>
  <c r="B4" i="20"/>
  <c r="C3" i="20"/>
  <c r="B3" i="20"/>
  <c r="C2" i="20"/>
  <c r="B2" i="20"/>
  <c r="B12" i="18"/>
  <c r="B11" i="18"/>
  <c r="B20" i="18" s="1"/>
  <c r="B10" i="18"/>
  <c r="B19" i="18" s="1"/>
  <c r="B9" i="18"/>
  <c r="B8" i="18"/>
  <c r="B7" i="18"/>
  <c r="B6" i="18"/>
  <c r="B5" i="18"/>
  <c r="B4" i="18"/>
  <c r="B3" i="18"/>
  <c r="B2" i="18"/>
  <c r="J7" i="10"/>
  <c r="J8" i="10"/>
  <c r="T245" i="1"/>
  <c r="T148" i="1"/>
  <c r="T1064" i="1"/>
  <c r="T1088" i="1"/>
  <c r="T127" i="1"/>
  <c r="T124" i="1"/>
  <c r="T123" i="1"/>
  <c r="T122" i="1"/>
  <c r="T121" i="1"/>
  <c r="T119" i="1"/>
  <c r="T118" i="1"/>
  <c r="T117" i="1"/>
  <c r="T115" i="1"/>
  <c r="T114" i="1"/>
  <c r="T110" i="1"/>
  <c r="T108" i="1"/>
  <c r="BB96" i="1"/>
  <c r="BA96" i="1"/>
  <c r="BB95" i="1"/>
  <c r="T94" i="1"/>
  <c r="T92" i="1"/>
  <c r="T91" i="1"/>
  <c r="T90" i="1"/>
  <c r="T89" i="1"/>
  <c r="BB87" i="1"/>
  <c r="T1095" i="1"/>
  <c r="T85" i="1"/>
  <c r="T80" i="1"/>
  <c r="T78" i="1"/>
  <c r="T77" i="1"/>
  <c r="T71" i="1"/>
  <c r="T69" i="1"/>
  <c r="T66" i="1"/>
  <c r="T65" i="1"/>
  <c r="T64" i="1"/>
  <c r="T57" i="1"/>
  <c r="T54" i="1"/>
  <c r="Q1127" i="1"/>
  <c r="AB1031" i="1"/>
  <c r="B1031" i="1" s="1"/>
  <c r="D1031" i="1"/>
  <c r="A1031" i="1"/>
  <c r="AB882" i="1"/>
  <c r="C882" i="1" s="1"/>
  <c r="D882" i="1"/>
  <c r="A882" i="1"/>
  <c r="D980" i="1"/>
  <c r="C980" i="1"/>
  <c r="B980" i="1"/>
  <c r="A980" i="1"/>
  <c r="AB3" i="1"/>
  <c r="B3" i="1" s="1"/>
  <c r="D3" i="1"/>
  <c r="A3" i="1"/>
  <c r="C28" i="20" l="1"/>
  <c r="C30" i="20" s="1"/>
  <c r="C17" i="1"/>
  <c r="B18" i="1"/>
  <c r="B19" i="1"/>
  <c r="B27" i="1"/>
  <c r="C23" i="1"/>
  <c r="B20" i="1"/>
  <c r="C24" i="1"/>
  <c r="B9" i="1"/>
  <c r="B7" i="1"/>
  <c r="B22" i="1"/>
  <c r="F844" i="1"/>
  <c r="F1129" i="1"/>
  <c r="B25" i="1"/>
  <c r="B21" i="1"/>
  <c r="B18" i="18"/>
  <c r="B4" i="14"/>
  <c r="C3" i="1"/>
  <c r="C1031" i="1"/>
  <c r="D3" i="2"/>
  <c r="D4" i="2" s="1"/>
  <c r="D5" i="2" s="1"/>
  <c r="D6" i="2" s="1"/>
  <c r="D7" i="2" s="1"/>
  <c r="D8" i="2" s="1"/>
  <c r="D9" i="2" s="1"/>
  <c r="D10" i="2" s="1"/>
  <c r="D11" i="2" s="1"/>
  <c r="D12" i="2" s="1"/>
  <c r="D13" i="2" s="1"/>
  <c r="D14" i="2" s="1"/>
  <c r="D15" i="2" s="1"/>
  <c r="D16" i="2" s="1"/>
  <c r="D17" i="2" s="1"/>
  <c r="D18" i="2" s="1"/>
  <c r="D19" i="2" s="1"/>
  <c r="D20" i="2" s="1"/>
  <c r="D21" i="2" s="1"/>
  <c r="D22" i="2" s="1"/>
  <c r="D23" i="2" s="1"/>
  <c r="D24" i="2" s="1"/>
  <c r="D25" i="2" s="1"/>
  <c r="D26" i="2" s="1"/>
  <c r="D27" i="2" s="1"/>
  <c r="D28" i="2" s="1"/>
  <c r="D29" i="2" s="1"/>
  <c r="D30" i="2" s="1"/>
  <c r="D31" i="2" s="1"/>
  <c r="D32" i="2" s="1"/>
  <c r="D33" i="2" s="1"/>
  <c r="D34" i="2" s="1"/>
  <c r="D35" i="2" s="1"/>
  <c r="D36" i="2" s="1"/>
  <c r="D37" i="2" s="1"/>
  <c r="D38" i="2" s="1"/>
  <c r="D39" i="2" s="1"/>
  <c r="D40" i="2" s="1"/>
  <c r="D41" i="2" s="1"/>
  <c r="D42" i="2" s="1"/>
  <c r="D43" i="2" s="1"/>
  <c r="D44" i="2" s="1"/>
  <c r="D45" i="2" s="1"/>
  <c r="D46" i="2" s="1"/>
  <c r="D47" i="2" s="1"/>
  <c r="D48" i="2" s="1"/>
  <c r="D49" i="2" s="1"/>
  <c r="D50" i="2" s="1"/>
  <c r="D51" i="2" s="1"/>
  <c r="D52" i="2" s="1"/>
  <c r="D53" i="2" s="1"/>
  <c r="D54" i="2" s="1"/>
  <c r="D55" i="2" s="1"/>
  <c r="D56" i="2" s="1"/>
  <c r="D57" i="2" s="1"/>
  <c r="D58" i="2" s="1"/>
  <c r="D59" i="2" s="1"/>
  <c r="D60" i="2" s="1"/>
  <c r="D61" i="2" s="1"/>
  <c r="D62" i="2" s="1"/>
  <c r="D63" i="2" s="1"/>
  <c r="D64" i="2" s="1"/>
  <c r="D65" i="2" s="1"/>
  <c r="D66" i="2" s="1"/>
  <c r="D67" i="2" s="1"/>
  <c r="D68" i="2" s="1"/>
  <c r="D69" i="2" s="1"/>
  <c r="D70" i="2" s="1"/>
  <c r="D71" i="2" s="1"/>
  <c r="D72" i="2" s="1"/>
  <c r="D73" i="2" s="1"/>
  <c r="D74" i="2" s="1"/>
  <c r="D75" i="2" s="1"/>
  <c r="D76" i="2" s="1"/>
  <c r="D77" i="2" s="1"/>
  <c r="D78" i="2" s="1"/>
  <c r="D79" i="2" s="1"/>
  <c r="D80" i="2" s="1"/>
  <c r="D81" i="2" s="1"/>
  <c r="D82" i="2" s="1"/>
  <c r="D83" i="2" s="1"/>
  <c r="D84" i="2" s="1"/>
  <c r="D85" i="2" s="1"/>
  <c r="D86" i="2" s="1"/>
  <c r="D87" i="2" s="1"/>
  <c r="D88" i="2" s="1"/>
  <c r="D89" i="2" s="1"/>
  <c r="D90" i="2" s="1"/>
  <c r="D91" i="2" s="1"/>
  <c r="D92" i="2" s="1"/>
  <c r="D93" i="2" s="1"/>
  <c r="D94" i="2" s="1"/>
  <c r="B9" i="19"/>
  <c r="C5" i="19" s="1"/>
  <c r="B17" i="18"/>
  <c r="D14" i="9"/>
  <c r="B13" i="17"/>
  <c r="C10" i="17" s="1"/>
  <c r="B14" i="18"/>
  <c r="C8" i="18" s="1"/>
  <c r="G24" i="14"/>
  <c r="G25" i="14" s="1"/>
  <c r="K32" i="14"/>
  <c r="B21" i="18"/>
  <c r="B882" i="1"/>
  <c r="L17" i="14" l="1"/>
  <c r="L29" i="14"/>
  <c r="H7" i="14"/>
  <c r="F1130" i="1"/>
  <c r="F845" i="1"/>
  <c r="C3" i="19"/>
  <c r="C6" i="19"/>
  <c r="B22" i="18"/>
  <c r="C20" i="18" s="1"/>
  <c r="C4" i="19"/>
  <c r="D21" i="20"/>
  <c r="D7" i="20"/>
  <c r="D19" i="20"/>
  <c r="C2" i="19"/>
  <c r="D4" i="20"/>
  <c r="L3" i="14"/>
  <c r="C3" i="17"/>
  <c r="C9" i="17"/>
  <c r="L21" i="14"/>
  <c r="L7" i="14"/>
  <c r="L15" i="14"/>
  <c r="L23" i="14"/>
  <c r="C3" i="18"/>
  <c r="H19" i="14"/>
  <c r="H4" i="14"/>
  <c r="C6" i="17"/>
  <c r="C5" i="18"/>
  <c r="L2" i="14"/>
  <c r="C6" i="18"/>
  <c r="D24" i="20"/>
  <c r="C8" i="17"/>
  <c r="H5" i="14"/>
  <c r="H2" i="14"/>
  <c r="C5" i="17"/>
  <c r="C12" i="18"/>
  <c r="C9" i="18"/>
  <c r="C11" i="18"/>
  <c r="C7" i="18"/>
  <c r="C7" i="17"/>
  <c r="H17" i="14"/>
  <c r="C10" i="18"/>
  <c r="H16" i="14"/>
  <c r="H9" i="14"/>
  <c r="H8" i="14"/>
  <c r="H3" i="14"/>
  <c r="H11" i="14"/>
  <c r="H10" i="14"/>
  <c r="H20" i="14"/>
  <c r="C4" i="18"/>
  <c r="H14" i="14"/>
  <c r="H12" i="14"/>
  <c r="C2" i="18"/>
  <c r="H21" i="14"/>
  <c r="C4" i="17"/>
  <c r="H18" i="14"/>
  <c r="H15" i="14"/>
  <c r="C2" i="17"/>
  <c r="H13" i="14"/>
  <c r="H6" i="14"/>
  <c r="H22" i="14"/>
  <c r="D26" i="20"/>
  <c r="D9" i="20"/>
  <c r="D5" i="20"/>
  <c r="D17" i="20"/>
  <c r="D20" i="20"/>
  <c r="D23" i="20"/>
  <c r="D14" i="20"/>
  <c r="D25" i="20"/>
  <c r="D8" i="20"/>
  <c r="D10" i="20"/>
  <c r="D12" i="20"/>
  <c r="D6" i="20"/>
  <c r="D15" i="20"/>
  <c r="L18" i="14"/>
  <c r="L10" i="14"/>
  <c r="L16" i="14"/>
  <c r="L26" i="14"/>
  <c r="L20" i="14"/>
  <c r="L19" i="14"/>
  <c r="L27" i="14"/>
  <c r="L5" i="14"/>
  <c r="L13" i="14"/>
  <c r="L8" i="14"/>
  <c r="L14" i="14"/>
  <c r="L22" i="14"/>
  <c r="L9" i="14"/>
  <c r="L11" i="14"/>
  <c r="L4" i="14"/>
  <c r="K33" i="14"/>
  <c r="L28" i="14"/>
  <c r="L12" i="14"/>
  <c r="L6" i="14"/>
  <c r="L24" i="14"/>
  <c r="L25" i="14"/>
  <c r="D3" i="20"/>
  <c r="D13" i="20"/>
  <c r="D18" i="20"/>
  <c r="D16" i="20"/>
  <c r="D22" i="20"/>
  <c r="D2" i="20"/>
  <c r="D11" i="20"/>
  <c r="L30" i="14"/>
  <c r="F846" i="1" l="1"/>
  <c r="F1131" i="1"/>
  <c r="C18" i="18"/>
  <c r="C17" i="18"/>
  <c r="C9" i="19"/>
  <c r="B23" i="18"/>
  <c r="C19" i="18"/>
  <c r="C21" i="18"/>
  <c r="C22" i="18"/>
  <c r="C14" i="18"/>
  <c r="L32" i="14"/>
  <c r="H24" i="14"/>
  <c r="C13" i="17"/>
  <c r="D28"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tc={2E81A5C1-6E4F-49DF-BCEE-3FB9891EADFA}</author>
  </authors>
  <commentList>
    <comment ref="AY937" authorId="0" shapeId="0" xr:uid="{2E81A5C1-6E4F-49DF-BCEE-3FB9891EADFA}">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Data firma proposta accordo d'investimento da parte di Vertis.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tc={6F468C2E-0811-41F9-927F-6DF1BA0F9E8C}</author>
    <author>DellInspiron15</author>
    <author>tc={11EADC99-656F-4B3B-8369-646437A53E2F}</author>
    <author>Fabiana Martone</author>
  </authors>
  <commentList>
    <comment ref="L11" authorId="0" shapeId="0" xr:uid="{00000000-0006-0000-0100-00000100000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Per convertire investimento di UV in euro è stato usato il tasso di cambio del 29/7/2021</t>
      </text>
    </comment>
    <comment ref="I12" authorId="1" shapeId="0" xr:uid="{00000000-0006-0000-0100-000002000000}">
      <text>
        <r>
          <rPr>
            <sz val="9"/>
            <color indexed="81"/>
            <rFont val="Tahoma"/>
            <family val="2"/>
          </rPr>
          <t>Data versamento di Vertis</t>
        </r>
        <r>
          <rPr>
            <b/>
            <sz val="9"/>
            <color indexed="81"/>
            <rFont val="Tahoma"/>
            <family val="2"/>
          </rPr>
          <t xml:space="preserve">
</t>
        </r>
      </text>
    </comment>
    <comment ref="I13" authorId="1" shapeId="0" xr:uid="{00000000-0006-0000-0100-000003000000}">
      <text>
        <r>
          <rPr>
            <sz val="9"/>
            <color rgb="FF000000"/>
            <rFont val="Tahoma"/>
            <family val="2"/>
          </rPr>
          <t>Data versamento di Vertis</t>
        </r>
        <r>
          <rPr>
            <b/>
            <sz val="9"/>
            <color rgb="FF000000"/>
            <rFont val="Tahoma"/>
            <family val="2"/>
          </rPr>
          <t xml:space="preserve">
</t>
        </r>
      </text>
    </comment>
    <comment ref="I14" authorId="1" shapeId="0" xr:uid="{00000000-0006-0000-0100-000004000000}">
      <text>
        <r>
          <rPr>
            <sz val="9"/>
            <color rgb="FF000000"/>
            <rFont val="Tahoma"/>
            <family val="2"/>
          </rPr>
          <t>Data versamento di Vertis</t>
        </r>
        <r>
          <rPr>
            <b/>
            <sz val="9"/>
            <color rgb="FF000000"/>
            <rFont val="Tahoma"/>
            <family val="2"/>
          </rPr>
          <t xml:space="preserve">
</t>
        </r>
      </text>
    </comment>
    <comment ref="H15" authorId="2" shapeId="0" xr:uid="{00000000-0006-0000-0100-00000500000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Data completamento firma documenti su Docusign</t>
      </text>
    </comment>
    <comment ref="I15" authorId="1" shapeId="0" xr:uid="{00000000-0006-0000-0100-000006000000}">
      <text>
        <r>
          <rPr>
            <sz val="9"/>
            <color rgb="FF000000"/>
            <rFont val="Tahoma"/>
            <family val="2"/>
          </rPr>
          <t>Data versamento di Vertis</t>
        </r>
        <r>
          <rPr>
            <b/>
            <sz val="9"/>
            <color rgb="FF000000"/>
            <rFont val="Tahoma"/>
            <family val="2"/>
          </rPr>
          <t xml:space="preserve">
</t>
        </r>
      </text>
    </comment>
    <comment ref="I16" authorId="1" shapeId="0" xr:uid="{00000000-0006-0000-0100-000007000000}">
      <text>
        <r>
          <rPr>
            <sz val="9"/>
            <color indexed="81"/>
            <rFont val="Tahoma"/>
            <family val="2"/>
          </rPr>
          <t>Data versamento di Vertis</t>
        </r>
        <r>
          <rPr>
            <b/>
            <sz val="9"/>
            <color indexed="81"/>
            <rFont val="Tahoma"/>
            <family val="2"/>
          </rPr>
          <t xml:space="preserve">
</t>
        </r>
      </text>
    </comment>
    <comment ref="J17" authorId="3" shapeId="0" xr:uid="{00000000-0006-0000-0100-000008000000}">
      <text>
        <r>
          <rPr>
            <sz val="9"/>
            <color indexed="81"/>
            <rFont val="Tahoma"/>
            <family val="2"/>
          </rPr>
          <t xml:space="preserve">Non include socio recedente Corvini con cui in caso si farà un secondo atto di acquisto quote.
</t>
        </r>
      </text>
    </comment>
    <comment ref="I18" authorId="1" shapeId="0" xr:uid="{00000000-0006-0000-0100-000009000000}">
      <text>
        <r>
          <rPr>
            <sz val="9"/>
            <color indexed="81"/>
            <rFont val="Tahoma"/>
            <family val="2"/>
          </rPr>
          <t>Data versamento di Vertis</t>
        </r>
        <r>
          <rPr>
            <b/>
            <sz val="9"/>
            <color indexed="81"/>
            <rFont val="Tahoma"/>
            <family val="2"/>
          </rPr>
          <t xml:space="preserve">
</t>
        </r>
      </text>
    </comment>
    <comment ref="J19" authorId="1" shapeId="0" xr:uid="{050D3CBD-6FA7-4422-BE97-71C507917AAB}">
      <text>
        <r>
          <rPr>
            <b/>
            <sz val="9"/>
            <color indexed="81"/>
            <rFont val="Tahoma"/>
            <family val="2"/>
          </rPr>
          <t>Acquisto quote corvini</t>
        </r>
      </text>
    </comment>
    <comment ref="I20" authorId="3" shapeId="0" xr:uid="{4ED83D10-04E7-4651-A04C-F5C2B80CD45C}">
      <text>
        <r>
          <rPr>
            <b/>
            <sz val="9"/>
            <color rgb="FF000000"/>
            <rFont val="Tahoma"/>
            <family val="2"/>
          </rPr>
          <t>Fabiana Martone:</t>
        </r>
        <r>
          <rPr>
            <sz val="9"/>
            <color rgb="FF000000"/>
            <rFont val="Tahoma"/>
            <family val="2"/>
          </rPr>
          <t xml:space="preserve">
</t>
        </r>
        <r>
          <rPr>
            <sz val="9"/>
            <color rgb="FF000000"/>
            <rFont val="Tahoma"/>
            <family val="2"/>
          </rPr>
          <t>Data versamento di Vertis</t>
        </r>
      </text>
    </comment>
    <comment ref="I21" authorId="1" shapeId="0" xr:uid="{81315201-EECE-4930-ABAC-1BF9474F1D12}">
      <text>
        <r>
          <rPr>
            <b/>
            <sz val="9"/>
            <color rgb="FF000000"/>
            <rFont val="Tahoma"/>
            <family val="2"/>
          </rPr>
          <t>Data versamento</t>
        </r>
      </text>
    </comment>
    <comment ref="J21" authorId="1" shapeId="0" xr:uid="{ECC6CFF6-A54A-4C44-8DB8-F3F8471710EB}">
      <text>
        <r>
          <rPr>
            <b/>
            <sz val="9"/>
            <color rgb="FF000000"/>
            <rFont val="Tahoma"/>
            <family val="2"/>
          </rPr>
          <t>Inserito importo prima tranche + antidiluition</t>
        </r>
      </text>
    </comment>
    <comment ref="K21" authorId="1" shapeId="0" xr:uid="{8B59A5F8-D7D1-456F-9279-C1BFABD5D69C}">
      <text>
        <r>
          <rPr>
            <b/>
            <sz val="9"/>
            <color indexed="81"/>
            <rFont val="Tahoma"/>
            <family val="2"/>
          </rPr>
          <t>Inserito importo effettivo prima tranche + antidiluition</t>
        </r>
      </text>
    </comment>
    <comment ref="I22" authorId="1" shapeId="0" xr:uid="{C98F8BCE-15AF-41A9-AFE4-16BCE7DBE68E}">
      <text>
        <r>
          <rPr>
            <b/>
            <sz val="9"/>
            <color rgb="FF000000"/>
            <rFont val="Tahoma"/>
            <family val="2"/>
          </rPr>
          <t>Data versamento</t>
        </r>
      </text>
    </comment>
    <comment ref="I23" authorId="1" shapeId="0" xr:uid="{5B23A531-FD5A-434E-8D2A-E24C3CEBC4FE}">
      <text>
        <r>
          <rPr>
            <b/>
            <sz val="9"/>
            <color rgb="FF000000"/>
            <rFont val="Tahoma"/>
            <family val="2"/>
          </rPr>
          <t>Data versamento</t>
        </r>
      </text>
    </comment>
    <comment ref="I24" authorId="1" shapeId="0" xr:uid="{D4A58F9F-9660-49D3-9410-36E6FBDA9285}">
      <text>
        <r>
          <rPr>
            <sz val="9"/>
            <color indexed="81"/>
            <rFont val="Tahoma"/>
            <family val="2"/>
          </rPr>
          <t>Data versamento di Vertis</t>
        </r>
        <r>
          <rPr>
            <b/>
            <sz val="9"/>
            <color indexed="81"/>
            <rFont val="Tahoma"/>
            <family val="2"/>
          </rPr>
          <t xml:space="preserve">
</t>
        </r>
      </text>
    </comment>
  </commentList>
</comments>
</file>

<file path=xl/sharedStrings.xml><?xml version="1.0" encoding="utf-8"?>
<sst xmlns="http://schemas.openxmlformats.org/spreadsheetml/2006/main" count="36335" uniqueCount="8882">
  <si>
    <t>Check</t>
  </si>
  <si>
    <t>AOF</t>
  </si>
  <si>
    <t>ID</t>
  </si>
  <si>
    <t>PROJECT DESCRIPTION</t>
  </si>
  <si>
    <t>SCOUTING</t>
  </si>
  <si>
    <t>FIRST SCREENING</t>
  </si>
  <si>
    <t>DEAL ANALYSIS @ INITIAL INVESTMENT</t>
  </si>
  <si>
    <t>APPROVAL PHASE</t>
  </si>
  <si>
    <t>Primo Contatto</t>
  </si>
  <si>
    <t>Avvio Data</t>
  </si>
  <si>
    <t>Data ITM</t>
  </si>
  <si>
    <t>Approvals date</t>
  </si>
  <si>
    <t>N. Pratica</t>
  </si>
  <si>
    <t>PROJECT/COMPANY</t>
  </si>
  <si>
    <t>Italy vs. Abroad</t>
  </si>
  <si>
    <t>LOCATION
(CITY)</t>
  </si>
  <si>
    <t>LOCATION
(REGION)</t>
  </si>
  <si>
    <t>SECTOR</t>
  </si>
  <si>
    <t>DESCRIPTION</t>
  </si>
  <si>
    <t>RESEARCH INSTITUTIONS</t>
  </si>
  <si>
    <t>Stage</t>
  </si>
  <si>
    <t xml:space="preserve">ORIGINATOR </t>
  </si>
  <si>
    <t>ORIGINATOR TYPE</t>
  </si>
  <si>
    <t>ENTERPRENEUR/
CONTACT PERSON</t>
  </si>
  <si>
    <t>E-MAIL ENTERPRENEUR/CONTACT PERSON</t>
  </si>
  <si>
    <t>FIRST CONTACT</t>
  </si>
  <si>
    <t>LATEST CONTACT</t>
  </si>
  <si>
    <t>STATUS</t>
  </si>
  <si>
    <t>FUNDS</t>
  </si>
  <si>
    <t>First Refusal
(Innova Venture)</t>
  </si>
  <si>
    <t>REJECTED-WHY</t>
  </si>
  <si>
    <t>To Be Monitored</t>
  </si>
  <si>
    <t>STARTING
(date)</t>
  </si>
  <si>
    <t>ITM
(date)</t>
  </si>
  <si>
    <t>BP FEEDBACK</t>
  </si>
  <si>
    <t>INVESTMENT MANAGER /ASSOCIATE/ANALYST</t>
  </si>
  <si>
    <t>OUTSOURCER</t>
  </si>
  <si>
    <t>REJECTED DEAL (date)</t>
  </si>
  <si>
    <t>LOI - Letter of Intents</t>
  </si>
  <si>
    <t>Valid until for acceptance</t>
  </si>
  <si>
    <t>Exclusivity  required
(n. of months)</t>
  </si>
  <si>
    <t>IM 
(subject to IC Approval)</t>
  </si>
  <si>
    <t>COMPLIANCE OPINION</t>
  </si>
  <si>
    <t>RISK MANAGEMENT OPINION</t>
  </si>
  <si>
    <t>IC  for discussion on IM
(date)</t>
  </si>
  <si>
    <t>IC APPROVAL</t>
  </si>
  <si>
    <t>DUE DILIGENCE (appointed advisors)</t>
  </si>
  <si>
    <t>DUE DILIGENCE (starting date)</t>
  </si>
  <si>
    <t>DUE DILIGENCE (ending date)</t>
  </si>
  <si>
    <t>Addendum to IM 
(subject to IC Approval)</t>
  </si>
  <si>
    <t>IC  for discussion on FR 
(date)</t>
  </si>
  <si>
    <t>DEAL (signing)</t>
  </si>
  <si>
    <t>DEAL (closing)</t>
  </si>
  <si>
    <t>VERTIS INVESTMENT (€)</t>
  </si>
  <si>
    <t>TOTAL INVESTMENT(€)</t>
  </si>
  <si>
    <t>OTHER INVESTORS (€)</t>
  </si>
  <si>
    <t>D-Orbit</t>
  </si>
  <si>
    <t>Italy</t>
  </si>
  <si>
    <t>Milano</t>
  </si>
  <si>
    <t>Lombardia</t>
  </si>
  <si>
    <t>Aerospace</t>
  </si>
  <si>
    <t>Sviluppo di un sistema propulsivo da installare su satelliti artificiali con lo scopo di permetterne l'uscita controllata e sicura dall'orbita di funzionamento.</t>
  </si>
  <si>
    <t>UNI FI</t>
  </si>
  <si>
    <t>Other early stage\Late stage</t>
  </si>
  <si>
    <t>Nicola Redi</t>
  </si>
  <si>
    <t>Proprietaria</t>
  </si>
  <si>
    <t>rejected after first screening</t>
  </si>
  <si>
    <t>VV2</t>
  </si>
  <si>
    <t>1.n</t>
  </si>
  <si>
    <t>Il dossier è oggetto di analisi anche da parte del fondo VV3.</t>
  </si>
  <si>
    <t>OUT</t>
  </si>
  <si>
    <t>Alleantia</t>
  </si>
  <si>
    <t>Pisa</t>
  </si>
  <si>
    <t>Toscana</t>
  </si>
  <si>
    <t>ICT</t>
  </si>
  <si>
    <t>Soluzione per Industrial IOT Plug&amp;play.</t>
  </si>
  <si>
    <t>SANT'ANNA</t>
  </si>
  <si>
    <t>Antonio Conati Barbaro</t>
  </si>
  <si>
    <t>antonio@alleantia.com</t>
  </si>
  <si>
    <t>1.b</t>
  </si>
  <si>
    <t>Yes</t>
  </si>
  <si>
    <t>Fatto incontro di aggiornamento per il 22/1.
Revenue model e strategia di valorizzazione ancora in corso di definizione.
Nel 2018 hanno fatturato circa €0,7m vs €0,4m del 2017; hanno sviluppato 5.000 driver.
Sviluppate partnership con Cisco ed Advantech.</t>
  </si>
  <si>
    <t>Is Clean Air Italia</t>
  </si>
  <si>
    <t>Roma</t>
  </si>
  <si>
    <t>Lazio</t>
  </si>
  <si>
    <t>Industrial automation</t>
  </si>
  <si>
    <t>Sviluppo e realizzazione di una tecnologia per sistemi di pulizia dell'aria a terra che non utilizza filtri.</t>
  </si>
  <si>
    <t>Giovanni Pinelli</t>
  </si>
  <si>
    <t>Advisor</t>
  </si>
  <si>
    <t>Giuseppe Spanto</t>
  </si>
  <si>
    <t>gspanto@istechpot.com</t>
  </si>
  <si>
    <t>VV4</t>
  </si>
  <si>
    <t>No</t>
  </si>
  <si>
    <t>1.c</t>
  </si>
  <si>
    <t>Ricevuto nuovo pitch da advisor.</t>
  </si>
  <si>
    <t>Certilogo</t>
  </si>
  <si>
    <t>Certificazione autenticità dei brand.</t>
  </si>
  <si>
    <t>Autocandidatura</t>
  </si>
  <si>
    <t>Michel Casucci</t>
  </si>
  <si>
    <t>michele.casucci@certilogo.com</t>
  </si>
  <si>
    <t>rejected after analysis</t>
  </si>
  <si>
    <t>3.c</t>
  </si>
  <si>
    <t>Mauro Odorico</t>
  </si>
  <si>
    <t>Alessandro Pontari</t>
  </si>
  <si>
    <t>SCLAK</t>
  </si>
  <si>
    <t>Digital &amp; Media</t>
  </si>
  <si>
    <r>
      <rPr>
        <i/>
        <sz val="11"/>
        <rFont val="Calibri"/>
        <family val="2"/>
        <scheme val="minor"/>
      </rPr>
      <t xml:space="preserve">Device IoT </t>
    </r>
    <r>
      <rPr>
        <sz val="11"/>
        <rFont val="Calibri"/>
        <family val="2"/>
        <scheme val="minor"/>
      </rPr>
      <t>in grado di trasformare un qualsiasi ingresso elettrificato in un sistema di controllo di accessi utilizzando un cellulare.</t>
    </r>
  </si>
  <si>
    <t>Carla Malò-DeltaTeam</t>
  </si>
  <si>
    <t>Andrea Mastalli</t>
  </si>
  <si>
    <t>c.malo@delta-team.it</t>
  </si>
  <si>
    <t>write off</t>
  </si>
  <si>
    <t>In data 29/10 il FDG ha versato €1,2m sul conto del Fondo.</t>
  </si>
  <si>
    <t>Approved</t>
  </si>
  <si>
    <t>Amedeo Giurazza/Mauro Odorico</t>
  </si>
  <si>
    <t>N.A.</t>
  </si>
  <si>
    <t>04/01/2018
23/03/2018</t>
  </si>
  <si>
    <t>09/01/2018
26/03/2018</t>
  </si>
  <si>
    <t>Positive</t>
  </si>
  <si>
    <r>
      <rPr>
        <u/>
        <sz val="11"/>
        <rFont val="Calibri"/>
        <family val="2"/>
        <scheme val="minor"/>
      </rPr>
      <t>Legale</t>
    </r>
    <r>
      <rPr>
        <sz val="11"/>
        <rFont val="Calibri"/>
        <family val="2"/>
        <scheme val="minor"/>
      </rPr>
      <t xml:space="preserve">: LTL Advisors.
</t>
    </r>
    <r>
      <rPr>
        <u/>
        <sz val="11"/>
        <rFont val="Calibri"/>
        <family val="2"/>
        <scheme val="minor"/>
      </rPr>
      <t>Contabile/Fiscale</t>
    </r>
    <r>
      <rPr>
        <sz val="11"/>
        <rFont val="Calibri"/>
        <family val="2"/>
        <scheme val="minor"/>
      </rPr>
      <t xml:space="preserve">: Pirola, Pennuto, Zei e Associati.
</t>
    </r>
    <r>
      <rPr>
        <u/>
        <sz val="11"/>
        <rFont val="Calibri"/>
        <family val="2"/>
        <scheme val="minor"/>
      </rPr>
      <t>IP</t>
    </r>
    <r>
      <rPr>
        <sz val="11"/>
        <rFont val="Calibri"/>
        <family val="2"/>
        <scheme val="minor"/>
      </rPr>
      <t>: Zanoli &amp; Giavarini.</t>
    </r>
  </si>
  <si>
    <t>27/04/2018
18/05/2018</t>
  </si>
  <si>
    <t>Archon</t>
  </si>
  <si>
    <t>Modena</t>
  </si>
  <si>
    <t>Emilia Romagna</t>
  </si>
  <si>
    <t>Realizzazione di droni e rover e sviluppo soluzione SW per il controllo automatico di pattuglie di droni.</t>
  </si>
  <si>
    <t>Start-up stage\Venture</t>
  </si>
  <si>
    <t>Stefano Peroncini</t>
  </si>
  <si>
    <t>Davide Venturelli</t>
  </si>
  <si>
    <t>francesco.castel@gmail.com</t>
  </si>
  <si>
    <t>Fazzi Industries (divisione di Unus Animus srl)</t>
  </si>
  <si>
    <t>Bolzano</t>
  </si>
  <si>
    <t>Trentino Alto Adige</t>
  </si>
  <si>
    <t>Automotive</t>
  </si>
  <si>
    <t>Sviluppare nuovi prodotti all’interno del settore della mobilità elettrica, in particolar modo nel mercato delle auto elettriche di lusso.</t>
  </si>
  <si>
    <t>Michele Fracassini-BPER</t>
  </si>
  <si>
    <t>Michele Fracassini</t>
  </si>
  <si>
    <t>michele.fracassini@bper.it</t>
  </si>
  <si>
    <t>Progetto Digital Advance</t>
  </si>
  <si>
    <t>N.A. Italy</t>
  </si>
  <si>
    <t>Servizi ICT in outsourcing per Digital Document &amp; Data Management e BPO (Business Process Outsourcing).</t>
  </si>
  <si>
    <t>Private Equity</t>
  </si>
  <si>
    <t>Paolo Minetto-Biz Advisor</t>
  </si>
  <si>
    <t>Paolo Minetto</t>
  </si>
  <si>
    <t>paolo.minetto@bizadvisor.it</t>
  </si>
  <si>
    <t>1.a</t>
  </si>
  <si>
    <t>Per fase di vita della società e razionale dell'investimento è un'opportunità più adatta al Private Equity.</t>
  </si>
  <si>
    <t>1Safe</t>
  </si>
  <si>
    <t>Bergamo</t>
  </si>
  <si>
    <t>Sistema di segnalazione delle emergenze mediante smartphone.</t>
  </si>
  <si>
    <t>Claudio Rota</t>
  </si>
  <si>
    <t>1safe@si2000.it</t>
  </si>
  <si>
    <t>Keethings</t>
  </si>
  <si>
    <t>Latina</t>
  </si>
  <si>
    <t>Piattaforma di messagistica instantanea applicata al modo industriale.</t>
  </si>
  <si>
    <t>Matteo Daste-Orrick</t>
  </si>
  <si>
    <t>Giovanni Raffaele Gargiulo</t>
  </si>
  <si>
    <t>raffaele.gargiulo@keethings.it</t>
  </si>
  <si>
    <t>2.a</t>
  </si>
  <si>
    <t>Avvio fundraising per Round A, da circa €2m, previsto per maggio/giugno 2018.
Hanno al momento ricevuto $300k dai soci esistenti.
Dovrebbero chiudere il 2017 con circa €250k di fatturato; obiettivo 2018 sopra €1m.
Nel 2017 non hanno fatto progressi in termini di acquisizione nuovi clienti; hanno mantenuto e continuato a sviluppare quelli esistenti ovvero J&amp;J, Janssen e Shire.</t>
  </si>
  <si>
    <t>MyAir LLC</t>
  </si>
  <si>
    <t>Abroad</t>
  </si>
  <si>
    <t>Boston</t>
  </si>
  <si>
    <t>USA</t>
  </si>
  <si>
    <t>Med-Tech</t>
  </si>
  <si>
    <t>Applicazione per disturbi respiratori e del sonno denominata AirGo.</t>
  </si>
  <si>
    <t>Paolo Cellini-PI Campus</t>
  </si>
  <si>
    <t>Investitori professionali</t>
  </si>
  <si>
    <t>David Kuller</t>
  </si>
  <si>
    <t>david.kuller@gmail.com</t>
  </si>
  <si>
    <t>1.m</t>
  </si>
  <si>
    <t>DRONES</t>
  </si>
  <si>
    <t>Santarcangelo di Romagna</t>
  </si>
  <si>
    <t>Nuovo sistema di guida automatizzata per veicoli, in particolare aeromobili a pilotaggio remoto APR (droni).</t>
  </si>
  <si>
    <t>Francesco Ricci</t>
  </si>
  <si>
    <t>francesco.ricci@at-drones.com</t>
  </si>
  <si>
    <t>Artemest</t>
  </si>
  <si>
    <t xml:space="preserve">Marketplace per prodotti di lusso didesigncontemporaneo, che collega gli acquirenti (architettii, designer, consumatori finali) a fornitori come artigiani e produttori, gallerie e marchi di design contemporaneo. </t>
  </si>
  <si>
    <t>Fabio Venegoni-Studio Trotter</t>
  </si>
  <si>
    <t>Dottore commercialista</t>
  </si>
  <si>
    <t>Marco Credendino</t>
  </si>
  <si>
    <t>marco.credendino@artemest.com</t>
  </si>
  <si>
    <t>5.b</t>
  </si>
  <si>
    <t>The Digital Box</t>
  </si>
  <si>
    <t>Bari</t>
  </si>
  <si>
    <t>Puglia</t>
  </si>
  <si>
    <t>Piattaforma intergrata per mobile marketing.</t>
  </si>
  <si>
    <t>Roberto Calculli</t>
  </si>
  <si>
    <t>r.calculli@thedigitalbox.net</t>
  </si>
  <si>
    <t>Marco Manetti</t>
  </si>
  <si>
    <t>Industrial Goods</t>
  </si>
  <si>
    <t>Prodotti di lusso per l'arredamento della casa.</t>
  </si>
  <si>
    <t>m.manetti@marcomanetti.com</t>
  </si>
  <si>
    <t>Progetto Nanofibre carbonio</t>
  </si>
  <si>
    <t>Progetto per lo sviluppo tecnologia per la produzione di nanofibre di carbonio.</t>
  </si>
  <si>
    <t>Proof of concept</t>
  </si>
  <si>
    <t>Daniele Cimmarrusti</t>
  </si>
  <si>
    <t>cimmarrusti.daniele@gmail.com</t>
  </si>
  <si>
    <t>Media Promotion</t>
  </si>
  <si>
    <t xml:space="preserve">Quiinzona è uno strumento per il marketing di prossimità rivolto ad attività commerciali e liberi professionisti ed è composto dall’app per l’utilizzo lato consumatori, dalla web application quiinzona.it, a cui le attività possono accedere per gestire la dashboard dei dati, ed il portale web guida-aziende-italiane.it che garantisce le indicizzazioni seo per i motori di ricerca. </t>
  </si>
  <si>
    <t>Anna Alagia</t>
  </si>
  <si>
    <t>anna.alagia@mediapromotion.it</t>
  </si>
  <si>
    <t>Gipat Srls</t>
  </si>
  <si>
    <t>Sviluppo e commercializzazione di macchine automatiche per il taglio e la modellazione
del polistirolo.</t>
  </si>
  <si>
    <t>Luciano Martinoli</t>
  </si>
  <si>
    <t>luciano.martinoli@gmail.com</t>
  </si>
  <si>
    <t>Moplen</t>
  </si>
  <si>
    <t>Specializzata nella produzione di componenti plastici mediante termoformatura.</t>
  </si>
  <si>
    <t>Giampiero Luongo-Banca Euromobiliare</t>
  </si>
  <si>
    <t>Giampiero Luongo</t>
  </si>
  <si>
    <t>giampiero.luongo@bancaeuro.it</t>
  </si>
  <si>
    <t>Open Borghi</t>
  </si>
  <si>
    <t>Services</t>
  </si>
  <si>
    <t>Progetto di rivitalizzazione dei borghi rendendoli visitabili e accessibili a tutti mediante sito internet collegato ad un blog attraverso il quale è possibile effettuare prenotazioni, ecc.</t>
  </si>
  <si>
    <t>Margo Agostino</t>
  </si>
  <si>
    <t>agostino_marco@libero.it</t>
  </si>
  <si>
    <t>Italianway</t>
  </si>
  <si>
    <t>Giulio Valiante</t>
  </si>
  <si>
    <t>Davide Scarantino</t>
  </si>
  <si>
    <t>davide@scarantino.it</t>
  </si>
  <si>
    <t>VV5</t>
  </si>
  <si>
    <t>Fieldscale</t>
  </si>
  <si>
    <t>Salonicco</t>
  </si>
  <si>
    <t>Grecia</t>
  </si>
  <si>
    <t>Soluzioni SW per applicazioni simulazione</t>
  </si>
  <si>
    <t xml:space="preserve">Nikos Antoniou-PJ Tech Catalyst Fund </t>
  </si>
  <si>
    <t>Yiorgos Bontzios</t>
  </si>
  <si>
    <t>yiorgos@fieldscale.com</t>
  </si>
  <si>
    <t>DVM Engineering</t>
  </si>
  <si>
    <t>Struttura di ingegneria industriale dedicata allo sviluppo innovazioni a supporto delle aziende manifatturiere.</t>
  </si>
  <si>
    <t>Seed</t>
  </si>
  <si>
    <t>Diego Violante</t>
  </si>
  <si>
    <t>management@dvm-engineering.com</t>
  </si>
  <si>
    <t>Martha's Cottage</t>
  </si>
  <si>
    <t>Siracusa</t>
  </si>
  <si>
    <t>Sicilia</t>
  </si>
  <si>
    <t>Piattaforma e-commerce dedicata ai matrimoni.</t>
  </si>
  <si>
    <t>Salvatore Cobuzio</t>
  </si>
  <si>
    <t>salvatore@marthascottage.com</t>
  </si>
  <si>
    <t>Si</t>
  </si>
  <si>
    <t>1.f</t>
  </si>
  <si>
    <r>
      <t xml:space="preserve">Ribadito che in caso si decida di fare l'operazione, sarà Principia a dover fare da lead investor. 
Principia però al momento non ha ancora fatto il closing del fondo.
</t>
    </r>
    <r>
      <rPr>
        <b/>
        <sz val="11"/>
        <rFont val="Calibri"/>
        <family val="2"/>
        <scheme val="minor"/>
      </rPr>
      <t>Progetto già presente nel DF di VV2 poiché pervenuto antecedentemente l'avvio delle attività del DF centralizzato.
L'iniziativa arrivò a VV2 il 21/09/17; fu rigettata con motivazione 2.c il 25/06/18.
Si ripresenta a VV4 il 25/07/19 attraverso il Diritto di First Refusal.
AGGIORNAMENTO:</t>
    </r>
    <r>
      <rPr>
        <sz val="11"/>
        <rFont val="Calibri"/>
        <family val="2"/>
        <scheme val="minor"/>
      </rPr>
      <t xml:space="preserve"> ricavi 2018: €1.1m; 2019: €1.5m; 2020: €3.5m. In raccolta per €1m.</t>
    </r>
    <r>
      <rPr>
        <b/>
        <sz val="11"/>
        <rFont val="Calibri"/>
        <family val="2"/>
        <scheme val="minor"/>
      </rPr>
      <t xml:space="preserve">
</t>
    </r>
  </si>
  <si>
    <t>Rentuu</t>
  </si>
  <si>
    <t>Londra</t>
  </si>
  <si>
    <t>UK</t>
  </si>
  <si>
    <t>Marketplace per il noleggio di oggetti per la casa, ufficio, ecc. focalizzato al momento su Londra.
La società ha sede anche in Italia.</t>
  </si>
  <si>
    <t>Emanuela Meini-The Italian Chamber of Commerce and Industry for the UK</t>
  </si>
  <si>
    <t>Altri</t>
  </si>
  <si>
    <t>Emanuela Meini</t>
  </si>
  <si>
    <t>emeini@italchamind.org.uk</t>
  </si>
  <si>
    <t>Rejected nel 2021 con motivazione 1.a, l'abbiamo risentito perché selezionato in Elevator.
Fatturato 2021: £500k (quasi tutto da subscription).
Noleggiatori sotto contratto 14 di cui 12 live e 8 in Italia.
Focus su piattaforme elevatrici e carrelli elevatori. 
In raccolta per £3-5m, di cui £2m di hard commitment e £1m di soft commitment.
Ultima post-money valuation: £12m (£2,5m raccolti).</t>
  </si>
  <si>
    <t>Inventia</t>
  </si>
  <si>
    <t>Tecnologia proprietaria e brevettata di video comunicazione assistita (c.d. Connect) per il retail per la gestione di processi commerciali, CRM, promozionali e di vendita. L'offerta è composta da 3 soluzioni: i chioschi negozi Fast Shop, i totem/postazioni video specialistici plug &amp; play e le postazioni di in-door video assistite. Le linee di business sono due: offerta in licenza della propria tecnologia di video comunicazione cloud a terze parti e l'offerta della soluzione HW e SW Inventia, integrate con la tecnologia proprietaria.</t>
  </si>
  <si>
    <t>Lorenzo Giordano-Praesidium SGR</t>
  </si>
  <si>
    <t>Lorenzo Giordano</t>
  </si>
  <si>
    <t>lorenzo.giordano@praesidiumsgr.com</t>
  </si>
  <si>
    <t>EggPlant</t>
  </si>
  <si>
    <t>Clean Tech</t>
  </si>
  <si>
    <t>Domenico Centrone</t>
  </si>
  <si>
    <t>domenico@eggplant.it</t>
  </si>
  <si>
    <t>Fruttinnova</t>
  </si>
  <si>
    <t>Savigliano</t>
  </si>
  <si>
    <t>Piemonte</t>
  </si>
  <si>
    <t>Agro-food</t>
  </si>
  <si>
    <t>Progetto di filiera con sede in Piemonte dedicato alla realizzazione di uno stabilimento produttivo semilavorati della lavorazione della frutta destinati all’industria alimentare (purea, succhi) e 3 linee di frullati/succhi di frutta per il mercato retail (100% Frutta, 100% Frutta Biologico e Integratori).</t>
  </si>
  <si>
    <t>Elena Boretto-Confindustria Cuneo</t>
  </si>
  <si>
    <t>Elena Boretto</t>
  </si>
  <si>
    <t>e.boretto@uicuneo.it</t>
  </si>
  <si>
    <t>Vintag</t>
  </si>
  <si>
    <t>Bologna</t>
  </si>
  <si>
    <t>App dedicata all'e-commerce di prodotti vintage.</t>
  </si>
  <si>
    <t>Raffaello Bolognesi</t>
  </si>
  <si>
    <t>raffaello.bolognesi@gmail.com</t>
  </si>
  <si>
    <t>Audiens</t>
  </si>
  <si>
    <t>Data Management Platform attraverso la quale è possibile attivare segmenti mobile/desktop ed utilizzarli in campagne Programmatic. Audiens gestisce il flusso completo della distribuzione dati ed offre strumenti di controllo per tutti i players della filiera: data providers, editori, centri media ed inserzionisti.</t>
  </si>
  <si>
    <t>Marko Maras
Paolo Mardegan</t>
  </si>
  <si>
    <t>marko@audiens.com
paolo.mardegan@digitouch.it</t>
  </si>
  <si>
    <t>Hanno comunicato che al momento preferiscono appropondire percorso con eventuale partner industriale.</t>
  </si>
  <si>
    <t>Filo</t>
  </si>
  <si>
    <r>
      <rPr>
        <i/>
        <sz val="11"/>
        <rFont val="Calibri"/>
        <family val="2"/>
        <scheme val="minor"/>
      </rPr>
      <t>Device</t>
    </r>
    <r>
      <rPr>
        <sz val="11"/>
        <rFont val="Calibri"/>
        <family val="2"/>
        <scheme val="minor"/>
      </rPr>
      <t xml:space="preserve"> </t>
    </r>
    <r>
      <rPr>
        <i/>
        <sz val="11"/>
        <rFont val="Calibri"/>
        <family val="2"/>
        <scheme val="minor"/>
      </rPr>
      <t>IoT</t>
    </r>
    <r>
      <rPr>
        <sz val="11"/>
        <rFont val="Calibri"/>
        <family val="2"/>
        <scheme val="minor"/>
      </rPr>
      <t xml:space="preserve">  per il tracking di oggetti e l'antiabbandono dei bambini.  </t>
    </r>
  </si>
  <si>
    <t>Giorgio Sadolfo</t>
  </si>
  <si>
    <t>giorgio@filotrack.com</t>
  </si>
  <si>
    <t>rejected after due diligence</t>
  </si>
  <si>
    <t>3.d</t>
  </si>
  <si>
    <t>Proposto di ridurre il round a €2m con valutazione di  €6m e piano d'incentivazione del 12%.
In data 16/7 fatta call con controparte che ha controproposto valutazione di €9m con 10% di piano d'incentivazione e revisione dei veti in CdA senza voto congiunto di Vertis e Primomiglio. 
Alla luce dei dati conseguiti e del nuovo BP tale controproposta è stata rigettatta e si è deciso di interrompere la negoziazione.</t>
  </si>
  <si>
    <t>Tutti</t>
  </si>
  <si>
    <t>Giacomo Giurazza</t>
  </si>
  <si>
    <t>45 giorni dalla data di sottoscrizione</t>
  </si>
  <si>
    <r>
      <rPr>
        <u/>
        <sz val="11"/>
        <rFont val="Calibri"/>
        <family val="2"/>
        <scheme val="minor"/>
      </rPr>
      <t>DD e assistenza legale</t>
    </r>
    <r>
      <rPr>
        <sz val="11"/>
        <rFont val="Calibri"/>
        <family val="2"/>
        <scheme val="minor"/>
      </rPr>
      <t>: Alma.</t>
    </r>
    <r>
      <rPr>
        <u/>
        <sz val="11"/>
        <rFont val="Calibri"/>
        <family val="2"/>
        <scheme val="minor"/>
      </rPr>
      <t xml:space="preserve">
DD Contabile/Fiscale/Lavoro</t>
    </r>
    <r>
      <rPr>
        <sz val="11"/>
        <rFont val="Calibri"/>
        <family val="2"/>
        <scheme val="minor"/>
      </rPr>
      <t xml:space="preserve">: Pirola, Pennuto, Zei e Associati.
</t>
    </r>
    <r>
      <rPr>
        <u/>
        <sz val="11"/>
        <rFont val="Calibri"/>
        <family val="2"/>
        <scheme val="minor"/>
      </rPr>
      <t>DD IP</t>
    </r>
    <r>
      <rPr>
        <sz val="11"/>
        <rFont val="Calibri"/>
        <family val="2"/>
        <scheme val="minor"/>
      </rPr>
      <t>: DLA Piper</t>
    </r>
  </si>
  <si>
    <t>Negative</t>
  </si>
  <si>
    <t>Buzzoole</t>
  </si>
  <si>
    <t>Napoli</t>
  </si>
  <si>
    <t>Campania</t>
  </si>
  <si>
    <r>
      <t>Piattaforma basata su Intelligenza Artificiale applicata al mondo dell'</t>
    </r>
    <r>
      <rPr>
        <i/>
        <sz val="11"/>
        <rFont val="Calibri"/>
        <family val="2"/>
        <scheme val="minor"/>
      </rPr>
      <t>Influencer Marketing</t>
    </r>
    <r>
      <rPr>
        <sz val="11"/>
        <rFont val="Calibri"/>
        <family val="2"/>
        <scheme val="minor"/>
      </rPr>
      <t>.</t>
    </r>
  </si>
  <si>
    <t>Amedeo Giurazza</t>
  </si>
  <si>
    <t>Fabrizio Perrone</t>
  </si>
  <si>
    <t>fabrizio@buzzoole.com</t>
  </si>
  <si>
    <t>in portfolio</t>
  </si>
  <si>
    <t>Alessandro Pontari/Giacomo Giurazza</t>
  </si>
  <si>
    <t>Alfonso Riccardi</t>
  </si>
  <si>
    <r>
      <rPr>
        <u/>
        <sz val="11"/>
        <rFont val="Calibri"/>
        <family val="2"/>
        <scheme val="minor"/>
      </rPr>
      <t>Legale/Contabile/Fiscale</t>
    </r>
    <r>
      <rPr>
        <sz val="11"/>
        <rFont val="Calibri"/>
        <family val="2"/>
        <scheme val="minor"/>
      </rPr>
      <t xml:space="preserve">: PWC.
</t>
    </r>
    <r>
      <rPr>
        <u/>
        <sz val="11"/>
        <rFont val="Calibri"/>
        <family val="2"/>
        <scheme val="minor"/>
      </rPr>
      <t>Assistenza Legale</t>
    </r>
    <r>
      <rPr>
        <sz val="11"/>
        <rFont val="Calibri"/>
        <family val="2"/>
        <scheme val="minor"/>
      </rPr>
      <t xml:space="preserve">: Orrick ed Eunomia (per supporto nella revisione).
</t>
    </r>
    <r>
      <rPr>
        <u/>
        <sz val="11"/>
        <rFont val="Calibri"/>
        <family val="2"/>
        <scheme val="minor"/>
      </rPr>
      <t>Assetto organizzatico/profilo key men</t>
    </r>
    <r>
      <rPr>
        <sz val="11"/>
        <rFont val="Calibri"/>
        <family val="2"/>
        <scheme val="minor"/>
      </rPr>
      <t>: Simbiosity.</t>
    </r>
  </si>
  <si>
    <t>26/09/2018
12/10/2018</t>
  </si>
  <si>
    <t>StarTIP: 3.029.148,92
Innes: 945.092,46
R301: 587.553,872
Brahma: 625.096,709
Panda: 217.659,449
Scale IT: 191.001,183
Manager: 100.326,658</t>
  </si>
  <si>
    <t>Viniexport</t>
  </si>
  <si>
    <t>Piattaforma di trading B2B dedicata al vino. La società ha sviluppato una piattaforma scalabile e perfettamente integrabile con i sistemi operativi dei clienti,  rappresentando uno strumento per realizzare il servizio di e-procurement per gli operatori del mercato del Food&amp;Beverage.</t>
  </si>
  <si>
    <t xml:space="preserve">Eugenio Picca </t>
  </si>
  <si>
    <t>picca@viniexport.com</t>
  </si>
  <si>
    <t>Comunicato a Giacomo, che ha il contatto con la società, che il dossier al momento non è d'interesse.</t>
  </si>
  <si>
    <t>One More Click</t>
  </si>
  <si>
    <t>Castelfranco Veneto</t>
  </si>
  <si>
    <t>Veneto</t>
  </si>
  <si>
    <t>Piattaforma e-commerce di prodotti per bambini e mamme denominata "Alllegri Briganti).</t>
  </si>
  <si>
    <t>Nicolò Muzzana-Thymos Business Consulting</t>
  </si>
  <si>
    <t>Nicolò Muzzana</t>
  </si>
  <si>
    <t>nmuzzana@thymosbc.com</t>
  </si>
  <si>
    <t>Brainseeding</t>
  </si>
  <si>
    <t>Massafra</t>
  </si>
  <si>
    <t>App ProntoVet24 per ricerca veterinari per visite mediche a domicilio.</t>
  </si>
  <si>
    <t>Paolo Intermite-NEM SGR</t>
  </si>
  <si>
    <t>Massimiliano De Florio</t>
  </si>
  <si>
    <t>massimiliano.deflorio@prontovet24.com</t>
  </si>
  <si>
    <t>Mperience</t>
  </si>
  <si>
    <r>
      <t xml:space="preserve">Piattaforma VVVVID di </t>
    </r>
    <r>
      <rPr>
        <i/>
        <sz val="11"/>
        <rFont val="Calibri"/>
        <family val="2"/>
        <scheme val="minor"/>
      </rPr>
      <t>streaming</t>
    </r>
    <r>
      <rPr>
        <sz val="11"/>
        <rFont val="Calibri"/>
        <family val="2"/>
        <scheme val="minor"/>
      </rPr>
      <t xml:space="preserve"> che propone gratuitamente serie e film di elevata qualità.</t>
    </r>
  </si>
  <si>
    <t>Paolo Baronci</t>
  </si>
  <si>
    <t>paolo.baronci@mperience.com</t>
  </si>
  <si>
    <t>Wallet Globe</t>
  </si>
  <si>
    <t>Genova</t>
  </si>
  <si>
    <t>Liguria</t>
  </si>
  <si>
    <t>marketplace dove gli utenti possono creare un Bitcoin wallet, acquistare e vendere Bitcoin ed 
inviare Bitcoin</t>
  </si>
  <si>
    <t>Thomas Cuberli</t>
  </si>
  <si>
    <t>thomas.cuberli@gmail.com</t>
  </si>
  <si>
    <t>Meritocracy</t>
  </si>
  <si>
    <t>Piattaforma di employer branding che unisce domanda e offerta di lavoro e consente alle aziende di selezionare i migliori candidati.</t>
  </si>
  <si>
    <t>Riccardo Galli</t>
  </si>
  <si>
    <t>riccardo@meritocracy.is</t>
  </si>
  <si>
    <t>Ominee</t>
  </si>
  <si>
    <t>Torino</t>
  </si>
  <si>
    <t>Piattafora di di job research e matching basata su algoritmo skill-based.</t>
  </si>
  <si>
    <t>Raghu Movva-SAFM (CDI Italia) &amp; CDILabs</t>
  </si>
  <si>
    <t>Paolo Griot</t>
  </si>
  <si>
    <t>paolo.griot@ominee.com</t>
  </si>
  <si>
    <t>Sweetguest</t>
  </si>
  <si>
    <t>Piattaforma per la gestione e affitto di appartamenti dedicata al mondo Airbnb.</t>
  </si>
  <si>
    <t>Edoardo Grattirola</t>
  </si>
  <si>
    <t>edoardo@sweetguest.com</t>
  </si>
  <si>
    <t>Bocciatura legata alla scalabilità del business.</t>
  </si>
  <si>
    <t>Reios</t>
  </si>
  <si>
    <t>Novara</t>
  </si>
  <si>
    <t>Sistemi di illuminazione integrati con modulo WiFi.</t>
  </si>
  <si>
    <t>Pierantonio Luceri-Studio Legale Laward</t>
  </si>
  <si>
    <t>Pierantonio Luceri</t>
  </si>
  <si>
    <t>p.luceri@laward.legal</t>
  </si>
  <si>
    <t>Iotty</t>
  </si>
  <si>
    <t>Sviluppo di prodotti e soluzioni per Smart Home a basso costo e di facile installazione.</t>
  </si>
  <si>
    <t>Fabrizia Pellone-Pellone e Associati</t>
  </si>
  <si>
    <t>francescopellone@pelloneassociati.it</t>
  </si>
  <si>
    <t>Da monitorare per futuro deal flow.</t>
  </si>
  <si>
    <t>Mukako</t>
  </si>
  <si>
    <t>E-commerce dedicato ai prodotti prima infanzia, giocattoli per bamibini e prodotti di bellezza per le mamme.</t>
  </si>
  <si>
    <t>Martina Cusano
Elisa Tattoni</t>
  </si>
  <si>
    <t>martina@mukako.com
elisa@mukako.com</t>
  </si>
  <si>
    <t>1.i</t>
  </si>
  <si>
    <t>Nonostante la società riporti un tasso di crescita del fatturato importante, rimangono ancora non risolti il temi legati agli aspetti contabili che hanno un impatto sulla "sostenibilità" della redditività indicata nel business plan.
Importante inserimento di un CFO:</t>
  </si>
  <si>
    <t>Domec</t>
  </si>
  <si>
    <t>Servizi di engagement, loyalty e CRM mediante canale digitale.</t>
  </si>
  <si>
    <t>Antonio Sorrentino</t>
  </si>
  <si>
    <t>asorrentino@domec.com</t>
  </si>
  <si>
    <t>2.b</t>
  </si>
  <si>
    <t>Itimes</t>
  </si>
  <si>
    <t>Angri</t>
  </si>
  <si>
    <t>marketplace per vendita di pacchetti viaggio/vacanza in modalità "asta online".</t>
  </si>
  <si>
    <t>Rosario Corrado Mancino-CM Advisor</t>
  </si>
  <si>
    <t>Rosario Corrado Mancino</t>
  </si>
  <si>
    <t>corrado@cmadvisor.it</t>
  </si>
  <si>
    <t>Social Nation</t>
  </si>
  <si>
    <t>App per la creazione della propria "identià digitale" verificata ed univoca.</t>
  </si>
  <si>
    <t>Cristina Bini-FII/CDP</t>
  </si>
  <si>
    <t>Livio Brachetti</t>
  </si>
  <si>
    <t>livio@socialnation.it</t>
  </si>
  <si>
    <t>Caciocavalloimpiccato</t>
  </si>
  <si>
    <t>Food box con caciocavallo, asta e altri prodotti tipici.</t>
  </si>
  <si>
    <t>Saverio Mancino</t>
  </si>
  <si>
    <t>info@caciocavalloimpiccato.net</t>
  </si>
  <si>
    <t>Xceed</t>
  </si>
  <si>
    <t>Soluzione di e-ticketing per club ed eventi serali.</t>
  </si>
  <si>
    <t>Nader Sabbaghian-360 Capital Partners</t>
  </si>
  <si>
    <t>Mattia Franco</t>
  </si>
  <si>
    <t>mattia@xceed.me</t>
  </si>
  <si>
    <t>A seguito dell'email con richieste del 27/10 la controparte non ha dato più riscontro.</t>
  </si>
  <si>
    <t>Papem</t>
  </si>
  <si>
    <t>Palermo</t>
  </si>
  <si>
    <t>Soluzione mobile per localizzazione di negozi  e prodotti verificando disponibilità in-store, acquisto, ecc.</t>
  </si>
  <si>
    <t>Alberto Lo Bue</t>
  </si>
  <si>
    <t>a.lobue@papem.it </t>
  </si>
  <si>
    <t>Soundreef</t>
  </si>
  <si>
    <t>Davide D'Atri</t>
  </si>
  <si>
    <t>davide.datri@soundreef.com</t>
  </si>
  <si>
    <t>Ono 3D</t>
  </si>
  <si>
    <t>San Francisco</t>
  </si>
  <si>
    <t>Produzione e commercializzazione di stampanti 3D.</t>
  </si>
  <si>
    <t>Pietro Gabriele</t>
  </si>
  <si>
    <t>pietrogabriele@ono3d.net</t>
  </si>
  <si>
    <r>
      <t xml:space="preserve">Ricercano $3,6m, ad oggi non hanno ricevuto manifestazioni d'interesse. Hanno necessità di definire a breve chi ha interesse a valutare operazione per necessità di cassa.
Ad oggi l'attività dello stabilimento produttivo in Cina è "congelata" in attesa delle risorse per partire con commercializzazzione. Hanno a magazzino 20.000 stampanti di cui 16k circa legate alla campagna kickstarter (che ha raccolto nel complesso, incluso backer kit, circa $2,7m).
Fatta call con Sella Corporate Finance, fecendogli presente che in questa fase potremmo valutare l'investimento solo se vi è altro soggetto che fa da </t>
    </r>
    <r>
      <rPr>
        <i/>
        <sz val="11"/>
        <rFont val="Calibri"/>
        <family val="2"/>
        <scheme val="minor"/>
      </rPr>
      <t>lead investor</t>
    </r>
    <r>
      <rPr>
        <sz val="11"/>
        <rFont val="Calibri"/>
        <family val="2"/>
        <scheme val="minor"/>
      </rPr>
      <t>.</t>
    </r>
  </si>
  <si>
    <t>The Grand House</t>
  </si>
  <si>
    <t>Servizi di locazione turistica (per soggiorni brevi), di immobili di prestigio localizzati nei centri storici delle princiapli città Italiane.</t>
  </si>
  <si>
    <t>Massimo Michelangeli</t>
  </si>
  <si>
    <t>massimo.micangeli@intecs.it</t>
  </si>
  <si>
    <t>Il progetto è ancora in fase di avvio; ci sono altri player che già stiamo valutando che hanno proposta simile e sono più interessanti.</t>
  </si>
  <si>
    <t>Winelivery</t>
  </si>
  <si>
    <t>Sondrio</t>
  </si>
  <si>
    <t>Paolo Intermite</t>
  </si>
  <si>
    <t>paolo.intermite@nemsgr.it</t>
  </si>
  <si>
    <t>BJP</t>
  </si>
  <si>
    <t>Servizi di ristorazione online e tradizionali dedicati alla cucina giapponese sotto il brand Thisisnotasushibar.</t>
  </si>
  <si>
    <t>Fabio Ionà</t>
  </si>
  <si>
    <t>ionafabio@me.com</t>
  </si>
  <si>
    <r>
      <t xml:space="preserve">Ricevuto BP ipotizzando risorse per €2m. 
Dubbi sul modello di business </t>
    </r>
    <r>
      <rPr>
        <i/>
        <sz val="11"/>
        <rFont val="Calibri"/>
        <family val="2"/>
        <scheme val="minor"/>
      </rPr>
      <t>retail-oriented</t>
    </r>
    <r>
      <rPr>
        <sz val="11"/>
        <rFont val="Calibri"/>
        <family val="2"/>
        <scheme val="minor"/>
      </rPr>
      <t>.
De definire se si vuole andare avanti o meno con il progetto.</t>
    </r>
  </si>
  <si>
    <t>Xoko</t>
  </si>
  <si>
    <t>Soluzione attiva nell’analisi, nella comparazione e nell’ottimizzazione delle tariffe, delle recensioni e della brand reputation per le strutture alberghiere.</t>
  </si>
  <si>
    <t>Gennaro Tesone-Digital Magics</t>
  </si>
  <si>
    <t>Gennaro Tesone</t>
  </si>
  <si>
    <t>gennaro.tesone@digitalmagics.com</t>
  </si>
  <si>
    <t>Caldo Caldo</t>
  </si>
  <si>
    <t>Soluzione autoriscaldante per caffè e altri soft drink.</t>
  </si>
  <si>
    <t>Renato Vannucci</t>
  </si>
  <si>
    <t>Vittorio Savarese</t>
  </si>
  <si>
    <t>vittorio1savarese@gmail.com</t>
  </si>
  <si>
    <t>Quibee</t>
  </si>
  <si>
    <t>Piattaforma di content sharing e soluzioni di marketing di prossimità dedicata ai merchant.</t>
  </si>
  <si>
    <t>Luca Bona</t>
  </si>
  <si>
    <t>luca@quibee.it</t>
  </si>
  <si>
    <t>GymCraft</t>
  </si>
  <si>
    <t>Malaga</t>
  </si>
  <si>
    <t>Spagna</t>
  </si>
  <si>
    <t>Soluzione SW per applicazione realtà virtuale e gaming all'interno del mondo del fitness.</t>
  </si>
  <si>
    <t>Riccardo Fisogni</t>
  </si>
  <si>
    <t>rfisogni@gmail.com</t>
  </si>
  <si>
    <t>Know How</t>
  </si>
  <si>
    <t>Pescara</t>
  </si>
  <si>
    <t>Abruzzo</t>
  </si>
  <si>
    <t>App dedicata alle professioni intelletuali che consente agli utilizzatori di individuare e porre domande a professionisti quali avvocati, commercialisti, ecc.</t>
  </si>
  <si>
    <t>Vincenzo Ciulla</t>
  </si>
  <si>
    <t>enzo@korion.it</t>
  </si>
  <si>
    <t>Satispay</t>
  </si>
  <si>
    <t>Soluzione per pagamento elettronico mediante mobile app.</t>
  </si>
  <si>
    <t>Alberto Dalmasso</t>
  </si>
  <si>
    <t>alberto.dalmasso@satispay.com</t>
  </si>
  <si>
    <t>Termini e condizioni contrattuali dell'operazione non allineati alle esigenze del fondo.</t>
  </si>
  <si>
    <t>N.A</t>
  </si>
  <si>
    <t>Axieme</t>
  </si>
  <si>
    <t>Operativa nell’ambito insurtech ed in particolar modo nel social insurance.</t>
  </si>
  <si>
    <t>Edoardo Monaco</t>
  </si>
  <si>
    <t>edoardo@axieme.com</t>
  </si>
  <si>
    <t>Progetto Impresoft</t>
  </si>
  <si>
    <t>Vicenza</t>
  </si>
  <si>
    <t>Software gestionale integrato in cloud.</t>
  </si>
  <si>
    <t>Alfio Alessi-EMINTAD</t>
  </si>
  <si>
    <t>Alfio Alessi</t>
  </si>
  <si>
    <t>alfio.alessi@emintad.it</t>
  </si>
  <si>
    <t>Linup</t>
  </si>
  <si>
    <t>Sistema integrato hardware e software di analisi e diagnostica atto a migliorare tempi e costi di produzione in qualsiasi ambiente lavorativo mediante: occhiali smart view dotati di telecamera; app per smartphone su piattaforma Android; sensori che permettano l’acquisizione dei dati che attualmente vengono registrati in modalità manuale e scollegati tra loro.</t>
  </si>
  <si>
    <t>Antonio Zinno</t>
  </si>
  <si>
    <t>antonio.zinno@linup.it</t>
  </si>
  <si>
    <t>Watchr</t>
  </si>
  <si>
    <t>Marketplace per prodotti usati di gioielleria, orologeria ed altri prodotti di lusso.</t>
  </si>
  <si>
    <t>Claudio De Giovanni</t>
  </si>
  <si>
    <t>claudio@watchr.co.uk</t>
  </si>
  <si>
    <t>OneSun</t>
  </si>
  <si>
    <t>Impianto chiavi in mano per la produzione di moduli e celle solari mediante stampaggio di inchiostri a base di perovskite.</t>
  </si>
  <si>
    <t>Rita Verderosa-CDP</t>
  </si>
  <si>
    <t>Marco Arese</t>
  </si>
  <si>
    <t>marco_arese@yahoo.com</t>
  </si>
  <si>
    <t>Evologi</t>
  </si>
  <si>
    <t>Venezia</t>
  </si>
  <si>
    <t>Sviluppo di SellFull, un order manager logistico dedicata al mondo e-commerce composto da una web application e da un back end.</t>
  </si>
  <si>
    <t>Giuseppe Rigato-Annia Partners</t>
  </si>
  <si>
    <t>Giuseppe Rigato</t>
  </si>
  <si>
    <t>g.rigato@anniapartners.it</t>
  </si>
  <si>
    <r>
      <t xml:space="preserve">Da monitorare per futuro deal flow.
Sulla componente </t>
    </r>
    <r>
      <rPr>
        <i/>
        <sz val="11"/>
        <rFont val="Calibri"/>
        <family val="2"/>
        <scheme val="minor"/>
      </rPr>
      <t>software</t>
    </r>
    <r>
      <rPr>
        <sz val="11"/>
        <rFont val="Calibri"/>
        <family val="2"/>
        <scheme val="minor"/>
      </rPr>
      <t xml:space="preserve"> sono ancora in fase di sviluppo.</t>
    </r>
  </si>
  <si>
    <t>Desidoo.com</t>
  </si>
  <si>
    <t>App Desidoo per la profilazione dei consumatori a partire dalle prove d'acquisto.</t>
  </si>
  <si>
    <t>Paolo Santoro</t>
  </si>
  <si>
    <t>Massimo Riorda</t>
  </si>
  <si>
    <t>massimo.riorda@desidoo.com</t>
  </si>
  <si>
    <t>Metoo</t>
  </si>
  <si>
    <t>Piattaforma PAAS web+app dedicata agli organizzatori di eventi per creare, promuovere e condividere l’evento, registrare i partecipanti e vendere i biglietti e raccogliere fondi.</t>
  </si>
  <si>
    <t>Roberto Bambino</t>
  </si>
  <si>
    <t>roberto.bambino@bambinoepartners.it</t>
  </si>
  <si>
    <t>A seguito dell'email con richieste del 23/11 la controparte non ha dato più riscontro.</t>
  </si>
  <si>
    <t>Postgol</t>
  </si>
  <si>
    <t>Servizio di ripresa video automatica di eventi sportivi. Il software postgol è in grado di capire dove si svolge l'azione e crea un montaggio live della partita alternando le riprese delle varie telecamere seguendo sempre il movimento del gioco senza bisogno di uno o piu cameraman.</t>
  </si>
  <si>
    <t>Fosca Sanviti</t>
  </si>
  <si>
    <t>fsanviti@postgol.com</t>
  </si>
  <si>
    <t>3DnA</t>
  </si>
  <si>
    <t>Servizi di progettazione, R&amp;S, realizzazione di prototipi nel settore dell'additive manufacturing (stampa 3D).</t>
  </si>
  <si>
    <t>Fabio d'Andria-Panafin</t>
  </si>
  <si>
    <t>Fabio d'Andria</t>
  </si>
  <si>
    <t>fabio.dandria@panafin.it</t>
  </si>
  <si>
    <t>Marioway</t>
  </si>
  <si>
    <t>Carrozzina verticalizzante per persone con disablità motorie.</t>
  </si>
  <si>
    <t>Mario Vigentini</t>
  </si>
  <si>
    <t>mario@marioway.com</t>
  </si>
  <si>
    <t>Soisy</t>
  </si>
  <si>
    <t>Piattaforma P2P di credito al consumo con focus sui merchant.</t>
  </si>
  <si>
    <t>Pietro Cesati</t>
  </si>
  <si>
    <t>pietro.cesati@soisy.it</t>
  </si>
  <si>
    <t>Quokky</t>
  </si>
  <si>
    <t>Udine</t>
  </si>
  <si>
    <t>Friuli Venezia Giulia</t>
  </si>
  <si>
    <t>Soluzione per document/workflow management.</t>
  </si>
  <si>
    <t>Ruggero Frezza-M31</t>
  </si>
  <si>
    <t>Ruggeto Frezza</t>
  </si>
  <si>
    <t>ruggero.frezza@m31.com</t>
  </si>
  <si>
    <t>BnBSitter</t>
  </si>
  <si>
    <t>Parigi</t>
  </si>
  <si>
    <t>Francia</t>
  </si>
  <si>
    <t>Piattaforma, organizzata sotto forma di marketplace, per la gestione degli affitti brevi all'interno del mondo Airbnb.</t>
  </si>
  <si>
    <t>Marc Sudreau-Chausson Finance</t>
  </si>
  <si>
    <t>Biagio Tumino</t>
  </si>
  <si>
    <t>biagio@bnbsitter.com</t>
  </si>
  <si>
    <t>1.g</t>
  </si>
  <si>
    <t>Dopo ulteriore analisi delle metriche operative, sembrerebbe emergere che il loro modello è ancora in un fase troppo  seed e non hanno il pieno controllo sul fronte operations/sviluppo.
Alla luce di ciò è probabilmente opportuno rigettare il dossier, tenendolo sotto controllo per verificarne gli sviluppi. Anche il team di Atlante è allineato su tale posizione.
Organizzato incontro il 20/2 con team di BnbSitter.
Da monitorare per futuro deal flow.</t>
  </si>
  <si>
    <t>My Good Client</t>
  </si>
  <si>
    <t>Giulianova</t>
  </si>
  <si>
    <t>Piattaforma di marketing/advertising locale dedicata ai merchant che utilizza i clienti fidelizzati come ambasciatori.</t>
  </si>
  <si>
    <t>Alessandro Petrella</t>
  </si>
  <si>
    <t>alessandro.petrella@gmail.com</t>
  </si>
  <si>
    <t>SaverOne</t>
  </si>
  <si>
    <t>Quarto</t>
  </si>
  <si>
    <t>Defribillatori Automatici Esterni per attacchi cardiaci improvvisi.</t>
  </si>
  <si>
    <t>Non ricevuta documentazione.</t>
  </si>
  <si>
    <t>Trukeg</t>
  </si>
  <si>
    <t>Verona</t>
  </si>
  <si>
    <t>Produzione di fusti monouso in PET con sacca alimentare per il settore bevande. La società detiene i brevetti sia per la realizzazione del fusto, sia quelli relativi alla tecnologia produttrice dei fusti e di tutte le macchine necessarie per il ciclo di produzione e infustamento.</t>
  </si>
  <si>
    <t>Marco Ghelli</t>
  </si>
  <si>
    <t>marco@studiorighini.it</t>
  </si>
  <si>
    <t>Project MotoE</t>
  </si>
  <si>
    <t>Produzione di moto elettriche di prezzo medio-alto.</t>
  </si>
  <si>
    <t>Alberto Cerri-Collins Dale Capital Partners</t>
  </si>
  <si>
    <t>Alberto Cerri</t>
  </si>
  <si>
    <t>alberto.cerri@cdcpartners.co.uk</t>
  </si>
  <si>
    <t>Smart Business Lab</t>
  </si>
  <si>
    <t>Servizi di formazione mediante corsi digitali (online) accompagnati da un supporto continuativo di imprenditori di successo il cui obiettivo è il trasferimento Entrepreneur to Entrepreneur della loro esperienza organizzativa, di business e di automatizzazione dei processi aziendali.</t>
  </si>
  <si>
    <t>Flavio Venturi</t>
  </si>
  <si>
    <t>lavioventuri@tiscali.it</t>
  </si>
  <si>
    <t>Albero Bambino</t>
  </si>
  <si>
    <t>Firenze</t>
  </si>
  <si>
    <t>Consumer Goods</t>
  </si>
  <si>
    <t>Prodotti in legno e materiali innovativi per prima infanzia/bambini (culle, armadi, lettini, ecc.).</t>
  </si>
  <si>
    <t>Massimiliano Crescioli</t>
  </si>
  <si>
    <t>info@alberobambino.it</t>
  </si>
  <si>
    <t>Powahome</t>
  </si>
  <si>
    <t>Soluzione di domotica, in modalità retrofit, per controllare da remoto interrutori.</t>
  </si>
  <si>
    <t>Augusto Coppola-LUISS Enlabs</t>
  </si>
  <si>
    <t>Michele Longo</t>
  </si>
  <si>
    <t>michele.longo@powahome.com</t>
  </si>
  <si>
    <t>Da monitorare per futuro Deal Flow.
Riassegnata a VV2 per assenza Organismo di Ricerca</t>
  </si>
  <si>
    <t>Together Price</t>
  </si>
  <si>
    <t>Soluzione per la creazione o partecipazione a gruppi di condivisione per risparmiare su prodotti e servizi digitali condivisibili tra familiari, amici, coinquilini e team di lavoro.</t>
  </si>
  <si>
    <t>Marco Taddei</t>
  </si>
  <si>
    <t>marco.taddei@togetherprice.com</t>
  </si>
  <si>
    <t>Arm23</t>
  </si>
  <si>
    <t>Catania</t>
  </si>
  <si>
    <t>Creazione di soluzioni improntate alla realtà aumentata, all’image recognition, alle reti neurali e all’intelligenza artificiale. Ad oggi la società ha realizzato e commercializzato un’applicazione mobile che implementa la tecnologia della realtà aumentata principalmente all’interno dei musei, con la possibilità di estenderla a monumenti e opere architettoniche delle principali città d’arte, con verticalizzazioni in settori commerciali differenti.</t>
  </si>
  <si>
    <t>Fabrizio Pescatori-Giotto SIM</t>
  </si>
  <si>
    <t>Fabrizio Pescatori</t>
  </si>
  <si>
    <t>f.pescatori@giottosim.it</t>
  </si>
  <si>
    <t>Ruleat</t>
  </si>
  <si>
    <t>Soluzione (Saas cloud-based) per la gestione dei flussi di attività (selzione piatti, ordinativi, comanda, gestione ordini in cucina, ecc.) nel mondo della ristorazione.</t>
  </si>
  <si>
    <t>Michele Pavone</t>
  </si>
  <si>
    <t>michelepavone1989@gmail.com</t>
  </si>
  <si>
    <t>Credimi</t>
  </si>
  <si>
    <r>
      <t xml:space="preserve">Piattaforma di </t>
    </r>
    <r>
      <rPr>
        <i/>
        <sz val="11"/>
        <rFont val="Calibri"/>
        <family val="2"/>
        <scheme val="minor"/>
      </rPr>
      <t>digital lending</t>
    </r>
    <r>
      <rPr>
        <sz val="11"/>
        <rFont val="Calibri"/>
        <family val="2"/>
        <scheme val="minor"/>
      </rPr>
      <t xml:space="preserve"> dedicata alle PMI focalizzata sull'erogazione di finanziamenti mediante anticipazioni fatture.</t>
    </r>
  </si>
  <si>
    <t>Ignazio Rocco di Torrepadula</t>
  </si>
  <si>
    <t>ignazio.rocco@credim i.com</t>
  </si>
  <si>
    <t>26/03/2018 - 06/04/2018</t>
  </si>
  <si>
    <t>Not Completed</t>
  </si>
  <si>
    <r>
      <rPr>
        <u/>
        <sz val="11"/>
        <rFont val="Calibri"/>
        <family val="2"/>
        <scheme val="minor"/>
      </rPr>
      <t>Legale</t>
    </r>
    <r>
      <rPr>
        <sz val="11"/>
        <rFont val="Calibri"/>
        <family val="2"/>
        <scheme val="minor"/>
      </rPr>
      <t xml:space="preserve">: Orrick.
</t>
    </r>
    <r>
      <rPr>
        <u/>
        <sz val="11"/>
        <rFont val="Calibri"/>
        <family val="2"/>
        <scheme val="minor"/>
      </rPr>
      <t>Contabile/Fiscale</t>
    </r>
    <r>
      <rPr>
        <sz val="11"/>
        <rFont val="Calibri"/>
        <family val="2"/>
        <scheme val="minor"/>
      </rPr>
      <t>: Studio Andrea Zoppi.</t>
    </r>
  </si>
  <si>
    <t>United Ventuters: 3.534.978,05
Azionisti esistenti: 3.871.990,09</t>
  </si>
  <si>
    <t>Supermercato24</t>
  </si>
  <si>
    <t>Soluzione per la consegna della spesa a casa in giornata, anche in un'ora dal proprio supermercato preferito.</t>
  </si>
  <si>
    <t>Cesare Maifredi-360 Capital Partners</t>
  </si>
  <si>
    <t>Federico  Sargenti</t>
  </si>
  <si>
    <t>federico@supermercato24.it</t>
  </si>
  <si>
    <t>CVING</t>
  </si>
  <si>
    <t>San Benedetto del Tronto</t>
  </si>
  <si>
    <t>Marche</t>
  </si>
  <si>
    <t>SaaS per la selezione di candidati attraverso video colloqui in differita.</t>
  </si>
  <si>
    <t>StartCup FGV</t>
  </si>
  <si>
    <t>Job4U.it</t>
  </si>
  <si>
    <t>Trieste</t>
  </si>
  <si>
    <t>Piattaforma in modalità SaaS dedicata ad operatori nel settore dei servizi per l’impiego (centri per l’impiego, Informagiovani, università, ecc.).</t>
  </si>
  <si>
    <t>Soluziona</t>
  </si>
  <si>
    <t>Pordenone</t>
  </si>
  <si>
    <t>Familio, servizio basato su hardware installati in casa del cliente, una piattaforma ed un software in grado di profilare il cliente e da un centro di ascolto telefonico, organizzati in modo tale da poter monitorare e generare una serie di allarmi per diversi destinatari scelti. La raccolta dati sarà prodromica a una successiva analisi con algoritmi di intelligenza artificiale per stabilire dei modelli comportamentali che riescano ad intercettare l’inizio del declino neuro-cognitivo e motorio.</t>
  </si>
  <si>
    <t xml:space="preserve">CleverShuttle </t>
  </si>
  <si>
    <t>Berlino</t>
  </si>
  <si>
    <t>Germania</t>
  </si>
  <si>
    <r>
      <t xml:space="preserve">Soluzione di </t>
    </r>
    <r>
      <rPr>
        <i/>
        <sz val="11"/>
        <rFont val="Calibri"/>
        <family val="2"/>
        <scheme val="minor"/>
      </rPr>
      <t xml:space="preserve">ridesharing </t>
    </r>
    <r>
      <rPr>
        <sz val="11"/>
        <rFont val="Calibri"/>
        <family val="2"/>
        <scheme val="minor"/>
      </rPr>
      <t>mediante auto a motore ibrido/elettrico/idrogeno.</t>
    </r>
  </si>
  <si>
    <t>Gordian Braun</t>
  </si>
  <si>
    <t>g.braun@clevershuttle.de</t>
  </si>
  <si>
    <t>Behere</t>
  </si>
  <si>
    <t>Soluzione dedicata a piccole e medie imprese e professionisti per la creazione e gestione di siti internet e dei profili sui social network e per attività di marketing geolocalizzato e di prossimità.</t>
  </si>
  <si>
    <t>Giovanni Maldarizzi-Marco Polo Advisors</t>
  </si>
  <si>
    <t>Giovanni Maldarizzi</t>
  </si>
  <si>
    <t>g.maldarizzi@marcopoloadvisor.it</t>
  </si>
  <si>
    <t>40South Energy Italia</t>
  </si>
  <si>
    <t>Sviluppo, produzione e vendita di converter per la produzione di energia elettrica sfruttando maree e onde del mare.</t>
  </si>
  <si>
    <t>Claudio Giuliano-Innogest</t>
  </si>
  <si>
    <t>Michele Grassi</t>
  </si>
  <si>
    <t>michele@40southenergy.com</t>
  </si>
  <si>
    <t>Milkman</t>
  </si>
  <si>
    <t>Soluzione software, con app integrata, dedicata  al delivery. La società gestisce anche la parte di logistica e trasporto mediante fornitori esterni.</t>
  </si>
  <si>
    <t>Antonio Perini</t>
  </si>
  <si>
    <t>antonio.perini@milkman.it</t>
  </si>
  <si>
    <t>n.a.</t>
  </si>
  <si>
    <r>
      <rPr>
        <u/>
        <sz val="11"/>
        <rFont val="Calibri"/>
        <family val="2"/>
        <scheme val="minor"/>
      </rPr>
      <t>Assistenza Legale</t>
    </r>
    <r>
      <rPr>
        <sz val="11"/>
        <rFont val="Calibri"/>
        <family val="2"/>
        <scheme val="minor"/>
      </rPr>
      <t>: Accinni, Cartolano e Associati.</t>
    </r>
    <r>
      <rPr>
        <u/>
        <sz val="11"/>
        <rFont val="Calibri"/>
        <family val="2"/>
        <scheme val="minor"/>
      </rPr>
      <t xml:space="preserve">
DD Legale/Contabile/Fiscale</t>
    </r>
    <r>
      <rPr>
        <sz val="11"/>
        <rFont val="Calibri"/>
        <family val="2"/>
        <scheme val="minor"/>
      </rPr>
      <t>: LTA Studio.</t>
    </r>
  </si>
  <si>
    <t>360CP: 1.101.125
P101: 1.101.125</t>
  </si>
  <si>
    <t>Cyber Dyne</t>
  </si>
  <si>
    <r>
      <t xml:space="preserve">La società ha sviluppato Kimeme, soluzione AI  concepita per la risoluzione di problemi di ottimizzazione in ambito </t>
    </r>
    <r>
      <rPr>
        <i/>
        <sz val="11"/>
        <rFont val="Calibri"/>
        <family val="2"/>
        <scheme val="minor"/>
      </rPr>
      <t>CAE</t>
    </r>
    <r>
      <rPr>
        <sz val="11"/>
        <rFont val="Calibri"/>
        <family val="2"/>
        <scheme val="minor"/>
      </rPr>
      <t>.</t>
    </r>
  </si>
  <si>
    <t>Enesto Mininno</t>
  </si>
  <si>
    <t>ernesto.mininno@cyberdyne.it</t>
  </si>
  <si>
    <r>
      <rPr>
        <u/>
        <sz val="11"/>
        <rFont val="Calibri"/>
        <family val="2"/>
        <scheme val="minor"/>
      </rPr>
      <t>Legale</t>
    </r>
    <r>
      <rPr>
        <sz val="11"/>
        <rFont val="Calibri"/>
        <family val="2"/>
        <scheme val="minor"/>
      </rPr>
      <t xml:space="preserve">: Eunomia.
</t>
    </r>
    <r>
      <rPr>
        <u/>
        <sz val="11"/>
        <rFont val="Calibri"/>
        <family val="2"/>
        <scheme val="minor"/>
      </rPr>
      <t>Contabile/Fiscale</t>
    </r>
    <r>
      <rPr>
        <sz val="11"/>
        <rFont val="Calibri"/>
        <family val="2"/>
        <scheme val="minor"/>
      </rPr>
      <t>: Studio Andrea Zoppi.</t>
    </r>
  </si>
  <si>
    <t>27/06/2018
13/07/2018</t>
  </si>
  <si>
    <t>Gellify Digital Investment: 775.628,67</t>
  </si>
  <si>
    <t>Numanova</t>
  </si>
  <si>
    <t>Terni</t>
  </si>
  <si>
    <t>Umbria</t>
  </si>
  <si>
    <t xml:space="preserve">Produzione di polveri metalliche di elevata qualità da leghe metalliche ferrose e non per la Manifattura Additiva (stampa 3D), Metal Injection Molding (MIM), Hot Isostatic Pressing (HIP) e gli impieghi più avanzati in settori come aerospazio, energia, ecc. La società è/sarà dotata di tecnologie di produzione delle polveri metalliche basate sul principio dei forni ad induzione sottovuoto e degli atomizzatori a gas inerte ceramic-free. Saranno introdotte anche tecnologie di plasma atomizzazione. </t>
  </si>
  <si>
    <t>Pierpaolo Mosca-PWC</t>
  </si>
  <si>
    <t>Società di revisione</t>
  </si>
  <si>
    <t>Pierpaolo Mosca</t>
  </si>
  <si>
    <t>pierpaolo.mosca@pwc.com</t>
  </si>
  <si>
    <t>Il forno EIGA è ancora in fase di completamento: rispetto alla timetable riportata nella presentazione sono in ritardo di almeno 1 trimestre.</t>
  </si>
  <si>
    <t>Progetto Realtà Aumentata</t>
  </si>
  <si>
    <t>Realizzazione di contenuti e soluzioni in realtà aumentata (AR) e in realtà virtuale (VR). 
La Società opera per importanti clienti presenti in settori diversificati: Bayer, Novartis, Schindler, Gruppo Piaggio, Medtronic, Generali RE, etc.</t>
  </si>
  <si>
    <t>Ripalta Gammino-BacktoWork24</t>
  </si>
  <si>
    <t>Ripalta Gammino</t>
  </si>
  <si>
    <t>r.gammino@backtowork24.com</t>
  </si>
  <si>
    <t>Per condividere il materiale informativo il team del Sole24ore richiede di firmare prima un mandato (solo success fee pari al 5%).
Ribadito che noi non firmiamo mandati; in attesa di feedback.</t>
  </si>
  <si>
    <t>Qbit Technologies</t>
  </si>
  <si>
    <t>Società con sede in Italia e negli Stati Uniti (Palo Alto) che sviluppa soluzioni di Realtà Virtuale basate su ambienti 3D online che permettono agli utenti di lavorare, fare training e shopping insieme, come nella vita reale, anche se si trovano in diverse parti del mondo.</t>
  </si>
  <si>
    <t>Alex Bellesia</t>
  </si>
  <si>
    <t>alex.bellesia@qbittech.com</t>
  </si>
  <si>
    <t>Nessuna novità.
Nel 2016 hanno fatturato €0,6m sostanzialmente con le soluzioni dedicate a e-commerce e conferencing.
Ricercano $5m in 2 round: primo da $1,5m e secondo da $3,5m. Il primo round tramite convertible note con 20% di sconto su successiva valutazione, con cap di £20m.</t>
  </si>
  <si>
    <t>Resaphene</t>
  </si>
  <si>
    <t>Roggwil</t>
  </si>
  <si>
    <t>Svizzera</t>
  </si>
  <si>
    <t>La società ha progettato e brevettato Tinniwell, dispositivo per la cura dell'acufene.</t>
  </si>
  <si>
    <t>Yaw Ofe-Boakye-The Chapel Project Advisory</t>
  </si>
  <si>
    <t>Yaw Ofe-Boakye</t>
  </si>
  <si>
    <t>yaw.ofe@23andchapel.com</t>
  </si>
  <si>
    <t>Round A/B da €4,5-7m con una valutazione pre-money richiesta di €30-40m.
Nel 2016 hanno fatturato €0,3m; per il 2017 avevano un obiettivo di €1,6m e nel teaser dichiaravano di essere in linea con aspettative.</t>
  </si>
  <si>
    <t>Growish</t>
  </si>
  <si>
    <t>Piattaforma online, sia B2C che B2B2C, per pagamenti di gruppo e per le liste regalo.</t>
  </si>
  <si>
    <t>Michele Novelli-Digital Magics</t>
  </si>
  <si>
    <t>Claudio Cubito</t>
  </si>
  <si>
    <t>claudio.cubito@ growish.com</t>
  </si>
  <si>
    <t>Innaas (Askdata)</t>
  </si>
  <si>
    <t>Piattaforma basata sul machine learning in grado di analizzare grandi basi di dati, aggregarle e fornire risultati a domande fatte in linguaggio naturale.</t>
  </si>
  <si>
    <t>Davide Ruggiero</t>
  </si>
  <si>
    <t>Simone Di Somma</t>
  </si>
  <si>
    <t>s.disomma@innaas.com</t>
  </si>
  <si>
    <t>Fatta call il 2/7. Hanno fatto progressi sul prodotto e modello di business (inserendo anche il tema sviluppo community per incrementare n. connettori) e stanno raddoppiando la pipeline (in discussione con City, Coca Cola, Visa e Unilever per l'adozione della loro soluzione a livello mondo).
Fatturato 2019 di $1m attestandosi su un livello di MRR di $30k. Ad oggi (luglio 2020) sono su un libello di $50k di MRR ed entro fine anno puntano ad arrivare a $100k di MRR.
Fundraising: ultimo round è stato un SAFE di $700k con conversione con cap di post-money ad $12m.
Ci ha chiesto di risentirlo in Q1 2022, quando inizierà il nuovo fundraising. Ora è concentrato sui risultato dell'anno.</t>
  </si>
  <si>
    <t>Progetto Agrobusiness</t>
  </si>
  <si>
    <t>Forlì</t>
  </si>
  <si>
    <t>Prodotti per la cosmetica da filiera agricola basata sulla biodiversità di colture agricole, caratterizzate in base all'indice di biodiversità molecolare basato su pattern di metaboliti mediante risonanza magnetica nucleare e integrati nella costruzione di un algoritmo per misurare la distanza dalla specie modello.</t>
  </si>
  <si>
    <t>Gianluca Bagnara</t>
  </si>
  <si>
    <t>g.bagnara@agraria.it</t>
  </si>
  <si>
    <t>Gusto in Cucina</t>
  </si>
  <si>
    <t>Produzione e commercializzazione di piatti pronti stabilizzati, capaci di mantenere inalterate le caratteristiche degli alimenti , a temperatura ambiente, per 12 dal confezionamento senza contenere conservanti, additivi e coloranti.</t>
  </si>
  <si>
    <t>Benedetto Bottoni-Thymos Business Consulting</t>
  </si>
  <si>
    <t>Benedetto Bottoni</t>
  </si>
  <si>
    <t>bbottoni@thymosbc.com</t>
  </si>
  <si>
    <t>Tecnologicamente utilizzano un processo vecchio di venti anni. Oggi i piatti pronti di successo (vedi) RANA, si fanno con altre tecnologie (atmosfera modificata) che permettono di replicare fedelmente il gusto e il sapore del prodotto domestico. 
Sul mercato italiano i prodotti stabilizzati in autoclave non esistono quasi più, qualcosa permane all'estero, soprattutto in quei mercati poco attenti alla qualità e più sensibili a prezzi bassi.</t>
  </si>
  <si>
    <t>Ad Move</t>
  </si>
  <si>
    <t>Piattaforma di Proximity Marketing dedicata al mercato delle Micro Imprese e delle Pmi, che consente di realizzare autonomamente e con pochi semplici passaggi campagne Mobile Advertising iper geo-localizzate su media trasversali quali Facebook – Google Adwords e Mobile Apps.</t>
  </si>
  <si>
    <t>Pierluigi Borlè-Banca Profilo</t>
  </si>
  <si>
    <t>Pierluigi Borlè</t>
  </si>
  <si>
    <t>Pierluigi.Borle@bancaprofilo.it</t>
  </si>
  <si>
    <t>Il grosso del volume d'affari ad oggi proviene dal segmento "tradizionale".
Da monitorare crescita del nuovo segmento di business per eventualmente riaprire il dossier.</t>
  </si>
  <si>
    <t>Front Row Tribe</t>
  </si>
  <si>
    <t>La piattaforma offre un servizio di prova, una seconda taglia gratuita dello stesso abito, la spedizione e il reso automatizzati, una sezione di store dove acquistare complementi di abbigliamento e una live chat disponibile 24 ore su 24 per l'assistenza immediata agli utenti. Ciò che rende FRT una piattaforma innovativa e ad alto contenuto tecnologico è il sistema di calendarizzazione sviluppato per il noleggio degli abiti.
La struttura è stata realizzata ad hoc ed implementata alla piattaforma Prestashop. Questa unione permette al sistema di registrare le richieste per il singolo abito e all'engine del CMS di comunicare contemporaneamente all'amministrazione di procedere con gli step successivi quali la spedizione e la registrazione dei pagamenti.</t>
  </si>
  <si>
    <t>Olimpia Pitacco</t>
  </si>
  <si>
    <t>olimpia.pitacco@ frontrowtribe.com</t>
  </si>
  <si>
    <t>Organizzato incontro per il 19/2; al momento sono a NY per lavoro.</t>
  </si>
  <si>
    <t>Yakkyo</t>
  </si>
  <si>
    <t>Servizi per acquisto di forniture all’ingrosso dalla Cina di prodotti da fornitori certificati.</t>
  </si>
  <si>
    <t>Giovanni Conforti</t>
  </si>
  <si>
    <t>cg@yakkyo.com</t>
  </si>
  <si>
    <t>Rejected a gennaio 2018 con motivazione 1.h, ci hanno riscritto a dicembre 2021.
Giacomo ha incontrato gli imprenditori a Napoli, riporto i suoi appunti dall'incontro: 
Sede Roma, nata nel 2016, il fatt. 2021 è di €8m con EBITDA positivo di €1m. Il business è conosciuto; il team sono 30 persone tra Italia e Cina. Hanno ancora una cassa per €2m. Ma la cosa che sorprende e che i fondatori  vorrebbero uscire tutti dalla società a una valut. pre-money tra gli €8-12m.</t>
  </si>
  <si>
    <t>Skuola.Net</t>
  </si>
  <si>
    <t>Attiva nel settore educational  come piattaforma per le lezioni private fisiche e online dove gli studenti hanno, inoltre, l’opportunità di guadagnare attraverso la vendita dei propri appunti.</t>
  </si>
  <si>
    <t>Ricavi 2017 pari a circa €1,1m: circa il 70% proviene di tale fatturato proviene dalla vendita di spazi pubblicitari. A tendere vorrebbero aumentare il peso dei segmenti ripetizione e ricavi store e scambi servizi (la parte marketplace nel 2017 pesa per circa il 10%).
Round da €3m.</t>
  </si>
  <si>
    <t>Just Knock</t>
  </si>
  <si>
    <t>Piattaforma online per recruiting che consente ai candidati di presentarsi alle aziende mediante case study/progetti.</t>
  </si>
  <si>
    <t>Marco de Palma</t>
  </si>
  <si>
    <t>depalma.mar@gmail.com</t>
  </si>
  <si>
    <t>Fatturato 2017 di circa €140k (€40k nel 2016), con circa 30 clienti (11 nel 2016).
Round da €400k con pre-money di €1,7m.</t>
  </si>
  <si>
    <t>Brescia</t>
  </si>
  <si>
    <t>1177 è una linea/Brand lanciato da Calze Ileana SpA. Il progetto 1177 prevede la vendita di calze, in tessuto Deyarn, attraverso smart vending machine, la cui tecnologia è proprietaria.</t>
  </si>
  <si>
    <t>Luca Mannucci-Endeavor</t>
  </si>
  <si>
    <t>Luca Mannucci</t>
  </si>
  <si>
    <t>luca.mannucci@gmail.com</t>
  </si>
  <si>
    <t>Round da €3m. Calze Ileana è una società che nel 2017 ha un fatturato atteso di circa €7m di cui circa €0,1m riconducibili al progetto 1177.</t>
  </si>
  <si>
    <t>Settimocielo</t>
  </si>
  <si>
    <t xml:space="preserve">Prodotti alimentari disidratati; in particolare il metodo di lavorazione adottato, permette di ottenere prodotti con un peso/volume ridotti di circa il 90% rispetto alla materia prima fresca ed una conservabilità a temperatura ambiente di almeno 2 anni senza bisogno di conservanti o atmosfera protettiva come avviene per i prodotti industriali classici. </t>
  </si>
  <si>
    <t>Alberto Sangalli</t>
  </si>
  <si>
    <t>alberto@ilsettimocielo.com</t>
  </si>
  <si>
    <t>Ridotta scalabilità svantaggio del metodo di lavorazione rappresntato dai lunghi tempi di lavorazione (circa 2 giorni) che non si adatta a linee di produzione a ciclo continuo per prodotti a bassa qualità/costo.</t>
  </si>
  <si>
    <t>Digital Football Community</t>
  </si>
  <si>
    <t>Madrid</t>
  </si>
  <si>
    <t>Piattafforama di networking/professionale dedicato al mondo del calcio.</t>
  </si>
  <si>
    <t>Ruben Garcia</t>
  </si>
  <si>
    <t>ruben@digitallove.tech</t>
  </si>
  <si>
    <t>e-Novia</t>
  </si>
  <si>
    <t>Enterprise factory dedicata alla creazione di aziende spin-off mediante brevetti di proprietà e servizi di ingegneria svolti da personale interno.</t>
  </si>
  <si>
    <t>Vincenzo Russi</t>
  </si>
  <si>
    <t>vincenzo.russi@e-novia.it</t>
  </si>
  <si>
    <t>Bocciata; valutazione pre-money superiore a €100m e nessuna risposta a fronte della richiesta documentazione.</t>
  </si>
  <si>
    <t>Escalada</t>
  </si>
  <si>
    <t>Web marketing agency.</t>
  </si>
  <si>
    <t>Giuseppe Apicella-Banca Promos</t>
  </si>
  <si>
    <t>Sophia</t>
  </si>
  <si>
    <t>Opera nel settore delle MISSION CRITICAL APPLICATION, in commesse, ad elevato contenuto tecnologico, per applicazione critiche nel campo della meccanica ed elettronica.
Il Know how della società comprende: (i) sviluppo e caratterizzazione di strutture, materiali e processi; (ii) attività di R&amp;D, progettazione e simulazione numerica; test fisici per la certificazione del prodotto. Inoltre Sòphia vanta un comparto manifatturiero che consente di realizzare sia attrezzature di produzione e testing che produzioni basso seriali.</t>
  </si>
  <si>
    <t>Uni Federico II</t>
  </si>
  <si>
    <t>Francesca Perrone</t>
  </si>
  <si>
    <t>Antonio Caraviello</t>
  </si>
  <si>
    <t>antonio.caraviello@sophiahightech.com</t>
  </si>
  <si>
    <t>Progetto che è stato assegnato in prima istanza a VV3: VV3 lo ha bocciato perché il modello di business è per commessa/troppo consulenziale e poco scalabile.
Confermata analisi in termini di modello di business poco scalabile; da metter in contatto con Cyber Dyne per eventuali collaborazioni.
Chiudono 2017 con €1,2m di fatturato (+20&amp; vs. 2016).</t>
  </si>
  <si>
    <t>TripMedic</t>
  </si>
  <si>
    <t>Barcellona</t>
  </si>
  <si>
    <t>Piattaforma internazionale di matching medicale multilingue focalizzata su viaggiatori ed espatriati. Offre inoltre un e-Health Record multilingue allo stesso target.</t>
  </si>
  <si>
    <t>Filippo Meloni</t>
  </si>
  <si>
    <t>filippo.meloni@tripmedic.com</t>
  </si>
  <si>
    <t>Ricercano un investimento da €300k da parte di VC e/o Angel Investors per crescere e prepararsi ad un Round A di finanziamento ad inizio 2019.</t>
  </si>
  <si>
    <t>Hole in One</t>
  </si>
  <si>
    <t>Produzione e commercializzazione di finger food; in particolare hanno sviluppato brevetto "Italyco", una pasta di formaggio, senza lattosio e zuccheri, che ha le medesime caratteristiche organolettiche del formaggio tradizionale.</t>
  </si>
  <si>
    <t>Vincenzo Vitelli</t>
  </si>
  <si>
    <t>Marco Beretta</t>
  </si>
  <si>
    <t>marco.beretta@holeinonefood.com</t>
  </si>
  <si>
    <t>Programmato, per questioni di relazioni, incontro introduttivo per il 27/2.
Ricercano €1m di cui €0,5m ha ricevuto commitement da banche.</t>
  </si>
  <si>
    <t>SOSPEDIATRA</t>
  </si>
  <si>
    <t>Taranto</t>
  </si>
  <si>
    <t>APP in grado di agevolare i contatti tra pediatra e genitori al fine di organizzare e prenotare visite pediatriche a domicilio.</t>
  </si>
  <si>
    <t>Alessandro Basso </t>
  </si>
  <si>
    <t>basso.ale@buongiornodottore.it</t>
  </si>
  <si>
    <t>Round da €400k.</t>
  </si>
  <si>
    <t>Concrete</t>
  </si>
  <si>
    <t>Portale online per la raccolta di capitali da investire in progetti di sviluppo immobiliare.</t>
  </si>
  <si>
    <t>Interessante ma forse troppo seed.</t>
  </si>
  <si>
    <t>Prestiamoci</t>
  </si>
  <si>
    <r>
      <t xml:space="preserve">Piattaforma di P2P </t>
    </r>
    <r>
      <rPr>
        <i/>
        <sz val="11"/>
        <rFont val="Calibri"/>
        <family val="2"/>
        <scheme val="minor"/>
      </rPr>
      <t>lending</t>
    </r>
    <r>
      <rPr>
        <sz val="11"/>
        <rFont val="Calibri"/>
        <family val="2"/>
        <scheme val="minor"/>
      </rPr>
      <t>.</t>
    </r>
  </si>
  <si>
    <t>6.a</t>
  </si>
  <si>
    <t>Un anno fa erano stati bocciati (2.a).
Nel 2018 hanno erogato €8m con ricavi per circa €0,6m. La loro commissione media è 5% su erogato + 1% su investito. Il ticket medio dei finanziamenti è di €11k con durata di 60 mesi e con un TAN che, a seconda del rating, può variare dal 3,9% al 10,4%.
Come funding hanno iniziato come P2P puro (retail) ma si stanno rendendo conto che per fare volumi devo ricorrere ad investitori istituzionali; hanno fatto prima cartolarizzazione per complessivi €25m con Banca Valsabbina, Azimut ed un altro fondo.I principali azionisti sono Innogest, Digital Magics, Coldamuri Banca Sella e Cassa di Risparmio di Asti tramite Pitagora.
Ricercano circa €10m per patrimonializzazione/funding e marketing.
Bocciata in quanto a livello di concentrazione settoriale abbiamo esposizione significativa sul settore Fintech tramite Credimi. Inoltre dimensione del round è al momento al di fuori delle possibilità di VV2.</t>
  </si>
  <si>
    <t>Dometichs</t>
  </si>
  <si>
    <t>Sviluppato la soluzione ADRIANO, un dispositivo plug’n’play capace di trasformare qualunque smartphone, Tablet, SmartTV o STB in un hub IoT per il controllo di oggetti smart connessi. ADRIANO è un hub multi-protocollo (zigbee, z-wave bluetooth/BLE più un quarto personalizzabile come ad esempio Lora, contiki, Thread, ecc.) ed è capace di gestire anche i protocolli di comunicazione presenti già sullo smartphone o sugli altri hardware al quale si connette, come Wi-Fi, Bluetooth e l’NFC.</t>
  </si>
  <si>
    <t>Francesco D'Antonio-Iniziativa</t>
  </si>
  <si>
    <t>Francesco D'Antonio</t>
  </si>
  <si>
    <t>francesco.dantonio@iniziativa.cc</t>
  </si>
  <si>
    <t>Troppo seed e scenario competitivo piuttosto "affollato".</t>
  </si>
  <si>
    <t>DataChronic</t>
  </si>
  <si>
    <t>Sviluppo di soluzione software nell'ambito:
- Robotic Process Automation (RPA): ottimizzazione automazione robotica dei processi di business
- Enterprise Content Management: gestione, archiviazione e condivisione delle informazioni;
- Data Collection Service: raccolta automatizzata di dati.</t>
  </si>
  <si>
    <t>Modello di business poco scalabile.</t>
  </si>
  <si>
    <t>Quicon</t>
  </si>
  <si>
    <t>Soluzione di marketing di prossimità (beacon + app). In particolare hanno sviluppato PRIZEME, sistema di rewards riscattabili basato sulla tecnologia Quicon che, premia la propensione degli utenti al compimento di alcune operazioni all’interno dei negozi convenzionati, (Check-in, Foto e Acquisto). Tale propensione viene premiata con punti esperienza e PRIZY (Punti) con i quali l’utente può riscattare premi come buoni e sconti da spendere nei negozi affiliati alla piattaforma, o buoni riscattabili direttamente all’interno del catalogo PRIZEME.</t>
  </si>
  <si>
    <t>Aniello D'Auria</t>
  </si>
  <si>
    <t>Vincenzo Chianese</t>
  </si>
  <si>
    <t>v.chianese@quicon.eu</t>
  </si>
  <si>
    <t>Iniziativa troppo seed; ricercano €500k.
Da una prima analisi sembra inoltre essere ennesima soluzione di marketing di prossimità; mercato iper affollato.</t>
  </si>
  <si>
    <t>Paladin</t>
  </si>
  <si>
    <t>Piattaforma per i noleggio di prodotti tra privati e anche tra aziende e consumatori finali (soluzione try&amp;buy).</t>
  </si>
  <si>
    <t>Francesco Alessandrini Gentili</t>
  </si>
  <si>
    <t>francesco.alessandrinigentili@gmail.com</t>
  </si>
  <si>
    <t>Ricercavo €400k.</t>
  </si>
  <si>
    <t>Sparkling</t>
  </si>
  <si>
    <t>Sparkling 18, nata nel 2012, è una startup italiana operante nel comparto del fintech, in dettaglio l’azienda è attiva nel settore dei pagamenti digitali e offre, attraverso piattaforme software certificate, pagamenti, servizi di marketing e di vendita.</t>
  </si>
  <si>
    <t>Imanuel Baharier</t>
  </si>
  <si>
    <t>imanuel.baharier@sparkling18.com</t>
  </si>
  <si>
    <t>Effettuato incontro introduttivo per il 27/2.</t>
  </si>
  <si>
    <t>Hellatron</t>
  </si>
  <si>
    <t>Divisione di Hellatron SPA attiva nello sviluppo di soluzioni per il riciclaggio dei rifiuti. in particolare hanno brevettato un processo in grado di recuperare pienamente il piombo presente all'interno del tubo a raggi catodici (CRT) e nel vetro in genarale trasformandolo in piombo elettrolitico e silicato di sodio.</t>
  </si>
  <si>
    <t>Luca Maran-DeA Capital</t>
  </si>
  <si>
    <t>Luca Maran</t>
  </si>
  <si>
    <t>luca.maran@deacapital.com</t>
  </si>
  <si>
    <t>Effettuato incontro in data 3/3. Dimensione d'investimento non allineata alle politche del fondo.</t>
  </si>
  <si>
    <t>Fabula</t>
  </si>
  <si>
    <t>Treviso</t>
  </si>
  <si>
    <t>Registro elettronico in Cloud per la gestione informatizzata dell’attività didattica.</t>
  </si>
  <si>
    <t>Iniziativa seed e competitor piuttosto consolidati (Axios e Argo).</t>
  </si>
  <si>
    <t>Adabra</t>
  </si>
  <si>
    <t>Attiva nel settore del marketing e dell’intelligenza artificiale mediante una piattaforma di marketing intelligence ed automation che permette di offrire un’esperienza di shopping personalizzata analizzando i comportamenti dei propri utenti ed automatizzando le azioni di Re-Engagement; in dettaglio la piattaforma coordina e adatta in tempo reale le attività di marketing su tutti i canali online e offline. Audience centralizzate e algoritmi, in grado di apprendere e adattarsi al comportamento degli utenti, permettono di ottimizzare con efficacia i risultati di vendita.</t>
  </si>
  <si>
    <t>Alessio Beverina-Panakes</t>
  </si>
  <si>
    <t>Gian Mario Infelici</t>
  </si>
  <si>
    <t>gianmario@adabra.com</t>
  </si>
  <si>
    <t>Verso ottobre 2018 avvierano nuova raccolta per circa €2m.
Verso metà luglio ci risentiremo per fissare un nuovo incontro con pitch e piano aggiornati.</t>
  </si>
  <si>
    <t>Envision</t>
  </si>
  <si>
    <t>La società ad oggi svolge attività di consulenza in ambito efficienza energetica/supporto ad attività di ESCO.</t>
  </si>
  <si>
    <t>Raffaele Bini</t>
  </si>
  <si>
    <t>Matteo Gattola</t>
  </si>
  <si>
    <t>matteo.gattola@envisioncompany.it</t>
  </si>
  <si>
    <t>Da monitorare per futuro deal flow.
Devono dimostrarare validità offeta commerciale acquisendo qualche contratto.</t>
  </si>
  <si>
    <t>Flowdron</t>
  </si>
  <si>
    <t>Monza</t>
  </si>
  <si>
    <t>Flowdron è un marketplace per per la ricerca del "dronista" disponibile in una certa data e località basato sulla “reputazione professionale” costruitua a partire dai feedback ricevuti dai suoi recedenti clienti.</t>
  </si>
  <si>
    <t>Rudy Lazzarin</t>
  </si>
  <si>
    <t>lazzarinrudy@gmail.com</t>
  </si>
  <si>
    <t>Ticket investimento ridotto (€100k); fase seed anche se marketplace è già sviluppato; mercato di dimensioni piccole e prospettive di crescita non coerenti col fondo.</t>
  </si>
  <si>
    <t>KeyCrime</t>
  </si>
  <si>
    <t xml:space="preserve">Software predittivo in ambito di comportamenti criminali mediante algoritmo che incrocia dati relativi a localizzazione geografica e comportamenti specifici del soggetto criminale (data, ora, prove lasciate, ecc.). </t>
  </si>
  <si>
    <t xml:space="preserve"> Luciano Balbo-Oltre Venture</t>
  </si>
  <si>
    <t>Michele Cutillo</t>
  </si>
  <si>
    <t>m.cutillo@keycrime.com</t>
  </si>
  <si>
    <t>Rejected a marzo 2018 con motivazione 1.a, ci sono stati reintrodotti da Giovanni De Caro.
Nel portafoglio di Oltreventure (che detiene il 15%), hanno raccolto in totale €2,7m in tre round. L'ultimo nel 2021 è stato di €1,1m con post-money €7,7m.
Partnership with Almaviva, Ministero degli Interni e IBM Security.
Inizieranno a fatturare nel 2022 (attesi €4,4m).
In raccolta per €2m da chiudere nel H1 2022.</t>
  </si>
  <si>
    <t>The Social Lender</t>
  </si>
  <si>
    <t>The Social Lender è gestore della piattaforma di peer-to-peer lending focalizzata sui prestiti a PMI, microimprese e start-Up per richieste di finanziamento comprese tra €30k-€3m con una durata 12-60 mesi. La società (una s.r.l.) funge da agente dell'istituto di pagamento LemonWay SAS autorizzato da Banca di Francia.</t>
  </si>
  <si>
    <t>Silvano Salandin</t>
  </si>
  <si>
    <t>s.salandin@thesociallender.it</t>
  </si>
  <si>
    <r>
      <t xml:space="preserve">L'autorità di vigilanza ha autorizzato la piattaforma ad operare a fine gennaio 2018.
Non hanno ancora metriche.
Inoltre anche in termini di business model sembrano più un'azienda </t>
    </r>
    <r>
      <rPr>
        <i/>
        <sz val="11"/>
        <rFont val="Calibri"/>
        <family val="2"/>
        <scheme val="minor"/>
      </rPr>
      <t>consulting-oriented</t>
    </r>
    <r>
      <rPr>
        <sz val="11"/>
        <rFont val="Calibri"/>
        <family val="2"/>
        <scheme val="minor"/>
      </rPr>
      <t xml:space="preserve"> che </t>
    </r>
    <r>
      <rPr>
        <i/>
        <sz val="11"/>
        <rFont val="Calibri"/>
        <family val="2"/>
        <scheme val="minor"/>
      </rPr>
      <t>tech-oriented</t>
    </r>
    <r>
      <rPr>
        <sz val="11"/>
        <rFont val="Calibri"/>
        <family val="2"/>
        <scheme val="minor"/>
      </rPr>
      <t>.</t>
    </r>
  </si>
  <si>
    <t>Open-V</t>
  </si>
  <si>
    <t>Sviluppato Stack Max V3, una piattaforma integrata di enterprise cloud.</t>
  </si>
  <si>
    <t>Domenico Laudonia-Italian Brand Factory</t>
  </si>
  <si>
    <t>Domenico Laudonia</t>
  </si>
  <si>
    <t>domenico.laudonia@italianbrandfactory.it</t>
  </si>
  <si>
    <t>Stanno cercando nel breve 400K€ propedeutici ad un series A da 4/5 mln nei prossimi 18 mesi.
Iniziativa seed.
Da monitorare per futuro Deal Flow, anche se in tale segmento la competizione è piuttosto aggressiva (AWS, ecc.)</t>
  </si>
  <si>
    <t>ProxToMe</t>
  </si>
  <si>
    <t>Soluzione sowftare per interazione mobile di smart device basata sulla prossimità.</t>
  </si>
  <si>
    <t>Domenico Nesci</t>
  </si>
  <si>
    <t>domenico.nesci@lventuregroup.com</t>
  </si>
  <si>
    <t>Skylikes</t>
  </si>
  <si>
    <t>Servizi di consulenza digitale (Digital Consulting, Service Design e UX, ecc.). In paricolar modo la società ha sviluppato Skylikes, un'assistente alla vendita che punta ad innovare il mondo retail (e non solo), sostituendosi al commesso o supportandolo per migliorarne la sua efficienza.
1) Recupera i dati del cliente dai social raggruppandoli; 2) Propone il prodotto più in linea con i gusti del cliente; 3) Memorizza il feedback del cliente e grazie al machin e-learning migliora la sua predizione.</t>
  </si>
  <si>
    <t>Luca Martino</t>
  </si>
  <si>
    <t>luca.martino@skylabs.it</t>
  </si>
  <si>
    <t>Ricercano €1m.</t>
  </si>
  <si>
    <t>Desmotec</t>
  </si>
  <si>
    <t>Biella</t>
  </si>
  <si>
    <t>Tecnologie per l’allenamento isoinerziale, la preparazione atletica e la riabilitazione; nasce da collaborazione tra allenatori di livello mondiale, atleti professionisti, ecc. e annovera tra i propri clienti club sportivi a livello mondiale tra cui: Juventus, Milan, ecc. La società vuole proporre al mercato una soluzione in grado di controllare i parametri del lavoro svolto in un contesto di allenamento, di recupero e di prevenzione: la tecnologia desmodromica. Le attrezzature Desmotec sono strumenti adatti al potenziamento, alla tonificazione ed alla preparazione muscolare. Tutti i dispositivi includono il software proprietario che consente, tra le altre cose, di monitorare in tempo reale la performance dell’allenamento gestendo inoltre un programma globale di know-how sharing volto a sostenere l’innovazione nell’allenamento funzionale. L’allenamento gestito con le macchine isoinerziali non migliora solo la forza o la potenza ma anche l’elasticità ed il controllo neuromotorio del gesto; l’utilizzo regolare riduce sensibilmente l’insorgenza di lesioni muscolari.</t>
  </si>
  <si>
    <t>Fabio Mondini</t>
  </si>
  <si>
    <t>fmondini@crossborder.it</t>
  </si>
  <si>
    <t>Da monitorare; al momento le prospettive di crescita sembrano non essere in linea con strategia del fondo.</t>
  </si>
  <si>
    <t>VahGO</t>
  </si>
  <si>
    <r>
      <t xml:space="preserve">Piattaforma per lo </t>
    </r>
    <r>
      <rPr>
        <i/>
        <sz val="11"/>
        <rFont val="Calibri"/>
        <family val="2"/>
        <scheme val="minor"/>
      </rPr>
      <t>sharing</t>
    </r>
    <r>
      <rPr>
        <sz val="11"/>
        <rFont val="Calibri"/>
        <family val="2"/>
        <scheme val="minor"/>
      </rPr>
      <t xml:space="preserve"> dell'attivià di trasporto in ambito logistico (</t>
    </r>
    <r>
      <rPr>
        <i/>
        <sz val="11"/>
        <rFont val="Calibri"/>
        <family val="2"/>
        <scheme val="minor"/>
      </rPr>
      <t>truck sharing</t>
    </r>
    <r>
      <rPr>
        <sz val="11"/>
        <rFont val="Calibri"/>
        <family val="2"/>
        <scheme val="minor"/>
      </rPr>
      <t xml:space="preserve">) che consente ai </t>
    </r>
    <r>
      <rPr>
        <i/>
        <sz val="11"/>
        <rFont val="Calibri"/>
        <family val="2"/>
        <scheme val="minor"/>
      </rPr>
      <t>vendor</t>
    </r>
    <r>
      <rPr>
        <sz val="11"/>
        <rFont val="Calibri"/>
        <family val="2"/>
        <scheme val="minor"/>
      </rPr>
      <t xml:space="preserve"> (trasportatori) di ottimizzare i volumi di carico specialmente nelle tratte di ritorno.</t>
    </r>
  </si>
  <si>
    <t>Stefano Oddo</t>
  </si>
  <si>
    <t>stefano.oddo10@gmail.com</t>
  </si>
  <si>
    <t>Servizio interessante tuttavia al momento non dovrebbe essere di interesse del fondo in quanto (i) sono in una fase di sviluppo iniziale e (ii) il piano di sviluppo in termini di economics è poco  ambizioso (€2,9m ricavi nel 2022 con €0,4m di EBITDA).</t>
  </si>
  <si>
    <t>AliveShoes</t>
  </si>
  <si>
    <t>Helmond</t>
  </si>
  <si>
    <t>Olanda</t>
  </si>
  <si>
    <t>AliveShoes è una startup italiana con sede anche in USA, fondata e gestita da Luca Botticelli; la startup offre alle persone e alle aziende la possibilità di creare da zero le proprie scarpe personalizzate.</t>
  </si>
  <si>
    <t>Luca Botticelli</t>
  </si>
  <si>
    <t>luca@aliveshoe s.com</t>
  </si>
  <si>
    <t>Da monitorare per futuro deal flow. 
Devono rafforzare le metriche.</t>
  </si>
  <si>
    <t>Progetto Gr3n</t>
  </si>
  <si>
    <t>Castagnola</t>
  </si>
  <si>
    <t>Sviluppato un processo innovativo, basato sull'applicazione della tecnologia a microonde ad una reazione chimica ben nota, che prevede per un economicamente efficiente riciclo chimico del PET (polietilene tereftalato), e permette un'implementazione industriale di questo metodo di riciclaggio.</t>
  </si>
  <si>
    <t>Edoardo Bosio-Embed Capital</t>
  </si>
  <si>
    <t>Edoardo Bosio</t>
  </si>
  <si>
    <t>edoardo.bosio@ embedcapital.it</t>
  </si>
  <si>
    <t>Sono in fase di costruzione dell’impianto produttivo pilota; cercano equity su una valutazione di circa € 75 mln.
Il business ad oggi è troppo grosso per il fondo VV2.</t>
  </si>
  <si>
    <t>Foodelux</t>
  </si>
  <si>
    <t>Reggio Emilia</t>
  </si>
  <si>
    <t>Riccardo Matarazzo-Equo Partners</t>
  </si>
  <si>
    <t>MIOAssicuratore</t>
  </si>
  <si>
    <t>Opera nel settore assicurativo; è iscritto all'Associazione Italiana Broker di Assicurazioni e dispone di una piattaforma che è in grado di confrontare, scegliere e gestire le assicurazioni online. La startup confronta oltre 125 assicurazioni online, creando preventivi in pochi secondi e garantendo ad ogni utente un consulente personale in grado di dare assistenza a 360 gradi.</t>
  </si>
  <si>
    <t>Marco Trombetti-Translated</t>
  </si>
  <si>
    <t>Giorgio Campagnano</t>
  </si>
  <si>
    <t>campagnano@mioassicuratore.it</t>
  </si>
  <si>
    <t>Bidoo</t>
  </si>
  <si>
    <r>
      <t xml:space="preserve">Piattaforma di acqusito prodotti online mediante </t>
    </r>
    <r>
      <rPr>
        <i/>
        <sz val="11"/>
        <rFont val="Calibri"/>
        <family val="2"/>
        <scheme val="minor"/>
      </rPr>
      <t>gamification</t>
    </r>
    <r>
      <rPr>
        <sz val="11"/>
        <rFont val="Calibri"/>
        <family val="2"/>
        <scheme val="minor"/>
      </rPr>
      <t>. L’iscrizione è gratuita e una volta aperto l’account è possibile fare puntate (un totale di puntate corrisponde a un credito che può essere acquistato o guadagnato gratuitamente interagendo sul sito e sui social network). Ogni giorno vengono messi all’asta prodotti, nuovi e originali, con un prezzo a base d’asta di un centesimo di euro e allo scadere dell’asta termina l’oggetto viene assegnato all’ultimo offerente.</t>
    </r>
  </si>
  <si>
    <t>Fabrizia Pellone</t>
  </si>
  <si>
    <t>fp@solkindar.it</t>
  </si>
  <si>
    <t>Ricevuta documentazione in data 18/7; ci invieranno anche parere legale su inquadramento loro attività in Italia.</t>
  </si>
  <si>
    <t>Destination Health</t>
  </si>
  <si>
    <t>Destination Health, startup operativa nel turismo economico medicale.</t>
  </si>
  <si>
    <t>Michele Calzolari-Assosim</t>
  </si>
  <si>
    <t>Michele Calzolari</t>
  </si>
  <si>
    <t>M.Calzolari@assosim.it</t>
  </si>
  <si>
    <t>Startup in fase seed.</t>
  </si>
  <si>
    <t>Pegaso</t>
  </si>
  <si>
    <t>N.A. abroad</t>
  </si>
  <si>
    <t>Pegaso è una piattaforma di video online che consente agli editori e ai generatori di contenuti di monetizzare facilmente i video con un modello di compartecipazione alle entrate. Fornisce una soluzione che aiuta a generare contenuti video, qualificare i dati video e ottimizzare la monetizzazione.</t>
  </si>
  <si>
    <t>Cristina Salmón Sobremazas-Abra Invest</t>
  </si>
  <si>
    <t>Cristina Salmón Sobremazas</t>
  </si>
  <si>
    <t>css@abra-invest.com</t>
  </si>
  <si>
    <t>Rolling Pandas</t>
  </si>
  <si>
    <t>Rolling Pandas, startup attiva nel settore travel; si definisce "l'Immobiliare.it dei viaggi organizzati". Agenzie e tour operator caricano sulla piattaforma i loro viaggi, che saranno visibili ed acquistabili direttamente dagli utenti.</t>
  </si>
  <si>
    <t>Andrea Spaggiari</t>
  </si>
  <si>
    <t>andrea.spaggiari@rollingpandas.it</t>
  </si>
  <si>
    <t>Iniziativa interessante ma troppo seed.</t>
  </si>
  <si>
    <t>Jolly Ticket</t>
  </si>
  <si>
    <t>Piattaforma proprietaria attiva nella prenotazione di viaggi con l'opzione di poter vincere il pacchetto viaggi prenotato come se fosse una lotteria a premio.</t>
  </si>
  <si>
    <t>Stefano Giuffrida</t>
  </si>
  <si>
    <t>sgiuffrida@jast-advisors.com</t>
  </si>
  <si>
    <t>Business model non innovativo e scenario competitivo piuttosto "affollato".</t>
  </si>
  <si>
    <t>The AvantGarde Group</t>
  </si>
  <si>
    <t>AvantGarde, nata nel 2014, è una delle prime Rete Imprese italiane  (all’estero identificate come “Economic Interest Grouping”)  attiva nello sviluppo dei processi di innovazione e digitalizzazione principalmente nel mondo dei servizi finanziari.</t>
  </si>
  <si>
    <t>Alessandro Zamboni</t>
  </si>
  <si>
    <t>alessandro.zamboni@theavantgardegroup.it</t>
  </si>
  <si>
    <t>Fatto incontro il 3/7.
Ci inviano documentazione.</t>
  </si>
  <si>
    <t>Solergy</t>
  </si>
  <si>
    <t>Formello</t>
  </si>
  <si>
    <t>Solergy realizza sistemi fotovoltaici ad alta concentrazione per la produzione combinata di energia elettrica e termica (Cogem HCPV). Il principio di base è quello di concentrare l’energia solare, mediante l'uso di lenti che proiettano la luce solare diretta su celle fotovoltaiche a multipla giunzione (derivanti da applicazioni in ambito spaziale). Le lenti sono assemblate con il ricevitore fotovoltaico mediante l’ausilio in un apposito cono metallico, a tenuta ermetica e in atmosfera controllata, che assicura anche il perfetto e permanente allineamento tra lente e cella. La società è attiva inoltre nella produzione di tracker mono-assiali e bi-assiali.</t>
  </si>
  <si>
    <t>GianPaolo Di Dio-FII</t>
  </si>
  <si>
    <t>Luca Artesi</t>
  </si>
  <si>
    <t>luca.artesi@gmail.com</t>
  </si>
  <si>
    <t>Yolo</t>
  </si>
  <si>
    <t>Intermediario assicurativo che distribuisce su canali digitali prodotti dei maggiori gruppi assicurativi internazionali, creati e distribuiti in modalità innovativa. YOLO è anche il partner dei grandi Gruppi Assicurativi, per lo sviluppo di soluzioni basate su tecnologie innovative e marketing digitale.</t>
  </si>
  <si>
    <t>Simone Ranucci</t>
  </si>
  <si>
    <t>simone.ranucci@yolo-insurance.com</t>
  </si>
  <si>
    <t>Giulio ci ha condiviso il deck aggiornato il 3/11.
In raccolta per €12m, €6m già committed.</t>
  </si>
  <si>
    <t>Sartieri</t>
  </si>
  <si>
    <t>Lecce</t>
  </si>
  <si>
    <t>Startup che opera nella sartoria online con una vasta proposta di abiti e camicie su misura. L'idea è quella di automatizzare il processo di misurazione degli indumenti, riducendo al minimo l'input umano a breve termine e rendendolo completamente automatico a medio e lungo termine. Utilizzando gli strumenti di misurazione digitale più recenti, la startup è in grado di scansionare all'istante il cliente ed estrapolare le sue misurazioni. Queste informazioni vengono "lette" dal sistema che dimensiona automaticamente ogni pezzo del capo e inoltra i dati all'impianto di produzione. I prodotti finiti vengono consegnati al loro mercato locale, rendendo il processo di sartoria più veloce.</t>
  </si>
  <si>
    <t>Oscar Santi</t>
  </si>
  <si>
    <t>oscar@sartieri.com</t>
  </si>
  <si>
    <t>Startup che ha sviluppato la piattforma tecnologica ma in fase ancora embrionale per VV2.
Ricercano €400k.</t>
  </si>
  <si>
    <t>Echo</t>
  </si>
  <si>
    <t>Pavia</t>
  </si>
  <si>
    <t>Social App che permette di condividere video musicali postati da artisti emergenti ed amatoriali di tutto il mondo. L’app consente a tutti gli artisti di raggiungere nuovi fan, incrementare la propria popolarità e farsi notare dagli agenti del mercato musicale. All’interno della
social community, gli utenti seguono, commentano e condividono con amici e followers i nuovi talenti.</t>
  </si>
  <si>
    <t>Tommaso Parmigiani</t>
  </si>
  <si>
    <t>officialparmi@gmail.com</t>
  </si>
  <si>
    <t>Startup che ha sviluppato la piattforma tecnologica ma in fase ancora embrionale per VV2. Fatturato previsto nel 2018 di €175k.</t>
  </si>
  <si>
    <t>Brandon</t>
  </si>
  <si>
    <t>Marketplace online per i prodotti delle categorie Fashion, Home &amp; Living, Gourmet e Design.
Attraverso la piattaforma innovativa sta sperimentando una evoluzione del mercato wholesale rendendo il processo più semplice e veloce; ha messo l’intero processo di acquisto wholesale on-line, per consentire a brand e retailer di incrementare i volumi di fatturato, ridurre i costi, migliorare la loro brand awareness e analizzare le prestazioni attraverso l’analisi dei dati.</t>
  </si>
  <si>
    <t>Paola Marzario</t>
  </si>
  <si>
    <t>pm@brandonferrari.com</t>
  </si>
  <si>
    <t>Effettuato incontro sia con P. Marzario, Founder, sia con Concolino (Primomiglio SGR).
Temi emersi:1) è una società che sostanzialmente ha corretto il suo business model prima focalizzato su flash sales mentre adesso è, semplificando, uno degli "uffici acquisti" a cui Amazon si rivolge; 2) portafoglio clienti concentrato (Amazon); 3) management, serve CEO e CTO attuale è uno da execution ma non ha visione.</t>
  </si>
  <si>
    <t>SCUTER</t>
  </si>
  <si>
    <t>Paolo Cellini</t>
  </si>
  <si>
    <t>paolo.cellini@gmail.com</t>
  </si>
  <si>
    <t>Green Energy Storage</t>
  </si>
  <si>
    <t>Povo</t>
  </si>
  <si>
    <t>Start up operante nel settore dell’efficienza energetica; sviluppa tecnologie attraverso l’utilizzo di fonti rinnovabili, quali eolico e solare, che mantengono pulito ed equilibrato l'ecosistema, consentendo l’indipendenza energetica degli edifici.</t>
  </si>
  <si>
    <t>paolo.santoro.advisor@gmail.com</t>
  </si>
  <si>
    <t>Rocketbaby</t>
  </si>
  <si>
    <t>Diego Selva-Mediolanum</t>
  </si>
  <si>
    <t>Alexander Jovanovic</t>
  </si>
  <si>
    <t>aj@letisan.com</t>
  </si>
  <si>
    <t>Keesy</t>
  </si>
  <si>
    <t>Startup che offre il servizio di check-in e check-out completamente automatizzato; ad oggi sono presenti a Firenze, Roma e Milano.</t>
  </si>
  <si>
    <t>Andrea Mastalli-Sclak</t>
  </si>
  <si>
    <t>Industriali</t>
  </si>
  <si>
    <t>Patrizio Donnini</t>
  </si>
  <si>
    <t>patrizio.donnini@keesy.com</t>
  </si>
  <si>
    <t>Iniziativa ancora troppo seed per VV2; fatturano circa €150k. 
Sono in ritardo nella raccolta del round da €500k (€300k di SICI sono venuti meno).</t>
  </si>
  <si>
    <t>AC Group</t>
  </si>
  <si>
    <t>Classificata come PMI innovativa, è specializzata nella consulenza, progettazione e sviluppo di software e hardware per i seguenti settori: aerospaziale, telecomunicazioni, trasporti, mobilità, sicurezza, assicurativo e vending. Grazie a numerose proprietà intellettuali nazionali ed internazionali nel settore della certificazione dei dati di bordo, AC progetta e sviluppa sistemi complessi per il tracciamento ed il monitoraggio delle merci, per la sicurezza in movimento ed il cost saving delle flotte aziendali.
AC ha, inoltre, maturato esperienza nel business del tracciamento dei rifiuti, grazie alla proprietà del brevetto alla base della tecnologia adottata dai dispositivi utilizzati da Sistri. A fine 2015 l’azienda ha fatto il suo ingresso nel settore assicurativo grazie ad un contratto di fornitura di dispositivi e servizi con Intesa San Paolo.</t>
  </si>
  <si>
    <t>Analisi da riavviare in caso di lancio del fondo dedicato al Lazio.</t>
  </si>
  <si>
    <t>Hibye</t>
  </si>
  <si>
    <t>Facilitatore sociale che unisce persone fra loro vicine che ancora non sanno di avere le stesse necessità o gli stessi interessi. Ad esempio, si può condividere un taxi, trovare compagnia a un concerto o ricevere consigli sui ristoranti dei dintorni.
L’idea è di spingere le persone ai rapporti reali, quelli fra gente in carne e ossa, partendo però dalle conoscenze virtuali; vuole facilitare gli incontri. Un po’ come succede in Tinder o altre applicazioni simili.</t>
  </si>
  <si>
    <t>Investment Showcase Torino</t>
  </si>
  <si>
    <t>Pietro Miconi</t>
  </si>
  <si>
    <t>pietro@hibye.it</t>
  </si>
  <si>
    <t>La startup sembrerebbe essere ancora in fase embrionale. Non sono chiare le metriche. Il fabbisogno richiesto al fondo e di circa €500k.</t>
  </si>
  <si>
    <t>Fitprime</t>
  </si>
  <si>
    <t>Martketplace dedicato al fitness che permette all'utente finale di praticare l'attività sportiva che preferisce, in qualsiasi momento e in qualsiasi luogo si trovi, con un unico abbonamento mensile. La società, oltre la segmento B2C, è attiva in quello del B2B, mediante inserimento dell'offerta Fitprime nei piani di welfare aziendali, e nell'offerta di attività di training on-line on-demand (Fitprime TV).</t>
  </si>
  <si>
    <t>Walter Coraccio-Sclak</t>
  </si>
  <si>
    <t>Matteo Musa</t>
  </si>
  <si>
    <t>matteo.musa@fitprime.com</t>
  </si>
  <si>
    <t>fino al 11/12/2020</t>
  </si>
  <si>
    <r>
      <rPr>
        <u/>
        <sz val="11"/>
        <rFont val="Calibri"/>
        <family val="2"/>
        <scheme val="minor"/>
      </rPr>
      <t>DD e assistenza legale</t>
    </r>
    <r>
      <rPr>
        <sz val="11"/>
        <rFont val="Calibri"/>
        <family val="2"/>
        <scheme val="minor"/>
      </rPr>
      <t>: MJ Hudson Alma.</t>
    </r>
    <r>
      <rPr>
        <u/>
        <sz val="11"/>
        <rFont val="Calibri"/>
        <family val="2"/>
        <scheme val="minor"/>
      </rPr>
      <t xml:space="preserve">
DD Contabile/Fiscale</t>
    </r>
    <r>
      <rPr>
        <sz val="11"/>
        <rFont val="Calibri"/>
        <family val="2"/>
        <scheme val="minor"/>
      </rPr>
      <t>: Pirola, Pennuto, Zei e Associati.</t>
    </r>
  </si>
  <si>
    <t>Fit20: €325.000
LVenture: €90.000
Altri 3 soci: €30.000</t>
  </si>
  <si>
    <t>Tobevy</t>
  </si>
  <si>
    <t>Foggia</t>
  </si>
  <si>
    <t>Piattaforma di crowd-shopping che permette di ordinare la spesa online e condividere la consegna insieme ai vicini di casa; i benefici descritti dalla startup sono: tutti i prodotti del supermercato a portata di click, più ordini ci sono in zona, più il costo di consegna diminuisce, riduzione dell’impatto ambientale delle consegne.
La mission e rendere la spesa online smart e conveniente grazie al potere d’acquisto collettivo.
Obiettivo principale: gli utenti condividono la spesa per abbattere i costi di consegna.</t>
  </si>
  <si>
    <t>Paolo Gorgoglione</t>
  </si>
  <si>
    <t>paolo.gorgoglione@tobevy.it</t>
  </si>
  <si>
    <t>Nel medio periodo, si intende concludere un accordo con Car2Go e altri servizi di Car-Sharing per agevolare le consegne.
Al 2018 la startup prevede di fatturare circa €164k; nel 2019 la stima raggiungerà €683k. Credo siano ancora in una fase troppo seed per essere d'interesse al fondo VV2.
A marzo 2017 raccolti €40k da business angels; la società ad oggi ha una valutazione pre-money di €3m. Sono in raccolta per €300k.</t>
  </si>
  <si>
    <t>Moovenda</t>
  </si>
  <si>
    <t>Piattaforma, che grazie all'algoritmo Brian, offre consegne senza limiti di distanza. Ti permette di ricevere a domicilio piatti dei migliori ristoranti di Torino, Roma, Napoli e Cagliari. Ordina pranzo e cena online e ricevi a casa o in ufficio in pochi minuti.</t>
  </si>
  <si>
    <t>Eva Baldassin-Green Capital</t>
  </si>
  <si>
    <t>Altea_Securvip</t>
  </si>
  <si>
    <t>Startup specializzata nello sviluppo di sistemi di protezione e anti-intrusione; i vantaggi sono: la possibilità di gestione di ciò che è importante per una famiglia: dalla casa, alle persone, ai beni mobili come la macchina o la moto, tutto attraverso una semplice app.</t>
  </si>
  <si>
    <t>Filippo Binismaghi</t>
  </si>
  <si>
    <t>filippo.binismaghi@altea.net</t>
  </si>
  <si>
    <t>Infinity Biotech</t>
  </si>
  <si>
    <t>Piacenza</t>
  </si>
  <si>
    <t>Operativa nella sanificazione di locali; è un azienda che opera con servizi e tecnologie innovative nel settore della disinfezione.</t>
  </si>
  <si>
    <t>Stefano Ciampolini-Medscience Ventures</t>
  </si>
  <si>
    <t>Stefano Ciampolini</t>
  </si>
  <si>
    <t>sciampolini@medscienceventures.com</t>
  </si>
  <si>
    <t>Non sono chiare le metriche; la startup opera in un settore non particolarmente innovativo ed è inoltre troppo seed per il fondo VV2.
Richiesto BP e metriche storiche.</t>
  </si>
  <si>
    <t>Cyntegrity</t>
  </si>
  <si>
    <t>Francoforte</t>
  </si>
  <si>
    <t>La società sta sviluppando soluzioni software per il monitoraggio del rischio clinico farmaceutico; vuole, in sintesi migliorare la qualità dei dati e ridurre il time-to-market di un farmaco.
Cyntegrity si sforza di creare un cloud di gestione del rischio completamente automatizzato e centralizzato.</t>
  </si>
  <si>
    <t>Ralph Zahn-Livenity</t>
  </si>
  <si>
    <t>Ralph Zahn</t>
  </si>
  <si>
    <t>ralph.zahn@livenity.com</t>
  </si>
  <si>
    <t>Pasta Evangelists</t>
  </si>
  <si>
    <t>Fornitore di pasta fresca e artigianale in tutto il Regno Unito.</t>
  </si>
  <si>
    <t>Alessandro Savelli</t>
  </si>
  <si>
    <t>alessandro@pastaevangelists.com</t>
  </si>
  <si>
    <t>La startup prevedede di fatturare circa €850k nel 2018; nel 2023 la startup stima di arrivare intorno ai €37.8m con un EBITDA di €4.8m.</t>
  </si>
  <si>
    <t>Whoosnap</t>
  </si>
  <si>
    <t>Piattaforma che mette in contatto le aziende con una community di fotografi pronti a realizzare foto e video in real time e on demand in cambio di una ricompensa economica.</t>
  </si>
  <si>
    <t>Enrico Scianaro</t>
  </si>
  <si>
    <t>enrico.scianaro@whoosnap.com</t>
  </si>
  <si>
    <t>A dicembre 2017 hanno raccolto € 1.3 mln tra LVenture, Business Angels e il calciatore S. El Shaarawy.
Dal pitch fornito da Nesci, risultano in raccolta per 1.5 mln. Nel 2017 hanno fatturato € 1 mln.</t>
  </si>
  <si>
    <t>Wanderio</t>
  </si>
  <si>
    <t>Portale web che si occupa di tutti gli aspetti del viaggiare, dalla “porta di casa, alla destinazione finale. Permette di confrontare voli, treni, traghetti e altri mezzi di trasporto via terra selezionando alternative secondo il prezzo, tempi di viaggio ed emissioni di CO2. Si definiscono l'"Amazon" dei viaggi.</t>
  </si>
  <si>
    <t>Matteo Colò</t>
  </si>
  <si>
    <t>matteo@wanderio.com</t>
  </si>
  <si>
    <t>Ricevuto dossier aggiornato.</t>
  </si>
  <si>
    <t>GoodBuyAuto</t>
  </si>
  <si>
    <t>Piattaforma operativa per la compravendita online di auto usate di qualità.</t>
  </si>
  <si>
    <t>Alberto Vanzetti</t>
  </si>
  <si>
    <t>albertovanzetti@goodbuyauto.it</t>
  </si>
  <si>
    <t>Fatto in data 13/6 incontro su piattaforma: attività svolta ancora "manualmente"; poche serie storiche e parte algoritmi poco sviluppata.</t>
  </si>
  <si>
    <t>Gromia</t>
  </si>
  <si>
    <t>Semplifica il mercato delle locazioni a medio-lungo termine.
Mira a interrompere il mercato degli affitti casa, offrendo servizi professionali online per proprietari e inquilini. L'obiettivo è di offrire all'utente un'alternativa reale ed efficace agli agenti immobiliari, automatizzando l'intero processo di noleggio e offrendo ai proprietari uno strumento cloud per gestire online le loro proprietà da soli.</t>
  </si>
  <si>
    <t>Fabio Salvo</t>
  </si>
  <si>
    <t>fabio@gromia.com</t>
  </si>
  <si>
    <r>
      <t xml:space="preserve">Dopo aver cambiato business model, non più un semplice marketplace ma un intermediario digitale, devono ancora avviare il segmento di business relativo alle compravendite. Positivo l'igresso nel capitale sociale di un manager di Mutuionline.
</t>
    </r>
    <r>
      <rPr>
        <b/>
        <sz val="11"/>
        <rFont val="Calibri"/>
        <family val="2"/>
        <scheme val="minor"/>
      </rPr>
      <t>Iniziativa gia arrivata il 3 maggio 2018 e rigettata nell'ITM del 13 giugno 2018 con motivazione 1.a. Viene assegnata nuovamente a VV2 il 19/07/19 come Diritto di First Refusal – Invito Innova Venture.</t>
    </r>
    <r>
      <rPr>
        <sz val="11"/>
        <rFont val="Calibri"/>
        <family val="2"/>
        <scheme val="minor"/>
      </rPr>
      <t xml:space="preserve">
</t>
    </r>
    <r>
      <rPr>
        <b/>
        <sz val="11"/>
        <rFont val="Calibri"/>
        <family val="2"/>
        <scheme val="minor"/>
      </rPr>
      <t>AGGIORNAMENTO:</t>
    </r>
    <r>
      <rPr>
        <sz val="11"/>
        <rFont val="Calibri"/>
        <family val="2"/>
        <scheme val="minor"/>
      </rPr>
      <t xml:space="preserve"> il business non sembra interessante; inoltre l'iniziativa al 2018 ha fatturato €79k e al 2019 prevede un fatturato di €358k. Sono in raccolta per €1.5m.</t>
    </r>
  </si>
  <si>
    <t>Zig Zag Sharing</t>
  </si>
  <si>
    <t>Servizio di scooter sharing supportato dalla filiale italiana di Yamaha Italia. I motocicli della flotta possono essere guidati con la patente "B". Ad oggi, la flotta disponibile a Roma è di 50 scooter (a noleggio) e 100 scooter (di proprietà) a Milano.</t>
  </si>
  <si>
    <t>Emanuele Grazioli</t>
  </si>
  <si>
    <t>emanuele.grazioli@zigzagsharing.com</t>
  </si>
  <si>
    <t>Round da €4m in due tranche. Invitalia ha già fatto analisi e confermato di voler fare operazione svolgendo anche ruolo di lead investor.
Fatta call con Grazioli per sollecitare metriche operative (n. noleggi, clienti attivi, ecc.).</t>
  </si>
  <si>
    <t>DayBreakHotels</t>
  </si>
  <si>
    <t>Portale di hotel day use (ma anche piscine e sale riunioni) innovativo che, con pochi click, consente di prenotare camere di giorno nei migliori hotel d'Italia, di categoria 3-5 stelle, a prezzi scontati fino al 70% rispetto alla tariffa notte.</t>
  </si>
  <si>
    <t>Simon Botto</t>
  </si>
  <si>
    <t>simon.botto@daybreakhotels.com</t>
  </si>
  <si>
    <t>Comunicato a Di Camillo che iniziativa è stata bocciata alla luce di: 1) approfondimenti su mercato; 2) necessità di funding che tale mercato richiede che non sono in linea con la dimensione dei fondi.
AGGIORNAMENTO: Iniziativa assegnata a VV2/VV4 il 03/05/2018. Viene assegnata nuovamente a VV2/VV4 il 12/11/19 come Diritto di First Refusal – Invito Innova Venture.</t>
  </si>
  <si>
    <t>Shin Software</t>
  </si>
  <si>
    <t>Giuseppe Venezia-gvadvisory</t>
  </si>
  <si>
    <t>Giuseppe Venezia</t>
  </si>
  <si>
    <t>giuseppe.venezia@e-gva.it</t>
  </si>
  <si>
    <t>Mon-K</t>
  </si>
  <si>
    <t>Sviluppa soluzioni software e hardware nel campo della cybersecurity rivolte principalmente alle aziende.</t>
  </si>
  <si>
    <t>Non chiare le metriche.
L'iniziativa è in raccolta per €2m su una valutazione pre-money di €8m.</t>
  </si>
  <si>
    <t>KIPPY</t>
  </si>
  <si>
    <t>Attiva nell’IOT per animali domestici. Grazie al sistema di notifiche, consente ai padroni degli animali di essere sempre aggiornati sulla loro posizione e sulla loro attività.</t>
  </si>
  <si>
    <t>Giancarlo Di Vona-KT&amp;Partners</t>
  </si>
  <si>
    <t>Giancarlo Di Vona</t>
  </si>
  <si>
    <t>gdivona@ktepartners.com</t>
  </si>
  <si>
    <t>Iniziativa proposta nuovamente: già bocciata a novenbre 2018 (motivazione 1.b):
- è un dossier che gira da tanto tempo e non ha avuto grandi riscontri dal mkt: Giulio ci aveva inviato studio pre-IPO di settembre 2020 fatto da K&amp;T;
- andamento storico: tra 2018 e 2019 sono passati da €3,5m di fatturato a €1,2m con subscription passate da €1,2m a €0,5m. Le ragioni sono varie, tra cui anche partnership con Vodafone e ritardo lancio nuovi prodotti, ma non è un buon starting point;
- nel 2020 (budget) si dovevano attestare a €2,4m prevalentemente composto da vendita HW; 
- nel 2021 prevedono €2,5m (nel documento di K&amp;T indicavano €5,7m !!!) prevalentemente composto da subscription, tutto da dimostrare;
- il piano si fonda su crescita canale diretto e subscription: elementi entrambi su cui non hanno ancora una traction significativa;
- riviste presentazioni del 2018: oltre che un ritardo nei numeri (a cui siamo più o meno abituati) vi è anche quello nel lancio di nuovi prodotti  (Evo lo dovevano lanciare nel 2018 e l'hanno fatto nel 2019; Kippy cat nel 2018 e adesso prevedono nel 2021)</t>
  </si>
  <si>
    <t>Indiegala</t>
  </si>
  <si>
    <t xml:space="preserve">Startup che vende pacchetti di videogiochi per PC; l'utente si registra e noleggia le licenze per giocare per un determinato periodo di tempo. </t>
  </si>
  <si>
    <t>Fatturato 2017 è di €2.7m.
Il founder è un personaggio che ha avuto segnalazioni negative. Lo abbiamo incontrato a Roma, a PCampus ed effettivamente è risultato essere così.
La startup non mostra comunque nulla di particolarmente interessante.</t>
  </si>
  <si>
    <t>Yocabe</t>
  </si>
  <si>
    <t>Distributore online per aziende Italiane di piccola/media dimensione. Dispone di una piattaforma tecnologica ed un network di negozi YOCABÈ online sui principali marketplace globali (es. Amazon, eBay, Pricalia, Zalando, ecc.). La piattaforma permette di gestire più negozi attraverso cui distribuire più brand creando in modo efficiente un catalogo digitale tradotto in più lingue, gestire la logistica in modo intelligente ottimizzandola in base a dove avvengono le vendite, fornire un servizio clienti pre/post vendita multilingua, raccogliere e rendere disponibili, in modo aggregato dati su vendite, visite, preferenze dei clienti.</t>
  </si>
  <si>
    <t>Vito Perrone</t>
  </si>
  <si>
    <t>vito.perrone@yocabe.com</t>
  </si>
  <si>
    <t>Chiuso recentamente un round da €2m da ALIcrowd (Azimut), da monitorare.</t>
  </si>
  <si>
    <t>Drexcode</t>
  </si>
  <si>
    <t>Boutique online dedicata al noleggio di abiti e gioielli firmati da designer internazionali e delle ultime collezioni.</t>
  </si>
  <si>
    <t>Federica Storace</t>
  </si>
  <si>
    <t>federica.storace@drexcode.com</t>
  </si>
  <si>
    <t>Incontrata Federica Storace in data 6/12.
In termini di fatturato sono ancora indietro (nel 2017 €200k e nel 2018 €270k). Anche dal punto di vista tech hanno ancora molto da sviluppare.</t>
  </si>
  <si>
    <t>Sailsquare</t>
  </si>
  <si>
    <t>Community per gli amanti del mare e delle vacanze in barca a vela; la startup ha sviluppato una piattaforma per condividere viaggi in barca a vela.</t>
  </si>
  <si>
    <t>Emil Abirascid-Startupbusiness</t>
  </si>
  <si>
    <t>Emil Abirascid</t>
  </si>
  <si>
    <t>emil@abirascid.com</t>
  </si>
  <si>
    <t>Fatturato 2017 è pari a €605k; per 2018 il volume di vendita è stimato a €922k. L'iniziativa, da piano, incomincerà ad avere marginalità nel 2020; l'EBITDA, per l'anno 2020, sarà pari a €254k con fatturato di circa €3.3m.
A giugno ha chiuso un AuCap di €1.3m a cui hanno partecipato Ligur Capital e alcuni investitori privati.</t>
  </si>
  <si>
    <t>IOOOTA</t>
  </si>
  <si>
    <t>Luca Degli Esposti</t>
  </si>
  <si>
    <t>luca@iooota.com</t>
  </si>
  <si>
    <t>1.h</t>
  </si>
  <si>
    <t>Snowit</t>
  </si>
  <si>
    <r>
      <rPr>
        <i/>
        <sz val="11"/>
        <rFont val="Calibri"/>
        <family val="2"/>
        <scheme val="minor"/>
      </rPr>
      <t>Marketplace</t>
    </r>
    <r>
      <rPr>
        <sz val="11"/>
        <rFont val="Calibri"/>
        <family val="2"/>
        <scheme val="minor"/>
      </rPr>
      <t xml:space="preserve"> focalizzato su sport invernali dedicato all'acquisto di skipass, noleggio attrezzature e prenotazione di altri servizi (lezioni, ecc.). Hanno sviluppato </t>
    </r>
    <r>
      <rPr>
        <i/>
        <sz val="11"/>
        <rFont val="Calibri"/>
        <family val="2"/>
        <scheme val="minor"/>
      </rPr>
      <t xml:space="preserve">card </t>
    </r>
    <r>
      <rPr>
        <sz val="11"/>
        <rFont val="Calibri"/>
        <family val="2"/>
        <scheme val="minor"/>
      </rPr>
      <t>utilizzabile intergrata con i principali produttori di tornelli impianti sciistici unitamente ad un'</t>
    </r>
    <r>
      <rPr>
        <i/>
        <sz val="11"/>
        <rFont val="Calibri"/>
        <family val="2"/>
        <scheme val="minor"/>
      </rPr>
      <t xml:space="preserve">app </t>
    </r>
    <r>
      <rPr>
        <sz val="11"/>
        <rFont val="Calibri"/>
        <family val="2"/>
        <scheme val="minor"/>
      </rPr>
      <t xml:space="preserve">per creazione community e monetizzare </t>
    </r>
    <r>
      <rPr>
        <i/>
        <sz val="11"/>
        <rFont val="Calibri"/>
        <family val="2"/>
        <scheme val="minor"/>
      </rPr>
      <t>sponsorship</t>
    </r>
    <r>
      <rPr>
        <sz val="11"/>
        <rFont val="Calibri"/>
        <family val="2"/>
        <scheme val="minor"/>
      </rPr>
      <t xml:space="preserve"> da parte di </t>
    </r>
    <r>
      <rPr>
        <i/>
        <sz val="11"/>
        <rFont val="Calibri"/>
        <family val="2"/>
        <scheme val="minor"/>
      </rPr>
      <t xml:space="preserve">brand </t>
    </r>
    <r>
      <rPr>
        <sz val="11"/>
        <rFont val="Calibri"/>
        <family val="2"/>
        <scheme val="minor"/>
      </rPr>
      <t>del settore.</t>
    </r>
  </si>
  <si>
    <t>Pasquale Scopelliti</t>
  </si>
  <si>
    <t>pasquale@snowitapp.com</t>
  </si>
  <si>
    <t>Bocciata a luglio 2018 (1.b): iniziativa in fase iniziale; non convince l'attuale impostazione del segmento B2B unitamente a difendibilità/unicità della soluzione proposta.
Fatta call di aggiornamento il 7/7: ricercano €2m; 100k utenti registrati; 130 centri; hanno aggiunto nel 2020 segmento Bike. Come revenue stream hanno: marketplace; soluzione private label per il centro; advertising.</t>
  </si>
  <si>
    <t>Italy Innovazioni (Hide smart)</t>
  </si>
  <si>
    <t>Sviluppato e brevettato presa elettrica in cui la spina scompare all'interno del muro, dietro la porta scorrevole, e il muro è sempre libero e ordinato.</t>
  </si>
  <si>
    <t>Emanuele Cuccio-Clessidra</t>
  </si>
  <si>
    <t>Aldo Rende</t>
  </si>
  <si>
    <t>a.rende@italyinnovazioni.com</t>
  </si>
  <si>
    <r>
      <t xml:space="preserve">Non dato seguito alle richieste di chiarimento. In ogni caso, non chiara la vision del </t>
    </r>
    <r>
      <rPr>
        <i/>
        <sz val="11"/>
        <rFont val="Calibri"/>
        <family val="2"/>
        <scheme val="minor"/>
      </rPr>
      <t>founder</t>
    </r>
    <r>
      <rPr>
        <sz val="11"/>
        <rFont val="Calibri"/>
        <family val="2"/>
        <scheme val="minor"/>
      </rPr>
      <t>.</t>
    </r>
  </si>
  <si>
    <t>Tilelook</t>
  </si>
  <si>
    <t xml:space="preserve">Vicenza </t>
  </si>
  <si>
    <t>Marketplace per i rivestimenti d'interni. La piattaforma mette in contatto i produttori di piastrelle/rivestimenti e clienti finali offrendo anche un servizio di simulazione/disegno dell'ambiente interno (mediante software di design d'interni in 3D).</t>
  </si>
  <si>
    <t>Marco Rossi</t>
  </si>
  <si>
    <t>mark@tilelook.com</t>
  </si>
  <si>
    <t>Morpheos</t>
  </si>
  <si>
    <t>Attiva nel settore della domotica (Smart Home) mediante lo sviluppo di Momo, dispositivo (lampada di design) che non ha bisogno di essere installato e/o configurato, dotato di AI, in grado di gestire dispositivi e applicazioni di terze parti, riconoscere persone, suoni, movimenti, ecc.</t>
  </si>
  <si>
    <t>Leo Scarso</t>
  </si>
  <si>
    <t>l.scarso@morpheos.eu</t>
  </si>
  <si>
    <t>Domoki</t>
  </si>
  <si>
    <t>Operativa nel settore dello smart home, Domoki è un piccolo microcomputer che sostituisce i normali interruttori elettrici.
È possibile monitorare e controllare tutti i dispositivi elettrici di casa usando il touchscreen, il cellulare o la propria voce.</t>
  </si>
  <si>
    <t>Erika Donadoni</t>
  </si>
  <si>
    <t>e.donadoni@almadom.us</t>
  </si>
  <si>
    <t>Escooh</t>
  </si>
  <si>
    <t>Agrigento</t>
  </si>
  <si>
    <t>Svolge attività di ricerca e sviluppo nel campo degli arredi realizzati con materiali naturali (formaldeide 0).
Escooh propone due linee principali di prodotti:
    - Escooh kitchens legno vivo con orti autogestiti tramite app;
    - Escooh contract, progetti di arredo speciali su misura.</t>
  </si>
  <si>
    <t>Ignazio Rocco-Credimi</t>
  </si>
  <si>
    <t>Ignazio Rocco</t>
  </si>
  <si>
    <t>ignazio.rocco@credimi.com</t>
  </si>
  <si>
    <t>Checkbonus</t>
  </si>
  <si>
    <t>App di marketing che fa guadagnare buoni sconto e gift card entrando nei punti vendita convenzionati.</t>
  </si>
  <si>
    <t>Igor Toscani</t>
  </si>
  <si>
    <t>igor.toscani@checkbonus.it</t>
  </si>
  <si>
    <t>Scarosso Germany</t>
  </si>
  <si>
    <t>Brand di calzature di lusso attivo in Europa tramite il canale online.</t>
  </si>
  <si>
    <t>Marco Parisi-Deloitte</t>
  </si>
  <si>
    <t>maparisi@deloitte.it</t>
  </si>
  <si>
    <t>La società è attualmente partecipata e gestita da un fondo di private equity e da un fornitore di servizi web specializzato nell’attività di e-commerce.
Sono interessati ad esplorare le possibilità di sviluppo con un investitore interessato ad acquisire una quota di maggioranza (fino al 100%) del capitale della società.
Fatturato 2017: €2.9m; fatturato 2018F: €4.4m; fatturato 2019E: €8.6m.
Entro fine settimana prossima daremo conferma o meno sul'interesse.</t>
  </si>
  <si>
    <t>K4A</t>
  </si>
  <si>
    <t>Realizzazione di un modello innovativo di elicottero, bi-posto e bi-motore.</t>
  </si>
  <si>
    <t>Banca Promos</t>
  </si>
  <si>
    <t>bancapromosspa@legalmail.it</t>
  </si>
  <si>
    <t>Fatturato 2018: €1.7m; fatturato 2019F: €3.8m; fatturato 2020E: €5.8m.</t>
  </si>
  <si>
    <t>TRIPOOW</t>
  </si>
  <si>
    <t>Tour operator virtuale; fornisce tramite app la possibilità di fornire le migliori combinazioni per un viaggio completo di volo, hotel, trasporto interno e esperienze sul luogo.</t>
  </si>
  <si>
    <t>Gianluca Maestrello</t>
  </si>
  <si>
    <t>info@studiomaestrello.com</t>
  </si>
  <si>
    <t>Tweppy</t>
  </si>
  <si>
    <t>Trento</t>
  </si>
  <si>
    <t>Soluzione software che nasce con il preciso intento di aumentare la produttività e l’organizzazione in ogni persona coinvolta in qualunque processo aziendale, permettendole di gestire, in una sola interfaccia: posta elettronica, collaborazione, gestione incarichi e scadenze, calendario, profilazione anagrafiche, gestione pratiche e progetti.</t>
  </si>
  <si>
    <t>Marco Bettin</t>
  </si>
  <si>
    <t>mbtt@tweppy.com</t>
  </si>
  <si>
    <t>Fatturato 2018: €600k; fatturato 2019F: €1.9m; fatturato 2020E: €4.6m.</t>
  </si>
  <si>
    <t xml:space="preserve">TeachTalents </t>
  </si>
  <si>
    <t>New York</t>
  </si>
  <si>
    <t>Piattaforma online che consente di fare il matching di domanda e offerta di lezioni private di qualsiasi tipo come ad es. dal latino al tennis, dalla cucina alla musica.</t>
  </si>
  <si>
    <t>Alessandro Piccioni</t>
  </si>
  <si>
    <t>alessandro.piccioni@pbtechnology.co</t>
  </si>
  <si>
    <t>Nextwin</t>
  </si>
  <si>
    <t>Piattaforma per unire i giocatori con la passione per le scommesse. Il fantacalcio dei pronostici.</t>
  </si>
  <si>
    <t>Luigi Mastromonaco-LVenture</t>
  </si>
  <si>
    <t>Alessandro Salvati</t>
  </si>
  <si>
    <t>alessandrosalvati@nextwin.com</t>
  </si>
  <si>
    <t>Settore non interessante per il fondo VV2; in raccolta per circa €700k su una valutazione di circa €4m.
Inviata mail di bocciatura a causa del settore di riferimento.</t>
  </si>
  <si>
    <t>Direttoo</t>
  </si>
  <si>
    <t>Piattaforma digitale di compravendita che verticalizza il rapporto tra i produttori e i ristoratori, rivoluzionando e accorciando la filiera del mercato agroalimentare.</t>
  </si>
  <si>
    <t>Diego Pelle</t>
  </si>
  <si>
    <t>diego.pelle@direttoo.it</t>
  </si>
  <si>
    <t>In raccolta per €3m su una valutazione che si aggira tra i €7-9m.</t>
  </si>
  <si>
    <t>nrg4You</t>
  </si>
  <si>
    <t>Caserta</t>
  </si>
  <si>
    <t>Ha sviluppato ReStation,  un'infrastruttura smart per la ricarica di veicoli elettrici, che oltre ad adempiere alla funzione di ricarica, dispone di una tecnologia che rende più efficace ed efficiente la mobilità. Attraverso sofisticati sensori e telecamere integrate, le ReStation acquisisce dati come densità del traffico veicolare e pedonale, velocità di percorrenza dei veicoli, condizioni ambientali, ecc., che vengono inviati ad un Cloud sul quale gira un SW che li elabora e li trasmette ai fruitori verso i loro smartphone oppure, attraverso la ns. Black Box che viene montata a bordo dei veicoli, sui device di bordo.</t>
  </si>
  <si>
    <t>Borsa della Ricerca</t>
  </si>
  <si>
    <t>Tiziana Perrino</t>
  </si>
  <si>
    <t>tiziana.perrino@nrg4you.it</t>
  </si>
  <si>
    <t>Commercializzazione del prodotto ancora non avviata. 
Da piano nel 2019 €155k. Il piano raggiunge €3,9m nel 2024.</t>
  </si>
  <si>
    <t>HyperTV</t>
  </si>
  <si>
    <t>Piattaforma che consente di realizzare contenuti video avanzati. Tramite Connected Stories infatti è possibile creare differenti messaggi creativi per differenti audience: tramite l’utilizzo del machine learning, in base ai dati raccolti sul pubblico, viene selezionato il contenuto più adatto a uno specifico utente, ossia quello che ha le maggiori probabilità di incontrare il suo interesse e le sue intenzioni acquisto.</t>
  </si>
  <si>
    <t>Claudio Vaccarella</t>
  </si>
  <si>
    <t>clavac@hypertvx.com</t>
  </si>
  <si>
    <t>Neatoo</t>
  </si>
  <si>
    <t>Lavanderia a domicilio, permette ai propri utenti di risparmiare tempo ed avere i propri capi puliti direttamente a casa o in ufficio nel giorno e nell'ora piu convenienti per loro.
L'app di Neatoo permette agli utenti di scegliere giorno e ora di ritiro e consegna, e tracciare continuamente gli stati del proprio ordine.</t>
  </si>
  <si>
    <t>Simone Fiore</t>
  </si>
  <si>
    <t>sfiore.info@gmail.com</t>
  </si>
  <si>
    <t>Con uno scontrino medio di 28 euro, la startup è in fase di raccolta fondi con obiettivo di scalare e portare a breakeven Milano e Provincia; sono in fundrasing per 500k.</t>
  </si>
  <si>
    <t>Pinwork</t>
  </si>
  <si>
    <t>Marketplace b2b che mette in contatto aziende e consulenti.</t>
  </si>
  <si>
    <t>Sara Giannaccini</t>
  </si>
  <si>
    <t>s.giannaccini@pinwork.com</t>
  </si>
  <si>
    <t>Al 2018 i ricavi stimati ammontano a €178k. Il fabbisogno finanziario richiesto è di circa €2m.
Inviata mail di bocciatura perché risultata troppo seed per VV2.</t>
  </si>
  <si>
    <t>Soft Potential</t>
  </si>
  <si>
    <t>Dublino</t>
  </si>
  <si>
    <t>Irlanda</t>
  </si>
  <si>
    <t>Software house, specializzata nell'Health-care con obiettivo di sviluppare software ed app per semplificare la gestione dei dati all’interno di qualsiasi struttura sanitaria.</t>
  </si>
  <si>
    <t>Giuseppe Arturo-Connectia</t>
  </si>
  <si>
    <t>Giuseppe Arturo</t>
  </si>
  <si>
    <t>arturo@connectia.it</t>
  </si>
  <si>
    <t>Fattura intorno ai €2m; il fabbisogno previsto per la prossima fase di espansione è stimato in €6m che la governance intende raccogliere mediante un AuCap da deliberare entro la fine del 2018.
Call introduttiva fatta il 5/7.</t>
  </si>
  <si>
    <t>Webidoo</t>
  </si>
  <si>
    <t>Daniel Rota</t>
  </si>
  <si>
    <t>daniel.rota@webidoo.it</t>
  </si>
  <si>
    <t>Amedeo Giurazza/Giulio Valiante</t>
  </si>
  <si>
    <r>
      <rPr>
        <u/>
        <sz val="11"/>
        <rFont val="Calibri"/>
        <family val="2"/>
        <scheme val="minor"/>
      </rPr>
      <t>DD e assistenza legale</t>
    </r>
    <r>
      <rPr>
        <sz val="11"/>
        <rFont val="Calibri"/>
        <family val="2"/>
        <scheme val="minor"/>
      </rPr>
      <t>: avv. Roberto Nigro.</t>
    </r>
    <r>
      <rPr>
        <u/>
        <sz val="11"/>
        <rFont val="Calibri"/>
        <family val="2"/>
        <scheme val="minor"/>
      </rPr>
      <t xml:space="preserve">
DD Contabile/Fiscale</t>
    </r>
    <r>
      <rPr>
        <sz val="11"/>
        <rFont val="Calibri"/>
        <family val="2"/>
        <scheme val="minor"/>
      </rPr>
      <t>: Studio Andrea Zoppi.</t>
    </r>
  </si>
  <si>
    <t>Doc 24</t>
  </si>
  <si>
    <t>Innovativo servizio di filo diretto che ti fornisce un'assistenza medica 24 ore su 24 direttamente dal cellulare.</t>
  </si>
  <si>
    <t>Raffaele Perrone-PwC</t>
  </si>
  <si>
    <t>Raffaele Perrone</t>
  </si>
  <si>
    <t>raffaele.perrone@pwc.com</t>
  </si>
  <si>
    <t>In raccolta per €2.5m.</t>
  </si>
  <si>
    <t>Brokenwhat.com</t>
  </si>
  <si>
    <t>Piattaforma che consente di fare annunci gratuiti per oggetti rotti, usati o difettati.</t>
  </si>
  <si>
    <t>Simone Coatti</t>
  </si>
  <si>
    <t>info@brokenwhat.com</t>
  </si>
  <si>
    <t>Business non interessante per VV2. Non sono chiare le metriche e non è indicato il fabbisogno richiesto.</t>
  </si>
  <si>
    <t>Frhome</t>
  </si>
  <si>
    <t>E-commerce di caffè e capsule compatibili.</t>
  </si>
  <si>
    <t>Gianmarco Lanese
Pierluigi Messina</t>
  </si>
  <si>
    <t>gianmarco@ilcaffeitaliano.it
pierluigi.messina@fantegroup.com</t>
  </si>
  <si>
    <t>Multiply Labs</t>
  </si>
  <si>
    <t>Ha sviluppato una tecnologia di 3D Printing in grado di stampare capsule personalizzabili ad uso nutraceutico.</t>
  </si>
  <si>
    <t>Fred Parietti</t>
  </si>
  <si>
    <t>fred@multiplylabs.com</t>
  </si>
  <si>
    <t>Fatturato 2018 stimato è di circa €1.5m; fatturato 2019 forecast è di €4.5m.
A maggio 2017 ha completato un aumento di capitale di $2.7m; P101 guida l'operazione affiancata da una cordata di investitori privati.
Non avuto più alcun riscontro da A. Di Camillo di P101.</t>
  </si>
  <si>
    <t>SPORTRICK</t>
  </si>
  <si>
    <t>Ha sviluppato un sistema gestione per centri sportivi che copre principalmente tutte le aree di ciclo attivo (produzione del bene/servizio), le procedure di front-office (vendita e CRM) e le automazioni correlate (controllo accessi, attuatori).</t>
  </si>
  <si>
    <t>Nel 2017 la soluzione è stata adottata da 270 clubs (2,3m membri).
Nel 1H 2018 il fatturato è di €1m con €0,1m di EBITDA.</t>
  </si>
  <si>
    <t>Monitoring Company</t>
  </si>
  <si>
    <t>Operativa nel settore delle intercettazioni (sistema integrato di dispositivi audio/video, torri di comunicazione, server e raccolta dati, software di trasmissione su dispositivi mobile).
Le linee di business sono il monitoring per la progettazione, produzione e noleggio di hardware/software per intercettazioni e per intrusione da remoto in PC/smartphone e consulenza per consulenze IT a società di telecomunicazioni medio/grandi.</t>
  </si>
  <si>
    <t>edoardo.bosio@embedcapital.it</t>
  </si>
  <si>
    <t>I dati 2017: €3m di fatturato, €650k EBITDA (17%), utile €100k; il piano prevede di triplicare il fatturato in 3 anni, raggiungendo un EBITDA margin del 30%.
Stanno raccogliendo round A da €1,5m a valutazione €10m premoney che servirà in maggior misura a finanziare la crescita in Italia e all’estero.
Fatta riunione il 6 novembre.</t>
  </si>
  <si>
    <t>Gallerist</t>
  </si>
  <si>
    <t>Piattaforma che consente di lanciare dei contest di foto e video da parte di aziende e professionisti, agenzie fotografiche e chiunque sia interessato a reperire sul mercato contenuti digitali originali. I contenuti delle gallerie che parteciperanno ai contest saranno protetti con tecniche crittografiche e di identificazione digitale che assicureranno la titolarità di tali oggetti, grazie anche all’apposizione di firme digitali come il watermarking e la geolocalizzazione.</t>
  </si>
  <si>
    <t>Enzo Zavaroni</t>
  </si>
  <si>
    <t>zavaronienzo@gmail.com</t>
  </si>
  <si>
    <t>Profumeria web</t>
  </si>
  <si>
    <t xml:space="preserve">Piattaforma e-commerce focalizzata su profumi, creme e cosmetici. </t>
  </si>
  <si>
    <t>Franco Gianera</t>
  </si>
  <si>
    <t>Vincenzo Cioffi</t>
  </si>
  <si>
    <t>vincenzo.cioffi@profumeriaweb.com</t>
  </si>
  <si>
    <t>Bocciata a Ottobre 2018 per motivazione 1.f) (difendibilità dell'iniziativa/assenza o debolezza della proprietà intellettuale).
Richiesto nuovo aggiornamento: hanno chiuso crowdfunding.</t>
  </si>
  <si>
    <t>AnotheReality</t>
  </si>
  <si>
    <t>Studio di sviluppo software specializzato in interazioni in ambienti immersivi di realta' virtuale, realta' aumentata e realta' mista; dal 2014 realizza videogiochi, soluzioni immersive per corporate HR, e soluzioni immersive per l'impresa.</t>
  </si>
  <si>
    <t>Salvatore Panico</t>
  </si>
  <si>
    <t>Lorenzo Cappannari</t>
  </si>
  <si>
    <t>lorenzo@anothereality.io</t>
  </si>
  <si>
    <t>Amicomed</t>
  </si>
  <si>
    <t>Servizio digitale per la gestione della pressione arteriosa senza ricorrere a farmaci ma agendo sullo stile di vita; è un’app pensata per i soggetti ipertesi, incentrata sulle esigenze degli utenti e progettata per migliorare la pressione favorendo la modifica dello stile di vita con l’aiuto di trigger motivazionali.</t>
  </si>
  <si>
    <t>Giangiacomo Rocco di Torrepadula</t>
  </si>
  <si>
    <t>g.rocco@amicomed.com</t>
  </si>
  <si>
    <t>Idea interessante ma ancora troppo seed ed in un settore, med-tech, che non rappresenta a pieno il perimetro di azione di VV2.
il fatturato del 2018 è previsto essere di circa $70k.</t>
  </si>
  <si>
    <t>Beaconforce</t>
  </si>
  <si>
    <t>Piattaforma che valuta la motivazione dei dipendenti. 
L'obiettivo è migliorare il lavoro delle persone in azienda e aiutare i manager a comprendere se i dipendenti sono motivati; utilizzano algoritmi di intelligenza artificiale che si basano su studi di psicologia cognitiva.</t>
  </si>
  <si>
    <t>Giuseppe Giusti</t>
  </si>
  <si>
    <t>ggiusti@fsreg.com</t>
  </si>
  <si>
    <t>Noward</t>
  </si>
  <si>
    <t>Como</t>
  </si>
  <si>
    <t>Ha sviluppato un algoritmo di proprietà per analisi automatizzate delle valutazioni di tipo Data Mining finalizzate alla segnalazione proattiva di opportunità consulenziali e/o di accesso al credito.</t>
  </si>
  <si>
    <t>Fausto Giustetto</t>
  </si>
  <si>
    <t>noward@tiscali.it</t>
  </si>
  <si>
    <t>Società nata a giugno 2018; troppo seed per il fondo VV2. In raccolta per circa €1m su valutazione pre-money di €3m.</t>
  </si>
  <si>
    <t>Tweegs</t>
  </si>
  <si>
    <t>Teramo</t>
  </si>
  <si>
    <t>Piattaforma gratuita di servizi utili alle professioni dell’edilizia, che ha la forza di aggregare comunità verificate di professionisti, produttori e artigiani.</t>
  </si>
  <si>
    <t>Giuseppe Farchione</t>
  </si>
  <si>
    <t>giuseppe@farchione.it</t>
  </si>
  <si>
    <t>Metriche non complete, nulla di particolarmente innovativo; non credo sia da considerare per il fondo VV2.</t>
  </si>
  <si>
    <t>Kellify</t>
  </si>
  <si>
    <t>Grazie alle potenzialità offerte dall’intelligenza artificiale e alla neuroscienza, Kellify riesce ad individuare le caratteristiche estetiche che finiscono per decretare il successo di forme e immagini, con applicazioni nel marketing, nella valutazione di opere d'arte per obiettivi di investimento e nella Diversity&amp;Inclusion.</t>
  </si>
  <si>
    <t>Luca Vittorio Canepa-LVC Management Services &amp; Consulting</t>
  </si>
  <si>
    <t>Francesco Magagnini</t>
  </si>
  <si>
    <t>francesco.magagnini@kellify.com</t>
  </si>
  <si>
    <t>Fatto incontro con founder e dott. Canepa. Ad oggi la "tecnologia" sviluppata è applicata al solo settore del betting che da quello che ci è stato detto fungerebbe da cash cow del gruppo essendo il veicolo dove indirizzare l'eventuale liquidità disponibile. L'applicazione della soluzione al mondo delle opere d'arte, materie prime, ecc. è in una fase di testing. Il round è da €7-10m con un valutazione pre-money di €64m.
Rejected nel 2018 con motivazione 1.b, li abbiamo risentiti per un aggiornamento.
3 applicazioni: investimento in opere d'arte (Nayada), che rappresenta il 10% del business; marketing e real estate (70%); Diversity&amp;Inclusion (20%), con lo spin-off Gradient.
Primo anno sul mercato, fatturato atteso 2021 di €500k (recurring revenues). 10 clienti.
Hanno raccolto €9m finora da business angel, ultima pre-money €64m.
In raccolta per €4m (pre-money: €90), già committed €1,8m da una corporate e una SIS.
Team: 50, uffici a NYC, Seul, Genova, Madrid.</t>
  </si>
  <si>
    <t>Progetto Solenica</t>
  </si>
  <si>
    <t>Frosinone</t>
  </si>
  <si>
    <t>Nuove tecnologie applicate all’illuminazione degli ambienti; prevede la progettazione e realizzazione di prodotti innovati allo scopo di aumentare la qualità degli ambienti interni.</t>
  </si>
  <si>
    <t>Valerio Zoino-Zeta Consulting</t>
  </si>
  <si>
    <t>Valerio Zoino
Diva Tommei</t>
  </si>
  <si>
    <t>valerio.zoino@zetaconsulting.info
diva@solenica.com</t>
  </si>
  <si>
    <r>
      <t xml:space="preserve">È ancora in una fase troppo early: forse nel 2018 fatturano 300k.
È b2c. Nel documento inoltre non è per nulla descritta la strategia in termini di canale distributivo e go to market.
Tecnologia: ad oggi nella sostanza hanno un solo prodotto. Non è chiaro che copertura brevettuale hanno e quali sono gli elementi distintivi della tecnologia da loro sviluppata.
</t>
    </r>
    <r>
      <rPr>
        <b/>
        <sz val="11"/>
        <rFont val="Calibri"/>
        <family val="2"/>
        <scheme val="minor"/>
      </rPr>
      <t>Il progetto arrivò il 03/09/18 e fu rigettato nell'ITM del 09/10/18 con motivazione 1.b.
Viene assegnata nuovamente a VV4 il 25/07/19 come Diritto di First Refusal – Invito Innova Venture.
AGGIORNAMENTO:</t>
    </r>
    <r>
      <rPr>
        <sz val="11"/>
        <rFont val="Calibri"/>
        <family val="2"/>
        <scheme val="minor"/>
      </rPr>
      <t xml:space="preserve"> il fatturato 2019 si attesta a €200k, al 2020 sarà di €840k. Il BP al 2022 è di €5.7m.</t>
    </r>
  </si>
  <si>
    <t>Pjt. Emerald</t>
  </si>
  <si>
    <t>Sviluppo e progettazione di una nuova tipologia di batteria elettrica.</t>
  </si>
  <si>
    <t>Christoph Lymbersky-Global Ventures Capital Management</t>
  </si>
  <si>
    <t>Christoph Lymbersky</t>
  </si>
  <si>
    <t>lymbersky@global-ventures.com</t>
  </si>
  <si>
    <t>Per tipologia di investimenti necessari, settore non adatto a VV2.</t>
  </si>
  <si>
    <t>NutriX</t>
  </si>
  <si>
    <t>Attiva nel settore dei nutrienti dedicati al mondo dell'agricoltura.</t>
  </si>
  <si>
    <t>Fabio Migiano</t>
  </si>
  <si>
    <t>investing@nutrixrevolution.com</t>
  </si>
  <si>
    <t>Fatturato atteso per 2018 è pari a €30k.</t>
  </si>
  <si>
    <t xml:space="preserve">Bluepillow </t>
  </si>
  <si>
    <t>Ravenna</t>
  </si>
  <si>
    <t>Motore di ricerca per case vacanza e appartamenti. La piattaforma, oltre ad individuare gli appartamenti direttamente inseriti nel marketplace dai proprietari, individua anche le soluzioni offerte da OTAs/OVRAs (è partner di airbnb, booking.com).</t>
  </si>
  <si>
    <t>Attilio Mazzilli-Orrick</t>
  </si>
  <si>
    <t>Attilio Mazzilli</t>
  </si>
  <si>
    <t>amazzilli@orrick.com</t>
  </si>
  <si>
    <t>Mercato con elevata concorrenza.</t>
  </si>
  <si>
    <t>AdvisorEat</t>
  </si>
  <si>
    <t>Programma fedeltà, riservato a consulenti e professionisti, che permette di scegliere tra i migliori ristoranti e accumulare crediti con cui effettuare donazioni benefiche o riscattare gift card.</t>
  </si>
  <si>
    <t>Fattura €50k con 9k utenti iscritti. Ha importanti aziende partner: PwC, KPMG, GOP e Simmons &amp; Simmons.
A fine 2018 stimano un fatturato di €200k con 30k utenti iscritti.</t>
  </si>
  <si>
    <t>Zak Pak</t>
  </si>
  <si>
    <t>App che che permette di acquistare un servizio di deposito pacchi presso le edicole della città di Bergamo e della sua provincia.</t>
  </si>
  <si>
    <t>Omar Ali-Incrementumcapital</t>
  </si>
  <si>
    <t>Omar Ali</t>
  </si>
  <si>
    <t>omar@incrementumcapital.com</t>
  </si>
  <si>
    <t>Busforfun</t>
  </si>
  <si>
    <t>Piattaforma che offre servizi di trasporto e ticketing dedicati al mondo degli eventi (fiere, concerti, gare sportive, ecc.).</t>
  </si>
  <si>
    <t>GaiaGo</t>
  </si>
  <si>
    <t>Vendita prodotto assicurativo legata a servizi di car sharing (auto elettriche) dedicati ad aree condominiali.</t>
  </si>
  <si>
    <t>Gustavo Perrotta-Hamilton Venture Capital</t>
  </si>
  <si>
    <t>Gustavo Perrotta</t>
  </si>
  <si>
    <t>gperrotta@hamiltonvc.com</t>
  </si>
  <si>
    <t>Orobix</t>
  </si>
  <si>
    <t>Sviluppo di soluzioni software che sfruttano l’intelligenza artificiale, dedicate al mondo del manufacturing (robotica) e al settore del life science (biomedicale, farmaceutico, diagnostico) per migliorarne i processi.</t>
  </si>
  <si>
    <t>Pietro Rota</t>
  </si>
  <si>
    <t>pietro.rota@orobix.com</t>
  </si>
  <si>
    <t>Modello ad oggi troppo consulenziale; non hanno ad oggi un vero e proprio prodotto.</t>
  </si>
  <si>
    <t>HOAU</t>
  </si>
  <si>
    <t>Sistema che permette ai clienti degli hotel un accesso diretto alle proprie stanze, grazie a una tecnologia cloud-based che rende le porte intelligenti e consente una facile apertura con un unico digital-code personale.</t>
  </si>
  <si>
    <t>Luciano Febbo</t>
  </si>
  <si>
    <t>lucianofebbo@hoau.it</t>
  </si>
  <si>
    <t>Fase early.
Richieste informazioni su integrazione con sistemi gestionali mondo hospitality.</t>
  </si>
  <si>
    <t>FlexyDrive</t>
  </si>
  <si>
    <t>Portale che offre svariati servizi nel settore dell'automobile in generale.</t>
  </si>
  <si>
    <t>Marco Saltalamacchia</t>
  </si>
  <si>
    <t>m.saltalamacchia@gemssrl.it</t>
  </si>
  <si>
    <t>Euclidea</t>
  </si>
  <si>
    <t>Offre prodotti di investimento ai risparmiatori italiani attraverso il web e altri canali di distribuzione.</t>
  </si>
  <si>
    <t>Mario Bortoli</t>
  </si>
  <si>
    <t>mario@euclidea.com</t>
  </si>
  <si>
    <t>BooleBox</t>
  </si>
  <si>
    <t>Piattaforma attiva nel settore della protezione dei dati e condivisione dei file.</t>
  </si>
  <si>
    <t>Paolo Mazzari</t>
  </si>
  <si>
    <t>p.mazzari@booleserver.com</t>
  </si>
  <si>
    <t>Richiesto incontro; in questo momento sono in fase di due diligence e nel caso si faranno sentire più avanti.</t>
  </si>
  <si>
    <t>ACBC</t>
  </si>
  <si>
    <t>Matteo Castelli-Banca Sella</t>
  </si>
  <si>
    <t>Matteo Castelli</t>
  </si>
  <si>
    <t>matteo.castelli@sella.it</t>
  </si>
  <si>
    <t>AR Market</t>
  </si>
  <si>
    <t>Piattaforma che ha la mission di creare nuove connessioni tra le persone utilizzando la tecnologia come tramite per incentivare la condivisione di conoscenza e per ampliare la possibilità di crescere e fare business.</t>
  </si>
  <si>
    <t>Flavia D’Altrui</t>
  </si>
  <si>
    <t>f.daltrui@he rotechnology.it</t>
  </si>
  <si>
    <t>Seed.</t>
  </si>
  <si>
    <t>Oval Money</t>
  </si>
  <si>
    <t>Piattaforma che permette di accumulare risparmi in modo automatico; monitora automaticamente le tue spese ed accumula risparmi nel tuo salvadanaio digitale.</t>
  </si>
  <si>
    <t>Benedetta Arese Lucini</t>
  </si>
  <si>
    <t>ba@ovalmoney.com</t>
  </si>
  <si>
    <t>Fatto incontro introduttivo il 22/11.
Hanno in programma un nuovo round da €10m da chiudere entro giugno 2019.</t>
  </si>
  <si>
    <t>Adatravel</t>
  </si>
  <si>
    <t xml:space="preserve">Bari </t>
  </si>
  <si>
    <t>Piattaforma che aiuta le imprese turistiche a creare innovativi percorsi strategici di sviluppo.</t>
  </si>
  <si>
    <t>Walter De Felice</t>
  </si>
  <si>
    <t>walter.defelice@gmail.com</t>
  </si>
  <si>
    <t>Non sono indicate metriche.
Chiesto a De Felice se il proponente può mandarci un pitch aggiornato con anche indicazione delle metriche. Non abbiamo ricevuto alcun riscontro.</t>
  </si>
  <si>
    <t>Better Together</t>
  </si>
  <si>
    <t>Piattaforma attiva nel settore assicurativo; si occupa della sottoscrizione informatica delle polizze e della gestione digitale dei contratti.</t>
  </si>
  <si>
    <t>Massimo Tartaro-Tefen &amp; Partners</t>
  </si>
  <si>
    <t>Massimo Tartaro</t>
  </si>
  <si>
    <t>MTartaro@tefen.com</t>
  </si>
  <si>
    <t>Sono ancora in una fase di lancio commerciale.</t>
  </si>
  <si>
    <t>MilanoBike</t>
  </si>
  <si>
    <t>Realizza biciclette elettriche e tradizionali unendo lo stile di un design classico con tecnologie innovative brevettate.</t>
  </si>
  <si>
    <t>Maria Antonietta Zonin-Immofina Srl</t>
  </si>
  <si>
    <t>Maria Antonietta Zonin</t>
  </si>
  <si>
    <t>immofina@gmail.com</t>
  </si>
  <si>
    <t>Mauro li ha incontrati in data 14/1.</t>
  </si>
  <si>
    <t>Bestshopping.com</t>
  </si>
  <si>
    <t>Motore di ricerca per il confronto prezzi sui prodotti venduti on-line in Italia.</t>
  </si>
  <si>
    <t>Carlo Oppo</t>
  </si>
  <si>
    <t>carlo.oppo@bestshopping.com</t>
  </si>
  <si>
    <t>In raccolta per €2m su valutazione pre-money di €7m.</t>
  </si>
  <si>
    <t>Phlay project</t>
  </si>
  <si>
    <t>Piattaforma cloud-based di digital marketing che grazie all’integrazione tra A.I., Machine Learning e data analysis permette ad aziende di promuovere il proprio brand tramite Interactive Video Experience.</t>
  </si>
  <si>
    <t>Mario Amura</t>
  </si>
  <si>
    <t>marioamura@ gmail.com</t>
  </si>
  <si>
    <t>Da monitorare; ancora seed.</t>
  </si>
  <si>
    <t>Doctor Hail</t>
  </si>
  <si>
    <t>Piattaforma attiva nella gestione dei sinistri riguardanti veicoli danneggiati dalla grandine.</t>
  </si>
  <si>
    <t>Tommaso Rossi-Soges Merchant</t>
  </si>
  <si>
    <t>Tommaso Rossi</t>
  </si>
  <si>
    <t>tommaso.rossi@sogesmerchant.eu</t>
  </si>
  <si>
    <t>Fatto incontro il 27/2. Ricercano €1,5/2m.
Nel 2018 hanno fatturato circa €9m vs. €6,3m del 2017.</t>
  </si>
  <si>
    <t>Flowtech</t>
  </si>
  <si>
    <t>Checkout Technologies</t>
  </si>
  <si>
    <t>Piattaforma che ha l’obiettivo è la creazione di una tecnologia capace di eliminare la coda alle casse all’uscita di un negozio; punta ad eliminare completamente il passaggio attraverso le casse, combinando intelligenza artificiale, riconoscimento facciale e deep learning per consentire ai clienti di prendere dagli scaffali quanto desiderano e uscire dal negozio senza alcuna attesa.</t>
  </si>
  <si>
    <t>Jegor Levkovskiy</t>
  </si>
  <si>
    <t>jegor@checkoutfree.it</t>
  </si>
  <si>
    <t>Lo store automatizzato procede secondo il planning definito con il team. Nel primo quarto del 2019 procederanno al testing dal cliente e inserimento in un negozio reale.</t>
  </si>
  <si>
    <t>Govolt</t>
  </si>
  <si>
    <t>Servizio di scooter sharing elettrico.</t>
  </si>
  <si>
    <t>Giuliano Blei</t>
  </si>
  <si>
    <t>gblei@govoltmobility.com</t>
  </si>
  <si>
    <t>Bocciata a novembre 2018: 1.a.
Incontro di aggiornamento il 14/9, ci hanno condiviso il deck aggiornato.
Attendono nostro eventuale interesse ad essere coinvolti nel fundraising (€1,5m).
Ancora seed rispetto al target di VV5 (fatturato 2021 atteso €1m circa, ad oggi hanno raggiunto i €700k), più interessante il round previsto per l'anno prossimo da €3m.
Messi in contatto con Radical per partnership su ricarica veicoli elettrici.
Rejected: 1) nuove revenue streams da consolidare; 2) monitorare crescita su Milano.</t>
  </si>
  <si>
    <t>Transactionale/Marlene</t>
  </si>
  <si>
    <t>Gianluca Dettori-Primomiglio SGR</t>
  </si>
  <si>
    <t>Marianna Chillau</t>
  </si>
  <si>
    <t>marianna@flyertech.it</t>
  </si>
  <si>
    <t>first screening</t>
  </si>
  <si>
    <t>Pandhora</t>
  </si>
  <si>
    <t>Salerno</t>
  </si>
  <si>
    <t>Attiva nello sviluppo di prodotti destinati a persone con handicap fisici. Ad oggi hanno sviluppato il prodotto Pandhora EVA, carrozzina superleggera e compatta, con telaio monoscocca in alluminio trattato termicamente, con schienale multi-seating e seduta ammortizzata.</t>
  </si>
  <si>
    <t>Codemotion</t>
  </si>
  <si>
    <t xml:space="preserve">La società organizza conferenze, hackathon, workshop, corsi di formazione dedicati agli appassionati e professionisti del settore IT. Si rivolge inoltre alle aziende con soluzioni dedicate per training, recruiting e open innovation. </t>
  </si>
  <si>
    <t>Chiara Russo</t>
  </si>
  <si>
    <t>chiara.russo@codemotion.it</t>
  </si>
  <si>
    <t>3.a</t>
  </si>
  <si>
    <t>Entando</t>
  </si>
  <si>
    <t>Cagliari</t>
  </si>
  <si>
    <t>Sardegna</t>
  </si>
  <si>
    <t>Piattaforma low code, basata su componenti preconfigurati. La soluzione combina i vantaggi delle soluzioni DXP-Digital Experience Platform (focalizzate sull’ottimizzazione della customer experience su diversi canali e dispositivi) con quelli dei tool RAD-Rapid Application Development (incentrate sulla velocizzazione e l’efficientamento dei processi di sviluppo).</t>
  </si>
  <si>
    <t>Corrado Maver-Linko Partners Investment</t>
  </si>
  <si>
    <t>Walter Ambu</t>
  </si>
  <si>
    <t>w.ambu@entando.com</t>
  </si>
  <si>
    <r>
      <rPr>
        <u/>
        <sz val="11"/>
        <rFont val="Calibri"/>
        <family val="2"/>
        <scheme val="minor"/>
      </rPr>
      <t>DD e assistenza legale</t>
    </r>
    <r>
      <rPr>
        <sz val="11"/>
        <rFont val="Calibri"/>
        <family val="2"/>
        <scheme val="minor"/>
      </rPr>
      <t>: Lipani, Catricalà &amp; Partners.</t>
    </r>
    <r>
      <rPr>
        <u/>
        <sz val="11"/>
        <rFont val="Calibri"/>
        <family val="2"/>
        <scheme val="minor"/>
      </rPr>
      <t xml:space="preserve">
DD Contabile/Fiscale</t>
    </r>
    <r>
      <rPr>
        <sz val="11"/>
        <rFont val="Calibri"/>
        <family val="2"/>
        <scheme val="minor"/>
      </rPr>
      <t>:  LTA Studio.</t>
    </r>
  </si>
  <si>
    <t>Gellify Digital Investment: 200.000,00</t>
  </si>
  <si>
    <t>Exept</t>
  </si>
  <si>
    <t>Savona</t>
  </si>
  <si>
    <t>Progettazione e produzione di biciclette da corsa in carbonio, made in italy e totalmente customizzate.  La customizzazione totale è effettuata grazie al brevetto che consente la produzione di un telaio in monoscocca realizzato esattamente sulle dimensioni e caratteristiche del cliente.</t>
  </si>
  <si>
    <t>Marco Montagni e Giorgio Beretta-BDO</t>
  </si>
  <si>
    <t>FrescoFrigo</t>
  </si>
  <si>
    <t>Frigorifero "intelligente" (dotato di antenna RFID; tag RFID da integrare nel packaging del prodotto) con prodotti freschi e di qualità pensati per le necessità di lavoratori sempre più attenti al proprio stile di vita.</t>
  </si>
  <si>
    <t>OneDigit</t>
  </si>
  <si>
    <t>Servizi web, mobile marketing, comunicazione e social media.</t>
  </si>
  <si>
    <t>Miacar</t>
  </si>
  <si>
    <t>Marketplace per la vendita di auto.</t>
  </si>
  <si>
    <t>Matteo Gallo</t>
  </si>
  <si>
    <t>matteogallo85@gmail.com</t>
  </si>
  <si>
    <t>Vendita auto/mese: 130-150 unità; fatturato/mese: €60-70k (ricavi 2019 circa €1.8m); key shareholder: investitori industriali; + di 15 dipendenti.
La startup sta organizzando un round da €2-3m nel primo semestre 2019; P101 è molto interessata.
Metriche ancora da consolidare; nel segmento si stanno affacciando diversi operatori con proposte similari.</t>
  </si>
  <si>
    <t>Network Intelligence</t>
  </si>
  <si>
    <t>Iniziativa operativa nel comparto “Network Intelligence”; progetta e vende soluzioni software per l'internet mobile, in particolare: vendita B2B di licenze software, stipulazione di contratti di licenza software OEM.</t>
  </si>
  <si>
    <t>Stima ricavi 2018 per circa €300k; nel 2019 i ricavi da piano ammontano a circa €2.3m con EBITDA negativo per circa €100k.
Nel pitch non è indicato il fabbisogno richiesto.</t>
  </si>
  <si>
    <t xml:space="preserve">Predixit </t>
  </si>
  <si>
    <t>Iniziativa che si occupa di intelligenza artificiale per il settore e-commerce; personalizza la shopping experience.</t>
  </si>
  <si>
    <t>Francesco Grande-EY</t>
  </si>
  <si>
    <t>Francesco Grande</t>
  </si>
  <si>
    <t>francesco.grande@it.ey.com</t>
  </si>
  <si>
    <t>Sono in raccolta per €1m su valutazione pre-money di €4m.
Iniziativa seed; richiesto metriche degli ultimi mesi per verficarne crescita.</t>
  </si>
  <si>
    <t>Greenrail</t>
  </si>
  <si>
    <t>Iniziativa attiva nel settore ferroviario mediante progettazione e produzione di traverse.</t>
  </si>
  <si>
    <t>Giovanni De Lisi</t>
  </si>
  <si>
    <t>g.delisi@greenrailgroup.com</t>
  </si>
  <si>
    <t>TecnoQuadro</t>
  </si>
  <si>
    <t>Iniziativa che opera nel campo della progettazione e commercializzazione di sistemi radio per il monitoraggio distribuito; offre soluzioni IoT per agricoltura di precisione (smart agricolture), producendo sistemi per il monitoraggio ambientale, prevalentemente nel settore agricolo.</t>
  </si>
  <si>
    <t>Danilo Perrotta-Lazio Innova</t>
  </si>
  <si>
    <t>Danilo Perrotta</t>
  </si>
  <si>
    <t>d.perrotta@lazioinnova.it</t>
  </si>
  <si>
    <t>Il fabbisogno richiesto è di €500k. I ricavi al primo anno si attestano a circa €300k, al secondo a circa €900k, fino ad arrivare al quinto anno a €7.8m.</t>
  </si>
  <si>
    <t xml:space="preserve">Backtowork24 </t>
  </si>
  <si>
    <t>Piattaforma che offre soluzioni innovative per favorire l’investimento di risorse finanziarie e competenze professionali da parte di manager e investitori, in piccole imprese e startup. L’obiettivo è quello di creare un circolo virtuoso in grado di favorire l’afflusso di finanza e know-how verso l’economia reale.</t>
  </si>
  <si>
    <t>riccardialfonso@yahoo.it</t>
  </si>
  <si>
    <t>Veranu</t>
  </si>
  <si>
    <t>Iniziativa con tecnologia innovativa intregata nella pavimentazione sopraelevata che converte, per effetto piezoelettrico, l'energia cinetica dei passi in energia elettrica pulita. La soluzione Veranu viene impiegata per alimentare luci LED e rilevare posizione e movimento dei passanti, applicazioni utili in tematiche come sicurezza, consumer tracking e data collection.</t>
  </si>
  <si>
    <t>Simone Mastrogiacomo</t>
  </si>
  <si>
    <t>info@veranu.eu</t>
  </si>
  <si>
    <t>Al primo anno prevedono di fatturare circa €320k.
Valutazione pre-monet: €2.5m, target raise: €500k, equity stake offered: 16.7%.
Troppo seed per VV2.</t>
  </si>
  <si>
    <t>Virtuoso</t>
  </si>
  <si>
    <r>
      <rPr>
        <i/>
        <sz val="11"/>
        <rFont val="Calibri"/>
        <family val="2"/>
        <scheme val="minor"/>
      </rPr>
      <t>App</t>
    </r>
    <r>
      <rPr>
        <sz val="11"/>
        <rFont val="Calibri"/>
        <family val="2"/>
        <scheme val="minor"/>
      </rPr>
      <t xml:space="preserve"> che si occupa della raccolta ed analisi dei dati derivanti da viarie mobile app (Runstatic, Strava, ecc.), remunerando le persone che conducono uno stile di vita salutare mediante buoni Amazon o buoni sconto forniti da partner.</t>
    </r>
  </si>
  <si>
    <r>
      <t xml:space="preserve">Fase early e troppo </t>
    </r>
    <r>
      <rPr>
        <i/>
        <sz val="11"/>
        <rFont val="Calibri"/>
        <family val="2"/>
        <scheme val="minor"/>
      </rPr>
      <t>consumer-oriented</t>
    </r>
    <r>
      <rPr>
        <sz val="11"/>
        <rFont val="Calibri"/>
        <family val="2"/>
        <scheme val="minor"/>
      </rPr>
      <t>.</t>
    </r>
  </si>
  <si>
    <t>Xnext</t>
  </si>
  <si>
    <t>Iniziativa che ha lo scopo di sviluppare e commercializzare i più avanzati sistemi di ispezione in linea a raggi X per i controlli industriali e di sicurezza oggi disponibili a livello mondiale; rende più puliti e sicuri il cibo, i farmaci che prendiamo e i viaggi in aereo, grazie a rivoluzionari controlli di qualità e di identificazione dei materiali eseguiti in tempo reale.</t>
  </si>
  <si>
    <t>Michele Ognissanti</t>
  </si>
  <si>
    <t>mognissanti@x-next.com</t>
  </si>
  <si>
    <t>Al momento stanno raccogliendo fondi per finanziare l’avvio della produzione industriale della detection unit che è stata ultimata lo scorso ottobre, avendo superato gli ultimi test a livello di prototipo industriale.
Round da €1m di cui il 75% raccolto da family &amp; friends.
Iniziativa da monitorare per il futuro; ad oggi non sono in una fase di sviluppo commerciale in linea con le politiche del Fondo.</t>
  </si>
  <si>
    <t>Helbiz</t>
  </si>
  <si>
    <t>Società attiva nello smart mobility mediante sharing di monopattini elettrici e biciclette in modalità free-floating e p2p car sharing.</t>
  </si>
  <si>
    <t>Giulio Profumo</t>
  </si>
  <si>
    <t>giulio@helbiz.com</t>
  </si>
  <si>
    <t>Bocciata nel 2018 in quanto seed: ricercavano $20m di convertible notes.
Fatta call di aggioramenot col CFO anche per creare contatto con A. Seina per Radical.</t>
  </si>
  <si>
    <t>Tulipsmarket</t>
  </si>
  <si>
    <t>Cesena</t>
  </si>
  <si>
    <t>Sito web in cui è possibile ordinare la spesa e ritirarla già pronta o vederla recapitata a domicilio.</t>
  </si>
  <si>
    <t>Ciro Spedaliere</t>
  </si>
  <si>
    <t>spedaliere@vertis.it</t>
  </si>
  <si>
    <t>Troppo seed e con elevata competizione; al 2019 il fatturato è di €265k. Il piano prevede al 2022 ricavi per €5.6m.
Sono in raccolta per €300k.</t>
  </si>
  <si>
    <t>Stamp</t>
  </si>
  <si>
    <t>Piattaforma tax free shopping, ovvero le vendite che i retail, i negozi italiani possono fare esenti IVA ai viaggiatori stranieri permettendo di poter vendere come i duty-free.</t>
  </si>
  <si>
    <t>giulio.valiante@gmail.com</t>
  </si>
  <si>
    <t>Troppo seed; sono in raccolta per €1m. Non sono indicate metriche rilevanti (solo il transato).</t>
  </si>
  <si>
    <t>Cryptolab Technologies</t>
  </si>
  <si>
    <t>Soluzione in grado di criptare i dati, trasferire i dati collezionati in maniera criptata via internet e memorizzarli.</t>
  </si>
  <si>
    <t>Massimo Bertaccini</t>
  </si>
  <si>
    <t>m.bertaccini@cryptolab.it</t>
  </si>
  <si>
    <t>Sharengo</t>
  </si>
  <si>
    <t>Livorno</t>
  </si>
  <si>
    <t>Servizio di car sharing di auto elettriche.</t>
  </si>
  <si>
    <t>Alberto Daina-Movent Capital Advisors</t>
  </si>
  <si>
    <t>Alberto Daina</t>
  </si>
  <si>
    <t>alberto.daina@moventcapitaladvisors.it</t>
  </si>
  <si>
    <t>Terzo operatore in Italia nell’ambito del car sharing con una quota del 24% ed il primo ad aver lanciato il servizio full free floating elettrico.
Fatturato: 2018 di €5.5m; 2019 di €12m con EBITDA positivo.
L’entità dell’operazione dovrebbe essere compresa tra i €5-10m considerando eventualmente l’emissione di un minibond o un prestito soci.</t>
  </si>
  <si>
    <t>Greater Fool Media</t>
  </si>
  <si>
    <t>Greater Fool Media opera nel mercato della vendita di advertising su YouTube ed altre piattaforme digital. Attualmente YouTube rappresenta l’interlocutore principale, ma sono in corso trattative con altre piattaforme (Musically/Tik Tok – Facebook) che sono in procinto di attivare la monetizzazione dei contenuti. Greater Fool Media rientra nei cosiddetti MCNs (Multi-channel network), si occupa, quindi, di collegare YouTuber e creatori di contenuti tra loro per dare ad entrambi le maggiori opportunità di guadagno possibile.</t>
  </si>
  <si>
    <t>Stefano Romiti-Antares Private Equity</t>
  </si>
  <si>
    <t>Stefano Romiti</t>
  </si>
  <si>
    <t>stefano.romiti@antaresinvestimenti.it</t>
  </si>
  <si>
    <t>Fatturato 2018 di €1.8m; in raccolta per €1.5m.
L'advisor ci ha comunicato che i founder hanno improvvisamente frenato sul fronte aumento di capitale per dissidi interni. Quindi al momento e con un outlook di medio termine non differente, si sentono di bloccare l'assistenza e di non promuovere l’operazione che comunque non è più sul tavolo.</t>
  </si>
  <si>
    <t>Pjt Epipoli</t>
  </si>
  <si>
    <t>Piattaforma che si occupa di marketing relazionale; realizza soluzioni mirate per il marketing one-to-one, la fidelizzazione dei clienti, l’incentive e l’incremento delle performance.</t>
  </si>
  <si>
    <t>Piero Angelone-Invitalia Ventures</t>
  </si>
  <si>
    <t>Piero Angelone</t>
  </si>
  <si>
    <t>pangelone@invitaliaventures.it</t>
  </si>
  <si>
    <t>Fase di vita e tipologia operazione non allineate alla politica d'investimento del Fondo.</t>
  </si>
  <si>
    <t>Presto Food</t>
  </si>
  <si>
    <t>Piattaforma food delivery leader nel Sud Italia; ha una tecnologia basata su un algoritmo proprietario che prevede soluzioni per più pickup, e questo permette una delivery veloce in pochi minuti, qualificandoci come il servizio italiano più efficiente in termini di qualità e costi di consegna.</t>
  </si>
  <si>
    <t>Guido Consoli</t>
  </si>
  <si>
    <t>guido.consoli@prestofood.it</t>
  </si>
  <si>
    <t>Transato per circa €2m. In raccolata per €900k su valutazione pre-money di €4.1m.</t>
  </si>
  <si>
    <t>Vaica</t>
  </si>
  <si>
    <t>Tel Aviv</t>
  </si>
  <si>
    <t>Israele</t>
  </si>
  <si>
    <t>Vaica opera nel settore dell'assistenza ai pazienti fornendo dispositivi di adesione ai farmaci personalizzati su misura, collegati a una piattaforma software basata su cloud che supporta qualsiasi modalità di trattamento, per l'uso di società farmaceutiche e chi sostiene il costo del servizio.</t>
  </si>
  <si>
    <t>Maurizio Rubino-Studio Rubino</t>
  </si>
  <si>
    <t>Maurizio Rubino</t>
  </si>
  <si>
    <t>mrubino@studiorubino.it</t>
  </si>
  <si>
    <t>Cosa vogliono fare: espansione commerciale per raggiungere un flusso di cassa positivo in due anni; nel 2019 contratti per circa $0,8m.
In raccolta per $5m.</t>
  </si>
  <si>
    <t>Dragonfly</t>
  </si>
  <si>
    <t>Offre servizi integrati (tecnico-ingegneristici, di system integration e di prototipazione) per sostenere il cliente nelle trasformazioni di business abilitate dalle nuove tecnologie digitali legate alI'industry 4.0.</t>
  </si>
  <si>
    <t>Claudio Giarda</t>
  </si>
  <si>
    <t>claudio.giarda@dragonfly.it</t>
  </si>
  <si>
    <t>WeTaxi</t>
  </si>
  <si>
    <t>Applicazione che permette di prenotare e condividere taxi e conoscere il costo della corsa in anticipo; in dettaglio consente di prenotare il taxi con pochi click sullo smartphone specificando giorno e ora, di avere il calcolo della tariffa in anticipo inserendo punto di partenza e di destinazione, di controllare gli spostamenti del taxi in tempo reale e di pagare tramite app oppure direttamente a bordo. In più, l'app permette di condividere la corsa e risparmiare ulteriormente, non soltanto in termini economici ma anche ambientali, abbattendo le emissioni nocive di CO2 in atmosfera.</t>
  </si>
  <si>
    <t>Massimiliano Curto</t>
  </si>
  <si>
    <t>max@wetaxi.it</t>
  </si>
  <si>
    <t>Colibri</t>
  </si>
  <si>
    <t>Opera nell'ambito della progettazione di sistemi integrati di comando e controllo per mettere in sicurezza infrastrutture critiche. È una piattaforma di sicurezza integrata basata su algoritmi di analisi video avanzati; integra tecnologie e prodotti COTS come ad esempio: sensori, dispositivi e piattaforme software per la realizzazione di soluzioni personalizzate, nel rispetto degli standard e dei controlli di qualità più rigorosi.</t>
  </si>
  <si>
    <t>giovann ipinelli@gmail.com</t>
  </si>
  <si>
    <t>Spin-off di Intercolsunting, società attiva nella progettazione e nello sviluppo di sistemi HW e SW ed applicazioni embedded dedicati ai settorie aerospazio e difesa.
Fatturato 2018: €1,7m; fatturato 2019: €2.7m di cui €1,0m già confermati.
Da BP, Colibri prevede al 2023 di fatturare circa €15m con un EBITDA di €5.1m.
Equity ricercato: €2m. Disponibilità a cedere il 30% delle quote societarie.</t>
  </si>
  <si>
    <t>Relocabroad</t>
  </si>
  <si>
    <t>Attiva nel property management, è specializzata in affitti per brevi e medi periodi nel centro di Londra.</t>
  </si>
  <si>
    <t>La società gestisce direttamente in full-management oltre 60 appartamenti nel cuore della capitale nelle zone di Covent Garden, Piccadilly, Soho, Waterloo, Fitzrovia e nell’area della City. Il fatturato complessivo nel 2019 è di £4.3m con EBITDA di £450k.
Sono in raccolta per circa €3m che verranno impiegati per consolidamento UK (30%), sviluppo IT (30%) e ingresso in Italia (40%).</t>
  </si>
  <si>
    <t>Bank Notes</t>
  </si>
  <si>
    <t>Rimini</t>
  </si>
  <si>
    <t xml:space="preserve">Sistema universale per l'esecuzione di pagamenti istantanei; può essere usato sia in prossimità che da remoto. </t>
  </si>
  <si>
    <t>francesco.ricci@bank-notes.com</t>
  </si>
  <si>
    <t>Ouvert</t>
  </si>
  <si>
    <t xml:space="preserve">Attiva nel settore energetico operando come fornitore di servizi e soluzioni di intelligenza energetica; l’obiettivo aziendale è quello di fornire le soluzioni migliori per implementare la piena convergenza della gestione dell’efficienza energetica e dell’ottimizzazione dei processi relativi all’energia.
In dettaglio si occupa della ricerca e sviluppo di metodi per la energy data intelligence.
</t>
  </si>
  <si>
    <t>La società possiede un portafoglio di soluzioni IT per l’intelligenza energetica per sostenere l’automazione, la centralizzazione e l’analisi dei dati. Le soluzioni IT proprietarie sono differenziate in base allo scenario operativo e al processo specifico relativo all’energia gestita. I clienti sono perlopiù operatori attivi nel settore telecomunicazioni e fornitori di tecnologie dell’informazione; i clienti 2018 sono stati Poste, Coni, Tim e ISPE. Secondo la roadmap presentata la società tra il 2020 e il 2021 svilupperà sistemi di Cyber Security focalizzandosi sugli aspetti task force setup, solution hardening e privacy.
Il business plan mostra un fatturato in aumento che arriverà al 2021 a circa €5m con incidenza maggiore dal comparto Energy (SaaS). Sono in raccolta per circa €1,5m che serviranno soprattutto per nuovi inserimenti di personale e marketing.</t>
  </si>
  <si>
    <t>HENSHIN</t>
  </si>
  <si>
    <r>
      <t xml:space="preserve">Piattaforma open source per </t>
    </r>
    <r>
      <rPr>
        <i/>
        <sz val="11"/>
        <rFont val="Calibri"/>
        <family val="2"/>
        <scheme val="minor"/>
      </rPr>
      <t>mobility</t>
    </r>
    <r>
      <rPr>
        <sz val="11"/>
        <rFont val="Calibri"/>
        <family val="2"/>
        <scheme val="minor"/>
      </rPr>
      <t xml:space="preserve"> e </t>
    </r>
    <r>
      <rPr>
        <i/>
        <sz val="11"/>
        <rFont val="Calibri"/>
        <family val="2"/>
        <scheme val="minor"/>
      </rPr>
      <t>smart cities</t>
    </r>
    <r>
      <rPr>
        <sz val="11"/>
        <rFont val="Calibri"/>
        <family val="2"/>
        <scheme val="minor"/>
      </rPr>
      <t>.</t>
    </r>
  </si>
  <si>
    <t>Roberto della Marina</t>
  </si>
  <si>
    <t>Domenico Mangiacapra</t>
  </si>
  <si>
    <t>domenico.mangiacapra@henshingroup.com</t>
  </si>
  <si>
    <t>Rilasciato MVP a ottobre 2018; 3 progetti pilota in essere con dei clienti.
In raccolta per €1m.</t>
  </si>
  <si>
    <t xml:space="preserve">Myntech </t>
  </si>
  <si>
    <r>
      <t xml:space="preserve">Software House dedita allo sviluppo di applicativi Cloud, Mobile, BlockChain, Big Data, IOT, AI e ML. La strategia, sfruttanto il know-ow interno è quello di creare una </t>
    </r>
    <r>
      <rPr>
        <i/>
        <sz val="11"/>
        <rFont val="Calibri"/>
        <family val="2"/>
        <scheme val="minor"/>
      </rPr>
      <t>innovation factory</t>
    </r>
    <r>
      <rPr>
        <sz val="11"/>
        <rFont val="Calibri"/>
        <family val="2"/>
        <scheme val="minor"/>
      </rPr>
      <t>.</t>
    </r>
  </si>
  <si>
    <t>Marco Amato</t>
  </si>
  <si>
    <t>marco.amato@myntech.it</t>
  </si>
  <si>
    <t>Cercano risosre per sviluppare l'innovation factory.
Nel 2018: ricavi ci €100k; 0 brevetti.
Nel 2019: obittivo di €1,5m di ricavi; 3 brevetti; investimento di €850k.</t>
  </si>
  <si>
    <t>IAS</t>
  </si>
  <si>
    <t>Specializzata nello sviluppo, produzione e vendita di veicoli blindati.</t>
  </si>
  <si>
    <t>Andrea Bonabello-Bizplace</t>
  </si>
  <si>
    <t>Andrea Bonabello</t>
  </si>
  <si>
    <t>andrea@bizplace.it</t>
  </si>
  <si>
    <t>L’ammontare di capitali richiesto per lo sviluppo del progetto si colloca in una forbice che va dai €5-10m, su una valutazione di €20m, per la realizzazione dell'impianto produttivo.</t>
  </si>
  <si>
    <t>CellDynamics</t>
  </si>
  <si>
    <t>Biotech</t>
  </si>
  <si>
    <t>Sviluppa una linea di dispositivi per analisi cellulare in real-time che permettono di ottenere dei video delle cellule nel loro percorso di vita, anche durante la loro risposta a stimoli esterni come farmaci e virus. La tecnologia alla base trova applicazioni specifiche nel campo della fecondazione assistita e nello sviluppo di nuovi farmaci ad esempio per le cellule metastatiche circolanti; offre un servizio completo corredato di strumento da laboratorio, monuoso, software dedicato e app connessa, così che l’utilizzatore possa seguire l’esperimento biologico, potendo anche rivedere in offline i video ottenuti.</t>
  </si>
  <si>
    <t>m.calzolari@assosim.it</t>
  </si>
  <si>
    <t>In raccolta per circa €1m.</t>
  </si>
  <si>
    <t>MetaFyre</t>
  </si>
  <si>
    <r>
      <t xml:space="preserve">Piattaforma per la costruzione e gestione di  </t>
    </r>
    <r>
      <rPr>
        <i/>
        <sz val="11"/>
        <rFont val="Calibri"/>
        <family val="2"/>
        <scheme val="minor"/>
      </rPr>
      <t xml:space="preserve">IoT solutions hyper-connected </t>
    </r>
    <r>
      <rPr>
        <sz val="11"/>
        <rFont val="Calibri"/>
        <family val="2"/>
        <scheme val="minor"/>
      </rPr>
      <t xml:space="preserve"> e distribuite.</t>
    </r>
  </si>
  <si>
    <t>Franco Petrucci</t>
  </si>
  <si>
    <t>franco.petrucci@futuryng.com</t>
  </si>
  <si>
    <t>Fatto incontro introduttivo  il 13/3. Modello di business, struttura societaria e proposta d'investimento non chiare.</t>
  </si>
  <si>
    <t xml:space="preserve">Luxochain </t>
  </si>
  <si>
    <t>Lugano</t>
  </si>
  <si>
    <t>Carlo Corsi-Oaklins</t>
  </si>
  <si>
    <t xml:space="preserve">MAXFONE </t>
  </si>
  <si>
    <t>MAXFONE è il primo data provider europeo indipendente che opera nei settori dell'IoT e dei Big Data (con la divisione SocialMelter).
Nell'ambito dell'IoT, la società fornisce soluzioni di connettività, condivisione, protezione e messa in sicurezza dei dati (es. progettazione e realizzazione di infrastrutture IoT).
Nell'ambito dei Big Data, grazie ad una metodologia brevettata (basata su IA, machine learning e deep learning), la società raccoglie ed analizza i dati provenienti dal web e dai social media per estrarre informazioni rilevanti che guidino le imprese verso un approccio data-driven (es. analisi dei comportamenti di consumo e acquisto).</t>
  </si>
  <si>
    <t>Paolo Spadoni</t>
  </si>
  <si>
    <t>Paolo Errico</t>
  </si>
  <si>
    <t>paolo.errico@maxfone.it</t>
  </si>
  <si>
    <t>Neurab</t>
  </si>
  <si>
    <t>Iniziativa che ha sviluppato un medical device per la riabilitazione neurocognitiva e psicologica rivolto a pazienti che presentano dei danni cerebrali.</t>
  </si>
  <si>
    <t>Giorgio Casoni</t>
  </si>
  <si>
    <t>giorgio.casoni@neurab.com</t>
  </si>
  <si>
    <t>Troppo seed per VV2; in ricerca per €200k.</t>
  </si>
  <si>
    <t>Vincix</t>
  </si>
  <si>
    <t>Si occupa dello sviluppo di soluzioni software di Robotic Process Automation (RPA) e Artificial Intelligence (AI), focalizzandosi sulla razionalizzazione, sull’ottimizzazione e automazione dei processi chiave dei clienti. In particolare, supporta i clienti nella digitalizzazione e automazione dei processi aziendali, con l’obiettivo di ingenti risparmi sui costi e sui tempi di esecuzione, ricorrendo a soluzioni di RPA e di AI, che non alterano l’infrastruttura IT esistente nelle aziende clienti.</t>
  </si>
  <si>
    <t>Giovanni Sestili</t>
  </si>
  <si>
    <t>gsestili@vincix.com</t>
  </si>
  <si>
    <t>Fatta video call il 26/2.</t>
  </si>
  <si>
    <t xml:space="preserve">Tripoffering </t>
  </si>
  <si>
    <t>Piattaforma che permetta ai viaggiatori di rivolgersi direttamente agli operatori turistici locali (DMC) per viaggi su misura, senza la necessità di dover utilizzare ulteriori intermediari, agenzie di viaggio e/o tour operator di tipo “outgoing”.</t>
  </si>
  <si>
    <t>Davide De Caro</t>
  </si>
  <si>
    <t>decarodavidedr@gmail.com</t>
  </si>
  <si>
    <t>Seed; settore con elevata competizione.</t>
  </si>
  <si>
    <t>Two Hundred </t>
  </si>
  <si>
    <t>Portale di equity crowdfunding.</t>
  </si>
  <si>
    <t>Matteo Masserdotti</t>
  </si>
  <si>
    <t>matteo@200crowd.com</t>
  </si>
  <si>
    <t>Settore non rientra tra le priorità di azione del Fondo.</t>
  </si>
  <si>
    <t>GlassUp3</t>
  </si>
  <si>
    <t>Visori a realtà aumentata per utilizzo industriale. Assistenza in remoto, formazione sul campo, riconoscimento immagini, ecc.</t>
  </si>
  <si>
    <t>Federico Palumbo</t>
  </si>
  <si>
    <t>federico.palumbo@glassup.net</t>
  </si>
  <si>
    <t>Ricevuto BP; al momento sono in raccolta per €500k.</t>
  </si>
  <si>
    <t xml:space="preserve">Nustox  </t>
  </si>
  <si>
    <t>Piattaforma boutique con gli articoli dei migliori brand a prezzi scontati. Abbigliamento e accessori con spedizione e reso gratuiti.</t>
  </si>
  <si>
    <t>Antonio Tarsia</t>
  </si>
  <si>
    <t>Matteo Milione</t>
  </si>
  <si>
    <t>matteo.milione@nustox.com</t>
  </si>
  <si>
    <t>2Hire</t>
  </si>
  <si>
    <t>Offre soluzioni per la mobilità trasformando tutti i tipi di veicoli in auto connesse; personalizza le soluzioni B2B per i noleggi auto.</t>
  </si>
  <si>
    <t>Filippo Agostino</t>
  </si>
  <si>
    <t>f.agostino@2hire.io</t>
  </si>
  <si>
    <t>Rejected nel 2019 con motivazione 1.a. Fatta call di aggiornamento il 2/11:
Chiuso nel 2019 round Series A con P101 e CDP da €5,6m.
Erano arrivato ad un ARR di €1m, poi hanno subito l'impatto Covid-19. Ora sono tornati a monthly recurring revenues di €50k.
Team: 25.
Clienti: 20 in tutta Europa (Cabify, Hertz...)
Settori di riferimento: 1) smart mobility (50% auto, 50% micro-mobility - 15k veicoli connessi), 2) Società di noleggio a breve termine, 3) auto connessa.
Obiettivo 2022: ARR di €2m e +20k veicoli connessi.
Nuovo round previsto per H1 2023, ci terrà aggiornati.</t>
  </si>
  <si>
    <t>Radical (ex BagBnb)</t>
  </si>
  <si>
    <t>Offre una rete di deposito bagagli che consente ai turisti di lasciare le valigie e di girare nelle città in libertà.</t>
  </si>
  <si>
    <t>Alessandro Seina</t>
  </si>
  <si>
    <t>info@bagbnb.com</t>
  </si>
  <si>
    <t>fino al 31/10/2019</t>
  </si>
  <si>
    <r>
      <rPr>
        <u/>
        <sz val="11"/>
        <rFont val="Calibri"/>
        <family val="2"/>
        <scheme val="minor"/>
      </rPr>
      <t>DD e assistenza legale</t>
    </r>
    <r>
      <rPr>
        <sz val="11"/>
        <rFont val="Calibri"/>
        <family val="2"/>
        <scheme val="minor"/>
      </rPr>
      <t>: Lipani, Catricalà &amp; Partners.</t>
    </r>
    <r>
      <rPr>
        <u/>
        <sz val="11"/>
        <rFont val="Calibri"/>
        <family val="2"/>
        <scheme val="minor"/>
      </rPr>
      <t xml:space="preserve">
DD Contabile/Fiscale</t>
    </r>
    <r>
      <rPr>
        <sz val="11"/>
        <rFont val="Calibri"/>
        <family val="2"/>
        <scheme val="minor"/>
      </rPr>
      <t>: Pirola, Pennuto, Zei e Associati.</t>
    </r>
  </si>
  <si>
    <t>28/11/2019
05/12/2019</t>
  </si>
  <si>
    <t>VOOVIO</t>
  </si>
  <si>
    <t>San Sebastian</t>
  </si>
  <si>
    <r>
      <t xml:space="preserve">Soluzione basata su </t>
    </r>
    <r>
      <rPr>
        <i/>
        <sz val="11"/>
        <rFont val="Calibri"/>
        <family val="2"/>
        <scheme val="minor"/>
      </rPr>
      <t>enhanced reality</t>
    </r>
    <r>
      <rPr>
        <sz val="11"/>
        <rFont val="Calibri"/>
        <family val="2"/>
        <scheme val="minor"/>
      </rPr>
      <t xml:space="preserve"> replica digitale e simulazione di procedure </t>
    </r>
    <r>
      <rPr>
        <i/>
        <sz val="11"/>
        <rFont val="Calibri"/>
        <family val="2"/>
        <scheme val="minor"/>
      </rPr>
      <t>on field</t>
    </r>
    <r>
      <rPr>
        <sz val="11"/>
        <rFont val="Calibri"/>
        <family val="2"/>
        <scheme val="minor"/>
      </rPr>
      <t xml:space="preserve"> in ambito industriale.</t>
    </r>
  </si>
  <si>
    <t>Catalin Rusu-Rusu e Catalin PFA</t>
  </si>
  <si>
    <t>Catalin Rusu</t>
  </si>
  <si>
    <t>ceo@businesses-properties.com</t>
  </si>
  <si>
    <t>1.e</t>
  </si>
  <si>
    <t>Italicoon</t>
  </si>
  <si>
    <t>Portale B2B dedicato all'esportazione di prodotti e servizi Made in Italy in cui i buyers di tutto il mondo trovano solo autentici prodotti italiani, consulenza, servizi, informazioni e approfondimenti.</t>
  </si>
  <si>
    <t>Salvatore Carollo</t>
  </si>
  <si>
    <t>dottorecarollo@yahoo.com</t>
  </si>
  <si>
    <t>Tnet</t>
  </si>
  <si>
    <t>Sviluppo di infrastrutture e piattaforma (hanno sviluppato un middleware proprietario) per controllare e gestire complessi ambieni IoT (Smart Cities, Mobility, Smart Highways e Smart Agriculture).</t>
  </si>
  <si>
    <t>Francesco Mazzola</t>
  </si>
  <si>
    <t>fmazzola@tnet.it</t>
  </si>
  <si>
    <t>Cosaporto.it</t>
  </si>
  <si>
    <t>Stefano Manili</t>
  </si>
  <si>
    <t>stefano.manili@cosaporto.it</t>
  </si>
  <si>
    <t>Verado</t>
  </si>
  <si>
    <t>Utilizza la tecnologia per liberare il mercato secondario dei beni di lusso di frodi e pregiudizi nei prezzi, offrendo un maggiore accesso a prodotti autentici e di alta qualità.</t>
  </si>
  <si>
    <t>Claudio de Giovanni</t>
  </si>
  <si>
    <t>claudio@verado.com</t>
  </si>
  <si>
    <t>Fatturato 2019E di circa €100k. In raccolta per €500k. Troppo seed per VV2.</t>
  </si>
  <si>
    <t>E-GAP</t>
  </si>
  <si>
    <t>Lussemburgo</t>
  </si>
  <si>
    <t xml:space="preserve">Ricarica l'auto elettrica su richiesta e in ogni luogo. Basta dotarsi dell’apposita app e prenotare la richiesta di ricarica. </t>
  </si>
  <si>
    <t>Valentino Cerboni-Cassiopea Partners</t>
  </si>
  <si>
    <t>Valentino Cerboni</t>
  </si>
  <si>
    <t>valentino.cerboni@cassiopeapartners.com</t>
  </si>
  <si>
    <t>Sixth Sense</t>
  </si>
  <si>
    <t>Piattaforma che offre soluzioni per raccolta, archiviazione, estrazione e elaborazione dei dati.</t>
  </si>
  <si>
    <t>Giacomo Filippo Porzio</t>
  </si>
  <si>
    <t>g.porzio@sixth-sense.it</t>
  </si>
  <si>
    <t>Ne parliamo anche con Gellify, in quanto Nalucci ha già venduto ad Accenture azienda simile nel campo del data analytics.</t>
  </si>
  <si>
    <t>ReStore</t>
  </si>
  <si>
    <t>Piattaforma di e-commerce per i rivenditori di generi alimentari di medie e piccole dimensioni.</t>
  </si>
  <si>
    <t>Barbara Labate</t>
  </si>
  <si>
    <t>barbara.labate@risparmiosuper.it</t>
  </si>
  <si>
    <t>Ricavi attesi 2019 di circa €2.5m; nel 2018 il fatturato ha subito una flessione ad €1m rispetto al 2017.
 Fabbisogno di circa €2m.
Al momento bocciata dal momento che  come segnalato da Giovanni Pinelli risulta che l’azionista ha una causa con Lazio Innova.</t>
  </si>
  <si>
    <t>Mind the Gum</t>
  </si>
  <si>
    <t>Innovativo integratore in formato chewing-gum per memoria, concentrazione, energia e contro la stanchezza mentale.</t>
  </si>
  <si>
    <t>Carlo Pautrie</t>
  </si>
  <si>
    <t>carlo.pautrie@dantems.com</t>
  </si>
  <si>
    <t>Overout</t>
  </si>
  <si>
    <t>Pesaro</t>
  </si>
  <si>
    <t>Overout propone la tecnologia Smart Connected sotto forma di un proprio software e hardware di Gesture &amp; Voice Control per equipaggiare i prodotti d’arredamento propri o prodotti da imprese italiane, in modo tale da essere gestiti attraverso il Voice Assistance.</t>
  </si>
  <si>
    <t>Flavio Bisson-Conuslstaff</t>
  </si>
  <si>
    <t>Flavio Bisson</t>
  </si>
  <si>
    <t>bisson@consulstaff.it</t>
  </si>
  <si>
    <t>Nel pitch non sono indicate metriche e fabbisogno richiesto. Iniziativa ancora in fase iniziale in un mercato con player di medio-grandi dimensioni.</t>
  </si>
  <si>
    <t>Blowhammer</t>
  </si>
  <si>
    <t>Marchio di abbigliamento italiano "underground" con produzione JIT e vendita esclusiva tramite e-commerce (consegna in 3-5 gg).</t>
  </si>
  <si>
    <t>Salvatore Sinigaglia</t>
  </si>
  <si>
    <t>salvatoresinigaglia@blowhammer.com</t>
  </si>
  <si>
    <t>Fondata nel 2014; ricavi 2018 per circa €2,2m (€1,6m nel 2017). Non è indicato il fabbisogno richiesto.</t>
  </si>
  <si>
    <t>Project HOME</t>
  </si>
  <si>
    <t>Fondata nel 2019, piattaforma immobiliare per la gestione degli affitti delle seconde case in località turistiche. È presente in 10 località tra Svizzera, Italia e Francia.</t>
  </si>
  <si>
    <t>Andrea Nessi-Ramus &amp; Fidinam SA</t>
  </si>
  <si>
    <t>Andrea Nessi</t>
  </si>
  <si>
    <t>a.nessi@ramusfidinam.com</t>
  </si>
  <si>
    <t>Fondata nel 2009, nel 2018 ha generato ricavi per CHF 2m.</t>
  </si>
  <si>
    <t xml:space="preserve">Wallfarm </t>
  </si>
  <si>
    <t>Hanno sviluppato LIA, un sistema di automazione compatto per coltivazione idroponica o aerponica.  LIA raccoglie itutti i dati su temperatura e umidità dell'aria, pressione, temperatura e ph dell'acqua, illuminazione, livello di irrigazione e ossigenazione. Il prodotto è rivolto alle aziende che operano nel settore degli orti verticali domestici. Il vantaggio di LIA è nei sensori, oggetto di brevetto, per rilevazione PH ed Ec (ad oggi sul mercato sono presenti due tipi di sensori, quelli industriali che costano molto e quelli più economici che hanno elevati costi di manutenzione).</t>
  </si>
  <si>
    <t>VentureUp</t>
  </si>
  <si>
    <t>JacopoTeodori</t>
  </si>
  <si>
    <t>jacopo@wallfarm.bio</t>
  </si>
  <si>
    <t>Incontrata a VentureUp; è troppo seed per VV2. Ricercano €1m per coprire i costi di industrializzazione.
Hanno firmato LOI con Tower Garden.
L'automazione da loro sviluppata in termini di sensori Ph ed Ec è possibile solo tramite la speciale chiusura sviluppata con Guala (fornitura esclusiva per 5 anni).</t>
  </si>
  <si>
    <t>Aevum</t>
  </si>
  <si>
    <t>Fornitore di servizi completi di logistica aero-spaziale.</t>
  </si>
  <si>
    <t>Stephen Frangione</t>
  </si>
  <si>
    <t>stephen@rueone-inv.com</t>
  </si>
  <si>
    <t>Round A: $10m.</t>
  </si>
  <si>
    <t>Manet Mobile</t>
  </si>
  <si>
    <t>I dispositivi Manet sono smartphone Samsung completamente personalizzati per venire incontro alle esigenze delle strutture ricettive. All’interno di Manet si può digitalizzare il menu del room service, permettere agli ospiti di ordinare la colazione a letto o di prenotare un tavolo al ristorante direttamente da smartphone, anche quando non si trovano in stanza.
Manet punta a sostituire il telefono fisso della stanza, aggiungendo nuove funzioni: apertura delle porte, interazione con Smart TV, domotica e molto altro.</t>
  </si>
  <si>
    <t>Antonio Calia</t>
  </si>
  <si>
    <t>antonio.calia@manetmobile.com</t>
  </si>
  <si>
    <t>Fatturato 2019: €1.1m. In raccolta per circa €5m.</t>
  </si>
  <si>
    <t>Ludwig</t>
  </si>
  <si>
    <t>Motore di ricerca linguistica e traduttore intelligente.</t>
  </si>
  <si>
    <t>Federico Papa</t>
  </si>
  <si>
    <t>fepapa83@gmail.com</t>
  </si>
  <si>
    <t>Sono in raccolta per €1.2m.</t>
  </si>
  <si>
    <t>Glauk</t>
  </si>
  <si>
    <t>Iniziativa attiva nel campo sonoro; progetta trasduttori.</t>
  </si>
  <si>
    <t>Raffele Bini</t>
  </si>
  <si>
    <t>r.bini@binibrascio.it</t>
  </si>
  <si>
    <t>Piano di crescita non in linea con obiettivi del Fondo.</t>
  </si>
  <si>
    <t>WeTipp</t>
  </si>
  <si>
    <t>Piattaforma di collaborazione per "communities" che permette di: mappare i propri membri, aggregare tutti gli strumenti di cui hanno bisogno in un unico luogo, ingaggiare i propri membri su grande scala.</t>
  </si>
  <si>
    <t>Gianluca Ferranti-Vivocha</t>
  </si>
  <si>
    <t>Damiano Ramazzotti</t>
  </si>
  <si>
    <t>damianoramazzotti@gmail.com</t>
  </si>
  <si>
    <t>Nel 2018 ha raggiunto un fatturato di €340k.
Ricercano €1,5m ad una valutazione tra €6m ed €7,6m.
Devono ancora consolidare le metriche; inoltre il piano di crescita fino al 2022 non risulta particolarmente ambizioso.</t>
  </si>
  <si>
    <t>Noiz</t>
  </si>
  <si>
    <t>Piattaforma rivolta ai videogames; Noiz è un videogioco per PC e Console, sia a giocatore singolo che online.</t>
  </si>
  <si>
    <t>Nage Software House</t>
  </si>
  <si>
    <t>wearenage@gmail.com</t>
  </si>
  <si>
    <r>
      <t xml:space="preserve">Iniziativa troppo </t>
    </r>
    <r>
      <rPr>
        <i/>
        <sz val="11"/>
        <rFont val="Calibri"/>
        <family val="2"/>
        <scheme val="minor"/>
      </rPr>
      <t xml:space="preserve">seed, devono ancora terminare sviluppo </t>
    </r>
    <r>
      <rPr>
        <sz val="11"/>
        <rFont val="Calibri"/>
        <family val="2"/>
        <scheme val="minor"/>
      </rPr>
      <t>software</t>
    </r>
    <r>
      <rPr>
        <i/>
        <sz val="11"/>
        <rFont val="Calibri"/>
        <family val="2"/>
        <scheme val="minor"/>
      </rPr>
      <t xml:space="preserve"> (</t>
    </r>
    <r>
      <rPr>
        <sz val="11"/>
        <rFont val="Calibri"/>
        <family val="2"/>
        <scheme val="minor"/>
      </rPr>
      <t xml:space="preserve">fatturato atteso per 2020 è di €345k); inoltre l'ammontare del </t>
    </r>
    <r>
      <rPr>
        <i/>
        <sz val="11"/>
        <rFont val="Calibri"/>
        <family val="2"/>
        <scheme val="minor"/>
      </rPr>
      <t xml:space="preserve">round </t>
    </r>
    <r>
      <rPr>
        <sz val="11"/>
        <rFont val="Calibri"/>
        <family val="2"/>
        <scheme val="minor"/>
      </rPr>
      <t>è di piccole dimensioni.</t>
    </r>
  </si>
  <si>
    <t>PlasticFinder</t>
  </si>
  <si>
    <t>Piattaforma innovativa che offre servizi commerciali per lo scambio di polimeri, additivi e masterbatch, in particolare materie prime inutilizzate. Inoltre, servizio e-commerce sul quale venditori e acquirenti possono trovare nuove opportunità di business.
L'iniziativa nasce da un forte bisogno nel mercato della plastica, che combina l'esperienza diretta (tecnica e commerciale sul campo) con il potenziale delle nuove tecnologie.</t>
  </si>
  <si>
    <t>Riccardo Parrini</t>
  </si>
  <si>
    <t>riccardo.parrini@plasticfinder.it</t>
  </si>
  <si>
    <t>Brandorbi</t>
  </si>
  <si>
    <t>Piattaforma di marketing influenzale phygital nel settore del mercato dell'economia condivisa.</t>
  </si>
  <si>
    <t>Gianluca Sansone</t>
  </si>
  <si>
    <t>g.sansone@brandorbi.com</t>
  </si>
  <si>
    <t>Non ricevuto alcun riscontro in merito ad organizzazione incontro introduttivo.</t>
  </si>
  <si>
    <t>Bringme (JoJob)</t>
  </si>
  <si>
    <t>Piattaforma per il carpooling casa-lavoro dei pendolari.</t>
  </si>
  <si>
    <t>Ricavi 2018: circa €400k; ricavi 2019: €1.3m.
L'entità dell'operazione dovrebbe essere compresa tra i €1.5m/€2m in un AuCap in più tranche o in parte erogata come finanziamento soci.</t>
  </si>
  <si>
    <t>Pigro</t>
  </si>
  <si>
    <t>La società offre servizio di assistente virtuale chiavi in mano per l’helpdesk; ha sviluppato una tecnologia proprietaria in grado di processare le domande degli utenti e di estrarre una risposta contestualizzata sfruttando la knowledge base sviluppata dai clienti nel tempo (manuali, web content, documenti interni, ecc.)</t>
  </si>
  <si>
    <t>Nicola Abbasciano</t>
  </si>
  <si>
    <t>nicola@pigro.ai</t>
  </si>
  <si>
    <t>Iniziativa interessante, da monitorare.
Al momento è troppo seed ed il round è piccolo (€350k).</t>
  </si>
  <si>
    <t>Banca IDEA</t>
  </si>
  <si>
    <r>
      <rPr>
        <i/>
        <sz val="11"/>
        <rFont val="Calibri"/>
        <family val="2"/>
        <scheme val="minor"/>
      </rPr>
      <t>Challenger bank</t>
    </r>
    <r>
      <rPr>
        <sz val="11"/>
        <rFont val="Calibri"/>
        <family val="2"/>
        <scheme val="minor"/>
      </rPr>
      <t xml:space="preserve"> dedicata alle piccole e medi imprese.</t>
    </r>
  </si>
  <si>
    <t>Daniele Sottile-Vitale Co.</t>
  </si>
  <si>
    <t>Daniele Sottile</t>
  </si>
  <si>
    <t>dsottile@vitale-co.com</t>
  </si>
  <si>
    <t>Sono in raccolta per €40-50m. Tra i promoter dell'iniziativa vi è Roberto Nicastro.
Una parte dei proventi del round (€10m) saranno destinati all'acquisizione di una piccola banca (per avere licenza bancaria e base di clientela di partenza) con cui hanno già effettuato attività di dd.
In termini di prodotto, al momento non hanno ancora sviluppato nulla (solo disegnato processi, ecc.)
è in pratica un seed.</t>
  </si>
  <si>
    <t>CarPlanner</t>
  </si>
  <si>
    <t xml:space="preserve">Piattaforma digitale che consente di accedere alle migliori offerte del settore auto sia per acquisto che per noleggio a lungo termine. </t>
  </si>
  <si>
    <t>Alessandro Gargani-EIF</t>
  </si>
  <si>
    <t>Robin Daina</t>
  </si>
  <si>
    <t>robindaina74@gmail.com</t>
  </si>
  <si>
    <t>Forte competizione settoriale. Ricavi 2019: €1.2m; in raccolta per circa €1m/€2m.
Fatto incontro introduttivo il 16/4.</t>
  </si>
  <si>
    <t>Shampora</t>
  </si>
  <si>
    <t>Pomezia</t>
  </si>
  <si>
    <t>Produzione e commercializzazione di prodotti personalizzati  per la cura della persona (shampoo, balsamo e prodotti per la pelle).</t>
  </si>
  <si>
    <t>Gianluca Giurazza</t>
  </si>
  <si>
    <t>Manuel Corona</t>
  </si>
  <si>
    <t>manuelcorona1288@gmail.com</t>
  </si>
  <si>
    <t>eezylife</t>
  </si>
  <si>
    <r>
      <t xml:space="preserve">Ha sviluppato eezy, </t>
    </r>
    <r>
      <rPr>
        <i/>
        <sz val="11"/>
        <rFont val="Calibri"/>
        <family val="2"/>
        <scheme val="minor"/>
      </rPr>
      <t>app</t>
    </r>
    <r>
      <rPr>
        <sz val="11"/>
        <rFont val="Calibri"/>
        <family val="2"/>
        <scheme val="minor"/>
      </rPr>
      <t xml:space="preserve"> che fornisce raccomandazioni personalizzate per il tempo libero (ristoranti, eventi, viaggi, shopping, ecc.) utilizzando intelligenza artificiale e modelli psicologici.</t>
    </r>
  </si>
  <si>
    <t>Alessandro Tosi-Kobo Funds</t>
  </si>
  <si>
    <t>Alessandro Tosi</t>
  </si>
  <si>
    <t>alessandro.tosi@kobofunds.com</t>
  </si>
  <si>
    <t>Ricercano $5m.Tra i fondatori vi è Nick Carbonari, co-founder di Scout 24.
Il team sembra solido, tuttavia è un business B2C, basato in USA e UK (al momento non è presente in Italia), il prodotto deve ancora completare feature e potenzialmente la competizione è piuttosto elevata (Google Assistant, ecc.)</t>
  </si>
  <si>
    <t>Roboze</t>
  </si>
  <si>
    <t>Alessio Lorusso</t>
  </si>
  <si>
    <t>a.lorusso@roboze.com</t>
  </si>
  <si>
    <t>Ernesto</t>
  </si>
  <si>
    <t>Piattaforma Web e App totalmente dedicata ai servizi della casa, che aiuta i clienti a trovare i migliori professionisti per i servizi domestici.</t>
  </si>
  <si>
    <t>Rome startup week</t>
  </si>
  <si>
    <t>Riccardo de Bernardinis</t>
  </si>
  <si>
    <t>riccardo.debernardinis@gmail.com</t>
  </si>
  <si>
    <t>SecurSafe</t>
  </si>
  <si>
    <t>Progetta e produce macchine e sistemi innovativi di cash-in e cash-out che consentono al cliente di monitorare le quadrature di cassa dei propri punti vendita in loco e da remoto.</t>
  </si>
  <si>
    <t>Davide Caruso</t>
  </si>
  <si>
    <t>davide.caruso@secur-safe.com</t>
  </si>
  <si>
    <t>Net income 2018: €110K.
La società si valuta €4,5m (pre-money).
Business model non facilmente scalabile.</t>
  </si>
  <si>
    <t>Hook</t>
  </si>
  <si>
    <t>Piattaforma per interoperabilità ed integrazione tra cartelle cliniche elettroniche.</t>
  </si>
  <si>
    <t>Claudio Costamagna</t>
  </si>
  <si>
    <t>Lorenzo Granato</t>
  </si>
  <si>
    <t>lorenzo@hook.md</t>
  </si>
  <si>
    <t>Ad oggi hanno investito circa $2m nell’azienda Claudio Costamagna, Luca e
Lucio Rovati, Rosario Bifulco, Stefano Buono e Francesco Bormioli, e stanno ora effettuando un round da $5m. La società ha terminato la fase di prototipia ma non ha ancora lanciato il progetto pilota.
Iniziativa troppo seed ed al momento focalizzata solo su USA.</t>
  </si>
  <si>
    <t>Mymenu</t>
  </si>
  <si>
    <t>Piattaforma di delivery food, web e mobile.</t>
  </si>
  <si>
    <t>Nel 2018 ha fatturato €1,5m. Sono in fundraising per €1,5m (già raccolto €300k) con pre-money di €10m. È in portafoglio a P101 (14%; investiro €300k).
Sono presenti in 6 citta (nord Italia) nel B2C e a Milano nel B2B (sfruttando esperienza di Bacchetteforchette il cui ramo di azienda è stato transferito nella società).</t>
  </si>
  <si>
    <t>MDPtech</t>
  </si>
  <si>
    <t>Cuneo</t>
  </si>
  <si>
    <t>La società ha sviluppato 3 prodotti, Neuron (commercializzato), Safety Bubble e Asista (da commercializzare). Tutti i prodotti rientrano nella gestione degli autoveicoli, in particolare Neuron, tramite una Power Unit raccoglie i dati telemetrici del proprio veicolo e li trasferisce allo smartphone.</t>
  </si>
  <si>
    <t>Lorenzo Baravalle</t>
  </si>
  <si>
    <t>lorenzo.baravalle@mdptech.it</t>
  </si>
  <si>
    <t>Fatturato 2018 di circa €700k.
Prevedono di arrivare ad €2m nel 2021.</t>
  </si>
  <si>
    <t>Friendly score</t>
  </si>
  <si>
    <t>Piattaforma Saas e API per il merito creditizio che utilizza dati sulle transazioni di Open Banking, dei dispositivi mobili, delle agenzie di credito, social media e altri database terzi.</t>
  </si>
  <si>
    <t>Nicolò Petrone</t>
  </si>
  <si>
    <t>nicolo@gomedici.com</t>
  </si>
  <si>
    <t>4.a</t>
  </si>
  <si>
    <t>GRAMPiT</t>
  </si>
  <si>
    <t>Sistema di assistenza a distanza per gli anziani.</t>
  </si>
  <si>
    <t>Fausto Preste</t>
  </si>
  <si>
    <t>f.preste@gramp.it</t>
  </si>
  <si>
    <t>Fatta call: non hanno ancora metriche operative; fino ad oggi hanno fatturato €5k.</t>
  </si>
  <si>
    <t>Test1</t>
  </si>
  <si>
    <t>Poliuretan Foam Flex è un prodotto pensato per la bonifica di disastri ambientali nell’Oil&amp;Gas e per qualsiasi tipologia di oil spill.</t>
  </si>
  <si>
    <t>Andrea Pavoni</t>
  </si>
  <si>
    <t>andrea.pavoni@test1srl.com</t>
  </si>
  <si>
    <r>
      <t xml:space="preserve">Iniziativa interessante in termini di prodotto ed ambito di applicazione.
Sono ancora in una fase iniziale soprattutto in termini di sviluppo commerciale.
</t>
    </r>
    <r>
      <rPr>
        <b/>
        <sz val="11"/>
        <rFont val="Calibri"/>
        <family val="2"/>
        <scheme val="minor"/>
      </rPr>
      <t xml:space="preserve">Rigettata a aprile 2019 per fase di vita.
</t>
    </r>
    <r>
      <rPr>
        <sz val="11"/>
        <rFont val="Calibri"/>
        <family val="2"/>
        <scheme val="minor"/>
      </rPr>
      <t>Nuovo aggiornamento ricevuto a novembre 2020: ancora seed.</t>
    </r>
  </si>
  <si>
    <t>Poleecy</t>
  </si>
  <si>
    <t>L’app per microassicurazioni che indennizza il cliente con la blockchain. L'applicazione permette di ottenere polizze su misura via smartphone.
Si basa sul sistema di blockchain Hyperledger, open source che potrebbe riabilitare la percezione dei clienti spesso sfiduciati dalle assicurazioni e intimoriti da pagine e pagine di contratti. Con pochi passaggi l’utente riceve la proposta ideale alle sue esigenze, la paga direttamente via smartphone e ottiene un contratto chiaro e sintetico.</t>
  </si>
  <si>
    <t>Massimo Ciaglia</t>
  </si>
  <si>
    <t>massimo@poleecy.com</t>
  </si>
  <si>
    <t>Startup lanciata a Ottobre 2018, dopo un primo round di €420k ad una pre-money di €4m.Hanno circa 20 prodotti, 4 già caricati in piattaforma, usati per il product market fit, e gli altri (tutte polizze digitali sulle CVT temporanee per le auto) in attesa di caricamento che avverrà post round A. Hanno aperto da poco un AuCap di €1m ad una pre-money di €6.6m. Circa metà del round già coperto da due player nell'ambito del corporate venture. A detta del founder, in mail, hanno ricevuto l'interesse di BHeroes (partecipato al format televisivo su Sky Uno di Cannavale) e quello di Innova Venture che coprirebbero l'altra metà.
Fatto secondo  incontro il 23/5.
Iniziativa è ancora in fase pre-revenue; hanno definito MVP a febbraio 2019; devono ancora completare prodotto per quanto concerne componente AI.</t>
  </si>
  <si>
    <t>Trendd</t>
  </si>
  <si>
    <t>Piattaforma che permette agli utenti di promuovere e collaborare con attività e brand attraverso la creazione di post e contenuti.</t>
  </si>
  <si>
    <t>Alessandro Marchetto</t>
  </si>
  <si>
    <t>a.marchetto@trendd.it</t>
  </si>
  <si>
    <t>Sono nella fase conclusiva dello sviluppo del MVP.</t>
  </si>
  <si>
    <t>Execus</t>
  </si>
  <si>
    <t>Ginevra</t>
  </si>
  <si>
    <t>Operativa nella formazione digitale; offre consulenza e formazione sulle vendite e integrazione di sitemi.</t>
  </si>
  <si>
    <t>Patrizia Piparo-MyDraco</t>
  </si>
  <si>
    <t>Patrizia Piparo</t>
  </si>
  <si>
    <t>patrizia.piparo@mydraco.biz</t>
  </si>
  <si>
    <t>Hanno fatturato nel 2018 circa €750k. Piano non ambizioso; i ricavi al 2025 si attestano a €7.2m.
Sono in raccolta per €1.5m su valutazione pre-money di €5m.
Business non particolarmente innovativo con forte concorrenza; non credo possa interessare a VV2.</t>
  </si>
  <si>
    <t>Passa&amp;prendi</t>
  </si>
  <si>
    <t>Piattaforma che consente agli utenti di poter interloquire con gli esercenti per la preparazione del proprio "carrello" e per il successivo ritiro.</t>
  </si>
  <si>
    <t>Stefano Carfagna-Data ware</t>
  </si>
  <si>
    <t>Stefano Carfagna</t>
  </si>
  <si>
    <t>info@passaeprendi.it</t>
  </si>
  <si>
    <t>Soluzione ancora in fase di sviluppo.</t>
  </si>
  <si>
    <t>Edgar</t>
  </si>
  <si>
    <t>Consente ai proprietari di case vacanze e di piccoli hotel di creare propri Concierge App per assistere ospiti prima, durante e dopo il loro soggiorno.</t>
  </si>
  <si>
    <t>Luca Sini</t>
  </si>
  <si>
    <t>luca.sini@edgarsc.com</t>
  </si>
  <si>
    <t>Round da €500k con pre-money di €2,7m in vista di un round A nel Q1 2020.
Interessanti per il lavoro fatto su piattaforma; come generazione ricavi  e mercato sono seed.</t>
  </si>
  <si>
    <t>Melligo</t>
  </si>
  <si>
    <t>Integratore alimentare (nutraceutico) a base di estratti vegetali da utilizzare in tutti i casi in cui sia necessario fornire un supporto all’organismo dopo una serata di eccessi, scarso riposo con modifica dei ritmi circadiani, oppure a seguito di un pasto serale abbondante. La formula esclusiva di Melligo è stata oggetto di un brevetto industriale, depositato nel 2017, dal titolo: “COMPOSIZIONI UTILI PER IL TRATTAMENTO DI SINTOMI CONNESSI ALL’ABUSO DI ALCOLICI”.</t>
  </si>
  <si>
    <t>Francesco Rossi</t>
  </si>
  <si>
    <t>info@melligo.it</t>
  </si>
  <si>
    <t>Animal doctor</t>
  </si>
  <si>
    <t>Clinica veterinaria.</t>
  </si>
  <si>
    <t>Gabriele Colla</t>
  </si>
  <si>
    <t>g.colla@animaldoctor.it</t>
  </si>
  <si>
    <t>Settore retail.</t>
  </si>
  <si>
    <t>Reset</t>
  </si>
  <si>
    <t>La società ha sviluppato SYNGASMART, linea di impianti di cogenerazione, sviluppata e brevettata da Reset, per la produzione combinata di energia elettrica e termica da biomasse legnose. Sono impianti termoelettrici basati sul processo di pirogassificazione delle biomasse, che consiste nella trasformazione di un combustibile solido (ad esempio cippato di legno) in un gas di sintesi, detto syngas, composto in prevalenza da idrogeno (H2), monossido di carbonio (CO), metano (CH4), anidride carbonica (CO2), vapore acqueo (H2O), azoto (N2). Questo gas, una volta raffreddato e filtrato, viene utilizzato in normali motori a combustione interna che trasformano l’energia chimica in esso contenuto in energia meccanica e termica.</t>
  </si>
  <si>
    <t>Guglielmo Pascarelli-AIFI</t>
  </si>
  <si>
    <t>Valerio Manelfi</t>
  </si>
  <si>
    <t xml:space="preserve">valerio.manelfi@reset-energy.com </t>
  </si>
  <si>
    <t>Fatturato 2018: circa €3m.
Round da €2m con pre-money di €15m.
Iniziativa arrivata il 10 maggio 2019; è stata rigettata per motivazione 1.m (settore di riferimento) il 2 ottobre 2019.
Si ripropone il 3 febbraio 2020 attraverso il diritto di First Refusal.</t>
  </si>
  <si>
    <t>Aster</t>
  </si>
  <si>
    <t>Attiva nel comparto engineering; specializzata in Aerospazio e Difesa, Homeland Security e Smart Technologies.
Fornisce Consulenza, Soluzioni e Tecnologie Smart, Systems Engineering a Governi, Enti Pubblici, Imprese Industriali e Società di PMC, in Europa, Medio Oriente e Nord Africa.</t>
  </si>
  <si>
    <t>nda@solkindar.it</t>
  </si>
  <si>
    <t>Da come scritto in mail sembrerebbe in parte un operazione di replacement della quota di Lazio Innova.
Fatturato 2019E: €4m.
Il  piano industriale punta a trasformare radicalmente il business aziendale da un modello orientato alla consulenza ad un modello orientato alla vendita di prodotti e soluzioni sistemistiche per la Sicurezza e le Smart Cities.
Società fondata nel 2010, fuori scopo per VV4.</t>
  </si>
  <si>
    <t>Ocore</t>
  </si>
  <si>
    <t>Service Provider (on site) nel campo della produzione di semi-lavorati, prototipi funzionali e stampi, di grandi dimensioni e ad alte performance, in materiali compositi rinforzati con fibra di carbonio/vetro. Attraverso la propria tecnologia di additive manufacturing (stampa 3D), OCORE realizza strutture progettate attraverso il generative design (strutture organiche).</t>
  </si>
  <si>
    <t>Mariga Perlongo</t>
  </si>
  <si>
    <t>mariga@ocore.it</t>
  </si>
  <si>
    <t>Prodotto non ancora maturo.</t>
  </si>
  <si>
    <t>CercaOfficina.it</t>
  </si>
  <si>
    <t>Marco Brusamolino</t>
  </si>
  <si>
    <t>marco.brusamolino@cercaofficina.it</t>
  </si>
  <si>
    <t>Coverholder</t>
  </si>
  <si>
    <t>Coverholder è la piattaforma tecnologica di Insurtech MGA Ltd, un’agenzia di sottoscrizione completamente digitalizzata, che mette a disposizione i prodotti assicurativi agli intermediari professionisti quali broker, agenti ed assicuratori. La soluzione basata su cloud consente ad agenti e broker di acquisire tutte le informazioni necessarie, valutare il rischio ed emettere un certificato assicurativo in una singola visita per cliente.</t>
  </si>
  <si>
    <t>Tjeerd Prenger</t>
  </si>
  <si>
    <t>tjeerd.prenger @coverholder.it</t>
  </si>
  <si>
    <t>Piattaforma grossista di assicurazioni che opera solo nel mercato italiano; ad oggi hanno sede (uffici) a Londra ma non stanno vendendo ancora sul mercato londinese, questo comunque resta il primo obiettivo una volta raccolti i capitali sul mercato (fabbisogno di €3m da condividere con un altro investitore). Subito dopo pensano di aggredire il mercato USA.
Il loro guadagno è principalmente basato sulle provvigioni che ad oggi sono circa l'8.8%; la piattaforma dispone di 230 broker (raccolti in maniera spontanea).
Si stanno per interfacciare sulle coperture di assistenza legale e sulle D&amp;O; il fatturato netto/mese è di circa €50k e si valutano €10m.
Bocciata inizialmente per motivazione 5.b; Giulio deve riprendere contatti.</t>
  </si>
  <si>
    <t>Dataware</t>
  </si>
  <si>
    <t>Sviluppa servizi innovativi integrati, ad alta interattività, con un livello di personalizzazione: in ambito hardware, software, internet e mobile.
Realizzia soluzioni a problemi specifici integrando prodotti esistenti o di nuova fattura, per qualsiasi rete e su qualsiasi dispositivo.</t>
  </si>
  <si>
    <t>scarfagna@data-ware.it</t>
  </si>
  <si>
    <t>Azienda attiva dal 1998. L'iniziativa fattura dal 2015 circa €300k all'anno.
Modello di business (servizi di consulenza, project management, ecc.) non d'interesse del fondo.</t>
  </si>
  <si>
    <t>Docunque</t>
  </si>
  <si>
    <t>Piattaforma gestionale per medici.</t>
  </si>
  <si>
    <t>Lorenzo Bracciale</t>
  </si>
  <si>
    <t>info@docunque.it</t>
  </si>
  <si>
    <t>Iniziativa ancora in fase seed.</t>
  </si>
  <si>
    <t>C1p8</t>
  </si>
  <si>
    <t>Attiva nella R&amp;D nel campo delle nanotecnologie, con particolare riguardo alla produzione industriale e commercializzazione di nuove materie prime a base carboniosa (fullerene e graphene).</t>
  </si>
  <si>
    <t>Gabriele Cappellini-Trimcf</t>
  </si>
  <si>
    <t>Stefano Armani</t>
  </si>
  <si>
    <t>armani_stefano@yahoo.it</t>
  </si>
  <si>
    <t>Di recente premiata come "migliore Start-up 2018" da parte di Federmanager Italia. Fatturato  di circa €10k nel 2017 ed €2k nel 2018.
C1P8 è pervenuta ad un impianto produttivo industriale pilota efficiente, automatizzato ed efficace per la produzione industriale di Fullerene C60 ad elevata purezza. Trattasi di tecnologia proprietaria, per la quale C1P8 ha depositato il brevetto italiano ed internazionale dell’innovativo processo industriale.
Fatta call introduttiva il 2/7.</t>
  </si>
  <si>
    <t>DailyInternship</t>
  </si>
  <si>
    <t>Piattaforma che mette in contatto studenti con le opportunità di stage in tutta Europa.</t>
  </si>
  <si>
    <t>Marco Cortinovis</t>
  </si>
  <si>
    <t>marco@dailyinternship.com</t>
  </si>
  <si>
    <r>
      <t xml:space="preserve">Stanno raccogliendo un seed round da circa €1m e hanno commitments per circa il 40%.
Dal pitch non sono evidenziati i principali economics; sembrerebbero ancora troppo seed per VV2.
Il business in cui opera è interessante ma fase </t>
    </r>
    <r>
      <rPr>
        <i/>
        <sz val="11"/>
        <rFont val="Calibri"/>
        <family val="2"/>
        <scheme val="minor"/>
      </rPr>
      <t>seed</t>
    </r>
    <r>
      <rPr>
        <sz val="11"/>
        <rFont val="Calibri"/>
        <family val="2"/>
        <scheme val="minor"/>
      </rPr>
      <t>.</t>
    </r>
  </si>
  <si>
    <t>Kineticvibe</t>
  </si>
  <si>
    <t>Piattaforma che si occupa di organizzazione eventi, concerti e convention dedicate ai Fans di tutto il mondo.</t>
  </si>
  <si>
    <t>Cesare Mario Viacava</t>
  </si>
  <si>
    <t>cece@kineticvibe.net</t>
  </si>
  <si>
    <t>La startup da BP fatturerà al 2020 €1.1m. Il Piano presentato arriva a al 2021 con un fatturato di circa €1.7m.
Non credo che il business interessi a VV2. Il Piano sembra non ambizioso.</t>
  </si>
  <si>
    <t>MedicinaVeloce</t>
  </si>
  <si>
    <t>Sistema sanitario privato specializzato in 40 branche della medicina; nasce come supporto ai sistemi tradizionali e aiuta le persone a ottenere una visita medica in tempi brevi e costi bassi, come il sistema sanitario pubblico.</t>
  </si>
  <si>
    <t>Domenico Careddu</t>
  </si>
  <si>
    <t>info@medicinaveloce.it</t>
  </si>
  <si>
    <t>Il sistema ad oggi è attivo nella regione Sardegna. Dal 2014 al 2019 il founder ha investito circa €700k.
Il founder dice che il fatturato minimo previsto per i primi tre anni dall’espansione nazionale e di €18m.
Capitale necessario per lo sviluppo: min €100k - max €5m. I capitali sarebbero impiegati perlopiù per il sostentamento del team, assunzione nuovi collaboratori, potenziamento sistemi, investimenti mirati per l’intelligenza artificiale e realtà virtuale.
Non credo possa interessare a VV2.</t>
  </si>
  <si>
    <t>Avnew</t>
  </si>
  <si>
    <t>Hanno implementato sistemi di pareti ventilate fondate sulla seguente filosofia: (1) modularità, affinché sia possibile intervenire sulle pareti ventilate in modo semplice e poco invasivo, con un ridotto impatto ambientale e con costi ridotti; e (2) complementarietà con i sistemi fotovoltaico e solare termico.</t>
  </si>
  <si>
    <t>sgiuffrida @jast-advisors.com</t>
  </si>
  <si>
    <t>Iniziativa che nel 2018 ha fatturato circa €2.3m; sono nati nel 2013.
Fatto incontro il 2/7: idea interessante ma stanno implementando un cambio di business model da soggetto coinvolto nella cantieristica/progettazione a soggeto che si occupa solo della fornitura e della formazione. Vorrebbero creare una soluzione standard e DIY per il mondo delle facciate ventilate esterne. Implementazione lenta.</t>
  </si>
  <si>
    <t>Stargraph</t>
  </si>
  <si>
    <t>Michele Imbimbo</t>
  </si>
  <si>
    <t>michele.imbimbo@stargraph.it</t>
  </si>
  <si>
    <t>MYDAHU</t>
  </si>
  <si>
    <t>Verbier</t>
  </si>
  <si>
    <t>Piattaforma che consente la prenotazione e il pagamento tramite cellulare per una vasta gamma di servizi locali nelle comunità alpine.</t>
  </si>
  <si>
    <t>Corrado Baschieri</t>
  </si>
  <si>
    <t>corrado@mydahu.com</t>
  </si>
  <si>
    <t>Seed e settore non tra le priorità del fondo.</t>
  </si>
  <si>
    <t>PickMeApp</t>
  </si>
  <si>
    <t>Potenza</t>
  </si>
  <si>
    <t>Basilicata</t>
  </si>
  <si>
    <t>Piattaforma che offre attualmente una soluzione di mobilità urbana intelligente, collettiva e door to door per bambini e ragazzi, anziani e disabili abitanti di città medio – piccole.</t>
  </si>
  <si>
    <t>Michele Franzese</t>
  </si>
  <si>
    <t>sonofranzese@gmail.com</t>
  </si>
  <si>
    <t>Dai tanti docs arrivati sembrerebbe un business con poca difendibilità. Nei docs non sono evidenziate partcolari metriche e principali EcoFin.
Richieste metriche per capire in che stadio di vita si trovano.</t>
  </si>
  <si>
    <t>KPI6</t>
  </si>
  <si>
    <t>Lorenzo De Fabio-Lazio Innova</t>
  </si>
  <si>
    <t>Alberto Nasciuti</t>
  </si>
  <si>
    <t>a.nasciuti@kpi6.com</t>
  </si>
  <si>
    <t>NaturaleBio</t>
  </si>
  <si>
    <r>
      <t xml:space="preserve">Produzione e distribuzione di prodotti biologici di alta qualità nel segmento SuperFood (nutraceutica), importando direttamente i prodotti grezzi da 4 continenti (Asia, Africa, America, Oceania). La distribuzione avviene </t>
    </r>
    <r>
      <rPr>
        <i/>
        <sz val="11"/>
        <rFont val="Calibri"/>
        <family val="2"/>
        <scheme val="minor"/>
      </rPr>
      <t>online</t>
    </r>
    <r>
      <rPr>
        <sz val="11"/>
        <rFont val="Calibri"/>
        <family val="2"/>
        <scheme val="minor"/>
      </rPr>
      <t xml:space="preserve">tramite
</t>
    </r>
    <r>
      <rPr>
        <i/>
        <sz val="11"/>
        <rFont val="Calibri"/>
        <family val="2"/>
        <scheme val="minor"/>
      </rPr>
      <t>ecommerce</t>
    </r>
    <r>
      <rPr>
        <sz val="11"/>
        <rFont val="Calibri"/>
        <family val="2"/>
        <scheme val="minor"/>
      </rPr>
      <t xml:space="preserve"> diretto (Italia) ed i 5 </t>
    </r>
    <r>
      <rPr>
        <i/>
        <sz val="11"/>
        <rFont val="Calibri"/>
        <family val="2"/>
        <scheme val="minor"/>
      </rPr>
      <t>marketplace</t>
    </r>
    <r>
      <rPr>
        <sz val="11"/>
        <rFont val="Calibri"/>
        <family val="2"/>
        <scheme val="minor"/>
      </rPr>
      <t xml:space="preserve"> Amazon EU in 9 paesi europei.</t>
    </r>
  </si>
  <si>
    <t>Gianluca Ciralli</t>
  </si>
  <si>
    <t>gianluca.ciralli@naturalebio.com</t>
  </si>
  <si>
    <t>Bocciata a febbraio con motivazione 2.a: stavano per chiudere round con investitore istituzionale.
Fatta call di update: chiuderanno 2020 con €6,5m di ricavi; non hanno poi fatto round con fondo per tematiche legate a governance (materie CdA); hanno ricevuto 3 proposte di acquisto da 1 operatore online di prodotti similari ai loro e da due soggetti che acquistano FBA (1 è Heroes, società partecipata da 360CP).
Vogliono partner che gli consenta di fare monetizzazione parziale immediata con un percorso di exit di medio-breve termine: posizione poco conciliabile con operatore di VC.
Hanno dato mandato a KPMG per ricerca partner/acquirente, specialmente industriale.</t>
  </si>
  <si>
    <t>Eggtronic</t>
  </si>
  <si>
    <t>Progettazione e produzione di elettronica di consumo innovativa nel campo degli smartphone, caricabatterie, hub USB, caricabatterie wireless, alimentatori, schede madri, X86, ARM, microcontrollori; esperti nello sviluppo di tecnologie innovative nel campo della fonte di energia ecologica ed efficiente.</t>
  </si>
  <si>
    <t>Stefano Mascetti</t>
  </si>
  <si>
    <t>stefano.mascetti@doorwayplatform.com</t>
  </si>
  <si>
    <t>Ricercano bridge per complessivi €7,5m mediante strumento convertibile con sconto 15% e cap a $80m. Tra 2021-2022 hanno in programma di fare nuovo round da $30m con pre-money, desiderata, di $150m.
Da analisi anche delle vecchie presentazioni bisogna verificare quanto il management sia in grado di perseguire gli obiettivi annunciati, specialmente nel momento in cui si parla di valutazioni così elevate.
Rejected ad aprile 2021 con motivazione 1.c, li abbiamo incontrati il 10 settembre ad un evento AIFO. 
Fatturato 2021 atteso è di €10m, mentre hanno chiuso il 2020 con €4m.
Hanno chiuso contratti importanti con clienti come Sky e Apple.
Stanno raccogliendo €30m, di cui €5m già garantiti da Tom Tom (investitore del loro Series A), €5m da CDP, €10m dalla BCE (venture debt). Cercano i €10m rimanenti (di cui €4m tramite Doorway). Si tratta di un bridge round convertibile (CAP €80m, discount 15%) in vista del Series B nel 2022 da &gt; €30m con pre-money valuation di €150m.</t>
  </si>
  <si>
    <t>Keepers</t>
  </si>
  <si>
    <t xml:space="preserve">Piattaforma di intelligenza artificiale che protegge i bambini da cyberbullismo e pedofilia.
L'algoritmo che ha sviluppato identifica i messaggi problematici sullo smartphone del bambino e avvisa i genitori in tempo reale. </t>
  </si>
  <si>
    <t>Gaetano Volpe</t>
  </si>
  <si>
    <t>gaetano.volpe@gmail.com</t>
  </si>
  <si>
    <t>Fatto incontro introduttivo per il 17/7. In data 21/7 ricevute info addizionali.</t>
  </si>
  <si>
    <t>Apical</t>
  </si>
  <si>
    <t>Piattaforma attiva nel settore dei viaggi: self-service di prenotazione che abilita professionisti e aziende di creare e distribuire prodotti di viaggio online.</t>
  </si>
  <si>
    <t>LVenture</t>
  </si>
  <si>
    <t>Nicola Zanola</t>
  </si>
  <si>
    <t>nicola.zanola@apical.org</t>
  </si>
  <si>
    <t>Fabbisogno di circa €300k. Troppo seed per il Fondo.</t>
  </si>
  <si>
    <t>Hakuna cloud</t>
  </si>
  <si>
    <t>Software-as-a-service che riduce il costo del cloud server fino all'80%.</t>
  </si>
  <si>
    <t>Tommaso Doninelli</t>
  </si>
  <si>
    <t>tommaso.doninelli@hakuna.cloud</t>
  </si>
  <si>
    <t>Incontrato a LVenture all'evento Bheroes del 7 giugno 2019.
Ancora troppo seed per VV4; non fattura ancora nulla e richiede €100k.</t>
  </si>
  <si>
    <t>Kerion</t>
  </si>
  <si>
    <t>Innovativo allenamento mediante realtà virtuale e gamification che può essere utilizzato nelle palestre con e senza il supporto di un personal trainer.</t>
  </si>
  <si>
    <t>Renzo Carriero</t>
  </si>
  <si>
    <t>renzo.carriero@keiron fit</t>
  </si>
  <si>
    <t>Incontrato a LVenture al Demoday.
Ancora troppo seed per VV4; richiede €350k.</t>
  </si>
  <si>
    <t>Stip</t>
  </si>
  <si>
    <t>Piattaforma che automatizza tutte le attività di assistenza clienti Social &amp; Email attraverso l'utilizzo dell'IA.</t>
  </si>
  <si>
    <t>Edoardo Vallebella</t>
  </si>
  <si>
    <t>edoardo.vallebella st ip io</t>
  </si>
  <si>
    <t>Uxgo</t>
  </si>
  <si>
    <t>Strumento di prototipazione che combina un'app e un insieme di elementi fisici per progettare siti web.</t>
  </si>
  <si>
    <t>Federico Rosati</t>
  </si>
  <si>
    <t>federico.rosati@uxgo.io</t>
  </si>
  <si>
    <t>Ancora troppo seed per VV4; richiede €350k.</t>
  </si>
  <si>
    <t>Ride</t>
  </si>
  <si>
    <t>Servizio di mobilità ibrida condivisa multi veicolo a stazioni virtuali, 100% Made in Italy.</t>
  </si>
  <si>
    <t>Andrea Crociani</t>
  </si>
  <si>
    <t>acrociani@rideapp.eu</t>
  </si>
  <si>
    <t>Incontrato a LVenture all'evento Bheroes del 7 giugno 2019.
Ancora troppo seed per VV2; startup ancora pre-revenue. Hanno aperto AuCap e intendono raccogliere €400k; propongono un investimento di €350k.</t>
  </si>
  <si>
    <t>Boxengo</t>
  </si>
  <si>
    <t>Servizo che offre un box di deposito privato e sicuro, della dimensione che ti occorre e per il tempo necessario. Sistema innovativo poiché fonde le attività di Packaging, Moving e Storage.</t>
  </si>
  <si>
    <t>William Binella</t>
  </si>
  <si>
    <t>wbinella@boxengo.it</t>
  </si>
  <si>
    <t>Incontrato a LVenture all'evento Bheroes del 7 giugno 2019.
Ancora troppo seed e BP non ambizioso per VV2; fatturato 2019 di €130k e da BP al 2025 fattureranno circa €8m
Propongono un investimento da €400-600k su valutazione pre-money di €2.5m.</t>
  </si>
  <si>
    <t>Progetto_Track</t>
  </si>
  <si>
    <t>Sistema binario da soffitto (track) modulabile sia in termini di servizi acquisibili che in termini di fruibilità. Permette di stigliare un immobile in qualsiasi momento e secondo le esigenze del cliente; ogni componente aggiuntivo è montabile facilmente senza utensili, senza necessità di passare cavi e di eseguire opere edili; consente un costante monitoraggio della struttura attraverso un unico attacco ed un unico software grazie a moduli integrabili.</t>
  </si>
  <si>
    <t>Bruno Toma</t>
  </si>
  <si>
    <t>btoma70@gmail.com</t>
  </si>
  <si>
    <t>Ancora in fase di prototipizzazione.</t>
  </si>
  <si>
    <t>Electric Drive Italia</t>
  </si>
  <si>
    <t>Promuove lo sviluppo della mobilità elettrica attraverso soluzioni informatiche.</t>
  </si>
  <si>
    <t>Marco Baroncini</t>
  </si>
  <si>
    <t>m.baroncini@electricdriveitalia.it</t>
  </si>
  <si>
    <t>Dal 2016 l’azienda è attiva in Polonia tramite la propria controllata Electric Drive Polska.
Non è chiaro il modello di business e comunque non credo possa interessare a VV4.</t>
  </si>
  <si>
    <t>BlueFox</t>
  </si>
  <si>
    <t>Prodotto B2B SaaS progettato specificamente per contare e rintracciare le persone negli ambienti fisici del mondo reale.</t>
  </si>
  <si>
    <t>Stephen Frangione-RueOne Investments</t>
  </si>
  <si>
    <t>stephen@rueoneinvestments.org</t>
  </si>
  <si>
    <t>Sono in raccolta per $8m.
Interessanti ma sono basati solo in USA.</t>
  </si>
  <si>
    <t>Rubber Conversion</t>
  </si>
  <si>
    <t>Produce mescole di gomma tramite la de-vulcanizzazione di materiale di gomma proveniente da scarti di produzione e prodotti a fine vita.</t>
  </si>
  <si>
    <t>Alessandro Castellini</t>
  </si>
  <si>
    <t>castellini@studiodottcastellini.it</t>
  </si>
  <si>
    <r>
      <t xml:space="preserve">Nel </t>
    </r>
    <r>
      <rPr>
        <i/>
        <sz val="11"/>
        <rFont val="Calibri"/>
        <family val="2"/>
        <scheme val="minor"/>
      </rPr>
      <t>pitch</t>
    </r>
    <r>
      <rPr>
        <sz val="11"/>
        <rFont val="Calibri"/>
        <family val="2"/>
        <scheme val="minor"/>
      </rPr>
      <t xml:space="preserve"> non sono indicate metriche, </t>
    </r>
    <r>
      <rPr>
        <i/>
        <sz val="11"/>
        <rFont val="Calibri"/>
        <family val="2"/>
        <scheme val="minor"/>
      </rPr>
      <t>economics</t>
    </r>
    <r>
      <rPr>
        <sz val="11"/>
        <rFont val="Calibri"/>
        <family val="2"/>
        <scheme val="minor"/>
      </rPr>
      <t xml:space="preserve"> e fabbisogno richiesto.
In attesa del BP e di info aggiuntive per capire fase di vita.</t>
    </r>
  </si>
  <si>
    <t>Sharewood</t>
  </si>
  <si>
    <t>Brainiac</t>
  </si>
  <si>
    <t>Piattaforma self-service di Intelligenza Artificiale per Beginners, utilizzabile anche da chi non possiede competenze di programmazione (c.d. “coding”). L'iniziativa nasce per aiutare coloro che svolgono un lavoro da analista dati ma sono privi di competenze di programmazione, ad utilizzare tecniche di Intelligenza Artificiale con pochi clic.</t>
  </si>
  <si>
    <t>Andrea Caluzzi</t>
  </si>
  <si>
    <t>a.caluzzi@growingpower.ch</t>
  </si>
  <si>
    <t>Piattaforma ancora in fase di sviluppo.</t>
  </si>
  <si>
    <t>Bookyourprice</t>
  </si>
  <si>
    <t>Perugia</t>
  </si>
  <si>
    <t>Servizio di prenotazione che fa scegliere al cliente quanto pagare l’hotel; piattaforma che permette agli utenti di prenotare il proprio soggiorno e agli hotel di vendere le camere ancora disponibili. I clienti hanno la possibilità di inviare delle offerte di prezzo a una o più strutture per l’intero soggiorno: la prima che accetta l’offerta conferma la prenotazione.</t>
  </si>
  <si>
    <t>Carlo Castellano</t>
  </si>
  <si>
    <t>ccastellanomail@gmail.com</t>
  </si>
  <si>
    <t>Sono partiti da poco con un investimento in comunicazione su alcuni social media e su alcune testate online. Al momento hanno avuto 5 prenotazioni, che hanno generato un fatturato figurativo (per la fase di lancio stanno offrendo il servizio gratis) di qualche centinaio di euro.
Da Piano descrittivo raggiungeranno a fine 2020 un fatturato di €400k. Troppo seed per VV2.</t>
  </si>
  <si>
    <t>Badzar</t>
  </si>
  <si>
    <t>Varese</t>
  </si>
  <si>
    <r>
      <t xml:space="preserve">Piattaforma di </t>
    </r>
    <r>
      <rPr>
        <i/>
        <sz val="11"/>
        <rFont val="Calibri"/>
        <family val="2"/>
        <scheme val="minor"/>
      </rPr>
      <t>social marketing</t>
    </r>
    <r>
      <rPr>
        <sz val="11"/>
        <rFont val="Calibri"/>
        <family val="2"/>
        <scheme val="minor"/>
      </rPr>
      <t xml:space="preserve"> che si occupa di condividere tra consumatori e venditori offerte di beni o eventi geolocalizzati.</t>
    </r>
  </si>
  <si>
    <t>Claudio De Silvestri</t>
  </si>
  <si>
    <t>claudio.desilvestri@gmail.com</t>
  </si>
  <si>
    <t>La piattaforma è live da circa un anno. Quello che cercano è un partner che creda nelle potenzialità del progetto che li aiuti nel trovare sia il budget che le migliori strategie di marketing.</t>
  </si>
  <si>
    <t>Social Academy</t>
  </si>
  <si>
    <t>Nata come marketplace di corsi per facilitare l'incontro tra domanda e offerta di formazione, oggi sta realizzando una nuova piattaforma SaaS, Business in Cloud con l’obiettivo di favorire la trasformazione digitale delle attività di freelance e di liberi professionisti. La nuova  soluzione aiuta imprenditori e professionisti a creare prodotti digitali e sistemi di marketing e vendita automatizzati, combinando gli strumenti del social learning con quelli del marketing automation.</t>
  </si>
  <si>
    <t>Francesco Di Blasio-BizPlace</t>
  </si>
  <si>
    <t>Francesco Di Blasio</t>
  </si>
  <si>
    <t>francesco.diblasio@bizplace.it</t>
  </si>
  <si>
    <t>Iniziativa già assegnata ai fondi di scaleup nel giugno 2019, viene riassegnata il 08.07.2021 dopo essere pervenuta come "Diritto di First Refusal – Invito Innova Venture". L'iniziativa fu rigettata a luglio 2019 perchè considerata seed (motivazione 1.a).
L'azienda non è cresciuta. Il fatturato conseguito al 2020 è stato di €200k. Al 2021E la società farà €400k e al 2022F stima un volume di vendita intorno ai €900k.  L'iniziativa stima ricavi al 2025F di €6.6m circa. In raccolta per €500k su valutazione pre-money di €3.5m.</t>
  </si>
  <si>
    <t>Aircnc</t>
  </si>
  <si>
    <t>Si occupa dello sviluppo di una piattaforma per la condivisione di ore lavorazione macchina, un marketplace B2B che coinvolga produttori e terzisti italiani in particolare del settore metalmeccanico.
La mission è quella, da un lato di aiutare le PMI a vendere le proprie ora di lavoro, saturando così sempre le proprie risorse, dall'altro quello di aiutarle a reperire pezzi e produzioni al miglior costo e nel migliore tempo possibile.</t>
  </si>
  <si>
    <t>Elena Fagnani</t>
  </si>
  <si>
    <t>elena.fagnani@aircnc.it</t>
  </si>
  <si>
    <t>Interessante ma troppo seed per "VV4". 
Non producono ancora ricavi.
Ricercano capitali per €350k su valutazione pre-money di €1m.</t>
  </si>
  <si>
    <t>Serviloo</t>
  </si>
  <si>
    <t>Community che collega persone che hanno bisogno di trovare servizi locali e professionisti, con persone che cercano di guadagnare denaro e sono pronte a lavorare.</t>
  </si>
  <si>
    <t>Simone Calderoni</t>
  </si>
  <si>
    <t>simonecalderoni94@gmail.com</t>
  </si>
  <si>
    <t>Ricavo 2019: €20k; valutazione pre-money di €2.3m.</t>
  </si>
  <si>
    <t>Elaisian</t>
  </si>
  <si>
    <t xml:space="preserve">Dispositivo IoT per il monitoraggio delle colture d'ulivo; agricoltura di precisione che previene malattie e ottimizza irrigazione e concimazione. </t>
  </si>
  <si>
    <t>Damiano Angelici</t>
  </si>
  <si>
    <t>damiano.angelici@elaisian.com</t>
  </si>
  <si>
    <t>My Lab Nutrition</t>
  </si>
  <si>
    <t>Laboratorio digitale che permette a sportivi e professionisti del settore, di realizzare integratori alimentari personalizzati a 360 gradi, dal composto al packaging.</t>
  </si>
  <si>
    <t>Gabriele Rossi-Blue Ocean Finance</t>
  </si>
  <si>
    <t>Gabriele Rossi</t>
  </si>
  <si>
    <t>gabriele.rossi@blueoceanfinance.it</t>
  </si>
  <si>
    <t>Fatturato da gennaio a maggio 2019: €355k; per adesso hanno raccolto circa €330k su valutazione pre-money di €2,5m.
Business non interessante e, inoltre, iniziativa troppo seed con piano non da venture capital.
Secondo i dati di Piano, la startup fatturerà al 2023 circa €2,4m.</t>
  </si>
  <si>
    <t>Puritalia Automobili </t>
  </si>
  <si>
    <t>Creazione di automobile fuoriserie italiana in concept.</t>
  </si>
  <si>
    <t>Marcello Minora-Kpmg</t>
  </si>
  <si>
    <t>Marcello Minora</t>
  </si>
  <si>
    <t>mminora@KPMG.it</t>
  </si>
  <si>
    <t>Fatturato 2019: nullo; inizieranno nel 2020 con stima di circa €550k.</t>
  </si>
  <si>
    <t>Visionaria</t>
  </si>
  <si>
    <t>Ideazione e produzione di finestre virtuali per l’intrattenimento creativo; finestra virtuale concepita non come un dispositivo tecnologico ma come possibile esperienza narrativa, fisica ed emozionale.
Il concept propone un processo ideativo che parte da un paesaggio letterario, dai luoghi narrati, assunti come tracce per nuove storie, per successivi racconti. L’iperrealismo gradualmente lascia il posto alla rappresentazione artistica attraverso una sequenza di cambiamenti atmosferici che coinvolgono lo spazio della stanza, configurando diversi stati.</t>
  </si>
  <si>
    <t>Alfredo Giorleo-Banca Promos</t>
  </si>
  <si>
    <t>Francesco Villari</t>
  </si>
  <si>
    <t>francesco.villari@visionariaspa.com</t>
  </si>
  <si>
    <t>L'iniziativa non fattura nulla. Al di là di questo non credo che la tipologia di business rientri nella policy d'investimento del Fondo VV4.</t>
  </si>
  <si>
    <t>Washlet</t>
  </si>
  <si>
    <t>La Spezia</t>
  </si>
  <si>
    <t>Produzione di servizi igienici innovativi.</t>
  </si>
  <si>
    <t>Giacomo Violante</t>
  </si>
  <si>
    <t>presidenza.sea@gmail.com</t>
  </si>
  <si>
    <t>Partecipati al 20% dalla Regione Liguria.
Nei docs non vi sono metriche e principali economics.</t>
  </si>
  <si>
    <t>Hyris</t>
  </si>
  <si>
    <t>Offre una piattaforma integrata (PCR portatile, reagenti e software) per il test del DNA.</t>
  </si>
  <si>
    <t>La società genera ricavi attraverso la vendita dell'hardware e le vendite riccorrenti dei reagenti; fatturato 2018: €316k e per il 2019 gli ordini sono per oltre €700k.
In raccolta per €2.5m.</t>
  </si>
  <si>
    <t>Progetto sharing</t>
  </si>
  <si>
    <t>Piattaforma basata sul concetto di sharing economy che garantisca al consumatore l’utilizzo di tutti i servizi fitness dei centri convenzionati pagando interamente a consumo.
Un’alternativa al vincolo dell’abbonamento mensile/annuale principale limite all’iscrizione in palestra, dando inoltre la possibilità di allenarsi in uno qualunque dei centri convenzionati.</t>
  </si>
  <si>
    <t>Luca Raffael-La compagnia holding</t>
  </si>
  <si>
    <t>Luca Raffaeli</t>
  </si>
  <si>
    <t>luca.raffaeli@lacompagnia.it</t>
  </si>
  <si>
    <t>Nel pitch non sono indicati economics. Richiesti maggiori dati per capire stato di vita.</t>
  </si>
  <si>
    <t>Divecircle</t>
  </si>
  <si>
    <t>Ha sviluppato una innovativa piattaforma tecnologica incrociando elevate capacità di sviluppo applicativo con competenze di analisi comportamentale, realizzando un avanzatissimo sistema in grado di analizzare i comportamenti di ricerca degli utenti e di "consigliare" al momento giusto la vacanza dei propri sogni.</t>
  </si>
  <si>
    <t>Paolo Angelucci</t>
  </si>
  <si>
    <t>paolo.angelucci.work@gmail.com</t>
  </si>
  <si>
    <t>Nel 2018 la startup ha fatturato circa €300k.
La valutazione pre-money e di €2.3m. In raccolta per €250k.</t>
  </si>
  <si>
    <t>Clobot</t>
  </si>
  <si>
    <t>Progettazione di una linea produttiva per produzione magliette. In particolare il robot dal loro brevettato si occupa della parte di assemblaggio della maniche e del corpo maglietta, non mediante cucitura ma attraverso colla industriale sviluppata con Henkel.</t>
  </si>
  <si>
    <t>Francesco Campus</t>
  </si>
  <si>
    <t>f.campus@energyexpert.it</t>
  </si>
  <si>
    <t>Hotels by day</t>
  </si>
  <si>
    <t>Piattaforma degli spazi alberghieri diurni. Offre ai viaggiatori flessibilità di prenotazione alberghiera e comfort su richiesta per facilitare gli orari.</t>
  </si>
  <si>
    <t>Yannis Moati</t>
  </si>
  <si>
    <t>yannis@hospitalityinnovated.com</t>
  </si>
  <si>
    <t>Business similare a Day Break Hotel. Sono in raccolta per circa €3m.
Il fatturato al primo anno da Piano sarà di circa €900k; all'ultimo anno di Piano la società prevede arrivare a un volume di vendita di circa €7.6m. Il Piano non è particolarmente ambizioso.</t>
  </si>
  <si>
    <t>Paradox Kinetics</t>
  </si>
  <si>
    <t>Atene</t>
  </si>
  <si>
    <t>Soluzione brevettata (Hermes) che consente di convertire qualsiasi bicicletta con una struttura "convenzionale" in una e-bike.</t>
  </si>
  <si>
    <t>Alexandros Sakellariou</t>
  </si>
  <si>
    <t>a.sakellariou@paradoxkinetics.com</t>
  </si>
  <si>
    <t>Non credo che questo tipo di business possa interessare a VV2.
Ad oggi la società sembra ancora in una fase molto seed (non produce fatturato). Il Piano (sintetico) nel pitch presenta ricavi al 2022 intorno ai €10m.</t>
  </si>
  <si>
    <t>Jobby</t>
  </si>
  <si>
    <t>Marketplace che mette in contatto persone che non hanno il tempo, o hanno bisogno di supporto per svolgere determinate attività, con studenti che possono guadagnare svolgendo queste attività trasformando spesso un hobby in un vero e proprio lavoro temporaneo.</t>
  </si>
  <si>
    <t>Andrea Goggi</t>
  </si>
  <si>
    <t>a.goggi@jobby.works</t>
  </si>
  <si>
    <t>La startup ha fatturato nel 2018 circa €50k; nel 2019 fatturerà €275. Il Piano prevede al 2021 un fatturato di €7.4m.
Sono in raccolta per €2m su valutazione pre-money di €4m.</t>
  </si>
  <si>
    <t>Inkdome</t>
  </si>
  <si>
    <t>Marketplace nel settore dei tatuaggi.</t>
  </si>
  <si>
    <t>Alessandro Cordova</t>
  </si>
  <si>
    <t>alessandro@inkdome.com</t>
  </si>
  <si>
    <t>In raccolta per €400k.
Fatturato atteso 2019: €128k.</t>
  </si>
  <si>
    <t>Brandon Box</t>
  </si>
  <si>
    <t>Casa di produzione specializzata in cinecomic, ovvero in film tratti da fumetti.</t>
  </si>
  <si>
    <t> Alessandro Pittoni</t>
  </si>
  <si>
    <t>alessandro@brandonbox.com</t>
  </si>
  <si>
    <t>Rentberry</t>
  </si>
  <si>
    <t>Piattaforma progettata per rendere il processo di affitto a lungo termine più semplice e veloce.</t>
  </si>
  <si>
    <t>Oleksiy Lubinsky</t>
  </si>
  <si>
    <t>lubinsky@my.rentberry.com</t>
  </si>
  <si>
    <t>Limolane Hub</t>
  </si>
  <si>
    <t>Piattaforma che offre servizio noleggio auto con conducente.</t>
  </si>
  <si>
    <t>Fabio Bertella</t>
  </si>
  <si>
    <t>fbertella@optisoft.it</t>
  </si>
  <si>
    <t>Fatturato attuale pari a zero.</t>
  </si>
  <si>
    <t>E-Motion</t>
  </si>
  <si>
    <t>Piattaforma altamente integrata per merchant e operatori e-commerce, basata su una suite di servizi creati per ottimizzare il flusso di lavoro e offrire esperienze post-acquisto in grado di fidelizzare i clienti a lungo termine</t>
  </si>
  <si>
    <t>Francesco Andrulli</t>
  </si>
  <si>
    <t>francesco.andrulli@sella.it</t>
  </si>
  <si>
    <t>Ricevuto nuovo deck; bp in fase di aggiornamento.
Da monitorare: da verificare crescita sul segmenot SaaS nel corso del 4 trimestre 2021.</t>
  </si>
  <si>
    <t>Busrapido</t>
  </si>
  <si>
    <t>Potters Bar</t>
  </si>
  <si>
    <t>Piattaforma di prenotazione per noleggiare autobus privati. Consente alle persone di prenotare autobus, minibus e furgoni con autista per i loro viaggi di gruppo, mostrando le migliori opzioni di viaggio in tempo reale.</t>
  </si>
  <si>
    <t>Gabriele Belfiore-Capital Venture Consulting</t>
  </si>
  <si>
    <t xml:space="preserve">Gabriele Belfiore </t>
  </si>
  <si>
    <t>team@capitalventureconsulting.com</t>
  </si>
  <si>
    <t>Dalla fondazione dell'iniziativa ad oggi hanno ricevuto €1,5m di prenotazioni, raddoppiando l'importo anno su anno (2019: €1 m +, 2018: €500k, 2017: €220k, 2016: €110k). L'obiettivo per il 2019 è consolidare la presenza sul mercato italiano e il lancio in UK.
Il revenue model si basa su una commissione del 20% sulle prenotazioni finali.
L'iniziativa è in raccolta per €1m su valutazione pre-money di €4m.</t>
  </si>
  <si>
    <t xml:space="preserve">INALGO </t>
  </si>
  <si>
    <t>Piattaforma di trading basata su AI.</t>
  </si>
  <si>
    <t>Alex Gadotti-Focal Point</t>
  </si>
  <si>
    <t>Alex Gadotti</t>
  </si>
  <si>
    <t>alessandro.gadotti@fpconsulting.biz</t>
  </si>
  <si>
    <t xml:space="preserve"> La startup non fattura ancora nulla.
</t>
  </si>
  <si>
    <t>Spedire.com</t>
  </si>
  <si>
    <t>Rovereto</t>
  </si>
  <si>
    <t>Piattaforma che permette di spedire prodotti selezionando il tipo di spedizione e digitando il nome delle città di origine e di destinazione della merce.</t>
  </si>
  <si>
    <t>L'iniziativa nel 2018 ha fatturato circa €470k; nel 2019 fatturerà €570k; il Piano non è da venture capital, al 2023 la startup fatturerà €1.3m.
L'iniziativa sembrerebbe non interessante e inoltre in una fase troppo seed per VV2.</t>
  </si>
  <si>
    <t xml:space="preserve">BioSyn </t>
  </si>
  <si>
    <t>Iniziativa attiva nel mercato della produzione distribuita di energia elettrica e biocombustibili attraverso impianti di prossimità basati sulla tecnologia della gassificazione.</t>
  </si>
  <si>
    <t>Andrea Bonabello-BizPlace</t>
  </si>
  <si>
    <t>L'iniziativa ha realizzato un impianto dimostrativo in Trentino Alto Adige.
La valutazione pre-money è di €8m.
Società in fase pre-revenue.</t>
  </si>
  <si>
    <t>GoGoBus</t>
  </si>
  <si>
    <t>Sistema di mobilità basato sulla condivisione di autobus da turismo.</t>
  </si>
  <si>
    <t>Alessandro Zocca</t>
  </si>
  <si>
    <t>a.zocca@gogobus.it</t>
  </si>
  <si>
    <t>Troppo seed per VV2; l'iniziativa ha fatturato circa €450k. Hanno una valutazione pre-money di €2.2m.</t>
  </si>
  <si>
    <t>Eligo</t>
  </si>
  <si>
    <t xml:space="preserve">Community globale di personal stylist, interamente dedicata al mondo dell’abbigliamento personalizzato.
La startup connette gli amanti dell’eleganza e dello stile Made in Italy con un network di consulenti sartoriali, chiamati Sartorialist. I Sartorialist sono diffusi sul territorio e digitalmente connessi attraverso una piattaforma tecnologica e produttiva dedicata.
</t>
  </si>
  <si>
    <t>CashInvoice</t>
  </si>
  <si>
    <t>Piattaforma di digital lending dedicata alle PMI focalizzata sull'erogazione di finanziamenti mediante anticipazioni fatture.</t>
  </si>
  <si>
    <t>Luca Scali</t>
  </si>
  <si>
    <t>luca@cashinvoice.it</t>
  </si>
  <si>
    <t>3D Dental</t>
  </si>
  <si>
    <t>Il progetto riguarda una famiglia di stampanti e materiali specificamente studiati per il settore dentale, volta a soddisfare la crescente domanda di dentisti e di laboratori odontotecnici di prodotti innovativi.</t>
  </si>
  <si>
    <t>Gerardo Dal Piva-Translink Strempel &amp; Co</t>
  </si>
  <si>
    <t>Gerardo Dal Piva</t>
  </si>
  <si>
    <t>gdalpiva@translinkcf.it</t>
  </si>
  <si>
    <t>Nel sintetico pitch non ci sono indicate le metriche e il Piano prospettico.
Richiesti approfondimenti.</t>
  </si>
  <si>
    <t>Hotter Project</t>
  </si>
  <si>
    <t>Prodotto in grado di risolvere il problema del raffreddamento delle pietanze a tavola.</t>
  </si>
  <si>
    <t>Fabio Ferrari</t>
  </si>
  <si>
    <t>hotterproject@hotmail.com</t>
  </si>
  <si>
    <t>Startup nata questo anno; credo sia ancora troppo seed per VV2. Inoltre nel pitch non sono presenti metriche ed economics.</t>
  </si>
  <si>
    <t>Soonapse</t>
  </si>
  <si>
    <t>Decision Support System basato su IOT, Machine Learning e AI per ottimizzazione delle risorse. In particolare, hanno sviluppato Ploovium, applicazione AgriTech dedicata alla gestione della risorsa idrica; un sistema che prevede il comportamento idrico del suolo con cinque giorni di anticipo ottenendo un livello di precisione  pari al 99%.</t>
  </si>
  <si>
    <t>Luigi Jovacchini-Consulenza e Risorse</t>
  </si>
  <si>
    <t>Luigi Jovacchini</t>
  </si>
  <si>
    <t>jovacchini@consulenzaerisorse.it</t>
  </si>
  <si>
    <t>Il fabbisogno richiesto è di €1.5m.
Richiesti approfondimenti.</t>
  </si>
  <si>
    <t>Wastly</t>
  </si>
  <si>
    <t>Piattaforma deidcata agli operatori attivi nel mercato B2B delle materie prime secondarie (MPS). Mette in contatto gli impianti di trattamento rifiuti che producono MPS e le aziende manifatturiere che utilizzano le stesse garantendo la verifica del 100% su autorizzazioni e certificazioni degli operatori registrati, e con prezzi competitivi.</t>
  </si>
  <si>
    <t>Maurizio Basile-Siniscalco &amp; Partners</t>
  </si>
  <si>
    <t>Paolo Obino</t>
  </si>
  <si>
    <t>paola.obino@wastly.com</t>
  </si>
  <si>
    <t>Bocciata a Ottobre 2019. 
Ricevuto aggiornamento il 27/05/2020 e ribocciata per fase di vita.</t>
  </si>
  <si>
    <t xml:space="preserve">Medendi </t>
  </si>
  <si>
    <t>Piattaforma dedicata alla prestazione di servizi medici su scala globale per pazienti con patologie complesse.</t>
  </si>
  <si>
    <t>Franco Rigamonti-Arthesiana</t>
  </si>
  <si>
    <t>Franco Rigamonti</t>
  </si>
  <si>
    <t>franco.rigamonti@arthesiana.it</t>
  </si>
  <si>
    <t>Troppo seed; al 2020 il fatturato stimato è di circa €150k. Hanno l'obiettivo di raccogliere €1m (in cambio di una quota di minoranza qualificata).</t>
  </si>
  <si>
    <t>EarthBi</t>
  </si>
  <si>
    <t>Produzione di biopolimeri innovativi ad alta biodegradabilità e qualità (brevetto proprietario). A ciò si aggiunge piena tracciabilità mediante utilizzo blokchain.</t>
  </si>
  <si>
    <t>Marco Addezio-Azimut</t>
  </si>
  <si>
    <t>Marco Addezio</t>
  </si>
  <si>
    <t>marco.addezio@azimut.it</t>
  </si>
  <si>
    <t>Rejected nel 2019 con motivazione 1.a.
Fatturato 2021: €1m, 2022: €26m con €3,5m di ordini già chiusi per il Q1 2021.
In raccolta per €25m.</t>
  </si>
  <si>
    <t>B2BOOK</t>
  </si>
  <si>
    <t>Piattaforma B2B dedicata alle case vacanza aperta ad ogni agente di viaggio (Buyer) e gestore di alloggio turistico (Seller).</t>
  </si>
  <si>
    <t>Pierpaolo Mosca-PwC</t>
  </si>
  <si>
    <t>Fatta call di approfondimento il 30/01 (prima non avevano dato seguito a nostre richieste di approfondimento).</t>
  </si>
  <si>
    <t>Fair Winds Digital</t>
  </si>
  <si>
    <t>E2E IoT solution provider che ha sviluppato una piattaforma proprietaria di edge computing, "IoT Catalyst" che si pone l'obiettivo di supportare le aziende nella progettazione, implementazione e funzionamento di sistemi IoT al fine di ottenere ulteriore controllo, efficienza e risparmio nella gestione di reti complesse, infrastrutture e impianti industriali.</t>
  </si>
  <si>
    <t xml:space="preserve">Ricercano €3m; nel 2020 potrebbero andare davanti da soli autofinanziandosi.
Fatturato 2019 di €680k ed un obiettivo 2020 di €1,14m (già in casa circa 80/90%).
In data 26/5 fatta demo per vedere come funzione loro soluzione. </t>
  </si>
  <si>
    <t>Cicalia</t>
  </si>
  <si>
    <t>Mantova</t>
  </si>
  <si>
    <t>Supermercato online con consegna a domicilio qualsiasi prodotto che comunemente si trova in uno store tradizionale. Catalogo di oltre 10k referenze tra cui alimenti freschi come carne, frutta, verdura, latticini nonché alimenti secchi, ecc.</t>
  </si>
  <si>
    <t>Filippo Bratta-Scoutingca</t>
  </si>
  <si>
    <t>Filippo Bratta</t>
  </si>
  <si>
    <t>f.bratta@scoutingca.com</t>
  </si>
  <si>
    <t xml:space="preserve">Già bocciata il 30/10/19 con motivazione 1.b.
AGGIORNAMENTO: in raccolta tra €2m/€3m. Fatturato 2019: €1.1m, 2020E: €2.8m. Modello ibrido tra catene che hanno flotta propria e piattaforme tipo Everli; Cicalia ha un accordo con Ortofrutticola, grossista che si occupa di tutta la parte di magazzini, ecc. </t>
  </si>
  <si>
    <t>Graffiti for smart city</t>
  </si>
  <si>
    <t>Mosaici "intelligenti" dotati di tecnologia che permettono ai cittadini in prossimità di connettersi attraverso i propri device sfruttando la tecnologia 5G. Hanno progettato una centralina chiamata Urban City Board che viene installata
all’interno del mosaico dotata di un accesso Hot spot alla quale vengono collegati una serie di sensori.</t>
  </si>
  <si>
    <t>Salvatore Pepe</t>
  </si>
  <si>
    <t>marketing@mosaicodigitale.it</t>
  </si>
  <si>
    <t>Nel pitch non sono indicate metriche e economics. Da quanto detto in BHeroes la startup fattura €2m.
Richieste info in data 31/10.</t>
  </si>
  <si>
    <t>Project Big Data</t>
  </si>
  <si>
    <t>Piattaforma big data che analizza i dati provenienti da social media e web.</t>
  </si>
  <si>
    <t>Francesco Paolo Ruggieri</t>
  </si>
  <si>
    <t>francesco.ruggieri@bancaifis.it</t>
  </si>
  <si>
    <t>Ricavi 2019E: €1m; da Piano descritto la società fatturerà al 2023 circa €7m.
Elevata concorrenza settoriale e iniziativa ancora seed per VV2/VV4.</t>
  </si>
  <si>
    <t>I need tours</t>
  </si>
  <si>
    <t>giuseppe@startlabservice.it</t>
  </si>
  <si>
    <t xml:space="preserve">Gyala </t>
  </si>
  <si>
    <t>giovannipinelli@gmail.com</t>
  </si>
  <si>
    <t>Bourelly</t>
  </si>
  <si>
    <t>Piattaforma di digitalizzazione aziendale dei servizi applicati alla logistica ed ad essa connessi; progetto che nel 2018 si è consolidato nella logistica sanitaria.</t>
  </si>
  <si>
    <t>Gianpaolo Venturato-CrossBorder</t>
  </si>
  <si>
    <t>Giampaolo Venturato</t>
  </si>
  <si>
    <t>gventurato@crossborder.it</t>
  </si>
  <si>
    <t>Oreegano</t>
  </si>
  <si>
    <t>App focalizzata su benessere e sana alimentazione mediante anche virtual advisor (MIA).</t>
  </si>
  <si>
    <t>Bheroes</t>
  </si>
  <si>
    <t>Francesca Bufano</t>
  </si>
  <si>
    <t>francesca@oreegano.com</t>
  </si>
  <si>
    <t>Modello B2C e troppo seed.</t>
  </si>
  <si>
    <t>Project Microalghe</t>
  </si>
  <si>
    <t>Attiva nella produzione e distribuzione di spirulina (microalghe).</t>
  </si>
  <si>
    <t>Virginia Evangelista-Banca Akros</t>
  </si>
  <si>
    <t>Virginia Evangelista</t>
  </si>
  <si>
    <t>virginia.evangelista@bancaakros.it</t>
  </si>
  <si>
    <t>La startup inizierà a fatturare nel 2020; il fatturato sarà di €4.8m. Il Piano prevede un volume di vendita che al 2024 raggiungerà gli €80m.</t>
  </si>
  <si>
    <t>Habyt</t>
  </si>
  <si>
    <t>House-as-a-service platform di nuova generazione, technology e community based.
È attiva nel settore immobiliare con una piattaforma web per la gestione del ciclo operativo legato ad affitti e spazi immobiliari nel medio e lungo termine.</t>
  </si>
  <si>
    <t>Mariano Ambrosio-P101</t>
  </si>
  <si>
    <t>Mariano Ambrosio</t>
  </si>
  <si>
    <t>m.ambrosio@p101.it</t>
  </si>
  <si>
    <t>€200k di MRR, 35% di GCM, +50% QoQ e 10x di LTV/CAC ratio.
Fatturato 2019E: €3m (non so se è transato).</t>
  </si>
  <si>
    <t>Preinvel</t>
  </si>
  <si>
    <t>Progettato filtro fluidodinamico che filtra le emissioni grazie a depressioni create da un flusso di aria ad alta velocità che
risucchia polveri ed inquinanti, poi convogliati in serbatoi da opportune "trappole" separando macropolveri e micropolveri.</t>
  </si>
  <si>
    <t>Angelo di Noi</t>
  </si>
  <si>
    <t>info@preinvel.com</t>
  </si>
  <si>
    <t>Ancora in fase di industrializzazione.</t>
  </si>
  <si>
    <t>Ronda Design (App Design)</t>
  </si>
  <si>
    <t>Sviluppa e distribuisce complementi d'arredo di design, utilizzando il marchio Ronda Design.
I prodotti sono caratterizzati dall’utilizzo preponderante del metallo e di un particolare sistema di aggancio magnetico brevettato.</t>
  </si>
  <si>
    <t>Sara Appoloni</t>
  </si>
  <si>
    <t>sara.appoloni@rondadesign.it</t>
  </si>
  <si>
    <t>Befreest</t>
  </si>
  <si>
    <t>Con la sua business unit healt ha sviluppato il sistema nose che, attraverso sensoristica dedicata, misura con continuità la concentrazione di radon, CO2, TVOC, la temperatura, l’umidità e la pressione atmosferica consentendo di produrre un monitoraggio puntuale e costante della concentrazione dei principali inquinanti presenti negli ambienti chiusi in cui viviamo.</t>
  </si>
  <si>
    <t>Fabio Cerino</t>
  </si>
  <si>
    <t>f.cerino@befreest.com</t>
  </si>
  <si>
    <t>Progetto ancora seed; l'iniziativa inizierà a fatturare dal 2020. Il volume d'affari si aggirerà intorno ai €5m. Il Piano prevede ricavi al 2024 pari a €27m.</t>
  </si>
  <si>
    <t>Cesynt Advanced Solutions</t>
  </si>
  <si>
    <t>Sviluppa applicazioni sofware e web-app per l'e-learning.</t>
  </si>
  <si>
    <t>Bruno Puricelli-Pairstech Capital Management LLP</t>
  </si>
  <si>
    <t>Bruno Puricelli</t>
  </si>
  <si>
    <t>bruno.puricelli@pairstech.com</t>
  </si>
  <si>
    <t>Progetto seed; inizierà a fatturare nel 2020. Il fatturato sarà di €2m circa.
Valutazione pre-money di €9m, in raccolta per €1m.</t>
  </si>
  <si>
    <t>Chainside</t>
  </si>
  <si>
    <t>Fintech in ambito blockchain. La mission è quella di ricreare l'experience dei pagamenti tradizionali.</t>
  </si>
  <si>
    <t>Edoardo Marcozzi</t>
  </si>
  <si>
    <t>edoardo.marcozzi@chainside.net</t>
  </si>
  <si>
    <t>Fase seed. Valutazione pre-money di €7m.</t>
  </si>
  <si>
    <t>Numex</t>
  </si>
  <si>
    <r>
      <rPr>
        <i/>
        <sz val="11"/>
        <rFont val="Calibri"/>
        <family val="2"/>
        <scheme val="minor"/>
      </rPr>
      <t>App</t>
    </r>
    <r>
      <rPr>
        <sz val="11"/>
        <rFont val="Calibri"/>
        <family val="2"/>
        <scheme val="minor"/>
      </rPr>
      <t xml:space="preserve"> operante nel campo Social &amp; Entertainment.</t>
    </r>
  </si>
  <si>
    <t>Numex Srl</t>
  </si>
  <si>
    <t>numex.app@libero.it</t>
  </si>
  <si>
    <t>Progetto molto seed; l'iniziativa inizierà a fatturare nel 2020. Il fatturato si attesterà a circa €1m.</t>
  </si>
  <si>
    <t>Emotion Box</t>
  </si>
  <si>
    <t>Rivoluzione il mondo della psicologia, portando innovazione in un settore poco toccato dal mondo digitale. La piattaforma sfrutta il web per acquisire il cliente (grazie a processi e tecnologia proprietaria).</t>
  </si>
  <si>
    <t xml:space="preserve">Pietro Zani Massani </t>
  </si>
  <si>
    <t>zani.massani@gmail.com</t>
  </si>
  <si>
    <t>Ha fatturato nel 2018 circa €1.8m; nel 2019E fatturerà circa €2.5m.</t>
  </si>
  <si>
    <t>Tate</t>
  </si>
  <si>
    <t>Energy &amp; gas supplier mobile-only.</t>
  </si>
  <si>
    <t>Paolo Barberis</t>
  </si>
  <si>
    <t>io@paolo.it</t>
  </si>
  <si>
    <t>Seed; KPI da consolidare</t>
  </si>
  <si>
    <t>eFarma</t>
  </si>
  <si>
    <t>Marketplace dedicato ai prodotti per la salute ed il benessere (inclusi farmaci senza prescrizione medica).</t>
  </si>
  <si>
    <t>Francesco Zaccariello</t>
  </si>
  <si>
    <t>francesco.zaccariello@efarma.com</t>
  </si>
  <si>
    <t>Fabbisogno richiesto: €2m da investire esclusivamente in marketing televisivo e sulle principali piattaforme web.
Valutazione da parte del founder: si valuta 1,35x le Gross sales, quindi circa €13m pre-money. Durante l’incontro ha sottolineato che non vorrebbe diluirsi troppo ed disponibile a cedere al massimo il 12/13%.</t>
  </si>
  <si>
    <t>Flority Fair</t>
  </si>
  <si>
    <t>Realtà che distribuisce fiori a livello B2C e B2B.</t>
  </si>
  <si>
    <t>Giulia Giontella</t>
  </si>
  <si>
    <t>giontellagiulia@netscape.net</t>
  </si>
  <si>
    <t>Fatturerà circa €100k al primo anno, al secondo circa €350k, al terzo circa €950k.
In raccolta per €350k.</t>
  </si>
  <si>
    <t>Progetto_Saas</t>
  </si>
  <si>
    <t>Software per il riconoscimento facciale in tempo reale con analisi dati.</t>
  </si>
  <si>
    <t>Dan Cui</t>
  </si>
  <si>
    <t>dancui.investment@gmail.com</t>
  </si>
  <si>
    <t>Fatturato 2019: $4m; fatturato 2020: $9m. In raccolta per $10m.</t>
  </si>
  <si>
    <t>Project BIPV</t>
  </si>
  <si>
    <t>Ha sviluppato una tecnologia  basata su concentratori solari luminescenti (LSC), che funziona contemporaneamente come materiale per l'involucro edilizio e generatore di energia.</t>
  </si>
  <si>
    <t>Simone Lo Giudice-Arkios Italy</t>
  </si>
  <si>
    <t>Simone Lo Giudice</t>
  </si>
  <si>
    <t>simone.logiudice@arkios.it</t>
  </si>
  <si>
    <t xml:space="preserve">Minicabit </t>
  </si>
  <si>
    <t>Sito di comparazione di taxi/cab basato e attivo in Gran Bretagna.</t>
  </si>
  <si>
    <t xml:space="preserve"> Bruno Puricelli-Pairstech Capital Management LLP</t>
  </si>
  <si>
    <t>In raccolta per £3m.</t>
  </si>
  <si>
    <t>Under the Doormat</t>
  </si>
  <si>
    <t>Soluzione per hospitality in case di alta qualità nel Regno Unito.</t>
  </si>
  <si>
    <t>Società basata in UK: limiti regolamentari dopo Buzzoole</t>
  </si>
  <si>
    <t xml:space="preserve">Mnemonica </t>
  </si>
  <si>
    <t>Fornisce ai produttori di media, emittenti, OTT e distributori un ambiente sicuro per archiviare, indicizzare, valutare i contenuti e condividerli durante le fasi di pre, produzione e post-produzione. Il software SaaS supporta l'intero ciclo di vita di una produzione grazie a una serie di servizi verticali, tra cui streaming privato con controllo granulare degli accessi, gestione complessa delle audience, watermark intelligente, consegna di archivi didimensioni illimitate.</t>
  </si>
  <si>
    <t>paolo.intermite@gmail.com</t>
  </si>
  <si>
    <t>Seed; da monitorare.</t>
  </si>
  <si>
    <t>BarterPlaza</t>
  </si>
  <si>
    <t>Piattaforma digitale di flash sales progettata per favorire i
pagamenti con propria cryptovaluta all'interno della propria community.</t>
  </si>
  <si>
    <t>Al 2020 fatturerà €1,4m.</t>
  </si>
  <si>
    <t>PatchAi</t>
  </si>
  <si>
    <t>Ha sviluppato un interessante modello di business B2B che mira alla raccolta dei dati dai pazienti arruolati nei clinical trials tramite una piattaforma cognitiva focalizzata sull'engagement che strutta l'AI e il Machine Learning.</t>
  </si>
  <si>
    <t>Fabrizio de Simone-EY</t>
  </si>
  <si>
    <t>Fabrizio De Simone</t>
  </si>
  <si>
    <t>Fabrizio.De-Simone@it.ey.com</t>
  </si>
  <si>
    <t>Made2day</t>
  </si>
  <si>
    <t>Liofilizza mozzarella di qualità (sia vaccina che di bufala) per pizza e altri usi in cucina.</t>
  </si>
  <si>
    <t>Lorenzo De Fabio</t>
  </si>
  <si>
    <t>l.defabio@lazioinnova.it]</t>
  </si>
  <si>
    <t>Hanno messo a punto (dopo due anni di sperimentazione) un processo particolare che consente di ottenere un prodotto secco a cubetti molto leggero e stabile che può essere reidratato semplicemente immergendo in acqua, ottenendo un prodotto identico per consistenza e sapore alla mozzarella fresca.
Hanno iniziato a produrre in modo regolare. In raccolta per €4m.
La startup ha già fatto 2 round di finanziamento (ultimo con un Fondo di New York).
Dal pitch la startup fatturerà al 2019 circa €97k; al 2020 circa €3,2m.
Fatto incontro introduttivo per il 5/12.</t>
  </si>
  <si>
    <t>Trakti</t>
  </si>
  <si>
    <t>Soluzione per la gestione delle contrattazioni e dei processi negoziali on-line. Trakti supporta le aziende nell'automatizzione delle fasi contrattuali (modelli adattivi, automatizzati e interattivi grazie agli smart contracts e la blockchain) e gestionali (processi valutativi e review, firma elettronica, pagamenti e gestione degli obblighi contrattuali in un’unica sistema end-to-end certificato e auditabile) lungo l’intero ciclo di vita dei contratti.</t>
  </si>
  <si>
    <t>Nexman</t>
  </si>
  <si>
    <t>Implemantano automazione collaborativa; la soluzione è composta da robot preconfigurato corredato da dispositivo di interconnessione e APP in cloud che permette al cliente di monitorare il reale utilizzo.</t>
  </si>
  <si>
    <t>Michele Passarelli Lio-yourCFO</t>
  </si>
  <si>
    <t xml:space="preserve">Michele Passarelli </t>
  </si>
  <si>
    <t>m.passarelli@yourcfo.it</t>
  </si>
  <si>
    <t>3.b</t>
  </si>
  <si>
    <t>Dubbi su percorso di exit.</t>
  </si>
  <si>
    <t>Cesarine</t>
  </si>
  <si>
    <t>Network di accoglienti padrone di casa, cuoche accuratamente selezionate da esperti per garantire l'autenticità delle loro esperienze di gusto e diffondere le ricette tradizionali della cucina italiana. 
Le Cesarine propongono home restaurant, corsi di cucina, show cooking e organizzazione eventi a domicilio.</t>
  </si>
  <si>
    <t>Davide Maggi</t>
  </si>
  <si>
    <t>davide.maggi@cesarine.com</t>
  </si>
  <si>
    <t>Rejected nel 2020 con motivazione 1.b, hanno riscritto ad Amedeo condividendo il deck aggiornato.
Attivi dal 2014.
+1200 Cesarine in +450 città italiane.
Nel 2020 hanno lanciato il canale online e nel 2021 l'ecommerce.
Fatturato 2019: €1,2m, 2020: €0,4m, 2021: €750k, 2022 atteso: €2,9m. EBITDA 2021: -€1,1m.
In raccolta un convertibile per €3m, di cui €800k da CDP, €340k da Finalca, rimangono €1,8m. Ultima post-money valuation €8,9m..</t>
  </si>
  <si>
    <t>PACARO</t>
  </si>
  <si>
    <t>Iniziativa attiva nella logistica del freddo; offrono un servizio di stoccaggio e logistica delle merci.</t>
  </si>
  <si>
    <t>Barbara Orlandi</t>
  </si>
  <si>
    <t>ufficio2@pacaro.it</t>
  </si>
  <si>
    <t>iComfort</t>
  </si>
  <si>
    <t>Piattaforma IoT (hw+sw) focalizzata su monitoraggio spazi e rilevazione ed analisi di parametri ambientali.</t>
  </si>
  <si>
    <t>Ernesto Lomabri</t>
  </si>
  <si>
    <t>ernesto.lombardi@iComfort.it</t>
  </si>
  <si>
    <t>Fatta seconda call di approfondimento per il 29/5: l'iniziativa è ancora seed per il fondo e gli elementi differenziali della soluzione non sono chiari. A ciò si aggiunge un BP poco "sfidante" e scalbilità del business model.
La ricerca iniziale era di €750k con valutazione di €4m.</t>
  </si>
  <si>
    <t>Toratora</t>
  </si>
  <si>
    <t>Piattaforma online che organizza viaggi a sorpresa su misura in tutta Europa.</t>
  </si>
  <si>
    <t>Francesco Simeone</t>
  </si>
  <si>
    <t>info@toratoratravel.com</t>
  </si>
  <si>
    <t>Non interessante per VV4. Nel pitch non sono evidenziati economics.
In raccolta per €350k su valutazione pre-money di €2m.</t>
  </si>
  <si>
    <t>Icaro Mobile</t>
  </si>
  <si>
    <t>Benevento</t>
  </si>
  <si>
    <t>Operatore telefonico; sim dati in Italia a traffico illimitato.</t>
  </si>
  <si>
    <t>Luigi Mauta-Campaniacom</t>
  </si>
  <si>
    <t>Luigi Mauta</t>
  </si>
  <si>
    <t>lmauta@campaniacom.it</t>
  </si>
  <si>
    <t>Project Canteen</t>
  </si>
  <si>
    <r>
      <t xml:space="preserve">Delivery B2B e B2C di pasti </t>
    </r>
    <r>
      <rPr>
        <i/>
        <sz val="11"/>
        <rFont val="Calibri"/>
        <family val="2"/>
        <scheme val="minor"/>
      </rPr>
      <t>heathy focused</t>
    </r>
    <r>
      <rPr>
        <sz val="11"/>
        <rFont val="Calibri"/>
        <family val="2"/>
        <scheme val="minor"/>
      </rPr>
      <t xml:space="preserve"> e di qualità direttamente sul luogo di lavoro mediante applicazione web.</t>
    </r>
  </si>
  <si>
    <t>Marco Lazzaro-Cfs advisors</t>
  </si>
  <si>
    <t>Marco Lazzaro</t>
  </si>
  <si>
    <t>marco.lazzaro@cfsadvisors.it</t>
  </si>
  <si>
    <t>Fatturato 2019: €1.5m; fatturato 2020: €4m. Il Piano prevede raggiungere al 2021 un fatturato di circa €10m.</t>
  </si>
  <si>
    <t>TV&amp;TV</t>
  </si>
  <si>
    <t>Emittente televisiva nazionale (attualmente attiva su Digitale Terrestre e Satellitare) che, attraverso un format di realizzazione dei palinsesti, rende disponibili i propri spazi televisivi a chiunque abbia il desiderio o l'interesse di apparire in televisione; rendendo di fatto la televisione domestica un mezzo di comunicazione libero e accessibile a tutti.</t>
  </si>
  <si>
    <t>Joshua Mendella</t>
  </si>
  <si>
    <t>6miasrl@gmail.com</t>
  </si>
  <si>
    <t>Progetto riassegnato a gennaio 2020; prima (2017 e 2018) era non compliant.</t>
  </si>
  <si>
    <t>E-zone</t>
  </si>
  <si>
    <t>Produzione di dispositivi inerenti la realtà virtuale con focsu su settore turismo.</t>
  </si>
  <si>
    <t>nicola@venturefactory.tech</t>
  </si>
  <si>
    <t>Progetto seed; nel 2020E faranno circa €1.8m.</t>
  </si>
  <si>
    <t>Progetto concentratori solari</t>
  </si>
  <si>
    <t>Si occupa di promuovere la commercializzazione ed installazione dei concentratori solari termici secondo le linee guida dell'UE/progetto SEFI (Solar Energy Food Industry), specialmente nel settore agroindustriale; inoltre, la società è attiva nella cultura dell'efficienza energetica e dell'utilizzo dell'energia generata da fonti rinnovabili.</t>
  </si>
  <si>
    <t>Giordano Prandelli-INGERSOL ENGINEERS</t>
  </si>
  <si>
    <t>Giordano Prandelli</t>
  </si>
  <si>
    <t>giordano.prandelli@iebs.it</t>
  </si>
  <si>
    <t>Progetto rifiuti medicali</t>
  </si>
  <si>
    <t>Ha sviluppato una tecnologia per rispondere ai problemi di smaltimento dei rifiuti ospedalieri.</t>
  </si>
  <si>
    <t>Import For Me</t>
  </si>
  <si>
    <t>Sito di e-Import per gruppi di acquisto on-line.</t>
  </si>
  <si>
    <t>Fabio Scheda</t>
  </si>
  <si>
    <t>importformebg@gmail.com</t>
  </si>
  <si>
    <t>Settore di riferimento fuori dalla strategia d'investimento del fondo.</t>
  </si>
  <si>
    <t>Omnia BPM</t>
  </si>
  <si>
    <t>Piattaforma che offre al mercato business soluzioni per ottenere in tempi rapidi gli applicativi a loro necessari, rispettando in pieno le moderne esigenze: Cloud, interconnessione, Mobile, IoT. Con Omnia le aziende possono dismettere o integrare i vecchi software ed usare applicativi cosiddetti "Low code", ossia configurabili anche dal management e non solo da tecnici specializzati.</t>
  </si>
  <si>
    <t>Marco Mensitieri-CrossHub</t>
  </si>
  <si>
    <t>Marco Mensitieri</t>
  </si>
  <si>
    <t>m.mensitieri@crosshub.it</t>
  </si>
  <si>
    <t>Ricavi 2019: €674k; ricavi 2020: €1.5m. Dal BP summary l'azienda arriva al 2024 a circa €17m.
Fatta video call il 27 feb.</t>
  </si>
  <si>
    <t>Tzoone</t>
  </si>
  <si>
    <t>Piattaforma professionale di servizi integrati dedicata al mondo del calcio.</t>
  </si>
  <si>
    <t>Ettore Savoia</t>
  </si>
  <si>
    <t>ettoresavoia@gmail.com</t>
  </si>
  <si>
    <t>Entire Digital (Contents)</t>
  </si>
  <si>
    <t>Soluzione di intelligenza artificiale che fornisce tecnologie su misura per publisher, media outlet e business online per lo sviluppo di contenuti basati eslusivamente sullo studio dei dati. La società è attiva mediante due linee di business: (i) media outlet proprietari (notizie.it in Italia, infos.fr in Francia, actualidad.es in Spagna.) e produzione di data-driven content in modalità SaaS.</t>
  </si>
  <si>
    <t>Massimiliano Squillace</t>
  </si>
  <si>
    <t>massimiliano@squillace.me</t>
  </si>
  <si>
    <t>Wonderful Italy</t>
  </si>
  <si>
    <t>Attiva nel settore del turismo; offre ospitalità in case scelte ed esperienze nei luoghi più affascinanti d'Italia.</t>
  </si>
  <si>
    <t>Luciano Balbo-Oltre Venture</t>
  </si>
  <si>
    <t>Luciano Balbo</t>
  </si>
  <si>
    <t>luciano.balbo@oltreventure.com</t>
  </si>
  <si>
    <t>Rejected a febbraio 2020 con motivazione 1.m.
Ricevuto teaser aggiornato.
Fatturato 2020: €2m, 2021 atteso: €6,2m.
In raccolta per €3m ad una pre-money valuation di €15m.
Ricevuto chiarimento sul bilancio, è consolidato (considerano gli Hub come fossero divisioni interne).
Sono property maanger che cresce per acquisizioni.</t>
  </si>
  <si>
    <t>Alfonsino</t>
  </si>
  <si>
    <t>Piattaforma di food delivery a domicilio.</t>
  </si>
  <si>
    <t>Andrea Iovene-IPE</t>
  </si>
  <si>
    <t>Andrea Iovene</t>
  </si>
  <si>
    <t>a.iovene@ipeistituto.it</t>
  </si>
  <si>
    <t>Transato 2019: €2.8m; transato 2020: €5.2m.</t>
  </si>
  <si>
    <t>Seon</t>
  </si>
  <si>
    <t>Attiva nel campo dell'health-tech, offre un servizio di abbonamento B2B/B2C che consente ai suoi utenti accesso alla risposta di emergenza più rapida.</t>
  </si>
  <si>
    <t>Alessandro Cordova-The startup training</t>
  </si>
  <si>
    <t>a.cordova@thestartuptraining.com</t>
  </si>
  <si>
    <t>Deliveristo</t>
  </si>
  <si>
    <t>Ivan Aimo</t>
  </si>
  <si>
    <t>ivan@deliveristo.com</t>
  </si>
  <si>
    <t>Ulisse</t>
  </si>
  <si>
    <t>Soluzione IoT per retail analytics</t>
  </si>
  <si>
    <t>Rebirth 2017</t>
  </si>
  <si>
    <t>eyerebirth@gmail.com</t>
  </si>
  <si>
    <t>Homepal</t>
  </si>
  <si>
    <t>Agenzia immobiliare digitale. Garantisce la completa gestione online del processo e il supporto di un customer care dedicato e specializzato.</t>
  </si>
  <si>
    <t xml:space="preserve">Pre-money elevata e feedback negativi sul manager/founder.
Rejected a febbraio 2020 con motivazione 3.a.
Riproposta da Fabio Mondini a ottobre 2021:
- Fatturato 2020: €1,8m, 2021: €2,2.
- In raccolta per €5m. Hanno raccolto €2,4m con la piattaforma di equity crowdfunding Mamacrowd, e €400k da Growth Capital e Roger Abramavel (loro mentor in A-Road).
Comunicato a Marco Meoni che il percorso di crescita attuale non è allineato al nostro target, ma di farci sapere nel caso ci siano ulteriori elementi di discontonuità rispetto alla traiettoria del passato (partnership o traction su Q1 2022) </t>
  </si>
  <si>
    <t>Bikebee</t>
  </si>
  <si>
    <t>Bike technology sul B2B2C.</t>
  </si>
  <si>
    <t>Fatturato 2020: €211k; valutazione pre-money di €4.9m.</t>
  </si>
  <si>
    <t>Tomato+</t>
  </si>
  <si>
    <t>Produzione di mini-serre idroponiche da interni per cucine e ristoranti.</t>
  </si>
  <si>
    <t>Luca Masaro-KPMG Advisory</t>
  </si>
  <si>
    <t>Luca Masaro</t>
  </si>
  <si>
    <t>lmasaro@kpmg.it</t>
  </si>
  <si>
    <t xml:space="preserve">Turboalgor </t>
  </si>
  <si>
    <t>Dispositivo che riduce il consumo di energia delle apparecchiature di refrigerazione.</t>
  </si>
  <si>
    <t>Giancarlo Donadio-Pandant</t>
  </si>
  <si>
    <t>Giancarlo Donadio</t>
  </si>
  <si>
    <t>giancarlodonadio82@gmail.com</t>
  </si>
  <si>
    <t>Fatta call il 16/4.</t>
  </si>
  <si>
    <t xml:space="preserve">Trackting </t>
  </si>
  <si>
    <t>Innovativo antifurto GPS per moto e auto.</t>
  </si>
  <si>
    <t>Claudio Carnevali</t>
  </si>
  <si>
    <t>claudio@trackting.com</t>
  </si>
  <si>
    <t>Mia Burton</t>
  </si>
  <si>
    <t>Iniziativa attiva nel settore eyewear; è proprietaria anche di otticalipari.it.</t>
  </si>
  <si>
    <t>Alberto Lipari</t>
  </si>
  <si>
    <t>a.lipari@miaburton.com</t>
  </si>
  <si>
    <t>Rejected nel 2020 con motivazione 1.a, ci hanno riscritto a novembre 2021.
4 modelli di business: B2B, Distrubution (che stanno lanciando), B2C sia tramite canali propri che marketplace.
Fatturato 2020: €800k, 2021: €2,6m. Contribution margin: 22%. Business B2B in breakeven.
Hanno chiuso 2 round da €750k, e da qualche giorno, un terzo round da €1m (debito + equity).
Ci contattano con largo anticipo per studiare un piano di crescita anche finanziario con noi.</t>
  </si>
  <si>
    <t>Utopia</t>
  </si>
  <si>
    <t>Prevede l’impiego di tutti questi strumenti per la definizione di un prodotto rivolto alle aziende per l’efficientamento dei processi di manutenzione, formazione e controllo.</t>
  </si>
  <si>
    <t>Giorgio Beretta-BDO</t>
  </si>
  <si>
    <t>Giorgio Beretta</t>
  </si>
  <si>
    <t>giorgio.beretta@bdo.it</t>
  </si>
  <si>
    <t>Inglobe</t>
  </si>
  <si>
    <t>Sviluppa soluzioni di realtà aumentata per dispositivi mobili.</t>
  </si>
  <si>
    <t>YA.BE</t>
  </si>
  <si>
    <t>Produzione (esternalizzata) e commercializzazione di prodotto cosmetici, con focus su cura della pelle, accompagnati da podcast tematici per creare un percorso esperenziale nell'utilizzo del prodotto.</t>
  </si>
  <si>
    <t>Valeria Scargetta</t>
  </si>
  <si>
    <t>valeria@wymcorporation.com</t>
  </si>
  <si>
    <t>Modello di business e settore interessanti; sono però ancora in fase seed e ricercano round da €200-400k.</t>
  </si>
  <si>
    <t>Alfredo</t>
  </si>
  <si>
    <t>Format attivo nel settore delle gelaterie.</t>
  </si>
  <si>
    <t>Matteo Alfredo Gelato</t>
  </si>
  <si>
    <t>matteo@alfredogelato.it</t>
  </si>
  <si>
    <t>Vite Sicure</t>
  </si>
  <si>
    <t>Eleonora Del Vento</t>
  </si>
  <si>
    <t xml:space="preserve">edelvento@vitesicure.it </t>
  </si>
  <si>
    <t>Connexa</t>
  </si>
  <si>
    <t>Piattaforma che offre soluzioni assicurative dedicate al mondo auto in modo digitale e telematico.</t>
  </si>
  <si>
    <t>r.daina@connexainsurance.com</t>
  </si>
  <si>
    <t>Triscovery</t>
  </si>
  <si>
    <t>Trapani</t>
  </si>
  <si>
    <t>Piattaforma che ha l’obiettivo di favorire il processo di digitalizzazione degli armatori nautici professionali.</t>
  </si>
  <si>
    <t>Fabio Catalano</t>
  </si>
  <si>
    <t>fabio.catalano@triscovery.it</t>
  </si>
  <si>
    <t>Troppo seed per VV2; in raccolta per €500k su valutazione pre-money di €900k circa.</t>
  </si>
  <si>
    <t>Infinityhub</t>
  </si>
  <si>
    <t>Stimola lo sviluppo dell’economica locale e la creazione di lavoro attraverso la realizzazione di progetti B2C eco sostenibili e di efficientamento energetico.</t>
  </si>
  <si>
    <t>Nicola Chiaranda-Prof. Università di Venezia</t>
  </si>
  <si>
    <t>Nicola Chiaranda</t>
  </si>
  <si>
    <t>nicola.chiaranda@hotmail.co.uk</t>
  </si>
  <si>
    <t>AvvocatoFlash</t>
  </si>
  <si>
    <t>Piattaforma online che facilita il contatto tra clienti e avvocati specializzati in tutta Italia.</t>
  </si>
  <si>
    <t>Guglielmo Del Giudice</t>
  </si>
  <si>
    <t>guglielmo@avvocatoflash.it</t>
  </si>
  <si>
    <t>Rejected nel 2020 con motivazione 1.m, ci sono stati reintrodotti dal team di Lventure.
Hanno raccolto €300k ad una pre-money di €1,8m, + €350k di debito bancario.
Ad oggi hanno un modello B2B (subscription) per avvocati, che possono usare la loro tecnologia e ricevere lead.
In raccolta per €1,5m (pre-money da negoziare, sono flessibili) per lanciare il modello B2C ed iniziare ad erogare servizi legali direttamente (cliam in ambito consumer right, casa/condominio e recupero crediti). Prezzo di una lettera da diffida €150, a loro costa €10 grazie ad automazione e tecnologia.
Ricavi 2020: €200k, 2021: €320k, 2022: €500-600k.</t>
  </si>
  <si>
    <t>Monello</t>
  </si>
  <si>
    <t>Piattaforma che mira a risolvere l'inclusione finanziaria concedendo servizi finanziari di base come pagamenti p2p e emissione di carte di debito.</t>
  </si>
  <si>
    <t>Raffaele Russo</t>
  </si>
  <si>
    <t>info@monello.io</t>
  </si>
  <si>
    <t>Fase seed.</t>
  </si>
  <si>
    <t>Morsy</t>
  </si>
  <si>
    <t>Piattaforma di food delivery B2B; piatti sani e bilanciati e li consegnano sul posto di lavoro.</t>
  </si>
  <si>
    <t>Farhad Alessandro Mohammadi</t>
  </si>
  <si>
    <t>farhad.mohammadi@mamazen.it</t>
  </si>
  <si>
    <t>Troppo seed. Al 2019 hanno fatturato €250k. In raccolta per €1m.
Iniziativa assegnata a VV2 il 06/03/20. Viene assegnata nuovamente a VV2 il 26/03/20 come Diritto di First Refusal – Invito Innova Venture.</t>
  </si>
  <si>
    <t>Zarathustra Technologies</t>
  </si>
  <si>
    <t>Piattaforma che offre servizi di consulenza tecnologica all'avanguardia e soluzioni Enterprise SaaS.</t>
  </si>
  <si>
    <t>Adriano Zoppi</t>
  </si>
  <si>
    <t>adriano.zoppi@zarathustratech.com</t>
  </si>
  <si>
    <t>Approccio consulenziale per costruzione di soluzione custom-made in ambito financial institutions.</t>
  </si>
  <si>
    <t>Contemply</t>
  </si>
  <si>
    <t>Padova</t>
  </si>
  <si>
    <t>Marketplace di opere d’arte contemporanea che permette a chiunque, attraverso un sistema di frazionamento in 9 parti delle opere, di investire e guadagnare.</t>
  </si>
  <si>
    <t>Niccolò Bienati-BizPlace</t>
  </si>
  <si>
    <t>Niccolò Bienati</t>
  </si>
  <si>
    <t>niccolo.bienati@bizplace.it</t>
  </si>
  <si>
    <t>Fatturato 2019: €660k. In raccolta per €600k su valutazione pre-money di €3.3m.</t>
  </si>
  <si>
    <t>Memoryp</t>
  </si>
  <si>
    <t>Social network.</t>
  </si>
  <si>
    <t>Vitali Jacopo</t>
  </si>
  <si>
    <t>info@memoryp.it</t>
  </si>
  <si>
    <t>Non c'è un pitch ma solo una mail con la descrizione di cosa vorrebbe fare; non sono indicate metriche e principali EcoFin. Non credo possa interessare a VV2.</t>
  </si>
  <si>
    <t>Inxpect</t>
  </si>
  <si>
    <t>Produzione di sistemi di sicurezza per automazioni industriali avanzate e sistemi robotici basati sulla tecnologia radar (percezione dello spazio nativamente in 3D) in grado di rilevare l’ingresso e la presenza di operatori in zone pericolose anche in presenza di polvere, detriti, fumo e sporco, inibendo la ripartenza della macchina fino a quando l’area non è sgombera.</t>
  </si>
  <si>
    <t>Luca Salgarelli</t>
  </si>
  <si>
    <t>luca.salgarelli@inxpect.com</t>
  </si>
  <si>
    <t>Cesare Maifredi ci ha comunicato che chiuderanno prima di Natale 2020 un round da €12/15m. 
Il round è andato overbooked: alcuni degli attuali investitori avrebbero voluto investire di più ma hanno dovuto gestire dilution dei founder.</t>
  </si>
  <si>
    <t>Say mooom</t>
  </si>
  <si>
    <t>GreEn-shop per la gravidanza e la prima infanzia.</t>
  </si>
  <si>
    <t>Le founders sono partite con il progetto a febbraio 2019; la piattaforma è operativa da novembre. Sono stati investiti circa €115k. Al 2020 il fatturato sarà di circa €150k.
Per il primo round servono almeno €180k.
Troppo seed per VV2.</t>
  </si>
  <si>
    <t>Avat</t>
  </si>
  <si>
    <t xml:space="preserve">Soluzione nata per soddisfare le richieste degli utenti business, che non possono essere raggiunti da un servizio a banda larga, in fibra ottica o altro, a costi accessibili.
La soluzione AVAT è composta da due elementi, un dispositivo hardware “AVATBox” e un servizio presso il nostro data center “AVATCloud”. AVATBox riceve in INPUT qualsiasi tipo di connettività su cavo ethernet o usb e fornisce in OUTPUT una linea con un unico indirizzo IP, con banda aggregata. </t>
  </si>
  <si>
    <t>Michele Mangini</t>
  </si>
  <si>
    <t>Stefano Aversa</t>
  </si>
  <si>
    <t>stefano.aversa@avat.it</t>
  </si>
  <si>
    <t>Fase ancora seed. Da monitorare</t>
  </si>
  <si>
    <t xml:space="preserve">Cornerstyle </t>
  </si>
  <si>
    <t>Mobile marketplace che mette in contatto le boutique di moda con i turisti ed i potenziali clienti della loro stessa città.</t>
  </si>
  <si>
    <t>Francesco Miglietta</t>
  </si>
  <si>
    <t>fm@cornerstyle.com</t>
  </si>
  <si>
    <t>Ricevuto update a dicembre 2020: ancora seed.</t>
  </si>
  <si>
    <t>Project Joy</t>
  </si>
  <si>
    <t>Produzione e commercializzazione di plant-based meat mediante un processo produttivo di estrusione ad alta umidità in linea ed utilizzando 5 ingredienti naturali (proteine di soia, olio di girasole, aromi naturalei, estratto di lievito naturale e sale).</t>
  </si>
  <si>
    <t>Guido Tommei-Sviluppo Imprese Centro Italia SGR</t>
  </si>
  <si>
    <t>Guido Tommei</t>
  </si>
  <si>
    <t>g.tommei@fondisici.it</t>
  </si>
  <si>
    <t>Il fatturato 2020E: €1.9m.
Fatta call introduttiva il 8/5: settore interessante; da approfondire tema IP e contatti commerciali sviluppati (dicono ad es. di aver accordo con Esselunga)</t>
  </si>
  <si>
    <t>Sommelier wine box</t>
  </si>
  <si>
    <t>Piattaforma che aiuta le persone a mettersi in contatto con le migliori cantine italiane.</t>
  </si>
  <si>
    <t>Antonio Iannone-The food cons</t>
  </si>
  <si>
    <t>Antonio Iannone</t>
  </si>
  <si>
    <t>antonio@thefoodcons.com</t>
  </si>
  <si>
    <t>Troppo seed per VV2. Valutazione pre-money di €2.2m. Funding per €500k.</t>
  </si>
  <si>
    <t>SKINLABO</t>
  </si>
  <si>
    <r>
      <t xml:space="preserve">Piattaforma attiva nel comparto </t>
    </r>
    <r>
      <rPr>
        <i/>
        <sz val="11"/>
        <rFont val="Calibri"/>
        <family val="2"/>
        <scheme val="minor"/>
      </rPr>
      <t>beauty</t>
    </r>
    <r>
      <rPr>
        <sz val="11"/>
        <rFont val="Calibri"/>
        <family val="2"/>
        <scheme val="minor"/>
      </rPr>
      <t xml:space="preserve"> con vendita di prodotti </t>
    </r>
    <r>
      <rPr>
        <i/>
        <sz val="11"/>
        <rFont val="Calibri"/>
        <family val="2"/>
        <scheme val="minor"/>
      </rPr>
      <t>skincare</t>
    </r>
    <r>
      <rPr>
        <sz val="11"/>
        <rFont val="Calibri"/>
        <family val="2"/>
        <scheme val="minor"/>
      </rPr>
      <t>.</t>
    </r>
  </si>
  <si>
    <t>Diego Selva</t>
  </si>
  <si>
    <t>diego.selva@mediolanum.it</t>
  </si>
  <si>
    <t>90 giorni dalla data di accettazione</t>
  </si>
  <si>
    <t>Altri numerosi investitori privati: €4.600.000</t>
  </si>
  <si>
    <t>DIGITALIA</t>
  </si>
  <si>
    <t>Aquila</t>
  </si>
  <si>
    <t>Progettazione e realizzazione di piattaforme abilitanti per smart cities.</t>
  </si>
  <si>
    <t>Ignazio Castiglioni-HAT</t>
  </si>
  <si>
    <t>Daniele Ruvinetti</t>
  </si>
  <si>
    <t>daniele_ruvinetti@yahoo.it</t>
  </si>
  <si>
    <t>Schoolr</t>
  </si>
  <si>
    <r>
      <t xml:space="preserve">Piattaforma di </t>
    </r>
    <r>
      <rPr>
        <i/>
        <sz val="11"/>
        <rFont val="Calibri"/>
        <family val="2"/>
        <scheme val="minor"/>
      </rPr>
      <t>e-learning</t>
    </r>
    <r>
      <rPr>
        <sz val="11"/>
        <rFont val="Calibri"/>
        <family val="2"/>
        <scheme val="minor"/>
      </rPr>
      <t xml:space="preserve"> che permette a studenti di scuole elementari, medie, superiori ed università di svolgere lezioni e ripetizioni online con tutor selezionati e a costi accessibili.</t>
    </r>
  </si>
  <si>
    <t>Cristiano Scarapucci</t>
  </si>
  <si>
    <t>info@schoolr.net</t>
  </si>
  <si>
    <t>Ricavi 2020: €153k; Ricavi 2021: circa €200k.
In raccolta per circa €300k.
Troppo seed per VV2; il Piano descritto non è da VC. Il fatturato 2024 si attesta a circa €950k.</t>
  </si>
  <si>
    <t>Pick-Roll</t>
  </si>
  <si>
    <t>Dario Ferretti</t>
  </si>
  <si>
    <t>dario@pick-roll.com</t>
  </si>
  <si>
    <t>The Graphene Company</t>
  </si>
  <si>
    <t>Rieti</t>
  </si>
  <si>
    <t>Soluzione per la produzione di nano-particelle di Grafene N° CAS 1034343-98-0 attraverso un processo di esfoliazione ultrarapida della grafite, ottenuta senza processi meccanici o chimici.</t>
  </si>
  <si>
    <t>Antonio Minguzzi</t>
  </si>
  <si>
    <t>minguzilli@gmail.com</t>
  </si>
  <si>
    <t>Fatta call introduttiva il 19/5. Il progetto è ancora in una fase seed e non ancora in fase di indutrializzazione del prodotto.
Hanno avviato dei test sul prodotto con Tesla (batterie), Italcementi (cemento) e Dupont (tessuti): importante avere tali report di testing.
La tecnologia sviluppata si basa su una campana acustica che attiva un vortice d'aria che determina un effetto di risonanza su superficie del materiale.
Ricercano €1,5m come equity per camera di contenimento e macchinario di dimensioni maggiori rispetto a quello attualmente esistente. Il resto delle risorse dovrebbe provenire da smart&amp;start.</t>
  </si>
  <si>
    <t>MIFood</t>
  </si>
  <si>
    <t>Soluzione robotica dedicata al mondo della ristorazione.</t>
  </si>
  <si>
    <t>Ruben Miranda</t>
  </si>
  <si>
    <t>admin@mifood.es</t>
  </si>
  <si>
    <t>Fundaraisingi di €300k a pre-money di €2,5m.
Iniziativa ancora in fase seed.</t>
  </si>
  <si>
    <t>HotelTask</t>
  </si>
  <si>
    <r>
      <t xml:space="preserve"> Soluzione dedicata alla gestione e valutazione delle risorse umane nel settore </t>
    </r>
    <r>
      <rPr>
        <i/>
        <sz val="11"/>
        <rFont val="Calibri"/>
        <family val="2"/>
        <scheme val="minor"/>
      </rPr>
      <t>hotellerie</t>
    </r>
    <r>
      <rPr>
        <sz val="11"/>
        <rFont val="Calibri"/>
        <family val="2"/>
        <scheme val="minor"/>
      </rPr>
      <t>.</t>
    </r>
  </si>
  <si>
    <t>Pantaleo de Gennaro</t>
  </si>
  <si>
    <t>info@hoteltask.it</t>
  </si>
  <si>
    <t>Troppo seed per VV2; i ricavi al primo anno di attività ammonteranno a €250k.</t>
  </si>
  <si>
    <t xml:space="preserve">Sluurpy </t>
  </si>
  <si>
    <t>Piattaforma/app dedicata al mondo della ristorazione mediante digitalizzazione del menù, prenotazione, ecc.</t>
  </si>
  <si>
    <t>Simone Giovannini</t>
  </si>
  <si>
    <t>s.giovannini@sluurpy.it</t>
  </si>
  <si>
    <t>Joint Capital Partners</t>
  </si>
  <si>
    <t>Piattaforma Insurtech e Smart Insurance.</t>
  </si>
  <si>
    <t>Al 2020 il fatturato dovrebbe attestarsi sui €300k circa.
Da monitorare: imprenditore con consolidata esperienza nel settore assicurativo.</t>
  </si>
  <si>
    <t>Ecosostenibile.eu</t>
  </si>
  <si>
    <t xml:space="preserve">Epicura </t>
  </si>
  <si>
    <t>Digital health platform capace di gestire l’erogazione di interventi sanitari e socio-assistenziali (prenotazione di interventi domiciliari, assistenza remota via chat e video, trasporto di pazienti, ecc.)</t>
  </si>
  <si>
    <t>DoggyBell</t>
  </si>
  <si>
    <t>Marketplace per stage e corsi, pacchetti e singole lezioni con educatori per animali.</t>
  </si>
  <si>
    <t>Giovanni Fasano</t>
  </si>
  <si>
    <t>investors@financialresearches.com</t>
  </si>
  <si>
    <t>Ricercano €300k.</t>
  </si>
  <si>
    <t>Elesta</t>
  </si>
  <si>
    <t>Applicazioni nel settore della medicina interventistica. Il prodotto principale è EchoLaser: sistema integrato Laser-Ultrasuoni che consente diagnosi e trattamento tramite approccio micro-invasivo di tumori benigni e maligni. EchoLaser sfrutta la radiazione laser trasmessa da sorgenti indipendenti (fino a 4) tramite fibre ottiche estremamente sottili (0,3 mm) inserite con approccio percutaneo con l’ausilio di un sistema di guida brevettato.</t>
  </si>
  <si>
    <t>Filippo Codazzi-Invest Italy SIM</t>
  </si>
  <si>
    <t>Filippo Codazzi</t>
  </si>
  <si>
    <t>filippo.codazzi@investbanca.it</t>
  </si>
  <si>
    <t>2.c</t>
  </si>
  <si>
    <t>Medtech company, controllata da El.En. – società quotata e leader nel settore laser; la parte laser è prodotta da El.En. S.p.A. e la parte ecografica da Esaote S.p.A. EchoLaser è un completo sistema dedicato all’interventistica in quanto è dotato di Kit monouso di fibre ottiche progettati con specifici sistemi guida e software US dedicati per i differenti tessuti in funzione del distretto in cui si trovano.
- Sistema integrato Laser-Ultrasuoni che consente diagnosi e trattamento tramite approccio micro-invasivo di tumori benigni e maligni (dispositivi + kit monouso di fibre ottiche, fatturato ricorrente da cui dipende il 30% del fatturato)
- Nasce nel 2005 da JV tra El.En. e Esaote, R&amp;D e test clinici negli anni successivi, prima vendite nel 2012 facendo leva sulla rete di distributori di Esaote (in Italia e Cina)
- Nel 2017 esce Esaote e viene nominato un nuovo CEO per dare nuova spinta alla crescita
- Nel 2018 approvazione FDA e prime vendite in US
- 180 dispositivi installati in 18 paesi, fatturato 2018 superiore a €3m, EBITDA 2018 di €395k.
Filippo Codasti, che ci aveva segnalato l'opportunità, ha lasciato Invest Italy SIM quindi non abbiamo più un contatto per approfondire.</t>
  </si>
  <si>
    <t>Expertise cloud (Eximie)</t>
  </si>
  <si>
    <t>Piattaforma per la somministrazione di risorse con competenze nell’ambito ICT.</t>
  </si>
  <si>
    <t>Matteo Biscaglia-Tamburi Investment Partners</t>
  </si>
  <si>
    <t>Matteo Biscaglia</t>
  </si>
  <si>
    <t>mbiscaglia@tamburi.it</t>
  </si>
  <si>
    <t>Fatta call introduttiva il 27/05: hanno licenza di somministrazione di lavoro di secondo livello; il partner che partecipa al "cloud" licenzia le risorse che mette in comune, tali risorse, se non utilizzate/richieste da clienti per missioni specifiche, rimangono a carico del partner cedente. 
La società è nata nel 2018, stanno ancora consolidando modello ma dicono di avere on-board 10 partner e 40 risorse in cloud. Il fondatore ha una sua iniziativio nel mondo consulenza ICT che fattura €2m e che in pratica è il primo partner di Eximie.</t>
  </si>
  <si>
    <t>Quomi</t>
  </si>
  <si>
    <r>
      <t xml:space="preserve">Servizi di </t>
    </r>
    <r>
      <rPr>
        <i/>
        <sz val="11"/>
        <rFont val="Calibri"/>
        <family val="2"/>
        <scheme val="minor"/>
      </rPr>
      <t>meal kit: supply chain i</t>
    </r>
    <r>
      <rPr>
        <sz val="11"/>
        <rFont val="Calibri"/>
        <family val="2"/>
        <scheme val="minor"/>
      </rPr>
      <t>ntegrata con fornitori selezionati; utente riceve prodotti sulla base della ricetta selezionata.</t>
    </r>
  </si>
  <si>
    <t>Andrea Ferrante-Startup &amp; Scaleup Coach</t>
  </si>
  <si>
    <t>Andrea Ferrante</t>
  </si>
  <si>
    <t>andrea.ferrante@pgpartners.it</t>
  </si>
  <si>
    <t>Al 2019E il fatturato si attesta a €600k circa con forte accelerazione nei primi mesi del 2020.</t>
  </si>
  <si>
    <t>Coloombus</t>
  </si>
  <si>
    <t>Spedizioniere online dedicato che permette alle imprese di ricevere preventivi in tempo reale, confrontare diverse soluzioni logistiche, scegliere l'offerta più adatta alle loro esigenze e concludere il processo di acquisto.</t>
  </si>
  <si>
    <t>Giuliano La Barbera</t>
  </si>
  <si>
    <t>glabarbera@coloombus.com</t>
  </si>
  <si>
    <t>Ankor Game</t>
  </si>
  <si>
    <t>Miami</t>
  </si>
  <si>
    <t>Piattaforma che realizza e sviluppa mobile game con sweepstake system integrato nel gioco (vincita di premi al completamento del gioco).</t>
  </si>
  <si>
    <t>Niccolò Galeazzo</t>
  </si>
  <si>
    <t>investors@ankorgame.com</t>
  </si>
  <si>
    <t>Sede estero.
Hanno fatto di recente lancio del gioco in Giappone dopo averlo testato in India.</t>
  </si>
  <si>
    <t>NEURANIX</t>
  </si>
  <si>
    <t>Device per la misurazione della funzionalità del timpano e dell’orecchio medio. Lo stato dell’arte è rappresentato da dispositivi che effettuano la diagnosi attraverso la pressione di una sonda sull’orecchio, provocando forte dolore in presenza di infiammazione (sedazione di bambini e animali). Neuranix non esercita pressione e non richiede anestesia.</t>
  </si>
  <si>
    <t>Gianluca Scalise-Itinera-advisory</t>
  </si>
  <si>
    <t>Lorenzo Caporaletti</t>
  </si>
  <si>
    <t>lorenzo.caporaletti@neuranix.com</t>
  </si>
  <si>
    <t>Iniziativa ancora fase seed. Fatturato 2019: €35k; fatturato 2020: €282k.</t>
  </si>
  <si>
    <t>UpSurgeOn</t>
  </si>
  <si>
    <t>Aqma SpA</t>
  </si>
  <si>
    <t>Attiva nel comparto della nutraceutica mediante lo sviluppo  e commercializzazione di integratori con una fortissima concentrazione di principi attivi (prodotti di proprietà brevettati e prodotti in concessione esclusiva).</t>
  </si>
  <si>
    <t>Salvatore Ruggiero</t>
  </si>
  <si>
    <t>salvatore.ruggiero@aqma.it</t>
  </si>
  <si>
    <t xml:space="preserve">Iniziativa attiva dal 2016, nel 2019 hanno fatturato circa €2m e nel 2020 €3,8m (€4m da BP).
AQMA ha chiuso il 2020 con una campagna di crowdfunding che ha portato  a raccogliere circa €730k cedendo circa il 15% delle quote societarie. </t>
  </si>
  <si>
    <t>Speedy</t>
  </si>
  <si>
    <t>Arezzo</t>
  </si>
  <si>
    <t>Offre una gamma di servizi nell’ambito delle telecomunicazioni, tra cui: collegamenti Internet, realizzazione e manutenzione di impianti e infrastrutture di rete, hotspot Wi-Fi, servizi di centralino, installazione di dispositivi di sicurezza firewall e sistemi di vigilanza, servizi streaming.</t>
  </si>
  <si>
    <t>Alessandro Villa-Banca Sella</t>
  </si>
  <si>
    <t>Alessandro Villa</t>
  </si>
  <si>
    <t>alessandro.villa@sella.it</t>
  </si>
  <si>
    <t>L’operazione proposta prevede una raccolta di €3.5m destinati primariamente alla realizzazione di acquisizioni e all’attivazione di un progetto di sviluppo in Sardegna.</t>
  </si>
  <si>
    <t>Tutored</t>
  </si>
  <si>
    <t>Piattaforma digitale che mettere in contatto giovani universitari con simili percorsi di studi; la piattaforma si è poi evoluta nel recruiting mettendo in contatto studenti/neolaureati con aziende.</t>
  </si>
  <si>
    <t>Giuliano Gigli-Blue Ocean Finance</t>
  </si>
  <si>
    <t>Kooomo</t>
  </si>
  <si>
    <t>Piattaforma e-commerce digital omni-channel.</t>
  </si>
  <si>
    <t>Neil Grogan-Ardent Advisors Ltd</t>
  </si>
  <si>
    <t>Neil Grogan</t>
  </si>
  <si>
    <t>NGrogan@ardentadvisors.com</t>
  </si>
  <si>
    <t>5.a</t>
  </si>
  <si>
    <t>Fatturato 2020E: €3.4m. In raccolta dai €5m ai €7m.</t>
  </si>
  <si>
    <t xml:space="preserve">Alkimiya </t>
  </si>
  <si>
    <t>Attiva nel campo della Evidence Based Proactive Medicine  attraverso soluzioni e modelli di supporto alle decisioni mediche, all'utilizzo dei farmaci e ai percorsi di cura.</t>
  </si>
  <si>
    <t>Massimo Mangia</t>
  </si>
  <si>
    <t>mangia@alkimiya.eu</t>
  </si>
  <si>
    <t>Fatturato 2020E: €150k. La società richiede, accanto all’apporto dei partner industriali già individuati per un importo pari ad €400k, un apporto di equity da parte di investitori finanziari di €600k.</t>
  </si>
  <si>
    <t>Coderblock</t>
  </si>
  <si>
    <t>Piattaforma per collaborazioni e lavoro in remoto attraverso un ufficio virtuale in 3D.</t>
  </si>
  <si>
    <t>Danilo Costa</t>
  </si>
  <si>
    <t>danilo@coderblock.com</t>
  </si>
  <si>
    <t>Fatturato 2020: circa €100k.
Seed; da monitorare per mercato di riferimento.</t>
  </si>
  <si>
    <t>Farmamico</t>
  </si>
  <si>
    <t>Home delivery farmaceutico. Oltre alla consegna dei farmaci, Farmamico offre una serie di servizi pensati per rispondere ad esigenze specifiche di caregiver e di persone che hanno una ridotta autosufficienza (ritiro ricette mediche, ecc.)</t>
  </si>
  <si>
    <t>Seed per VV4. 
Fatturato 2020E: €41k. In raccolta per €320k.</t>
  </si>
  <si>
    <t>RECO2</t>
  </si>
  <si>
    <t>Attiva nel settore dell'edilizia verde; è in grado di recuperare e trasformare vari tipi di materie prime secondarie inorganiche (ad es. vetro, rifiuti di lavorazione della ceramica, ecc.), in una vasta gamma di prodotti funzionali per l'edilizia sostenibile (pavimentazioni ecosostenibili sia da interni che da esterni; rinnovo/arredo urbano, ecc.)</t>
  </si>
  <si>
    <t xml:space="preserve">IPERVOX </t>
  </si>
  <si>
    <t>Piattaforma CMS che consente di creare applicazioni vocali con focus su piccole aziende e content creator.</t>
  </si>
  <si>
    <t>Juxhin Radhima</t>
  </si>
  <si>
    <t>j@ipervox.com</t>
  </si>
  <si>
    <t>WordLift</t>
  </si>
  <si>
    <t>SEO tool semantico che usa il NLP e i linked data per automatizzare il markup semantico. WordLift analizza gli articoli e trasforma i testi in contenuti comprensibili per motori di ricerca e personal assistant in modo da migliorare il coinvolgimento dei lettori e far crescere il traffico organico di un sito web.</t>
  </si>
  <si>
    <t>Andrea Volpini</t>
  </si>
  <si>
    <t>andrea@insideout.io</t>
  </si>
  <si>
    <t>Winci</t>
  </si>
  <si>
    <t>Piattaforma di rewarding che combina il tradizionale meccanismo di loyalty con i principi della sharing economy su tecnologia blockchain.</t>
  </si>
  <si>
    <t>Ruggero Argenio</t>
  </si>
  <si>
    <t>ruggero.argenio@winci.community</t>
  </si>
  <si>
    <t>Seed, anche in termini di merchant associati.</t>
  </si>
  <si>
    <t>Mo.Re</t>
  </si>
  <si>
    <t>Fornitore di traffico telefonico e traffico dati per imprese e operatori di telefonia mobile e fissa.</t>
  </si>
  <si>
    <t>Mattias Cerini-Algo Capital LTD</t>
  </si>
  <si>
    <t>Mattias Cerini</t>
  </si>
  <si>
    <t>m.cerini@algocapitalltd.com</t>
  </si>
  <si>
    <t>Pathos Project</t>
  </si>
  <si>
    <t>App e portale per condividere e vendere fotografie professionali e amatoriali.</t>
  </si>
  <si>
    <t>Fabio Morlando-Collins Dale Capital Partners</t>
  </si>
  <si>
    <t>Fabio Morlando</t>
  </si>
  <si>
    <t>analyst08@collinsdale.com</t>
  </si>
  <si>
    <t>99Bros</t>
  </si>
  <si>
    <t>Piattaforma di brokeraggio assicurativo dedicato ai millenials.</t>
  </si>
  <si>
    <t>Giulio Piccione-LVenture</t>
  </si>
  <si>
    <t>Giulio Piccione</t>
  </si>
  <si>
    <t>giulio.piccione@lventuregroup.com</t>
  </si>
  <si>
    <t>Camiciaondemand</t>
  </si>
  <si>
    <t>Noleggio di camicie a lungo termine, inclusi i servizi di lavaggio, stiraggio e consegna/ritiro sulla base dell'abbonamento sottoscritto.</t>
  </si>
  <si>
    <t>Sell in-to-china</t>
  </si>
  <si>
    <t>Piattaforma che ha l'ibiettivo di abilitare le imprese italiane al digital export in Cina.</t>
  </si>
  <si>
    <t>Round da €90k. 9 clienti con €20k di fatturato cumulato.</t>
  </si>
  <si>
    <t xml:space="preserve">Slymetrix </t>
  </si>
  <si>
    <t>Piattaforma che consente (i) tracciamento del traffico dei Canali Media Digitali entrante nel sito e-commerce;  (ii) Raccolta e Organizzazione dei Dati di traffico giornalieri; (iii) Attribuzione delle Conversioni ai canali in base al reale peso nel convincimento (non solo LastClick); (iv) consolidare i Dati di traffico e conversione per l'Analisi nei Cruscotti Online su Google Data Studio e Google Sheets.</t>
  </si>
  <si>
    <t>Qodeup</t>
  </si>
  <si>
    <t>Smart menu per consultare in maniera l'offerta di attività quali bar, ristoranti, pasticcerie, hotel e stabilimenti balneari direttamente sullo smartphone del cliente.</t>
  </si>
  <si>
    <t>Financial researches</t>
  </si>
  <si>
    <t>Hotbox</t>
  </si>
  <si>
    <t>Forno a convezione per la consegna di alimenti che mantiene i cibi caldi e perfettamente strutturati a 85 ° C per oltre 40 minuti in un ambiente perfettamente privo di vapore.</t>
  </si>
  <si>
    <t xml:space="preserve">Lookmove </t>
  </si>
  <si>
    <t>Losanna</t>
  </si>
  <si>
    <t>Piattaforma per mercato immmobiliare.</t>
  </si>
  <si>
    <t>Maxime Danibert</t>
  </si>
  <si>
    <t>max@lookmove.ch</t>
  </si>
  <si>
    <t>Pitch con poche info. Elevata concorrenza.</t>
  </si>
  <si>
    <t>Emotiva</t>
  </si>
  <si>
    <t>FlyTrendy</t>
  </si>
  <si>
    <t>Grownnectia</t>
  </si>
  <si>
    <t>Società di consulenza e di business gowth deicata alle start-up, con focus su quelle in fase pre-seed.</t>
  </si>
  <si>
    <t>4.b</t>
  </si>
  <si>
    <t xml:space="preserve">RestWorld </t>
  </si>
  <si>
    <t>Piattaforma di recruiting dedicata al settore Ho.Re.Ca.</t>
  </si>
  <si>
    <t>Luca Lotterio</t>
  </si>
  <si>
    <t>luca@restworld.it</t>
  </si>
  <si>
    <t>Rejected con motivazione 1.a ad agosto 2020, ci hanno riscritto a dicembre 2021.
Fatturato mensile &gt; €12k al mese, circa 25k workers e 250 employers sulla piattaforma.
In raccolta per €500k, più avanti faranno un Series A con una valutazione x3-x5 quella attuale.</t>
  </si>
  <si>
    <t>Qi4M</t>
  </si>
  <si>
    <t>Piattaforma B2B alimentata da algoritmi AI proprietari in grado di offrire personalizzazione dell'investimento e efficienza costi.</t>
  </si>
  <si>
    <t>Fatturato 2020E: €500k. In raccolta per €3.1m.</t>
  </si>
  <si>
    <t>Pelikan</t>
  </si>
  <si>
    <t>Ancona</t>
  </si>
  <si>
    <t>Iniziativa che ha realizzato un battello ecologico per operare il disinquinamento degli specchi d’acqua marini.</t>
  </si>
  <si>
    <t>Alessandro Bettineschi-Altovalore</t>
  </si>
  <si>
    <t>Alessandro Bettineschi</t>
  </si>
  <si>
    <t>bettineschi@Altovalore.net</t>
  </si>
  <si>
    <t>Ageing Tech</t>
  </si>
  <si>
    <t>Attiva nell'ambito della telemedicina mediante la progettazione e realizzazione di soluzioni tecnologiche atte a raccogliere dati, analizzarli e formulare sintesi attraverso modelli matematici.</t>
  </si>
  <si>
    <t>Inizierà a fatturare nel 2021: €190k; in raccolta per €1.5m.</t>
  </si>
  <si>
    <t xml:space="preserve">smartFAB </t>
  </si>
  <si>
    <r>
      <t xml:space="preserve">Piattaforma di </t>
    </r>
    <r>
      <rPr>
        <i/>
        <sz val="11"/>
        <rFont val="Calibri"/>
        <family val="2"/>
        <scheme val="minor"/>
      </rPr>
      <t xml:space="preserve">augmented analytics </t>
    </r>
    <r>
      <rPr>
        <sz val="11"/>
        <rFont val="Calibri"/>
        <family val="2"/>
        <scheme val="minor"/>
      </rPr>
      <t>con applicazione in ambito manifatturiero.</t>
    </r>
  </si>
  <si>
    <t>Ann LoCicero</t>
  </si>
  <si>
    <t>ann@smartfab.ai</t>
  </si>
  <si>
    <t>Change capital</t>
  </si>
  <si>
    <t>Società di mediazione creditizia che attraverso la sua piattaforma digitale collega le imprese con operatori Fintech identificando la soluzione/prodotto più adatta alle sue esigenze.</t>
  </si>
  <si>
    <t>Francesco Brami</t>
  </si>
  <si>
    <t>francesco.brami@changecapital.it</t>
  </si>
  <si>
    <t>Iniziativa ancora seed; ancora il grossa del fatturato deriva da business "tradizionale".</t>
  </si>
  <si>
    <t>Greenlight</t>
  </si>
  <si>
    <t>Cambridge</t>
  </si>
  <si>
    <t>Video-app per micro-influencer basata sul concetto di creazione di una community di creator.</t>
  </si>
  <si>
    <t>Nadeem Mazen</t>
  </si>
  <si>
    <t>nadeem.mazen@getgreenlight.com</t>
  </si>
  <si>
    <t>Open Search Network</t>
  </si>
  <si>
    <t>Attiva nella ricerca e selezione di personale.</t>
  </si>
  <si>
    <t>Aldo Razzino</t>
  </si>
  <si>
    <t>aldo@opensearchnetwork.com</t>
  </si>
  <si>
    <t>Nel 2020E stimano un fatturato di €95k; il piano prevede una crescita lenta ed al 2023 il volume prodotto dalla società sarà di €3.5m.</t>
  </si>
  <si>
    <t>Icemash</t>
  </si>
  <si>
    <t>App di incontri che permette agli utenti, che si trovano in un raggio di 300 metri, di rintracciarsi e votarsi reciprocamente. Quando si concretizza un match, si apre
una chat unica; non si può votare/avere altre chat con più utenti.</t>
  </si>
  <si>
    <t>paolomazzari@libero.it</t>
  </si>
  <si>
    <t>Nel 2020 il fatturato dovrebbe attestarsi intorno a €6k; nel 2021E a €365k. In raccolta per €500k su valutazione pre-money di €1m.</t>
  </si>
  <si>
    <t xml:space="preserve">Roomless </t>
  </si>
  <si>
    <t>Riccardo Matteoni</t>
  </si>
  <si>
    <t>riccardo.matteoni@roomlessrent.com</t>
  </si>
  <si>
    <t>Nido</t>
  </si>
  <si>
    <t>Prodotti  per la famiglia e la casa dedicati al monitoraggio e la sicurezza dei bambini o di altri componenti della famiglia, al controllo di parametri ambientali ed alla gestione ottimale di altri apparecchi di uso domestico.</t>
  </si>
  <si>
    <t>Anna Maria Guerrini</t>
  </si>
  <si>
    <t>am.guerrini@gmail.com</t>
  </si>
  <si>
    <t>Dubbi su: mercato/need del prodotto antiabbandono; struttura organizzativa/societaria (da creare società e inquadrare team iniziativa); pipeline nuovi prodotti non particolarmente appealing (bracciale per monitoraggio bambini da 1 a 7 anni; cerotto con chip integratto per misurazione febbre).</t>
  </si>
  <si>
    <t xml:space="preserve">SKWSH </t>
  </si>
  <si>
    <t>App per incontri.</t>
  </si>
  <si>
    <t>Paul Aikhomu</t>
  </si>
  <si>
    <t>paul@getskwsh.com</t>
  </si>
  <si>
    <t>Natlive</t>
  </si>
  <si>
    <t>Pasquale Tarallo</t>
  </si>
  <si>
    <t>Fabio Porcellini</t>
  </si>
  <si>
    <t>fporcellini@natlive.it</t>
  </si>
  <si>
    <t>Permano</t>
  </si>
  <si>
    <t>Servizio a supporto degli specialisti e i pazienti della chirurgia, che fornisce un Tutor – infermiere e coordinatore sanitario – per assistere il paziente chirurgico e i professionisti dell’équipe, attraverso una piattaforma organizzativa (browser e app), integrata con un sistema di messaggistica per l’invio di comunicazioni automatiche a telefoni e mail di colleghi e del paziente.</t>
  </si>
  <si>
    <t>Enrico Brunet</t>
  </si>
  <si>
    <t>enrico.brunet@serviziopermano.it</t>
  </si>
  <si>
    <t>Anemotech</t>
  </si>
  <si>
    <t>Ha viluppato un tessuto innovativo, theBreath, in grado di trattenere particelle inquinanti/pericolose nell'aria.</t>
  </si>
  <si>
    <t>Renato Salsa-EY</t>
  </si>
  <si>
    <t>Renato Salsa</t>
  </si>
  <si>
    <t>renato.salsa@it.ey.com</t>
  </si>
  <si>
    <t>Fatta call  il 3/11. Vorrebbero chiudere round per inizio anno 2021; il fatturato è calato perché hanno perso commessa e ad oggi si attesta a circa €750k.
Il fabbisogno richiesto è di €3m su valutazione pre-money di €15m. I €3m serviranno ad aggredire il mercato US.
Stanno parlando con CDP (Scuderi) e Gruppo Barletta.
Ci invieranno docs aggiuntiva in settimana (economics storici e breakdown clienti).</t>
  </si>
  <si>
    <t xml:space="preserve">Wexplore </t>
  </si>
  <si>
    <t xml:space="preserve"> Soluzioni per aumentare l'engagement e la produttività dei team di lavoro da remoto.</t>
  </si>
  <si>
    <t>Alessia Di Iacovo</t>
  </si>
  <si>
    <t>alessia.diiacovo@wexplore.eu</t>
  </si>
  <si>
    <t>Fatturato 2020E: circa €160k. Il BP arriva al 2023F con un fatturato di circa €4m.</t>
  </si>
  <si>
    <t>SpinUp</t>
  </si>
  <si>
    <t>Media tech company nello scenario performance marketing.</t>
  </si>
  <si>
    <t>Massimiliano Antonelli</t>
  </si>
  <si>
    <t>massimiliano.antonelli@unibocconi.it</t>
  </si>
  <si>
    <t>Giulio poco convinto su difendibilità inizativa e tipologia di business.</t>
  </si>
  <si>
    <t>Melevendi</t>
  </si>
  <si>
    <t>Piattaforma di delivery di frutta e verdura.</t>
  </si>
  <si>
    <t>Filippo Veronese</t>
  </si>
  <si>
    <t>filippo.veronese@gmail.com</t>
  </si>
  <si>
    <t>Fatturato 2020: €50k. Troppo seed.</t>
  </si>
  <si>
    <t xml:space="preserve">Borass </t>
  </si>
  <si>
    <t>Sviluppo, produzione e commercializzazione di prodotti o servizi per l’area Food&amp;Beverage.</t>
  </si>
  <si>
    <t>Antonio Prestieri</t>
  </si>
  <si>
    <t>antonio@fighteatclub.com</t>
  </si>
  <si>
    <t>Fatturato 2020: €40k. In raccolta per €500k. Troppo seed e business model non chiaro.</t>
  </si>
  <si>
    <t>Next Industries</t>
  </si>
  <si>
    <t>Progetta e realizza data logger, sistemi di acquisizione dati, ad alta precisione , gateway e sensori forniti di tecnologia IoT.</t>
  </si>
  <si>
    <t>Giorgio Bottà-Phoenix Capital Srl</t>
  </si>
  <si>
    <t>Massimiliano Bellino</t>
  </si>
  <si>
    <t>massimiliano.bellino@nextind.eu</t>
  </si>
  <si>
    <t>Fatta call introduttiva il 20/01/2021: fondata nel 2014; chiude il 2020 con €720k, prevalentement da vendita HW.
Vogliono fare shifting vs. generazione fatturato da SW ma non hanno idee ben chiare.
Modello di business poco scalabile e profilo del manager (Bellino) non di particolare rilevanza.</t>
  </si>
  <si>
    <t>Cyber Security Firm</t>
  </si>
  <si>
    <t>Piattaforma orientata sulla cyber security che offre soluzioni professionali per system integrators.</t>
  </si>
  <si>
    <t>Giorgio Bottà</t>
  </si>
  <si>
    <t>giorgiobotta@phoenixcapital.it</t>
  </si>
  <si>
    <t>Fatturato 2020: €4.9m, di cui €600/700k da licenze.
Fatturato 2021 stimato pari a €7,9m.
Gli advisor non ci hanno dichiarato il nome in quanto la società è al momento in trattativa con un soggetto industriale.
Per dimensione e ambito è sicuramente da monitorare e approfondire anche se non ci sono state date particolari delucidazioni su modello di business (consulenza, prodotti propri, reseller, ecc.) e su quale ambito della cyber security (dalle parole degli adivisor sembrerebbero "generalisti") si focalizzano e in che settori.
Gli advisor ci terranno aggiornati in vista di nuovi round.</t>
  </si>
  <si>
    <t>Orto di Jack</t>
  </si>
  <si>
    <t>Feat Food</t>
  </si>
  <si>
    <t>Produce e crea piatti pronti personalizzabili e piani alimentari dietetici.</t>
  </si>
  <si>
    <t>Andrea Lippolis</t>
  </si>
  <si>
    <t>andrea.lippolis@featfood.it</t>
  </si>
  <si>
    <t>In raccolta per €1.8m. Fattura circa €300k al 2020E.
Già bocciata a ottobre 2020: 1.a.</t>
  </si>
  <si>
    <t>Caligoo</t>
  </si>
  <si>
    <t>Soluzione dedicata alla raccolta e analisi di dati a supporto dell'attività di customer engagement.</t>
  </si>
  <si>
    <t>Giuseppe Gullo</t>
  </si>
  <si>
    <t>gg@giuseppegullo.it</t>
  </si>
  <si>
    <t>Fatturato 2019: €550k; 2020: €800k. Il BP prevede ricavi 2023 di €7.4m.</t>
  </si>
  <si>
    <t>Getastand </t>
  </si>
  <si>
    <t>Piattaforma che si occupa di spazi espositivi in eventi e fiere.</t>
  </si>
  <si>
    <t>Camillo Castellani</t>
  </si>
  <si>
    <t>camillo@getastand.com</t>
  </si>
  <si>
    <t>Fatturato 2020E: €60k; 2021F: €550k circa. Da BP nel 2024 faranno €3.4m di fatturato.
In raccolta per €200k su valutazione pre-money di €900k.</t>
  </si>
  <si>
    <t xml:space="preserve">Varental </t>
  </si>
  <si>
    <t>Gestisce immobili e strutture di pregio destinate ad affitti brevi turistici e fornisce consulenza qualificata a proprietari e operatori del settore.</t>
  </si>
  <si>
    <t>Giovanni Tulli</t>
  </si>
  <si>
    <t>giovanni@varental.it</t>
  </si>
  <si>
    <t>In raccolta per €160k.</t>
  </si>
  <si>
    <t>Cube Controls</t>
  </si>
  <si>
    <t>Sassari</t>
  </si>
  <si>
    <t>Accessori per il gaming; nello specifico progetta delle periferiche di gioco che replichino in tutto e per tutto, quelli che sono i volanti di una vera Formula 1 o di una GT car.</t>
  </si>
  <si>
    <t>Fabio Roberto Sotgiu</t>
  </si>
  <si>
    <t>fabio@cubecontrols.com</t>
  </si>
  <si>
    <t>Sfera Agricola</t>
  </si>
  <si>
    <t>Grosseto</t>
  </si>
  <si>
    <t>Serra idroponica; produce pomodori, lattughe e erbe aromatiche.</t>
  </si>
  <si>
    <t>Andrea Nunnari</t>
  </si>
  <si>
    <t>andrea.nunnari@sferaagricola.it</t>
  </si>
  <si>
    <t>Fatta rapida call con il CFO; gli obiettivi 2020 sono stati quasi raggiunti e sono stati: (i) consolidamento area pomodori, (ii) ampliamento gamma prodotti, (iii) innovare attraverso ricerca e sviluppo. 
Il BP per gli anni 2021 e 2022 intende perseguire le direttive dello sviluppo di partnership con produttori esterni, affitti di serre estere e realizzazione di nuove serre. Lo sviluppo di questo progetto proietterà le vendite di Sfera su oltre €30m per poi iniziare a pensare alla quotazione in Borsa tra il 2023 e il 2024 quando i volumi saranno molto più ampi. 
L’Equity stimato necessario per lo sviluppo e il raggiungimento di determinati obiettivi è di €25m. 
Da come riferito dal CFO, i soci non intendono seguire in nuovi round.
Piano di sviluppo non chiaro in termini di risorse necessarie: business capital intensive poco allineato con strategia del fondo.</t>
  </si>
  <si>
    <t>Project manufacturing</t>
  </si>
  <si>
    <t>Zagabria</t>
  </si>
  <si>
    <t>Croazia</t>
  </si>
  <si>
    <t>Produzione, vendita al dettaglio e all'ingrosso di prodotti in legno per interni ed esterni. Specializzata nella produzione di prodotti in pannelli HPL quali pareti divisorie sanitarie, armadietti, rivestimenti di pareti interne ed esterne, prodotti acustici e prodotti per l'industria elettrica.</t>
  </si>
  <si>
    <t>Jakov Fauković-ALPHA CAPITALIS</t>
  </si>
  <si>
    <t>Jakov Fauković</t>
  </si>
  <si>
    <t>faukovic.jakov@alphacapitalis.com</t>
  </si>
  <si>
    <t>Business non innovatiovo. La società noin presenta crescite e dal 2017 risulta fatturare circa €2.6m. Procederei al rigetto.</t>
  </si>
  <si>
    <t>Deesup</t>
  </si>
  <si>
    <t>Marketplace per prodotti di design: arredamento, illuminazione e complementi di soli marchi selezionati.</t>
  </si>
  <si>
    <t>Valentina Cerolini</t>
  </si>
  <si>
    <t>valentina@deesup.com</t>
  </si>
  <si>
    <t>Business ancora seed; in raccolta per €1m.</t>
  </si>
  <si>
    <t xml:space="preserve">ShoesOff </t>
  </si>
  <si>
    <t>Piattaforma di servizi on demand per lavori domestici (idraulico, elettricista, ristrutturazioni, ecc.).</t>
  </si>
  <si>
    <t>Giulio Graziani</t>
  </si>
  <si>
    <t>info@shoesoffclub.com</t>
  </si>
  <si>
    <t>Progetto seed; da monitorare in quanto i founder hanno buona esperienza in team di exit.</t>
  </si>
  <si>
    <t>Sharing communication agency</t>
  </si>
  <si>
    <t>Agenzia di comunicazione che ha sviluppato una WebTV poi trasformata in un canale locale.</t>
  </si>
  <si>
    <t>Roberto Lorenzon-The Go To Market Company</t>
  </si>
  <si>
    <t>Roberto Lorenzon</t>
  </si>
  <si>
    <t>roberto.lorenzon@thegotomarketcompany.com</t>
  </si>
  <si>
    <t>Business non chiaro (tramite mail) e soprattutto non innovativo e interessante per i Fondi. Le metriche risultano ancora seed.</t>
  </si>
  <si>
    <t>BSAMPLY</t>
  </si>
  <si>
    <t>Los Angeles</t>
  </si>
  <si>
    <t>Piattaforma B2B dedicata alla fashion industry: i) espone prodotti accessibili a buyer; ii) crea uno showroom digitale; iii) connette la rete vendite con i buyer.</t>
  </si>
  <si>
    <t xml:space="preserve"> Alessio Scaglioso</t>
  </si>
  <si>
    <t>alessio.scaglioso@bsamply.com</t>
  </si>
  <si>
    <t>Da monitorare: sono seed ma settore di applicazione è interessante.</t>
  </si>
  <si>
    <t xml:space="preserve">Ventuno </t>
  </si>
  <si>
    <t>Wapi</t>
  </si>
  <si>
    <t>Sofware house che sviluppa applicazioni data-driven per l'agricoltura digitale, con l’obiettivo di aumentare la produttività delle aziende agricole e ridurne l’impatto ambientale.</t>
  </si>
  <si>
    <t>Vincenzo Morelli</t>
  </si>
  <si>
    <t>v.morelli@wapi.farm</t>
  </si>
  <si>
    <t>Iniziativa seed ma da monitorare.</t>
  </si>
  <si>
    <t>Gooodbuy</t>
  </si>
  <si>
    <t>App che mette in contatto consumatore e retailer, mediante l'individuazione del prodotto, prenotazione e acquisto.</t>
  </si>
  <si>
    <t>Goood Amministrazione</t>
  </si>
  <si>
    <t>amministrazione@gooodbuy.it</t>
  </si>
  <si>
    <t>Alla ricerca del primo seed d’investimento. In raccolta per €250k.
Seed da monitorare sviluppi.</t>
  </si>
  <si>
    <t>Fitwell</t>
  </si>
  <si>
    <t>App per fitness e programmi di nutrizione utilizzando anche gamification/community</t>
  </si>
  <si>
    <t>Atsushi Suzuki-Amconsulting</t>
  </si>
  <si>
    <t>Baris Ozaydinli</t>
  </si>
  <si>
    <t>baris@fitwell.co</t>
  </si>
  <si>
    <t>Raggiunti importanti accordi di partnership come ad esempio Sodexo, Vodafone, Bayer, Volvo, ecc… In raccolta per €2m.</t>
  </si>
  <si>
    <t>Dog Heroes</t>
  </si>
  <si>
    <t xml:space="preserve">Produzione e commercializzazione di cibo fresco, naturale e personalizzato, dedicato ai cani. </t>
  </si>
  <si>
    <t>Pierluigi Consolandi</t>
  </si>
  <si>
    <t>pierluigi@dogheroes.it</t>
  </si>
  <si>
    <t>ONO Exponential Farming</t>
  </si>
  <si>
    <t>Produzione di serre idroponiche 4.0.</t>
  </si>
  <si>
    <t>Giorgio Zucchetti-Kpmg</t>
  </si>
  <si>
    <t>Giorgio Zucchetti</t>
  </si>
  <si>
    <t>gzucchetti@kpmg.it</t>
  </si>
  <si>
    <t>Lavoricreativi</t>
  </si>
  <si>
    <t>Berna</t>
  </si>
  <si>
    <t>Piattaforma per ricerca lavoro nei settori comunicazione e design.</t>
  </si>
  <si>
    <t>Massimo Cirio</t>
  </si>
  <si>
    <t>mlfc@lavoricreativi.com</t>
  </si>
  <si>
    <t>Al primo anno di attività faranno circa €110k.
Ricercano €150k.</t>
  </si>
  <si>
    <t>D-Heart</t>
  </si>
  <si>
    <t>Ha sviluppato e brevettato un elettrocardiografo portatile di precisione ospedaliera in possesso di certificazione CE come prodotto elettromedicale ad uso domestico.</t>
  </si>
  <si>
    <t>Nicolò Briante</t>
  </si>
  <si>
    <t>briante@d-heartcare.com</t>
  </si>
  <si>
    <t>Round Serie A da €4m (eventualmente anche in 2 tranche) a una pre-money di €9m: i 2 founder ad oggi hanno 80%.
Fatturato 2020: €500k circa; fatturato 2021E: €800k.
Fatta call l'1/2/2021: buona copertura brevettuale e certificazioni; ancora in fase seed in termini di penetrazione commerciale e possibilità di utilizzare i dati a disposizione risultanti dai referti.</t>
  </si>
  <si>
    <t>Grottini Lab</t>
  </si>
  <si>
    <t>Macerata</t>
  </si>
  <si>
    <t>Progetta e realizza soluzioni innovative basate su intelligenza artificiale, deep learning e machine learning volte a monitorare, analizzare e migliorare l’esperienza di acquisto dei consumatori all’interno di uno store fisico o digitale.</t>
  </si>
  <si>
    <t>Teresa Peragine-Milano Global Advisors</t>
  </si>
  <si>
    <t>Teresa Peragine</t>
  </si>
  <si>
    <t>teresa.peragine@mailmga.com</t>
  </si>
  <si>
    <t>Già bocciata a gennaio 2021: Temi di modello di business e scalabilità.</t>
  </si>
  <si>
    <t>Cyber Guru</t>
  </si>
  <si>
    <t>Piattaforma digitale nell'ambito education sulla cyber security.</t>
  </si>
  <si>
    <t>Maid For a Day</t>
  </si>
  <si>
    <t>Piattaforma che offre servizi professionali di pulizia, noleggio biancheria e sanificazione per il mercato degli affetti brevi e medi.</t>
  </si>
  <si>
    <t>Luca De Lieto</t>
  </si>
  <si>
    <t>luca.d@maidforaday.it</t>
  </si>
  <si>
    <t>Fatturato 2020: €500k circa.
Fatta call introduttiva l'11/12: seed.</t>
  </si>
  <si>
    <t xml:space="preserve">Synfastpower </t>
  </si>
  <si>
    <t>Iniziativa che opera nel settore delle energie rinnovabili ed efficientamento energetico da fonte rinnovabile rivolti sia a privati che ad aziende.</t>
  </si>
  <si>
    <t>Luca Tubia-C&amp;G Capital</t>
  </si>
  <si>
    <t>Luca Tubia</t>
  </si>
  <si>
    <t>luca.tubia@cgcapital.it</t>
  </si>
  <si>
    <t>Fatturato 2019: circa €1m.</t>
  </si>
  <si>
    <t xml:space="preserve">MAT </t>
  </si>
  <si>
    <t>Attiva nel settore delle microalghe, coltivate tramite fotobioreattori messi a punto da tecnologie di proprietà con brevetti registrati.</t>
  </si>
  <si>
    <t>Fatturato 2019: €8k circa; fatturato 2020E: €2m.</t>
  </si>
  <si>
    <t>Cam.Tv</t>
  </si>
  <si>
    <t>Piattaforma basata su blockchain necessaria per creare, condividere, posizionare e monetizzare i contenuti.</t>
  </si>
  <si>
    <t>Gianluca Guerra-Virgil Alternative Investments Uk Ltd</t>
  </si>
  <si>
    <t>Gianluca Guerra</t>
  </si>
  <si>
    <t>gianluca@virgilalternative.uk</t>
  </si>
  <si>
    <t>Piano che inizia dal 2021.</t>
  </si>
  <si>
    <t xml:space="preserve">Cynomys </t>
  </si>
  <si>
    <t>Soluzioni IoT integrate per il monitoraggio professionale indoor e outdoor di parametri ambientali.</t>
  </si>
  <si>
    <t>Emanuela Matturri</t>
  </si>
  <si>
    <t>emanuela.matturri@gmail.com</t>
  </si>
  <si>
    <t>Doorway</t>
  </si>
  <si>
    <t>Piattaforma di equity investing per investire in economia reale, dalle startup alle PMI sino a IPO.</t>
  </si>
  <si>
    <t>Fatturato 2020E: €260k circa.</t>
  </si>
  <si>
    <t>DAIMANI</t>
  </si>
  <si>
    <t>Marketplace per VIP hospitality experience (viaggi, sport, eventi, ecc.).</t>
  </si>
  <si>
    <t>Christian Nilson</t>
  </si>
  <si>
    <t>christian.nilson@daimani.com</t>
  </si>
  <si>
    <t>Fatturato 2021F: circa €1m.</t>
  </si>
  <si>
    <t xml:space="preserve">WSense </t>
  </si>
  <si>
    <t>Fornitori di sensori subacquei e veicoli autonomi dedicati alla sorveglianza di ambienti sottomarini, corsi d'acqua e fondali marini.</t>
  </si>
  <si>
    <t>Marcella Andrea-EIF / 
Carlo Paris-Argy</t>
  </si>
  <si>
    <t>Chiara Petrioli, Ernesto Montaldo</t>
  </si>
  <si>
    <t>chiara.petrioli@wsense.it, ernesto.montaldo@wsense.it</t>
  </si>
  <si>
    <r>
      <t xml:space="preserve">AGGIORNAMENTO: Progetto assegnato il 25/01/18 a VV3, in seguito all'invio di nuova documentazione, essendo stato bocciato da VV3, viene riassegnato il 10/12/20 a VV2. In data 05/08/2021 il progetto è stato riassegnato ai fondi di scaleup come Diritto di First Refusal – Invito Innova Venture. Il progetto è stato rigettato con motivazione 2.a nel mese di marzo 2021. Il fatturato stimato al 2021 è di circa €5m.
- Infrastruttura tecnologica che permette la comunicazione wireless sottomarina (IoT underwater è alla base della blue economy)
- Applicazioni: acquacoltura, Oil&amp;gas, monitoring ambientale
- Tecnologia proprietaria brevettata
- Business model: multi-annual service contract (set up fee + manutenzione)
- Validazione: partners (e.g., Leonardo)
- Fatturato 2019: €1,5m, 2020: €1,7m, 2021e: €5m
</t>
    </r>
    <r>
      <rPr>
        <b/>
        <sz val="11"/>
        <rFont val="Calibri"/>
        <family val="2"/>
        <scheme val="minor"/>
      </rPr>
      <t>Sinetsi call del 20/09/2021</t>
    </r>
    <r>
      <rPr>
        <sz val="11"/>
        <rFont val="Calibri"/>
        <family val="2"/>
        <scheme val="minor"/>
      </rPr>
      <t>: l'iniziativa, PMI innovativa dal 2018, si classifica come deep tech che sviluppa robot e sensori sottomarini. Il management è alla ricerca di un partner che possa sostituire il ruolo che avrebbe avuto nel round passato Enea Tech. 
Il round complessivo è di €5m su una valutazione pre-money di €25m (vorrebbero chiuderlo per dicembre 2021). Stanno dialogando con CDP che parteciperebbe al round per €3m; family&amp;friends apporterebbero fino ad €500k. Servirebbe un partner che possa immettere capitali per almeno €1,5m. La raccolta fondi sarà impiegata per: i) finalizzare parte tech; ii) sviluppo commerciale e di business soprattutto in UK.
La cap table è semplice, formata da persone fisiche operative in azienda.
La società opera in gran parte in Norvegia e si sta strutturando per prendere commesse anche sull'ambito settore Difesa. La clientela della società è formata da due importatnti player e altre piccole società. A fine 2021, stimano raggiungere i €2,1m di fatturato.
Il principale concorrente è: Xylem.
Rejected con motivazione 1.h a settembre 2021 ci hanno riscritto a dicembre 2021.</t>
    </r>
  </si>
  <si>
    <t>Easy Trucking</t>
  </si>
  <si>
    <t>Motore di ricerca per il trasporto merci in ambito B2B.</t>
  </si>
  <si>
    <t xml:space="preserve">Antonio Marchetti </t>
  </si>
  <si>
    <t>ernesto.montaldo@wsense.it</t>
  </si>
  <si>
    <t xml:space="preserve">Hashbon </t>
  </si>
  <si>
    <t>Praga</t>
  </si>
  <si>
    <t>Repubblica Ceca</t>
  </si>
  <si>
    <t>Soluzione per gestione pagamenti elettronici  mediante criptovalute.</t>
  </si>
  <si>
    <t>Josef Azikov</t>
  </si>
  <si>
    <t>josef@gefara.com</t>
  </si>
  <si>
    <t>Pitch non chiaro; iniziativa in stadio seed e attiva in un mercato con ampia concorrenza.</t>
  </si>
  <si>
    <t>Sanycar </t>
  </si>
  <si>
    <t xml:space="preserve">Oristano </t>
  </si>
  <si>
    <t>Iniziativa che si occupa di sistemi di disinfezione superfici.</t>
  </si>
  <si>
    <t>Enrico Gaia-Studio EnricoGaia</t>
  </si>
  <si>
    <t>Enrico Gaia</t>
  </si>
  <si>
    <t>enricogaia@studioenricogaia.it</t>
  </si>
  <si>
    <t>Business non interessante per i Fondi. Già bocciata da Amedeo Giurazza.</t>
  </si>
  <si>
    <t>Revice</t>
  </si>
  <si>
    <t>Iniziativa attina nella rigenerazione di dispositivi elettronici (perlopiù smartphone).</t>
  </si>
  <si>
    <t>Antonio Margiotta</t>
  </si>
  <si>
    <t>margiotta.antonio@virgilio.it</t>
  </si>
  <si>
    <t>In raccolta per €500k. Business non interessante per i Fondi.</t>
  </si>
  <si>
    <t>Saba Technology</t>
  </si>
  <si>
    <t>Società attiva nella progettazine di 1) sistemi di produzione dell’acqua dall’umidità, alimentati da risorse rinnovabili e/o da rete elettrica e 2) sistemi di sanificazione dell’aria indoor.</t>
  </si>
  <si>
    <t>Iniziativa molto seed e business non interessante per i Fondi.</t>
  </si>
  <si>
    <t>Spiiky</t>
  </si>
  <si>
    <t>App che collega utenti e piccoli esercenti e che consente di effettuare acquisti di prodotti/servizi a fronte di sconti, coupon e cashback.</t>
  </si>
  <si>
    <t>Matteo Manelli</t>
  </si>
  <si>
    <t>ma􀆩eo.manelli@spiiky.com</t>
  </si>
  <si>
    <t xml:space="preserve">Fatta call con con Giulio Valiante il 15/12/2020. L'iniziativa è attiva solo in Emilia Romagna e il business è concentrato principalmente sull'ambito scontistica cupon (vecchio business e similie a Groupon). La società per adesso ha stoppato l'attività a causa del Covid. Il team è composto da 7 dipendenti oltre ai 4 soci che detengono la quota del 42%, la restante parte è assegnata a business angel locali. Il fondatore principale si occupa anche di un'altra sua società che fattura circa €10m (la dedication al progetto è dell'70%). La società ha provato ultimamente a fare crowdfunding ma senza successo.
Sono in raccolta per €1m su valutazione pre-money di €5m. </t>
  </si>
  <si>
    <t>INDIGO.AI</t>
  </si>
  <si>
    <t>Piattaforma SaaS per qualsiasi tipo di bisogno. Aiuta aziende cercando di avviare conversazioni con i propri clienti creando assistenti virtuali e tecnologie linguistiche.</t>
  </si>
  <si>
    <t>Carlo Mammola-Argan Capital</t>
  </si>
  <si>
    <t>Gianluca Maruzzella</t>
  </si>
  <si>
    <t>g@indigo.ai</t>
  </si>
  <si>
    <t>AB Techlab</t>
  </si>
  <si>
    <t>Iniziativa attiva nello sviluppo di tessuti in fibra di carbonio.</t>
  </si>
  <si>
    <t>Marco Messina-Iniziativa</t>
  </si>
  <si>
    <t>Marco Messina</t>
  </si>
  <si>
    <t>marco.messina@iniziativa.cc</t>
  </si>
  <si>
    <t>Iniziativa seed; fatturato 2020E: €40k; nel 2021F il fatturato dovrebbe ammontare a €1.7m.</t>
  </si>
  <si>
    <t>ASG</t>
  </si>
  <si>
    <t>Produzione e commercializzazione di smart vending machine (con sistema di monitoraggio e gestion in cloud) per farmacie, hotel e ospedali.</t>
  </si>
  <si>
    <t>Mario Ravelli-Ravelli &amp; Partners</t>
  </si>
  <si>
    <t>Mario Ravelli</t>
  </si>
  <si>
    <t>mario.ravelli@ravelliandpartners.com</t>
  </si>
  <si>
    <t>Fatta call il 22/12 con il consulente e il fondatore/CEO della società; costituita nel 2017, l'azienda produce distributori automatici soprattutto per farmacie oltre ad hotel e ospedali. 
Questi ultimi (distributori hotel e ospedali) erano in pipeline per il 2020 ma a causa del covid la società ha frenato il business e ha inoltre ridotto il fatturato di circa il 30%. La prospettiva 2020 pre-covid era di avere un volume d’affari intorno ai €6m.
Nel 2017 l’iniziativa ha prodotto ricavi per €300k, nel 2018 per €1,8m e nel 2019 il fatturato si è attestato a €2,9m.
Il team è composto da 16 dipendenti incluso l'AD e, dalla nascita della società, hanno sempre investito in ricerca e brevetti.
Sono in raccolta per €4m e stanno chiudendo round con un club deal per €500k.
Il CEO della società vorrebbe chiudere il round d’investimento entro marzo 2021; prossimamente integreranno la presentazione con un light business plan.</t>
  </si>
  <si>
    <t>Cibario</t>
  </si>
  <si>
    <t>Ha realizzato un test pilota nel canale vending machine utilizzando la tecnologia Fresco Frigo.</t>
  </si>
  <si>
    <t>Marco Salamon</t>
  </si>
  <si>
    <t>salamon.marco@gmail.com</t>
  </si>
  <si>
    <t>Business non interessante per VV2. Inoltre le metrische sono ancora seed; il fatturato 2019 si è attestato intorno ai €900k.</t>
  </si>
  <si>
    <t>Destination italia</t>
  </si>
  <si>
    <t>Piattaforma digitale dedicata al settore del turismo.</t>
  </si>
  <si>
    <t>Dina Ravera</t>
  </si>
  <si>
    <t>secondina.ravera@gmail.com</t>
  </si>
  <si>
    <t>Iniziativa non interessante per i Fondi per via del settore in cui opera; impattata dal Covid-19 e con un percorso di "ristrutturazione" in corso.</t>
  </si>
  <si>
    <t>U&amp;O</t>
  </si>
  <si>
    <t>Attiva nella riabilitazione robotica; realizza esoscheletri medicali per la riabilitazione del cammino.</t>
  </si>
  <si>
    <t>Gianluca Sesenna</t>
  </si>
  <si>
    <t>gianluca.sesenna@uando.it</t>
  </si>
  <si>
    <t>A breve acquisiranno la certificazione medicale per andare a mercato nel Q1 del 2021.
Iniziativa al momento seed ma da monitorare per il futuro; il fatturato prodotto al 2021E sarà di €525k; per il 2022F: €1.1m. La richiesta è di circa €500k (€300k nel 2021 e €200k nel 2022).</t>
  </si>
  <si>
    <t>BF Energy</t>
  </si>
  <si>
    <t>Join Venture tra Bonifiche Ferraresi e Graded. Iniziativa che vuole individuare e proporre al mercato di tutta la filiera agrifood, soluzioni innovative e digitali che permettano di ottimizzare il consumo di energia nei processi produttivi del mercato agroindustriale.</t>
  </si>
  <si>
    <t>Claudio Calvani-VVA Debt &amp; Grant</t>
  </si>
  <si>
    <t xml:space="preserve">Claudio Calvani </t>
  </si>
  <si>
    <t>c.calvani@vva.it</t>
  </si>
  <si>
    <t>Il piano presenta a partire dall’anno 2021 la realizzazione di impianti per circa €10.6m; il fatturato previsto per il 2021 risulta pari ad €2m circa con un margine EBITDA del 36.2%.
Nel corso dell’esercizio 2022 il piano prevede investimenti pari ad €11m; il fatturato complessivo previsto per l’esercizio 2022 risulta pari ad €5m circa con un margine EBITDA del 43.5%.
Nel corso dell’esercizio 2023 il piano prevede investimenti pari ad €4.4m; il fatturato complessivo previsto per l’esercizio 2023 risulta pari ad €6.5m circa con un margine
EBITDA del 45.3%.
Settore/modello di business tradizionale.</t>
  </si>
  <si>
    <t>Progetto In-Pharmacy Digital</t>
  </si>
  <si>
    <t>Piattaforma di pubblicità digitale per farmacie.</t>
  </si>
  <si>
    <t>Novica Mrdovic-Vianello-Add Value Srl</t>
  </si>
  <si>
    <t>Novica Mrdovic</t>
  </si>
  <si>
    <t>novica.mrdovic@add-value.it</t>
  </si>
  <si>
    <t>Pitch molto sintetico con poche metriche rilevanti (non presenti principali economics; non fattura ancora); il business non sembra interessante per i fondi.
In raccolta per €800k su valutazione pre-money di €4,5m.</t>
  </si>
  <si>
    <t>Progetto Provider of indoor</t>
  </si>
  <si>
    <t>Progettazione e fornitura di sistemi tecnologici di localizzazione interna.</t>
  </si>
  <si>
    <t>Progetto seed, il fatturato 2020E è di €600k. In raccolta per €1m su valutazione pre-money di €5m.</t>
  </si>
  <si>
    <t>Progetto Smart Robotic Bar System</t>
  </si>
  <si>
    <t>Progettazione e assemblaggio di sistemi di bartending automatizzati.</t>
  </si>
  <si>
    <t>Iniziativa non interessante per i fondi; ricavi stimati 2020: €1.8m.</t>
  </si>
  <si>
    <t xml:space="preserve">Ubiquicom </t>
  </si>
  <si>
    <t>Progettazione e sviluppo di soluzioni innovative sia per la localizzazione e il tracciamento di persone e asset sia per il monitoraggio in tempo reale delle procedure di sicurezza sul lavoro.</t>
  </si>
  <si>
    <t>Stefano Sarasso</t>
  </si>
  <si>
    <t>stefano.sarasso@ubiquicom.com</t>
  </si>
  <si>
    <t>Rejected a giugno 2021 con motivazione 2.b, ci ha riscritto Stefano a settembre condividendoci il deck aggiornato. Fatto incontro il 19/10:
Fatturato 2019: €3,3m, 2020: €2,5m (-20%), 2021: €3,5m. Finora fatturato derivante solo dal prodotto di telematica industriale, quello più innovativo (Locator/Synchro) inizieranno a fatturare quest'anno (€1m circa).
Sono in raccolta per €1,9m
Team: 30.
Clienti: Toyota MH, ABB, CNH, Enel, Daikin, etc. Vendono tramite dealer (ad oggi circa 2k clienti finali).
Sono in discussione avanzata con investitore per €2m: da sentire per capire a che punto sono, ribadendo che noi non facciamo round da €500k.</t>
  </si>
  <si>
    <t>Eeve</t>
  </si>
  <si>
    <t>Piattaforma di intelligenza artificiale per costruire migliori relazioni con i clienti esperience conversazionali multicanale utilizzando il linguaggio naturale.</t>
  </si>
  <si>
    <t>Stefano Mancuso</t>
  </si>
  <si>
    <t>stefano@eeve.ai</t>
  </si>
  <si>
    <t>Fatta call con Mancuso il 15/02:
- Nel 2020 hanno fatturato €690k (€590k nel 2019), ci cui 80/85% saas, con circa 400 clienti di cui 87% recurring;
- Il modulo interaction (chatobot) ha oggi sviluppato 6 categorie merceologiche;
- Competitor: ristoranti.it, web agency, pagine si, primi sui motori;
- Struttura attuale: hanno creato società americana, nessun legame societario con italiana, che detiene la tecnoglia; accordo di licenza tra le 2 società di 10y con esclusiva su mercati Italia e Spagna a fronte di una royalty sul fatturato (30% delle licenze annuali).
Era stata bocciata con motivazione 1.m (sede in US e business poco scalabile).
Iniziativa che ci viene di nuovo presentata a dicembre 2021, con focus su Facesite, da Michele Sangion.
Per due volte, non si sono presentati alla call.</t>
  </si>
  <si>
    <t>Junction</t>
  </si>
  <si>
    <t>Soluzione, basata su una piattaforma di Digital Product Identity Management (o Digital Twin Management), una piattaforma di comunicazione multilingue(CMS) e un'App, finalizzata all'individuazione dei falsi, alla protezione degli investimenti IP e al miglioramento della tracciabilità e del marketing.  Un codice di comunicazione (JCode) è associato in modo univoco ad ogni prodotto, rendendolo interattivo in modo che i produttori possono fornire servizi extra attraverso il prodotto stesso. e i consumatori possono verificare l'autenticità del prodotto, comunicare direttamente con il produttore.</t>
  </si>
  <si>
    <t>Maria Caterina Pizza-SRI Group Global</t>
  </si>
  <si>
    <t>Maria Caterina Pizza</t>
  </si>
  <si>
    <t>pizza@srigroupglobal.com</t>
  </si>
  <si>
    <t>Switcho</t>
  </si>
  <si>
    <t>Startcup Lombardia</t>
  </si>
  <si>
    <t>Pick Meal Up</t>
  </si>
  <si>
    <t>App di take away a prezzo fisso.</t>
  </si>
  <si>
    <t xml:space="preserve"> Carlo Farina</t>
  </si>
  <si>
    <t>carlo@pickmealup.com</t>
  </si>
  <si>
    <t>Progetto troppo seed; nel 2020 non presenta fatturato; nel 2021E fatturerà circa €130k.</t>
  </si>
  <si>
    <t>TATAP</t>
  </si>
  <si>
    <t>Pistoia</t>
  </si>
  <si>
    <t>App per influencer marketing: gli aspiranti influencer che entrano a far parte del circuito ricevono uno sconto, mentre i ristoranti, o i negozi oppure qualunque altra attività deve pagare un abbonamento annuo per essere nella lista.</t>
  </si>
  <si>
    <t>Vittorio Rossi</t>
  </si>
  <si>
    <t>v.rossi@tatap.it</t>
  </si>
  <si>
    <t>Progetto seed; il pitch non presenta economics e metriche.</t>
  </si>
  <si>
    <t>Doralia</t>
  </si>
  <si>
    <r>
      <rPr>
        <i/>
        <sz val="11"/>
        <rFont val="Calibri"/>
        <family val="2"/>
        <scheme val="minor"/>
      </rPr>
      <t>Marketplace</t>
    </r>
    <r>
      <rPr>
        <sz val="11"/>
        <rFont val="Calibri"/>
        <family val="2"/>
        <scheme val="minor"/>
      </rPr>
      <t xml:space="preserve"> per prodotti di gioielleria </t>
    </r>
    <r>
      <rPr>
        <i/>
        <sz val="11"/>
        <rFont val="Calibri"/>
        <family val="2"/>
        <scheme val="minor"/>
      </rPr>
      <t xml:space="preserve">made in Italy </t>
    </r>
    <r>
      <rPr>
        <sz val="11"/>
        <rFont val="Calibri"/>
        <family val="2"/>
        <scheme val="minor"/>
      </rPr>
      <t>con principale mercato di sbocco in USA.</t>
    </r>
  </si>
  <si>
    <t>Massimiliano Brustia</t>
  </si>
  <si>
    <t>mbrustia@doralia.com</t>
  </si>
  <si>
    <t>Fatturato 2021E: €650k circa; business non particolarmente interessante e innovativo.</t>
  </si>
  <si>
    <t>Ragnarok (Ridemovi)</t>
  </si>
  <si>
    <t>Parma</t>
  </si>
  <si>
    <t>Piattaforma di sharing (scooter, bike e monopattini).</t>
  </si>
  <si>
    <t>Alessandro Soprano-GCA Altium</t>
  </si>
  <si>
    <t>Alessandro Soprano</t>
  </si>
  <si>
    <t>alessandro.soprano@gcaaltium.com</t>
  </si>
  <si>
    <t>Business non innovativo e con forte concorrenza.</t>
  </si>
  <si>
    <t>Green Tannery</t>
  </si>
  <si>
    <t>Avellino</t>
  </si>
  <si>
    <t>Iniziativa attiva nella produzione di pelle ovicaprina sostenibile e metal free, attraverso un processo di concia eco-friendly e brevettato.</t>
  </si>
  <si>
    <t>Annalisa De Piano</t>
  </si>
  <si>
    <t>annalisadepiano@begreentannery.com</t>
  </si>
  <si>
    <t>Attraverso il processo conciario la startup realizza una pelle che si adatta a qualsiasi tipo di utilizzo, in conformità a tutte le leggi nazionali ed internazionali vigenti, garantendo anche la tracciabilità delle materie prime fino ai macelli.
Iniziativa nata nel 2018, il cui volume di vendita si è attestato subito a €1.5m, il fatturato 2019 è stato di €3.7m; quello 2020 di €3.1m. Il piano prevede uno sviluppo che al 2024 porterà la società a fatturare oltre €12m con una marginalità di circa il 23%. La società ha una valutazione pre-money di €5m con target raccolta di €800k.
Il progetto sembra interessante anche per policy ESG, non saprei però se proprio in linea con la nostra stretegia d'investimento dei Fondi.
Fatta call introduttiva il 2/3.</t>
  </si>
  <si>
    <t>IKS TN Srl (XTN)</t>
  </si>
  <si>
    <r>
      <t xml:space="preserve">Soluzione di rilevamento delle frodi mediante </t>
    </r>
    <r>
      <rPr>
        <i/>
        <sz val="11"/>
        <rFont val="Calibri"/>
        <family val="2"/>
        <scheme val="minor"/>
      </rPr>
      <t>behavorial biometrics</t>
    </r>
    <r>
      <rPr>
        <sz val="11"/>
        <rFont val="Calibri"/>
        <family val="2"/>
        <scheme val="minor"/>
      </rPr>
      <t>.</t>
    </r>
  </si>
  <si>
    <t>Fernando Piccirilli-Kobe Partners</t>
  </si>
  <si>
    <t>Fernando Piccirilli</t>
  </si>
  <si>
    <t>fp@kobe-partners.com</t>
  </si>
  <si>
    <t>Ricavi 2020E: €2m circa. Attualmente alla ricerca di un Equity Partner per un finanziamento da €3m che saranno investiti nello sviluppo della rete commerciale, con focus su area US. La valutazione pre-money è di €20m.
Al momento non interessati ad andare avanti in quanto vi sono discussioni in essere tra i due founder.</t>
  </si>
  <si>
    <t>MCES (TEC Srl)</t>
  </si>
  <si>
    <t>Iniziativa attiva nell'E-SPORT.</t>
  </si>
  <si>
    <t>Flavio Carboni-Biz Dev</t>
  </si>
  <si>
    <t>Flavio Carboni</t>
  </si>
  <si>
    <t>bizdev.carboni@gmail.com</t>
  </si>
  <si>
    <t>Progetto ancora in stadio di vita seed; in raccolta per €500k su valutazione pre-money di €1.5m.</t>
  </si>
  <si>
    <t>Unitrips</t>
  </si>
  <si>
    <t>Digital tour operator focalizzato su studenti/universitari e su creazioni di gruppi di viaggio.</t>
  </si>
  <si>
    <t>Marco Montagnani</t>
  </si>
  <si>
    <t>marco@unitrips.es</t>
  </si>
  <si>
    <t>Progetto seed e attivo in un business non interessante.</t>
  </si>
  <si>
    <t>Mister Worker</t>
  </si>
  <si>
    <t>Nicola Davanzo</t>
  </si>
  <si>
    <t>nicola@mrworker.com</t>
  </si>
  <si>
    <t>SMC (Social Medical Care)</t>
  </si>
  <si>
    <t>Piattaforma che offre pacchetti per servizi di medicina specialistica e di assistenza medica continuativa.</t>
  </si>
  <si>
    <t>Stefano Giuffrida-Jast Capital Advisors</t>
  </si>
  <si>
    <t xml:space="preserve">Sembra non particolarmente interessante e, inoltre, ancora in uno stadio seed. Al primo anno di attività fatturerà €2.4m. Hanno raccolto in passato €500k anche attraverso crowdfunding. </t>
  </si>
  <si>
    <t>Urbi_ZigZag</t>
  </si>
  <si>
    <t>Progetto di aggregazione di operatori in ambito mobilità.</t>
  </si>
  <si>
    <t>Loris Lanzelotti-Entrepreniston</t>
  </si>
  <si>
    <t>Loris Lanzelotti</t>
  </si>
  <si>
    <t>loris@entrepreniston.com</t>
  </si>
  <si>
    <t>Aggregazione tra Urbi, controllata al 70% da Telepass, e ZigZag Sharing. La Newco post merger avrebbe un valore di €16m. Il round è di €4m di cui €3m già committed da Telepass.</t>
  </si>
  <si>
    <t>DMV</t>
  </si>
  <si>
    <t>Piattaforma digitale che permette di ricevere esami medici fino a casa.</t>
  </si>
  <si>
    <t>Valerio Citrani</t>
  </si>
  <si>
    <t>valerio.citrani@gmail.com</t>
  </si>
  <si>
    <t>Progetto in fase di costituzione; in raccolta per €150k.</t>
  </si>
  <si>
    <t>Irreo</t>
  </si>
  <si>
    <t>Piattaforma web che fornisce agli agricoltori informazioni su quando e quanto irrigare.</t>
  </si>
  <si>
    <t>Andrea Pomente</t>
  </si>
  <si>
    <t>andrea.pomente@nodriver.ai</t>
  </si>
  <si>
    <t>Progetto in fase di lancio; contano in un anno di generare circa €1m. Sono in raccolta per €500k.</t>
  </si>
  <si>
    <t>Trainect</t>
  </si>
  <si>
    <t>Piattaforma web di fitness online.</t>
  </si>
  <si>
    <t>Alberto Ronco</t>
  </si>
  <si>
    <t>alberto@trainect.it</t>
  </si>
  <si>
    <t>Si definisce il concorrente di Fitprime; piattaforma in fase di lancio e in raccolta per €100k.</t>
  </si>
  <si>
    <t xml:space="preserve">Dormoa.com </t>
  </si>
  <si>
    <t>Piattaforma web operante nel comparto travel; OTA per appartamenti vacanze selezionati.</t>
  </si>
  <si>
    <t>Silvia Montini</t>
  </si>
  <si>
    <t>silvia@dormoa.com</t>
  </si>
  <si>
    <t>Business non innovativo e con forte concorrenza. Contano di fare al primo anno di attività circa €120k; in raccolta per €300k.</t>
  </si>
  <si>
    <t>MDOTM</t>
  </si>
  <si>
    <t>Tommaso Migliore</t>
  </si>
  <si>
    <t>tommaso.migliore@mdotm.eu</t>
  </si>
  <si>
    <t>Macingo</t>
  </si>
  <si>
    <t>Marketplace italiano del trasporto di merce voluminosa.</t>
  </si>
  <si>
    <t>Samuele Furfaro</t>
  </si>
  <si>
    <t>samuele.furfaro@macingo.com</t>
  </si>
  <si>
    <t>Il sito facilita il matching tra chi deve spedire e trasportatori che hanno ancora spazio a bordo.
Fatturato 2020E: 1.7m. Sono in raccolta per €2,5m.
Da monitorare sviluppo tecnologico ad oggi debole.</t>
  </si>
  <si>
    <t>Shibumi (martech company)</t>
  </si>
  <si>
    <t>Piattaforma marketing attiva nella lead generation e conversione.</t>
  </si>
  <si>
    <t>DeepHound</t>
  </si>
  <si>
    <t>Soluzione per certificazione pre-funding dedicata principalmente al segmento del crowdinvesting.</t>
  </si>
  <si>
    <t>David Wallach</t>
  </si>
  <si>
    <t>davidulo@mac.com</t>
  </si>
  <si>
    <t>Business non interessante; il pitch non è chiaro e ha pochissime info rilevanti.</t>
  </si>
  <si>
    <t>Timeflow</t>
  </si>
  <si>
    <t>Lorenzo Danese</t>
  </si>
  <si>
    <t>lorenzo.danese@timeflow.it</t>
  </si>
  <si>
    <t>iMask</t>
  </si>
  <si>
    <t>Produzione di mascherine di nuova generazione (auto-igienizzanti, ecc.).</t>
  </si>
  <si>
    <t xml:space="preserve"> Salvatore Cobuzio</t>
  </si>
  <si>
    <t>Fatturato in 10 mesi di circa €1,5m. In raccolta per €2m su valutazione pre-money di €4m.</t>
  </si>
  <si>
    <t xml:space="preserve">Movieday </t>
  </si>
  <si>
    <t>Loris Lanzellotti</t>
  </si>
  <si>
    <t>Innovation Pharma</t>
  </si>
  <si>
    <t>Specializzata nello sviluppo di tecnologie innovative e soluzioni integrate per l'industrializzazione di prodotti inerenti i settori biomedicale, farmaceutico e parafarmaceutico.</t>
  </si>
  <si>
    <t>Federico M.A. Caligaris</t>
  </si>
  <si>
    <t>federicoma.caligaris@cdiglobal.com</t>
  </si>
  <si>
    <t>Fatturato 2020: €300k; fatturato dei soli primi 2 mesi del 2021 è di €2,2m. 
Ricevuta documentazione il 22/3: in fase di analisi.</t>
  </si>
  <si>
    <t>ADL Farmaceutici</t>
  </si>
  <si>
    <t>Iniziativa farmaceutica impegnata nella ricerca e sviluppo di prodotti di nuova generazione nell'ambito della nutraceutica, cosmetici e dei dispositivi medici.</t>
  </si>
  <si>
    <t>gg@solkindar.it</t>
  </si>
  <si>
    <t>La società nasce nel 2012; il fatturato 2020 è stato di €2,3m.
L'iniziativa presenta una marginalità intorno al 15% con un utile di €170k. La PFN è di circa €400k.</t>
  </si>
  <si>
    <t>Quid</t>
  </si>
  <si>
    <t>Piattaforma dedicata agli small business che integra in un'unica soluzione tool di business (di terzi), bancari (di terzi) e strumenti di pagamento (proprietari).</t>
  </si>
  <si>
    <t>Franco Mignemi</t>
  </si>
  <si>
    <t>f.mignemi@quidglobal.com</t>
  </si>
  <si>
    <t>In raccolta per €7m su valutazione pre-money di €15m.
Fatta call introduttiva per l'1/4: ancora sono in fase di lancio del prodotto; da approfondire anche management e suo commitment (altre iniziative).</t>
  </si>
  <si>
    <t>Sportclubby</t>
  </si>
  <si>
    <t>Piattaforma home-fitness per booking di sport e benessere collegata all'erogazione al club di un software gestionale.</t>
  </si>
  <si>
    <t>Biagio Bortoli</t>
  </si>
  <si>
    <t>biagio.bartoli@sportclubby.com</t>
  </si>
  <si>
    <t>Attraverso piccoli round la società ha raccolto complessivamente dal 2016 circa €2,5m. 
Sono in raccolta per €2,5m su valutazione pre-money di €8m.
Nel 2020: €355 di ARR con 690 strutture e 6m di prenotazioni.
Nel 2020 hanno inserito anche i pagamenti da app: generato €1,4m di transazioni.
Fatta call introduttiva per il 31/3: fase early; da monitorare.</t>
  </si>
  <si>
    <t>Equity Square</t>
  </si>
  <si>
    <t>Piattaforma software capace di costruire selezioni di securities basate su criteri di allocazione dinamica della composizione del portafoglio per diverse asset class predefinite.</t>
  </si>
  <si>
    <t xml:space="preserve"> Adriano De Rosa</t>
  </si>
  <si>
    <t>direzione@equity-square.com</t>
  </si>
  <si>
    <t>Fatturato 2020: €98k; 2021: €370k circa. L'iniziativa è in fase ancora seed per un intervento da parte dei fondi scaleup.</t>
  </si>
  <si>
    <t xml:space="preserve">Never Buy </t>
  </si>
  <si>
    <t>Marketplace dedicato al noleggio digitale multiprodotto. Attraverso il sito web, in pochi click si può richiedere gratuitamente offerte di noleggio personalizzate e confrontare migliaia di prodotti di qualunque genere.</t>
  </si>
  <si>
    <t>Alessandro Malgioglio</t>
  </si>
  <si>
    <t>a.malgioglio@neverbuy.com</t>
  </si>
  <si>
    <t>Società costituitasi nel 2018, nel 2021 conta di fatturare €1,7m.
Fatta call di aggiornamento il 28/9:
- Stanno modificando il business model, passando da marketplace ad e-commerce, con focus su prodotti ICT
- I founder hanno investito finora €2m nell'iniziativa, ora cercano €5m per lanciare e scalare il nuovo modello
- Fatturato atteso il primo anno €4m, il secondo anno €17m
- Hanno una modello offline (rete di dealer), che gli genera circa €12m
- Interessati a intro a Neva (Giulio)</t>
  </si>
  <si>
    <t>Rejoint</t>
  </si>
  <si>
    <t>Soluzione per artroplastica del ginocchio.</t>
  </si>
  <si>
    <t>Fatturato 2021: €2.6m (€126k nel 2020). Si valutano circa €20m.</t>
  </si>
  <si>
    <t xml:space="preserve">Qen </t>
  </si>
  <si>
    <t>Iniziativa attiva nel campo dell'efficientamento energetico; sviluppa sistemi e gestione per la stabilizzazione e il controllo della tensione in modo da migliorare l'efficienza delle apparecchiature e degli impianti di alimentazione.</t>
  </si>
  <si>
    <t>Fatturato 2020 di circa €1m (€657k nel 2019); fatturato 2021 stimato in circa €1,2/1,3m.
Tema di scalabilità e modello di business seppur settore e prodotto siano buoni.</t>
  </si>
  <si>
    <t xml:space="preserve">myHealthbox </t>
  </si>
  <si>
    <t>Motore di ricerca per informazioni ufficiali e verificate su farmaci e prodotti per la salute.</t>
  </si>
  <si>
    <t>Roberto Lattuada</t>
  </si>
  <si>
    <t>Roberto.Lattuada@myhealthbox.eu</t>
  </si>
  <si>
    <t xml:space="preserve">Isendu </t>
  </si>
  <si>
    <t>Lando Barbagli</t>
  </si>
  <si>
    <t>lando@isendu.com</t>
  </si>
  <si>
    <t>Vitamina</t>
  </si>
  <si>
    <t>Piattaforma delivery di integratori alimentari che punta a digitalizzare il settore degli integratori alimentari unendo gli aspetti di innovazione tecnologica e di consumo alla qualità e trasparenza del prodotto.</t>
  </si>
  <si>
    <t>Andrea Censoni-Dpixel</t>
  </si>
  <si>
    <t>Filippo Sala</t>
  </si>
  <si>
    <t xml:space="preserve"> Filippo.sala@takevitamina.com</t>
  </si>
  <si>
    <t>Progetto troppo seed per noi; fatturato 2020: €200k circa. In raccolta per €500k su valutazione pre-money di €3.5m.
Ad oggi hanno 10k utenti registratti circa.</t>
  </si>
  <si>
    <t>Istella</t>
  </si>
  <si>
    <t>Piattaforma che esegue il crawling, l'analisi, l'arricchimento e l'indicizzazione di documenti web, contenuti multimediali (video, immagini), notizie e interazioni con i social network.</t>
  </si>
  <si>
    <t>Gianluca Liparoti</t>
  </si>
  <si>
    <t>gliparoti@istella.ai</t>
  </si>
  <si>
    <t>Fatturato 2020: €1.1m; 2021: €2.1m. L'azienda prevede di generare EBITDA positivo già dal 2021. Da BP i ricavi previsti per il 2025 si attestano a €32.9m.
In data 21/4 ricevuto materiale per analisi.</t>
  </si>
  <si>
    <t>FLY FREE AIRWAYS</t>
  </si>
  <si>
    <t>Tour Operator e Broker Aeronautico specializzato in Business Travel Management, nell’organizzazione e gestione di voli charter in tutto il mondo e nella locazione di aerei privati.</t>
  </si>
  <si>
    <t>ROCKY.AI</t>
  </si>
  <si>
    <t>Piattaforma AI focalizzata sulla crescita personale volta a migliorare le soluzioni di coaching per le persone che a loro volta serviranno a migliorare le capacità di leadership delle stesse.</t>
  </si>
  <si>
    <t>Angela Carfa</t>
  </si>
  <si>
    <t>angelacarfa@gmail.com</t>
  </si>
  <si>
    <t>1000 Farmacie</t>
  </si>
  <si>
    <t>Piattaforma on-line di prodotti parafarmaceutici venduti in farmacia. Attraverso la tecnologia proprietaria, la startup si integra con rivenditori farmaceutici permettendo loro la vendita on-line.</t>
  </si>
  <si>
    <t>nicolo@1000farmacie.it</t>
  </si>
  <si>
    <t>Data Appeal</t>
  </si>
  <si>
    <t>Fornitore di soluzioni basate su AI che permettono l'estrazione di informazioni chiave da dati alternativi (es. KPI, geo-localizzazione, opinioni dei consumatori, ecc…).</t>
  </si>
  <si>
    <t>Fabiola Pellegrini-Klecha &amp; Co.</t>
  </si>
  <si>
    <t>Fabiola Pellegrini</t>
  </si>
  <si>
    <t>Fabiola.Pellegrini@klecha-co.com</t>
  </si>
  <si>
    <t>La società è in raccolta per €8m, già diversi term sheet sul tavolo e un NBA con un industriale.
+60% nel 2020 e +100% nel 2021
3 verticali: travel, banking (contratti con Poste e Intesa), customer sentiment (contratto con Coca Cola).
Call con Mirko il 25/10: ci doveva mandare il business plan aggiornata e far sapere come avrebbero deciso di procedere (player industriale o VC). Nessuna risposta dopo un mese.</t>
  </si>
  <si>
    <t>Vitesy</t>
  </si>
  <si>
    <t>Francesco Marcolini-Greenhill Advisory</t>
  </si>
  <si>
    <t>Meat Premium</t>
  </si>
  <si>
    <t>Commercializzazione all'ingrosso di carni di medio-alta qualità.</t>
  </si>
  <si>
    <t>Luigi Iovine-BNL</t>
  </si>
  <si>
    <t>Luigi Iovine</t>
  </si>
  <si>
    <t>luigi.iovine@lifebanker.bnlmail.com</t>
  </si>
  <si>
    <t>Non ha né un pitch di presentazione né un BP. La società è stata costituita nel 2018, dal 2021 è entrata nel canale B2B con la vendita diretta al consumatore finale con il proprio e-commerce on-line. Il fatturato 2020 è stato di €1.7m.</t>
  </si>
  <si>
    <t>Italian District</t>
  </si>
  <si>
    <t>Progetto che si propone come opportunità di convertire i propri consumi quotidiani in un "5x1000" a sostegno della causa che l'utente e/o il merchant ha scelto.</t>
  </si>
  <si>
    <t>VentureBox</t>
  </si>
  <si>
    <r>
      <t xml:space="preserve">Copycat venture builder focalizzato su </t>
    </r>
    <r>
      <rPr>
        <i/>
        <sz val="11"/>
        <rFont val="Calibri"/>
        <family val="2"/>
        <scheme val="minor"/>
      </rPr>
      <t>software B2B.</t>
    </r>
  </si>
  <si>
    <t>Edoardo Guerrieri</t>
  </si>
  <si>
    <t>edoardo.guerrieri@gellify.com</t>
  </si>
  <si>
    <t xml:space="preserve">QLASH </t>
  </si>
  <si>
    <t>Piattaforma eSport-media che ha l'obiettivo di creare contenuti, organizzare eventi e connettere attraverso community gli utenti/persone nell'industria dei giochi.</t>
  </si>
  <si>
    <t>Rejected a ottobre 2021 con motivazione 2.b, ci è stata segnalato da Mondini (Growth Capital).
Hanno raccolto circa 2m nel 2021 da Business Angels e personalità del mondo dello sport e dell’intrattenimento ad una valutazione di €12m. In raccolta per €1m per completare il round da €3m.
Hanno chiuso il 2021 con ricavi per €1m.</t>
  </si>
  <si>
    <t>PunchLab</t>
  </si>
  <si>
    <t>App per l'addestramento al sacco da boxe: quando il telefono è montato su un sacco da boxe, PunchLab è in grado di rilevare, misurare e reagire a qualsiasi colpo; la piattaforma collega i sacchi da boxe in remoto per creare lezioni online, allenamenti di gruppo e sfide 1vs1.</t>
  </si>
  <si>
    <t>Valerio Raco</t>
  </si>
  <si>
    <t>valerio@punchlab.net</t>
  </si>
  <si>
    <t>Dropout</t>
  </si>
  <si>
    <t>Iniziativa specializzata nella rivendita di sneakers e abbigliamento streetwear in edizione limitata. La selezione dei prodotti avviene mediante un tool proprietario di analisi Hypeanalyzer.</t>
  </si>
  <si>
    <t>Kola Tytler</t>
  </si>
  <si>
    <t>hello@kolatytler.com</t>
  </si>
  <si>
    <t>Recensioni.io</t>
  </si>
  <si>
    <t>Soluzione che aiuta le aziende a generare, monitorare e condividere recensioni online, migliorando la reputazione online e social proof.</t>
  </si>
  <si>
    <t>Anna Crevatin</t>
  </si>
  <si>
    <t>giacomo.chinellato@recensioni.io</t>
  </si>
  <si>
    <t>La società è ancora in stadio seed. Sono in raccolta per €500k.</t>
  </si>
  <si>
    <t xml:space="preserve">DG1 </t>
  </si>
  <si>
    <t>Suite di software aziendale basata sul cloud, progettata per le piccole e medie imprese (PMI) che desiderano approcciare il processo di digittalizzazione.</t>
  </si>
  <si>
    <t>Silvia Magi-Accelera Hub</t>
  </si>
  <si>
    <t>Silvia Magi</t>
  </si>
  <si>
    <t>silviamagi@accelerahub.com</t>
  </si>
  <si>
    <t>Il primo round di investimento è pari a €100m finalizzato all'espansione dell'azienda e allo sviluppo tecnologico.
Fatturato 2020: €5m circa; 2021F: €22m. Da piano nel 2025 le sales saranno intorno a €190m.</t>
  </si>
  <si>
    <t>FlowPay</t>
  </si>
  <si>
    <t>Federico Masi</t>
  </si>
  <si>
    <t>federico.masi@flowpay.it</t>
  </si>
  <si>
    <t xml:space="preserve">Ipaidthat </t>
  </si>
  <si>
    <t>Saint-Grégoire</t>
  </si>
  <si>
    <t>Iniziativa che ha l'obiettivo di automatizzare le task nella funzione finance; la vision è di divenire il braccio destro del CFO per le PMI digitalizzando i vari processi (CFO digitale).</t>
  </si>
  <si>
    <t>Daniele Genovesi-Truffle Capital</t>
  </si>
  <si>
    <t>Daniele Genovesi</t>
  </si>
  <si>
    <t>danigeno@hotmail.com</t>
  </si>
  <si>
    <t>Fatta intro call con i founder il 15/6: metriche da consolidare e capire posizionamento competitibo ed elementi di differenziazione da altre soluzioni in essere. Hanno sede estera.</t>
  </si>
  <si>
    <t>Logsta</t>
  </si>
  <si>
    <t>Leobersdorf</t>
  </si>
  <si>
    <t>Austria</t>
  </si>
  <si>
    <t>Piattaforma logistica automatizzata, basata sul cloud.</t>
  </si>
  <si>
    <t>Alessandro Michelotti</t>
  </si>
  <si>
    <t>alessandro.michelotti@logsta.com</t>
  </si>
  <si>
    <t>Osteoplus</t>
  </si>
  <si>
    <t>Dispositivo medico per magnetoterapia rigenerativa domiciliare.</t>
  </si>
  <si>
    <t>Fabio Barbagallo</t>
  </si>
  <si>
    <t>info@teslamedical.it</t>
  </si>
  <si>
    <t>Non ha una presentazione aziendale da sottoporci; il fondatore ci spiega la realtà attraverso una mail. Il core business della società si divide tra noleggio e vendita dei dispositivi prodotti. L'obiettivo della società è raggiungere un fatturato di €2m con un EBITDA di €700k. Il fabbisogno finanziario richiesto è di €700k.
L'iniziativa, da una rapida spiegazione in mail, sembra interessante ma ancora seed per VV5.</t>
  </si>
  <si>
    <t>Biorfarm</t>
  </si>
  <si>
    <t>Cosenza</t>
  </si>
  <si>
    <t>Calabria</t>
  </si>
  <si>
    <t>Piattaforma che consente all'utente di "adottare" un albero da agricoltori locali bio. L'utente può monitorare andamento coltivazione, ricevere frutti e avere accesso al bio-market. Modello sia B2C che B2B (programmi con aziende per green marketing, ecc.)</t>
  </si>
  <si>
    <t>Enrico Tarchi-Arkios legal</t>
  </si>
  <si>
    <t>Enrico Tarchi</t>
  </si>
  <si>
    <t>etarchi@arkioslegal.com</t>
  </si>
  <si>
    <t>Fatturato 2020: circa €800k. Stanno facendo crowdfunding per €1m su valutazione pre-money di €4,8m.
Fatta call introduttiva il 10/5; ancora seed per il Fondo. Non sono in raccolta, hanno da poco chiuso nuovo round di €1m. Ci aggiorneranno loro tra 18-24 mesi.
Incontrato all'Investor Day di G-Factory a novembre 2021, sono in raccolta per €2,5m ad una pre-money valuation di €8,5m.
Chiuderanno il 2021 con €1,3m-€1,5m.</t>
  </si>
  <si>
    <t>Moneyka</t>
  </si>
  <si>
    <t>Marketplace di lending crowdfunding o social lending - concessione di prestiti (lending-based model) alle imprese (business), in ottica “Peer-to- Peer”.</t>
  </si>
  <si>
    <t>No: peer to peer model.</t>
  </si>
  <si>
    <t>UserBot</t>
  </si>
  <si>
    <t>Chatbot con intelligenza artificiale per automatizzare le conversazioni ed ottimizzare il lavoro del reparto customer care.</t>
  </si>
  <si>
    <t>Ágnes Antal</t>
  </si>
  <si>
    <t>a.antal@userbot.ai</t>
  </si>
  <si>
    <t>Bocciata a maggio 2021 per fase di vita.
Ci ha mandato nuovo deck aggiornato a settembre 2021:
- Fatturato 2021 atteso di €600k, e di €1,8m nel 2022. Hanno chiuso in 2019 con €300k.
- Hanno raccolto €1,2m tra business angels e crowfunding. I founder hanno circa il 60% della captable.
- Cercano €2m ad una valutazione pre-money di €6m.</t>
  </si>
  <si>
    <t xml:space="preserve">Nurjana Technologies </t>
  </si>
  <si>
    <t>Sistemi e soluzioni software per il settore aerospaziale e della difesa.</t>
  </si>
  <si>
    <t>Louis-Armand Weisheimer-Weissknight Corporate Finance</t>
  </si>
  <si>
    <t>Louis-Armand Weisheimer</t>
  </si>
  <si>
    <t>louis-armand@weissknightcorporate.com</t>
  </si>
  <si>
    <t>Ca’ Zampa</t>
  </si>
  <si>
    <t xml:space="preserve">Primo Gruppo in Italia di centri che offrono in un unico luogo tutti i servizi per il benessere del pet: servizi veterinari, di toelettatura, educazione, fisioterapia, offerta prodotti e degenza degli animali. </t>
  </si>
  <si>
    <t>Hanno deciso di accettare proposta di acquisizione da un partner industriale. Non interessati a procedere con fondi VC.</t>
  </si>
  <si>
    <t>AIO</t>
  </si>
  <si>
    <t>Soluzione per anti-money laundering.</t>
  </si>
  <si>
    <t>Damiano Robbio</t>
  </si>
  <si>
    <t>damiano.robbio@aiops.it</t>
  </si>
  <si>
    <t>Ancora in fase seed. Da monitorare</t>
  </si>
  <si>
    <t>Lili Margo</t>
  </si>
  <si>
    <t>Digital skincare company.</t>
  </si>
  <si>
    <t>Yann Fagniez</t>
  </si>
  <si>
    <t>finances@ip8.rp01.net</t>
  </si>
  <si>
    <t>SetUp</t>
  </si>
  <si>
    <t>Sistema di arredamento modulare, in metallo, riconfigurabile magneticamente senza attrezzi. Praticamente con 3 elementi è possibile costruire oltre 15 tipi di arredi diversi per qualsiasi tipo di ambiente indoor e outdoor.</t>
  </si>
  <si>
    <t>Gianluca Rispo</t>
  </si>
  <si>
    <t>gianluca@setupdesign.it</t>
  </si>
  <si>
    <t>Business non interessante per i Fondi. Pitch con poche info di rilievo. Non abbiamo né economics né metriche. Credo sia in stadio ancora seed.</t>
  </si>
  <si>
    <t>CheckSig</t>
  </si>
  <si>
    <t>Iniziativa che offre il servizio di custodia bitcoin per investitori istituzionali e high-net-worth individuals: risolve i problemi legati a sicurezza, complessità tecnologica e conformità regolamentare.</t>
  </si>
  <si>
    <t>mario@checksig.io</t>
  </si>
  <si>
    <t>Ancora fase early per il Fondo. Le sales al 2021E saranno intorno ai €100k. L'iniziativa inizierà il vero percorso dal 2022 il cui fatturato stimato dovrebbe attestarsi intorno ai €1.8m. Il Piano, fino al 2024, prevede un aumento del fatturato fino a €10m.</t>
  </si>
  <si>
    <t>ZappyRent</t>
  </si>
  <si>
    <t>Piattaforma che gestisce l’intero processo di affitto a medio-lungo termine; vuol dire che la startup penserà a tutto lei, dagli annunci alla gestione dei contratti, dai depositi fino al pagamento delle mensilità.</t>
  </si>
  <si>
    <t>Ann LoCicero-smartFAB</t>
  </si>
  <si>
    <t>TiroLibre</t>
  </si>
  <si>
    <t>Piattaforma digitale legata la mondo del calcio dove club e giocatori trovano offerte di mercato e si contattano direttamente per negoziare richieste, ottimizzando risorse e tempi di ricerca.</t>
  </si>
  <si>
    <t>Paolo Vullo</t>
  </si>
  <si>
    <t>paolo.vullo@tirolibre.it</t>
  </si>
  <si>
    <t>Troppo seed. Attualmente sono alla ricerca di nuovi soci per chiudere un aumento di capitale da €500k per espandere l'attività; sono supportati da Lventure Group, il quale coprirà tra il 30% e il 50% dell'aumento.</t>
  </si>
  <si>
    <t>Nuvap</t>
  </si>
  <si>
    <t>Piattaforma che attraverso le sue soluzioni consente di monitorare, valutare e comunicare la salubrità ambientale indoor di uffici, scuole, luoghi di comunità e aperti al pubblico.</t>
  </si>
  <si>
    <t>Antonella Santoro</t>
  </si>
  <si>
    <t>antonellasantoro@nuvap.com</t>
  </si>
  <si>
    <t>Rejected a giugno 2021 con motivazione 1.a, ci sono stati reintrodotti da Emmanuele Angione.
Fatturato 2021: €1m, 2022: €2,2m, raggiungeranno il break-even nel 2023.
In raccolta per €5m.
Ci doveva condividere il deck aggiornato con dati 2021 ma non hanno mai dato seguito.</t>
  </si>
  <si>
    <t>Healthy Virtuoso</t>
  </si>
  <si>
    <t>Soluzione di wellbeing aziendale che aiuta le aziende di qualsiasi dimensione a migliorare la salute ed il benessere dei propri dipendenti attraverso rewards e gamification.</t>
  </si>
  <si>
    <t>Nicola Tardelli</t>
  </si>
  <si>
    <t>ntardelli@healthyvirtuoso.com</t>
  </si>
  <si>
    <t>A maggio 2021 £27k di MRR. Si valutano circa €12m e sono in raccolta per €3m.
Nel 2021 hanno come obiettivo €800k circa di fatturato. Al 30/6 hanno circa 45 aziende che hanno adottato la soluzione di cui attive 26. Hanno 110.000 utenti registrati (esclusi quelli di Intesa Sanpaolo per cui hanno creato piattaforma white label).
Fatta intro call per il 6/7.</t>
  </si>
  <si>
    <t>Peekaboo</t>
  </si>
  <si>
    <t>Community di persone che collaborano per la creazione di nuove startup.</t>
  </si>
  <si>
    <t>Paolo Napolitano</t>
  </si>
  <si>
    <t>paolo.napolitano@peekaboo.vision</t>
  </si>
  <si>
    <t>Ricavi 2020: €270k; 2021: €500k. Fundraising con l’obiettivo di raccolta di €500k.</t>
  </si>
  <si>
    <t>GoTU</t>
  </si>
  <si>
    <t>Iniziativa fondata sul marketing e che sviluppa soluzioni pubblicitarie e di marketing per rivenditori e PMI.</t>
  </si>
  <si>
    <t>Carlo Frigato-ktepartners</t>
  </si>
  <si>
    <t>Paolo Portioli</t>
  </si>
  <si>
    <t>p.portioli@gotu.io</t>
  </si>
  <si>
    <t>Spin-off nel 2019 da 77 (agenzia di marketing)
Fatturato 2019: €1,9m, 2020; €2,1m, 2021: €3m
Round da €2-3m per piano di crescita di 4 anni (obiettivo €20m di fatturato), per il 20% dell'azienda
Team: 50 persone, 3 sedi (Londra, Milano, Riga)
Captable: Paolo 5%, 77 holding 95%
Hanno a piano di lanciare il modello di vendita diretta (ad oggi 2/3 del fatturato arriva dai reseller, che trattengono l'85% del fatturato).
Percorso di crescita flat, ancora il modello di vendita diretta alle partite IVA delle campagne di marketing (ad oggi vendita tramite reseller).</t>
  </si>
  <si>
    <t>Progetto Canapa</t>
  </si>
  <si>
    <t>Iniziativa attva nel settore della commercializzazione di canapa legale.</t>
  </si>
  <si>
    <t>Lorenzo Fagiani-Spring+</t>
  </si>
  <si>
    <t>Lorenzo Fagiani</t>
  </si>
  <si>
    <t>l.fagiani@springplus.it</t>
  </si>
  <si>
    <t>Fatturato 2020: €200k; 2021: €400k. Nello specifico, la società intende raccogliere risorse nella forma di equity per un controvalore di circa €2m, al fine di ottimizzare il brand a livello nazionale, con rafforzamento della linea B2B in Italia, ed espandersi in UK, Francia e Germania con la linea B2C.</t>
  </si>
  <si>
    <t>Stardust</t>
  </si>
  <si>
    <t>Iniziativa con focus digital &amp; media la cui mission è la creazione di contenuti che permettono la connessione di brand, talenti e musica con il pubblico.</t>
  </si>
  <si>
    <t>Federica Sidoti</t>
  </si>
  <si>
    <t>federica.sidoti@it.ey.com</t>
  </si>
  <si>
    <t>- Influencer marketing: brand marketing campaigns, product placement, music sponsorship, social media profile management &amp; KPI monitoring, talent academy &amp; management
- Clients: Sony music, Invicta, PostePay, Sky
- €4,5m funding (Alchimia), valutazione di €30m
- Fatturato 2020: €1,6m, 2021a: 10,2m</t>
  </si>
  <si>
    <t xml:space="preserve">LetSell </t>
  </si>
  <si>
    <t xml:space="preserve">Piattaforma in grado di rendere accessibile a tutti l'apertura di un negozio online; è possibile gestire un e-commerce già completo di prodotti di moda e intraprendere così un progetto di business innovativo senza dover aprire la partita IVA.  </t>
  </si>
  <si>
    <t>Simone Ciminelli-Ciminelli Holding</t>
  </si>
  <si>
    <t>Simone Ciminelli</t>
  </si>
  <si>
    <t>simone@cimminelli.com</t>
  </si>
  <si>
    <t>Fatta call il 27/9:
- Fatturato 2020: €324k; 2021: €1.3m; 2022: €6.6m. Tra gli investitori c'è Angelo Muratore (CEO Skinlabo).
- Hanno chiuso il round da €3m con LIFTT e IAG a giugno 2021.
- Captable: LIFTT 22%, Brandistribution 22%, founders 6%, restante parte i business angel / invetsitori privati.
- Stanno raccogliendo €3m con una valutazione pre-money di €9m, già collocato €1,5m, cercando altri €1,5m da investire in marketing, IT e team (che oggi sono 15, vogliono arrivare a 20). Da chiudere entro fine dicembre. 
Rejected a settembre 2021 perchè troppo early stage per VV5, ci è stata risegnalata da Elisa Mesara a febbraio 2022.
Risultati inferiori a quelli prospettici 2021 da deck precedente (#letsetters 2021: 250k vs 135k, orders 16k vs 8k).</t>
  </si>
  <si>
    <t>Enging</t>
  </si>
  <si>
    <t>Lisbona</t>
  </si>
  <si>
    <t>Portogallo</t>
  </si>
  <si>
    <t>Soluzione per il monitoroggio real time delle condizioni di asset industriali (elettrici).</t>
  </si>
  <si>
    <t>Da monitorare, ancora seed.</t>
  </si>
  <si>
    <t>PonyU</t>
  </si>
  <si>
    <t>Soluzione dedicata al delivery punto-punto.</t>
  </si>
  <si>
    <t>Giovanni De Caro</t>
  </si>
  <si>
    <t>decaro@volanogroup.com</t>
  </si>
  <si>
    <t>Il servizio con Just Eat si è interrotto a metà del 2020; il 2021 è il primo anno in cui la società opera sul mercato in ambito multisettore e multicliente. La previsione per il 2021 è di avvicinare il milione di fatturato. Contano di raccogliere €6m in 2 anni.
Il fatturato è calato tantissimo ed è più basso di quando sono partiti. Contano di riprenderesi nel 2022.
Relected a settembre 2021 con motivazione 1.b, hanno riscritto a Nicola Redi.</t>
  </si>
  <si>
    <t>Ristrutturazione Veloce</t>
  </si>
  <si>
    <t>Piattaforma dedicata alla ristrutturazione di appartamenti in ambito digitale. Tramite l'app il cliente può seguire a distanza tutte le fasi del progetto: dal preventivo alla ristrutturazione.</t>
  </si>
  <si>
    <t>Andres Moreno-Corporate Finance</t>
  </si>
  <si>
    <t>Andres Moreno</t>
  </si>
  <si>
    <t>finance@ristrutturazioneveloce.it</t>
  </si>
  <si>
    <t>Ricavi 2021E: €1m; 2022F:€1.1m. Il Piano prevede arrivare a €4.6m nel 2025.
Sono disposti a cedere circa il 10% a una valutazione pre-money di €6m.</t>
  </si>
  <si>
    <t>Wesii</t>
  </si>
  <si>
    <t>Tool per monitoraggio e manutenzione preventiva di impianti fotovoltaici.</t>
  </si>
  <si>
    <t>Federico Smanio-wylab</t>
  </si>
  <si>
    <t>Federico Smanio</t>
  </si>
  <si>
    <t>federico.smanio@wylab.net</t>
  </si>
  <si>
    <t>Ha raccolto €1.2m e punta a raccogliere €3m per il lancio del modello saas.
Clienti: operatori, asset manager e proprietari degli impianti
La startup nel 2021 ha chiuso con €1,5m Euro di fatturato, aumentando del 70% i ricavi del 2020 (650K)
Da risentirli per capire come procede modello di business "as a platform".</t>
  </si>
  <si>
    <t>3Brain</t>
  </si>
  <si>
    <t>Zurigo</t>
  </si>
  <si>
    <t>Dispositivo per testare l’effetto dei medicinali su cervello e neuroni, attraverso propri microchip (e algoritimi di AI).</t>
  </si>
  <si>
    <t>Obiettivo per il 2021 è un fatturato di CHF2m, i founder stanno cercando fondi per €4m.
Fatturato 2021E: €2.1m; 2022F: €3.7m.</t>
  </si>
  <si>
    <t xml:space="preserve">iNovaRetail </t>
  </si>
  <si>
    <t>Soluzione in Cloud per semplificare la gestione dello store e la relazione con il cliente migliorando la customer experience.</t>
  </si>
  <si>
    <t>Marco Andolfi-Disignum</t>
  </si>
  <si>
    <t>Marco Andolfi</t>
  </si>
  <si>
    <t>marco.andolfi@disignum.it</t>
  </si>
  <si>
    <t>In raccolta per €300k. Ancora seed per VV5.</t>
  </si>
  <si>
    <t>Yaliyomo</t>
  </si>
  <si>
    <t>Colonia</t>
  </si>
  <si>
    <t>Piattaforma che aiuta i brand a consentire ai consumatori di identificare i loro prodotti, rintracciarli e convalidare gli attributi per creare fiducia.</t>
  </si>
  <si>
    <t>Nihat Arkan</t>
  </si>
  <si>
    <t>nihat@yaliyomo.net</t>
  </si>
  <si>
    <t xml:space="preserve">In raccolta per €1.5m. </t>
  </si>
  <si>
    <t>Chino</t>
  </si>
  <si>
    <t>Iniziativa che permette alle aziende di creare applicazioni innovative sicure e che rispettano la privacy degli utenti.</t>
  </si>
  <si>
    <t xml:space="preserve"> Scottini Rita-Trentino Sviluppo</t>
  </si>
  <si>
    <t>Scottini Rita</t>
  </si>
  <si>
    <t>rita.scottini@trentinosviluppo.it</t>
  </si>
  <si>
    <t>Iniziativa seed; il fatturato ammonta al 2020 a €175k.</t>
  </si>
  <si>
    <t>Ninesquared</t>
  </si>
  <si>
    <t>Sportwear company con business model D2C, verticale sul volley.</t>
  </si>
  <si>
    <t>Dosing &amp; Pumps</t>
  </si>
  <si>
    <t>Sistemi di gestione automatici per la gestione dei fluidi industriali. Il software proprietario rileva in tempo reale i parametri degli emulsionabili, li corregge autonomamente e predice possibili guasti con i dati raccolti.</t>
  </si>
  <si>
    <t>Iniziativa seed; il fatturato ammonta al 2020 a €200k.</t>
  </si>
  <si>
    <t>Engagigo</t>
  </si>
  <si>
    <t>Piattaforma digital company che nell'ambito degli sport di endurance offre ad appassionati ed operatori una piattaforma di servizi integrati.</t>
  </si>
  <si>
    <t>Non credo possa interessare al Fondo VV5. L'azienda presenta inoltre ricavi in calo; al 2020E il fatturato ammonta a circa €500k.</t>
  </si>
  <si>
    <t>Mida Più (Burroliva)</t>
  </si>
  <si>
    <t>Iniziativa che ha ottimizzato il processo di produzione su larga scala di un nuovo grasso solido vegetale a base di olio di oliva (oltre l'80% della parte grassa) mediante un processo di trasformazione meccanico, condotto a basse temperature al fine di mantenere inalterate tutte le proprietà benefico-nutrizionali dell’olio di oliva.</t>
  </si>
  <si>
    <t xml:space="preserve">Filippo Pompili Ferrari </t>
  </si>
  <si>
    <t>filippo@midapiu.it</t>
  </si>
  <si>
    <t>Project Nutraceuticals</t>
  </si>
  <si>
    <t>Iniziativa che sviluppa prodotti ad alto valore biotecnologico al fine di fornire ai propri clienti nutraceutici specifici e di alta qualità.</t>
  </si>
  <si>
    <t>Luciano Rodighiero</t>
  </si>
  <si>
    <t>rodighieroluciano@gmail.com</t>
  </si>
  <si>
    <t>- Di proprietà di due famiglie italiane storicamente legate al settore farmaceutico.
- Gamma prodotti include integratore per contrastare gli effetti indesiderati delle cure oncologiche, e nutraceutici «sostitutivi» di farmaci ad uso comune. 
- Team composto da un direttore commerciale e un direttore tecnico, più 17 informatori pluri/mono mandatari
- Fatturato 2018: €650k, 2019: €720k, 2020: €630k (impatto Covid-19)</t>
  </si>
  <si>
    <t>Off Lunch</t>
  </si>
  <si>
    <t>Piattaforma che offre un servizio di welfare aziendale: la tua mensa in cloud a portata di click.</t>
  </si>
  <si>
    <t>Simone Ridolfi</t>
  </si>
  <si>
    <t>simone.ridolfi@moovenda.com</t>
  </si>
  <si>
    <t>- Controllata dalla holding foodtech nata dalla fusione tra Moovenda e Presto Food (il CEO Simone Ridolfi è anche il CEO di Moovenda)
- A febbraio 2021 ha raccolto €400k da Cdp e un gruppo di investitori organizzati in un veicolo (pre-money di €2.4m).
- Modello sia b2b (welfare aziendale/buoni pasto) che b2c (simile a Foorban). Integrati i principali provider di buoni pasto (tra gli investitori c’è il CEO di Edenred). Attivi a Roma e Milano
- Fatturato 2021a: €350k, 2022a: €1,8m</t>
  </si>
  <si>
    <t>Feedo</t>
  </si>
  <si>
    <t>Ugo Malasomma-Banca Promos</t>
  </si>
  <si>
    <t>Ami Pokè</t>
  </si>
  <si>
    <t>Pokè Bar; format innovativo, è una delle catene di Pokè leader in Italia.</t>
  </si>
  <si>
    <t>Giacomo Bider-Cross Border</t>
  </si>
  <si>
    <t>Giacomo Bider</t>
  </si>
  <si>
    <t>gbider@crossborder.it</t>
  </si>
  <si>
    <t>Nel 2020 ha registrato €1m di fatturato proveniente per il 52% dal consumo In-Store e 48% da Delivery; solo nei primi quattro mesi del 2021 ha registrato un fatturato di €650k (€3m previsti per il 2021). La società prevede di raggiungere un fatturato di €27m nel 2025 con 48 store operativi e un EBITDA Core del 27.4%.
Per supportare la rapida e tempestiva espansione territoriale, la società è alla ricerca di €2m per finanziare l'apertura di nuovi store, ottimizzare l'infrastruttura IT e assumere nuove figure chiave per logistica e operations.</t>
  </si>
  <si>
    <t>Fixool</t>
  </si>
  <si>
    <t>Piattaforma digitale di home-services.</t>
  </si>
  <si>
    <t xml:space="preserve">Corrado Negrini-Deloitte </t>
  </si>
  <si>
    <t>Corrado Negrini</t>
  </si>
  <si>
    <t>cnegrini@deloitte.it</t>
  </si>
  <si>
    <t>Fatta call il 20/10:
Fatturato 2021: €500k (transato €2-2,5m), ad oggi sono a €150k
Circa 1000 transazioni, con valore medio di €800-1000
Partnership quasi chiuse per il 2022 con CleanBNB (B2B) e Costruzioni Italia (B2C), che assicureranno ricavi per almeno €1-2m
Team di 3, marketing e sviluppo esternalizzato
In raccolta per €1,5m, con pre-money €7,5m (già commitment di CDP per €350-400k e di Intesa per un convertible da €500k-€1m) 
Ricevuto teaser aggiornato, rejected per fase di sviluppo.</t>
  </si>
  <si>
    <t xml:space="preserve">Wora </t>
  </si>
  <si>
    <t>Iniziativa operante nell'ambito delle consegne last-mile B2B.</t>
  </si>
  <si>
    <t>Gaetano Sanfilippo</t>
  </si>
  <si>
    <t>gaetano@woradelivery.com</t>
  </si>
  <si>
    <t>Strategic BIM</t>
  </si>
  <si>
    <t>Piattaforma web, collegata alla sensoristica ed IoT, che consente di gestire da remoto tutte le attività relative ad un immobile, tra cui la le attività manutentive e la gestione energetica.</t>
  </si>
  <si>
    <t>Roberto Demarchi</t>
  </si>
  <si>
    <t>roberto.demarchi@strategicbim.it</t>
  </si>
  <si>
    <t>Tipologia di business non chiara. Inoltre iniziativa seed: il fatturato 2020 è stato di €84k; il 2021E sarà di €400k circa.</t>
  </si>
  <si>
    <t xml:space="preserve">Gospesa </t>
  </si>
  <si>
    <t>Iniziativa attiva nel settore del Home Grocery Delivery; propone una soluzione alla GDO attraverso la creazione di e-commerce legati ai brand gestendone gli ordini online e consegnandoli anche a domicilio.</t>
  </si>
  <si>
    <t>Roberto Cavalletti</t>
  </si>
  <si>
    <t>robertocavalletti@gospesa.it</t>
  </si>
  <si>
    <t>A novembre 2021 ci ha condiviso nuovo progetto GO10 (drugstore delivery in 10minuti), che dal deck sembra di capire che sia pre-revenues.</t>
  </si>
  <si>
    <t>Gamera</t>
  </si>
  <si>
    <t>Iniziativa che ambisce a divenire punto di riferimento della Game Industry nel segmento degli RPG (Giochi di ruolo).</t>
  </si>
  <si>
    <t>arturo.giuseppe@gmail.com</t>
  </si>
  <si>
    <t>Iniziativa seed, il fatturato 2020E è stato di €260k; in raccolta per €1.2m su valutazione di circa €5m.</t>
  </si>
  <si>
    <t>Nextatlas</t>
  </si>
  <si>
    <t>Piattaforma che offre servizi che forniscono ai proprietari di marchi e ai loro consulenti informazioni sui fattori che determinano il cambiamento negli stili di vita e nel comportamento dei consumatori.</t>
  </si>
  <si>
    <t>Michele Depalo-KT&amp;Partners</t>
  </si>
  <si>
    <t>Michele Depalo</t>
  </si>
  <si>
    <t>mdepalo@ktepartners.com</t>
  </si>
  <si>
    <t>Iniziativa che si attesta da circa 3 anni su un fatturato intorno al milione di euro. Il fatturato previsto al 2021E è di €2m.</t>
  </si>
  <si>
    <t>Project “Digital Innovation”</t>
  </si>
  <si>
    <t>Iniziativa attiva nei servizi IT e nella trasformazione digitale per le PMI e la Pubblica Amministrazione; agisce principalmente come System Integrator, sviluppando progetti basati su soluzioni tecnologiche in Java e Microsoft.</t>
  </si>
  <si>
    <t>Massimo Giacomino-Arkios Italy</t>
  </si>
  <si>
    <t>Massimo Giacomino</t>
  </si>
  <si>
    <t>massimo.giacomino@arkios.it</t>
  </si>
  <si>
    <t>System integrator.</t>
  </si>
  <si>
    <t>Japal</t>
  </si>
  <si>
    <t>Piattaforma italiana di "ecommerce as a service" (EaaS) fulfillment per le medio-grandi imprese del largo consumo.</t>
  </si>
  <si>
    <t>Maurizio Vendramini-My Draco</t>
  </si>
  <si>
    <t>Maurizio Vendramini</t>
  </si>
  <si>
    <t>maurizio.vendramini@mydraco.biz</t>
  </si>
  <si>
    <t>Authentikate</t>
  </si>
  <si>
    <t>Iniziativa attiva nella gestione dell'identità e degli accessi.</t>
  </si>
  <si>
    <t>Enrico Vannucci</t>
  </si>
  <si>
    <t>enri.vannucci@gmail.com</t>
  </si>
  <si>
    <t>Settore interessante ma iniziativa seed (avevano firmato una LOI con Enea Tech); da luglio a dicembre hanno fatturato solo €13k; il piano prevede che al 2022 la startup arriverà a fatturare circa €390k. Il BP aziendale vede raggiungere al 2025 ricavi per €54m.</t>
  </si>
  <si>
    <t>Velato &amp; Co</t>
  </si>
  <si>
    <t>Produzione agricola e commercialiazzazione di gelato bio.</t>
  </si>
  <si>
    <t>Ginevra Da Frè</t>
  </si>
  <si>
    <t>amministrazione@geobio.it</t>
  </si>
  <si>
    <t>IoSpedisco.it</t>
  </si>
  <si>
    <t>Piattaforma per le spedizioni online; SaaS e API Center interamente dedicato alle spedizioni che aiuta l'utente a trovare il miglior corriere al prezzo più basso in modo gratuito. Da un'unica piattaforma si possono confrontare le proposte dei principali corrieri nazionali ed internazionali e si può acquistare la soluzione più adatta alle esigenze.</t>
  </si>
  <si>
    <t xml:space="preserve">Maurizio Vendramini </t>
  </si>
  <si>
    <t>Iniziativa interessante ma forse un po’ seed per VV5. Ricavi 2020: €700k; ricavi 2021E: €1.6m. Pre-money: €3.6m; in raccolta per €1.2m. Il BP prevede ricavi al 2023 per €6m circa.
Team di 5 persone + alcuni freelance/advisor
Alta competizione.</t>
  </si>
  <si>
    <t>Progetto Impression</t>
  </si>
  <si>
    <t>Iniziativa attiva nel mercato dell’arredo e operativa nel settore della stampa digitale su pannelli multimateriale.</t>
  </si>
  <si>
    <t>Milena Prisco</t>
  </si>
  <si>
    <t>milena.prisco@cbalex.com</t>
  </si>
  <si>
    <t>Pitch non proprio chiaro; nel 2019 l'azienda ha fatturato circa €112k, nel 2021E la società stima un volume di vendita intorno ai €900k. Il BP al 2023 prevede ricavi per €24m.</t>
  </si>
  <si>
    <t xml:space="preserve">SOLHO </t>
  </si>
  <si>
    <t>Sistema solare termico modulare per heating&amp;cooling industriale.</t>
  </si>
  <si>
    <t>Adriano Desideri</t>
  </si>
  <si>
    <t>adriano@solho.eu</t>
  </si>
  <si>
    <t xml:space="preserve"> In raccolta per €600k: prodotto ancora da commercializzare.</t>
  </si>
  <si>
    <t>Di Pasquale Guthmann</t>
  </si>
  <si>
    <t>Iniziativa che ha l'obiettovo di lanciare un brand lifestyle legato alla sostenibilità. La mission aziendale è infatti creare prodotti di moda sostenibiliti rispettando tutti i criteri ambientali.</t>
  </si>
  <si>
    <t>Piero di Pasquale</t>
  </si>
  <si>
    <t>piero.dipasquale@gmail.com</t>
  </si>
  <si>
    <t>Fatturato stimato al 2021: €300k circa; il piano prevede ricavi al 2024 per circa €4.8m. In raccolta per €1.5m. Non credo che la statup possa interessare a VV4.</t>
  </si>
  <si>
    <t>Eyesportwear (Double A)</t>
  </si>
  <si>
    <t>Iniziativa focalizzata sul business dell'abbigliamento sportivo.</t>
  </si>
  <si>
    <t>moreno.cls@outlook.it</t>
  </si>
  <si>
    <t xml:space="preserve">Presentazione non chiara. L'iniziativa è attiva dal 2008. Non è nulla di particolarmente innovativo. I ricavi 2020 sono stati sui €2m. In raccolta per €1.5m. Direi di non proseguire con le analisi. </t>
  </si>
  <si>
    <t>Data Rover</t>
  </si>
  <si>
    <t>Iniziativa attiva nel data management e cybersecurity in termini di protezione e gestione dati.</t>
  </si>
  <si>
    <t>Ricavi 2022F: €4.2m; nel 2023F la società stima ricavi per €17m. Il fabbisogno stimato è circa €5m.
- Fatturato 2021a: €5k, Team: 6 persone.</t>
  </si>
  <si>
    <t>3Bee</t>
  </si>
  <si>
    <t>Iniziativa attiva ambito agritech che utilizza sensori IoT, App DSS e Blockchain per migliorare diverse filiere nel settore del food.</t>
  </si>
  <si>
    <t>Federico Faugno</t>
  </si>
  <si>
    <t>3bee.federico@gmail.com</t>
  </si>
  <si>
    <t>Il fatturato 2020: €1,6m; il 2021E si attesta a €3,8m. Stanno costruendo un round da €6m per finanziare la fase di scaleup in Europa.
Fatta intro call l'8/9, ci hanno inviato del materiale aggiuntivo.
Alessandro ha fatto un passaggio da un suo contatto in Amadori (Carlo Prevedini), che ha confermato che non c'è interesse per loro da un punto di vista industriale.
Condiviso teasanche con A|mpact per second opinion.</t>
  </si>
  <si>
    <t>ARROE</t>
  </si>
  <si>
    <t>Sistema di smart charging per ogni tipo di device: si compone di un caricatore portatile collegato ad un software, che monitora lo stato delle batterie dei device connessi.</t>
  </si>
  <si>
    <t>Teresa Stranska-Pichdeck</t>
  </si>
  <si>
    <t>Teresa Stranska</t>
  </si>
  <si>
    <t>teresa@pitchthedeck.com</t>
  </si>
  <si>
    <t>Stanno raccogliendo £2m con una valutazione pre-money di £6m. Non i target per VV5, perché basata a Londra.</t>
  </si>
  <si>
    <t>YABA</t>
  </si>
  <si>
    <t>Piattaforma per acquisizione di  brand FBA /Fulfilled By Amazon).</t>
  </si>
  <si>
    <t xml:space="preserve"> Alejandro Fresneda</t>
  </si>
  <si>
    <t>alejandro@goyaba.co</t>
  </si>
  <si>
    <t xml:space="preserve">Iniziativa </t>
  </si>
  <si>
    <t xml:space="preserve">Ecosteer </t>
  </si>
  <si>
    <t xml:space="preserve">Lampoo </t>
  </si>
  <si>
    <t>Roberto Nigro</t>
  </si>
  <si>
    <t>Enrico Trombini</t>
  </si>
  <si>
    <t>et@lampoo.com</t>
  </si>
  <si>
    <t>Invrsion</t>
  </si>
  <si>
    <t>Iniziativa specializzata nella simulazione di ambienti in realtà virtuale  e nella creazione di Digital Twin 3D per settori Retail, Fashion, Real Estate e Interior Design.</t>
  </si>
  <si>
    <t>Ottavio Maria Campigli-Badenoch + Clark</t>
  </si>
  <si>
    <t xml:space="preserve">Ottavio Maria </t>
  </si>
  <si>
    <t>ottavio.campigli@badenochandclark.it</t>
  </si>
  <si>
    <t>Fatturato in calo dal 2018; nel 2020 la società ha fatturato €527k. Non credo possa interessare a VV5.
Hanno chiuso nel maggio 2020 un round da €3m con LIFTT, IAG e altri investitori.
Obiettivo di fatturato 2021: €1,8
Già bocciata a settembre 2021 (1.h); risegnalata da O. Campigli.</t>
  </si>
  <si>
    <t>Nurtigo</t>
  </si>
  <si>
    <t>Piattaforma software che potenzia le vendite raccogliendo dati, analizzandoli con l'AI e automatizzando le azioni di risposta.</t>
  </si>
  <si>
    <t>Progetto seed. Valutazione pre-money di €1.2m; fabbisogno richiesto di €200k.
Competizione con player di rilievo che offrono soluzioni di marketing automation (eg, Salesforce).</t>
  </si>
  <si>
    <t>Flade</t>
  </si>
  <si>
    <t>Piattaforma e-commerce con focus su vendita costumi da bagno per donna.</t>
  </si>
  <si>
    <t>Annunziata Cirillo</t>
  </si>
  <si>
    <t>info@fl ade.it</t>
  </si>
  <si>
    <t>FRI-EL Green House</t>
  </si>
  <si>
    <t>Ferrara</t>
  </si>
  <si>
    <t>Società attiva nella produzione e commercializzazione di pomodori coltivati in serre high tech in vetro attraverso un sistema idroponico a basso impatto ambientale.</t>
  </si>
  <si>
    <t>Francesco Formica</t>
  </si>
  <si>
    <t>francesco.formica@cdpequity.it</t>
  </si>
  <si>
    <t>L’investimento di €100m (+€200m di debito) andrà a finanziare la creazioni di 3 nuove serre (per raddoppiare la superficie) e di un impianto geotermico.
Controllata 100% dalla famiglia Gostner, che preferisce che il round venga coperto da un unico investitore, quindi non in target per VV5.</t>
  </si>
  <si>
    <t>Hearth</t>
  </si>
  <si>
    <t>Piattaforma specializzata nella valorizzazione turistica.</t>
  </si>
  <si>
    <t>Vincenzo Vitale-Incubatore SEI</t>
  </si>
  <si>
    <t>Vincenzo Vitale</t>
  </si>
  <si>
    <t>vincenzo.vitale@incubatoresei.it</t>
  </si>
  <si>
    <t>Nel 2021 hanno fatturato €206k; le previsioni non sono da venture capital. Oltre agli economics, la richiesta di fabbisogno è di €500k.</t>
  </si>
  <si>
    <t xml:space="preserve">Utego </t>
  </si>
  <si>
    <t>Applicazione per aggregazione dei dati relativi ai conti correnti e a carte di pagamento che si apppggiano su quell'IBAN.</t>
  </si>
  <si>
    <t>Stefano Musso</t>
  </si>
  <si>
    <t>stefano.musso@utego.it</t>
  </si>
  <si>
    <t>25/0/2022</t>
  </si>
  <si>
    <t>Primo aggregatore autorizzato dalla Banca d'Italia.
Sia B2C (8,5k download, 2k attivi), sia B2B (ad oggi 2 clienti: AcomeA, Gruppo MOL).
Fatturato 2021: €120k (solo B2B); €1,7m nel 2022 (97% B2B); obiettivo €8m nel 2025.
In raccolta per €2,5m ad una pre-money valuation di €5m.
Hanno raccolto €500k nel 2019 in equity crowdfunding (20%).
Rejected a ottobre 2021 con motivazione 1.a, ci hanno riscritto a febbraio 2022  (dovevano crescere su clienti B2B; aspiravano anche ad entrare nel B2C tramite loro app con rischio di focus e risorse limitate).
Aumento di capitale aperto con capienza fino a €1m e target a €500k. Il round si chiude il 28 febbraio. Lead investor, AcomeA sgr, dovrebbe investire tra €200k e €300k. Pre-money: €5m.
No nuovi clienti B2B e fatturato 2021 €120k.</t>
  </si>
  <si>
    <t>AerariumChain</t>
  </si>
  <si>
    <t>Servizio SaaS che permette ai propri utenti di creare copie digitali 3D certificate tramite blockchain del proprio patrimonio; è un servizio progettato per permettere a musei ed ecomusei di generare nuovo valore per la conservazione delle opere e la loro fruizione in maniera facile, sicura e nel pieno rispetto dei diritti in essere.</t>
  </si>
  <si>
    <t>Maurizio Rea</t>
  </si>
  <si>
    <t>maurizio.rea@aerariumchain.com</t>
  </si>
  <si>
    <t>Iniziativa fondata nel 2014 in raccolta per €500k su valutazione pre-money di €3m. Vorrebbero chiudere il round entro ottobre 2021.
L'iniziativa non presenta ancora ricavi e considera da piano di fatturare al primo anno di attivita circa €600k. Il business plan prevede in circa 4 anni di arrivare a €42m. A mio avviso, la società non ha requisiti dimensionali per andare avanti con le analisi.</t>
  </si>
  <si>
    <t>Italy crowd</t>
  </si>
  <si>
    <t>Piattaforma blockchain di crowdfunding immobiliare.</t>
  </si>
  <si>
    <t>Augusto Vecchi</t>
  </si>
  <si>
    <t>ceo@italy-crowd.com</t>
  </si>
  <si>
    <t xml:space="preserve">Iniziativa che inizierà a fatturare dal 2022. I ricavi riportati al primo anno di attività saranno di circa €250k. Il piano prospettico prevede che al 2025 la società fatturerà circa €970k.
Valutazione pre-money di €1.2m.
</t>
  </si>
  <si>
    <t xml:space="preserve">Unyli </t>
  </si>
  <si>
    <t>Unyli digitalizza il settore dell’intimo, grazie ad una tecnologia di Realtà Aumentata che permette di creare un Avatar del cliente e del prodotto, e simulare la prova. In tal modo, facilita l’acquisto di intimo sia in negozio sia online, grazie allo sviluppo di un marketplace al quale sono connessi i punti vendita di prossimità e la totalità dei prodotti in stock, così da poter consegnare la merce entro 3 ore dall'ordine, anche in provincia. Infine, Unyli sta investendo in una rete di negozi di proprietà completamente digitalizzata.</t>
  </si>
  <si>
    <t xml:space="preserve">Valentina Fabbri </t>
  </si>
  <si>
    <t>valentina.fabbri@retailcapital.it</t>
  </si>
  <si>
    <t xml:space="preserve">Iniziativa che inizia a fatturare quest'anno. Il piano prospettico prevede che l'anno prossimo l'azienda supererà €1m di fatturato e che arriverà a circa €10m di fatturato nel 2025.
Il round di finanziamento è di €300k.i.
</t>
  </si>
  <si>
    <t>smartDONOR</t>
  </si>
  <si>
    <t xml:space="preserve">Caltanissetta </t>
  </si>
  <si>
    <r>
      <t>Piattaforma nata con l'obiettivo di ​r​endere il processo di donazione</t>
    </r>
    <r>
      <rPr>
        <sz val="11"/>
        <color rgb="FF222222"/>
        <rFont val="Calibri"/>
        <family val="2"/>
        <scheme val="minor"/>
      </rPr>
      <t> di sangue più efficiente e consapevole​, sia per i​ ​d​onatori​ che per gli operatori.</t>
    </r>
  </si>
  <si>
    <t>Marco Cannemi</t>
  </si>
  <si>
    <t>m.cannemi@smartdonor.it</t>
  </si>
  <si>
    <t>Non sono presenti nel pitch deck né informazioni sui financials, né sull'investimento in raccolta.
In generale, l'iniziativa non mi sembra essere in target, considerata la traction limitata e il mercato di riferimento poco interessante.</t>
  </si>
  <si>
    <t xml:space="preserve">Sooneat </t>
  </si>
  <si>
    <t>Piattaforma online dedicata alla ristorazione che connette i clienti a più locali o menù simultaneamente, permettendo loro di ordinare tutto ciò che vogliono con un unico ordine ed un unico pagamento finale.</t>
  </si>
  <si>
    <t>Procolo Casella</t>
  </si>
  <si>
    <t>p.casella@sooneat.com</t>
  </si>
  <si>
    <t>AgentePiù.it</t>
  </si>
  <si>
    <t>Rete di vendita, di cui fanno parte +13k  agenti di commercio e professionisti della vendita, capillare e data driven.</t>
  </si>
  <si>
    <t>Alessio Vincenzo La Rosa</t>
  </si>
  <si>
    <t>alessio.larosa@wecanconsulting.it</t>
  </si>
  <si>
    <t>Nata nel 2021.
Fatturato atteso nel 2021 €350k, nel 2022 €3,4m.
EBITDA positivo dal 2023.
Sono controllati da Wecanconsulting, insieme a Baboop.</t>
  </si>
  <si>
    <t>Baboop</t>
  </si>
  <si>
    <t>Digital insurtech che offre prodotti assicurativi specifici per animali domestici.</t>
  </si>
  <si>
    <t>Nata nel 2021.
Fatturato atteso nel 2021 €190k, nel 2022 €1,1m.
Sono controllati da Wecanconsulting, insieme a AgentePiù.it.</t>
  </si>
  <si>
    <t>Tatatu</t>
  </si>
  <si>
    <t>Nuova piattaforma che combina le migliori funzionalità delle principali piattaforme di social network con un sistema che premia gli utenti, contenuto video e giochi e un ecommerce, con grande attenzione a temi di protezione dati per gli utenti.</t>
  </si>
  <si>
    <t>Giorgio Paglioni</t>
  </si>
  <si>
    <t>giorgio@tatatu.com</t>
  </si>
  <si>
    <t>Fatta intro call per il 6/10 con Advisor BNP Paribas:
Il CEO Andrea Iervolino è un produttore cinemtografico con ottimi contatti nel mondo del cinema (attori del calibro di Antonio Banderas e Johnny Depp sostengono l'iniziativa), e anche il team e gli advisor con grande esperienza.
Ad oggi 300k utenti (solo passaparola), entro fine anno grazie al lancio di una campagna di marketing puntano ad arrivare a 3m di utenti. Obiettivo di 90m di utenti entro il 2025.
Fatturato 2021 previsto di €81m, derivante da campagne di advertisment sull'app da parte di produttori cinematografici (che pagano per avere visibilità, ma poi hanno con Tatatu un accordo di creazione contenuto). Per questo motivo, EDITDA di €2m.
Stanno raccogliendo un round da €100m.</t>
  </si>
  <si>
    <t>CreationDose</t>
  </si>
  <si>
    <t>Azienda martech che offre ai brand una piattaforma (DosePlatform), basata su tecnolgia AI e sulla loro community di GenZ e Millenial, per avviare campagne di influencer marketing sui social e monitorare i risultati.</t>
  </si>
  <si>
    <t>Alessandro La Rosa</t>
  </si>
  <si>
    <t xml:space="preserve">alessandro@creationdose.com </t>
  </si>
  <si>
    <t>Business model molto simile a Buzzoole.
Nati nel 2018, hanno chiuso il 2020 con €450k di fatturato e hanno l'obiettivo di superare il €1m di fatturato nel 2021 (hanno chiuso il S1 con €400k).
Hanno aperto il loro terzo aumento di capitale (Round Bridge) il 2/07/21, con un massimo di raccolta di €400k ad una valorizzazione pre-money di €4m che è possibile sottoscrivere fino al 10/09/21 (ci hanno mandato la mail di 31/08/21). Raccoglieranno poi un round istituzionale da €600k più avanti nell'anno, per un totale di raccolta Series A di €1m.</t>
  </si>
  <si>
    <t>Daze Technology</t>
  </si>
  <si>
    <t>Ha ideato e sviluppato una serie di prodotti e di servizi per la ricarica di veicoli elettrici in ambito privato e, in parte minore, applicazioni di ricarica pubblica.</t>
  </si>
  <si>
    <t>Quandopasso</t>
  </si>
  <si>
    <r>
      <t xml:space="preserve">Sistema </t>
    </r>
    <r>
      <rPr>
        <i/>
        <sz val="11"/>
        <rFont val="Calibri"/>
        <family val="2"/>
        <scheme val="minor"/>
      </rPr>
      <t xml:space="preserve">OTT Vehicle to Cloud </t>
    </r>
    <r>
      <rPr>
        <sz val="11"/>
        <rFont val="Calibri"/>
        <family val="2"/>
        <scheme val="minor"/>
      </rPr>
      <t>che fornisce agli automobilisti e agli operatore del settore informazioni sul traffico specifiche e immediate.</t>
    </r>
  </si>
  <si>
    <t>Maurizio Melzi</t>
  </si>
  <si>
    <t xml:space="preserve">maurizio.melzi@quandopasso.com </t>
  </si>
  <si>
    <t>Clienti target: operatori nel settore della mobilità, retailers, operatori nel settore turistico.
Revenues model: set up fee + fee ricorrente + manutezione.
Round: €300k-1m.
Nelle notizie si legge che hanno appena chiuso un contratto con la società autostrade svizzera.
Non ci sono dettagli sul livello di fatturato.</t>
  </si>
  <si>
    <t xml:space="preserve"> Borsino Rifiuti</t>
  </si>
  <si>
    <t>Angelo Ragnatela</t>
  </si>
  <si>
    <t>Orangogo</t>
  </si>
  <si>
    <t xml:space="preserve">Un marketplace di attività sportive che include un gestionale e servizi di marketing per  alle associazioni sportive e una piattaforma di ricerca e prenotazione dei corsi per gli sportivi.  </t>
  </si>
  <si>
    <t>Francesco Andrulli-Sella Corporate &amp; Investment Banking</t>
  </si>
  <si>
    <t>SEO TESTER ONLINE</t>
  </si>
  <si>
    <t>Soluzione SaaS che aiuta PMI, agenzie web e grandi brand ad attrarre nuovi clienti grazie ai motori di ricerca sfruttando tecnologie innovative pensate per la SEO e la SEM.</t>
  </si>
  <si>
    <t>Sono in raccolta di €1m ad una pre-money di €3m.
Hanno chiuso il 2020 con €170k e hanno come obiettivo €200k nel 2021.</t>
  </si>
  <si>
    <t>Glickon</t>
  </si>
  <si>
    <t>Piattaforma che raccoglie e analizza i feedback dei dipendenti sulla loro esperienza lavorativa per misurare e predirre il loro impegno e performance.</t>
  </si>
  <si>
    <t xml:space="preserve">Replycare </t>
  </si>
  <si>
    <t>Piattaforma digitale SaaS, composta da moduli, procedure e aree specifiche, per consentire al medico di migliorare le proprie prestazioni, l’organizzazione dei flussi clinici e la comunicazione con il paziente.</t>
  </si>
  <si>
    <t>Raffaele Nudi</t>
  </si>
  <si>
    <t xml:space="preserve">r.nudi@replycare.com </t>
  </si>
  <si>
    <t>Mercato con una forte competizione (Miodottore, Dottori.it).
Partiti nel 2017, chiuderanno il 2021 con un fatturato di €94k (ad oggi sono a €30k).
Sono in raccolta per €1,8m.</t>
  </si>
  <si>
    <t>1Control</t>
  </si>
  <si>
    <t>Dispositivi IoT per la gestione delle aperture (ad esempio, porte del garage, porta di casa) anche in assenza di connessione a internet.</t>
  </si>
  <si>
    <t>Francesco Meneschincheri-Mimosa</t>
  </si>
  <si>
    <t>Francesco Meneschincheri</t>
  </si>
  <si>
    <t xml:space="preserve">f.meneschincheri@gmail.com </t>
  </si>
  <si>
    <t>Brandup Group</t>
  </si>
  <si>
    <t>Riccardo Luciani</t>
  </si>
  <si>
    <t>riccardoluciani74@gmail.com</t>
  </si>
  <si>
    <t>VINO.COM</t>
  </si>
  <si>
    <t>Elena Vittone</t>
  </si>
  <si>
    <t>Andrea Nardi Dei</t>
  </si>
  <si>
    <t>a.nardidei@3nd.it</t>
  </si>
  <si>
    <t>Bernabei</t>
  </si>
  <si>
    <t>E-commerce per la vendita di wine&amp;spirits, spin-off di una enoteca romana storica che opera nel settore della vendita all'ingrosso.</t>
  </si>
  <si>
    <t>Antonella Beltrame-INDACO</t>
  </si>
  <si>
    <t>Francesco Giontella</t>
  </si>
  <si>
    <t>francesco@bernabei.it</t>
  </si>
  <si>
    <t>Deal proposto da Indaco (€15m ad una pre-money valuation di €60m).
Dubbi sull'indipendenza manageriale e operativa di Bernabei Online rispetto alla azienda madre Bernabei Liquori; prima linea manageriale da costruire; piano di crescita con basse marginalità. Il tutto a fronte di una valutazione pre-money di €60m.</t>
  </si>
  <si>
    <t>OK HOME</t>
  </si>
  <si>
    <t>Tecnologia di gestione accessi per il settore dell’Hospitality, attraverso un sistema di Self Check-in, Check-in online, Reception Virtuale e Controllo Consumi.</t>
  </si>
  <si>
    <t>Giovanni Beretta Anguissola</t>
  </si>
  <si>
    <t>gbanguissola@hotmail.com</t>
  </si>
  <si>
    <t>Fatturato da gennaio a settembre 2021 di €60k.
Non specificato fabbisogno di capitale per finanziare la crescita.</t>
  </si>
  <si>
    <t>Abiby</t>
  </si>
  <si>
    <t>Piattoforma a subscription nel settore beauty che connette i brand ai clienti, che ricevono ogni mese un box con prodotti di bellezza, risparmiando oltre il 70%.</t>
  </si>
  <si>
    <t>Fabio Mondini
(CB Growth Capital)</t>
  </si>
  <si>
    <t>Barberino's</t>
  </si>
  <si>
    <t>Catena di barbieri, con uno stile Made-in-Italy, classico ma al tempo stesso di stile. Hanno lanciato anche un e-commerce di prodotti per la cure della barba.</t>
  </si>
  <si>
    <t>HiNelson</t>
  </si>
  <si>
    <t>Piattaforma e-commerce specializzata in accessoristica nautica.</t>
  </si>
  <si>
    <t>Macai</t>
  </si>
  <si>
    <t>Supermercato digitale, che offre la delivery di prodotti alimentari e non in circa 15 minuti.</t>
  </si>
  <si>
    <t>Meeters</t>
  </si>
  <si>
    <t>Community di persone dai 40 anni in su (Boomer e GenX), dove i membri possono partecipare ad eventi ed conoscere nuovi amici.</t>
  </si>
  <si>
    <t>Francesco Nazari Fusetti</t>
  </si>
  <si>
    <t>f@meeters.org</t>
  </si>
  <si>
    <t>PayDo</t>
  </si>
  <si>
    <t>Ultroneo</t>
  </si>
  <si>
    <t>La piattaforma GetYourBill consente a ristoranti e negozi di emettere una fattura elettronica istantaneamente dal punto vendita. Si collega a registratori di cassa e terminali di pagamento e gestisce l'intero processo di fatturazione fino alla piattaforma dell'Agenzia delle Entrate</t>
  </si>
  <si>
    <t>Nicolas Ancot</t>
  </si>
  <si>
    <t>nicolas.ancot@getyourbill.com</t>
  </si>
  <si>
    <t>12k clienti tra cui Starbucks e Iper
Fatturato 2021 atteso: €2m
Team: 10 (tra i soci operativi nel progetto c'è l'ex VP Visa Europe).
In raccolta per €6m per il 20% dell'azienda (pre-money: €24m). Finora hanno raccolto €1,1 da business angel e IAG.
Stanno lanciando un nuovo progetto (GetYourCash) che sarà attivo dal 2023 secondo i loro piani.
Settore con alta competizione, nuovo modello di business ancora da sviluppare e provare.</t>
  </si>
  <si>
    <t>AWorld</t>
  </si>
  <si>
    <t>Evento Digital Magics</t>
  </si>
  <si>
    <t>Alessandro Armillotta</t>
  </si>
  <si>
    <t>alex@aworld.org</t>
  </si>
  <si>
    <t>Wenda</t>
  </si>
  <si>
    <t>Piattaforma collaborativa che permette alle aziende alimentari di ottenere facilmente visibilità di processi e prodotti nella supply chain</t>
  </si>
  <si>
    <t>Mattia Nanetti</t>
  </si>
  <si>
    <t>mattia@wenda-it.com</t>
  </si>
  <si>
    <t>Fatturato 2020: €140k, 2021 atteso: €730k
In raccolta per €2m (di cui €400k già allocati a investitori attuali - CDP, Digital Magics, Rockstart)
6 clienti tra cui Unes, già attivi in Olanda e Spagna
Team: 20 (non tutti full time)</t>
  </si>
  <si>
    <t>Parenting</t>
  </si>
  <si>
    <t>App per genitori sia divorziati che non per la gestione della vita dei figli</t>
  </si>
  <si>
    <t>Massimiliano Arena</t>
  </si>
  <si>
    <t>massimiliano@slidinglife.com</t>
  </si>
  <si>
    <t>In raccolta per €400k (pre-money valuation di €1,1m)
250 user attivi in Italia, piani di espansione in Brasile</t>
  </si>
  <si>
    <t>SurgeQ</t>
  </si>
  <si>
    <t>Piattaforma basata su tecnologia AI che facilita la pianificazione (workflow optimization e automation) in ambito sanitario</t>
  </si>
  <si>
    <t>learn@surgiq.com</t>
  </si>
  <si>
    <t>Lavorano con 11 ospedali per un totale di 40k pazienti gestiti
Fatturato 2020: &lt; €150k 2021
In raccolta per €1,6m (finora hanno raccolto €1m da business angel)</t>
  </si>
  <si>
    <t>StartupGym</t>
  </si>
  <si>
    <t>Startup Studio, ossia una startup che fonda, costruisce e lancia altre startup, ottimizzando le competenze ed il network di Enrico Pandian</t>
  </si>
  <si>
    <t>Enrico Pandian</t>
  </si>
  <si>
    <t>enrico@Startupgym.it</t>
  </si>
  <si>
    <t>Obiettivo: lanciare 3 società all'anno
In raccolta per €1,5m ad una valutazione pre-money di €8m (quasi tutti collocati, rimangono da raccogliere circa €100k)</t>
  </si>
  <si>
    <t>Progetto Gallotti</t>
  </si>
  <si>
    <t>Piattaforma di marketing technology rivolta all’ottimizzazione dei siti in una logica di strategia SEO, utilizzando un approccio innovativo basato sulle più recenti tecnologie disponibili e l’Intelligenza Artificiale, al fine di fornire soluzioni in una modalità SaaS.</t>
  </si>
  <si>
    <t>Francesco Gallotti</t>
  </si>
  <si>
    <t xml:space="preserve">francesco.gallotti@gmail.com </t>
  </si>
  <si>
    <t>100 clienti e 30 agenzie di marketing partner.
In raccolta per €1,5m.</t>
  </si>
  <si>
    <t xml:space="preserve">Thefaculty </t>
  </si>
  <si>
    <t>App dove gli studenti possono apprendere, competere e divertirsi sugli argomenti studiati a scuola e in università. thefaculty premia gli studenti sulla base del merito e distribuisce sconti e vantaggi a tutti gli utenti verificati che usano l’applicazione</t>
  </si>
  <si>
    <t>Giacomo Rossi</t>
  </si>
  <si>
    <t>giacomo.rossi@thefacultyapp.com</t>
  </si>
  <si>
    <t>Fatturato 2020: €170k, 2021 atteso: €260k.
Tra i clienti Deliveroo, Intesa e Carrefur.
Partnership con Selexi (investimento a fondo perduto di €100k).
Non ci sono dettagli sul fundraising.</t>
  </si>
  <si>
    <t>Opinio</t>
  </si>
  <si>
    <t>Piattaforma per votare online in modo facile e sicuro.</t>
  </si>
  <si>
    <t>Massimiliano De Simoni-MDSWORLD</t>
  </si>
  <si>
    <t>Massimiliano De Simoni</t>
  </si>
  <si>
    <t xml:space="preserve">max@mdsworld.com </t>
  </si>
  <si>
    <t>Fatturato 2020: €70k, 2021 atteso: €150k.
Non ci sono dettagli sul fundraising.</t>
  </si>
  <si>
    <t>Phononic Vibes</t>
  </si>
  <si>
    <t xml:space="preserve"> Sviluppa e commercializza tecnologie innovative per la riduzione del rumore e delle vibrazioni grazie ai metamateriali.</t>
  </si>
  <si>
    <t>Luca D'Alessandro</t>
  </si>
  <si>
    <t xml:space="preserve">luca.dalessandro@phononicvibes.com </t>
  </si>
  <si>
    <t xml:space="preserve">nCore </t>
  </si>
  <si>
    <t>Enrico Ariotti</t>
  </si>
  <si>
    <t>enrico@ncoreplat.com</t>
  </si>
  <si>
    <t>DietItaly</t>
  </si>
  <si>
    <t xml:space="preserve">Offre pasti freschi e personalizzati per aiutare le persone a seguire una dieta sana ed equilibrata. </t>
  </si>
  <si>
    <t>Matteo Memeo</t>
  </si>
  <si>
    <t xml:space="preserve">mattia.memeo@dietitaly.it </t>
  </si>
  <si>
    <t>In raccolta per €400k.
Fatturato H1 2021 di €82k, si aspettano per H2 €130k.</t>
  </si>
  <si>
    <t>xFarm</t>
  </si>
  <si>
    <t>Alessandra</t>
  </si>
  <si>
    <t>Servizio digitale che permette agli agricolotori di gestire in maniera semplice ed efficace la propria azienda agricola, di prendere scelte più efficienti e di risparmiare tempo e denaro.</t>
  </si>
  <si>
    <t>Matteo Vanotti</t>
  </si>
  <si>
    <t>matteo@xfarm.ag</t>
  </si>
  <si>
    <t>Fissata call il 21/10, non si è connesso e non ha dato seguito alla richiesta di nuove date.</t>
  </si>
  <si>
    <t>SaluberMD</t>
  </si>
  <si>
    <t>Società digitale che offre servizi collegati alla salute, promuovendo la telemedicina.
Il business è rivolto a cliniche, aziende e società assicurative.</t>
  </si>
  <si>
    <t>Massimo Della Ragione</t>
  </si>
  <si>
    <t xml:space="preserve">massimo.dellaragione@unibocconi.it </t>
  </si>
  <si>
    <t>Incontro con gli imprenditori avvenuto il 19/10:
Fatturato 2021 atteso: $6m, ad oggi sono a $3,5m.
Hanno 45k utenti in diversi paesi.
Round da $40-50m ad una valutazione di $250m.
Non ci hanno mai mandato il deck.</t>
  </si>
  <si>
    <t>Life Learning</t>
  </si>
  <si>
    <t>Progetta, produce ed eroga corsi e master di formazione online sul mercato italiano e nei paesi anglofoni.</t>
  </si>
  <si>
    <t>Rodrigo Di Lauro</t>
  </si>
  <si>
    <t xml:space="preserve">rodrigodilauro@lifelearning.it </t>
  </si>
  <si>
    <t>Fondata nel 2014.
Fatturato 2019: €1,2m, 2020: €2m, 2021: €1,6m. EBITDA positive.
2500 corsi a catalogo in italiano, 1600 in inglese. 520k corsisti (tasso di non completamento del 27%).
Modello B2B (contenuto e piattaforma in white-label per aziende terze): 150 partner (di cui 50 grandi aziende), 20% del fatturato 2021.
In raccolta per €1m (non ha ancora definito una pre-money). Il founder ha il 70% dell'azienda.</t>
  </si>
  <si>
    <t>GoCamera</t>
  </si>
  <si>
    <t xml:space="preserve">E-commerce specializzato in prodotti e servizi per la fotografia e il video making. La piattaforma sta integrando la sua attuale offerta presentando le nuove linee subscription, e-learning e marketplace. </t>
  </si>
  <si>
    <t>Riccardo Di Marco</t>
  </si>
  <si>
    <t>riccardo.dimarco@esoda.it</t>
  </si>
  <si>
    <t>Fatturato 2020: €2,7m, atteso 2021: €1,59.
In raccolta per €500k su Backtowork (pre-money: €2,8m).</t>
  </si>
  <si>
    <t>SMANAPP</t>
  </si>
  <si>
    <t>Prato</t>
  </si>
  <si>
    <t>App di sicurezza stradale basata sulla gamification che ricompensa gli automobilisti per la loro guida responsabile.</t>
  </si>
  <si>
    <t xml:space="preserve">minguzilli@gmail.com </t>
  </si>
  <si>
    <t>Fatturato 2020: €1m (Covid-19), 2021: €1,1m.
In raccolta per €2m ad una pre-money di €8,9m. Finora bootstrapping.
11k clienti attivi.
Business model B2B.</t>
  </si>
  <si>
    <t xml:space="preserve">Euleria </t>
  </si>
  <si>
    <t>Offre dispositivi e piattaforme (Telerehab) per trattamenti riabilitativi in ambito sia clinico sia domestico, anche da remoto.</t>
  </si>
  <si>
    <t>Elisabetta Borello-Bio4dreams</t>
  </si>
  <si>
    <t>David Tacconi</t>
  </si>
  <si>
    <t xml:space="preserve">david@euleria.it </t>
  </si>
  <si>
    <t>219/10/2021</t>
  </si>
  <si>
    <t>Hanno sul mercato 2 dipositivi: Riablo da utilizzare in clinica (+350 dispositivi in Italia e Europa) e Kari per la teleriabilitazione ( 400+ dispositivi in Italia).
Fatturato 2020: €210k, 2021 atteso: €542k.
In raccolta per €2m.
Captable: founders hanno il 55%, i partner industriali (Ferrox) circa il 5% e i seed investors (Bio4dreams, Biovalley Investment Partner e a|impact) il 40%. Hanno raccolto €800k.</t>
  </si>
  <si>
    <t>Welmed</t>
  </si>
  <si>
    <t>Una piattaforma web di collaborazione clinica, cloud native, offerta con un modello “Medicine as a Service” che consente di svolgere tutte le attività richieste per praticare la medicina online, collaborare tra Professionisti, relazionarsi con i Pazienti in ambiente sicuro, protetto e GDPR-compliant.</t>
  </si>
  <si>
    <t>Marcello Tedeschi-Alchimia</t>
  </si>
  <si>
    <t>Giulia Franchi</t>
  </si>
  <si>
    <t xml:space="preserve">giulia.franchi@welmed.it </t>
  </si>
  <si>
    <t>Fatturato 2020: €352k, 2021 atteso: €1,4m.
In raccolta per €10m, a giugno 2021 hanno sottoscritto il primo aumento di capitale per €5m con Lyra Partner e Alchimia attraverso un veicolo. Ora stanno cercando gli altri €5m, che vogliono chiudere entro gennaio 2022.
Contratti importanti con pharma (ex: Novartis), ospedcali (ex: San Raffaele), Assicurazioni (ex: Generali).
Firmato NDA,  condivisa data room. Vogliono chiudere il fundraising entro gennaio quindi per noi non è in target considerato il timing.
Se riapriranno il fundraising più avanti, riprendiamo gli approfondimenti.</t>
  </si>
  <si>
    <t>DoctorPass</t>
  </si>
  <si>
    <t>Asti</t>
  </si>
  <si>
    <t>Offre un passaporto digitale per avere sempre a disposizione informazioni sanitarie (ad esempio, vaccino o tampone) in App e Card</t>
  </si>
  <si>
    <t>Massimo Boccia</t>
  </si>
  <si>
    <t>process.boccia@gmail.com</t>
  </si>
  <si>
    <t>Pre-revenues, in raccolta per €500k.</t>
  </si>
  <si>
    <t>Iride Acque</t>
  </si>
  <si>
    <t>Sviluppa nuovi processi di depurazione delle acque reflue industriali</t>
  </si>
  <si>
    <t>Monica Casadei</t>
  </si>
  <si>
    <t xml:space="preserve">m.casadei@irideacque.com </t>
  </si>
  <si>
    <t>Velasca</t>
  </si>
  <si>
    <t>Jacopo Sebastio</t>
  </si>
  <si>
    <t>jacopo.sebastio@velasca.it</t>
  </si>
  <si>
    <t>Wilden</t>
  </si>
  <si>
    <t>Sviluppa bevande fermentate a base di erbe, ready-to-drink, naturali e salutari.</t>
  </si>
  <si>
    <t xml:space="preserve">Nicola Robecchi </t>
  </si>
  <si>
    <t xml:space="preserve">nicola@wildenherbals.com </t>
  </si>
  <si>
    <t>Non sono presenti dati né sui financials né sul fundraising.</t>
  </si>
  <si>
    <t>Be Safe</t>
  </si>
  <si>
    <t>Alessandro Bartolucci</t>
  </si>
  <si>
    <t>a.bartolucci@besafegroup.com</t>
  </si>
  <si>
    <t>brumbrum</t>
  </si>
  <si>
    <t>Primo e-commerce italiano di auto usate, km 0 e noleggio a lungo termine.</t>
  </si>
  <si>
    <t>Eugenio Orlando</t>
  </si>
  <si>
    <t>eorlando@jefferies.com</t>
  </si>
  <si>
    <t>In raccolta per €50m, di cui hanno già commitament per €20m (lead investor Generali).</t>
  </si>
  <si>
    <t>Brochesia</t>
  </si>
  <si>
    <t>Sviluppo di soluzioni software in Realtà Aumentata al servizio delle aziende e dell'industria.</t>
  </si>
  <si>
    <t>Christian Salvatori</t>
  </si>
  <si>
    <t xml:space="preserve">csalvatori@brochesia.com </t>
  </si>
  <si>
    <t>Da Aida si legge che hanno una fatturato flat (2018: €1,2m, 2019: €1,8m, 2020: €1,8m).
Transtech, proprietaria del marchio Brochesia, è una società di consulenza nell'ambito ICT.</t>
  </si>
  <si>
    <t>Raleri</t>
  </si>
  <si>
    <t>Producono e distribuiscono visiere antiproiettile, maschere sportive, principalmente da sci e da rubgy, e sono i leader di mercato con gli inserti antifog per i caschi da moto.</t>
  </si>
  <si>
    <t>Massimo Petrusa</t>
  </si>
  <si>
    <t xml:space="preserve">massimo.petrusa@raleri.com </t>
  </si>
  <si>
    <t>2 linee di prodotto B2C (inserti caschi da moto anti-fog e maschera da rugby) e 2 linee B2B (caschi portettivi della polizia e mascherine da sci)
Stanno lanciando un nuovo prodotto innovativo, lente a cristallo liquido con cella solare che cambia di intensità in base alle luce. Su questa hanno un brevetto su US, mentre in Europa un altro player (OUT OF) ha copiato l'idea e ha prodotto i propri caschi da sci con cui ha raccolto €1m in crowdfunding.
Raleri è in raccolta per finanziare il go-to-market del nuovo prodotto in US.
Non hanno mai fatto fundraising. Hanno chiuso il 2020 con €1,5m, il 2021 con €1m e nel 2022 torneranno ad un fatturato di €1,5m.</t>
  </si>
  <si>
    <t>SplittyPay</t>
  </si>
  <si>
    <t>Offre soluzioni “buy now, pay later”, ossia la dilazione di acquisti di piccolo importo.</t>
  </si>
  <si>
    <t>Alberto Porzio</t>
  </si>
  <si>
    <t>alberto@splittypay.com</t>
  </si>
  <si>
    <t>Hanno lanciato la soluzione di BNPL pochi mesi fa, e hanno già acquisito 60 merchant e 400 utenti senza investimenti in marketing.
3,9% fee, più bassa dei competitors.
La differenza principale dai competitors, oltre alla fee più bassa, è che pagano subito l'importo al merchant.
In raccolta per €2m.</t>
  </si>
  <si>
    <t>MainStreaming</t>
  </si>
  <si>
    <t>Antonio G. Corrado</t>
  </si>
  <si>
    <t>antonio.corrado@mainstreaming.tv</t>
  </si>
  <si>
    <t>SmartPricing</t>
  </si>
  <si>
    <t>Offre alle strutture alberghiere un Revenue Management System dedicato, per calcolare il prezzo online ottimale automaticamente.</t>
  </si>
  <si>
    <t>Alessandro Rognoni</t>
  </si>
  <si>
    <t>Circuit Mind</t>
  </si>
  <si>
    <t>Electrics design software basato su tecnologia AI che aiuta gli ingegneri a sviluppare facilmente e senza errori sistemi elettronici.</t>
  </si>
  <si>
    <t>Basilio Gentile</t>
  </si>
  <si>
    <t>basilio@circuitmind.io</t>
  </si>
  <si>
    <t>Toduba</t>
  </si>
  <si>
    <t>Uramaki</t>
  </si>
  <si>
    <t>Innovativa catena di ristoranti di sushi e poke.</t>
  </si>
  <si>
    <t>Gianluca Galgano-EY</t>
  </si>
  <si>
    <t>Gianluca.Galgano@it.ey.com</t>
  </si>
  <si>
    <t>10 store entro fine 2021 + 3 franchising.
Fatturato 2020: €1,4m, 2021 €6,6m. 50% delivery. EBITDA positive (17,5%).
Team: 12.
Si differenzia dai competitor (Poke House, I love poke) per la varietà del menu (anche sushi e burrito di pesce) e si posiziona su un livello di prezzo più bassi.
Poco innovativa, mercato in grande crescita ma molto competitivo.</t>
  </si>
  <si>
    <t>SENS IN</t>
  </si>
  <si>
    <t>Startup che sviluppa, produce e commercializza viti intelligenti, declinando intelligenza artificiale nel settore dei fissaggi.</t>
  </si>
  <si>
    <t>Michele Poggipolini</t>
  </si>
  <si>
    <t>m.poggipolini@poggipolini.it</t>
  </si>
  <si>
    <t>POC in discussione con clienti come Leonardo, Porsche e Safran.
Inizieranno a fatturare nel 2022 (attesi €230k), obiettivo di raggiungere i €26m nel 2026.
In raccolta per €5m (hanno già raccolta €1m da Gellify).
Alessandro comunica a Michele che essendo pre-revenues non sono in target, ma possiamo riconsiderarli se avranno un commitment di un fondo istituzionale con expertise industrial. Michele ci ha risposto che hanno già il commitment di Gellify, Azimut e CDP.
Ci manderà dei case study sui piloti in corso.</t>
  </si>
  <si>
    <t>Superba Holdings</t>
  </si>
  <si>
    <t>Azienda specializzata nella cannabis medica (CBD e THC) con un focus sugli ultimi tre passaggi della catena del valore: estrazione dalla biomassa di cannabis, trasformazione in semilavorati e formulati (R&amp;D) e distribuzione di prodotti nutraceutici, cosmeceutici ed oli.</t>
  </si>
  <si>
    <t>Marco Cremascoli-BDO</t>
  </si>
  <si>
    <t xml:space="preserve">Mirta </t>
  </si>
  <si>
    <t>Ciro Di Lanno</t>
  </si>
  <si>
    <t>ciro@mirta.com</t>
  </si>
  <si>
    <t>Plentiness</t>
  </si>
  <si>
    <t>Startup B2C che opera nel settore del beauty di nicchia e del wellness, offrendo un servizio che guida i clienti a trovare i prodotti più adatti al loro tipo di pelle e stile di vita.</t>
  </si>
  <si>
    <t>Linda Romano</t>
  </si>
  <si>
    <t>linda@plentiness.com</t>
  </si>
  <si>
    <t>Fatturato 2021: €200k, obiettivo 2022: €600k.
In raccolta per €350k ad una pre-money valuation di €1,65m.</t>
  </si>
  <si>
    <t>Comehome</t>
  </si>
  <si>
    <t>Piattaforma digitale che permette di fare nuovi amici e condividere interessi comuni atrraverso l'organizzazione e la partecipazione ad eventi privati.</t>
  </si>
  <si>
    <t>Michele Cesario</t>
  </si>
  <si>
    <t>michele@comehome.fun</t>
  </si>
  <si>
    <t>Zago</t>
  </si>
  <si>
    <t>Brand di undermakeup, ossia una linea di prodotti dedicata ad arginare il divario tra makeup e skincare.</t>
  </si>
  <si>
    <t>Gianluca Ottolina</t>
  </si>
  <si>
    <t>g.ottolina@zagocosmetics.com</t>
  </si>
  <si>
    <t>Fatturato 2020: &lt;€500k, H1 2021: circa €310k.
Hanno raccolto €1m in Q1 2021, non ci sono dettagli sul fundraising attuale.</t>
  </si>
  <si>
    <t>Massive</t>
  </si>
  <si>
    <t>Piattaforma di e-commerce data, che fornisce alle aziende B2C informazioni sui competitor.</t>
  </si>
  <si>
    <t>Ivo Allegro-iniziativa</t>
  </si>
  <si>
    <t>ivo.allegro@iniziativa.cc</t>
  </si>
  <si>
    <t>Fatturato 2020: $230k, 2021: $380k (booking per i prossimi anni $500k). Già attivi in US.
MRR a settembre 2021 di circa $30k.
In raccolta per €1,5m, in preparazione per un Series A nel 2022.
Founder Gianluca Ruggiero con esperienza in Unilever e WPP.
Early-stage ma da monitorare, fassiamo un incontro nel prossimo anno per conoscerci e approfondire il Series A.</t>
  </si>
  <si>
    <t>Farmacasa</t>
  </si>
  <si>
    <t>E-commerce dedicata al mondo healthcare, beauty e salute</t>
  </si>
  <si>
    <t>maurizio.vendramini@mydraco.biz]</t>
  </si>
  <si>
    <t>Fatturato 2020: €545k, 2021: €1,4m.
Hanno raccolto €270k da business angel, sono ora in raccolta per €500k.</t>
  </si>
  <si>
    <t>Project NEXT</t>
  </si>
  <si>
    <t>Software house che sviluppa soluzioni in ambito Business Process Automation, sfruttando algoritmi di intelligenza artificiale in grado di processare ed elaborare i Big Data non strutturati.</t>
  </si>
  <si>
    <t>Antonio Giametta-Banca Profilo</t>
  </si>
  <si>
    <t>Antonio.Giametta@bancaprofilo.it</t>
  </si>
  <si>
    <t>Fatta call il 24/1: 
Risultati 2021 - €500k di fatturato, 15 cklienti.
Hanno raccolto €500k, principalmente da Ego Venture che detiene il 76% dell'azienda.
In raccolta per €3m ad una pre-money valuation di €16m.</t>
  </si>
  <si>
    <t>Keelt Group</t>
  </si>
  <si>
    <t>Marketplace ed e-commerce nel settore degli orologi di fascia media (www.kechiq.it).</t>
  </si>
  <si>
    <t>Salvatore Peluso-CdP</t>
  </si>
  <si>
    <t>salvatore.peluso@cdpventurecapital.it</t>
  </si>
  <si>
    <t>Kequit nasce nel 2015.
Fatturato 2019: €2,4m, 2020: €3,6m, 2021: €4,3m. EBITDA positive.
Nel 2018 è entrato Elteide Spa (di Carmelo Pappagallo, ora COO), che detiene il 70%.
Hanno raccolto €430k finora, di cui €280k da CDP Equity. L'ultima post-money valuation è di €4,9m.
Sono in raccolta per €5m, pre-money attesa è €19m.
140k clienti. B2C rappresenta 82%.
Nuovi progetti: marketplace, retail, lab (piattaforma di gestione logistica per terzi).</t>
  </si>
  <si>
    <t>Cyclando</t>
  </si>
  <si>
    <t>Prima piattaforma di vendita online, utilizzata anche come motore di ricerca, di viaggi in bicicletta ed esperienze di cicloturismo in Italia e Europa che mette in contatto i cicloviaggiatori con i tour operator di tutta Europa (www.cyclando.com).</t>
  </si>
  <si>
    <t>Riccardo Sedola</t>
  </si>
  <si>
    <t>r.sedola@cyclando.com</t>
  </si>
  <si>
    <t xml:space="preserve">Fondata nel 2019. 
Fatturato 2020: euro 76k; 2021: euro 249k. 
La società è in fundraising per euro 300k da utilizzare per M&amp;S, R&amp;D e G&amp;A. 
LVenture detiene il 6%.                                              </t>
  </si>
  <si>
    <t>Golee</t>
  </si>
  <si>
    <t>Mennato Fusco-M&amp;A - Capital Market</t>
  </si>
  <si>
    <t>Just Mary</t>
  </si>
  <si>
    <t>Servizio di consegna della canapa legale.</t>
  </si>
  <si>
    <t>Mario Nuti-
Aestas</t>
  </si>
  <si>
    <t>m.nuti@aestas.it</t>
  </si>
  <si>
    <t>Nata nel 2016, con la legge che ha legalizzato il business della canapa con un contenuto di THC compreso tra lo 0,2% e lo 0,6%.
3 linee di business: B2C, B2B e B2B2C (partnership con produttori di cocktail o birre).
Attivo in 6 città italiane, piani di espansione in altre capitali europee.
Nel 2021 hanno acquisito Nano (per 200k€), startup che produce bevande innovative a base di cannabis.
Ricavi 2021: €1,5m B2C, €310k B2B, €9k B2B2C, per un totale circa €1,8m.
Ricavi 2019: €200k, Ricavi 2020: €1,6m, Ricavi 2022 attesi:€2,3m.
EBITDA 2021: €137k.
In raccolta per €3m.
Crescita negativa nel 2021, rischio/opportunità legato a eventuali variazione della legge sulla cannabis.</t>
  </si>
  <si>
    <t>La cannoleria siciliana</t>
  </si>
  <si>
    <t>Catena di pasticceria siciliana.</t>
  </si>
  <si>
    <t>Danilo Perrotta-lazio Innova</t>
  </si>
  <si>
    <t>daniloperrotta@gmail.com</t>
  </si>
  <si>
    <t>6 punti vendita a Roma, 2 in apertura a Milano, e contatti per avviare il franchising nelle Filippine, Francia e Slovenia.
Fatturato 2019: €3,3m, 2020: €2,9m, 2021: €4m, attesi 2022: €10,4m.
EBITDA positive.
Hanno uno stabilimento produttivo in grado di servire 40 punti vendita.
Percorso di crescita flat, pochi elementi tecnologoci / innovativi.</t>
  </si>
  <si>
    <t>Witty</t>
  </si>
  <si>
    <t>Andrea Tognoli</t>
  </si>
  <si>
    <t>andreatognoli@wittypower.com</t>
  </si>
  <si>
    <t>Notarify</t>
  </si>
  <si>
    <t>Oxabyo</t>
  </si>
  <si>
    <t>Piattaforma di social gaming che consente di organizzare e partecipare ad eventi di gaming in live-stream.</t>
  </si>
  <si>
    <t>Saverio Canepa-Siminvest</t>
  </si>
  <si>
    <t>saverio.canepa@siminvest.it</t>
  </si>
  <si>
    <t>Start-Up Innovativa che ha appena chiuso un piano di incubazione con di un anno conEnry's Island, con società costituita e in fase beta di prodotto.
L’innovazione oltre che nell’algoritmo che analizza anche i comportamenti di gioco, sta nello sviluppo di un Coin per attività di Gain&amp;Spend, un marketplace per NFT e Digital Asset, lo sguardo all’integrazione con diversi Metaverse e la possibilità di garantire inclusive di gioco per tutti.
Al momento questa venture è in fase di valutazione al MISE con il programma Smart&amp;Start.
Enry's Island ha investito €100k.
Dal piano BP condiviso sembra che il fabbisogno sia di €4m.</t>
  </si>
  <si>
    <t>FintechJobs.Today.</t>
  </si>
  <si>
    <t>Piattaforma per la ricerca, il recruitment e la formazioni di talenti per il settore dei servizi finanziari.</t>
  </si>
  <si>
    <t>Valerio Buniato</t>
  </si>
  <si>
    <t>valerio@fintechjobs.today</t>
  </si>
  <si>
    <t>Fondata nel 2021, si aspettano un fatturato 2022 di €300k.
KPI a fine 2021: 500 membri, 12 clienti, 22 job post, 6 assunzioni.
In raccolta per €300k ad una pre-money valuation di €1,5m.</t>
  </si>
  <si>
    <t>MUGO</t>
  </si>
  <si>
    <t>Piattaforma saas di climate-tech che sensibilizza i lavoratori e i clienti sul loro impatto sul cambimaneto climatico per incentivare comportamenti sostenibili di privati ed aziende.</t>
  </si>
  <si>
    <t>Benedetto Ruggeri</t>
  </si>
  <si>
    <t>benedetto@mugoclimate.com</t>
  </si>
  <si>
    <t>Fondata nella primavera del 2021, sono pre-revenues e pre-product.
In raccolta per €350k-€500k.</t>
  </si>
  <si>
    <t>Frankly</t>
  </si>
  <si>
    <t>Catena di bubble team e coffee bar.</t>
  </si>
  <si>
    <t>Fabio Mondini-CB Growth Capital</t>
  </si>
  <si>
    <t>2019: fatturato €1,4m, 5 store, 2% EBITDA
2020: fatturato €1,5m, 6 store, -33% EBITDA.
2021: fatturato €2m, 8 store, -22% EBITDA.
2022: fatturato €4,6m, 13 store, -1% EBITDA.
Fondatori: ex BCG e PwC
In raccolta per €4m.</t>
  </si>
  <si>
    <t>Lifeed</t>
  </si>
  <si>
    <t>Azienda edtech di impatto sociale fondata con l'obiettivo di trasformare momenti della vita come la maternità o l'assistenza edgli anziani in opportunità di crescita personale e professionale.</t>
  </si>
  <si>
    <t>Riccarda Zezza</t>
  </si>
  <si>
    <t>rzezza@lifeed.io</t>
  </si>
  <si>
    <t>80 clienti tra cui Unicredit, e-on,OVS.
Canale di vendita diretto o attraverso partner.
Average customer value: €28k in 2021. 85% tasso di rinnovo.
Team: 35
Fatturato 2021: €2m, 2022: €4,7m.
Hanno raccolto €1,5m, in raccolta per €8m.</t>
  </si>
  <si>
    <t>Dom Terry International</t>
  </si>
  <si>
    <t xml:space="preserve">PMI innovativa specializzata nella ricerca, sviluppo e commercializzazione di integratori alimentari, semilavorati alimentari ed alimenti e bevande funzionali di alto valore salutistico. </t>
  </si>
  <si>
    <t>Fondata nel 2015.
La società è titolare di diversi brevetti.
Fatturato: €6,15m nel 2022; €10,1 nel 2023; €18,0m nel 2024; €33,0m nel 2025.
La società è in fundraising per €5,2m, da utilizzare principalmente per l'acquisto di materie prime, spese di marketing e assunzione di personale. 
Chiesti i risultati dei due-tre anni precendenti, ma ci hanno detto che il progetto è nuovo, e verrà lanciato quest'anno.</t>
  </si>
  <si>
    <t>Fincommodity</t>
  </si>
  <si>
    <t>Piattaforma B2B per il trading di materie prime agricole, coprendo l'intera catena del valore.</t>
  </si>
  <si>
    <t>Gloria Seveso</t>
  </si>
  <si>
    <t>gloria.seveso@gmail.com</t>
  </si>
  <si>
    <t xml:space="preserve">La piattaforma sarà lanciata nel 2022 con l'acquisizione delle attività e del portfolio clienti di ADCOMM1.
La società prevede di raggiungere un fatturato di $51m nel 2026 ed è in fundraising per $11m. I fondi raccolti saranno utilizzati per assumere personale e per investimenti in tecnologia e marketing. 
</t>
  </si>
  <si>
    <t>HeArt</t>
  </si>
  <si>
    <t>Social network dedicato all'arte, in cui gli artisti e amanti dell'arte possono (i) presentare le loro opere/performance ed essere in contatto con chi offre loro opportunità professionali e (ii) partecipare a percorsi di formazione e partecipare a eventi.</t>
  </si>
  <si>
    <t>Matteo Forte</t>
  </si>
  <si>
    <t>mforte@live-onstage.com</t>
  </si>
  <si>
    <t>Ad oggi, ha raggiunto 60k utenti, senza investimenti in marketing.
Fatturato: €500k nel 2022, €14m nel 2025 (education + social, solo Italia).
La società è in fundraising per circa €2m da utilizzare per: sviluppo della piattaforma, investimenti in marketing e assunzione di personale.
Pre-money valuation attesa: €18m.</t>
  </si>
  <si>
    <t>Anote Music</t>
  </si>
  <si>
    <t>Piattaforma che consente, grazie all'utilizzo della tecnologia blockchain,  di investire direttamente nella musica, acquistando una parte dei diritti musicali di artisti,  etichette discografiche ed editori.</t>
  </si>
  <si>
    <t xml:space="preserve">Elisa Masera </t>
  </si>
  <si>
    <t>elisa.masera@hotmail.it</t>
  </si>
  <si>
    <t>La piattaforma è stata lanciata a luglio 2020.
Fatturato: €440k nel 2021 (+544% rispetto al 2020). 12k utenti.
La società ha raccolto finora €1,5m. In raccolta per €10m (pre-money da validare con lead investor).
Sede in Lussemburgo.</t>
  </si>
  <si>
    <t>Tacita</t>
  </si>
  <si>
    <t>Società che produce motociclette 100% elettriche.</t>
  </si>
  <si>
    <t>Bill Divine-Discovery International</t>
  </si>
  <si>
    <t>wd@wdivinediscovery.com</t>
  </si>
  <si>
    <t xml:space="preserve">Fondata nel 2011.
La società avrà una valutazione di circa $83,2m entro 5 anni con un ROI di x3,5.
La società è in raccolta e i fondi saranno utilizzati per aumentare le vendite e la capacità produttiva nel mercato statunitense. </t>
  </si>
  <si>
    <t>Unobravo</t>
  </si>
  <si>
    <t>Danila De Stefano</t>
  </si>
  <si>
    <t>daniladestefano@unobravo.com</t>
  </si>
  <si>
    <t xml:space="preserve">Zakeke </t>
  </si>
  <si>
    <t>Piattaforma SaaS che consente ai consumatori delle aziende clienti di personalizzare i prodotti offerti in 2D, 3D e realtà aumentata.</t>
  </si>
  <si>
    <t>Angelo Coletta</t>
  </si>
  <si>
    <t>a.coletta@zakeke.com</t>
  </si>
  <si>
    <t>Fondata nel 2016.
Ricavi di vendita: €230k nel 2019; €538k nel 2020; €1,15m nel 2021; €4,1m nel 2022; €9,7m nel 2023. Recurring trimestrale: €350k. Modello di business: fee mensile + 1,9% sulle vendite.
Focus su coda lunga (+6k), hanno iniziato ad acquisire corporate quest'anno (tra cui Armandi e Valentino), e stanno creando la rete dei partner. La maggior parte dei clienti sono esteri.
La società è in fundraising per 5m. I fondi raccolti saranno utilizzati per investimenti in sales&amp;marketing e per la crescita del team.  Loro propongono un convertendo (hanno già un convertendo con CDP Fondo Rilancio da €800k).</t>
  </si>
  <si>
    <t>Farmakom</t>
  </si>
  <si>
    <t>Digital hub che supporta la digitalizzazione delle farmacie italiane. In particolare, offre in licenza e-commerce, app mobile e web app e fa da intermediario per spedizioni, pagamenti online e tool digitali.</t>
  </si>
  <si>
    <t>Corrado Maver</t>
  </si>
  <si>
    <t>c.maver@farmakom.it</t>
  </si>
  <si>
    <t>Fondata nel 2016. Fatturato: €2m nel 2021; +€4,8m nel 2022; +€11m nel 2023; +€51m nel 2024.
La società è in fundraising per €5m (pre-money attesa: €30-35m). I fondi raccolti saranno utilizzati per investimenti in sales&amp;marketing (56%), R&amp;D (18%) e per assumere personale (26%).
Ricevuto BP con formule, ma non dettagli su (i) "traction commerciale", (ii) "riepilogo conti" e (iii) investimenti pubblicitari con il mensile 2019 e 2020.
Devono consolidare le metriche di crescita, in particolare sulla linea di business gestionale/licenze.</t>
  </si>
  <si>
    <t>Microtech</t>
  </si>
  <si>
    <t>Salvatore Buccino</t>
  </si>
  <si>
    <t>Epicode</t>
  </si>
  <si>
    <t>Società ed-tech che forma figure specializzate IT in breve tempo e con corsi intermente online.</t>
  </si>
  <si>
    <t>roberto.nigro@almasta.com</t>
  </si>
  <si>
    <r>
      <t xml:space="preserve">Fondata nel 2020.
Fatturato: €1,2m nel 2021, €4,25m nel 2022, €13,07 nel 2023.
In raccolta per €7,5m dove ci sarebbe spazio per €0,5-1m. Nessun altro "istituzionale" coinvolto.
Deal già definito nelle condizione con pre-money di €28m e con schemi di LP </t>
    </r>
    <r>
      <rPr>
        <i/>
        <sz val="11"/>
        <rFont val="Calibri"/>
        <family val="2"/>
        <scheme val="minor"/>
      </rPr>
      <t>sui generis</t>
    </r>
    <r>
      <rPr>
        <sz val="11"/>
        <rFont val="Calibri"/>
        <family val="2"/>
        <scheme val="minor"/>
      </rPr>
      <t>.
Giulio ha sentito De Brabant per capire se si poteva fare deal a condizioni "normali" e ammontare maggiore, ma non è andata a buon fine.</t>
    </r>
  </si>
  <si>
    <t>Aryel</t>
  </si>
  <si>
    <t>Piattaforma SaaS che consente a brand ed agenzie di creare campagne di marketing in realtà aumentata in pochi click.</t>
  </si>
  <si>
    <t>Rosario Marrazzo</t>
  </si>
  <si>
    <t>rosario@aryel.io</t>
  </si>
  <si>
    <t>Airgloss</t>
  </si>
  <si>
    <t>Grazie alla tecnologia proprietaria MultiSense (frutto di IA, MEMS e Pattern Recognition), progetta e realizza dispositivi volti a migliorare la qualità dell'aria, il comfort termico, le condizioni di illuminazione ed acustiche per abitazioni, spazi di lavoro, scuole, hotels ed altri ambienti interni.</t>
  </si>
  <si>
    <t>Emmanuele Angione-Lira</t>
  </si>
  <si>
    <t>ea@lira.ltd</t>
  </si>
  <si>
    <t>I primi dispostivi furono sviluppati per la NASA nel 2011, per monitorare la qualità dell'aria nello spazio. I loro dispositivo è riprogrammabile da remoto, inserendo nuove sostanze/contaminanti da rilevare.
Tutta la parte hardware è disegnata e progettata da loro, coperta da patent. No tecnologia di terzi (ovviamente utilizzano fornitori terzi per alcune attività/parti). Hanno laboratorio di 350mq dove avviene produzione cartucce, calibrazione, test, collaudo e rilascio.
Fatturato 2021 di €400k e nel 1Q 2022 hanno contrattualizzato di €350k circa. Ad oggi focus è su clinetele B2B/OEM.
Revenue model: vendita hw + licenza bundle + maintenance kits.
Principali 5 clienti: TIM/Olivetti (contrattualizzato di €470k); Franke (€125k; cappe intelligenti); Zehnder group (€1,3m; prodotto customizzato per ventilazione); Empire (pilota da €100k; case con loro soluzione integrata); Clivet (€50k).
Sono 12 persone + 2 in laboratorio.
Round da €1,5m con pre-money di €8m. Ad oggi la captable è composta al 100% da founder/team.
Dubbi sul percorso di crescita e sul profilo del management.</t>
  </si>
  <si>
    <t>Esdebitami</t>
  </si>
  <si>
    <t>francesco.dantonio@integraesim.it</t>
  </si>
  <si>
    <t>All Well</t>
  </si>
  <si>
    <t>Offre un modello interamente tecnologico e digitale per la fruizione dell'assicurazione sanitaria.</t>
  </si>
  <si>
    <t>Gerardo Di Francesco</t>
  </si>
  <si>
    <t>gerardo.difrancesco@widegroup.eu</t>
  </si>
  <si>
    <t>Trovabirre</t>
  </si>
  <si>
    <t>Sabrina De Siero</t>
  </si>
  <si>
    <t>sabrina@trovabirre.it</t>
  </si>
  <si>
    <t>Wesual</t>
  </si>
  <si>
    <t xml:space="preserve">Fornisce servizi fotografici e video on demand per aziende, e-commerce e privati. La società ha sviluppato Setflow, una piattaforma SaaS in white label per gestire tutte le esigenze degli studi fotografici, con la possibilità di accesso a collaboratori e modelli dal network di Wesual. </t>
  </si>
  <si>
    <t>Dafne</t>
  </si>
  <si>
    <t>Offre prodotti per il benessere sessuale a marchio proprio.</t>
  </si>
  <si>
    <t>Rodolfo Lironi</t>
  </si>
  <si>
    <t>rudi@dafnemia.com</t>
  </si>
  <si>
    <t>Fondata nel 2021.
Opera nel canale B2C e B2B2C. Nel canale B2C, ha un margine pre-spedizione del 70%. 
Lanciata a settembre 2021, ha chiuso vendite per €10k.
A partire dal 2022, prevede sia di ampliare la linea di prodotti offerti che di espandersi a livello internazionale.
La società è in fundraising per €750k.</t>
  </si>
  <si>
    <t>Fido</t>
  </si>
  <si>
    <t>Paolo Mardegan</t>
  </si>
  <si>
    <t>paolo@fido.id</t>
  </si>
  <si>
    <t>NexToMe</t>
  </si>
  <si>
    <t>Grazie ad una tecnologia brevettata a livello internazionale (USA, Singapore, Europa), la società permette la localizzazione e navigazione indoor di persone e oggetti, dove la tradizionale tecnologia GPS incontra limitazioni.</t>
  </si>
  <si>
    <t>Marco Pellegrino-Neva SGR</t>
  </si>
  <si>
    <t>Domenico Colucci</t>
  </si>
  <si>
    <t>d.colucci@nextome.net</t>
  </si>
  <si>
    <t>Fondata nel 2014.
Fatturato: €367k nel 2020; €851k nel 2021; € 1,7m nel 2022E; €6,8m nel 2023E.
La società è EBITDA positive.
La società è in fundraising per €1,8m (series A round). La valutazione pre-money è di €7m.</t>
  </si>
  <si>
    <t>Bridge</t>
  </si>
  <si>
    <t>La società, operante nel settore del trasporto merci, offre una soluzione digitale per la creazione, la gestione e l'analisi delle richieste di trasporto, semplificando i processi quotidiani di committenti e trasportatori.</t>
  </si>
  <si>
    <t xml:space="preserve">Luca Petrone </t>
  </si>
  <si>
    <t>luca.petrone@bridgelogistica.it</t>
  </si>
  <si>
    <t>TA-DAAN</t>
  </si>
  <si>
    <t>Tommaso Migliore-MDOTM</t>
  </si>
  <si>
    <t>Roberta Ligossi</t>
  </si>
  <si>
    <t>roberta@ta-daan.com</t>
  </si>
  <si>
    <t>Xport</t>
  </si>
  <si>
    <t xml:space="preserve">Supporta i brand nel vendere su Amazon i propri prodotti grazie ad un'attività di consulenza strategica e all'utilizzo di un software operativo di business intelligence. </t>
  </si>
  <si>
    <t>Michele Gabrielli</t>
  </si>
  <si>
    <t>michele@x-port.it</t>
  </si>
  <si>
    <t xml:space="preserve">Fondata nel 2021.
La società è partner certificato Amazon.
Fatturato: €135k nel 2021, +€400k nel 2022E, +€1,6m nel 2024E.
Non ci sono informazioni relative al fundraising. </t>
  </si>
  <si>
    <t>Syndesma</t>
  </si>
  <si>
    <t>Fintech che facilita l'accesso al credito delle PMI manifatturiere.</t>
  </si>
  <si>
    <t>Maximiliano Turelli-Equita</t>
  </si>
  <si>
    <t>m.turelli@equita.eu</t>
  </si>
  <si>
    <t>Ricavi: €1,9m nel 2022E, €5,4m nel 2023E, €10,5m nel 2024E. 
La società è in fundraising per €5m.
Competizione diretta con Credimi, ancora early stage.</t>
  </si>
  <si>
    <t>Joiupp</t>
  </si>
  <si>
    <t>App social che permette l'incontro nei locali di persone con interssi simili.</t>
  </si>
  <si>
    <t>Roberta Ferretti</t>
  </si>
  <si>
    <t>roberta.ferretti@joiupp.com</t>
  </si>
  <si>
    <t>Fondata nel 2021.
+3k utenti soprattutto a Milano, con l'obiettivo di espandersi in tutta Italia. 
La società ha a progetto l'inserimento in app di ristoratori e proprietari di locali per consentire loro di sponsorizzarsi ed attrare nuovi clienti (ad esempio, attraverso sconti o promozione di serate), dietro sottoscrizione di abbonamenti base o premium.</t>
  </si>
  <si>
    <t>Greeat</t>
  </si>
  <si>
    <t>Ristorante di cibi salutari realizzati con processi di produzione standardizzati.</t>
  </si>
  <si>
    <t>Francesco Fimmanò</t>
  </si>
  <si>
    <t>fimmano@unimol.it</t>
  </si>
  <si>
    <t>M4SS</t>
  </si>
  <si>
    <t>Offre un dispositivo di Industrial IoT basato su Linux e software Open Source, oltre che servizi di consulenza, assistenza e formazione.</t>
  </si>
  <si>
    <t>Davide Gullo</t>
  </si>
  <si>
    <t>gullo@m4ss.net</t>
  </si>
  <si>
    <t>Fondata nel 2017.
Fatturato €2021: 277k (+50% rispetto al 2020). La società prevede di realizzare entro i prossimi 5 anni ricavi pari a €5,4m.
La società è in fundraising per €1,5m ad una valuzione pre-money di €5,8m.
Early stage ma da monitorare.</t>
  </si>
  <si>
    <t>KPET</t>
  </si>
  <si>
    <t>App di booking dedicata ai servizi petcare.</t>
  </si>
  <si>
    <t>Luca Freschi</t>
  </si>
  <si>
    <t>admin@kpet.it</t>
  </si>
  <si>
    <t>Fondata nel 2020.
La società è ad oggi attiva anche con le linee e-commerce e pet services.
Fatturato:  €268k nel 2021, €4,5m nel 2022E, €12m nel 2023E. La società è EBITDA positive dal 2021.
La società è in fundraising per  €5m. La valutazione è da discutere con gli investitori (a dicembre 2021 hanno raccolto €100k ad una pre-money di €10m).
Abbiamo chiesto maggiori dettagli sulla traction a gen-feb 2022, e in generale, quali saranno i driver che permetteranno loro di raggiungere i €4m di fatturato nel 2022. Sulla BU Ecomerce hanno fatturato €30k e  sulla BU Pet Services inizieranno a fatturare ad aprile.</t>
  </si>
  <si>
    <t>100Grammi</t>
  </si>
  <si>
    <t>E-commerce di cibi pronti e salutari.</t>
  </si>
  <si>
    <t>Jacopo Mattei-Virgilio Finance</t>
  </si>
  <si>
    <t>jmattei@virgiliofinance.com</t>
  </si>
  <si>
    <t xml:space="preserve">Fondata nel 2019.
Valore della produzione: €10k nel 2018, €256k nel 2019, €454k nel 2020, €820k nel 2021E, €1,76m nel 2022E.
Obiettivi futuri: ampliare la gamma prodotti e i canali di vendita (centri sportivi, aziende, GDO e settore Horeca).
La società ha un fabbisogno finanziario di €1m.
</t>
  </si>
  <si>
    <t>Playwood</t>
  </si>
  <si>
    <t>Vende componenti di arredo e accessori per casa/lavoro ecologici e riciclabili, tra cui connettori per unire pannelli che possono essere rimossi e riutilizzati.</t>
  </si>
  <si>
    <t>Patrizia Piparo-PSP Business Consulting</t>
  </si>
  <si>
    <t>patrizia.piparo@psp-businessconsulting.com</t>
  </si>
  <si>
    <t>Fondata nel 2016.
Fatturato: €510k nel 2019, €950k nel 2020, €1,3m nel 2021.
I prodotti sono venduti in più di 32 paesi sia offline che online, nei canali B2B, B2C e B2B2C (il 90% del fatturato è in Europa, di cui il 10% in Italia).
La società è in fundraising per €2,5m ad una valutazione pre-money di €8m. Pre-committment da parte dei precedenti investitori Primo Ventures (lead investor) e LVentures per circa €1m.
Da analizzare.
&gt; Crescita lenta, dubbi sulla scalabilità (80% delle vendite arriva dal loro sito, necessario un grosso investimento in marketing o partnership)</t>
  </si>
  <si>
    <t>Pascol</t>
  </si>
  <si>
    <t>Gestiscono per piccoli allevamenti il trasporto, la lavorazione e la vendita della carne, sia sul canale B2C che B2B.</t>
  </si>
  <si>
    <t>Marco Pontiggia-4r</t>
  </si>
  <si>
    <t>Francesco Arculeo</t>
  </si>
  <si>
    <t>francesco@lagalene.com</t>
  </si>
  <si>
    <t>MENDRISIO</t>
  </si>
  <si>
    <t>ict</t>
  </si>
  <si>
    <t>Management system cloud-based per i freelance/professionisti indipendenti e le micro-imprese. Include funzionalità di gestione documentale, fatturazione elettronica, reminder sulle deadline di pagamento.</t>
  </si>
  <si>
    <t>Fabio Scisciò-Ramus &amp; Company AG</t>
  </si>
  <si>
    <t>f.sciscio@ramuscompany.com</t>
  </si>
  <si>
    <t>Hanno chiuso il 2021 con €264k.
L'operazione consiste nella vendita del 100% della società.</t>
  </si>
  <si>
    <t>Babette</t>
  </si>
  <si>
    <t>Piattaforma per il food sharing, che consente agli utenti di condividere cibo preparato in casa e materie prime di qualità. Gli utenti (chiamati "Babette"​) che hanno tempo e capacità di cucinare per altri, possono offrire le proprie specialità, e condividerle con gli altri utenti. Gli utenti che cercano cibo (chiamati "Babeaters"​), possono trovare i Babette nel loro vicinato, e ordinare le loro specialità.</t>
  </si>
  <si>
    <t>Gianpiero Pelle</t>
  </si>
  <si>
    <t>giampieropelle@icloud.com</t>
  </si>
  <si>
    <t>Fondati nel 2017.
In raccolta per €1m (seed round), ad una pre-money di €2m.
Giulio fisserà una call.</t>
  </si>
  <si>
    <t>Maurizio Campia</t>
  </si>
  <si>
    <t>maurizio.campia@pharmercure.com</t>
  </si>
  <si>
    <t>Home Panda</t>
  </si>
  <si>
    <t>Fatta call il 21/3.
Fondata nel 2018.
Hanno chiuso il 2021 con €1,1m di fatturato (105 vendite e 480 incarichi di vendita), e si aspettano €2,4m di fatturato nel 2022. 36% gross margin, -€190k di EBITDA (vs Dove.it, competitor, che ha lo stesso fatturato 2021 di Homepanda ma -€1m di EBITDA).
Agenzia immobiliare di nuova generazione: tolgono all'agente immobiliare le attività più time-consuming come ricerca lead, messa online, valutazione (che centralizzano e digitalizzano). L'agente si occupa solo di presentarsi ad appuntamenti già fissati, svolgere la trattativa e guidare il cliente fino al rogito.
Revenue model: flat fee al venditore di 499€ + IVA (per assicurarsi commitment) e fee di 2-4% all'acquirente, in linea con il mercato.
Fondatori: Alessandro Alberto e Andrea Conte (imprenditore seriale, che ha contribuito al successo di Fastweb). Team di 37 persone (inclusi agenti e call center).
Valutazione degli immobili: hanno raccolto dati sulle transazioni negli ultimi 3 anni con un software di scraping proprietario. I dati storici sono poi rivisti a valle del sopralluogo dell'agente.
In raccolta per €2,5m/3m, di cui €1,3m già raccolti da Andrea Conte, un fondo di PE e private investor. Li segue Club Deal Online. Pre-money: €10m. Anche a valle del round Andrea Conte manterrà la quota di maggioranza in captable.
Use of funds: 1) Academy online per formare nuovi agenti, 2) Ulteriore sviluppo della piattaforma 3) Marketing/brand awareness.
Ulteriori opportunità di crescita (non presenti nel BP): vendita lead (per mutui, energia...) e espansione all'estero.
Differenze rispetto a Homapal: Homepal (almeno inizialmente) voleva digitalizzare il processo di  compra-vendita della casa al 100%, eliminando il ruolo degli agenti. Homepanda invece vuole rendere il lavoro dell'agente più efficiente. Homepal si sta spostando su un modello simile al loro.</t>
  </si>
  <si>
    <t xml:space="preserve">Viceversa </t>
  </si>
  <si>
    <t>Pietro Pogliani-Endeavor</t>
  </si>
  <si>
    <t xml:space="preserve"> matteo@goviceversa.com</t>
  </si>
  <si>
    <t>Rifò</t>
  </si>
  <si>
    <t>Francesco G. Leonardi-Endeavor</t>
  </si>
  <si>
    <t>Niccolò Cipriani</t>
  </si>
  <si>
    <t>ncipriani@rifo-lab.com</t>
  </si>
  <si>
    <t>Babaco Market</t>
  </si>
  <si>
    <t>Francesco Giberti</t>
  </si>
  <si>
    <t>francesco.giberti@babacomarket.com</t>
  </si>
  <si>
    <t>Daloom</t>
  </si>
  <si>
    <t xml:space="preserve">Piattaforma digitale SaaS che permette a produttori e rivenditori del settore Arredo e Design di aprire uno showroom virtuale, integrando i cataloghi dei prodotti e i tools per la gestione di ordini, spedizioni e pagamenti. </t>
  </si>
  <si>
    <t>Vito Lomele</t>
  </si>
  <si>
    <t>Tiziano Pazzini</t>
  </si>
  <si>
    <t>tiziano@furnichannel.com</t>
  </si>
  <si>
    <t>La società è in raccolta per €3m ad una pre-money di €10m.
Pre-revenues,  stima di realizzare un fatturato pari a: €373k il primo anno, €2m il secondo anno, €8m il terzo anno.</t>
  </si>
  <si>
    <t> </t>
  </si>
  <si>
    <t>Podcastory</t>
  </si>
  <si>
    <t>Podcast-factory che si occupa di ideare, produrre e distribuire podcast sulle principali piattaforme di podcasting.</t>
  </si>
  <si>
    <t>Giovanni Gasperi-Mid Equity Partners</t>
  </si>
  <si>
    <t>g.gasperi@midequitypartners.it</t>
  </si>
  <si>
    <t>Design Italia</t>
  </si>
  <si>
    <t>Piattaforma e-commerce dedicata a prodotti di design made in Italy, di lusso e multi-categoria (dall'arredamento, all'illuminazione, al fashion).</t>
  </si>
  <si>
    <t>Francesco Cosimo-Investor kobe</t>
  </si>
  <si>
    <t>Wallife</t>
  </si>
  <si>
    <t>Insurtech focalizzata sulla protezione dell'individuo dai rischi derivanti dall'innovazione tecnologica e dal progresso scientifico nelle aree genetica, biometrica e biohacking.</t>
  </si>
  <si>
    <t>Federico Botta-GOP</t>
  </si>
  <si>
    <t>fbotta@gop.it</t>
  </si>
  <si>
    <t>Letyourboat</t>
  </si>
  <si>
    <t>Marketplace che mette in contatto proprietari di barche e turisti che intendono vivere un’esperienza turistica dormendo in barca.</t>
  </si>
  <si>
    <t>Matteo Riboldi-La Compagnia Holding</t>
  </si>
  <si>
    <t>matteo.riboldi@lacompagnia.it</t>
  </si>
  <si>
    <t>Nata nel 2018.
Il modello di business si basa sulle commissioni ricevute per le prenotazioni che avvengono sulla piattaforma + vendita di servizi ed esperienze turistiche proprie.
Ad oggi, le principali metriche raggiunte sono: 9k imbarcazioni sulla piattaforma, 6k utenti iscritti, 638 esperienze turistiche fornite.
Con la piattaforma Triscovery acquisita nel 2019, la società ha a progetto la realizzazione, affidata a terzi, di houseboat di proprietà e l'erogazione di servizi di yatching management.
Nel 2021, la società ha realizzato un fatturato di €69k che stima di incrementare grazie alle nuove soluzioni prospettate. In particolare, prevede di raggiungere un fatturato di €284k nel 2022; €1,7 nel 2023; €3,5m nel 2024.
La società è in fundraising per €800k.</t>
  </si>
  <si>
    <t>Truspace</t>
  </si>
  <si>
    <t>Piattaforma basata sulla metodologia BIM per gestire tutte le informazioni del ciclo di vita di un asset.</t>
  </si>
  <si>
    <t>Pharmaprime</t>
  </si>
  <si>
    <t>Astorre Modena-Terra Venture Partners</t>
  </si>
  <si>
    <t>Follow-on investments</t>
  </si>
  <si>
    <t>PORTFOLIO COMPANY</t>
  </si>
  <si>
    <t>IC  for discussion on follow-on memonrandum 
(date)</t>
  </si>
  <si>
    <t>REJECTED/
WHY</t>
  </si>
  <si>
    <t>United Ventures: 1.920.534,76;
Altri azionisti esistenti: 3.486.432,01.</t>
  </si>
  <si>
    <t>Sclak</t>
  </si>
  <si>
    <t>31/05/2019
06/11/2019</t>
  </si>
  <si>
    <t>360CP: 1.000.000
P101: 1.000.000</t>
  </si>
  <si>
    <t>16-dic-19 e 
08-apr-20</t>
  </si>
  <si>
    <t>Poste Italiane: 5.000.000
360CP: 1.000.000
P101: 3.000.000</t>
  </si>
  <si>
    <t>CDP Venture: €3.500.000
StarTIP: €500.000</t>
  </si>
  <si>
    <t>United Ventures: 339.427,84;
Altri azionisti esistenti: 3.473.153,34.</t>
  </si>
  <si>
    <t>Merloni Holding S.p.A.: €999.992,47
United Ventures: €620.005,52
H. Buerkner: €499.996,23
I. Rocco: €499.996,23
Altri 27 azionisti  esistenti: €
€1.247.595,33</t>
  </si>
  <si>
    <t>Skinlabo</t>
  </si>
  <si>
    <t>8a+: €2.790.000
Altri azionisti: €
€2.415.000</t>
  </si>
  <si>
    <t>V</t>
  </si>
  <si>
    <t>Z</t>
  </si>
  <si>
    <t>MOTIVO PER CUI L'INIZIATIVA E' STATA RESPINTA</t>
  </si>
  <si>
    <t>Codice</t>
  </si>
  <si>
    <t>Motivazioni</t>
  </si>
  <si>
    <t>1.) Caratteristiche dell'azienda:</t>
  </si>
  <si>
    <t>a.) fase di vita della Società</t>
  </si>
  <si>
    <t>b.) business model e/o piano di sviluppo non chiari e/o non condivisibili e/o poco scalabili</t>
  </si>
  <si>
    <t>c.) profilo del management</t>
  </si>
  <si>
    <t>1.d</t>
  </si>
  <si>
    <t>d.) commitment del proponente</t>
  </si>
  <si>
    <t>e.) piano di crescita prospettico</t>
  </si>
  <si>
    <t>f.) difendibilità dell'iniziativa/assenza o debolezza della proprietà intellettuale</t>
  </si>
  <si>
    <t>g.) redditività prospettica</t>
  </si>
  <si>
    <t>h.) percorso di crescita attuale</t>
  </si>
  <si>
    <t>i.) redditività attuale</t>
  </si>
  <si>
    <t>1.l</t>
  </si>
  <si>
    <t>l.) elevato indebitamento attuale</t>
  </si>
  <si>
    <t>n.) dimensione e/o tempistiche dell'investimento</t>
  </si>
  <si>
    <t>2.) Interesse imprenditore:</t>
  </si>
  <si>
    <t>b.) mancato seguito a nostra richiesta di approfondimenti</t>
  </si>
  <si>
    <t>c.) venir meno delle condizioni iniziali</t>
  </si>
  <si>
    <t>3.) Situazioni di deal breaker:</t>
  </si>
  <si>
    <t>a.) prezzo</t>
  </si>
  <si>
    <t>b.) way out</t>
  </si>
  <si>
    <t>c.) struttura e condizioni dell'operazione</t>
  </si>
  <si>
    <t>d.) due diligence</t>
  </si>
  <si>
    <t>4.) Limiti regolamentari:</t>
  </si>
  <si>
    <t>a.) extra territorio di competenza</t>
  </si>
  <si>
    <t>b.) settore escluso da regolamento</t>
  </si>
  <si>
    <t>4.c</t>
  </si>
  <si>
    <t xml:space="preserve">c.) out of scope </t>
  </si>
  <si>
    <t>5.) Limitizioni investimento</t>
  </si>
  <si>
    <t xml:space="preserve">a.) Termine periodo di investimento </t>
  </si>
  <si>
    <t>b.) Ammontare residuo da investire non sufficiente a supportare nuovi investimenti</t>
  </si>
  <si>
    <t>6.) Asset allocation e/o diversificazione del portafoglio</t>
  </si>
  <si>
    <t>Month/
Year</t>
  </si>
  <si>
    <t>Monthly deals 
(first contact)</t>
  </si>
  <si>
    <t>Cumulated deals</t>
  </si>
  <si>
    <t>Status</t>
  </si>
  <si>
    <t># deal</t>
  </si>
  <si>
    <t>%</t>
  </si>
  <si>
    <t>Stand by</t>
  </si>
  <si>
    <t>First screening</t>
  </si>
  <si>
    <t>Rejected after first screening</t>
  </si>
  <si>
    <t>Analysis</t>
  </si>
  <si>
    <t>Rejected after analysis</t>
  </si>
  <si>
    <t>Due Diligence</t>
  </si>
  <si>
    <t>Rejected after due diligence</t>
  </si>
  <si>
    <t>Offer Rejected</t>
  </si>
  <si>
    <t>In Portfolio</t>
  </si>
  <si>
    <t>Exit of portfolio</t>
  </si>
  <si>
    <t>Write off</t>
  </si>
  <si>
    <t>TOTAL</t>
  </si>
  <si>
    <t>Summary</t>
  </si>
  <si>
    <t>Rejected</t>
  </si>
  <si>
    <t>Active</t>
  </si>
  <si>
    <t>Rejected why</t>
  </si>
  <si>
    <t>Settore AIFI</t>
  </si>
  <si>
    <t>Nostro Settore</t>
  </si>
  <si>
    <t>Aerospaziale e difesa</t>
  </si>
  <si>
    <t>Agricoltura</t>
  </si>
  <si>
    <t>Alimentare</t>
  </si>
  <si>
    <t>Automazione industriale</t>
  </si>
  <si>
    <t>Beni di consumo</t>
  </si>
  <si>
    <t>Beni e servizi industriali</t>
  </si>
  <si>
    <t>Biotecnologie</t>
  </si>
  <si>
    <t>Chimica</t>
  </si>
  <si>
    <t xml:space="preserve">Computer </t>
  </si>
  <si>
    <t>Digitale</t>
  </si>
  <si>
    <t>Edilizia</t>
  </si>
  <si>
    <t>Elettronica</t>
  </si>
  <si>
    <t>Energia &amp; Utilities</t>
  </si>
  <si>
    <t>Lusso</t>
  </si>
  <si>
    <t>Manifatturiero (altri)</t>
  </si>
  <si>
    <t>Media &amp; Entertainment</t>
  </si>
  <si>
    <t>Medicale</t>
  </si>
  <si>
    <t>Retail</t>
  </si>
  <si>
    <t>Robotica</t>
  </si>
  <si>
    <t>Servizi (altri)</t>
  </si>
  <si>
    <t>Servizi finanziari</t>
  </si>
  <si>
    <t>Telecomunicazioni</t>
  </si>
  <si>
    <t>Tessile</t>
  </si>
  <si>
    <t>Trasporti e logistica</t>
  </si>
  <si>
    <t>Originator type</t>
  </si>
  <si>
    <t>Organismi di Ricerca</t>
  </si>
  <si>
    <t>Macro-Area</t>
  </si>
  <si>
    <t>Italy by Region</t>
  </si>
  <si>
    <t>Abroad by Country</t>
  </si>
  <si>
    <t>Albania</t>
  </si>
  <si>
    <t>Australia</t>
  </si>
  <si>
    <t>Cina</t>
  </si>
  <si>
    <t>Danimarca</t>
  </si>
  <si>
    <t>Molise</t>
  </si>
  <si>
    <t>Malta</t>
  </si>
  <si>
    <t>Polonia</t>
  </si>
  <si>
    <t>Slovenia</t>
  </si>
  <si>
    <t>Tunisia</t>
  </si>
  <si>
    <t>Valle d'Aosta</t>
  </si>
  <si>
    <t>Turchia</t>
  </si>
  <si>
    <t>UAE</t>
  </si>
  <si>
    <t>N.A. Abroad</t>
  </si>
  <si>
    <t>Data meeting:</t>
  </si>
  <si>
    <t>Partecipanti:</t>
  </si>
  <si>
    <t>Fabiana Martone</t>
  </si>
  <si>
    <t>Totale complessivo</t>
  </si>
  <si>
    <t>TO DO LIST</t>
  </si>
  <si>
    <t>Task</t>
  </si>
  <si>
    <t>Priorità</t>
  </si>
  <si>
    <t>Team</t>
  </si>
  <si>
    <t>Notes</t>
  </si>
  <si>
    <t>GV</t>
  </si>
  <si>
    <t>Contattare United Venture.</t>
  </si>
  <si>
    <t>Done</t>
  </si>
  <si>
    <t>MO</t>
  </si>
  <si>
    <t>Contattare Principia.</t>
  </si>
  <si>
    <t>Abinsula</t>
  </si>
  <si>
    <t>Riprendere contatto.</t>
  </si>
  <si>
    <t>Open</t>
  </si>
  <si>
    <t>Incontrati il 13/9. Operazione da €5m di AuCap. Nessuna documentazione ricevuta ad oggi.</t>
  </si>
  <si>
    <t>Riprendere contatto</t>
  </si>
  <si>
    <t>Creare contatto</t>
  </si>
  <si>
    <t>AP</t>
  </si>
  <si>
    <t>Analizzare dati di bilancio</t>
  </si>
  <si>
    <t>Richiedere documentazione; Incontro fissato per il 3/10/2017</t>
  </si>
  <si>
    <t>Risollecitare documentazione</t>
  </si>
  <si>
    <t>Programmare incontro</t>
  </si>
  <si>
    <t>Programmare incontro su Milano con CEO</t>
  </si>
  <si>
    <t>Richiedere a Picca demo e captable</t>
  </si>
  <si>
    <t>Contattare Nalucci che ha società attiva in tale ambito</t>
  </si>
  <si>
    <t>Sentire Unicredit per feedback su loro soluzione</t>
  </si>
  <si>
    <t>Richiedere BP e piano commerciale</t>
  </si>
  <si>
    <t>Federico Romeri</t>
  </si>
  <si>
    <t>federico@pascol.it</t>
  </si>
  <si>
    <t>m.lotti@fourdays.it,  e.ziraldo@fourdays.it</t>
  </si>
  <si>
    <t>Marco Lotti, Emilio Riraldo</t>
  </si>
  <si>
    <t>Simone Ridolfi.</t>
  </si>
  <si>
    <t>In raccolta per €5m (vorrebbe cedere il 15-25%)
Fatta call il 18/3 per approfondire i doacumenti condivisi.
Bocciata per dubbi su: regolamentazione; capacità di fundraising; necessità di funding post round anche alla luce della competizione; valutazione sino ad oggi non validata da istituzionali.</t>
  </si>
  <si>
    <t>Tootor</t>
  </si>
  <si>
    <t>Piattaforma che consente di accedere a contenuti video formativi nell'ambito del settore odontoiatrico.</t>
  </si>
  <si>
    <t>Trotter Studio Associato</t>
  </si>
  <si>
    <t>tootor@trotter.it</t>
  </si>
  <si>
    <t>Progetto aseggnato il 19.04.18 a VV2, viene riassegnato a VV4 in seguito a Diritto di First Refusal – Invito Innova Venture.
Rejected a ottobre 2019 con motivazione 1.m, ci è stata risegnalata da Simone Ridolfi.
Sono in raccolta di un round convertendo di €3M, per cui hanno già raccolto circa  €500k tra CDP, LVenture group e altri già Soci. Il convertendo da diritto allo sconto del 25% sulla valutazione di IPO prevista per autunno 2022.</t>
  </si>
  <si>
    <t>FABA</t>
  </si>
  <si>
    <t>Stefano Molino-CdP Fondo Acceleratori</t>
  </si>
  <si>
    <t>Matteo Fabbrini</t>
  </si>
  <si>
    <t>matteo.fabbrini@myfaba.com</t>
  </si>
  <si>
    <r>
      <t xml:space="preserve">Offre </t>
    </r>
    <r>
      <rPr>
        <i/>
        <sz val="11"/>
        <rFont val="Calibri"/>
        <family val="2"/>
      </rPr>
      <t>smart toys</t>
    </r>
    <r>
      <rPr>
        <sz val="11"/>
        <rFont val="Calibri"/>
        <family val="2"/>
      </rPr>
      <t xml:space="preserve"> per bambini di età compresa tra 0-10 anni. In particolare, FABA, un raccontastorie attivato da personaggi sonori. </t>
    </r>
  </si>
  <si>
    <t xml:space="preserve"> luca.rossettini@deorbitaldevices.com</t>
  </si>
  <si>
    <t>Luca Rossettini</t>
  </si>
  <si>
    <t>Giovanni Meschia</t>
  </si>
  <si>
    <t>Giovanni.Meschia@klgates.com</t>
  </si>
  <si>
    <t>a.romani@adbcorporate.it</t>
  </si>
  <si>
    <t>Andrea Romani</t>
  </si>
  <si>
    <t>inPiazza</t>
  </si>
  <si>
    <t>Next Exhibition</t>
  </si>
  <si>
    <t>SANA SANA</t>
  </si>
  <si>
    <t>iVis Technologies</t>
  </si>
  <si>
    <t>On AIR</t>
  </si>
  <si>
    <t xml:space="preserve">Earnext </t>
  </si>
  <si>
    <t xml:space="preserve">Simone De Maria </t>
  </si>
  <si>
    <t>Serena Auletta-Phoenix Italia</t>
  </si>
  <si>
    <t>luigimariarocca@libero.it</t>
  </si>
  <si>
    <t>MobiMESH inPiazza è stata fondata nel 2007.
Ricavi: €875k nel 2020, €955k nel 2021, €1,3m nel 2022E, €2,86m nel 2023E.
La società ha un fabbisogno finanziario, entro il 2023, di $3m</t>
  </si>
  <si>
    <t>sauletta@phoenixadvisory.eu</t>
  </si>
  <si>
    <t>Fornisce a TELCOs e System Integrators una piattaforma white-label basata su cloud, che consente l'analisi del comportamento delle persone in spazi pubblici aperti e l'interazione digitale diretta con loro.</t>
  </si>
  <si>
    <t>ceo@sanasana.it</t>
  </si>
  <si>
    <t>Food delivery di cibi vegani e vegetariani.</t>
  </si>
  <si>
    <t>gianfranco.scarcella@gmail.com</t>
  </si>
  <si>
    <t xml:space="preserve"> Gianfranco Scarcella </t>
  </si>
  <si>
    <t>enrico.saggese@onaircs.com</t>
  </si>
  <si>
    <t>Enrico Saggese</t>
  </si>
  <si>
    <t>Utilizza i dati satellitari per il monitoraggio automatico di infrastrutture critiche.</t>
  </si>
  <si>
    <t>renzo.moretti@earnext.com</t>
  </si>
  <si>
    <t>Renzo Moretti</t>
  </si>
  <si>
    <t>Sergio Beretta</t>
  </si>
  <si>
    <t>Fondata nel 2020.
Modello sia B2B (fee sul totale lordo di ogni ordine pari al 25% qualora l'esercente utilizzi la logistica di Sana Sana o pari al 14% in caso di utilizzo della propria logistica) che B2C (fee per il servizio offerto pari a €3 o €4 in base alla tipologia di pagamento utilizzata dal consumatore). 
Ricavi pari a €+16k. Principali metriche: 1,4k iscritti sull'app, 500 clienti, +1,8k ordini consegnati, 30 ristoranti affiliati.
Città in cui sono attivi: Milano, Cusano Milanino, Busto Arsizio e Lecce.
Non ci sono informazioni relative al fundraising.</t>
  </si>
  <si>
    <t>Ingegnerizza, produce e commercializza dispositivi medici avanzati per eseguire interventi chirurgici corneali personalizzati, migliorando la qualità della vista e riducendo al minimo l'invasività chirurgica, per il trattamento di patologie corneali e malattie refrattive.</t>
  </si>
  <si>
    <t>Fondata nel 1996.
La società ha diversi brevetti (italiani ed europei) che coprono il suo know-how proprietario nel campo della rifrazione corneale.
Fatturato 2020 pari a €1,4m.</t>
  </si>
  <si>
    <t>g.terenzi@inglobetechnologies.com</t>
  </si>
  <si>
    <t>Graziano Terenzi</t>
  </si>
  <si>
    <t>Pitch non chiaro; iniziativa non innovativa e con forte concorrenza.
La società è stata respinta ad aprile 2021 con motivazione 1.m (rejected after first screening).
A novembre 2021 ha effettuato un’acquisizione di Romavia, un’altra compagnia di voli charter per ottenere licenze, know-how ed ampliare le sue revenue stream.
In base ai risultati del Q1 del 2022 punta a chiudere l’anno con un fatturato superiore rispetto a quanto stimato nel BP (€+2,5m). Ha aperto un round da €10m di cui €7m già raccolti da altri investitori privati (BA, Family Offices), quindi è alla ricerca del capitale rimanente (€3m).
Crescita flat, iniziativa poco appealing a livello di impatto e settore.</t>
  </si>
  <si>
    <t>La società è stata bocciata ad ottobre 2021 per rischio di concentrazione settoriale con Skinlabo (motivazione 1.m, rejected after first screening).
Fatturato lordo: €2,3m nel 2020, €2,6m nel 2021. Entro il 2024, stimano di realizzare ricavi per €20,9m.
Dopo essere entrati nel mercato spagnolo, hanno l'obiettivo per il 2022-2023 di espandersi in Germania e Francia.
Non ci sono informazioni relative al fundraising.</t>
  </si>
  <si>
    <t>Il deck è  incentrato sulla spiegazione del prodotto + casi applicativi. Non ci sono informazioni relative a fundraising e financials. 
Chiedere dettagli su traction e fabbisogno di capitale, non hanno mai risposto alla mail.</t>
  </si>
  <si>
    <t>Nata nel 2017.
Principali metriche ad oggi: +100 mostre realizzate, 3,5m di visitatori. 
Per l'Italia ha già calendarizzato il programma dei progetti per gli anni 2022 e 2023 (32 mostre), dove le città presidiate in prevalenza saranno Torino, Bologna, Milano e Napoli.
Nel 2021 sono state costituite 2 newco in Spagna e UK. Per il 2022 prevede di costituire due nuove newco in Germania ed Est Europa.
Per il 2024, la società prevede di lanciare il format frinchising, dando in licenza il "pacchetto" Next Exhibition a soggetti terzi. 
Fatturato: €789k nel 2020, €2m nel 2021F, €5,2m nel 2022F, €6,5F nel 2023.
La società sta effettuando un fundraising attraverso una campagna di crowdfunding in queste settimane. A seguire ha in programma un fundraising più consistente (intorno a €1-2m) entro la fine dell’anno.
Scalabilità, size del round</t>
  </si>
  <si>
    <t>Fondata nel 2010.
Rejected a giugno 2019 con motivazione 1.h., ce li ha reintrodotti Marco Gay a gennaio 2022.
€1m di ricavi nel 2020.
In raccolta per €3m.
Presentazione molto fumosa, in cui non è presente nessun KPI / financial.</t>
  </si>
  <si>
    <t>Luigi Maria Rocca</t>
  </si>
  <si>
    <t>Organizza e realizza esposizioni temporanee di natura culturale improntate al concetto di Digital Edutainment. Attraverso un sistema innovativo di trasmissione dei contenuti in AR e VR, rende le mostre che organizza delle vere e proprie esperienze multimediali interattive.</t>
  </si>
  <si>
    <t>enGenome.e</t>
  </si>
  <si>
    <t>Sailogy</t>
  </si>
  <si>
    <t>Bellinzona</t>
  </si>
  <si>
    <t>Prosperino Brando-QuantYX</t>
  </si>
  <si>
    <t>Francesco D'Antonio-Integrae SIM</t>
  </si>
  <si>
    <r>
      <t xml:space="preserve">Piattaforma </t>
    </r>
    <r>
      <rPr>
        <i/>
        <sz val="11"/>
        <rFont val="Calibri"/>
        <family val="2"/>
      </rPr>
      <t>online</t>
    </r>
    <r>
      <rPr>
        <sz val="11"/>
        <rFont val="Calibri"/>
        <family val="2"/>
      </rPr>
      <t xml:space="preserve"> per il noleggio di barche di proprietà di società di </t>
    </r>
    <r>
      <rPr>
        <i/>
        <sz val="11"/>
        <rFont val="Calibri"/>
        <family val="2"/>
      </rPr>
      <t xml:space="preserve">charter </t>
    </r>
    <r>
      <rPr>
        <sz val="11"/>
        <rFont val="Calibri"/>
        <family val="2"/>
      </rPr>
      <t>professionali.</t>
    </r>
  </si>
  <si>
    <t>pbrandi@quantyx.net</t>
  </si>
  <si>
    <r>
      <t xml:space="preserve">Offre una piattaforma </t>
    </r>
    <r>
      <rPr>
        <i/>
        <sz val="11"/>
        <rFont val="Calibri"/>
        <family val="2"/>
      </rPr>
      <t>SaaS</t>
    </r>
    <r>
      <rPr>
        <sz val="11"/>
        <rFont val="Calibri"/>
        <family val="2"/>
      </rPr>
      <t xml:space="preserve"> (eVai) per l'interpretazione genomica al fine di diagnosticare malattie rare.</t>
    </r>
  </si>
  <si>
    <t>Fatta call il 11/4:
Fondata nel 2019.
Fatturato: €108k nel 2020; €694k nel 2021. La società stima di realizzare un fatturato di €1,2m nel 2022 e di €2,4m nel 2023 (senza considerare i 3 progetti che ha a piano). Sono EBITDA-positive.
La società ha 3 progetti in fase di sviluppo: Podcastory+ (piattaforma di podcasting), internazionalizzazione (focus su Francia e Spagna) e Podcastory Agency (produzione di contenuti pubblicitari per i media audio tradizionali e digitali, oltre ad un servizio di media buying digital).
25 clienti attivi, tra cui Stellantis, Banca Generali, Heineken.
Il fabbisogno finanziario è di €1-1,5m, ad una pre-money valuation di €3,5m.
Hanno ricevuto proposte di acquisizione da Mediaset e Gruppo Gedi.
Team: 20
Traction limitata sul business dei branded content, dubbi scalabilità modello agenzia, importanti investimenti necessari per Podcastory+</t>
  </si>
  <si>
    <t>Luca Campanile, Davide Buscato</t>
  </si>
  <si>
    <t>luca.campanile@busforfun.com, davide.buscato@busforfun.com</t>
  </si>
  <si>
    <t xml:space="preserve">Connectlab </t>
  </si>
  <si>
    <t>Kelony</t>
  </si>
  <si>
    <t>Roberto de Bonis-LCA</t>
  </si>
  <si>
    <t>max@mdsworld.com</t>
  </si>
  <si>
    <t>roberto.debonis@lcalex.it</t>
  </si>
  <si>
    <r>
      <t xml:space="preserve">La società è la prima agenzia di </t>
    </r>
    <r>
      <rPr>
        <i/>
        <sz val="11"/>
        <rFont val="Calibri"/>
        <family val="2"/>
      </rPr>
      <t>risk-rating</t>
    </r>
    <r>
      <rPr>
        <sz val="11"/>
        <rFont val="Calibri"/>
        <family val="2"/>
      </rPr>
      <t>. Tra le soluzioni offerte, un algoritmo che fornisce analisi predittive per migliorare i processi decisionali (AlgoSev™ Rough Diamond).</t>
    </r>
  </si>
  <si>
    <r>
      <t xml:space="preserve">Offre DOTs, soluzioni  </t>
    </r>
    <r>
      <rPr>
        <i/>
        <sz val="11"/>
        <rFont val="Calibri"/>
        <family val="2"/>
      </rPr>
      <t>IoT</t>
    </r>
    <r>
      <rPr>
        <sz val="11"/>
        <rFont val="Calibri"/>
        <family val="2"/>
      </rPr>
      <t xml:space="preserve"> che permettono, attraverso il proprio </t>
    </r>
    <r>
      <rPr>
        <i/>
        <sz val="11"/>
        <rFont val="Calibri"/>
        <family val="2"/>
      </rPr>
      <t>smartphone</t>
    </r>
    <r>
      <rPr>
        <sz val="11"/>
        <rFont val="Calibri"/>
        <family val="2"/>
      </rPr>
      <t>, di connettersi, localizzare e tracciare sia oggetti che persone ed animali domestici.</t>
    </r>
  </si>
  <si>
    <t>Rejected nel 2019 con motivazione 1.b.
Fatta call di aggiornamento il 5/4:
Transato 2021 €5,2m, fatturato €500k circa.
Modello di business: €1 per corsa + costi pagamento (Stripe, Satispay...)
Attivi in 20 città, anche se il 99% del fatturato arriva da 4 città (Roma, Milano, Torino, Napoli).
6000 taxi partner, grazie agli accordi con le principali cooperative di taxi (vs Freenow che lavora con tassisti indipendenti).
Stanno lavorando l'acquisizione di Citycab per lanciare il servizio NCC. Hanno già attivi il servizio di condivisione corse (messo in standby col Covid-19).
Obiettivo a 3 anni: €500m di transato.
Ad oggi hanno raccolto €3,7m, ultimo round bridge a nov22 da €800k (post-money €11,8m) con Alicrowd/Azimut.
I founder hanno il 60% della captable.
Ricevuto BP, deck e captable.</t>
  </si>
  <si>
    <t xml:space="preserve">Fatta call il 22/03.
Nata nel 2019, il business model della società prevede 1. selezione di allevamenti dai quali acquistano la carne bovina che viene macellata in prossimità degli stessi (la macellazione consiste nell'abbattimento degli animali) 2. lavorazione della carne da parte di Aliprandi spa, loro partner industriale 3. distribuzione tramite canale B2C (sia online tramite e-commerce che offline nel negozio fisico di Sondrio), GDO (attualmente servono store di Coop Italia, Carrefour, Sigma, Bennet), macellerie e segmento horeca (ristorazione e ristorazione collettiva). I principali partner logistici sono Aliprandi, Milkman e Coldline.
Ad oggi hanno circa 50 allevatori di piccole-medie dimensioni localizzati in 5 regioni italiane (Lombardia, Piemonte, Emilia Romagna, Trentino, Veneto) e selezionati grazie ad un team zootecnico ed agronomico interno. Gli allevatori devono rispettare tutta una serie di regole relative a pascolo, alimentazione degli animali ecc e mensilmente vengono attivati controlli di qualità a sopresa da parte di Pascol.
Hanno chiuso il 2020 con circa €519k ed il 2021 con €838k. Prospettano €3,4m nel 2022.
Fino al 2021 la principale fonte di ricavo è rappresentata dall'e-commerce (Pascol.it) che ha fatturato €495k nel 2021.
La società ha l'obiettivo, per il 2023/2024, di espandersi in Spagna e Germania.
Hanno raccolto €60k di pre-seed, €260k di seed e €1,5m di post-seed (crowdfunding e Alicrowd) ad agosto 2021, a cui ha partecipato Azimut. 
I fondatori detengono circa il 60%.
Sono in fundraising per €2,5m (Azimut sarebbe disposta a seguire il lead investor) ad una valutazione pre-money di €12,5m. </t>
  </si>
  <si>
    <t>Giacomo Zenoni</t>
  </si>
  <si>
    <t>Il deck è incentrato sulla spiegazione del prodotto.
Non ci sono informazioni relative a financials/fundraising. 
Chiedere maggiori info mettendo in bcc De Fabio. Non ci hanno mai risposto.</t>
  </si>
  <si>
    <t>Fatta call il 26/4:
La società è nata nel 2019 e ha partecipato al programma di accelerazione in ambito Edutech lanciato da CDP insieme a H-farm.
Principali metriche ad oggi: 6 paesi, 3 lingue, +1k punti vendita in Europa, 50k FABA venduti, 200k personaggi sonori venduti, 20 partner editoriali.
Canale di vendita: B2B2C per il 56%, B2C (Amazon e ecommerce) per il resto.
Produzione ad oggi in Cina, stanno valutando di spostarla in Italia.
Team: 12.
Ha superato €1.2m di fatturato in Q4 2021 (fatturato 2021 totale superiore ai €2m).
La società è in raccolta per €3m (seed round) da impiegare per consolidare la leadership in Italia, accelerare la crescita all’estero, sviluppare una piattaforma digitale che possa integrare i dati degli utenti con un CMS dedicato ed aprire a nuovi canali come le scuole. Pre-money valuation proposta: €10-12m.
I founder detengono tramite una holding il 100% dell'azienda (hanno un convertendo con CDP per il 4%).</t>
  </si>
  <si>
    <t>Modello di business: SaaS (flat fee o pay per sample).
Chiuso 25 deal a partire dal lancio sul mercato (Q3 2019), tra cui l'ospedale San Raffaele.
Inizieranno a commercializzare la versione 2.0 a giugno 2023.
La società è in raccolta per €2m.</t>
  </si>
  <si>
    <r>
      <t xml:space="preserve">Fondata nel 2017.
Fatturato: €313k nel 2019, €591k nel 2020, €542k nel 2021. Dopo il lancio sul mercato nel 2022 di AlgoSev™ Rough Diamond, la Società prospetta ricavi per €5m nel 2022E, €11,6m nel 2023E e €21,6m nel 2024E.
La Società è in </t>
    </r>
    <r>
      <rPr>
        <i/>
        <sz val="11"/>
        <rFont val="Calibri"/>
        <family val="2"/>
      </rPr>
      <t>fundraising</t>
    </r>
    <r>
      <rPr>
        <sz val="11"/>
        <rFont val="Calibri"/>
        <family val="2"/>
      </rPr>
      <t xml:space="preserve"> per €10m e ha raccolto finora €800k, di cui €500k in una campagna di </t>
    </r>
    <r>
      <rPr>
        <i/>
        <sz val="11"/>
        <rFont val="Calibri"/>
        <family val="2"/>
      </rPr>
      <t xml:space="preserve">crowdfunding </t>
    </r>
    <r>
      <rPr>
        <sz val="11"/>
        <rFont val="Calibri"/>
        <family val="2"/>
      </rPr>
      <t xml:space="preserve">nel 2019 (ad una valutazione </t>
    </r>
    <r>
      <rPr>
        <i/>
        <sz val="11"/>
        <rFont val="Calibri"/>
        <family val="2"/>
      </rPr>
      <t xml:space="preserve">pre-money </t>
    </r>
    <r>
      <rPr>
        <sz val="11"/>
        <rFont val="Calibri"/>
        <family val="2"/>
      </rPr>
      <t xml:space="preserve">di €4,4m) e €300k di finanziamento con Banca d'Italia. </t>
    </r>
  </si>
  <si>
    <r>
      <t xml:space="preserve">Applicazione attuale su bici e monopattini (in futuro anche animali domestici e persone).
Sta lavorando a due campagne di </t>
    </r>
    <r>
      <rPr>
        <i/>
        <sz val="11"/>
        <rFont val="Calibri"/>
        <family val="2"/>
      </rPr>
      <t>crowdfunding</t>
    </r>
    <r>
      <rPr>
        <sz val="11"/>
        <rFont val="Calibri"/>
        <family val="2"/>
      </rPr>
      <t xml:space="preserve"> nel 2022 (Indiegogo) ed è in raccolta per €500k-1m (</t>
    </r>
    <r>
      <rPr>
        <i/>
        <sz val="11"/>
        <rFont val="Calibri"/>
        <family val="2"/>
      </rPr>
      <t>round series A</t>
    </r>
    <r>
      <rPr>
        <sz val="11"/>
        <rFont val="Calibri"/>
        <family val="2"/>
      </rPr>
      <t>).
Ricavi: €629k nel 2019, €655k nel 2020 e €1,43m nel 2021.</t>
    </r>
  </si>
  <si>
    <r>
      <rPr>
        <i/>
        <sz val="11"/>
        <rFont val="Calibri"/>
        <family val="2"/>
        <scheme val="minor"/>
      </rPr>
      <t>B2B Fintech</t>
    </r>
    <r>
      <rPr>
        <sz val="11"/>
        <rFont val="Calibri"/>
        <family val="2"/>
        <scheme val="minor"/>
      </rPr>
      <t xml:space="preserve"> che offre soluzioni di pagamento digitale, per banche ed aziende, senza limiti, in tutta Europa, direttamente dal proprio </t>
    </r>
    <r>
      <rPr>
        <i/>
        <sz val="11"/>
        <rFont val="Calibri"/>
        <family val="2"/>
        <scheme val="minor"/>
      </rPr>
      <t>smartphone</t>
    </r>
    <r>
      <rPr>
        <sz val="11"/>
        <rFont val="Calibri"/>
        <family val="2"/>
        <scheme val="minor"/>
      </rPr>
      <t xml:space="preserve"> (Plick).</t>
    </r>
  </si>
  <si>
    <t>Step4business</t>
  </si>
  <si>
    <r>
      <rPr>
        <i/>
        <sz val="11"/>
        <rFont val="Calibri"/>
        <family val="2"/>
      </rPr>
      <t>Marketplace</t>
    </r>
    <r>
      <rPr>
        <sz val="11"/>
        <rFont val="Calibri"/>
        <family val="2"/>
      </rPr>
      <t xml:space="preserve"> </t>
    </r>
    <r>
      <rPr>
        <i/>
        <sz val="11"/>
        <rFont val="Calibri"/>
        <family val="2"/>
      </rPr>
      <t>B2B</t>
    </r>
    <r>
      <rPr>
        <sz val="11"/>
        <rFont val="Calibri"/>
        <family val="2"/>
      </rPr>
      <t xml:space="preserve"> di servizi finanziari dedicato alle PMI.</t>
    </r>
  </si>
  <si>
    <t>Roberto Ferrari</t>
  </si>
  <si>
    <t>roberto@designitaly.com</t>
  </si>
  <si>
    <t>Mogu</t>
  </si>
  <si>
    <t>Silvia Zancarli</t>
  </si>
  <si>
    <t>silvia.zancarli@gmail.com</t>
  </si>
  <si>
    <t>The Edge</t>
  </si>
  <si>
    <t>Stefano Marchetti-Deutsche Bank</t>
  </si>
  <si>
    <t>TYPIQO</t>
  </si>
  <si>
    <t>Alessandro  Badalamenti</t>
  </si>
  <si>
    <t>On Charge</t>
  </si>
  <si>
    <t>Luca Masaro-KPMG</t>
  </si>
  <si>
    <t xml:space="preserve">Worldz </t>
  </si>
  <si>
    <t>fabio.masci@theedgecompany.net</t>
  </si>
  <si>
    <t>Fabio Masci</t>
  </si>
  <si>
    <t>alessandro.badalamenti@typiqo.it</t>
  </si>
  <si>
    <r>
      <rPr>
        <i/>
        <sz val="11"/>
        <rFont val="Calibri"/>
        <family val="2"/>
      </rPr>
      <t xml:space="preserve">E-commerce </t>
    </r>
    <r>
      <rPr>
        <sz val="11"/>
        <rFont val="Calibri"/>
        <family val="2"/>
      </rPr>
      <t>di prodotti alimentari freschi e di elevata qualità.</t>
    </r>
  </si>
  <si>
    <t>lmasaro@KPMG.IT</t>
  </si>
  <si>
    <r>
      <rPr>
        <i/>
        <sz val="11"/>
        <rFont val="Calibri"/>
        <family val="2"/>
      </rPr>
      <t xml:space="preserve">Tool </t>
    </r>
    <r>
      <rPr>
        <sz val="11"/>
        <rFont val="Calibri"/>
        <family val="2"/>
      </rPr>
      <t xml:space="preserve">per integrare le funzionionalità dei </t>
    </r>
    <r>
      <rPr>
        <i/>
        <sz val="11"/>
        <rFont val="Calibri"/>
        <family val="2"/>
      </rPr>
      <t>social network</t>
    </r>
    <r>
      <rPr>
        <sz val="11"/>
        <rFont val="Calibri"/>
        <family val="2"/>
      </rPr>
      <t xml:space="preserve"> all'interno degli </t>
    </r>
    <r>
      <rPr>
        <i/>
        <sz val="11"/>
        <rFont val="Calibri"/>
        <family val="2"/>
      </rPr>
      <t>e-commerce</t>
    </r>
    <r>
      <rPr>
        <sz val="11"/>
        <rFont val="Calibri"/>
        <family val="2"/>
      </rPr>
      <t>.</t>
    </r>
  </si>
  <si>
    <r>
      <t xml:space="preserve">Offre servizi di </t>
    </r>
    <r>
      <rPr>
        <i/>
        <sz val="11"/>
        <rFont val="Calibri"/>
        <family val="2"/>
      </rPr>
      <t xml:space="preserve">e-mobility, </t>
    </r>
    <r>
      <rPr>
        <sz val="11"/>
        <rFont val="Calibri"/>
        <family val="2"/>
      </rPr>
      <t>tra cui il servizio di ricarica dei veicoli elettrici grazie ad una rete proprietaria di punti di ricarica. Per l'accesso ai servizi, la Società ha sviluppato internamente l'</t>
    </r>
    <r>
      <rPr>
        <i/>
        <sz val="11"/>
        <rFont val="Calibri"/>
        <family val="2"/>
      </rPr>
      <t>app</t>
    </r>
    <r>
      <rPr>
        <sz val="11"/>
        <rFont val="Calibri"/>
        <family val="2"/>
      </rPr>
      <t xml:space="preserve"> ON MOBILITY.</t>
    </r>
  </si>
  <si>
    <r>
      <t xml:space="preserve">Realizza prodotti a base di micelio, adatti per applicazioni di </t>
    </r>
    <r>
      <rPr>
        <i/>
        <sz val="11"/>
        <rFont val="Calibri"/>
        <family val="2"/>
      </rPr>
      <t>interior design</t>
    </r>
    <r>
      <rPr>
        <sz val="11"/>
        <rFont val="Calibri"/>
        <family val="2"/>
      </rPr>
      <t xml:space="preserve"> e architettura. </t>
    </r>
  </si>
  <si>
    <t>Giacomo Giurazza/Elena Vittone/Fabiana Martone</t>
  </si>
  <si>
    <t>fino al 30/06/2022</t>
  </si>
  <si>
    <t>Studio Alma: dd legale
Studio LTA: dd contabile, fiscale e lavoro
E&amp;Y: ESG</t>
  </si>
  <si>
    <t>SlowSud</t>
  </si>
  <si>
    <t>Qapla'</t>
  </si>
  <si>
    <t>Nuvyta</t>
  </si>
  <si>
    <t>Teethan</t>
  </si>
  <si>
    <t xml:space="preserve">Luca Rudilosso </t>
  </si>
  <si>
    <t>GianMarco Perrella-Arkios Italy</t>
  </si>
  <si>
    <t>luca.rudilosso@hotmail.it</t>
  </si>
  <si>
    <r>
      <t xml:space="preserve">Piattaforma  </t>
    </r>
    <r>
      <rPr>
        <i/>
        <sz val="11"/>
        <rFont val="Calibri"/>
        <family val="2"/>
      </rPr>
      <t>B2B</t>
    </r>
    <r>
      <rPr>
        <sz val="11"/>
        <rFont val="Calibri"/>
        <family val="2"/>
      </rPr>
      <t xml:space="preserve">  dedicata agli </t>
    </r>
    <r>
      <rPr>
        <i/>
        <sz val="11"/>
        <rFont val="Calibri"/>
        <family val="2"/>
      </rPr>
      <t>e-commerce</t>
    </r>
    <r>
      <rPr>
        <sz val="11"/>
        <rFont val="Calibri"/>
        <family val="2"/>
      </rPr>
      <t xml:space="preserve"> per automatizzare la gestione delle spedizioni ed il </t>
    </r>
    <r>
      <rPr>
        <i/>
        <sz val="11"/>
        <rFont val="Calibri"/>
        <family val="2"/>
      </rPr>
      <t>marketing post</t>
    </r>
    <r>
      <rPr>
        <sz val="11"/>
        <rFont val="Calibri"/>
        <family val="2"/>
      </rPr>
      <t xml:space="preserve"> -vendita.</t>
    </r>
  </si>
  <si>
    <t>m.bonamini@studiobonamini.com</t>
  </si>
  <si>
    <t xml:space="preserve"> Massimiliano Bonamini</t>
  </si>
  <si>
    <t>Progetta e distribuisce un dispositivo per la misurazione dell'occlusione dentale.</t>
  </si>
  <si>
    <t>gianmarco.perrella@arkios.eu</t>
  </si>
  <si>
    <t>Produce e distribuisce piatti tipici del Sud Italia.</t>
  </si>
  <si>
    <r>
      <rPr>
        <i/>
        <sz val="11"/>
        <rFont val="Calibri"/>
        <family val="2"/>
        <scheme val="minor"/>
      </rPr>
      <t>Rejected</t>
    </r>
    <r>
      <rPr>
        <sz val="11"/>
        <rFont val="Calibri"/>
        <family val="2"/>
        <scheme val="minor"/>
      </rPr>
      <t xml:space="preserve"> ad ottobre 2021 con motivazione 1.a e a febbraio 2022 con motivazione 1.a. L'iniziativa è stata segnalata ad aprile 2022 da Fabio Mondini.
Fatturato: €0,4m nel 2020, €0,7m nel 2021. La Società prevede di realizzare un fatturato di €10,7m nei prossimi tre anni, con un </t>
    </r>
    <r>
      <rPr>
        <i/>
        <sz val="11"/>
        <rFont val="Calibri"/>
        <family val="2"/>
        <scheme val="minor"/>
      </rPr>
      <t xml:space="preserve">EBITDA </t>
    </r>
    <r>
      <rPr>
        <sz val="11"/>
        <rFont val="Calibri"/>
        <family val="2"/>
        <scheme val="minor"/>
      </rPr>
      <t xml:space="preserve">positivo a partire dal 2023. 
La Società ha raccolto finora €6,5m ed è in </t>
    </r>
    <r>
      <rPr>
        <i/>
        <sz val="11"/>
        <rFont val="Calibri"/>
        <family val="2"/>
        <scheme val="minor"/>
      </rPr>
      <t>fundraising</t>
    </r>
    <r>
      <rPr>
        <sz val="11"/>
        <rFont val="Calibri"/>
        <family val="2"/>
        <scheme val="minor"/>
      </rPr>
      <t xml:space="preserve"> per €5m.
Tra gli investitori Banca Mediolanum e Banca Sella.
Commento di febbraio 2022 -&gt; Settore dei </t>
    </r>
    <r>
      <rPr>
        <i/>
        <sz val="11"/>
        <rFont val="Calibri"/>
        <family val="2"/>
        <scheme val="minor"/>
      </rPr>
      <t>digital payments</t>
    </r>
    <r>
      <rPr>
        <sz val="11"/>
        <rFont val="Calibri"/>
        <family val="2"/>
        <scheme val="minor"/>
      </rPr>
      <t xml:space="preserve"> molto affollato, </t>
    </r>
    <r>
      <rPr>
        <i/>
        <sz val="11"/>
        <rFont val="Calibri"/>
        <family val="2"/>
        <scheme val="minor"/>
      </rPr>
      <t>traction</t>
    </r>
    <r>
      <rPr>
        <sz val="11"/>
        <rFont val="Calibri"/>
        <family val="2"/>
        <scheme val="minor"/>
      </rPr>
      <t xml:space="preserve"> limitata.
&gt; Avevamo già comunicato l'esito a Fabio Mondini a fine febbraio, nessuno sviluppo rilevante (la mail di Fabio era la stessa di febbraio).
</t>
    </r>
  </si>
  <si>
    <r>
      <t xml:space="preserve">Progetta, sviluppa e fornisce una sistema operativo clinico </t>
    </r>
    <r>
      <rPr>
        <i/>
        <sz val="11"/>
        <rFont val="Calibri"/>
        <family val="2"/>
      </rPr>
      <t xml:space="preserve">cloud-based </t>
    </r>
    <r>
      <rPr>
        <sz val="11"/>
        <rFont val="Calibri"/>
        <family val="2"/>
      </rPr>
      <t>che permette di i) personalizzare i processi clinici, ii) favorire l’interrelazione tra personale sanitario, amministrazione e paziente e iii) integrare sorgenti dati eterogenee provenienti da applicativi/strumenti terzi per generare un quadro completo del paziente.</t>
    </r>
  </si>
  <si>
    <t xml:space="preserve">Fondata nel 2012 in Italia. Nel 2013 vi ha investito il governo svizzero che ha richiesto il trasferimento dell'azienda. Nel 2021, CDP VC ha investito €1m attraverso un convertibile.
Servizi extra che vengono offerti: assicurare la vacanza da cancellazioni, eventi imprevisti; aggiungere uno skipper oppure personale come chef, hostess; aggiungere servizi come trasporto via terra.
Periodo 2014-2019: GMV +85% (da €0,8m a €16,1m); prenotazioni da 150 a 4.000; ricavi netti da €90k a €2,2m. Il Covid-19 ha impattato negativamente sul business. I ricavi netti sono passati a €1,2m nel 2020 e €1,5m nel 2021. La società prospetta di realizzare un GMV pari a €17m nel 2022E; €28m nel 2023E, €54m nel 2024E.
Principali metriche: +22k barche disponibili sul sito, 800 destinazioni in tutto il mondo, 30k persone che hanno navigato con Sailogy, il 30%-40% dei clienti ripetono l'acquisto.
Sul prezzo medio pagato dai clienti per il noleggio della barca + servizi aggiuntivi pari a €4.700, Sailogy incassa ricavi netti per €610.
La società è in raccolta per €3-5m entro luglio 2022, con l'obiettivo di quotarsi nel 2023. </t>
  </si>
  <si>
    <r>
      <t xml:space="preserve">Nel 2019 l'iniziativa era non </t>
    </r>
    <r>
      <rPr>
        <i/>
        <sz val="11"/>
        <rFont val="Calibri"/>
        <family val="2"/>
      </rPr>
      <t xml:space="preserve">compliant </t>
    </r>
    <r>
      <rPr>
        <sz val="11"/>
        <rFont val="Calibri"/>
        <family val="2"/>
      </rPr>
      <t xml:space="preserve">con i Regolamenti per lo stadio di vita.
Fondata nel 2015, la Società produce piatti tipici del Sud Italia grazie ad un centro di produzione proprietario a Monza, dove vengono prodotti tutti i semilavorati per i diversi punti vendita, e li distribuisce attraverso: (i) 3 punti vendita fisici a Milano (un ristorante e due </t>
    </r>
    <r>
      <rPr>
        <i/>
        <sz val="11"/>
        <rFont val="Calibri"/>
        <family val="2"/>
      </rPr>
      <t>take-away</t>
    </r>
    <r>
      <rPr>
        <sz val="11"/>
        <rFont val="Calibri"/>
        <family val="2"/>
      </rPr>
      <t xml:space="preserve">), (ii) un servizio di </t>
    </r>
    <r>
      <rPr>
        <i/>
        <sz val="11"/>
        <rFont val="Calibri"/>
        <family val="2"/>
      </rPr>
      <t>delivery</t>
    </r>
    <r>
      <rPr>
        <sz val="11"/>
        <rFont val="Calibri"/>
        <family val="2"/>
      </rPr>
      <t xml:space="preserve">  proprietario e gratuito, attivo nelle città di Milano e Monza, e (iii) un </t>
    </r>
    <r>
      <rPr>
        <i/>
        <sz val="11"/>
        <rFont val="Calibri"/>
        <family val="2"/>
      </rPr>
      <t xml:space="preserve">e-commerce </t>
    </r>
    <r>
      <rPr>
        <sz val="11"/>
        <rFont val="Calibri"/>
        <family val="2"/>
      </rPr>
      <t xml:space="preserve"> attivo in tutta la Lombardia per la vendita di piatti da terminare in forno.
Nel 2021, ha ricevuto €300k da investitori privati ed è in raccolta per €400k (con l'obiettivo di aprire 3 nuovi punti vendita nei prossimi 3 anni.
Fatturato: €1,2m nel 2019; €484k nel 2020; €1,1m nel 2021; €420k nel primo quadrimestre 2022 con l'obiettivo di chiudere il 2022 con €1,8m; €3,04m nel 2023E; 3,7m nel 2024E. La Società è </t>
    </r>
    <r>
      <rPr>
        <i/>
        <sz val="11"/>
        <rFont val="Calibri"/>
        <family val="2"/>
      </rPr>
      <t>EBITDA positive</t>
    </r>
    <r>
      <rPr>
        <sz val="11"/>
        <rFont val="Calibri"/>
        <family val="2"/>
      </rPr>
      <t>.</t>
    </r>
  </si>
  <si>
    <t>Giuseppe Arturo-Startlab</t>
  </si>
  <si>
    <r>
      <t xml:space="preserve">Fondata nel 2018. Ad oggi, la Società ha installato la piattaforma presso due strutture ospedaliere pubbliche come strumento per il monitoraggio dei pazienti e dei contagiati Covid-19. Ha inoltre accordi con un gruppo ospedaliero privato per l’adozione della piattaforma come cartella clinica elettronica e con un altro gruppo ospedaliero privato per lo studio e realizzazione di un prodotto per le liste d’attesa ospedaliere.
Fatturato: €0,4m nel 2021; €2,3m nel 2022E; €3,4m nel 2023E. La Società è </t>
    </r>
    <r>
      <rPr>
        <i/>
        <sz val="11"/>
        <rFont val="Calibri"/>
        <family val="2"/>
      </rPr>
      <t>EBITDA positive</t>
    </r>
    <r>
      <rPr>
        <sz val="11"/>
        <rFont val="Calibri"/>
        <family val="2"/>
      </rPr>
      <t xml:space="preserve">. 
Il </t>
    </r>
    <r>
      <rPr>
        <i/>
        <sz val="11"/>
        <rFont val="Calibri"/>
        <family val="2"/>
      </rPr>
      <t>team</t>
    </r>
    <r>
      <rPr>
        <sz val="11"/>
        <rFont val="Calibri"/>
        <family val="2"/>
      </rPr>
      <t xml:space="preserve"> è composto da 23 persone.
I fondatori detengono l'89% del capitale.
&gt; Scenario competitivo, traction.</t>
    </r>
  </si>
  <si>
    <t>Hexagro</t>
  </si>
  <si>
    <t>Serenis</t>
  </si>
  <si>
    <t>Packaging Machinery</t>
  </si>
  <si>
    <t>Alessandro Grampa</t>
  </si>
  <si>
    <t>Silvia Wang</t>
  </si>
  <si>
    <t>Nicolò Muzzana-Tymosbc</t>
  </si>
  <si>
    <t>a.grampa@hexagro.io</t>
  </si>
  <si>
    <r>
      <t>Realizza orti verticali dotati di sistemi di irrigazione automatica, che non prevedono l'utilizzo di terra, bensì fibra di cocco, e di un assistente digitale (</t>
    </r>
    <r>
      <rPr>
        <i/>
        <sz val="11"/>
        <rFont val="Calibri"/>
        <family val="2"/>
      </rPr>
      <t>app</t>
    </r>
    <r>
      <rPr>
        <sz val="11"/>
        <rFont val="Calibri"/>
        <family val="2"/>
      </rPr>
      <t xml:space="preserve"> installata su </t>
    </r>
    <r>
      <rPr>
        <i/>
        <sz val="11"/>
        <rFont val="Calibri"/>
        <family val="2"/>
      </rPr>
      <t>smartphone</t>
    </r>
    <r>
      <rPr>
        <sz val="11"/>
        <rFont val="Calibri"/>
        <family val="2"/>
      </rPr>
      <t xml:space="preserve">) per fornire tutte le informazioni utli per la coltivazione. </t>
    </r>
  </si>
  <si>
    <t>Società specializzata nella progettazione e produzione di macchinari per il confezionamento di prodotti, in particolare per la produzione di Stand up Pouches ad uso alimentare, medico, farmaceutico, casa e cura della persona.</t>
  </si>
  <si>
    <r>
      <t>Piattaforma per sedute di psicoterapia</t>
    </r>
    <r>
      <rPr>
        <i/>
        <sz val="11"/>
        <rFont val="Calibri"/>
        <family val="2"/>
      </rPr>
      <t xml:space="preserve"> online</t>
    </r>
    <r>
      <rPr>
        <sz val="11"/>
        <rFont val="Calibri"/>
        <family val="2"/>
      </rPr>
      <t xml:space="preserve">. </t>
    </r>
  </si>
  <si>
    <t>silvia@serenis.it</t>
  </si>
  <si>
    <t>Bocciata a marzo 2020: 1.a., ripresentata da Carlo Tursi.
Da business plan è previsto un fatturato da €1,5m il primo anno dopo il fundraising.
Round da €3m ad una pre-money valuation di €9m. 
&gt; Team con competenze tech ma da strutturare la parte commerciale. Il terzo prodotto (Metastudio) ancora in pilot. Early stage da monitorare.</t>
  </si>
  <si>
    <r>
      <t>Nel 2019 l'iniziativa era non</t>
    </r>
    <r>
      <rPr>
        <i/>
        <sz val="11"/>
        <rFont val="Calibri"/>
        <family val="2"/>
      </rPr>
      <t xml:space="preserve">compliant  </t>
    </r>
    <r>
      <rPr>
        <sz val="11"/>
        <rFont val="Calibri"/>
        <family val="2"/>
      </rPr>
      <t xml:space="preserve">con i Regolamenti per lo stadio di vita.
Fondata nel 2016.
La Società ha ad oggi 2 prodotti sviluppati ed industrializzati (IP pronto per altri prodotti in futuro), quali Poty e Living Farming Tree. Poty è un orto verticale per la casa, LFT per gli uffici. LFT è ancora in fase di </t>
    </r>
    <r>
      <rPr>
        <i/>
        <sz val="11"/>
        <rFont val="Calibri"/>
        <family val="2"/>
      </rPr>
      <t>test</t>
    </r>
    <r>
      <rPr>
        <sz val="11"/>
        <rFont val="Calibri"/>
        <family val="2"/>
      </rPr>
      <t xml:space="preserve"> per l'ingresso sul mercato.
</t>
    </r>
    <r>
      <rPr>
        <i/>
        <sz val="11"/>
        <rFont val="Calibri"/>
        <family val="2"/>
      </rPr>
      <t xml:space="preserve">Revenue model: 1) </t>
    </r>
    <r>
      <rPr>
        <sz val="11"/>
        <rFont val="Calibri"/>
        <family val="2"/>
      </rPr>
      <t xml:space="preserve">vendita del </t>
    </r>
    <r>
      <rPr>
        <i/>
        <sz val="11"/>
        <rFont val="Calibri"/>
        <family val="2"/>
      </rPr>
      <t>kit</t>
    </r>
    <r>
      <rPr>
        <sz val="11"/>
        <rFont val="Calibri"/>
        <family val="2"/>
      </rPr>
      <t xml:space="preserve"> per la realizzazione dell'orto verticale tramite</t>
    </r>
    <r>
      <rPr>
        <i/>
        <sz val="11"/>
        <rFont val="Calibri"/>
        <family val="2"/>
      </rPr>
      <t xml:space="preserve"> e-commerce</t>
    </r>
    <r>
      <rPr>
        <sz val="11"/>
        <rFont val="Calibri"/>
        <family val="2"/>
      </rPr>
      <t xml:space="preserve"> (di Hexagro ed altri) e distributori. Nel caso di Poty sono previste due misure, S ed L, a seconda delle piante che possono contenere (20 nel primo caso e 40 nel secondo), al costo rispettivamente di  €169 e  €229; 2) vendita di piante, risorse e </t>
    </r>
    <r>
      <rPr>
        <i/>
        <sz val="11"/>
        <rFont val="Calibri"/>
        <family val="2"/>
      </rPr>
      <t>kit</t>
    </r>
    <r>
      <rPr>
        <sz val="11"/>
        <rFont val="Calibri"/>
        <family val="2"/>
      </rPr>
      <t xml:space="preserve"> di coltivazione; 3) servizi di manutenzione .
Nel 2021, sono state vendute 180 unità di Poty e si prevede di raggiungere +1.500 unità nel 2022E. Per il prodotto Poty, nel 2020 sono stati realizzati ricavi per €15k, nel 2021 per €25k e un </t>
    </r>
    <r>
      <rPr>
        <i/>
        <sz val="11"/>
        <rFont val="Calibri"/>
        <family val="2"/>
      </rPr>
      <t>MRR</t>
    </r>
    <r>
      <rPr>
        <sz val="11"/>
        <rFont val="Calibri"/>
        <family val="2"/>
      </rPr>
      <t xml:space="preserve"> dall'</t>
    </r>
    <r>
      <rPr>
        <i/>
        <sz val="11"/>
        <rFont val="Calibri"/>
        <family val="2"/>
      </rPr>
      <t xml:space="preserve">e-commerce  </t>
    </r>
    <r>
      <rPr>
        <sz val="11"/>
        <rFont val="Calibri"/>
        <family val="2"/>
      </rPr>
      <t xml:space="preserve">pari a  €3k. Inoltre, sono stati firmati  accordi di distribuzione per oltre  €150k.
Il </t>
    </r>
    <r>
      <rPr>
        <i/>
        <sz val="11"/>
        <rFont val="Calibri"/>
        <family val="2"/>
      </rPr>
      <t>team</t>
    </r>
    <r>
      <rPr>
        <sz val="11"/>
        <rFont val="Calibri"/>
        <family val="2"/>
      </rPr>
      <t xml:space="preserve">  è composto da 8 persone (devono assumere  prevalentemente Sales).
La Società è in raccolta per €2m (</t>
    </r>
    <r>
      <rPr>
        <i/>
        <sz val="11"/>
        <rFont val="Calibri"/>
        <family val="2"/>
      </rPr>
      <t>pre-series A round</t>
    </r>
    <r>
      <rPr>
        <sz val="11"/>
        <rFont val="Calibri"/>
        <family val="2"/>
      </rPr>
      <t>), di cui €500k da impiegare in Q2-Q3 2022 per accelerare la crescita del prodotto Poty e €1,5m da impiegare in Q1 2023 per l'espansione in Europa e l'ingresso sul mercato del prodotto LFT.
Early stage.</t>
    </r>
  </si>
  <si>
    <t xml:space="preserve">Fondata nel 2020.
La Società progetta e produce macchine per riempire e sigillare buste preformate realizzate con materiali sostenibili. Le macchine sono altamente flessibili e consentono di riempire solidi, liquidi e polveri in molteplici tipi e dimensioni di buste preconfezionate.
Brevetto in attesa di approvazione.
Rispetto alle macchine tradizionali: meno ingrombranti in termini di spazio occupato, risparmio energetico, risparmio di tempo per l'operatore. 
Fatturato 2022E pari a €450k, di cui €160k già realizzati in Q1 2022. Fatturato 2023E pari a €1,7m; 2024E pari a €3,5m.
La Società intende realizzare un modulo aggiuntivo alla macchina per il riempimento e la sigillatura delle buste, che permetterà al cliente di produrre direttamente in linea le buste da riempire, con conseguente risparmio del 30% sul costo del materiale di imballaggio.
Early stage.
</t>
  </si>
  <si>
    <t>Non ancora sono riusciti a risolvere il problema exit P101/MIP, nel frattempo si finanzieranno a debito.
Sono sopra budget.</t>
  </si>
  <si>
    <r>
      <t xml:space="preserve">Piattaforma </t>
    </r>
    <r>
      <rPr>
        <i/>
        <sz val="11"/>
        <rFont val="Calibri"/>
        <family val="2"/>
        <scheme val="minor"/>
      </rPr>
      <t>B2B2C</t>
    </r>
    <r>
      <rPr>
        <sz val="11"/>
        <rFont val="Calibri"/>
        <family val="2"/>
        <scheme val="minor"/>
      </rPr>
      <t xml:space="preserve"> che supporta gli operatori professionali degli affitti brevi / case vacanze (</t>
    </r>
    <r>
      <rPr>
        <i/>
        <sz val="11"/>
        <rFont val="Calibri"/>
        <family val="2"/>
        <scheme val="minor"/>
      </rPr>
      <t>Property Managers</t>
    </r>
    <r>
      <rPr>
        <sz val="11"/>
        <rFont val="Calibri"/>
        <family val="2"/>
        <scheme val="minor"/>
      </rPr>
      <t>) nella gestione degli alloggi.</t>
    </r>
  </si>
  <si>
    <r>
      <rPr>
        <i/>
        <sz val="11"/>
        <rFont val="Calibri"/>
        <family val="2"/>
        <scheme val="minor"/>
      </rPr>
      <t>Direct-to-Consumer Brand</t>
    </r>
    <r>
      <rPr>
        <sz val="11"/>
        <rFont val="Calibri"/>
        <family val="2"/>
        <scheme val="minor"/>
      </rPr>
      <t xml:space="preserve"> di scarpe artigianali </t>
    </r>
    <r>
      <rPr>
        <i/>
        <sz val="11"/>
        <rFont val="Calibri"/>
        <family val="2"/>
        <scheme val="minor"/>
      </rPr>
      <t xml:space="preserve">Made-in-Italy </t>
    </r>
    <r>
      <rPr>
        <sz val="11"/>
        <rFont val="Calibri"/>
        <family val="2"/>
        <scheme val="minor"/>
      </rPr>
      <t xml:space="preserve"> con approccio omnicanale (e-commerce + negozi fisici di proprietà).</t>
    </r>
  </si>
  <si>
    <r>
      <t xml:space="preserve">Piattaforma di servizi di psicologia </t>
    </r>
    <r>
      <rPr>
        <i/>
        <sz val="11"/>
        <rFont val="Calibri"/>
        <family val="2"/>
        <scheme val="minor"/>
      </rPr>
      <t>online</t>
    </r>
    <r>
      <rPr>
        <sz val="11"/>
        <rFont val="Calibri"/>
        <family val="2"/>
        <scheme val="minor"/>
      </rPr>
      <t>.</t>
    </r>
  </si>
  <si>
    <t>Specializzata nella gestione delle giacence di magazzino dei brand leader della moda, che poi rivende sui principali portali di flash sales.</t>
  </si>
  <si>
    <r>
      <t>Piattaforma basata su tecnologia</t>
    </r>
    <r>
      <rPr>
        <i/>
        <sz val="11"/>
        <rFont val="Calibri"/>
        <family val="2"/>
        <scheme val="minor"/>
      </rPr>
      <t xml:space="preserve"> AI </t>
    </r>
    <r>
      <rPr>
        <sz val="11"/>
        <rFont val="Calibri"/>
        <family val="2"/>
        <scheme val="minor"/>
      </rPr>
      <t>che consente di trasmettere
video in</t>
    </r>
    <r>
      <rPr>
        <i/>
        <sz val="11"/>
        <rFont val="Calibri"/>
        <family val="2"/>
        <scheme val="minor"/>
      </rPr>
      <t xml:space="preserve"> live streaming</t>
    </r>
    <r>
      <rPr>
        <sz val="11"/>
        <rFont val="Calibri"/>
        <family val="2"/>
        <scheme val="minor"/>
      </rPr>
      <t>, risolvendo il problema della congestione della rete.</t>
    </r>
  </si>
  <si>
    <t>Online retailer in ambito wine&amp;spirit.</t>
  </si>
  <si>
    <t>Piattaforma che, grazie all'IA, sviluppa strategie di investimento lavorando come advisor per banche, asset manager e assicurazioni.</t>
  </si>
  <si>
    <t>E-commerce dedicato alla compravendita di vestiti ed accessori di lusso di seconda mano.</t>
  </si>
  <si>
    <t>Piattaforma che consente di ordinare qualsiasi prodotto acquistabile in farmacia, compresi i farmaci con ricetta, e riceverli a domicilio in giornata, pagando anche alla consegna.</t>
  </si>
  <si>
    <t>Sviluppa sistemi di IA per la sicurezza aerea.</t>
  </si>
  <si>
    <t>Piattaforma che consente l'automazione del cashflow associato alle fatture elettroniche, per PMI e grandi aziende, grazie a PSD2 e RTP, integrandosi direttamente con i principali provider di fatturazione elettronica.</t>
  </si>
  <si>
    <t>Piattaforma Direct-to-Consumer  per la distribuzione cinematografica con direct ticketing e data analysis.</t>
  </si>
  <si>
    <t>WEART</t>
  </si>
  <si>
    <t xml:space="preserve">iDEAL </t>
  </si>
  <si>
    <t xml:space="preserve">MYWAI </t>
  </si>
  <si>
    <t>Smartbug</t>
  </si>
  <si>
    <t xml:space="preserve">Serially </t>
  </si>
  <si>
    <t xml:space="preserve">Blubrake </t>
  </si>
  <si>
    <t>e-Shock</t>
  </si>
  <si>
    <t xml:space="preserve">Blimp </t>
  </si>
  <si>
    <t>Future Fashion</t>
  </si>
  <si>
    <t xml:space="preserve">Unguess </t>
  </si>
  <si>
    <t>Siena</t>
  </si>
  <si>
    <t>StartCup Toscana</t>
  </si>
  <si>
    <t>Misal G. Memeo</t>
  </si>
  <si>
    <t>Lorenzo Allevi-Oltre Impact</t>
  </si>
  <si>
    <t>Mario Grasso-Equita K Finance Srl</t>
  </si>
  <si>
    <t>Francesco Crovace-BlueBull</t>
  </si>
  <si>
    <t>Marta Daina</t>
  </si>
  <si>
    <t>m.daina@ideal-rent.com</t>
  </si>
  <si>
    <t>f.cardinali@myw.ai</t>
  </si>
  <si>
    <t>Fabrizio Cardinali</t>
  </si>
  <si>
    <t>lorenzo.allevi@oltreimpact.com</t>
  </si>
  <si>
    <t>Piattaforma gratuita specializzata solo sulle serie TV.</t>
  </si>
  <si>
    <t>m.grasso@equitakfinance.eu</t>
  </si>
  <si>
    <t>Mario Grasso</t>
  </si>
  <si>
    <r>
      <t>Sviluppa dispositivi indossabili pensati per la digitalizzazione del senso del tatto. I dispositivi vengono utilizzati per aumentare le esperienze digitali (</t>
    </r>
    <r>
      <rPr>
        <i/>
        <sz val="11"/>
        <rFont val="Calibri"/>
        <family val="2"/>
      </rPr>
      <t>VR</t>
    </r>
    <r>
      <rPr>
        <sz val="11"/>
        <rFont val="Calibri"/>
        <family val="2"/>
      </rPr>
      <t>/</t>
    </r>
    <r>
      <rPr>
        <i/>
        <sz val="11"/>
        <rFont val="Calibri"/>
        <family val="2"/>
      </rPr>
      <t>AR</t>
    </r>
    <r>
      <rPr>
        <sz val="11"/>
        <rFont val="Calibri"/>
        <family val="2"/>
      </rPr>
      <t xml:space="preserve"> o contenuti multimediali) con una traccia tattile che si aggiunge a quelle audio/video. </t>
    </r>
  </si>
  <si>
    <t>Specializzata nello sviluppo di sensori e sistemi meccatronici che consentono la guida autonoma per motocicli, fuoristrada, autovetture e trattori.</t>
  </si>
  <si>
    <r>
      <t xml:space="preserve">Piattaforma omnicanale che aiuta i </t>
    </r>
    <r>
      <rPr>
        <i/>
        <sz val="11"/>
        <rFont val="Calibri"/>
        <family val="2"/>
      </rPr>
      <t>brand</t>
    </r>
    <r>
      <rPr>
        <sz val="11"/>
        <rFont val="Calibri"/>
        <family val="2"/>
      </rPr>
      <t xml:space="preserve"> della moda a virtualizzare e personalizzare le loro collezioni in 3D.</t>
    </r>
  </si>
  <si>
    <t>andrea@futurefashionsolution.com</t>
  </si>
  <si>
    <t xml:space="preserve">Andrea Carpineti </t>
  </si>
  <si>
    <r>
      <t>Piattaforma</t>
    </r>
    <r>
      <rPr>
        <i/>
        <sz val="11"/>
        <rFont val="Calibri"/>
        <family val="2"/>
      </rPr>
      <t xml:space="preserve"> SaaS</t>
    </r>
    <r>
      <rPr>
        <sz val="11"/>
        <rFont val="Calibri"/>
        <family val="2"/>
      </rPr>
      <t xml:space="preserve"> </t>
    </r>
    <r>
      <rPr>
        <i/>
        <sz val="11"/>
        <rFont val="Calibri"/>
        <family val="2"/>
      </rPr>
      <t>B2B2C</t>
    </r>
    <r>
      <rPr>
        <sz val="11"/>
        <rFont val="Calibri"/>
        <family val="2"/>
      </rPr>
      <t xml:space="preserve"> che abilita le aziende ad offrire auto a noleggio a lungo termine alla propria clientela (C</t>
    </r>
    <r>
      <rPr>
        <i/>
        <sz val="11"/>
        <rFont val="Calibri"/>
        <family val="2"/>
      </rPr>
      <t>ar-as-a-Service</t>
    </r>
    <r>
      <rPr>
        <sz val="11"/>
        <rFont val="Calibri"/>
        <family val="2"/>
      </rPr>
      <t>).</t>
    </r>
  </si>
  <si>
    <r>
      <t xml:space="preserve">Consente di gestire le apparecchiature industriali fornendo </t>
    </r>
    <r>
      <rPr>
        <i/>
        <sz val="11"/>
        <rFont val="Calibri"/>
        <family val="2"/>
      </rPr>
      <t>Edge intelligence.</t>
    </r>
  </si>
  <si>
    <t>Erbert</t>
  </si>
  <si>
    <r>
      <t xml:space="preserve">Fondata nel 2018.
Ha raccolto finora €1. Valutazione dell'ultimo </t>
    </r>
    <r>
      <rPr>
        <i/>
        <sz val="11"/>
        <rFont val="Calibri"/>
        <family val="2"/>
      </rPr>
      <t>round</t>
    </r>
    <r>
      <rPr>
        <sz val="11"/>
        <rFont val="Calibri"/>
        <family val="2"/>
      </rPr>
      <t xml:space="preserve"> (chiuso a novembre 2021 quando ha raccolto €311k) pari a €6,5m. Tra gli invesitori, CDP VC.
Ricavi 2021: €0,5m / 2022E: €0,8m. Valore della produzione previsto per il 2025E pari a €23,2m.
Ad oggi ha 19 contratti </t>
    </r>
    <r>
      <rPr>
        <i/>
        <sz val="11"/>
        <rFont val="Calibri"/>
        <family val="2"/>
      </rPr>
      <t>B2B</t>
    </r>
    <r>
      <rPr>
        <sz val="11"/>
        <rFont val="Calibri"/>
        <family val="2"/>
      </rPr>
      <t xml:space="preserve">. 
Il </t>
    </r>
    <r>
      <rPr>
        <i/>
        <sz val="11"/>
        <rFont val="Calibri"/>
        <family val="2"/>
      </rPr>
      <t>team</t>
    </r>
    <r>
      <rPr>
        <sz val="11"/>
        <rFont val="Calibri"/>
        <family val="2"/>
      </rPr>
      <t xml:space="preserve"> è composto da 3 dipendenti </t>
    </r>
    <r>
      <rPr>
        <i/>
        <sz val="11"/>
        <rFont val="Calibri"/>
        <family val="2"/>
      </rPr>
      <t>full-time</t>
    </r>
    <r>
      <rPr>
        <sz val="11"/>
        <rFont val="Calibri"/>
        <family val="2"/>
      </rPr>
      <t>.
Iniziativa nel portafoglio di eNovia.</t>
    </r>
  </si>
  <si>
    <r>
      <t xml:space="preserve">Attiva nel settore della domotica, la Società ha sviluppato un prodotto, simile ad un interruttore elettrico, in grado di trasformare la casa in un ambiente </t>
    </r>
    <r>
      <rPr>
        <i/>
        <sz val="11"/>
        <rFont val="Calibri"/>
        <family val="2"/>
      </rPr>
      <t>smart</t>
    </r>
    <r>
      <rPr>
        <sz val="11"/>
        <rFont val="Calibri"/>
        <family val="2"/>
      </rPr>
      <t xml:space="preserve">. Il prodotto è dotato di un’interfaccia </t>
    </r>
    <r>
      <rPr>
        <i/>
        <sz val="11"/>
        <rFont val="Calibri"/>
        <family val="2"/>
      </rPr>
      <t>touch</t>
    </r>
    <r>
      <rPr>
        <sz val="11"/>
        <rFont val="Calibri"/>
        <family val="2"/>
      </rPr>
      <t xml:space="preserve">, gestuale, con </t>
    </r>
    <r>
      <rPr>
        <i/>
        <sz val="11"/>
        <rFont val="Calibri"/>
        <family val="2"/>
      </rPr>
      <t>feedback</t>
    </r>
    <r>
      <rPr>
        <sz val="11"/>
        <rFont val="Calibri"/>
        <family val="2"/>
      </rPr>
      <t xml:space="preserve"> visivo e audio.</t>
    </r>
  </si>
  <si>
    <r>
      <t xml:space="preserve">Catena di negozi multicanale (negozi fisici, </t>
    </r>
    <r>
      <rPr>
        <i/>
        <sz val="11"/>
        <rFont val="Calibri"/>
        <family val="2"/>
      </rPr>
      <t>e-commerce</t>
    </r>
    <r>
      <rPr>
        <sz val="11"/>
        <rFont val="Calibri"/>
        <family val="2"/>
      </rPr>
      <t xml:space="preserve">, </t>
    </r>
    <r>
      <rPr>
        <i/>
        <sz val="11"/>
        <rFont val="Calibri"/>
        <family val="2"/>
      </rPr>
      <t>B2B</t>
    </r>
    <r>
      <rPr>
        <sz val="11"/>
        <rFont val="Calibri"/>
        <family val="2"/>
      </rPr>
      <t>) per un'alimentazione sana ed equilibrata.</t>
    </r>
  </si>
  <si>
    <t>Ha sviluppato un sistema per prevenire il bloccaggio della ruota delle bici elettriche, diminuendo drasticamente il numero di incidenti che si verificano in fase di frenata.</t>
  </si>
  <si>
    <r>
      <t xml:space="preserve">Fondata nel 2008.
Nel 2021 ha consegnato più di 50k unità.
Ricavi 2022E pari a €4,3m. Valore della produzione previsto per il 2025E pari a €36,1m. 
Finora ha raccolto €3,5m. Valutazione dell'ultimo </t>
    </r>
    <r>
      <rPr>
        <i/>
        <sz val="11"/>
        <rFont val="Calibri"/>
        <family val="2"/>
      </rPr>
      <t>round</t>
    </r>
    <r>
      <rPr>
        <sz val="11"/>
        <rFont val="Calibri"/>
        <family val="2"/>
      </rPr>
      <t xml:space="preserve"> (chiuso nel 2021 quando ha raccolto €1,6m) pari a 14,4m.
Il </t>
    </r>
    <r>
      <rPr>
        <i/>
        <sz val="11"/>
        <rFont val="Calibri"/>
        <family val="2"/>
      </rPr>
      <t>team</t>
    </r>
    <r>
      <rPr>
        <sz val="11"/>
        <rFont val="Calibri"/>
        <family val="2"/>
      </rPr>
      <t xml:space="preserve"> è composto da 17 dipendenti </t>
    </r>
    <r>
      <rPr>
        <i/>
        <sz val="11"/>
        <rFont val="Calibri"/>
        <family val="2"/>
      </rPr>
      <t>full-time</t>
    </r>
    <r>
      <rPr>
        <sz val="11"/>
        <rFont val="Calibri"/>
        <family val="2"/>
      </rPr>
      <t>.
Iniziativa nel portafoglio di eNovia.</t>
    </r>
  </si>
  <si>
    <r>
      <t>Fondata nel 2017.
Ha raccolto finora €2,6m. Valutazione dell'ultimo</t>
    </r>
    <r>
      <rPr>
        <i/>
        <sz val="11"/>
        <rFont val="Calibri"/>
        <family val="2"/>
      </rPr>
      <t xml:space="preserve"> round</t>
    </r>
    <r>
      <rPr>
        <sz val="11"/>
        <rFont val="Calibri"/>
        <family val="2"/>
      </rPr>
      <t xml:space="preserve"> (chiuso nel 2020 quando ha raccolto €702k) pari a €8,6m.
Ricavi 2022E: €0,8m. Valore della produzione stimato per il 2025E pari a €11,8m. 
Il </t>
    </r>
    <r>
      <rPr>
        <i/>
        <sz val="11"/>
        <rFont val="Calibri"/>
        <family val="2"/>
      </rPr>
      <t>team</t>
    </r>
    <r>
      <rPr>
        <sz val="11"/>
        <rFont val="Calibri"/>
        <family val="2"/>
      </rPr>
      <t xml:space="preserve"> è composto da 5 dipendenti </t>
    </r>
    <r>
      <rPr>
        <i/>
        <sz val="11"/>
        <rFont val="Calibri"/>
        <family val="2"/>
      </rPr>
      <t>full-time</t>
    </r>
    <r>
      <rPr>
        <sz val="11"/>
        <rFont val="Calibri"/>
        <family val="2"/>
      </rPr>
      <t>. 
Tra i principali clienti: TIM, Punto Grill ed Enel X.
Iniziativa nel portafoglio di eNovia.</t>
    </r>
  </si>
  <si>
    <r>
      <t xml:space="preserve">Ha sviluppato un dispositivo per la raccolta di dati in tempo reale sui flussi di persone e veicoli </t>
    </r>
    <r>
      <rPr>
        <i/>
        <sz val="11"/>
        <rFont val="Calibri"/>
        <family val="2"/>
      </rPr>
      <t>outdoor</t>
    </r>
    <r>
      <rPr>
        <sz val="11"/>
        <rFont val="Calibri"/>
        <family val="2"/>
      </rPr>
      <t xml:space="preserve"> o </t>
    </r>
    <r>
      <rPr>
        <i/>
        <sz val="11"/>
        <rFont val="Calibri"/>
        <family val="2"/>
      </rPr>
      <t xml:space="preserve">indoor, </t>
    </r>
    <r>
      <rPr>
        <sz val="11"/>
        <rFont val="Calibri"/>
        <family val="2"/>
      </rPr>
      <t>per applicazioni commerciali.</t>
    </r>
  </si>
  <si>
    <r>
      <t xml:space="preserve">Fondata nel 2021.
La piattaforma (come Unobravo) permette ai pazienti di compilare un questionario, a seguito del quale, grazie ad un algoritmo, viene individuato lo psicologo più adatto alle esigenze. Il primo colloquio è gratuito, le successive sedute hanno un costo di €45.
Inoltre, la Società offre per i terapisti un </t>
    </r>
    <r>
      <rPr>
        <i/>
        <sz val="11"/>
        <rFont val="Calibri"/>
        <family val="2"/>
      </rPr>
      <t>software</t>
    </r>
    <r>
      <rPr>
        <sz val="11"/>
        <rFont val="Calibri"/>
        <family val="2"/>
      </rPr>
      <t xml:space="preserve"> che consente di gestire prenotazioni, cancellazioni, avere visibilità sui pagamenti. 
Il </t>
    </r>
    <r>
      <rPr>
        <i/>
        <sz val="11"/>
        <rFont val="Calibri"/>
        <family val="2"/>
      </rPr>
      <t>team</t>
    </r>
    <r>
      <rPr>
        <sz val="11"/>
        <rFont val="Calibri"/>
        <family val="2"/>
      </rPr>
      <t xml:space="preserve"> è composto da 11 persone.
Nel 2021 ha raccolto €1,1m ed è in</t>
    </r>
    <r>
      <rPr>
        <i/>
        <sz val="11"/>
        <rFont val="Calibri"/>
        <family val="2"/>
      </rPr>
      <t xml:space="preserve"> fundraising</t>
    </r>
    <r>
      <rPr>
        <sz val="11"/>
        <rFont val="Calibri"/>
        <family val="2"/>
      </rPr>
      <t xml:space="preserve"> per €3m ad una valutazione </t>
    </r>
    <r>
      <rPr>
        <i/>
        <sz val="11"/>
        <rFont val="Calibri"/>
        <family val="2"/>
      </rPr>
      <t>pre-money</t>
    </r>
    <r>
      <rPr>
        <sz val="11"/>
        <rFont val="Calibri"/>
        <family val="2"/>
      </rPr>
      <t xml:space="preserve"> di €20m.</t>
    </r>
  </si>
  <si>
    <r>
      <t xml:space="preserve">Piattaforma </t>
    </r>
    <r>
      <rPr>
        <i/>
        <sz val="11"/>
        <rFont val="Calibri"/>
        <family val="2"/>
      </rPr>
      <t>fintech</t>
    </r>
    <r>
      <rPr>
        <sz val="11"/>
        <rFont val="Calibri"/>
        <family val="2"/>
      </rPr>
      <t xml:space="preserve"> per PMI e liberi professionisti. Tra le soluzioni offerte: possibilità di aprire conti bancari in pochi minuti, accesso a carte di credito e di debito </t>
    </r>
    <r>
      <rPr>
        <i/>
        <sz val="11"/>
        <rFont val="Calibri"/>
        <family val="2"/>
      </rPr>
      <t xml:space="preserve">dual mode </t>
    </r>
    <r>
      <rPr>
        <sz val="11"/>
        <rFont val="Calibri"/>
        <family val="2"/>
      </rPr>
      <t>e servizi di pagamento nazionali.</t>
    </r>
  </si>
  <si>
    <r>
      <t xml:space="preserve">Fondata nel 2018.
In relazione ai servizi di ricarica dei veicoli elettrici, alla fine del 2021, sono già operative 13 stazioni di ricarica con +200 stazioni (+400 punti di ricarica) in </t>
    </r>
    <r>
      <rPr>
        <i/>
        <sz val="11"/>
        <rFont val="Calibri"/>
        <family val="2"/>
      </rPr>
      <t xml:space="preserve">pipeline </t>
    </r>
    <r>
      <rPr>
        <sz val="11"/>
        <rFont val="Calibri"/>
        <family val="2"/>
      </rPr>
      <t xml:space="preserve">(già autorizzate), di cui 120 a Roma. 
La società offre anche, per clienti pubblici e privati, una soluzione che combina la vendita di veicoli elettrici con la licenza di una piattaforma proprietaria cloud-based che abilita i clienti per gestire tutte le attività legate al noleggio della flotta di veicoli elettrici (tracciamento, pagamenti). Ad oggi, sono già stati venduti +370 veicoli elettrici ad istituzioni pubbliche e clienti privati.
La Società, grazie a </t>
    </r>
    <r>
      <rPr>
        <i/>
        <sz val="11"/>
        <rFont val="Calibri"/>
        <family val="2"/>
      </rPr>
      <t>partnership</t>
    </r>
    <r>
      <rPr>
        <sz val="11"/>
        <rFont val="Calibri"/>
        <family val="2"/>
      </rPr>
      <t xml:space="preserve"> commerciali (tra cui quella con Siemens), genererà ricavi anche dalla vendita di </t>
    </r>
    <r>
      <rPr>
        <i/>
        <sz val="11"/>
        <rFont val="Calibri"/>
        <family val="2"/>
      </rPr>
      <t xml:space="preserve">wall box </t>
    </r>
    <r>
      <rPr>
        <sz val="11"/>
        <rFont val="Calibri"/>
        <family val="2"/>
      </rPr>
      <t xml:space="preserve">per uso domestico e stazioni di ricarica per uso pubblico.
Inoltre, il team di R&amp;S ha sviluppato un sistema di monitoraggio per ogni tipo di flotta di veicoli.
Ha chiuso il 2021 con un fatturato di €1,0m. Fatturato 2022E pari a €4,0m, fatturato 2023E pari a €14,7m, fatturato 2024E pari a €30,5m.
Il </t>
    </r>
    <r>
      <rPr>
        <i/>
        <sz val="11"/>
        <rFont val="Calibri"/>
        <family val="2"/>
      </rPr>
      <t>team</t>
    </r>
    <r>
      <rPr>
        <sz val="11"/>
        <rFont val="Calibri"/>
        <family val="2"/>
      </rPr>
      <t xml:space="preserve"> è composto da 16 persone. La società è in raccolta per €15m.</t>
    </r>
  </si>
  <si>
    <t>gianni.baroni@cyberguru.eu</t>
  </si>
  <si>
    <t>Gianni Baroni</t>
  </si>
  <si>
    <r>
      <t xml:space="preserve">Ha un proprio laboratorio dove produce tutti i piatti pronti, dalla colazione alla cena.
Ad oggi ha aperto già 3 punti di vendita e conta di arrivare a 10 negozi entro la fine del 2022. Ricavi: €1,3 nel 2020; €3,7 nel 2021. Il fatturato previsto per il 2022E è di €9,9m, per il 2023E di €28,2m.
Il piano prevede di fatturare €150m nel 2026.
Il </t>
    </r>
    <r>
      <rPr>
        <i/>
        <sz val="11"/>
        <rFont val="Calibri"/>
        <family val="2"/>
      </rPr>
      <t>round</t>
    </r>
    <r>
      <rPr>
        <sz val="11"/>
        <rFont val="Calibri"/>
        <family val="2"/>
      </rPr>
      <t xml:space="preserve"> è di €30m, metà </t>
    </r>
    <r>
      <rPr>
        <i/>
        <sz val="11"/>
        <rFont val="Calibri"/>
        <family val="2"/>
      </rPr>
      <t>equity</t>
    </r>
    <r>
      <rPr>
        <sz val="11"/>
        <rFont val="Calibri"/>
        <family val="2"/>
      </rPr>
      <t xml:space="preserve"> e metà debito.</t>
    </r>
  </si>
  <si>
    <t>Cà Colonna</t>
  </si>
  <si>
    <t>Slinkshot</t>
  </si>
  <si>
    <t xml:space="preserve">Lagalene </t>
  </si>
  <si>
    <t>Emiliano Novelli</t>
  </si>
  <si>
    <t>Nutribees</t>
  </si>
  <si>
    <t>Gian Luca Bagnara</t>
  </si>
  <si>
    <t>Riccardo Petrucci</t>
  </si>
  <si>
    <t>Federico Isenburg</t>
  </si>
  <si>
    <t>Azienda agricola che produce verdure e legumi biologici con una catena del valore agro-alimentare integrata (dalla R&amp;S e produzione alla vendita e logistica).</t>
  </si>
  <si>
    <r>
      <rPr>
        <i/>
        <sz val="11"/>
        <rFont val="Calibri"/>
        <family val="2"/>
      </rPr>
      <t>Social network</t>
    </r>
    <r>
      <rPr>
        <sz val="11"/>
        <rFont val="Calibri"/>
        <family val="2"/>
      </rPr>
      <t xml:space="preserve"> per i </t>
    </r>
    <r>
      <rPr>
        <i/>
        <sz val="11"/>
        <rFont val="Calibri"/>
        <family val="2"/>
      </rPr>
      <t>gamer</t>
    </r>
    <r>
      <rPr>
        <sz val="11"/>
        <rFont val="Calibri"/>
        <family val="2"/>
      </rPr>
      <t>.</t>
    </r>
  </si>
  <si>
    <t>riccardo.petrucci@slinkshot.tech</t>
  </si>
  <si>
    <r>
      <t xml:space="preserve">Vende prodotti di </t>
    </r>
    <r>
      <rPr>
        <i/>
        <sz val="11"/>
        <rFont val="Calibri"/>
        <family val="2"/>
      </rPr>
      <t>skin care</t>
    </r>
    <r>
      <rPr>
        <sz val="11"/>
        <rFont val="Calibri"/>
        <family val="2"/>
      </rPr>
      <t xml:space="preserve"> naturali.</t>
    </r>
  </si>
  <si>
    <t>UniversityBox</t>
  </si>
  <si>
    <r>
      <t xml:space="preserve">Piattaforma tecnologica che permette al </t>
    </r>
    <r>
      <rPr>
        <i/>
        <sz val="11"/>
        <rFont val="Calibri"/>
        <family val="2"/>
      </rPr>
      <t>target</t>
    </r>
    <r>
      <rPr>
        <sz val="11"/>
        <rFont val="Calibri"/>
        <family val="2"/>
      </rPr>
      <t xml:space="preserve"> universitario di accedere a sconti e di guadagnare con campagne </t>
    </r>
    <r>
      <rPr>
        <i/>
        <sz val="11"/>
        <rFont val="Calibri"/>
        <family val="2"/>
      </rPr>
      <t>ambassador</t>
    </r>
    <r>
      <rPr>
        <sz val="11"/>
        <rFont val="Calibri"/>
        <family val="2"/>
      </rPr>
      <t xml:space="preserve">. </t>
    </r>
  </si>
  <si>
    <t xml:space="preserve">
emiliano.novelli@universitybox.com
</t>
  </si>
  <si>
    <t>federico.isenburg@nutribees.com</t>
  </si>
  <si>
    <r>
      <t xml:space="preserve">Offre un servizio di </t>
    </r>
    <r>
      <rPr>
        <i/>
        <sz val="11"/>
        <rFont val="Calibri"/>
        <family val="2"/>
      </rPr>
      <t xml:space="preserve">food-delivery </t>
    </r>
    <r>
      <rPr>
        <sz val="11"/>
        <rFont val="Calibri"/>
        <family val="2"/>
      </rPr>
      <t xml:space="preserve">di piatti pronti con consegna settimanale che parte dalla raccolta dati del cliente (sotto il profilo nutrizionale) per poi elaborare un menù </t>
    </r>
    <r>
      <rPr>
        <i/>
        <sz val="11"/>
        <rFont val="Calibri"/>
        <family val="2"/>
      </rPr>
      <t>ad-hoc</t>
    </r>
    <r>
      <rPr>
        <sz val="11"/>
        <rFont val="Calibri"/>
        <family val="2"/>
      </rPr>
      <t xml:space="preserve"> che, tramite una tecnica di cucina innovativa, può essere consegnato in tutta Italia, conservato in frigorifero fino a 20 giorni e consumato previo riscaldamento.</t>
    </r>
  </si>
  <si>
    <t>Al primo anno di attività il fatturato stimato è di circa €1m. In 5 anni la società mira ad arrivare a circa €37m. In raccolta per €3.5m.
Avevamo fissato call introduttiva il 16/12: annullata perché ha altri 2 investitori e ritiene meeting ininfluente.
Risentito a mag22: sta chiudendo un convertendo da €2,5m con P101 e Adara Ventures, ha a piano un round da €15-20m in Q4 2022. Da risentire dopo l'estate.</t>
  </si>
  <si>
    <t>Fissata call il 26/5.
Fondata nel 2015.
In raccolta per €25m, vogliono cedere massimo il 25% dell'azienda.
Ad oggi, i founder hanno l'80% della captable.
Hanno raccolto €4m di grant + €1,2m da Moffu Labs, Progress e Riso Gallo.
Ad oggi sono sul mercato solo con MOGU (interior) / fatturato 2021: €300k, 2022: €700k-1m. Sul prodoto EPHA (fashion) hanno una collaborazione con il gruppo Caring (Balenciaga).
Future applicazioni: auto, furniture, food, pharma, cosmetics.
Dubbi sulla scalabilità, traction limitata, struttura dell'operazione.</t>
  </si>
  <si>
    <t>Nata nel 2014 (attiva dal 2016).
Fino al 2019 vi è stata la progressiva conversione all'agricoltura completamente biologica, avviata a partire dal 2020.
Valore della produzione: €258k nel 2020; €315k nel 2021; €774 nel 2022E; €2,03m nel 2023E; €4,40 nel 2024E.
Percorso di crescita, sottostante tecnologico.</t>
  </si>
  <si>
    <t>Rejected ad aprile 2021 con motivazione 1.a, da monitorare.
Ci è stata reintrodotta da Loris Lanzellotti. Fatta call il 26/5.
Round da €10m (€5m + €5m) per rilevare da TicketOne il 100% di Crea Informatica e per rilevare  18Months da Tickettando, due società nel settore del ticketing nei cinema.
- Crea informatica, (fatturato 2019: €3,8m, 2020: €2,3m, 2021: €2,5m);
- 18Months (fatturato 2019: €946k, 2020: €495k, 2021: €459k).
MovieDay ha chiuso il 2019 con un fatturato di €174k, il 2020 con €157k e il 2021 con €100k.
Revenue model: 10% del box office, on top al modello di ricavi di CREA.</t>
  </si>
  <si>
    <t>Fatto incontro il 27/10, non ha mai fatto seguito con il teaser.
E' arrivato poi successivamente ad Alessandro.
In raccolta per €40m.
Rejected con motivazione 3.c
Risegnalato da Carolina Montagna (BHeroes), sono in raccolta per €8-12m ad una pre-money valuation di €53m (altre condizioni: Anti-dilution, Liquidation preference 1x non-participating, Tag-along, Drag-along)..
Hanno chiuso Q1 2022 con un ARR di €5m (€7m ad oggi), e con questi fondi puntano a raggiungere i €29m in Q1 2023. Sono attivi in 5 città (Milano, Torino, Modena, Brescia, Bologna) con 8 dark store.
Hanno raccolto un pre-seed da €2,3m (Lumen Ventures e Plug&amp;Play) + €4,6m di convertible note da Sequoia Scout, Seven, Proximity Capital e altri investitori)
&gt; Struttura dell'operazione.</t>
  </si>
  <si>
    <t>Fatto incontro di aggiornamento il 7/4: sono in raccolta per €3m ad una pre-money valuation di €28m.
Hanno chiuso il 2021 con €2m e prevedono €4m nel 2022.
Incontro con Lazio Innova che ha confermato che il deal non è possibile in quanto è stata fondata nel 2013.</t>
  </si>
  <si>
    <t>Fatturato 2020: €1m, 2021: €1,9m.
In raccolta per €3m.
Rejected ad ottobre 2021 con motivazione 1.m (Mercato di nicchia), ci è stata risegnalata da Fabio Mondini.</t>
  </si>
  <si>
    <t xml:space="preserve">Jobtech </t>
  </si>
  <si>
    <t xml:space="preserve">Kuiri </t>
  </si>
  <si>
    <t>Agenzia per il lavoro completamente digitale.</t>
  </si>
  <si>
    <t>carolina@bholding.org</t>
  </si>
  <si>
    <t>Carolina Montagna-B Heroes</t>
  </si>
  <si>
    <t>Presente in Italia con tre Cloud Kitchen.</t>
  </si>
  <si>
    <t>Pre-money di €12m e round di €2,2m con spazio rimanente di €770k (da suddvidere con Lventure, ecc.)
Mauro ha contattato Giacomo Valentini: la loro ridotta crescita rispetto ad altri player che hanno beneficiato del contesto di mercato del Covid-19 è legata principalemente a tema marketing (e probabilmente anche a tema produzione); ha confermato  che anche secondo lui la valutazione di €12m è alta.
Founder non collaborativo nel tenereci aggiornati con la documentazione.
Rejected con motivazione 2.b (da monitorare) nel 2020, ci ha riscritto su suggerimento di LVenture (che abbiamo sentito per dealflow sharing su iniziative laziali).
In raccolta per €3m, ad una pre-money valuation di €13m.</t>
  </si>
  <si>
    <t>Tot</t>
  </si>
  <si>
    <t>Fondata nel 2019.
Fatturato: €171k nel 2020; €2,9m nel 2021; €9,7m nel 2022; €20,9m nel 2023.
La società nel 2020 ha raccolto circa €150k.
Amedeo ha risentito De Stefano il 25/4: sta parlando con fondi internazionali e il round sarà &gt; €10m. Non interessata a coinvolgere Vertis nel round.</t>
  </si>
  <si>
    <t>Futura</t>
  </si>
  <si>
    <t>Flowbe</t>
  </si>
  <si>
    <t xml:space="preserve">Badacare </t>
  </si>
  <si>
    <t>Coinbar</t>
  </si>
  <si>
    <t>Aldo Campagnola</t>
  </si>
  <si>
    <t>Stefano Pepe</t>
  </si>
  <si>
    <t>Carlo Tursi</t>
  </si>
  <si>
    <t>andrea@wearefutura.com</t>
  </si>
  <si>
    <t>Andrea Chirolli</t>
  </si>
  <si>
    <t>Piattaforma di preparazione ai test basata sull'IA.</t>
  </si>
  <si>
    <t>ac@campagnolaadvisers.it</t>
  </si>
  <si>
    <t>Ha sviluppato una piattaforma di interoperabilità (denominata TENet) per lo scambio di dati tra aziende appartenenti allo stesso ecosistema di business.</t>
  </si>
  <si>
    <t>stefano.pepe@badacare.com</t>
  </si>
  <si>
    <t>Piattaforma per l’assistenza domiciliare.</t>
  </si>
  <si>
    <t>carlotursi@gmail.com</t>
  </si>
  <si>
    <t>Ha sviluppato l'exchange per criptovalute, vale a dire una piattaforma per comprare e vendere criptovalute.</t>
  </si>
  <si>
    <t>Fondata nel 2021.
La piattaforma compone i dati in un formato interoperabile, li certifica grazie all’utilizzo della DLT (Distributed Ledger Technology), ricompone i dati nel formato atteso dalla parte ricevente che potrà quindi fruirne in modalità automatica, digitale e certificata.
A dicembre 2021 ha presentato domanda per il programma Sandbox Regolamentare promosso da Banca d'Italia, proponendo un nuovo strumento di pagamento: l'assegno digitale (denominato PayBe), uno strumento di pagamento basato sulla tecnologia blockchain che erediterà gran parte delle caratteristiche degli assegni tradizionali. 
Per la sperimentazione hanno ricevuto il supporto di 7 delle principali banche italiane, di ABI Lab e di uno dei principali studi legali italiani (LegisLAB).
Ricavi stimati nel BP: €43k nel 2022e; €440k nel 2023e; €4,6m nel 2024e; €10m nel 2025e. La società è in raccolta per €450k. 
&gt; Fase di vita, size del round.</t>
  </si>
  <si>
    <t>Nel 2020 era stata assegnata al fondo di trasferimento tecnologico.
Fondata nel 2020. La società ha circa 17k utenti iscritti sull'app, ma non ha ancora iniziato la monetizzazione (pre-revenues). Il team è composto da 3 persone.
Ha raccolto finora circa €90k ed è in fundraising per €750k (round che può estendersi fino a €1m), ad una pre-money valuation di €5m. Sul round c’è già un soft commitment di Exor Seeds per €150k, Plug&amp;Play e H14.
Fatta call il 15/6.
&gt; Fase di vita, da monitorare.</t>
  </si>
  <si>
    <t>Servizi di delivery on-demand di bevande alcoliche e non al consumatore finale, in 30 minuti e alla giusta temperatura. La società ha inoltre lanciato la linea B2B Data &amp; Media, specializzata in servizi di marketing &amp; comunicazione, e analisi dati e insight per i produttori/brand del settore food&amp;beverage.</t>
  </si>
  <si>
    <t>Matteo Corte</t>
  </si>
  <si>
    <t>matteo.corte@glickon.com</t>
  </si>
  <si>
    <t>Eoliann</t>
  </si>
  <si>
    <t>Delivery care</t>
  </si>
  <si>
    <t xml:space="preserve">Kama Sport </t>
  </si>
  <si>
    <r>
      <t>Sta sviluppando un'</t>
    </r>
    <r>
      <rPr>
        <i/>
        <sz val="11"/>
        <rFont val="Calibri"/>
        <family val="2"/>
      </rPr>
      <t>API</t>
    </r>
    <r>
      <rPr>
        <sz val="11"/>
        <rFont val="Calibri"/>
        <family val="2"/>
      </rPr>
      <t xml:space="preserve"> in grado di raccogliere dati da diverse fonti per la stima di probabilità e rischio degli eventi naturali per il settore finanziario.</t>
    </r>
  </si>
  <si>
    <t>paolospadoni@yahoo.it</t>
  </si>
  <si>
    <t>Piattaforma digitale in ambito assistenza domiciliare.</t>
  </si>
  <si>
    <r>
      <t xml:space="preserve">Ha sviluppato un sistema </t>
    </r>
    <r>
      <rPr>
        <i/>
        <sz val="11"/>
        <rFont val="Calibri"/>
        <family val="2"/>
      </rPr>
      <t>all-in-one</t>
    </r>
    <r>
      <rPr>
        <sz val="11"/>
        <rFont val="Calibri"/>
        <family val="2"/>
      </rPr>
      <t xml:space="preserve"> che migliora le capacità analitiche e le prestazioni dei soggetti operanti nel macro sistema sport, con un focus specifico sul mondo del calcio. </t>
    </r>
  </si>
  <si>
    <t xml:space="preserve">P101: €1.799.998,26
Fratelli Fumagalli: €1.000.006,26
</t>
  </si>
  <si>
    <t>Teiacare</t>
  </si>
  <si>
    <t>Kampaay</t>
  </si>
  <si>
    <t>guido.magrin@teiacare.com</t>
  </si>
  <si>
    <t>Guido Magrin</t>
  </si>
  <si>
    <t>Ha sviluppato Ancelia, una soluzione basata su algoritmi di IA, destinata a RSA (residenze sanitarie assistenziali) e RSD (residenze sanitarie per disabili), per raccogliere dati sulle condizioni di ogni ospite ed analizzarli per migliorare i processi decisionali e gestionali.</t>
  </si>
  <si>
    <t xml:space="preserve">Ha sviluppato una piattaforma per organizzare in pochi minuti eventi aziendali, sia virtuali che in presenza. </t>
  </si>
  <si>
    <t xml:space="preserve">Hanno appena concluso il percorso di accelerazione con Startup Wise Guys che ha deciso di seguire l’investimento iniziale di €55k con ulteriori €270k.
La società è stata startup innovativa (fondata nel 2017) e da quest’anno PMI innovativa.
Traction:
- 2,3x ricavi nel 2021 (da € 273k a €628k);
- €500k ricavi già confermati per il 2022 per la divisione Future Fashion. Prevedono di chiudere il 2022E con €2,3m;
- 11 clienti attivi, tra cui Armani, Valentino e Testoni.
Il team è composto da 12 persone.
Sono in raccolta per €5m (aucap), ma stanno valutando anche un convertibile bridge da €1m. </t>
  </si>
  <si>
    <r>
      <t>Bocciata ad ottobre 2021 con motivazione 1.a. Ci hanno riscritto ad aprile 2022.
Fatturato 2020: €150k, 2021: €400k, 2022E: €1,4m.
Raccoglieranno €5m a inizio 2023 (</t>
    </r>
    <r>
      <rPr>
        <i/>
        <sz val="11"/>
        <rFont val="Calibri"/>
        <family val="2"/>
        <scheme val="minor"/>
      </rPr>
      <t>series A round</t>
    </r>
    <r>
      <rPr>
        <sz val="11"/>
        <rFont val="Calibri"/>
        <family val="2"/>
        <scheme val="minor"/>
      </rPr>
      <t>).
Ci ha condiviso il deck aggiornato.
Risentirli quando aprono l'aucap, a fine anno.</t>
    </r>
  </si>
  <si>
    <t>Fondata nel 2017. In raccolta per €4m ad una pre-money di €8m.
Probabilmente rejected per assenza di sottostante tecnologico, settore non di interesse. Ale comunque rivede il deck e valuta se chiedere maggiori info sulla traction.</t>
  </si>
  <si>
    <t>Fondata nel 2018. Team composto da 22 persone.
Ad oggi hanno 25 strutture clienti, di cui il 25% sono strutture pubbliche.
Fatturato 2018, 2019 e 2020 pari a €0. Fatturato 2021 pari a circa €500k. Stimano per il 2022 un fatturato pari a €3m. Ad oggi, hanno realizzato un fatturato di €500k.
Stanno chiudendo un aucap da €2m con gli investitori attuali e un investitore strategico (un grosso gruppo di RSA) + €1m da Smart&amp;Start.
Hanno a piano un nuovo aucap a metà dell'anno prossimo.</t>
  </si>
  <si>
    <t>Rejected a gennaio 2021 con motivazione 1.a.
Abbiamo inviato l'NDA firmato e ci hanno mandato il materiale.
Mancano info sui risultati storici (financial plan parte dal 2022, in cui prevedono €1,4m di fatturato).
Funding need +€50m dal 2022 al 2026 (€6,5m nel 2022).
Dubbi: fabbisogno di capitale, dubbi sulla scalabilità.</t>
  </si>
  <si>
    <t>Sono in raccolta per €5m entro fine anno (pre-money: €18m). Finora raccolti €2,4m da business angel.
Hanno chiuso il 2020 con €1,1m e hanno a piano €2m mel 2021 (ad oggi hanno un ARR di €1,2m).
Team: 24
Rejected a marzo 2022 con motivazione 2.b, sono stati ricontattati da Alessandro e ci hanno mandato il deck aggiornato.
Hanno chiuso il 2021 con €1,1m di fatturato (€1,1m nel 2020, crescita flat), ed il H1 2022 con €655k.
Crescita flat, round chiuso con Synergo</t>
  </si>
  <si>
    <t>Fondata nel 2020. Progetti futuri: (i) App  KUIRI Megamix che consente ai clienti di ordinare
contemporaneamente da diversi food brand ricevendo una sola consegna e (ii) creazione di una rete di Cloud Kitchen tramite franchising.
Ricavi netti: €990k nel 2021; €2,8m nel 2022E; €5,3m nel 2023E; €9,4m nel 2024E.
Sta chiudendo ora un round bridge da €2m. Probabilmente faranno un series A a inizio 2023.
Ci aggiorneranno quando chiuderanno il round, e ci manderanno captable aggiornata e numeri chiusi H1 2022.</t>
  </si>
  <si>
    <t>SardexPay</t>
  </si>
  <si>
    <t>Vedrai</t>
  </si>
  <si>
    <t>Full Audits</t>
  </si>
  <si>
    <t>InGeno</t>
  </si>
  <si>
    <t>Sud Sardegna</t>
  </si>
  <si>
    <t>Buenos Aires</t>
  </si>
  <si>
    <t>Argentina</t>
  </si>
  <si>
    <t>Salvador Becciu</t>
  </si>
  <si>
    <t>Gianluigi Davassi</t>
  </si>
  <si>
    <t>Alessandro Bruno</t>
  </si>
  <si>
    <t>Carlo Mannoni-Fondazione Sardegna</t>
  </si>
  <si>
    <t>Lucrezia Lucotti-360 Capital Partners</t>
  </si>
  <si>
    <t>marco.deguzzis@sardexpay.net</t>
  </si>
  <si>
    <t xml:space="preserve">Marco De Guzzis </t>
  </si>
  <si>
    <t>andrea.gilberti@matchplat.com</t>
  </si>
  <si>
    <t>Andrea Gilberti</t>
  </si>
  <si>
    <t>Fornisce analisi di mercato automatizzate e su misura per le aziende.</t>
  </si>
  <si>
    <t xml:space="preserve">gianluigi@faire.ai </t>
  </si>
  <si>
    <t>Faire.ai</t>
  </si>
  <si>
    <t>alessandro.bruno@ingeno.it</t>
  </si>
  <si>
    <t>salvadorbecciu@fullaudits.com</t>
  </si>
  <si>
    <t>Piattaforma che aiuta le imprese a digitalizzare il controllo dei processi aziendali, sostituendo i vecchi sistemi basati su moduli cartacei o file excel.</t>
  </si>
  <si>
    <t>diego.maccarelli@vedrai.com</t>
  </si>
  <si>
    <t>Diego Maccarelli</t>
  </si>
  <si>
    <r>
      <t xml:space="preserve">Consente alle PMI di vendere ed acquistare beni e servizi su una piattaforma proprietaria </t>
    </r>
    <r>
      <rPr>
        <i/>
        <sz val="11"/>
        <rFont val="Calibri"/>
        <family val="2"/>
      </rPr>
      <t>online</t>
    </r>
    <r>
      <rPr>
        <sz val="11"/>
        <rFont val="Calibri"/>
        <family val="2"/>
      </rPr>
      <t xml:space="preserve"> attraverso una moneta digitale complementare denominata Sardex.</t>
    </r>
  </si>
  <si>
    <r>
      <t xml:space="preserve">Grazie all'uso dell'Intelligenza Artificiale, sviluppa soluzioni per supportare imprenditori e </t>
    </r>
    <r>
      <rPr>
        <i/>
        <sz val="11"/>
        <rFont val="Calibri"/>
        <family val="2"/>
      </rPr>
      <t xml:space="preserve">manager </t>
    </r>
    <r>
      <rPr>
        <sz val="11"/>
        <rFont val="Calibri"/>
        <family val="2"/>
      </rPr>
      <t>nel processo decisionale. Ancor prima che le decisioni vengano prese, Vedrai ne calcola l’impatto sull’azienda, analizzando decine di migliaia di variabili e individuando le possibili relazioni di causa-effetto.</t>
    </r>
  </si>
  <si>
    <r>
      <rPr>
        <i/>
        <sz val="11"/>
        <rFont val="Calibri"/>
        <family val="2"/>
      </rPr>
      <t>Fintech</t>
    </r>
    <r>
      <rPr>
        <sz val="11"/>
        <rFont val="Calibri"/>
        <family val="2"/>
      </rPr>
      <t xml:space="preserve"> specializzata nell'automazione del credito al consumo. Ha sviluppato una piattaforma basata su </t>
    </r>
    <r>
      <rPr>
        <i/>
        <sz val="11"/>
        <rFont val="Calibri"/>
        <family val="2"/>
      </rPr>
      <t>API</t>
    </r>
    <r>
      <rPr>
        <sz val="11"/>
        <rFont val="Calibri"/>
        <family val="2"/>
      </rPr>
      <t xml:space="preserve"> per permettere a banche ed istituti finanziari di offrire soluzioni di prestito istantaneo.</t>
    </r>
  </si>
  <si>
    <r>
      <t>Piattaforma che, partendo da una analisi genetica brevettata (</t>
    </r>
    <r>
      <rPr>
        <i/>
        <sz val="11"/>
        <rFont val="Calibri"/>
        <family val="2"/>
      </rPr>
      <t>test</t>
    </r>
    <r>
      <rPr>
        <sz val="11"/>
        <rFont val="Calibri"/>
        <family val="2"/>
      </rPr>
      <t xml:space="preserve"> del DNA), crea trattamenti personalizzati in ambito salute e bellezza </t>
    </r>
    <r>
      <rPr>
        <i/>
        <sz val="11"/>
        <rFont val="Calibri"/>
        <family val="2"/>
      </rPr>
      <t>(hair</t>
    </r>
    <r>
      <rPr>
        <sz val="11"/>
        <rFont val="Calibri"/>
        <family val="2"/>
      </rPr>
      <t xml:space="preserve">, </t>
    </r>
    <r>
      <rPr>
        <i/>
        <sz val="11"/>
        <rFont val="Calibri"/>
        <family val="2"/>
      </rPr>
      <t>skin</t>
    </r>
    <r>
      <rPr>
        <sz val="11"/>
        <rFont val="Calibri"/>
        <family val="2"/>
      </rPr>
      <t xml:space="preserve">, </t>
    </r>
    <r>
      <rPr>
        <i/>
        <sz val="11"/>
        <rFont val="Calibri"/>
        <family val="2"/>
      </rPr>
      <t>food</t>
    </r>
    <r>
      <rPr>
        <sz val="11"/>
        <rFont val="Calibri"/>
        <family val="2"/>
      </rPr>
      <t>).</t>
    </r>
  </si>
  <si>
    <t>Matchplat</t>
  </si>
  <si>
    <t>Fondata nel 2021.
Il kit per il test del DNA può essere acquistato sia sull'e-commerce InGeno (lanciato a maggio) sia presso farmacie, studi medici (canale B2B), e viene consegnato a domicilio. Una volta effettuato il test, questo viene ritirato per essere analizzato presso i laboratori. Dopo l'analisi, l'utente riceve un report personalizzato con diagnosi e trattamento, potendo ricevere supporto sia online, da parte di esperti, sia presso cliniche partner (da marzo 2023, presso le cliniche InGeno).
Ricavi generati dal canale B2B pari a €120k, provenienti da (i) vendita dei kit e (ii) fee sui prodotti venduti grazie ai test di InGeno. In pipeline, partnership con L'Oreal, Cotril.
La società sta sviluppando in collaborazione con ST Microelectronics un dispositivo portatile che può eseguire l'analisi del DNA direttamente sul luogo, eliminando la  spedizione del kit. 
In raccolta per €1,2m.
Ha partecipato al programma di accelerazione di LVenture Group.
&gt; Early stage</t>
  </si>
  <si>
    <t>Sta spostando la sede a Torino.
Fondata nel 2020. Team composto da 10 persone.
Principali metriche: MRR attuale pari a $13,6k; 66 clienti.
Nel 2021 ha raccolto $200k (pre-seed round), ora è in raccolta per $1,5m.
&gt; Early stage.</t>
  </si>
  <si>
    <t>Fondata nel 2020. 
A luglio 2021, ha raccolto €5m ad una valutazione di €50m. Ad aprile 2022, ha raccolto €40m. 
Da giugno 2022, ha aperto una sede a Madrid.
Il team è ad oggi composto da +70 dipendenti e collaboratori. 
Hanno chiuso il 2021 con un fatturato di €4m e un EBITDA di €2m.
Stanno crescendo anche per linee esterne/M&amp;A.
&gt; Non in target per Vertis ma da valutare partnership con Cyber Dyne.</t>
  </si>
  <si>
    <t>Fondata nel 2020. Piattaforma che permette agli utenti di prenotare visite a domicilio. La società ha sviluppato anche la piattaforma My Care per aziende e condomini.
Valore della produzione: €89k nel 2020A; €491k nel 2021A; €2,65m nel 2022E; €5,28m nel 2023E; €17,44 nel 2024E. 
In raccolta per €5m.
&gt; Modello di business</t>
  </si>
  <si>
    <t>Surgetech</t>
  </si>
  <si>
    <t xml:space="preserve">Archtools </t>
  </si>
  <si>
    <t>Henshin Group</t>
  </si>
  <si>
    <t>Bikeroom</t>
  </si>
  <si>
    <t>Marina Raicevic</t>
  </si>
  <si>
    <t>Carlo-Felice Balduzzi-L&amp;B Partners</t>
  </si>
  <si>
    <t>Edmondo Sparano-Digital Magics</t>
  </si>
  <si>
    <t>marina.raicevic@surgetech.eu</t>
  </si>
  <si>
    <r>
      <t xml:space="preserve">Fatta call il 04/07.
Nati nel 2018. 
Sono partiti rivolgendosi alla </t>
    </r>
    <r>
      <rPr>
        <sz val="11"/>
        <color theme="1"/>
        <rFont val="Calibri"/>
        <family val="2"/>
        <scheme val="minor"/>
      </rPr>
      <t xml:space="preserve">fashion industry, ma la tecnologia si adatta a food, automotive, pharma industry. Per ora il loro unico cliente è Kering Eyewear, che si occupa di retail di occhiali del gruppo Kering.
Il pricing è modulare, cambia in base al fatturato delle aziende in modo da agevolare l’ingresso di piccoli player. In particolare, il revenue model è basato su: costo della licenza, che dipende dal fatturato, +  setup cost. Si parte normalmente con un POC e successivamente si stipula un contratto annuale. </t>
    </r>
    <r>
      <rPr>
        <sz val="11"/>
        <rFont val="Calibri"/>
        <family val="2"/>
      </rPr>
      <t xml:space="preserve">
Tra i competitors: TrusTrace, Circularise, VeChain, Luxochain.
Team composto da 23 persone, di cui 16-17 sono parte del team tech, 2 del team sales e  2 del team project management. 5 dipendenti lavorando in Italia, gli altri da remoto all'estero.
Hanno fatturato circa €500-600k nel 2020; circa €700k nel 2021 (corrispondo ad un unico cliente, Kering Eyewear, che è il capo filiera, con i suoi 50 fornitori che fanno parte della sua supply chain). Non hanno obiettivi in termini di fatturato futuro. Al momento stanno negoziando diversi POC e hanno sviluppato anche DAM, "digital asset management system", un prodotto per la gestione delle immagini. 
La piattaforma è proprietaria ed è stata sviluppata internamente. Ad oggi la soluzione è plug and play, non è possibile la free trial, è comunque una soluzione da costruire su misura del progetto, anche se c’è una parte standard.
Hanno ricevuto €1m da Gellify. 
È previsto un aucap a partire da gennaio 2023 intorno ai €4m per ingrandire il team, creare anche una sede operativa (hanno solo una sede legale a Bologna) ed espandersi a livello internazionale. I €4m dovrebbero essere coperti da Gellify. </t>
    </r>
  </si>
  <si>
    <r>
      <t xml:space="preserve">Grazie all'uso della tecnologia </t>
    </r>
    <r>
      <rPr>
        <i/>
        <sz val="11"/>
        <rFont val="Calibri"/>
        <family val="2"/>
      </rPr>
      <t>blockchain</t>
    </r>
    <r>
      <rPr>
        <sz val="11"/>
        <rFont val="Calibri"/>
        <family val="2"/>
      </rPr>
      <t xml:space="preserve">, ha sviluppato un </t>
    </r>
    <r>
      <rPr>
        <i/>
        <sz val="11"/>
        <rFont val="Calibri"/>
        <family val="2"/>
      </rPr>
      <t>software</t>
    </r>
    <r>
      <rPr>
        <sz val="11"/>
        <rFont val="Calibri"/>
        <family val="2"/>
      </rPr>
      <t xml:space="preserve"> per la condivisione e tracciabilità dei dati da parte degli attori di una </t>
    </r>
    <r>
      <rPr>
        <i/>
        <sz val="11"/>
        <rFont val="Calibri"/>
        <family val="2"/>
      </rPr>
      <t>supply chain</t>
    </r>
    <r>
      <rPr>
        <sz val="11"/>
        <rFont val="Calibri"/>
        <family val="2"/>
      </rPr>
      <t xml:space="preserve">, al fine di migliorare la trasparenza e collaborazione. </t>
    </r>
  </si>
  <si>
    <t>carlo.balduzzi@lbpartners.it</t>
  </si>
  <si>
    <r>
      <rPr>
        <i/>
        <sz val="11"/>
        <rFont val="Calibri"/>
        <family val="2"/>
      </rPr>
      <t>E-commerce</t>
    </r>
    <r>
      <rPr>
        <sz val="11"/>
        <rFont val="Calibri"/>
        <family val="2"/>
      </rPr>
      <t xml:space="preserve"> di bici di fascia medio-alta e di </t>
    </r>
    <r>
      <rPr>
        <i/>
        <sz val="11"/>
        <rFont val="Calibri"/>
        <family val="2"/>
      </rPr>
      <t>e-bike</t>
    </r>
    <r>
      <rPr>
        <sz val="11"/>
        <rFont val="Calibri"/>
        <family val="2"/>
      </rPr>
      <t>, sia nuove che ricondizionate.</t>
    </r>
  </si>
  <si>
    <r>
      <t xml:space="preserve">Ha sviluppato MOVENS, una meta-piattaforma di mobilità incentrata sull’utente, in grado di integrare tutte le altre piattaforme che forniscono servizi nell’ecosistema </t>
    </r>
    <r>
      <rPr>
        <i/>
        <sz val="11"/>
        <rFont val="Calibri"/>
        <family val="2"/>
      </rPr>
      <t xml:space="preserve">Smart City </t>
    </r>
    <r>
      <rPr>
        <sz val="11"/>
        <rFont val="Calibri"/>
        <family val="2"/>
      </rPr>
      <t>e di essere un punto di accesso unitario per la gestione dei dati dei clienti.</t>
    </r>
  </si>
  <si>
    <r>
      <t>Ha sviluppato una piattaforma</t>
    </r>
    <r>
      <rPr>
        <i/>
        <sz val="11"/>
        <rFont val="Calibri"/>
        <family val="2"/>
      </rPr>
      <t xml:space="preserve"> SaaS</t>
    </r>
    <r>
      <rPr>
        <sz val="11"/>
        <rFont val="Calibri"/>
        <family val="2"/>
      </rPr>
      <t xml:space="preserve"> per automatizzare l'attività di  progettazione di architetti, geometri ed ingegneri.</t>
    </r>
  </si>
  <si>
    <t>Paolo Cistaro</t>
  </si>
  <si>
    <t>paolo.cistaro@gmail.com</t>
  </si>
  <si>
    <t>Rejected nel 2018 con motivazione 1.a, ci è stata risegnalata dall'advisor Paolo Cistaro.
Prevedono di entrare sul mercato nel 2023 (€4m di revenues previste). In raccolta per circa €20m di equity nei prossimi 3 anni.
Team: 15, di cui il 40% sono PhD
&gt; Fase di vita, fabbisogno di capitale</t>
  </si>
  <si>
    <t>Fatturato 2021: €4,7m, hanno €6m già chiusi per il 2022.
Team: 38
In raccolta per €30m nel 2022 (pre-money del round precedente inferiore a €20m).
Stanno parlando con player importanti come DAZN, Sky…
Hanno deciso di procedere con un round interno + finanziamento bancario. Ci risentiamo dopo l'estate per un aggiornamento.</t>
  </si>
  <si>
    <t>Fatta call il 23/05, poi il 27/06 anche con Alessandro.
Ricavi: €2,1m nel 2021B; €3,9 nel 2022E; €8,5m nel 2023E.
In raccolta per €4m per consolidamento Italia e espansione estera.
&gt; Business model e offerta troppo articolati e con elementi differenziali ridotti.</t>
  </si>
  <si>
    <t>Faranno un bridge round da €2,5m (di cui €1,5m a giugno) con Hinvest e l'imprenditore Moretti (Lynks,), ad una pre-money valuation di €25m.
Non sono interessati a raccogliere maggiori capitali ad una pre-money più bassa.</t>
  </si>
  <si>
    <t>Rejected ad aprile 2021 con motivazione 1.m, ci è stata risegnalata da Maurizio Vendramini (Draco).
Hanno chiuso il 2021 con €11,3m di fatturato e hanno a piano quest'anno €12,8m (se non chiudono il round), o €18,8m se lo chiudono. EBITDA positive.
Sono in raccolta per €3m da investire nel'acquisizione del 51% di una target. Ad oggi hanno concluso 8 acquisizioni.</t>
  </si>
  <si>
    <r>
      <t xml:space="preserve">Fondata nel 2017. Grazie all'uso di tecnologie di IA, la Società ha sviluppato un sistema per identificare, tracciare e classificare uccelli e la presenza di droni in tempo reale, al fine di mitigare il rischio di collisione di questi ultimi con gli aerei in volo.
La Società ha chiuso il 2021 con un fatturato pari a €3,30m e €1,18m di </t>
    </r>
    <r>
      <rPr>
        <i/>
        <sz val="11"/>
        <rFont val="Calibri"/>
        <family val="2"/>
      </rPr>
      <t>EBITDA</t>
    </r>
    <r>
      <rPr>
        <sz val="11"/>
        <rFont val="Calibri"/>
        <family val="2"/>
      </rPr>
      <t>. Fatturato 2022E pari a €4m, fatturato 2023E pari a €10m.
È in raccolta per €5m.
Inviato NDA per avere docs: al momento il feedback non è particolarmente positivo soprattuto sul fronte team. Ci hanno mandato i docs per approfondire.</t>
    </r>
  </si>
  <si>
    <t>Fondata nel 2018.
Ad oggi offre due servizi: (i) Exchange crypto/FIAT, che consente l'acquisto di moneta virtuale tramite valute FIAT (euro/dollari) e il trading di criptovalute, e (ii) Coinbar consulting, un servizio di consulenza specializzata in grandi acquisti ed exit compliant. Rispetto agli exchange tradizionali, Coinbar offre ai propri clienti un servizio di assistenza fisico sul territorio. Presso i punti Coinbar, i clienti hanno la possibilità di richiedere un appuntamento per ricevere assistenza dedicata. Il primo punto Coinbar è stato aperto a Roma ed è attivo dal 2020.
Nuovi servizi a piano: (i) per il segmento B2C, Coinbar Pay, un servizio che consente di effettuare pagamenti digitali in criptovalute attraverso il cambio istantaneo in euro; (ii) per il segmento B2B, Coinbar Pay Business/Retail, il servizio dedicato a tutti i merchant e realizzato per i pagamenti istantanei in criptovalute (finora è stato usato da 50 gestori di esercizi pubblici. Coinbar effettua il cambio automatico e sul conto i merchant trovano la cifra in euro. Fonte: Corriere della Sera); per gli operatori istituzionali, Platform As A Service, per fornire il servizio di exchange in white label.
Risultati ad oggi: 11.500 utenti registrati, di cui +2.500 attivi in quanto effettuano transazioni quotidiane/settimanali. Il volume scambiato sull’exchange nel 2021 supera i €27,7m, con un fatturato di oltre €500k.
La società è raccolta per €3,3m da utilizzare principalmente per lo sviluppo dei nuovi prodotti, marketing ed espansione del team. La pre-money attesa è di €25m.
Rev20: €100k, 2021: €350k.
Ricavi stimati dopo la chiusura del round: €3m nel 1o anno, €6m nel 2o anno, €11m nel 3o anno, €20m nel 4o anno.
Hanno un accordo con Chili, piattaforma di streaming che da giugno introdurrà un sistema di pagamento basato sul denaro virtuale per l'acquisto ed il noleggio di film e serie tv. Grazie a questo accordo, Coinbar potrà attingere ad un bacino di 5,5m di potenziali clienti sparsi tra Italia, Inghilterra, Polonia, Germania e Austria. La società stima per fine 2023 di raggiungere 30k utenti (Fonte: Corriere della Sera).</t>
  </si>
  <si>
    <t>Società con sede legale a Londra ma con attività rilevanti in Italia.
Fondata nel 2021.
Il benchmark è Canva, ma dedicato alla progettazione architettonica. 
Ha chiuso il 2021 con €200k di fatturato. In particolare, nel periodo marzo 2021-maggio 2022 ha realizzato vendite per €283k, con 1k ordini provenienti da 314 clienti. Attualmente il fatturato medio mensile è di €20k. La Società stima di chiudere il 2022 con €400k di fatturato e di realizzare ricavi per €5m entro il 2025. È EBITDA positive (€18k nel 2021, €71k nel 2022e).
In raccolta per €150k.
&gt; traction</t>
  </si>
  <si>
    <t>Società con sede legale a Londra ma con attività rilevanti in Italia.
Fondata nel 2018.
La raccolta, finalizzata a sostenere il piano di sviluppo della società, verrà effettuata mediante ingresso in società in aumento di capitale e/o sottoscrizione di un bond convertendo da parte degli investitori interessati (anche in club deal) per un ammontare complessivo preliminarmente stimato in €6,5m. Le risorse saranno destinate per il 70% ad un’evoluzione tecnologia della piattaforma (integrazione blockchain, cloud to edge, ecc.) e per il restante 30% alla copertura di costi di sales e marketing.
La società dispone già di contratti commerciali che dovrebbero permetterle di chiudere l’esercizio 2022 con ricavi per circa €1m e, grazie alle risorse raccolte, dovrebbe diventare EBITDA positive nel 2024 con il superamento della soglia di ricavi di circa €7/10m.
In raccolta per €6,4m (pre-money valuation proposta €60m)</t>
  </si>
  <si>
    <t>Giacomo Lazzarini-Endeavor</t>
  </si>
  <si>
    <t>Elorashop</t>
  </si>
  <si>
    <t>Her-Age</t>
  </si>
  <si>
    <t>Heaven</t>
  </si>
  <si>
    <t>Olivia</t>
  </si>
  <si>
    <t>Pin Vision</t>
  </si>
  <si>
    <t>MyPad</t>
  </si>
  <si>
    <t>Fontilio</t>
  </si>
  <si>
    <t>Younit</t>
  </si>
  <si>
    <t>Johnix</t>
  </si>
  <si>
    <t>Freedome</t>
  </si>
  <si>
    <t>Pioppo</t>
  </si>
  <si>
    <t>Campobasso</t>
  </si>
  <si>
    <t>Clemente Biondo</t>
  </si>
  <si>
    <t>B4i</t>
  </si>
  <si>
    <t>Marco Massimo Bertini</t>
  </si>
  <si>
    <t>Valeria Lesma</t>
  </si>
  <si>
    <t>Giovanni Lorenzetto-KPMG</t>
  </si>
  <si>
    <t>Marco Meoni-Growth Capital</t>
  </si>
  <si>
    <t>info@elorashop.it</t>
  </si>
  <si>
    <r>
      <rPr>
        <i/>
        <sz val="11"/>
        <rFont val="Calibri"/>
        <family val="2"/>
      </rPr>
      <t>E-commerce</t>
    </r>
    <r>
      <rPr>
        <sz val="11"/>
        <rFont val="Calibri"/>
        <family val="2"/>
      </rPr>
      <t xml:space="preserve"> di prodotti per la cura della casa e della persona.</t>
    </r>
  </si>
  <si>
    <t>Progetto di una web agency denominata GB Communication, nata nel 2019, e specializzata nell'e-commerce. 
L'e-commerce è stato lanciato a Marzo 2022, quando ha registrato un numero di ordini pari a 159 con un ordine medio di 44€. Metriche raggiunte a giugno 2022: numero di ordini pari a 388, ordine medio di 41,5€. Ad oggi, gli utenti registrati in piattaforma sono 1.100, con un numero di prodotti disponibili sullo store pari a 1.040. Il tasso di ritorno degli utenti al 2° acquisto è pari al 10%.
Hanno l'obiettivo di raggiungere per Q3 2023 €200k mese e in Q4 20224 di aprire il primo punto vendita offline, per poi essere presenti nelle principali città italiane.</t>
  </si>
  <si>
    <t>glorenzetto@kpmg.it</t>
  </si>
  <si>
    <r>
      <rPr>
        <i/>
        <sz val="11"/>
        <rFont val="Calibri"/>
        <family val="2"/>
      </rPr>
      <t>Re-commerce</t>
    </r>
    <r>
      <rPr>
        <sz val="11"/>
        <rFont val="Calibri"/>
        <family val="2"/>
      </rPr>
      <t xml:space="preserve"> di moda di lusso autenticata con opzione </t>
    </r>
    <r>
      <rPr>
        <i/>
        <sz val="11"/>
        <rFont val="Calibri"/>
        <family val="2"/>
      </rPr>
      <t>NFT</t>
    </r>
    <r>
      <rPr>
        <sz val="11"/>
        <rFont val="Calibri"/>
        <family val="2"/>
      </rPr>
      <t xml:space="preserve">, attivo nel mercato </t>
    </r>
    <r>
      <rPr>
        <i/>
        <sz val="11"/>
        <rFont val="Calibri"/>
        <family val="2"/>
      </rPr>
      <t>vintage</t>
    </r>
    <r>
      <rPr>
        <sz val="11"/>
        <rFont val="Calibri"/>
        <family val="2"/>
      </rPr>
      <t xml:space="preserve"> e</t>
    </r>
    <r>
      <rPr>
        <i/>
        <sz val="11"/>
        <rFont val="Calibri"/>
        <family val="2"/>
      </rPr>
      <t xml:space="preserve"> second hand.</t>
    </r>
  </si>
  <si>
    <t>Fondata nel 2021.
Marketplace online attraverso il quale venditori privati e negozi di abbigliamento second hand hanno la possibilità di mettere in vendita i propri prodotti. L’autenticità di ogni prodotto viene certificata da un gruppo di esperti per assicurarsi che nessuna merce contraffatta possa essere venduta.
I prodotti più esclusivi sono anche dotati di un QR-Code che, una volta scansionato, è in grado di fornire al proprietario il relativo certificato di autenticità e proprietà, nonché informazioni specifiche sul prezzo, il processo creativo, la storia, i precedenti proprietari, le caratteristiche del prodotto stesso e il proprio NFT. Tali informazioni sono archiviate in modo sicuro e registrate in blockchain sull’app Virgo, sviluppata dal partner tecnologico di Her-Age
Luxochain, e accessibili tramite smartphone da parte dell’acquirente.
Giro d’affari di oltre €100k e margini positivi. Il fatturato è sostenuto da due
principali linee di ricavo: 1) commissioni applicate agli articoli venduti, variabili sulla base del prezzo di vendita e sulla tipologia di venditore (privato o negozio); 2) canoni fissi applicati al servizio “Authenticate Only”, attraverso il quale il cliente può richiedere l’autentificazione del proprio prodotto e il rilascio del relativo certificato.
L’aumento di capitale è finalizzato al miglioramento delle funzioni IT e logistica, nonché ad attività di marketing e al rafforzamento della struttura societaria. L’investimento richiesto è pari a €1,8m per il 20% delle quote della Società.</t>
  </si>
  <si>
    <t>Realizza prodotti alternativi al latte esclusivamente a base di avena.</t>
  </si>
  <si>
    <r>
      <t xml:space="preserve">Ha sviluppato un </t>
    </r>
    <r>
      <rPr>
        <i/>
        <sz val="11"/>
        <rFont val="Calibri"/>
        <family val="2"/>
      </rPr>
      <t>software</t>
    </r>
    <r>
      <rPr>
        <sz val="11"/>
        <rFont val="Calibri"/>
        <family val="2"/>
      </rPr>
      <t xml:space="preserve"> </t>
    </r>
    <r>
      <rPr>
        <i/>
        <sz val="11"/>
        <rFont val="Calibri"/>
        <family val="2"/>
      </rPr>
      <t>GPS cloud-native</t>
    </r>
    <r>
      <rPr>
        <sz val="11"/>
        <rFont val="Calibri"/>
        <family val="2"/>
      </rPr>
      <t xml:space="preserve"> che supporta i golf</t>
    </r>
    <r>
      <rPr>
        <i/>
        <sz val="11"/>
        <rFont val="Calibri"/>
        <family val="2"/>
      </rPr>
      <t xml:space="preserve"> clubs</t>
    </r>
    <r>
      <rPr>
        <sz val="11"/>
        <rFont val="Calibri"/>
        <family val="2"/>
      </rPr>
      <t xml:space="preserve"> nell'offerta di servizi digitali sul campo da golf. In questo modo i giocatori di golf, attraverso l'</t>
    </r>
    <r>
      <rPr>
        <i/>
        <sz val="11"/>
        <rFont val="Calibri"/>
        <family val="2"/>
      </rPr>
      <t>app</t>
    </r>
    <r>
      <rPr>
        <sz val="11"/>
        <rFont val="Calibri"/>
        <family val="2"/>
      </rPr>
      <t xml:space="preserve"> di Pin Vision, hanno una conoscenza </t>
    </r>
    <r>
      <rPr>
        <i/>
        <sz val="11"/>
        <rFont val="Calibri"/>
        <family val="2"/>
      </rPr>
      <t xml:space="preserve">on-demand </t>
    </r>
    <r>
      <rPr>
        <sz val="11"/>
        <rFont val="Calibri"/>
        <family val="2"/>
      </rPr>
      <t>del campo da golf, in particolare dell'esatta posizione della bandiera e la sua distanza.</t>
    </r>
  </si>
  <si>
    <t>Fondata nel 2021.
Per i golf clubs, fornisce un software attraverso il quale possono fornire ai giocatori la posizione del pin (asta), inviare aggiornamenti in tempo reale sulle condizioni del campo, fornire statistiche sui giocatori di golf
sul campo e aumentare la visibilità del Golf Club all'interno della sua community.
Per i giocatori, fornisce un'app iOS e Android gratuita attraverso la quale possono essere sempre aggiornati sulle posizioni dei pins e conoscere la distanza effettiva dalla bandiera. 
App disponibile in Italia e Svizzera.
Team composto da 8 persone.
Traction: 600 golf clubs mappati in Italia, Svizzera e Germania; €60k di contratti firmati nel secondo trimestre 2022; 5.200 giocatori di golf registrati;
37 golf clubs serviti (2 in Svizzera). 
In raccolta per €500k in Q3 2022.</t>
  </si>
  <si>
    <t>luigi.goria@pinvision.it</t>
  </si>
  <si>
    <t>Luigi Goria</t>
  </si>
  <si>
    <t>Lorenzo Roccati</t>
  </si>
  <si>
    <r>
      <t xml:space="preserve">Piattaforma di </t>
    </r>
    <r>
      <rPr>
        <i/>
        <sz val="11"/>
        <rFont val="Calibri"/>
        <family val="2"/>
      </rPr>
      <t xml:space="preserve">social gaming </t>
    </r>
    <r>
      <rPr>
        <sz val="11"/>
        <rFont val="Calibri"/>
        <family val="2"/>
      </rPr>
      <t>in cui gli utenti competono e interagiscono con altri giocatori e talenti (</t>
    </r>
    <r>
      <rPr>
        <i/>
        <sz val="11"/>
        <rFont val="Calibri"/>
        <family val="2"/>
      </rPr>
      <t>streamers</t>
    </r>
    <r>
      <rPr>
        <sz val="11"/>
        <rFont val="Calibri"/>
        <family val="2"/>
      </rPr>
      <t xml:space="preserve">, </t>
    </r>
    <r>
      <rPr>
        <i/>
        <sz val="11"/>
        <rFont val="Calibri"/>
        <family val="2"/>
      </rPr>
      <t>pro players</t>
    </r>
    <r>
      <rPr>
        <sz val="11"/>
        <rFont val="Calibri"/>
        <family val="2"/>
      </rPr>
      <t xml:space="preserve">, organizzatori di tornei) per guadagnare un token che possono accumulare e riscattare su una varietà di prodotti, servizi e </t>
    </r>
    <r>
      <rPr>
        <i/>
        <sz val="11"/>
        <rFont val="Calibri"/>
        <family val="2"/>
      </rPr>
      <t>assets digitali</t>
    </r>
    <r>
      <rPr>
        <sz val="11"/>
        <rFont val="Calibri"/>
        <family val="2"/>
      </rPr>
      <t xml:space="preserve"> presenti in piattaforma.</t>
    </r>
  </si>
  <si>
    <t>n.brivio@my-pad.it</t>
  </si>
  <si>
    <t xml:space="preserve">Team composto da 7 persone.
Pre-revenues.
Traction: 4500 utenti registrati; 28 partite giornaliere in media a giugno 2022;
2100 partite (giocate per tutta la stagione e 30 tornei); 5 streamers, 3 organizzatori.
In raccolta per €300k in Q4 2022.
</t>
  </si>
  <si>
    <t>Nicola Brivio</t>
  </si>
  <si>
    <t>marco.bertini@fontilio.com</t>
  </si>
  <si>
    <r>
      <t xml:space="preserve">Servizio di </t>
    </r>
    <r>
      <rPr>
        <i/>
        <sz val="11"/>
        <rFont val="Calibri"/>
        <family val="2"/>
      </rPr>
      <t xml:space="preserve">delivery </t>
    </r>
    <r>
      <rPr>
        <sz val="11"/>
        <rFont val="Calibri"/>
        <family val="2"/>
      </rPr>
      <t>di acqua a domicilio con tecnologia AI per non rimanere mai senz'acqua.</t>
    </r>
  </si>
  <si>
    <t>Operativi da un anno, hanno effettuato oltre 3.000 consegne.
Prodotti e servizi offerti: piattaforma per effettuare ordini automatici, servizio di consegna e ritiro al piano, portabottiglie modulare IoT brevettato.
Traction: 250 consegne al mese solo a Milano (90% ricorrenti),  €10k di fatturato ricorrente mensile.
In raccolta per  €2,5m (di cui una parte tramite fondo rilancio CDP) ad una pre-money di  €7,5m  per arrivare a break even nell'arco di 36 mesi.
Modello a subscription con abbonamento di €39/mese incluso portabottiglie oppure ordini singoli.
Ricavi: €403k nel 2023e, €1,5m nel 2024e, €2,6m nel 2025e.</t>
  </si>
  <si>
    <t>ferdinando.meo@younit.it</t>
  </si>
  <si>
    <t>Ferdinando Meo</t>
  </si>
  <si>
    <r>
      <t xml:space="preserve">Offre una soluzione alle aziende in </t>
    </r>
    <r>
      <rPr>
        <i/>
        <sz val="11"/>
        <rFont val="Calibri"/>
        <family val="2"/>
      </rPr>
      <t>smartworking</t>
    </r>
    <r>
      <rPr>
        <sz val="11"/>
        <rFont val="Calibri"/>
        <family val="2"/>
      </rPr>
      <t>, fornendo un “</t>
    </r>
    <r>
      <rPr>
        <i/>
        <sz val="11"/>
        <rFont val="Calibri"/>
        <family val="2"/>
      </rPr>
      <t>home office</t>
    </r>
    <r>
      <rPr>
        <sz val="11"/>
        <rFont val="Calibri"/>
        <family val="2"/>
      </rPr>
      <t>” personalizzato ai dipendenti che lavorano da casa, con prodotti ergonomici, certificati e sostenibili.</t>
    </r>
  </si>
  <si>
    <t>luca.longhi@azimutdirect.com</t>
  </si>
  <si>
    <r>
      <t xml:space="preserve">Ha sviluppato una piattaforma di </t>
    </r>
    <r>
      <rPr>
        <i/>
        <sz val="11"/>
        <rFont val="Calibri"/>
        <family val="2"/>
      </rPr>
      <t>e-renting</t>
    </r>
    <r>
      <rPr>
        <sz val="11"/>
        <rFont val="Calibri"/>
        <family val="2"/>
      </rPr>
      <t xml:space="preserve"> sia per permettere ad utenti </t>
    </r>
    <r>
      <rPr>
        <i/>
        <sz val="11"/>
        <rFont val="Calibri"/>
        <family val="2"/>
      </rPr>
      <t>B2C</t>
    </r>
    <r>
      <rPr>
        <sz val="11"/>
        <rFont val="Calibri"/>
        <family val="2"/>
      </rPr>
      <t xml:space="preserve"> di noleggiare a lungo termine sia fornendo la piattaforma in </t>
    </r>
    <r>
      <rPr>
        <i/>
        <sz val="11"/>
        <rFont val="Calibri"/>
        <family val="2"/>
      </rPr>
      <t>white label</t>
    </r>
    <r>
      <rPr>
        <sz val="11"/>
        <rFont val="Calibri"/>
        <family val="2"/>
      </rPr>
      <t xml:space="preserve"> alle imprese.</t>
    </r>
  </si>
  <si>
    <t>Fondata nel 2019.
In raccolta per €1m. Nel 2019 ha raccolto €50k con una campagna di crowdfunding. 
Nel 2021 ha realizzato ricavi per circa €740k (+1.150% rispetto al 2020). 
Tra i clienti: Banca Generali, Lavazza, Ikea (noleggio di arredi).</t>
  </si>
  <si>
    <r>
      <rPr>
        <i/>
        <sz val="11"/>
        <rFont val="Calibri"/>
        <family val="2"/>
      </rPr>
      <t>Marketplace B2C</t>
    </r>
    <r>
      <rPr>
        <sz val="11"/>
        <rFont val="Calibri"/>
        <family val="2"/>
      </rPr>
      <t xml:space="preserve"> per le esperienze </t>
    </r>
    <r>
      <rPr>
        <i/>
        <sz val="11"/>
        <rFont val="Calibri"/>
        <family val="2"/>
      </rPr>
      <t>outdoor.</t>
    </r>
  </si>
  <si>
    <t>mmeoni@growthcapital.it</t>
  </si>
  <si>
    <t>valeria.lesma@pioppocompany.it</t>
  </si>
  <si>
    <r>
      <t xml:space="preserve">Commercializza </t>
    </r>
    <r>
      <rPr>
        <i/>
        <sz val="11"/>
        <rFont val="Calibri"/>
        <family val="2"/>
      </rPr>
      <t>snacks</t>
    </r>
    <r>
      <rPr>
        <sz val="11"/>
        <rFont val="Calibri"/>
        <family val="2"/>
      </rPr>
      <t xml:space="preserve"> salutari a base vegetale.</t>
    </r>
  </si>
  <si>
    <r>
      <t xml:space="preserve">Piattaforma che aiuta le aziende ad automatizzare le spedizioni </t>
    </r>
    <r>
      <rPr>
        <i/>
        <sz val="11"/>
        <rFont val="Calibri"/>
        <family val="2"/>
        <scheme val="minor"/>
      </rPr>
      <t>online</t>
    </r>
    <r>
      <rPr>
        <sz val="11"/>
        <rFont val="Calibri"/>
        <family val="2"/>
        <scheme val="minor"/>
      </rPr>
      <t xml:space="preserve"> e a gestire servizi collegati all'</t>
    </r>
    <r>
      <rPr>
        <i/>
        <sz val="11"/>
        <rFont val="Calibri"/>
        <family val="2"/>
        <scheme val="minor"/>
      </rPr>
      <t>e-commerce</t>
    </r>
    <r>
      <rPr>
        <sz val="11"/>
        <rFont val="Calibri"/>
        <family val="2"/>
        <scheme val="minor"/>
      </rPr>
      <t xml:space="preserve"> (</t>
    </r>
    <r>
      <rPr>
        <i/>
        <sz val="11"/>
        <rFont val="Calibri"/>
        <family val="2"/>
        <scheme val="minor"/>
      </rPr>
      <t>marketing automation</t>
    </r>
    <r>
      <rPr>
        <sz val="11"/>
        <rFont val="Calibri"/>
        <family val="2"/>
        <scheme val="minor"/>
      </rPr>
      <t>, ecc.).</t>
    </r>
  </si>
  <si>
    <t>Fondata nel 2019.
Ad oggi vende frutta secca: mandorle, nocciole e noci.
Gli ingredienti dei prodotti provengono da agricoltori locali e piccoli consorzi agricoli.
Sta collaborando con grandi players come ITA Airways (offerta degli snacks ai passeggeri), il gruppo ospedaliero San Donato, catene di supermercati.
Ricavi: €113k nel 2021, €376k nel 2022e, €4,4m nel 2023e.
In raccolta per €3m.</t>
  </si>
  <si>
    <t xml:space="preserve">Piattaforma che consente ai propri clienti corporate di migliorare la usability e sicurezza dei digital assets mediante test, analisi e insight effettuati dai membri della community sviluppata da Unguess per specfiche aree di attività (software quality, cyber security, ecc.). </t>
  </si>
  <si>
    <t>UV: €1.521.421,5
Azimut: €532.908,72
Altri 14 investitori/soci: €1.445.761,62</t>
  </si>
  <si>
    <t xml:space="preserve">Fondata nel 2018. Opera sia sul canale B2C che B2B (ristoranti, hotel).
La Società è in raccolta per €200k con l'obiettivo di un successivo seed round di €1m ad una valutazione di €5m. Fatturato: €55k nel 2021, €150k nel 2022e, €750k nel 2023e.
Rejected a maggio 2022 con motivazione 1.a, ci hanno riscritto a luglio 2022 in  vista del seed round da €1m. Rispetto all'obiettivo di €200k, ne hanno raccolti €100k da business angels. </t>
  </si>
  <si>
    <t xml:space="preserve">Gabriele Giugliano </t>
  </si>
  <si>
    <t>gabriele@tutored.it</t>
  </si>
  <si>
    <t>Wetacoo</t>
  </si>
  <si>
    <t xml:space="preserve">Easyrain </t>
  </si>
  <si>
    <t>Teseo</t>
  </si>
  <si>
    <t>Popularise</t>
  </si>
  <si>
    <t>Weagle</t>
  </si>
  <si>
    <t>Medicilio</t>
  </si>
  <si>
    <t xml:space="preserve">Nibol </t>
  </si>
  <si>
    <t>PotPot</t>
  </si>
  <si>
    <t>ENDU</t>
  </si>
  <si>
    <t xml:space="preserve">Yspot </t>
  </si>
  <si>
    <t>Lorenzo Cerrone</t>
  </si>
  <si>
    <t>Riccardo Suardi</t>
  </si>
  <si>
    <t>Simone Paolino</t>
  </si>
  <si>
    <t>Riccardo Longobardi</t>
  </si>
  <si>
    <t>Riccardo Troiano-Orrick/
Giulio Montoli-Lventure</t>
  </si>
  <si>
    <t>Francesco De Michelis-MITO Technology</t>
  </si>
  <si>
    <t>Francesco Pellone-Grimaldi Studio Legale</t>
  </si>
  <si>
    <r>
      <t xml:space="preserve">Piattaforma proprietaria per prenotare servizi di deposito e trasporto degli oggetti </t>
    </r>
    <r>
      <rPr>
        <i/>
        <sz val="11"/>
        <rFont val="Calibri"/>
        <family val="2"/>
      </rPr>
      <t>on-demand</t>
    </r>
    <r>
      <rPr>
        <sz val="11"/>
        <rFont val="Calibri"/>
        <family val="2"/>
      </rPr>
      <t xml:space="preserve">. </t>
    </r>
  </si>
  <si>
    <t xml:space="preserve">andrea.croce@popularise.it
</t>
  </si>
  <si>
    <t>Andrea Croce</t>
  </si>
  <si>
    <t>Piattaforma che consente di prenotare esami specialistici a domicilio.</t>
  </si>
  <si>
    <r>
      <t>Sviluppa soluzioni di sicurezza in grado di contrastare il fenomeno dell'</t>
    </r>
    <r>
      <rPr>
        <i/>
        <sz val="11"/>
        <rFont val="Calibri"/>
        <family val="2"/>
      </rPr>
      <t xml:space="preserve">aquaplaning </t>
    </r>
    <r>
      <rPr>
        <sz val="11"/>
        <rFont val="Calibri"/>
        <family val="2"/>
      </rPr>
      <t>e rendere più sicura la guida sull'asfalto bagnato, anche per i veicoli autonomi.</t>
    </r>
  </si>
  <si>
    <t>FPellone@grimaldilex.com</t>
  </si>
  <si>
    <r>
      <t xml:space="preserve">Ha sviluppato Kibi, una piattaforma basata su tecnologia </t>
    </r>
    <r>
      <rPr>
        <i/>
        <sz val="11"/>
        <rFont val="Calibri"/>
        <family val="2"/>
      </rPr>
      <t>AI</t>
    </r>
    <r>
      <rPr>
        <sz val="11"/>
        <rFont val="Calibri"/>
        <family val="2"/>
      </rPr>
      <t xml:space="preserve"> che aiuta i </t>
    </r>
    <r>
      <rPr>
        <i/>
        <sz val="11"/>
        <rFont val="Calibri"/>
        <family val="2"/>
      </rPr>
      <t>caregiver</t>
    </r>
    <r>
      <rPr>
        <sz val="11"/>
        <rFont val="Calibri"/>
        <family val="2"/>
      </rPr>
      <t xml:space="preserve"> a personalizzare l’assistenza offerta.</t>
    </r>
  </si>
  <si>
    <t>riccardo.suardi@nibol.com</t>
  </si>
  <si>
    <t>s.paolino@potpot.biz</t>
  </si>
  <si>
    <t>andrea.casalini62@gmail.com</t>
  </si>
  <si>
    <t>Andrea Casalini</t>
  </si>
  <si>
    <r>
      <t xml:space="preserve">Piattaforma per prenotare </t>
    </r>
    <r>
      <rPr>
        <i/>
        <sz val="11"/>
        <rFont val="Calibri"/>
        <family val="2"/>
      </rPr>
      <t>online</t>
    </r>
    <r>
      <rPr>
        <sz val="11"/>
        <rFont val="Calibri"/>
        <family val="2"/>
      </rPr>
      <t xml:space="preserve"> il servizio di deposito bagagli con ritiro presso uno dei principali punti di ripartenza della città (stazioni o aereoporti).</t>
    </r>
  </si>
  <si>
    <t>riccardo@yspot.co</t>
  </si>
  <si>
    <r>
      <t xml:space="preserve">Motore di ricerca pensato per tutelare la </t>
    </r>
    <r>
      <rPr>
        <i/>
        <sz val="11"/>
        <rFont val="Calibri"/>
        <family val="2"/>
      </rPr>
      <t>privacy</t>
    </r>
    <r>
      <rPr>
        <sz val="11"/>
        <rFont val="Calibri"/>
        <family val="2"/>
      </rPr>
      <t xml:space="preserve"> delle PMI e consentire una gestione facilitata dei dati sensibili aziendali generati sui motori di ricerca stessi.</t>
    </r>
  </si>
  <si>
    <t>Iniziativa assegnata nel 2022 al fondo di TT. Essendo stata bocciata da quest'ultimo, è stata assegnata ai fondi di scaleup.
Fatturato: €145k in '22e; €730k in '23e; €2,15m in '24e.
In raccolta per un primo round bridge da €600k ad una pre-money di €1m e successivo round pre-series A / series A da €1m.
&gt; Early stage</t>
  </si>
  <si>
    <r>
      <rPr>
        <i/>
        <sz val="11"/>
        <rFont val="Calibri"/>
        <family val="2"/>
      </rPr>
      <t>Shop online</t>
    </r>
    <r>
      <rPr>
        <sz val="11"/>
        <rFont val="Calibri"/>
        <family val="2"/>
      </rPr>
      <t xml:space="preserve"> di prodotti per il benessere sessuale e </t>
    </r>
    <r>
      <rPr>
        <i/>
        <sz val="11"/>
        <rFont val="Calibri"/>
        <family val="2"/>
      </rPr>
      <t>blog</t>
    </r>
    <r>
      <rPr>
        <sz val="11"/>
        <rFont val="Calibri"/>
        <family val="2"/>
      </rPr>
      <t xml:space="preserve"> dedicato a contenuti educativi sulla sessualità.</t>
    </r>
  </si>
  <si>
    <t>Piattaforma per la gestione dei luoghi di lavoro, sia in ufficio che da remoto.</t>
  </si>
  <si>
    <t>Rejected con motivazione 1.a a dicembre 2021, ci sono stati risegnalati da LVenture.
Stanno chiudendo un bridge round da €500k con nuovi soci (Samaipata non può reinvestire), in vista di un round da €3-5m. Use of funds: consolidamento nuovi mercati (Spagna, US, UK) e sviluppo prodotto (app fintech per spese condivise). Ultima post money: €20m
Hanno raggiunto un GMV di €450k e un fatturato netto di €90k / mese. 
Non ci mai mandato il BP aggiornato.</t>
  </si>
  <si>
    <t>Crescita ancora non in linea con quanto ricercato.
Rejected a settembre 2021 con motivazione 1.h (da monitorare), ci hanno riscritto a luglio 2022.
Sviluppo prodotto: hanno rilasciato la nuova piattaforma e app che vede protagoniste le "esperienze online", il nuovo prodotto Tutored che reinventa l'approccio di come le aziende interagiscono con i giovani talenti per attrarli ed assumerli. A luglio hanno lanciato l'MVP internazionale con focus sulle esperienze online per studenti e neo-laureati provenienti da UK, Spagna, Paesi Bassi e Germania.
114 società attive su Tutored in Q2 '22 (vs 67 in Q2 '21). 
Ricavi: €905k in '21, €412k in H1 '22. EBITDA positive (€210k in '21). 
&gt; Percorso di crescita, business model</t>
  </si>
  <si>
    <t>info@weagle.it</t>
  </si>
  <si>
    <t>Fondata nel 2009.
SardexPay Business: marketplace per trovare nuovi clienti e fornitori basato su un sistema di pagamento attraverso una valuta digitale denominata Sardex (1Sardex=1€= 1token), per risparmiare € (quando si acquista) ed essere pagati subito (quando si vende);
Sardex Pay Efficio: fornisce finanziamenti a lungo termine in Sardex per stimolare gli investimenti (zero interessi) e rimborsare la vendita di beni e servizi in Sardex;
SardexPay Employee e SardexPay Cashback: le PMI associate possono coinvolgere i dipendenti (welfare, incentivi, quota dello stipendio) e i consumatori finali (programma fedeltà in Sardex).
Revenue model basato sul pagamento di una subscription fee.
In corso una partnership con Algorand per migrare la piattaforma verso la tecnologia blockchain. 
Ricavi: €2,8m nel 2019, €3,4m nel 2020, €4,0m nel 2021. Ricavi stimati nel BP: €4,7 nel 2022e, €6,4m nel 2023e, €7,9m nel 2024e, €9,6m nel 2025e.
Nel 2021-2022, la Società ha raccolto €2,3m ad una post-money di €20m. Tra il 2023-2024, ha l'obiettivo di raccogliere €4m (se nel 2023) oppure €10m (se nel 2024). Attualmente è in raccolta per €3m (bridge round). Tra gli investitori attuali: CDP VC, Innogest, Fondazione di Sardegna, Primomiglio. I founders + CEO detengono ad oggi il 15% circa.</t>
  </si>
  <si>
    <r>
      <t>Piattaforma di “</t>
    </r>
    <r>
      <rPr>
        <i/>
        <sz val="11"/>
        <rFont val="Calibri"/>
        <family val="2"/>
      </rPr>
      <t>Popular People Marketing</t>
    </r>
    <r>
      <rPr>
        <sz val="11"/>
        <rFont val="Calibri"/>
        <family val="2"/>
      </rPr>
      <t xml:space="preserve">” che offre alle aziende campagne di </t>
    </r>
    <r>
      <rPr>
        <i/>
        <sz val="11"/>
        <rFont val="Calibri"/>
        <family val="2"/>
      </rPr>
      <t>influencer marketing</t>
    </r>
    <r>
      <rPr>
        <sz val="11"/>
        <rFont val="Calibri"/>
        <family val="2"/>
      </rPr>
      <t xml:space="preserve">, in collaborazione con la propria </t>
    </r>
    <r>
      <rPr>
        <i/>
        <sz val="11"/>
        <rFont val="Calibri"/>
        <family val="2"/>
      </rPr>
      <t>community</t>
    </r>
    <r>
      <rPr>
        <sz val="11"/>
        <rFont val="Calibri"/>
        <family val="2"/>
      </rPr>
      <t xml:space="preserve"> formata da migliaia di persone disposte a condividere contenuti sui propri profili</t>
    </r>
    <r>
      <rPr>
        <i/>
        <sz val="11"/>
        <rFont val="Calibri"/>
        <family val="2"/>
      </rPr>
      <t xml:space="preserve"> social </t>
    </r>
    <r>
      <rPr>
        <sz val="11"/>
        <rFont val="Calibri"/>
        <family val="2"/>
      </rPr>
      <t>in cambio di crediti.</t>
    </r>
  </si>
  <si>
    <t>Giovanni Blandina</t>
  </si>
  <si>
    <t>giovanni.blandina@easyrain.it</t>
  </si>
  <si>
    <t>Mattia Perroni</t>
  </si>
  <si>
    <t>mattia@cantieridigitali.eu</t>
  </si>
  <si>
    <t>Note</t>
  </si>
  <si>
    <t xml:space="preserve">Caracol </t>
  </si>
  <si>
    <t xml:space="preserve">BEYOND THE BOX </t>
  </si>
  <si>
    <t>Futurely</t>
  </si>
  <si>
    <t>FuturED</t>
  </si>
  <si>
    <t>Pietro Pogliani-Endeavor Italy</t>
  </si>
  <si>
    <t>francesco.destefano@caracol-am.com</t>
  </si>
  <si>
    <t>Francesco De Stefano</t>
  </si>
  <si>
    <t>aleksandra@beyondthebox.it</t>
  </si>
  <si>
    <t>Aleksandra Maravic</t>
  </si>
  <si>
    <t>Elisa Piscitelli</t>
  </si>
  <si>
    <t>elisa@myfuturely.com</t>
  </si>
  <si>
    <t>Ha sviluppato un sistema robotico per la stampa 3d di componenti di grandi dimensioni.</t>
  </si>
  <si>
    <r>
      <t xml:space="preserve">Piattaforma basata su tecnologia </t>
    </r>
    <r>
      <rPr>
        <i/>
        <sz val="11"/>
        <rFont val="Calibri"/>
        <family val="2"/>
      </rPr>
      <t>AI</t>
    </r>
    <r>
      <rPr>
        <sz val="11"/>
        <rFont val="Calibri"/>
        <family val="2"/>
      </rPr>
      <t xml:space="preserve"> che consente ai dipendenti delle aziende clienti di trovare il giusto esperto per ricevere supporto nello svolgimento di attività lavorative.</t>
    </r>
  </si>
  <si>
    <t>Piattaforma che guida gli studenti nella scelta del percorso universitario.</t>
  </si>
  <si>
    <t>Fondata nel 2019.
Revenue model a subscription: €35 per utente / mese. La società retrocede agli esperti €100 / ora. Ad oggi, ha gross margin del 49%.
Ricavi: €4k nel 2020; €20k nel 2021; €107k nel 2022E; €2,0m nel 2023E.
In raccolta per €1m, di cui €490k coperti da Business Angels, Italian Business School e CDP. Spazio disponibile per €520k.
&gt; momentaneamente non interessati, da monitorare.</t>
  </si>
  <si>
    <t>Fondata nel 2019. La differenza tra Kama e qualsiasi servizio di analisi delle partite già presente sul mercato è la capacità di personalizzazione a 360°.  Grazie alla customizzazione, Kama adatta i propri strumenti sulla base dei differenti stili di gioco e metodi di analisi.
Ha generato un fatturato di ca. €0,5m nel 2021 e prevede di chiudere il 2022 con un fatturato di ca. €1,2m (€900k in H1 2022). Il BP prevede al 2026 ricavi per ca. €29m.
In raccolta per €4m al fine di (i) sviluppare le strategie di internazionalizzazione, (ii) sostenere maggiori costi di R&amp;D/piattaforma IT e (iii) finanziare le strategie di marketing.
Valutazione post money dell'ultimo round (di circa €1m) pari a €21m.
Motivazione rejection: dubbi sul management team, competition, traction.</t>
  </si>
  <si>
    <t>Fondata nel 2020.
Round: seed round da €1m con diluizione del 25%, da chiudere entro settembre '22.
Ricavi '21: €180k; '22e: €500k.
Series A previsto per fine 2023 / inizio 2024.
Early stage.</t>
  </si>
  <si>
    <t>Fondata nel 2019.
Ricavi: €67k nel 2019; €105k nel 2020; €306k nel 2021E; €881k nel 2022E; €2m nel 2023E.
Ha raccolto €489k nel 2021 tramite crowdfunding.
Sono in raccolta per €2m ad una pre-money valuation di €5m.
Rejected a giugno 2022, ci ha riscritto ad agosto 2022 il loro advisor Maurizio Vendramini.
&gt; Diversificazione di portafoglio (Skinlabo).</t>
  </si>
  <si>
    <t>Ci ha riscritto a novembre 2021, poi di nuovo a gennaio 2022 e ad agosto.
Ancora pre-revenues, round da €600k</t>
  </si>
  <si>
    <t>Ermes</t>
  </si>
  <si>
    <t>Progetto autovetture</t>
  </si>
  <si>
    <t xml:space="preserve">xStream </t>
  </si>
  <si>
    <t>La Passione</t>
  </si>
  <si>
    <t>Buonappetito</t>
  </si>
  <si>
    <t>Naimoli-Tech</t>
  </si>
  <si>
    <t>Develhope</t>
  </si>
  <si>
    <t>Reasoned Art</t>
  </si>
  <si>
    <t>SphereCube</t>
  </si>
  <si>
    <t>Luca Villa</t>
  </si>
  <si>
    <t>Massimiliano Costa</t>
  </si>
  <si>
    <t>Giulio Bozzo</t>
  </si>
  <si>
    <t>Call4ideas</t>
  </si>
  <si>
    <t>Edoardo Gava-Milano Investment Partner</t>
  </si>
  <si>
    <t>Alessandro Francescotto-Excellence Consulenti d’Impresa</t>
  </si>
  <si>
    <t>lorenzo.digiuseppe@xstream-labs.com</t>
  </si>
  <si>
    <t>Lorenzo Di Giuseppe</t>
  </si>
  <si>
    <t>Realizza autovetture sportive ad alimentazione elettrica ed endotermica totalmente personalizzate.</t>
  </si>
  <si>
    <r>
      <rPr>
        <i/>
        <sz val="11"/>
        <rFont val="Calibri"/>
        <family val="2"/>
      </rPr>
      <t>Digital native brand</t>
    </r>
    <r>
      <rPr>
        <sz val="11"/>
        <rFont val="Calibri"/>
        <family val="2"/>
      </rPr>
      <t xml:space="preserve"> di abbigliamento ciclistico di elevata qualità artigianale italiana.</t>
    </r>
  </si>
  <si>
    <t>egava@milanoinvestment.com</t>
  </si>
  <si>
    <r>
      <rPr>
        <i/>
        <sz val="11"/>
        <rFont val="Calibri"/>
        <family val="2"/>
      </rPr>
      <t>Marketplace</t>
    </r>
    <r>
      <rPr>
        <sz val="11"/>
        <rFont val="Calibri"/>
        <family val="2"/>
      </rPr>
      <t xml:space="preserve"> che mette in contatto PMI alimentari e consumatori finali.</t>
    </r>
  </si>
  <si>
    <t>a.francescotto
@gruppoexcellence.com</t>
  </si>
  <si>
    <t>Grazie all’utilizzo di filati in fibra di carbonio, ha sviluppato una tecnologia per realizzare prodotti riscaldanti.</t>
  </si>
  <si>
    <t>m.naimoli@naimoli-tech.com</t>
  </si>
  <si>
    <t>Mario Naimoli</t>
  </si>
  <si>
    <t>h.metwalley@ermes.company</t>
  </si>
  <si>
    <t>Hassan Metwalley</t>
  </si>
  <si>
    <t>Grazie ad algoritmi proprietari di IA, sviluppa soluzioni che consentono di proteggere i dipendenti aziendali dagli attacchi informatici.</t>
  </si>
  <si>
    <t xml:space="preserve">max.costa@develhope.co
</t>
  </si>
  <si>
    <t>v.di.pompeo@spherecube.eu</t>
  </si>
  <si>
    <t>Valerio Di Pompeo</t>
  </si>
  <si>
    <t>Ha sviluppato un sistema di stampa 3D per materiale composito alto-performante.</t>
  </si>
  <si>
    <t>g.bozzo@reasonedart.com</t>
  </si>
  <si>
    <r>
      <t xml:space="preserve">Attiva nella crypto arte, opera attraverso 3 linee di produzione: (i) </t>
    </r>
    <r>
      <rPr>
        <i/>
        <sz val="11"/>
        <rFont val="Calibri"/>
        <family val="2"/>
      </rPr>
      <t>marketplace</t>
    </r>
    <r>
      <rPr>
        <sz val="11"/>
        <rFont val="Calibri"/>
        <family val="2"/>
      </rPr>
      <t xml:space="preserve"> che consente agli artisti digitali di vendere le proprie opere grazie alla certificazione </t>
    </r>
    <r>
      <rPr>
        <i/>
        <sz val="11"/>
        <rFont val="Calibri"/>
        <family val="2"/>
      </rPr>
      <t>NFT</t>
    </r>
    <r>
      <rPr>
        <sz val="11"/>
        <rFont val="Calibri"/>
        <family val="2"/>
      </rPr>
      <t xml:space="preserve">, (ii) collaborazioni con </t>
    </r>
    <r>
      <rPr>
        <i/>
        <sz val="11"/>
        <rFont val="Calibri"/>
        <family val="2"/>
      </rPr>
      <t>brands</t>
    </r>
    <r>
      <rPr>
        <sz val="11"/>
        <rFont val="Calibri"/>
        <family val="2"/>
      </rPr>
      <t xml:space="preserve">, proponendo i migliori artisti digitali e le innovazioni del </t>
    </r>
    <r>
      <rPr>
        <i/>
        <sz val="11"/>
        <rFont val="Calibri"/>
        <family val="2"/>
      </rPr>
      <t>web3</t>
    </r>
    <r>
      <rPr>
        <sz val="11"/>
        <rFont val="Calibri"/>
        <family val="2"/>
      </rPr>
      <t xml:space="preserve"> (come </t>
    </r>
    <r>
      <rPr>
        <i/>
        <sz val="11"/>
        <rFont val="Calibri"/>
        <family val="2"/>
      </rPr>
      <t>NFT</t>
    </r>
    <r>
      <rPr>
        <sz val="11"/>
        <rFont val="Calibri"/>
        <family val="2"/>
      </rPr>
      <t xml:space="preserve">, </t>
    </r>
    <r>
      <rPr>
        <i/>
        <sz val="11"/>
        <rFont val="Calibri"/>
        <family val="2"/>
      </rPr>
      <t>Metaverse</t>
    </r>
    <r>
      <rPr>
        <sz val="11"/>
        <rFont val="Calibri"/>
        <family val="2"/>
      </rPr>
      <t>) per la creazione di campagne pubblicitarie e (iii) Monuverse, per valorizzare il patrimonio artistico-culturale, italiano e non, attraverso l'arte digitale e il web3.</t>
    </r>
  </si>
  <si>
    <r>
      <rPr>
        <i/>
        <sz val="11"/>
        <rFont val="Calibri"/>
        <family val="2"/>
        <scheme val="minor"/>
      </rPr>
      <t>Fintech</t>
    </r>
    <r>
      <rPr>
        <sz val="11"/>
        <rFont val="Calibri"/>
        <family val="2"/>
        <scheme val="minor"/>
      </rPr>
      <t xml:space="preserve"> che ha sviluppato in </t>
    </r>
    <r>
      <rPr>
        <i/>
        <sz val="11"/>
        <rFont val="Calibri"/>
        <family val="2"/>
        <scheme val="minor"/>
      </rPr>
      <t>partnership</t>
    </r>
    <r>
      <rPr>
        <sz val="11"/>
        <rFont val="Calibri"/>
        <family val="2"/>
        <scheme val="minor"/>
      </rPr>
      <t xml:space="preserve"> con SIA/Nexi una piattaforma tecnologica che consente ai </t>
    </r>
    <r>
      <rPr>
        <i/>
        <sz val="11"/>
        <rFont val="Calibri"/>
        <family val="2"/>
        <scheme val="minor"/>
      </rPr>
      <t xml:space="preserve">merchant </t>
    </r>
    <r>
      <rPr>
        <sz val="11"/>
        <rFont val="Calibri"/>
        <family val="2"/>
        <scheme val="minor"/>
      </rPr>
      <t xml:space="preserve">(GDO, </t>
    </r>
    <r>
      <rPr>
        <i/>
        <sz val="11"/>
        <rFont val="Calibri"/>
        <family val="2"/>
        <scheme val="minor"/>
      </rPr>
      <t>retail</t>
    </r>
    <r>
      <rPr>
        <sz val="11"/>
        <rFont val="Calibri"/>
        <family val="2"/>
        <scheme val="minor"/>
      </rPr>
      <t xml:space="preserve">, </t>
    </r>
    <r>
      <rPr>
        <i/>
        <sz val="11"/>
        <rFont val="Calibri"/>
        <family val="2"/>
        <scheme val="minor"/>
      </rPr>
      <t>Ho.Re.Ca.</t>
    </r>
    <r>
      <rPr>
        <sz val="11"/>
        <rFont val="Calibri"/>
        <family val="2"/>
        <scheme val="minor"/>
      </rPr>
      <t>) di trasferire in tempo reale e pro-soluto il contante incassato in negozio ai propri conti correnti (accredito su più conti correnti in logica multi-iban).</t>
    </r>
  </si>
  <si>
    <t>E-commerce dell’alimentare Made In Italy dedicato solo ai rivenditori. La piattaforma di spesa online nasce con il desiderio di creare vantaggi ai rivenditori: limitare al minimo gli stock di merce con l’accesso alle migliori marche, incrementare i volumi di fatturato riducendo così i costi e ottimizzare gli acquisti attraverso un analisi dei dati nel percorso d’acquisto.</t>
  </si>
  <si>
    <t>Offre corsi di formazione da remoto, della durata di 6 mesi, per diventare sviluppatori. Lo studente paga solo quanto trova lavoro.</t>
  </si>
  <si>
    <t>MVP da terminare entro ottobre 2022. Commercializzazione a partire dal 2023.
In raccolta per €700k (dopo aver completato il programma di accelerazione Take Off)
&gt; Early stage</t>
  </si>
  <si>
    <t>Fondata nel 2020.
Modello di business Saas (€3/mese/dipendente) per la gestione degli spazi + marketplace per spazi di co-working esterni (€20/mese/dipendente + 15% dagli spazi di co-working).
In raccolta per €1,5m (pre-money €8-10m).
MRR attuale pari a €27k (fatturato atteso 2022: €300k-400k).
50 clienti.
Team composto da 13 persone.
&gt; Early stage, da monitorare</t>
  </si>
  <si>
    <t>Fondata nel 2015. 
Ricavi 2022E: €800k, di cui €170k realizzati in Q1 2022. Ricavi 2023E: €3,5m. Ricavi 2024E: €6,8m. 
&gt; Business non di interesse</t>
  </si>
  <si>
    <t>Lancio a settembre 2021. Ad oggi attivi a Milano e Pescara.
Revenue / mese: €45k (35 esami / giorno)
Hanno raccolto €1,6m (lead investor Seven).
In raccolta per €3m, di cui €300k è convertible da CDP e €500k è il commitment di Seven. Pre-money valuation attesa: €9,5m. 
&gt; Early stage, da monitorare.</t>
  </si>
  <si>
    <t>Fondata nel 2020. 
I viaggiatori possono lasciare il bagaglio al check-out presso la reception della struttura dove hanno alloggiato oppure presso un negozio partner e ritirarlo in uno dei principali punti di ripartenza della città (stazioni o aereoporti).
La società si occupa del ritiro, del trasporto e della riconsegna del bagaglio grazie ad una logistica in-house (una flotta di mini-van elettrici) e un network di partner (es. Hotel, Depositi, Negozi, Property Manager).
In raccolta per €350-500k ad una pre-money di €3m. 
Ricavi: €85k nel '22e; €1,3m nel '23e.
&gt; Competitor di Radical, early-stage</t>
  </si>
  <si>
    <t>Fondata nel 2020.
Metamotore di ricerca che, grazie all'uso dell'IA, consente agli utenti di navigare filtrando le ricerche (es. filtro anti-fake news). Ogni utente ha un proprio portafoglio dati che mostra i dati sensibili di ogni ricerca. L'utente può poi decidere se eliminare i dati sensibili oppure archiviarli. Qualora decidesse di archiviarli, verrà remunerato nel momento in cui i dati saranno venduti da Weagle alle aziende. La parte di monetizzazione dati non è ancora attiva.
Business model: sono partiti con il b2c (sottoscrizione di abbonamenti premium dal costo di €7 / utente), ma il loro focus sarà sul b2b, dove ad oggi non hanno ancora clienti (il costo degli abbonamenti sarà diverso per tipologia di azienda: €2 / dispositivo per grande azienda; €3/ dispositivo per media azienda; €4 / dispositivo per piccole aziende.
Finora hanno fatturato €1k sul b2c. Fatturato 2022e: €10k.
Team composto da 6 persone.
A gennaio 2023 c'è la possibilità che LVenture partecipi con €100k ad una pre-money di €2m. Cap table: il founder ha il 97%. La restante parte è detenuta dagli altri componenti del team.
Ci manderanno presentazione aggiornata.
&gt; Early stage</t>
  </si>
  <si>
    <t>Alfredo Leonelli</t>
  </si>
  <si>
    <t>Edoardo Gava</t>
  </si>
  <si>
    <t>alfredo.leonelli@terziandpartners.com</t>
  </si>
  <si>
    <t xml:space="preserve">HRCOFFEE </t>
  </si>
  <si>
    <t>Fluyda</t>
  </si>
  <si>
    <t>Alessandro Gallo-EIF</t>
  </si>
  <si>
    <t>davide@hrcoffee.it</t>
  </si>
  <si>
    <t>Davide de Palma</t>
  </si>
  <si>
    <t>Sarah Haghighi</t>
  </si>
  <si>
    <t>sarah@fluyda.me</t>
  </si>
  <si>
    <r>
      <rPr>
        <i/>
        <sz val="11"/>
        <rFont val="Calibri"/>
        <family val="2"/>
      </rPr>
      <t>Shop online</t>
    </r>
    <r>
      <rPr>
        <sz val="11"/>
        <rFont val="Calibri"/>
        <family val="2"/>
      </rPr>
      <t xml:space="preserve"> di prodotti per la salute mestruale.</t>
    </r>
  </si>
  <si>
    <t>Co-fondata nel 2021 da Norma Rossetti, founder&amp;CEO di MySecretCase.
Ricavi netti:  €800k nel 2023e;  €3,9m nel 2024e;  €8,2m nel 2025e.
In raccolta per  €1-1,5m entro la fine del 2022.</t>
  </si>
  <si>
    <t>Rejected a luglio 2020 con motivazione 1.a, ci è stata risegnalata a settembre 2022 da Peter Kryger.
Revenues 2021: €313k, YTD 2022: €258k, 2022e: €600k.
In raccolta per €1m (bridge per il Series A da €5m).
&gt; Early stage, size del round, settore di interesse.</t>
  </si>
  <si>
    <t>Ex AppQuality.
€2,8m di revenues nel 2021 (+90.5% vs 2020). 133 clienti nel 2021 (+43% vs 2020).
In raccolta per €10-15m.
Condiviso NDA, ci hanno inviato materiale di approfondimento.
Fabiola ci ha confermato che hanno un lead investor istituzionale che coprirà €5m, P101 segue con P102. 
Alessandro ha sentito Fabiola per aggiornamento: primario in chiusura con un lead investor italiano, rimane aperto il secondario.</t>
  </si>
  <si>
    <t>Rejected con motivazione 1.a ad ottobre 2021, fissata call di aggiornamento il 15/9.
Same-day premium delivery per tutti i retailers  che non sono su Amazon
Team molto valido (Geatano Sanfilippo è ex Uber Eats e Foodora)
Hanno chiuso contratti con +50 clienti importanti (Prada, Nike, Rinascente)
Fatturato 2021: €200k, 2MRR attuale: €50k, obiettivo 2022 €90k (fatturato €600k).
Stanno chiudendo un round da €700k con IAG e Club degli investitori, con cui lanceranno Parigi, e investiranno in team e tecnologia.
Nuovo round a fine 2023.
&gt; Da risentire in primavera 2023.</t>
  </si>
  <si>
    <t>Ricavi '21: €1,2m; H1 '22: €1,3m; 22e: €2,9m
La società è in raccolta per un round series A da €10m previsto per Q4 '22 (pre-money valuation proposta di €40m), con un commitment di Primo Ventures ed Eureka (precedenti investitori del seed round nel 2021 da €3,5m) per €6m e di EIT Manufacturing per €300-500k.
Team composto da 36 persone. A oggi i founders detengono il 55%.
Condivise le prime considerazioni del comitato (pre-money valuation troppo alta). Si prendevano qualche giorno per pensarci ma non ci hanno più dato riscontro.</t>
  </si>
  <si>
    <t>2 Veicoli fratelli Fumagalli: €1.020.000
Sideplan Investment Srl: €849.862,3
8a+: €499.919
Aptafin: €289.959,5
Fushia Investment: €121.408,9
Altri azionisti: €1.086.400,75</t>
  </si>
  <si>
    <t xml:space="preserve">StarTIP: fino a 1.208,740,38;
Digital Magics: 50.000,00;
F. Perrone: 25.000,00
G. Varriale: 15.000,00;
Altri azionisti esistenti: 13.767,02 </t>
  </si>
  <si>
    <t>United Ventures: 8.422.471,15</t>
  </si>
  <si>
    <t>Rejected a ottobre 2021 con motivazione 1.a, li abbiamo sentiti per un aggiornamento a settembre 2022.
Rebrand Semprecarico.it
Nuovo business model: 7% sulle trasazioni spot (valore medio €1k), più stanno lanciando il modello a subscription (€200 / mese per avere il truck carico quotidianamente su tratte specifiche).
Ad oggi attivi su tre tratte: la principale è Milano - Lucca (soprattutto prodotti delle cartiere)
GMV a settembre 2022: €150k (obiettivo 2022: €1,1m)
# Trasporti in Q2 2022: 400
Stanno chiudendo un round da €1m con CDP Fondo Riancio e gli investitori attuali. Nuovo round nel 2024 per finanziare lo scaleup.
&gt; Early stage, da monitorare</t>
  </si>
  <si>
    <t>Aptus.AI</t>
  </si>
  <si>
    <t>Akamas</t>
  </si>
  <si>
    <t>Basilico</t>
  </si>
  <si>
    <t>Invenium Legaltech</t>
  </si>
  <si>
    <t>Dishcovery</t>
  </si>
  <si>
    <t>Coverzen </t>
  </si>
  <si>
    <t>Andrea Tesei</t>
  </si>
  <si>
    <t>Tudor Sava</t>
  </si>
  <si>
    <t>Virginia Bassano-Eight Roads</t>
  </si>
  <si>
    <t>Ivan Aimo-Deliveristo</t>
  </si>
  <si>
    <t xml:space="preserve">andrea@aptus.ai
</t>
  </si>
  <si>
    <t>luca.forni@akamas.io</t>
  </si>
  <si>
    <t>Luca Forni</t>
  </si>
  <si>
    <r>
      <rPr>
        <i/>
        <sz val="11"/>
        <rFont val="Calibri"/>
        <family val="2"/>
      </rPr>
      <t xml:space="preserve">One-stop platform </t>
    </r>
    <r>
      <rPr>
        <sz val="11"/>
        <rFont val="Calibri"/>
        <family val="2"/>
      </rPr>
      <t xml:space="preserve">per </t>
    </r>
    <r>
      <rPr>
        <i/>
        <sz val="11"/>
        <rFont val="Calibri"/>
        <family val="2"/>
      </rPr>
      <t>broker</t>
    </r>
    <r>
      <rPr>
        <sz val="11"/>
        <rFont val="Calibri"/>
        <family val="2"/>
      </rPr>
      <t xml:space="preserve"> assicurativi, che permette l’automazione e l’efficientamento dei processi relativi alla vendita delle assicurazioni.</t>
    </r>
  </si>
  <si>
    <t>raffaele.bianchi@coverzen.it</t>
  </si>
  <si>
    <t>Raffaele Bianchi</t>
  </si>
  <si>
    <r>
      <rPr>
        <i/>
        <sz val="11"/>
        <rFont val="Calibri"/>
        <family val="2"/>
      </rPr>
      <t>Software</t>
    </r>
    <r>
      <rPr>
        <sz val="11"/>
        <rFont val="Calibri"/>
        <family val="2"/>
      </rPr>
      <t xml:space="preserve"> per la gestione degli affitti brevi.</t>
    </r>
  </si>
  <si>
    <t>Nata nel 2022.
Ricavi giugno-settembre 2022: €7,5k (4 immobili gestiti); 2023e: €1,85m 
Seed round da €500k</t>
  </si>
  <si>
    <t>max@basilicorent.com</t>
  </si>
  <si>
    <t>Max Aiuppa</t>
  </si>
  <si>
    <t>paolo.colombari@invenium-legaltech.it</t>
  </si>
  <si>
    <t>Paolo Colombari</t>
  </si>
  <si>
    <r>
      <t xml:space="preserve">Piattaforma per la gestione ed il recupero dei crediti </t>
    </r>
    <r>
      <rPr>
        <i/>
        <sz val="11"/>
        <rFont val="Calibri"/>
        <family val="2"/>
      </rPr>
      <t>corporate</t>
    </r>
    <r>
      <rPr>
        <sz val="11"/>
        <rFont val="Calibri"/>
        <family val="2"/>
      </rPr>
      <t xml:space="preserve"> (target PMI) nei confronti di clienti italiani ed esteri.</t>
    </r>
  </si>
  <si>
    <t>m.simonini@dishcovery.menu</t>
  </si>
  <si>
    <t>Marco Simonini</t>
  </si>
  <si>
    <t>Round da €5m ad una pre-money di €25m. Commitment da parte di Gellify per follow-on da €2-3m.
In chiusura operazione di secondario per pulire captable: Azimut acquisisce le quote della maggioranza dei soci del crowdfunding, fino a 56% della captable.
&gt; Motivazione rejection: ritorni attesi</t>
  </si>
  <si>
    <t>Foodelux opera nel comparto digital food ed è specializzata nell'esportazione e distribuzione all’estero di prodotti alimentari italiani della fascia premium price.
Rejected nel 2018 con motivazione 1.m, ci sono stati risegnalati a settembre 2022.
Competitor diretto di Deliveristo (con un modello ibrido)
Attivo su Parigi e Londra. 120 fornitori e circa 200 clienti Horeca.
Fatturato 2021: €3,6m, oggi girano sui €700k/mese.
Fabbisogno stimato di €1,5m per ampliare la base fonitori, sviluppare la tecnologia e passare al conto deposito.
Pre-money valuation attesa: intorno ai €20m.
&gt; Motivo rejection: diversificazione del portafoglio.
Proporre intro a Ivan.</t>
  </si>
  <si>
    <t>Fatta call il 27/07.
Nata nel 2019. La piattaforma è stata rilasciata ad aprile 2022.
Raccolti €150k tramite crowdfunding a novembre ’21. Round futuro per sostenere investimenti in marketing ed internazionalizzazione.</t>
  </si>
  <si>
    <t>Fondata nel 2017. 
Tecnologia brevettata.
Ricavi 2020: €423k. Ricavi 2021: €117k. Ricavi 2022E: €1,2m.
&gt; Percorso di crescita, piano prospettico non chiaro (lo stesso imprenditore definisce la situazione "non rosea" e dice che avrebbe bisogno di supporto).</t>
  </si>
  <si>
    <t>Wiseair</t>
  </si>
  <si>
    <t xml:space="preserve"> Silla Industries</t>
  </si>
  <si>
    <t>Loquis</t>
  </si>
  <si>
    <t>Collegia</t>
  </si>
  <si>
    <t>School of Entrepreneurship &amp; Innovation: SEI</t>
  </si>
  <si>
    <t>Alberto Stecca</t>
  </si>
  <si>
    <t>Riccardo Rainone-PM &amp; Partners SGR</t>
  </si>
  <si>
    <t>paolo.barbato@wiseair.vision</t>
  </si>
  <si>
    <t>Paolo Barbato</t>
  </si>
  <si>
    <t>rgasparini@collegia.co.uk</t>
  </si>
  <si>
    <t>Riccardo Gasparini</t>
  </si>
  <si>
    <t>alberto.stecca@silla.industries</t>
  </si>
  <si>
    <t>Attiva nel mercato della ricarica per veicoli elettrici, ha realizzato Prism, una colonnina di ricarica per veicoli elettrici che ha la particolarità di usare l’energia in eccesso prodotta dagli impianti fotovoltaici privati per ricaricare la vettura.</t>
  </si>
  <si>
    <t>b.pellegrini@loquis.com</t>
  </si>
  <si>
    <t>Bruno Pellegrini</t>
  </si>
  <si>
    <r>
      <t xml:space="preserve">Piattaforma di </t>
    </r>
    <r>
      <rPr>
        <i/>
        <sz val="11"/>
        <rFont val="Calibri"/>
        <family val="2"/>
      </rPr>
      <t>podcast</t>
    </r>
    <r>
      <rPr>
        <b/>
        <sz val="11"/>
        <rFont val="Calibri"/>
        <family val="2"/>
      </rPr>
      <t xml:space="preserve"> </t>
    </r>
    <r>
      <rPr>
        <sz val="11"/>
        <rFont val="Calibri"/>
        <family val="2"/>
      </rPr>
      <t>dedicata ai viaggi e alla cultura, dove si possono ascoltare descrizioni e racconti su ogni luogo del mondo.</t>
    </r>
  </si>
  <si>
    <t>Nata nel 2019.
Il target sono municipalità medio-piccole (pricing: €1,9k per punti di controllo).
ARR Q3 ’22e: €400k (36 contratti chiusi + 39 in chiusura). 
Stanno chiudendo SFP per €300k con Doorway. A piano un round Series A in H2 2023. Ultima pre-money valuation di €5m a dicembre ’21 (round da €1m con un multi-family office).
&gt; Da risentire nel 2023</t>
  </si>
  <si>
    <t>Fondata nel 2019.
Team composto da 40 persone.
Ricavi: €370k nel 2020, €2,4m nel 2021, €5m nel 2022e.
Investimenti richiesti tra il 2022 e 2026 pari a €&gt;50m. In raccolta per un round series B da €15m ad una pre-money valuation di  €132m.
Motivi rejection: struttura dell'operazione</t>
  </si>
  <si>
    <t>Fondata nel 2018, attività di vendita avviata nel 2022.
Ricavi:  €400k nel 2022e.  €1,3m nel 2023e,  €3,4m nel 2024e.
In raccolta per  €3m (post seed round). Finora ha raccolto  €1,85m, di cui  €1,2m da investitori privati e  €650k di SAFE da CDP e soci.
Motivo: early stage</t>
  </si>
  <si>
    <t>Ricavi  2020: €230k | 2021: €410k | 2022e: €511k
In raccolta per €1,5m ad una pre-money di €6m (ultimo round di €706k a settembre 2021 ad una post-money di €4,2m).
Team composto da 17 persone.
Motivo rejection: nuovo business model (fee sulle transazioni, invece che licenza mensile) appena lanciato, da validare</t>
  </si>
  <si>
    <t>Fondata nel 2018, lancio a settembre 2021.
Team composto da 16 persone localizzate in UK, Brasile e Portogallo. Vi è l'intenzione di espandersi a breve in Europa, inclusa l'Italia.
+950 aziende clienti con +12k dipendenti.
Ricavi: £260k nel 2022e, £3,8m nel 2023e, £21,3m nel 2024e.
In raccolta per £5,2m (di cui £1m coperti dall'asset manager partner AllianceBernstein) . L'intenzione è allocare  al mercato il 10-15%.
Motivi rejection: 100% UK ad oggi, early stage</t>
  </si>
  <si>
    <t>Rejected con motivazione 1.b a settembre 2021, ci sono stati risegnalati a settembre 2022.
In raccolta per €4m in QA '22, con previsione di un second round tra 12/18 mesi di € 6-8m. 
3 gruppi clienti, per un totale di 13 punti vendita.
Partnership per la commercializzazione con Nexu, Toshiba e Gardaward.
Ricavi '21: €67k; '22E: €187k; '23E: €4,6m.
&gt; Early stage, da monitorare</t>
  </si>
  <si>
    <r>
      <t>Ecosistema di prodotti per la gestione dei</t>
    </r>
    <r>
      <rPr>
        <i/>
        <sz val="11"/>
        <rFont val="Calibri"/>
        <family val="2"/>
      </rPr>
      <t xml:space="preserve"> payroll </t>
    </r>
    <r>
      <rPr>
        <sz val="11"/>
        <rFont val="Calibri"/>
        <family val="2"/>
      </rPr>
      <t>e dei contributi aziendali nei fondi pensione.</t>
    </r>
  </si>
  <si>
    <r>
      <t xml:space="preserve">Realizza menù digitali multilingua per ristoranti. I menù possono essere utilizzati per accettare ordini e pagare, sia dal tavolo, che da asporto che nel </t>
    </r>
    <r>
      <rPr>
        <i/>
        <sz val="11"/>
        <rFont val="Calibri"/>
        <family val="2"/>
      </rPr>
      <t>delivery</t>
    </r>
    <r>
      <rPr>
        <sz val="11"/>
        <rFont val="Calibri"/>
        <family val="2"/>
      </rPr>
      <t xml:space="preserve">. Stanno, inoltre, integrando un sistema </t>
    </r>
    <r>
      <rPr>
        <i/>
        <sz val="11"/>
        <rFont val="Calibri"/>
        <family val="2"/>
      </rPr>
      <t xml:space="preserve">CRM </t>
    </r>
    <r>
      <rPr>
        <sz val="11"/>
        <rFont val="Calibri"/>
        <family val="2"/>
      </rPr>
      <t xml:space="preserve">per attivare azioni di </t>
    </r>
    <r>
      <rPr>
        <i/>
        <sz val="11"/>
        <rFont val="Calibri"/>
        <family val="2"/>
      </rPr>
      <t>marketing</t>
    </r>
    <r>
      <rPr>
        <sz val="11"/>
        <rFont val="Calibri"/>
        <family val="2"/>
      </rPr>
      <t xml:space="preserve"> nei confronti dei propri clienti.</t>
    </r>
  </si>
  <si>
    <r>
      <t xml:space="preserve">Piattaforma di </t>
    </r>
    <r>
      <rPr>
        <i/>
        <sz val="11"/>
        <rFont val="Calibri"/>
        <family val="2"/>
      </rPr>
      <t>revenue-based financing</t>
    </r>
    <r>
      <rPr>
        <sz val="11"/>
        <rFont val="Calibri"/>
        <family val="2"/>
      </rPr>
      <t xml:space="preserve"> per aziende digitali europee ad alta crescita.</t>
    </r>
  </si>
  <si>
    <t>Evja</t>
  </si>
  <si>
    <t>Kytchen</t>
  </si>
  <si>
    <t>Adaslab</t>
  </si>
  <si>
    <t>Miscusi</t>
  </si>
  <si>
    <t>Foorban</t>
  </si>
  <si>
    <t>Starting Finance</t>
  </si>
  <si>
    <t xml:space="preserve">Getfy </t>
  </si>
  <si>
    <t xml:space="preserve">Easypol </t>
  </si>
  <si>
    <t>Easybill</t>
  </si>
  <si>
    <t>Rami Salhi</t>
  </si>
  <si>
    <t xml:space="preserve"> Giorgio Boiani</t>
  </si>
  <si>
    <t>Cesare Vicentini</t>
  </si>
  <si>
    <t>Angelo Mario Malek</t>
  </si>
  <si>
    <t>Fabio Mondini-Growth Capital</t>
  </si>
  <si>
    <t>Federico Parma -Delirus Holding</t>
  </si>
  <si>
    <t>davideparisi@evja.eu</t>
  </si>
  <si>
    <t>Davide Parisi</t>
  </si>
  <si>
    <t>rami@kytchen.it</t>
  </si>
  <si>
    <t>giorgio@boiani.it</t>
  </si>
  <si>
    <t>fmondini@growthcapital.it</t>
  </si>
  <si>
    <r>
      <t xml:space="preserve">Ha progettato OPI, un sistema di analisi agro-climatica basato su modelli predittivi di IA, </t>
    </r>
    <r>
      <rPr>
        <i/>
        <sz val="11"/>
        <rFont val="Calibri"/>
        <family val="2"/>
      </rPr>
      <t>machine learning</t>
    </r>
    <r>
      <rPr>
        <sz val="11"/>
        <rFont val="Calibri"/>
        <family val="2"/>
      </rPr>
      <t xml:space="preserve">, </t>
    </r>
    <r>
      <rPr>
        <i/>
        <sz val="11"/>
        <rFont val="Calibri"/>
        <family val="2"/>
      </rPr>
      <t>data analysis</t>
    </r>
    <r>
      <rPr>
        <sz val="11"/>
        <rFont val="Calibri"/>
        <family val="2"/>
      </rPr>
      <t xml:space="preserve"> e sensori </t>
    </r>
    <r>
      <rPr>
        <i/>
        <sz val="11"/>
        <rFont val="Calibri"/>
        <family val="2"/>
      </rPr>
      <t>IoT</t>
    </r>
    <r>
      <rPr>
        <sz val="11"/>
        <rFont val="Calibri"/>
        <family val="2"/>
      </rPr>
      <t>, che aiuta le aziende agricole (serre a bassa tecnologia e campi aperti) a prendere le decisioni migliori, ottimizzando l'irrigazione, la protezione e la nutrizione dei campi.</t>
    </r>
  </si>
  <si>
    <r>
      <t>La società ha lo scopo di accelerare la crescita dei</t>
    </r>
    <r>
      <rPr>
        <i/>
        <sz val="11"/>
        <rFont val="Calibri"/>
        <family val="2"/>
      </rPr>
      <t xml:space="preserve"> food brand </t>
    </r>
    <r>
      <rPr>
        <sz val="11"/>
        <rFont val="Calibri"/>
        <family val="2"/>
      </rPr>
      <t xml:space="preserve">già presenti sul mercato (i) creando un </t>
    </r>
    <r>
      <rPr>
        <i/>
        <sz val="11"/>
        <rFont val="Calibri"/>
        <family val="2"/>
      </rPr>
      <t xml:space="preserve">network </t>
    </r>
    <r>
      <rPr>
        <sz val="11"/>
        <rFont val="Calibri"/>
        <family val="2"/>
      </rPr>
      <t xml:space="preserve">di </t>
    </r>
    <r>
      <rPr>
        <i/>
        <sz val="11"/>
        <rFont val="Calibri"/>
        <family val="2"/>
      </rPr>
      <t>locations</t>
    </r>
    <r>
      <rPr>
        <sz val="11"/>
        <rFont val="Calibri"/>
        <family val="2"/>
      </rPr>
      <t xml:space="preserve"> collocate in punti strategici con all'interno postazioni cucina completamente attrezzate e (ii) sviluppando un gestionale per i ristoratori.</t>
    </r>
  </si>
  <si>
    <t>Si occupa di calibrazione dei sistemi ADAS installati nelle autovetture.</t>
  </si>
  <si>
    <r>
      <t>Prima catena di ristoranti</t>
    </r>
    <r>
      <rPr>
        <i/>
        <sz val="11"/>
        <rFont val="Calibri"/>
        <family val="2"/>
      </rPr>
      <t xml:space="preserve"> fast-casual</t>
    </r>
    <r>
      <rPr>
        <sz val="11"/>
        <rFont val="Calibri"/>
        <family val="2"/>
      </rPr>
      <t xml:space="preserve"> verticali sulla pasta.</t>
    </r>
  </si>
  <si>
    <t>Marco Mottolese</t>
  </si>
  <si>
    <t>marco@foorban.com</t>
  </si>
  <si>
    <r>
      <t xml:space="preserve">Commercializza frigoriferi pensati per la pausa prazo in ufficio, dai quali i dipendenti aziendali possono acquistare una selezione di prodotti h24 direttamente dal proprio </t>
    </r>
    <r>
      <rPr>
        <i/>
        <sz val="11"/>
        <rFont val="Calibri"/>
        <family val="2"/>
      </rPr>
      <t>smartphone</t>
    </r>
    <r>
      <rPr>
        <sz val="11"/>
        <rFont val="Calibri"/>
        <family val="2"/>
      </rPr>
      <t xml:space="preserve">, scannerizzando il </t>
    </r>
    <r>
      <rPr>
        <i/>
        <sz val="11"/>
        <rFont val="Calibri"/>
        <family val="2"/>
      </rPr>
      <t>QR code</t>
    </r>
    <r>
      <rPr>
        <sz val="11"/>
        <rFont val="Calibri"/>
        <family val="2"/>
      </rPr>
      <t xml:space="preserve"> posto sul frigorifero.</t>
    </r>
  </si>
  <si>
    <t>Marco Scioli</t>
  </si>
  <si>
    <t>marcoscioli@startingfinance.com</t>
  </si>
  <si>
    <r>
      <t xml:space="preserve">Società di informazione ed educazione economico-finanziaria per giovani </t>
    </r>
    <r>
      <rPr>
        <i/>
        <sz val="11"/>
        <rFont val="Calibri"/>
        <family val="2"/>
      </rPr>
      <t>under</t>
    </r>
    <r>
      <rPr>
        <sz val="11"/>
        <rFont val="Calibri"/>
        <family val="2"/>
      </rPr>
      <t xml:space="preserve"> 35.</t>
    </r>
  </si>
  <si>
    <t>cesare@vicentini.com</t>
  </si>
  <si>
    <t>matteo.preziotti@easypol.io</t>
  </si>
  <si>
    <t>Matteo Preziotti</t>
  </si>
  <si>
    <t>EasyPol consente di collegare conti e carte di diversi enti bancari, facilitando la gestione delle proprie finanze, e di effettuare pagamenti digitali verso la PA.</t>
  </si>
  <si>
    <t>angelomario.malek@easybill.it</t>
  </si>
  <si>
    <r>
      <t>Comparatore</t>
    </r>
    <r>
      <rPr>
        <i/>
        <sz val="11"/>
        <rFont val="Calibri"/>
        <family val="2"/>
      </rPr>
      <t xml:space="preserve"> online</t>
    </r>
    <r>
      <rPr>
        <sz val="11"/>
        <rFont val="Calibri"/>
        <family val="2"/>
      </rPr>
      <t xml:space="preserve"> di prezzi Luce, Gas, Internet e telefono (settore energia). L'attività è rivolta ad un pubblico residenziale e a </t>
    </r>
    <r>
      <rPr>
        <i/>
        <sz val="11"/>
        <rFont val="Calibri"/>
        <family val="2"/>
      </rPr>
      <t>microbusiness</t>
    </r>
    <r>
      <rPr>
        <sz val="11"/>
        <rFont val="Calibri"/>
        <family val="2"/>
      </rPr>
      <t>.</t>
    </r>
  </si>
  <si>
    <t>Ad oggi la società è presente con una location a Roma con 5 postazioni cucina.
Ricavi 2021: €186k. Ricavi attesi dopo il seed round: €1m.
Seed round da €2m, di cui €600k da raccogliere tramite finanziamento bancario per avviare due nuove location a Roma, con un totale di 12 postazioni cucina, e €1,4m da raccogliere in equity ad una valutazione di €5,6m.
&gt; Early stage, modello di business</t>
  </si>
  <si>
    <r>
      <t xml:space="preserve">Ha sviluppato un </t>
    </r>
    <r>
      <rPr>
        <i/>
        <sz val="11"/>
        <rFont val="Calibri"/>
        <family val="2"/>
      </rPr>
      <t>software</t>
    </r>
    <r>
      <rPr>
        <sz val="11"/>
        <rFont val="Calibri"/>
        <family val="2"/>
      </rPr>
      <t xml:space="preserve"> + </t>
    </r>
    <r>
      <rPr>
        <i/>
        <sz val="11"/>
        <rFont val="Calibri"/>
        <family val="2"/>
      </rPr>
      <t>app SaaS</t>
    </r>
    <r>
      <rPr>
        <sz val="11"/>
        <rFont val="Calibri"/>
        <family val="2"/>
      </rPr>
      <t xml:space="preserve"> che permette alle attività commerciali di efficientare il rapporto con i propri clienti.</t>
    </r>
  </si>
  <si>
    <t>Fondata nel 2018.
Dal lancio ad oggi: +€900k di ricavi; +230k clienti (retention del 30%). +400k transazioni.
Fatturato 2022 atteso: €500k con il modello B2C (digital payment verso la PA e app di personal finance managament)
Stanno lanciando il modello B2B di cashflow monitoring (10 aziende in trial)
Hanno raccolto finora €2,3m da Nana Bianca, Azimut, CDP. Ultima postmoney: €7m (round da €1,2m)
In raccolta per €5m (round series A) previsto per H2 2023.
Team: 18
&gt; Doppio modello di business (B2C + B2B), traction limitata sul B2B</t>
  </si>
  <si>
    <t>Fondata nel 2019.
Ricavi 2022E: €1,3m. Ricavi 2023E: €5,1m.
Ha raccolto €2m nel 2021 da due family office e CDP con il fondo Italia Venture 2. In raccolta per €5-7m.
&gt; Motivo rejection: dubbi sulla scalabilità del modello</t>
  </si>
  <si>
    <t>Nata nel 2020.
Modello di business: le aziende destinano un budget per dipendente e scelgono un catalogo prodotti. Younit sviluppa un e-commerce personalizzato per i dipendenti, che possono acquistare il mix di prodotti di cui hanno bisogno, e consegna i prodotti a domicilio.
In H1 2022 ha realizzato €1m di fatturato netto (primo margine del 55-56%), €450k di EBITDA, €500K in cassa. Per il 2022 stima di realizzare un fatturato di €2,5m e EBITDA per €1m. 
Ad oggi ha 3 aziende clienti.Team composto da 10 persone.
Al momento non è in raccolta, ma ipotizza un possibile round futuro non inferiore a €3m.
Monitorare crescita (ad oggi solo 5 clienti).</t>
  </si>
  <si>
    <t>Il progetto è nato circa un anno fa.
Team composto da 7 persone.
Pre-revenues (ad oggi hanno solo validato l'MVP ed attivato la prima unità mobile operativa)</t>
  </si>
  <si>
    <t>Piattaforma per la raccolta dati ed il monitoraggio della qualità dell’aria nelle città.</t>
  </si>
  <si>
    <t>Quickfisco</t>
  </si>
  <si>
    <t xml:space="preserve">Congrify </t>
  </si>
  <si>
    <t>My Cooking Box</t>
  </si>
  <si>
    <t xml:space="preserve">Creative Live </t>
  </si>
  <si>
    <t>BlockInvest</t>
  </si>
  <si>
    <t>ML cube</t>
  </si>
  <si>
    <t>Ener2crowd</t>
  </si>
  <si>
    <t xml:space="preserve">AlphaMobility </t>
  </si>
  <si>
    <t>Pikkart</t>
  </si>
  <si>
    <t>Vikey</t>
  </si>
  <si>
    <t xml:space="preserve">Gipstech </t>
  </si>
  <si>
    <t>Messina</t>
  </si>
  <si>
    <t>Riccio Antonio-Invitalia</t>
  </si>
  <si>
    <t>Sergio Donadio-Banca Finint</t>
  </si>
  <si>
    <t>Laura Di Carlo-Le Village by CA Milano</t>
  </si>
  <si>
    <t>Marco Fazi-Strategy-innovation</t>
  </si>
  <si>
    <t>Antonino Rindone</t>
  </si>
  <si>
    <t>ninorindone@miransrl.it</t>
  </si>
  <si>
    <t>Piattaforma per la gestione contabile e fiscale delle partite iva.</t>
  </si>
  <si>
    <t>Nata ad agosto 2020 (ingresso sul mercato a gennaio 2021).
La società ad oggi ha raccolto circa €200k (ad una valutazione post-money di €900k) da due investitori privati, per costituire un team e sviluppare la piattaforma totalmente in house. Stanno valutando un altro round di consolidamento e crescita (€500k-1m), coperto in parte dai due precedenti investitori.
KPIs ad oggi: circa 130 iscritti alla web-app, 100  utenti attivi, MRR di €2k.
&gt; Mercato affollato in Italia con competitors che hanno già raccolto capitali (es. Fiscozen), early stage, size del round</t>
  </si>
  <si>
    <r>
      <t xml:space="preserve">Piattaforma che consente ai </t>
    </r>
    <r>
      <rPr>
        <i/>
        <sz val="11"/>
        <rFont val="Calibri"/>
        <family val="2"/>
      </rPr>
      <t xml:space="preserve">merchant </t>
    </r>
    <r>
      <rPr>
        <sz val="11"/>
        <rFont val="Calibri"/>
        <family val="2"/>
      </rPr>
      <t>di unire ed analizzare i dati derivanti dai diversi canali di pagamento.</t>
    </r>
  </si>
  <si>
    <t>Fondata nel 2022.
In H1 2022 è stato sviluppato l'MVP e testato da 3 merchant.
In raccolta per €3m per coprire il fabbisogno dei prossimi 2 anni.
&gt; Early stage</t>
  </si>
  <si>
    <t>sergio.donadio@bancafinint.com</t>
  </si>
  <si>
    <t>Virginia.Bassano@eightroads.com</t>
  </si>
  <si>
    <r>
      <t xml:space="preserve">Offre </t>
    </r>
    <r>
      <rPr>
        <i/>
        <sz val="11"/>
        <rFont val="Calibri"/>
        <family val="2"/>
      </rPr>
      <t xml:space="preserve">box </t>
    </r>
    <r>
      <rPr>
        <sz val="11"/>
        <rFont val="Calibri"/>
        <family val="2"/>
      </rPr>
      <t xml:space="preserve">con tutti gli ingredienti necessari per realizzare a casa ricette di piatti italiani e di </t>
    </r>
    <r>
      <rPr>
        <i/>
        <sz val="11"/>
        <rFont val="Calibri"/>
        <family val="2"/>
      </rPr>
      <t xml:space="preserve">chef </t>
    </r>
    <r>
      <rPr>
        <sz val="11"/>
        <rFont val="Calibri"/>
        <family val="2"/>
      </rPr>
      <t xml:space="preserve">noti. Tutti gli ingredienti sono di origine 100% italiana e di elevata qualità, in quanto realizzati da produttori locali, e forniti nella giusta dose per evitare sprechi alimentari. </t>
    </r>
  </si>
  <si>
    <t>laura.dicarlo@levillagebyca-milano.it</t>
  </si>
  <si>
    <r>
      <t xml:space="preserve">Piattaforma di </t>
    </r>
    <r>
      <rPr>
        <i/>
        <sz val="11"/>
        <rFont val="Calibri"/>
        <family val="2"/>
      </rPr>
      <t>video-engagement</t>
    </r>
    <r>
      <rPr>
        <sz val="11"/>
        <rFont val="Calibri"/>
        <family val="2"/>
      </rPr>
      <t xml:space="preserve"> che permette la gestione di videoconferenze, </t>
    </r>
    <r>
      <rPr>
        <i/>
        <sz val="11"/>
        <rFont val="Calibri"/>
        <family val="2"/>
      </rPr>
      <t xml:space="preserve">webinar </t>
    </r>
    <r>
      <rPr>
        <sz val="11"/>
        <rFont val="Calibri"/>
        <family val="2"/>
      </rPr>
      <t xml:space="preserve">e qualsiasi altro evento </t>
    </r>
    <r>
      <rPr>
        <i/>
        <sz val="11"/>
        <rFont val="Calibri"/>
        <family val="2"/>
      </rPr>
      <t>online</t>
    </r>
    <r>
      <rPr>
        <sz val="11"/>
        <rFont val="Calibri"/>
        <family val="2"/>
      </rPr>
      <t>.</t>
    </r>
  </si>
  <si>
    <r>
      <t xml:space="preserve">Piattaforma gestionale </t>
    </r>
    <r>
      <rPr>
        <i/>
        <sz val="11"/>
        <rFont val="Calibri"/>
        <family val="2"/>
      </rPr>
      <t>SaaS r</t>
    </r>
    <r>
      <rPr>
        <sz val="11"/>
        <rFont val="Calibri"/>
        <family val="2"/>
      </rPr>
      <t xml:space="preserve">ealizzata per le istituzioni finanziarie e gli operatori di mercato al fine di  migliorare il processo di vendita di </t>
    </r>
    <r>
      <rPr>
        <i/>
        <sz val="11"/>
        <rFont val="Calibri"/>
        <family val="2"/>
      </rPr>
      <t>assets</t>
    </r>
    <r>
      <rPr>
        <sz val="11"/>
        <rFont val="Calibri"/>
        <family val="2"/>
      </rPr>
      <t xml:space="preserve"> alternativi.​</t>
    </r>
  </si>
  <si>
    <t xml:space="preserve">Fondata nel 2017.
Tra i clienti: ISP, Spotify, Sony.
Ricavi totali generati: €500k.
In raccolta per €500k-2m.
&gt; Early stage </t>
  </si>
  <si>
    <t xml:space="preserve">Fondata nel 2019.
Ricavi totali generati: €300k.
In raccolta per €1,5-2m, di cui €500k già coperti (valutazione pre-money di €9m).
&gt; Early stage </t>
  </si>
  <si>
    <r>
      <t xml:space="preserve">Piattaforma di </t>
    </r>
    <r>
      <rPr>
        <i/>
        <sz val="11"/>
        <rFont val="Calibri"/>
        <family val="2"/>
      </rPr>
      <t>crowdfunding</t>
    </r>
    <r>
      <rPr>
        <sz val="11"/>
        <rFont val="Calibri"/>
        <family val="2"/>
      </rPr>
      <t xml:space="preserve"> per finanziare progetti 100% </t>
    </r>
    <r>
      <rPr>
        <i/>
        <sz val="11"/>
        <rFont val="Calibri"/>
        <family val="2"/>
      </rPr>
      <t>green</t>
    </r>
    <r>
      <rPr>
        <sz val="11"/>
        <rFont val="Calibri"/>
        <family val="2"/>
      </rPr>
      <t>.</t>
    </r>
  </si>
  <si>
    <t>Fondata nel 2019.
In raccolta per €800k-1,2m, di cui €575k già coperti.
Ricavi: €299k nel 2021; €744k nel 2022e.
&gt; Early stage</t>
  </si>
  <si>
    <t>m.fazi@strategy-innovation.it</t>
  </si>
  <si>
    <t>Installa stazioni di ricarica per veicoli elettrici nei pressi di attività commerciali private (centri commerciali, supermercati, parcheggi, circoli sportivi, alberghi, ristoranti…) presso cui le auto sostano quotidianamente per un tempo a sufficienza tale da consentire la ricarica del veicolo.</t>
  </si>
  <si>
    <t>vc@italianangels.net</t>
  </si>
  <si>
    <r>
      <rPr>
        <i/>
        <sz val="11"/>
        <rFont val="Calibri"/>
        <family val="2"/>
      </rPr>
      <t>Self check-in</t>
    </r>
    <r>
      <rPr>
        <sz val="11"/>
        <rFont val="Calibri"/>
        <family val="2"/>
      </rPr>
      <t xml:space="preserve"> automatico e domotica per gestire da remoto ogni aspetto legato all'accoglienza nelle strutture ricettive.</t>
    </r>
  </si>
  <si>
    <t>&gt; Amedeo ha già fornito feedback negativo.</t>
  </si>
  <si>
    <r>
      <t xml:space="preserve">Propone servizi di localizzazione e </t>
    </r>
    <r>
      <rPr>
        <i/>
        <sz val="11"/>
        <rFont val="Calibri"/>
        <family val="2"/>
      </rPr>
      <t>tracking</t>
    </r>
    <r>
      <rPr>
        <sz val="11"/>
        <rFont val="Calibri"/>
        <family val="2"/>
      </rPr>
      <t xml:space="preserve"> in diversi verticali (</t>
    </r>
    <r>
      <rPr>
        <i/>
        <sz val="11"/>
        <rFont val="Calibri"/>
        <family val="2"/>
      </rPr>
      <t>industry</t>
    </r>
    <r>
      <rPr>
        <sz val="11"/>
        <rFont val="Calibri"/>
        <family val="2"/>
      </rPr>
      <t xml:space="preserve">, </t>
    </r>
    <r>
      <rPr>
        <i/>
        <sz val="11"/>
        <rFont val="Calibri"/>
        <family val="2"/>
      </rPr>
      <t>retail</t>
    </r>
    <r>
      <rPr>
        <sz val="11"/>
        <rFont val="Calibri"/>
        <family val="2"/>
      </rPr>
      <t xml:space="preserve">, spazi pubblici, </t>
    </r>
    <r>
      <rPr>
        <i/>
        <sz val="11"/>
        <rFont val="Calibri"/>
        <family val="2"/>
      </rPr>
      <t>travel</t>
    </r>
    <r>
      <rPr>
        <sz val="11"/>
        <rFont val="Calibri"/>
        <family val="2"/>
      </rPr>
      <t xml:space="preserve">, </t>
    </r>
    <r>
      <rPr>
        <i/>
        <sz val="11"/>
        <rFont val="Calibri"/>
        <family val="2"/>
      </rPr>
      <t>healthcare</t>
    </r>
    <r>
      <rPr>
        <sz val="11"/>
        <rFont val="Calibri"/>
        <family val="2"/>
      </rPr>
      <t>).</t>
    </r>
  </si>
  <si>
    <r>
      <t xml:space="preserve">Gruppo specializzato nello sviluppo di soluzioni di </t>
    </r>
    <r>
      <rPr>
        <i/>
        <sz val="11"/>
        <rFont val="Calibri"/>
        <family val="2"/>
      </rPr>
      <t>AR</t>
    </r>
    <r>
      <rPr>
        <sz val="11"/>
        <rFont val="Calibri"/>
        <family val="2"/>
      </rPr>
      <t>.</t>
    </r>
  </si>
  <si>
    <t>Valerio Caracciolo</t>
  </si>
  <si>
    <t>Easybill è un prodotto di Just Energy, società nata nel 2018 e attiva nel settore commerciale (lavorano con call center e canali online per la distribuzione dei servizi di partner nel settore utilities).
Nel deck non c'è indicazione di financials / KPIs / round, non hanno mai risposto alla nostra richiesta</t>
  </si>
  <si>
    <t>Fondata nel 2020.
Ricavi totali generati: €500k.
Round: n.a.
&gt; Early stage, da monitorare</t>
  </si>
  <si>
    <r>
      <t xml:space="preserve">Piattaforma basata sull'IA che permette di importare campagne dalle principali piattaforme di </t>
    </r>
    <r>
      <rPr>
        <i/>
        <sz val="11"/>
        <rFont val="Calibri"/>
        <family val="2"/>
      </rPr>
      <t xml:space="preserve">advertising </t>
    </r>
    <r>
      <rPr>
        <sz val="11"/>
        <rFont val="Calibri"/>
        <family val="2"/>
      </rPr>
      <t xml:space="preserve">e </t>
    </r>
    <r>
      <rPr>
        <i/>
        <sz val="11"/>
        <rFont val="Calibri"/>
        <family val="2"/>
      </rPr>
      <t xml:space="preserve">social media </t>
    </r>
    <r>
      <rPr>
        <sz val="11"/>
        <rFont val="Calibri"/>
        <family val="2"/>
      </rPr>
      <t>e di gestirle in un unico ambiente.</t>
    </r>
  </si>
  <si>
    <t xml:space="preserve">Fondata nel 2015. 2 sedi, in Italia e nei Paesi Bassi.
Ricavi 2019:  €145k; 2020: €416k; 2021: €495k (€1m nel backlog); 2022e: €762k; 2023e: €2,6m. 
KPIs ad oggi: 96 clienti (aziende agricole medio-grandi) localizzate in 9 paesi (tra cui Italia, Spagna, Messico), 280 dispositivi istallati.Circa. Il 50% delle vendite derivano da coltivatori che rappresentano il 70% della produzione di insalata italiana. L'altro 50% proviene dai principali produttori di otricoltura come Doria, Princes, Oasi (Bonduelle), Linea Verde Cultiva (potenziali ricavi annuali ricavabili dai clienti esistenti pari a €9m grazie alla potenziale istallazione di 6100 devices).
Team composto da 5 risorse interne + 2 sales.
I 3 founders detengono l'89% del capitale.
Bridge round da €1m ad una FD pre-money valuation di €10m. Series A round di €5m previsto nel 2023.
&gt; Da risentire per il Series A, early stage da monitorare </t>
  </si>
  <si>
    <t xml:space="preserve">Spin off di Unical.
Negli ultimi anni ha anche sviluppato una piattaforma SaaS di facility management, analytics &amp; marketing, proposta sul mercato solo in tempi recenti. </t>
  </si>
  <si>
    <t>Aindo</t>
  </si>
  <si>
    <t>Progetto Smart Building</t>
  </si>
  <si>
    <t>Hydrapred</t>
  </si>
  <si>
    <t>Teta</t>
  </si>
  <si>
    <t>Psicologi Online</t>
  </si>
  <si>
    <t>Alter Eco</t>
  </si>
  <si>
    <t>Rozes</t>
  </si>
  <si>
    <t>Emanuele Destro</t>
  </si>
  <si>
    <t>Carlo Garavaglia-Gruppo excellence</t>
  </si>
  <si>
    <t>Valentina Osele-Alantra</t>
  </si>
  <si>
    <t>Massimo Imperiali-Azimut</t>
  </si>
  <si>
    <t>memeo@vertis.it</t>
  </si>
  <si>
    <r>
      <t>Specializzata nella progettazione e produzione di sistemi per l'analisi, il monitoraggio e la riduzione degli sprechi energetici attraverso tecnologie</t>
    </r>
    <r>
      <rPr>
        <i/>
        <sz val="11"/>
        <rFont val="Calibri"/>
        <family val="2"/>
      </rPr>
      <t xml:space="preserve"> IoT</t>
    </r>
    <r>
      <rPr>
        <sz val="11"/>
        <rFont val="Calibri"/>
        <family val="2"/>
      </rPr>
      <t xml:space="preserve">, </t>
    </r>
    <r>
      <rPr>
        <i/>
        <sz val="11"/>
        <rFont val="Calibri"/>
        <family val="2"/>
      </rPr>
      <t>HW</t>
    </r>
    <r>
      <rPr>
        <sz val="11"/>
        <rFont val="Calibri"/>
        <family val="2"/>
      </rPr>
      <t xml:space="preserve"> e </t>
    </r>
    <r>
      <rPr>
        <i/>
        <sz val="11"/>
        <rFont val="Calibri"/>
        <family val="2"/>
      </rPr>
      <t>SW</t>
    </r>
    <r>
      <rPr>
        <sz val="11"/>
        <rFont val="Calibri"/>
        <family val="2"/>
      </rPr>
      <t xml:space="preserve"> con protocolli aperti e soluzioni di </t>
    </r>
    <r>
      <rPr>
        <i/>
        <sz val="11"/>
        <rFont val="Calibri"/>
        <family val="2"/>
      </rPr>
      <t>Machine Learning</t>
    </r>
    <r>
      <rPr>
        <sz val="11"/>
        <rFont val="Calibri"/>
        <family val="2"/>
      </rPr>
      <t>.</t>
    </r>
  </si>
  <si>
    <t>ricci@avvalor.com</t>
  </si>
  <si>
    <t>Fabrizio Ricci</t>
  </si>
  <si>
    <t>valentina.osele@alantra.com</t>
  </si>
  <si>
    <t>Valentina Osele</t>
  </si>
  <si>
    <t>Si occupa di manutenzione predittiva dei sistemi produttivi in ambito manifatturiero.</t>
  </si>
  <si>
    <t>Low-code full-stack app builder.</t>
  </si>
  <si>
    <t>andrea.buttarelli@teta.so</t>
  </si>
  <si>
    <t>Andrea Buttarelli</t>
  </si>
  <si>
    <t>info@psicologionline.net</t>
  </si>
  <si>
    <t>jacopo@rozes.it</t>
  </si>
  <si>
    <t>Jacopo Berti</t>
  </si>
  <si>
    <t>massimo.imperiali@azimut.it</t>
  </si>
  <si>
    <t>Massimo Imperiali</t>
  </si>
  <si>
    <r>
      <t xml:space="preserve">Ha sviluppato una piattaforma </t>
    </r>
    <r>
      <rPr>
        <i/>
        <sz val="11"/>
        <rFont val="Calibri"/>
        <family val="2"/>
      </rPr>
      <t>AI</t>
    </r>
    <r>
      <rPr>
        <sz val="11"/>
        <rFont val="Calibri"/>
        <family val="2"/>
      </rPr>
      <t xml:space="preserve"> per la generazione di dati sintetici, che permette di superare l’effettiva limitazione all’uso ampio del </t>
    </r>
    <r>
      <rPr>
        <i/>
        <sz val="11"/>
        <rFont val="Calibri"/>
        <family val="2"/>
      </rPr>
      <t>set</t>
    </r>
    <r>
      <rPr>
        <sz val="11"/>
        <rFont val="Calibri"/>
        <family val="2"/>
      </rPr>
      <t xml:space="preserve"> di dati a causa di problemi di </t>
    </r>
    <r>
      <rPr>
        <i/>
        <sz val="11"/>
        <rFont val="Calibri"/>
        <family val="2"/>
      </rPr>
      <t>privacy</t>
    </r>
    <r>
      <rPr>
        <sz val="11"/>
        <rFont val="Calibri"/>
        <family val="2"/>
      </rPr>
      <t xml:space="preserve">. La piattaforma consente nuovi modi di monetizzare i dati sensibili senza violare la normativa sulla </t>
    </r>
    <r>
      <rPr>
        <i/>
        <sz val="11"/>
        <rFont val="Calibri"/>
        <family val="2"/>
      </rPr>
      <t>privacy</t>
    </r>
    <r>
      <rPr>
        <sz val="11"/>
        <rFont val="Calibri"/>
        <family val="2"/>
      </rPr>
      <t>.</t>
    </r>
  </si>
  <si>
    <r>
      <t xml:space="preserve">Piattaforma che mette in contatto utenti alla ricerca di consulenze psicologiche, sia </t>
    </r>
    <r>
      <rPr>
        <i/>
        <sz val="11"/>
        <rFont val="Calibri"/>
        <family val="2"/>
      </rPr>
      <t xml:space="preserve">online </t>
    </r>
    <r>
      <rPr>
        <sz val="11"/>
        <rFont val="Calibri"/>
        <family val="2"/>
      </rPr>
      <t xml:space="preserve">che in studio, e psicologi e psicoterapeuti altamente specializzati. </t>
    </r>
  </si>
  <si>
    <t>Round da realizzare entro fine 2022.
Sviluppo commerciale a partire da Q2 ' 23. Ricavi '22e: €300k.
&gt; Fase di vita, modello di business poco focalizzato</t>
  </si>
  <si>
    <t>L'obiettivo è cambiare il modello di business, passando da membership  (modello usato da GuidaPsicologi) ad affiliazione dei professionisti, stile "Uno Bravo".
Team composto dai soli 2 co-founder.
Ricavi 2021: €173k; gennaio-luglio 2022: €110k.
&gt; Fase di vita, mercato affollato</t>
  </si>
  <si>
    <r>
      <t>Specializzata nello sviluppo della tecnologia del «</t>
    </r>
    <r>
      <rPr>
        <i/>
        <sz val="11"/>
        <rFont val="Calibri"/>
        <family val="2"/>
      </rPr>
      <t>Dry Fiber Molding</t>
    </r>
    <r>
      <rPr>
        <sz val="11"/>
        <rFont val="Calibri"/>
        <family val="2"/>
      </rPr>
      <t>», che permette di utilizzare fibre naturali di cellulosa ricavate da scarti di lavorazione per creare prodotti monouso sostitutivi della plastica.</t>
    </r>
  </si>
  <si>
    <t>Fondata nel 2018.
Ricavi: €412k nelo 2020; €572k nel 2021; €1.4 nell'anno 0 del BP.
Team composto da 20 FTEs.</t>
  </si>
  <si>
    <t>Fondata nel 2018.
Ricavi ‘21: n.a. Hanno 4 clienti (tra cui Intesa San Paolo, Allianz e AXA) hanno all’attivo 6 PoC.
90% del fatturato da ISP.
Stanno valutando un aucap da €3-5m.
Ci hanno proposto una call con Intesa (loro cliente e socio)</t>
  </si>
  <si>
    <t>Lanciato a novembre 2021, hanno raggiunto ad oggi:
€18m di commitmetn totale, €6m deployati, €3m rimborsati (e €3m di outstanding)
Annualized revenues €900k.
Hanno raccolto €20m di debito e €3m di equity (Fabrick, Digital Magic, Fasanara)
Rejected a marzo 2022 con motivazione 1.a, ci ha riscritto a settembre 2022. Hanno chiuso un termsheet con CDP per il nostro Series A, con un round in due tranches da €6/8m (prima tranche a €12m di pre-money e seconda legata a milestone con cap a €35m) . Closing a Novembre.
Altri investitori sono Gellify, Kairos, business angel, e  followon investitori attuali)
&gt; Motivazione rejection: dimensione limitata mercato italiano e traction limitata su espansione europeea, attualmente mancano nel team competenza di corporate finance, struttura del round</t>
  </si>
  <si>
    <t>Nata a marzo 2021.
Ricavi: €819k nel 2021; €1m nel 2022e; €1,93 nel 202e.
&gt; Modello di business poco focalizzato</t>
  </si>
  <si>
    <t>42 paesi serviti in 5 continenti; 2 sedi operative (una in Italia e una in Svizzera).  Team composto da 25 persone. Cap table: la quota di maggioranza è detenuta da MIP (24%), seguito da CII2 (16%). I due founders detengono il 13% e 10%.
Ricavi netti 2021: €9,2m (€7,2m nel 2020), di cui il 21% proviene dagli Stati Uniti, il 5% dall’Italia. 
Crescita flat prevista nel 2022-2023 (€8-9m).
Stavano lavorando per sostituire MIP (che ad oggi ha circa il 55% della captable).
Potrebbero valutare un aucap da €2-3m.</t>
  </si>
  <si>
    <t>In raccolta per €4m, stanno cercando un lead investor finanziario (commitment followon da parte di Azimut). Pre-money attesa: €16-18m. Ultima post-money: €8m (in H2 2021).
Pharmercure è attivo in 45 comuni italiani, collabora con 150 farmacie e ha effettuato 80k spedizioni.
Fatturato 2020: €195k, 2021: €147k, 2022 atteso: €407k.
Fatto incontro il 1/9, ci ha mandato il BP e i KPI 2022 ad ottobre 2022.</t>
  </si>
  <si>
    <t xml:space="preserve">Optivo </t>
  </si>
  <si>
    <t xml:space="preserve">Cleafy </t>
  </si>
  <si>
    <t>MuV Game</t>
  </si>
  <si>
    <t>Nova</t>
  </si>
  <si>
    <t>Drivesec</t>
  </si>
  <si>
    <t>Stoccolma</t>
  </si>
  <si>
    <t>Svezia</t>
  </si>
  <si>
    <t>Maurizio Piredda</t>
  </si>
  <si>
    <t>Enrico Maini</t>
  </si>
  <si>
    <t>Ugo Parodi Giusino-Magnisi</t>
  </si>
  <si>
    <t>maurizio.piredda@optivologistics.com</t>
  </si>
  <si>
    <r>
      <rPr>
        <i/>
        <sz val="11"/>
        <rFont val="Calibri"/>
        <family val="2"/>
      </rPr>
      <t>SaaS</t>
    </r>
    <r>
      <rPr>
        <sz val="11"/>
        <rFont val="Calibri"/>
        <family val="2"/>
      </rPr>
      <t xml:space="preserve">  per supportare le aziende che si occupano di distrubuzione e  logistica nei loro processi quotidiani. </t>
    </r>
  </si>
  <si>
    <t>enrico.maini@moviri.com</t>
  </si>
  <si>
    <r>
      <rPr>
        <sz val="11"/>
        <rFont val="Calibri"/>
        <family val="2"/>
      </rPr>
      <t xml:space="preserve">Ha sviluppato una tecnologia che consente ai </t>
    </r>
    <r>
      <rPr>
        <i/>
        <sz val="11"/>
        <rFont val="Calibri"/>
        <family val="2"/>
      </rPr>
      <t>team</t>
    </r>
    <r>
      <rPr>
        <sz val="11"/>
        <rFont val="Calibri"/>
        <family val="2"/>
      </rPr>
      <t xml:space="preserve"> di </t>
    </r>
    <r>
      <rPr>
        <i/>
        <sz val="11"/>
        <rFont val="Calibri"/>
        <family val="2"/>
      </rPr>
      <t>fraud management</t>
    </r>
    <r>
      <rPr>
        <sz val="11"/>
        <rFont val="Calibri"/>
        <family val="2"/>
      </rPr>
      <t xml:space="preserve"> degli istituti finanziari di rilevare e prevenire le frodi finanziarie su tutti i canali digitali.</t>
    </r>
  </si>
  <si>
    <r>
      <rPr>
        <sz val="11"/>
        <rFont val="Calibri"/>
        <family val="2"/>
      </rPr>
      <t xml:space="preserve">Gioco </t>
    </r>
    <r>
      <rPr>
        <i/>
        <sz val="11"/>
        <rFont val="Calibri"/>
        <family val="2"/>
      </rPr>
      <t>phygital</t>
    </r>
    <r>
      <rPr>
        <sz val="11"/>
        <rFont val="Calibri"/>
        <family val="2"/>
      </rPr>
      <t xml:space="preserve"> che consente ad aziende e istituzioni di incentivare comportamenti di mobilità sostenibili e di fornire </t>
    </r>
    <r>
      <rPr>
        <i/>
        <sz val="11"/>
        <rFont val="Calibri"/>
        <family val="2"/>
      </rPr>
      <t>report</t>
    </r>
    <r>
      <rPr>
        <sz val="11"/>
        <rFont val="Calibri"/>
        <family val="2"/>
      </rPr>
      <t xml:space="preserve"> sulla</t>
    </r>
    <r>
      <rPr>
        <i/>
        <sz val="11"/>
        <rFont val="Calibri"/>
        <family val="2"/>
      </rPr>
      <t xml:space="preserve"> CSR</t>
    </r>
    <r>
      <rPr>
        <sz val="11"/>
        <rFont val="Calibri"/>
        <family val="2"/>
      </rPr>
      <t xml:space="preserve"> e sulla mobilità con una metodologia certificata di risparmio di CO2.</t>
    </r>
  </si>
  <si>
    <t>Prospettive di fatturato: €885k primo anno; €4,11m secondo anno; €12,8 terzo anno; €37m quarto anno; €97m quinto anno.
La società è in fundraising per €5m, di cui il 60% da investire nell'acquisizione di clienti. La valutazione pre-money è di €10m.
Rejected a giugno 2022 con motivazione 1.a. (erano da monitorare), ci ha scritto Lincoln International che li sta seguendo per il processo di fundraising. In raccolta per  €10m (round series A)
&gt; Rejected perchè non hanno ancora lanciato il prodotto (nè retail, nè corporate).  Comunque li rivede Ale.</t>
  </si>
  <si>
    <t>Andrea Marino</t>
  </si>
  <si>
    <t>Piattaforma di remote engineering, specializzata in penetration test in ambito cybersecurity.</t>
  </si>
  <si>
    <t xml:space="preserve"> gfc@drivesec.com</t>
  </si>
  <si>
    <t>Giuseppe Faranda Cordella</t>
  </si>
  <si>
    <t>Fondata nel 2015.
La società è in fase di scale-up sui mercati esteri (Germania e USA). 
Ha siglato un accordo con primari operatori della GDO internazionale, tra cui Walmart. 
Ha raccolto finora circa €3,2m, di cui €2m nel 2020 (EV di €19m); è in fundraising per €5m ad una pre-money valuation di €33m.
Ricavi: €1,7m nel 2021; €3,9m nel 2022e.
Team formato da 35 persone.</t>
  </si>
  <si>
    <t>Fondata nel 2017. Ad oggi è attiva con 13 store, di cui 1 a Londra, e prevede per il 2022 un fatturato di €14,4m (€7,9m nel 2021). A dicembre 2020 la società ha acquisito il 23,5% di
Berberè, una catena di catena casual dining che conta 16 pizzerie (di cui 1 a Londra) e €16,2m di fatturato a fine 2022 (€10,4m nel 2021). Tale investimento, che prevede una call option a favore di Miscusi esercitabile in H1 2023 per acquisire il 100% delle quote di Berberè, ha l’obiettivo di creare una piattaforma di ristorazione focalizzata sulla cucina mediterannea. Le due società complessivamente fattureranno €30,6m a fine 2022 e €91m nel 2026 attraverso una rete di 71 store diretti e 35 in franchising (canale previsto a partire dal 2024, con focus sull’estero). 
Miscusi è in raccolta per €10m (di cui €5m già sottoscritti da Picus Capital, Kitchen Fund, MIP e Amundi) per esercitare la call option sulle quote restanti di Berberè acquisendone il 100%.
Pre-money valuation attesa: €50m.</t>
  </si>
  <si>
    <t>Fondata nel 2016, ma modello smart fridge lanciato nel 2020.
212 frigoriferi contrattualizzati in 18 mesi con contratti triennali. 
€3,4m di ARR a settembre 2022.
Fatturato €1m atteso in Q4 2022, obiettivo 2022 €3m (di cui €1m dai flagship store e €2m dagli smart fridge)
1/3 dei ricavi smart fridge sono fees, il resto consumo.
Finora hanno raccolto €7m, i founder ad oggi hanno il 25% della capatble
In raccolta per €2,5m (solo Italia) o €5m per espansione all'estero. Prevedono anche il nuovo ESOP del 10-15%.
Pre-money attesa: tra i €12 e i 20m.</t>
  </si>
  <si>
    <t>Il gruppo è ad oggi composto da Pikkart, scaleup nata nel 2014, pioniera nello sviluppo di tecnologie di Computer Vision, Realtà Aumentata e Intelligenza Artificiale, e da AI4SmartCity e AI4Health che utilizzano le tecnologie di Pikkart rispettivamente per la realizzazione di progetti di digitalizzazione dei servizi per le Smart City e la creazione di servizi innovativi per enti e aziende nella sanità, nel sociale e nel sociosanitario.
VdP consolidato 2022e €3,7m. Tra le due entità la richiesta finanziaria è pari a €3-3,5m.</t>
  </si>
  <si>
    <t xml:space="preserve">Fondata nel 2020.
Fatturato: €240k nel 2021, €1m+ nel 2022
Oltre 350 brand ed agenzie clienti, tra cui Lavazza, Porsche, Winelivery.
Sta chiudendo un round da €3m con Prana e business angel (pre-money valuation: €12-15m). Il prossimo round previsto per il 2024. </t>
  </si>
  <si>
    <t>Pharmercure</t>
  </si>
  <si>
    <t>Startup impegnata nell’intermediazione dei diritti d’autore in campo musicale, gestione dei diritti d'autore e proprietà intellettuale.</t>
  </si>
  <si>
    <r>
      <t xml:space="preserve">Piattaforma digitale con servizi dedicati a ciascun utente dell'ecosistema sportivo per permettere ai </t>
    </r>
    <r>
      <rPr>
        <i/>
        <sz val="11"/>
        <rFont val="Calibri"/>
        <family val="2"/>
        <scheme val="minor"/>
      </rPr>
      <t>clubs</t>
    </r>
    <r>
      <rPr>
        <sz val="11"/>
        <rFont val="Calibri"/>
        <family val="2"/>
        <scheme val="minor"/>
      </rPr>
      <t xml:space="preserve"> sportivi di gestire le loro necessità quotidiane. </t>
    </r>
  </si>
  <si>
    <t>Canax</t>
  </si>
  <si>
    <t>WearMe</t>
  </si>
  <si>
    <t>H-trips</t>
  </si>
  <si>
    <t>Rumori</t>
  </si>
  <si>
    <t>Fabrizio Faion</t>
  </si>
  <si>
    <t>Andrea Cazzaro</t>
  </si>
  <si>
    <t>Giovanni Spaliviero</t>
  </si>
  <si>
    <t>fabrizio.faion@canax.com</t>
  </si>
  <si>
    <t>La società opera nella produzione e commercializzazione di prodotti ed ingredienti (principi attivi) a base di cannabis sativa per uso cosmetico e nutraceutico.</t>
  </si>
  <si>
    <t>claudia.delmonte@socialfare.org</t>
  </si>
  <si>
    <t>investors@h-trips.com</t>
  </si>
  <si>
    <t>Business travel platform.</t>
  </si>
  <si>
    <t>Laboratorio di produzione specializzato nella produzione di polpette. L'azienda produce circa 30 diverse ricette di polpette (di pesce, vegetariane e vegane).</t>
  </si>
  <si>
    <t>giovanni.s@rumorisrl.com</t>
  </si>
  <si>
    <t>Fondata nel 2019.
Nel 2021 ha acquisito la maggioranza di Exenia, società con +25 anni di esperienza in R&amp;D nell'estrazione di principi attivi naturali utilizzando la tecnologia CO2 supercritica.
Il gruppo si rivolge a clienti B2B che a loro volta rivendono il prodotto a società terze,
quali parafarmaceutiche, parafarmacie, GDO, profumerie e centri benessere, e al segmento B2C.
Ricavi: €1,97m nel 2021.
Nel 2022 hanno seguito il percorso di quotazione sulla Borsa di Milano (segmento Euronext), rimandato a causa del crollo delle valutazioni.
&gt; Motivo rejection: settore di riferimento</t>
  </si>
  <si>
    <t xml:space="preserve">Fondata nel 2018.
Chiuderà il 2022 superando €1m di fatturato (ricavi '21: €616k; '22E: €1,21m). In raccolta per €500k.
&gt; Motivo rejection: sottostante tecnologico, percorso di crescita prospettico, size del round </t>
  </si>
  <si>
    <t>Fondata nel 2018.
Ricavi '21: $436k; '22E: $737k (€750k). In raccolta per $760k ad una valutazione pari a €3,8m.
200 clienti B2B (20 supermercati e 180 clienti Ho.Re.Ca) + 2 ristoranti propri.
&gt; Motivo Rejection: settore di riferimento</t>
  </si>
  <si>
    <t>Luca Rodella</t>
  </si>
  <si>
    <t>luca@smartpricing.it</t>
  </si>
  <si>
    <t>Fondata nel 2018. 
Fatturato 2021: €143k; 2022E: €487k.
La società è in fundraising per €5m da utilizzare per l'espansione internazionale, per lo sviluppo B2B e B2B2C e per integrare terze parti al fine di vendere e testare i loro prodotti attraverso partnership e/o joint venture.
Simile a Orangogo.
Rejected a dicembre 2021 con motivazione 2.a. (era da monitare). Ce l'ha risegnalata Giovanni De Caro.
In raccolta per €2m, uso dei fondi uguale a quello previsto nel 2021. Stimati ricavi di €1m nel 2023E.</t>
  </si>
  <si>
    <r>
      <rPr>
        <i/>
        <sz val="11"/>
        <rFont val="Calibri"/>
        <family val="2"/>
      </rPr>
      <t>Brand</t>
    </r>
    <r>
      <rPr>
        <sz val="11"/>
        <rFont val="Calibri"/>
        <family val="2"/>
      </rPr>
      <t xml:space="preserve"> di abbigliamento sostenibile e </t>
    </r>
    <r>
      <rPr>
        <i/>
        <sz val="11"/>
        <rFont val="Calibri"/>
        <family val="2"/>
      </rPr>
      <t>made in Italy</t>
    </r>
    <r>
      <rPr>
        <sz val="11"/>
        <rFont val="Calibri"/>
        <family val="2"/>
      </rPr>
      <t xml:space="preserve"> per genitori e bambini che sposa la filosofia del </t>
    </r>
    <r>
      <rPr>
        <i/>
        <sz val="11"/>
        <rFont val="Calibri"/>
        <family val="2"/>
      </rPr>
      <t>babywearing.</t>
    </r>
  </si>
  <si>
    <t>Cubbit</t>
  </si>
  <si>
    <t>Senex</t>
  </si>
  <si>
    <t>Pica</t>
  </si>
  <si>
    <t>Holipay</t>
  </si>
  <si>
    <t>Lami</t>
  </si>
  <si>
    <t xml:space="preserve">Spoki </t>
  </si>
  <si>
    <t xml:space="preserve">Hueval </t>
  </si>
  <si>
    <t xml:space="preserve">Automyo </t>
  </si>
  <si>
    <t>Codex</t>
  </si>
  <si>
    <t>Premio Italian Master Startup Award</t>
  </si>
  <si>
    <t>Michele Costabile</t>
  </si>
  <si>
    <t>Mattia Destratis</t>
  </si>
  <si>
    <t>Francesco Giovanni Leonardi -Endeavor</t>
  </si>
  <si>
    <t>Stefano.onofri@cubbit.io</t>
  </si>
  <si>
    <t>Stefano Onofri</t>
  </si>
  <si>
    <t>zitarosa@geniusloci.tech</t>
  </si>
  <si>
    <t>Romeo Zitarosa</t>
  </si>
  <si>
    <t>Giorgio.pagliara@spoki.it</t>
  </si>
  <si>
    <t>Giorgio Pagliara</t>
  </si>
  <si>
    <t>n.adamo@hueval.com</t>
  </si>
  <si>
    <t>Noemi Adamo</t>
  </si>
  <si>
    <t>l.adamo@automyo.com</t>
  </si>
  <si>
    <t>Luca Adamo</t>
  </si>
  <si>
    <r>
      <rPr>
        <sz val="11"/>
        <rFont val="Calibri"/>
        <family val="2"/>
      </rPr>
      <t xml:space="preserve">Primo </t>
    </r>
    <r>
      <rPr>
        <i/>
        <sz val="11"/>
        <rFont val="Calibri"/>
        <family val="2"/>
      </rPr>
      <t>provider</t>
    </r>
    <r>
      <rPr>
        <sz val="11"/>
        <rFont val="Calibri"/>
        <family val="2"/>
      </rPr>
      <t xml:space="preserve"> in Europa di </t>
    </r>
    <r>
      <rPr>
        <i/>
        <sz val="11"/>
        <rFont val="Calibri"/>
        <family val="2"/>
      </rPr>
      <t>cloud storage</t>
    </r>
    <r>
      <rPr>
        <sz val="11"/>
        <rFont val="Calibri"/>
        <family val="2"/>
      </rPr>
      <t xml:space="preserve"> distribuito.</t>
    </r>
  </si>
  <si>
    <t>Nata nel 2016.
&gt; Breve deck incentrato sulla spiegazione della tecnologia. Non ci sono riferimenti a economics/KPIs e fundraising. Alessandro ed Elena li hanno incontrati al Web Summit.</t>
  </si>
  <si>
    <t>roberto.salamina@esenex.it</t>
  </si>
  <si>
    <t>Roberto Salamina</t>
  </si>
  <si>
    <r>
      <t>Ha sviluppato “Nipote in affitto”, una piattaforma digitale che consente agli anziani di essere assistiti a domicilio nell'utilizzo della tecnologia (</t>
    </r>
    <r>
      <rPr>
        <i/>
        <sz val="11"/>
        <rFont val="Calibri"/>
        <family val="2"/>
      </rPr>
      <t>computer</t>
    </r>
    <r>
      <rPr>
        <sz val="11"/>
        <rFont val="Calibri"/>
        <family val="2"/>
      </rPr>
      <t>/</t>
    </r>
    <r>
      <rPr>
        <i/>
        <sz val="11"/>
        <rFont val="Calibri"/>
        <family val="2"/>
      </rPr>
      <t>smartphone</t>
    </r>
    <r>
      <rPr>
        <sz val="11"/>
        <rFont val="Calibri"/>
        <family val="2"/>
      </rPr>
      <t>).</t>
    </r>
  </si>
  <si>
    <t>Manolo Martini</t>
  </si>
  <si>
    <t>m.martini@getpica.com</t>
  </si>
  <si>
    <t>mattia.destratis@holipay.com</t>
  </si>
  <si>
    <r>
      <t>Piattaforma di</t>
    </r>
    <r>
      <rPr>
        <i/>
        <sz val="11"/>
        <rFont val="Calibri"/>
        <family val="2"/>
      </rPr>
      <t xml:space="preserve"> BNPL</t>
    </r>
    <r>
      <rPr>
        <sz val="11"/>
        <rFont val="Calibri"/>
        <family val="2"/>
      </rPr>
      <t xml:space="preserve">  dedicata al mondo delle vacanze, che consente di rateizzare l’importo del soggiorno senza interessi e commissioni.</t>
    </r>
  </si>
  <si>
    <t>chiara@lamimed.it</t>
  </si>
  <si>
    <t>Chiara Frigerio</t>
  </si>
  <si>
    <t>Ha sviluppato una piattaforma che aiuta le persone a comprendere le proprie condizioni di salute, fornendo informazioni su cause dei sintomi, terapie e comportamenti da adottare, offrendo un nuovo modello di assistenza primaria.</t>
  </si>
  <si>
    <t>Genius Loci</t>
  </si>
  <si>
    <r>
      <rPr>
        <sz val="11"/>
        <rFont val="Calibri"/>
        <family val="2"/>
      </rPr>
      <t xml:space="preserve">Consente alle organizzazioni di  accedere a dati geospaziali per ottenere informazioni critiche sulle loro strategie di </t>
    </r>
    <r>
      <rPr>
        <i/>
        <sz val="11"/>
        <rFont val="Calibri"/>
        <family val="2"/>
      </rPr>
      <t>business</t>
    </r>
    <r>
      <rPr>
        <sz val="11"/>
        <rFont val="Calibri"/>
        <family val="2"/>
      </rPr>
      <t>.</t>
    </r>
  </si>
  <si>
    <r>
      <t xml:space="preserve">Ha sviluppato Animable, una piattaforma per la produzione di video </t>
    </r>
    <r>
      <rPr>
        <i/>
        <sz val="11"/>
        <rFont val="Calibri"/>
        <family val="2"/>
      </rPr>
      <t xml:space="preserve">data driven </t>
    </r>
    <r>
      <rPr>
        <sz val="11"/>
        <rFont val="Calibri"/>
        <family val="2"/>
      </rPr>
      <t>e automatizzati.</t>
    </r>
  </si>
  <si>
    <r>
      <t xml:space="preserve">Opera nel campo dell’automazione dei processi di lavoro aziendali. Ha sviluppato Claudio, un </t>
    </r>
    <r>
      <rPr>
        <i/>
        <sz val="11"/>
        <rFont val="Calibri"/>
        <family val="2"/>
      </rPr>
      <t>RPA</t>
    </r>
    <r>
      <rPr>
        <sz val="11"/>
        <rFont val="Calibri"/>
        <family val="2"/>
      </rPr>
      <t xml:space="preserve">,che supporta il lavoro interno dei </t>
    </r>
    <r>
      <rPr>
        <i/>
        <sz val="11"/>
        <rFont val="Calibri"/>
        <family val="2"/>
      </rPr>
      <t>team</t>
    </r>
    <r>
      <rPr>
        <sz val="11"/>
        <rFont val="Calibri"/>
        <family val="2"/>
      </rPr>
      <t>, ottimizzando l’efficienza globale e contribuendo al risparmio di tempo sui singoli processi,.</t>
    </r>
  </si>
  <si>
    <t>Fondata nel 2020.
Ricavi: $100k nel 2022e.
In raccolta per $400k.
&gt; Fase di vita, size del round</t>
  </si>
  <si>
    <t>MBiscaglia@tamburi.it</t>
  </si>
  <si>
    <t>Ha sviluppato una tecnologia che consente alle aziende clienti di realizzare test clinici virtuali ed ibridi.</t>
  </si>
  <si>
    <t>Nata nel 2022.
Ricavi: €15k. In raccolta per un seed round da €200k.
&gt; Fase di vita, size del round</t>
  </si>
  <si>
    <t>Fondata nel 2020.
Fatturato di €500k nel 2021, quasi tutte consulenze.
Hanno appena lanciato la piattaforma che permette tramite una chatbot di fare una pre-diagnosi che viene poi condivisa con lo specialista.
Partiranno con il modello welfare/B2B, nel lungo periodo anche assicurazioni e sanità pubblica.
Hanno fatto un round da €1,2m nel 2021 (pre-money €4m)
Hanno a piano un nuovo fundraising a fine 2023 da €3m.
&gt; Non in fundraising al momento, ancora early stage</t>
  </si>
  <si>
    <t>Fondata nel 2018.
Ricavi: €30k nel 2021; €180k nel 2022.
In raccolta per €200k.
&gt; Fase di vita, size del round</t>
  </si>
  <si>
    <t>Il fatturato 2020 si è attestato intorno ai €700k. Al 2021E la società mira ad un fatturato intorno ai €2m; il BP prevede ricavi al 2023 di €12m circa.
Si differenzia dai numerosi competitor esistenti (Vinted, Depoop, Rebele) per il più alto livello di servizio (eg, one-day delivery, free return).
Hanno recentemente chiuso un round da €6m da un club deal di investitori privati (tra cui Moffu Labs). Hanno a piano un seconda round in H2 2022.
Rejected a ottobre 2021 con motivazione 2.a, Giulio propone di risentirli.
Roberto Nigro ci farà sapere quando aprono il fundarising per fissare call di aggiornamento.
Rejecteed a giugno 2022 con motivazione 2.a, ci sono stati reintrodotti da Michele Costabile.
Li ha incontrati Amedeo, non di interesse.</t>
  </si>
  <si>
    <t>UAF</t>
  </si>
  <si>
    <t>Crono</t>
  </si>
  <si>
    <t>Vado</t>
  </si>
  <si>
    <t>Genuine Way</t>
  </si>
  <si>
    <t>Nanotechnology</t>
  </si>
  <si>
    <t xml:space="preserve">Hercle </t>
  </si>
  <si>
    <t>Humanware</t>
  </si>
  <si>
    <t>Bizaway</t>
  </si>
  <si>
    <t>Cocobuk</t>
  </si>
  <si>
    <t>Hacking Talents</t>
  </si>
  <si>
    <t>MiPU</t>
  </si>
  <si>
    <t>Holidoit</t>
  </si>
  <si>
    <t>Matteo Fiammetta</t>
  </si>
  <si>
    <t>Antonio Baldassarre</t>
  </si>
  <si>
    <t>Irene Stramaccioni</t>
  </si>
  <si>
    <t>Francesco Giovanni Leonardi-Endeavor</t>
  </si>
  <si>
    <t>Davide Bona-Euronext</t>
  </si>
  <si>
    <t>Samantha Barbero-Valuexmatch</t>
  </si>
  <si>
    <t>matteo.fiammetta@uaf-family.com</t>
  </si>
  <si>
    <t>Lorenzo Tiberi</t>
  </si>
  <si>
    <t>ltiberi@crono.one</t>
  </si>
  <si>
    <r>
      <t>Piattaforma per l'</t>
    </r>
    <r>
      <rPr>
        <i/>
        <sz val="11"/>
        <rFont val="Calibri"/>
        <family val="2"/>
      </rPr>
      <t>outbound prospecting</t>
    </r>
    <r>
      <rPr>
        <sz val="11"/>
        <rFont val="Calibri"/>
        <family val="2"/>
      </rPr>
      <t xml:space="preserve">. </t>
    </r>
  </si>
  <si>
    <t>a.ursino@vadosrl.com</t>
  </si>
  <si>
    <t>Alessandro Ursino</t>
  </si>
  <si>
    <r>
      <t xml:space="preserve">Piattaforma che integra le </t>
    </r>
    <r>
      <rPr>
        <i/>
        <sz val="11"/>
        <rFont val="Calibri"/>
        <family val="2"/>
      </rPr>
      <t xml:space="preserve">app </t>
    </r>
    <r>
      <rPr>
        <sz val="11"/>
        <rFont val="Calibri"/>
        <family val="2"/>
      </rPr>
      <t xml:space="preserve">di </t>
    </r>
    <r>
      <rPr>
        <i/>
        <sz val="11"/>
        <rFont val="Calibri"/>
        <family val="2"/>
      </rPr>
      <t>delivery</t>
    </r>
    <r>
      <rPr>
        <sz val="11"/>
        <rFont val="Calibri"/>
        <family val="2"/>
      </rPr>
      <t xml:space="preserve"> ai distributori automatici per permettere ai</t>
    </r>
    <r>
      <rPr>
        <i/>
        <sz val="11"/>
        <rFont val="Calibri"/>
        <family val="2"/>
      </rPr>
      <t xml:space="preserve"> retailers </t>
    </r>
    <r>
      <rPr>
        <sz val="11"/>
        <rFont val="Calibri"/>
        <family val="2"/>
      </rPr>
      <t>di vendere h24.</t>
    </r>
  </si>
  <si>
    <r>
      <t xml:space="preserve">Piattaforma che permette alle aziende di notarizzare i documenti relativi alla sostenibilità della loro </t>
    </r>
    <r>
      <rPr>
        <i/>
        <sz val="11"/>
        <rFont val="Calibri"/>
        <family val="2"/>
      </rPr>
      <t>supply chain</t>
    </r>
    <r>
      <rPr>
        <sz val="11"/>
        <rFont val="Calibri"/>
        <family val="2"/>
      </rPr>
      <t xml:space="preserve"> su </t>
    </r>
    <r>
      <rPr>
        <i/>
        <sz val="11"/>
        <rFont val="Calibri"/>
        <family val="2"/>
      </rPr>
      <t>blockchain</t>
    </r>
    <r>
      <rPr>
        <sz val="11"/>
        <rFont val="Calibri"/>
        <family val="2"/>
      </rPr>
      <t xml:space="preserve"> pubblica e li rende disponibili ai clienti.</t>
    </r>
  </si>
  <si>
    <t>Fatta call il 10/11.
Fondata nel 2018.
La società svizzera controlla al 100% una sussidiaria in Italia, che ha uffici a Milano e Salerno.
Ricavi ’22e: €200k. Round: previsto a fine 2023-inizio 2024.
&gt;Al momento non in fundraising, fase di vita</t>
  </si>
  <si>
    <t>DBona@euronext.com</t>
  </si>
  <si>
    <t>walfredo@genuineway.io</t>
  </si>
  <si>
    <t>Walfredo della Gherardesca</t>
  </si>
  <si>
    <t>Ha sviluppato una tecnologia che permette di incapsulare principi attivi in gusci naturali completamente biodegradabili e privi di microplastiche, aumentando la loro efficacia, qualità, sostenibilità e sicurezza.</t>
  </si>
  <si>
    <t>gabriele@hercle.financial</t>
  </si>
  <si>
    <t>Gabriele Sabbatini</t>
  </si>
  <si>
    <t>Fondata nel 2019.
Elena ed Alessandro li hanno incontrati al Web Summit. Hanno appena raccolto, sono da monitorare.
&gt; Al momento non in fundraising</t>
  </si>
  <si>
    <r>
      <t xml:space="preserve">Fornisce accesso alla liquidità delle risorse digitali 24 ore su 24, 7 giorni su 7, attraverso la sua tecnologia di livello istituzionale, a emittenti di token, istituti finanziari di vendita e acquisto, società, fintech e HNWI. I clienti di Hercle sfruttano servizi critto-istituzionali su misura e possono accedere alla liquidità di </t>
    </r>
    <r>
      <rPr>
        <i/>
        <sz val="11"/>
        <rFont val="Calibri"/>
        <family val="2"/>
      </rPr>
      <t>asset</t>
    </r>
    <r>
      <rPr>
        <sz val="11"/>
        <rFont val="Calibri"/>
        <family val="2"/>
      </rPr>
      <t xml:space="preserve"> digitali di qualsiasi dimensione, al miglior prezzo, in modo sicuro e conforme.</t>
    </r>
  </si>
  <si>
    <t>samantha.barbero@valuexmatch.com</t>
  </si>
  <si>
    <t>Ha sviluppato un ecosistema di dispositivi medici coordinati da una piattaforma per la riabilitazione dell'arto superiore.</t>
  </si>
  <si>
    <t>luca@bizaway.com</t>
  </si>
  <si>
    <t>Luca Carlucci</t>
  </si>
  <si>
    <r>
      <t xml:space="preserve">Piattaforma di </t>
    </r>
    <r>
      <rPr>
        <i/>
        <sz val="11"/>
        <rFont val="Calibri"/>
        <family val="2"/>
      </rPr>
      <t>business travel management</t>
    </r>
    <r>
      <rPr>
        <sz val="11"/>
        <rFont val="Calibri"/>
        <family val="2"/>
      </rPr>
      <t>.</t>
    </r>
  </si>
  <si>
    <t>a.baldassarre@cocobuk.com</t>
  </si>
  <si>
    <r>
      <t>Piattaforma di prenotazioni</t>
    </r>
    <r>
      <rPr>
        <i/>
        <sz val="11"/>
        <rFont val="Calibri"/>
        <family val="2"/>
      </rPr>
      <t xml:space="preserve"> online </t>
    </r>
    <r>
      <rPr>
        <sz val="11"/>
        <rFont val="Calibri"/>
        <family val="2"/>
      </rPr>
      <t>dedicata al mondo delle strutture balneari.</t>
    </r>
  </si>
  <si>
    <t>federica@hackingtalents.com</t>
  </si>
  <si>
    <t>Federica Pasini</t>
  </si>
  <si>
    <r>
      <t xml:space="preserve">Piattaforma per accelerare il raggiungimento di obiettivi di </t>
    </r>
    <r>
      <rPr>
        <i/>
        <sz val="11"/>
        <rFont val="Calibri"/>
        <family val="2"/>
      </rPr>
      <t>engagement</t>
    </r>
    <r>
      <rPr>
        <sz val="11"/>
        <rFont val="Calibri"/>
        <family val="2"/>
      </rPr>
      <t xml:space="preserve">, inclusione, sviluppo e </t>
    </r>
    <r>
      <rPr>
        <i/>
        <sz val="11"/>
        <rFont val="Calibri"/>
        <family val="2"/>
      </rPr>
      <t xml:space="preserve">leadership </t>
    </r>
    <r>
      <rPr>
        <sz val="11"/>
        <rFont val="Calibri"/>
        <family val="2"/>
      </rPr>
      <t>all'interno delle aziende.</t>
    </r>
  </si>
  <si>
    <t>irene.stramaccioni@mipu.eu</t>
  </si>
  <si>
    <r>
      <t xml:space="preserve">Ha sviluppato una piattaforma modulare per le aziende per (i) la gestione e valorizzazione degli </t>
    </r>
    <r>
      <rPr>
        <i/>
        <sz val="11"/>
        <rFont val="Calibri"/>
        <family val="2"/>
      </rPr>
      <t>assets</t>
    </r>
    <r>
      <rPr>
        <sz val="11"/>
        <rFont val="Calibri"/>
        <family val="2"/>
      </rPr>
      <t>, (ii) la gestione degli investimenti energetici e (iii) la manutenzione predittiva.</t>
    </r>
  </si>
  <si>
    <t>luca@holidoit.com</t>
  </si>
  <si>
    <t>Luca Silvia</t>
  </si>
  <si>
    <r>
      <t xml:space="preserve">Marketplace per prenotare esperienze </t>
    </r>
    <r>
      <rPr>
        <i/>
        <sz val="11"/>
        <rFont val="Calibri"/>
        <family val="2"/>
      </rPr>
      <t>outdoor</t>
    </r>
    <r>
      <rPr>
        <sz val="11"/>
        <rFont val="Calibri"/>
        <family val="2"/>
      </rPr>
      <t xml:space="preserve"> in destinazioni locali.</t>
    </r>
  </si>
  <si>
    <t>Fatta call il 29/06.
3 linee di business: 1) decisioni di finanziamento retail; 2) valutazione non-performing loan; 3) soluzioni BNPL per merchant (ticket grandi come auto, dentista…) - lanciato da poco, pilota con 150 merchant.
Clienti: Banca Progetto (CREAM), Prelios, Creditis, Gruppo Mutui Online.
Business model: fisso + 1% sul credito erogato / recuperato.
Fatturato 2021: €600k, non si è sbilanciato sull'obiettivo 2022.
Team: 22
Hanno appena chiuso un round da €2,5m con Fabrick e un club deal ad una pre-money di €6m.
A piano un nuovo aumento di capitale da €10m (pre-money attesa €25m) l'anno prossimo.
Fatta call di aggiornamento il 6/9 e il 22/11.
Ci risentiamo a febbraio/marzo 2023, quando partono con l'aucap.</t>
  </si>
  <si>
    <t>Rejected con motivazione 1.m nel 2019, ci è stata risegnalata nel 2022.
La società è stata fondata nel 2016.+€1m nel 2021. Stima di superare €2m di ricavi nel 2022. 
In raccolta per €1,4m.
&gt; Percorso di crescita, size del round, obiettivo di quotazione</t>
  </si>
  <si>
    <t>Fondata nel 2022, piattaforma rilasciata a settembre.
Ad oggi, 10 aziente clienti paganti + 9 deals in fase finale di negoziazione.
Prevedono di aprire la controllata in Italia ad inizio 2023, ma eventualmente possono anticipare. La maggior parte dell'operatività sarà comunque in Italia dato che 3/4 dei soci sono localizzati lì.
In raccolta per €1m (pre-seed round) in Q4 '22 da usare soprattutto per incrementare team sales e tech.
&gt; Fase di vita, size del round</t>
  </si>
  <si>
    <t>Fondata nel 2017.
Fatturato 2020: €180k; 2021: €280k; 2022e: €350k. Ad oggi ha 4 clienti (multinazionali nel settore agrochimico)
Ha raccolto finora €400k. Il BP stima investimenti per €2,6m (€18m di ricavi nel 2026).
&gt; Fase di vita, percorso di crescita, business di riferimento</t>
  </si>
  <si>
    <t>Fondata nel 2020.
Ricavi finora pari a €70k. Hanno iniziato la commercializzazione a maggio 2022; ad oggi hanno 20 clienti (35 distributori) tra Italia e Spagna. Stimano di raggiungere un fatturato di €500k nel 2023. 
Saranno in raccolta per €1m a giugno 2023.
&gt; Al momento non in fundraising, fase di vita</t>
  </si>
  <si>
    <t>Fondata nel 2017.
Ricavi 2022: €315k (GMV pari a €3,9m). L’obiettivo è raccogliere €1m e arrivare a €3m di fatturato nel 2025 (previsto €1m nel 2023).
&gt; Fase di vita, size del round, business model</t>
  </si>
  <si>
    <t>Raccolto un pre-seed da €400k ad aprile 2022.
GMV Q3 2022; €485k.
&gt; Fase di vita, settore di riferimento</t>
  </si>
  <si>
    <t>Celerya</t>
  </si>
  <si>
    <t xml:space="preserve">Volumio </t>
  </si>
  <si>
    <t xml:space="preserve">AstraKode </t>
  </si>
  <si>
    <t xml:space="preserve">Insoore </t>
  </si>
  <si>
    <t xml:space="preserve">Torino </t>
  </si>
  <si>
    <t>Fondata nel 2020.
Round da €1m (con un commitment di €60k).
Ad oggi pre-revenues (firmate 10 LoI con potenziali clienti).
&gt; Fase di vita (traction commerciale non ancora consolidata), size del round</t>
  </si>
  <si>
    <r>
      <t>Ha sviluppato una soluzione digitale brevettata che permette di tradurre qualsiasi</t>
    </r>
    <r>
      <rPr>
        <i/>
        <sz val="11"/>
        <rFont val="Calibri"/>
        <family val="2"/>
      </rPr>
      <t xml:space="preserve"> database </t>
    </r>
    <r>
      <rPr>
        <sz val="11"/>
        <rFont val="Calibri"/>
        <family val="2"/>
      </rPr>
      <t>aziendale in informazioni digitali vendibili e consultabili da terze parti. In particolare, permette di trasformare le informazioni aziendali in qualsiasi formato digitale compatibile con tutti gli altri sistemi già esistenti (in forma totalmente automatizzata, senza compilazione manuale), e di vendere le informazioni, assicurando alle aziende di mantenerne la proprietà digitale attraverso un sistema con doppio linguaggio di crittografia.</t>
    </r>
  </si>
  <si>
    <r>
      <t xml:space="preserve">Lettore musicale </t>
    </r>
    <r>
      <rPr>
        <i/>
        <sz val="11"/>
        <rFont val="Calibri"/>
        <family val="2"/>
      </rPr>
      <t>open-source</t>
    </r>
    <r>
      <rPr>
        <sz val="11"/>
        <rFont val="Calibri"/>
        <family val="2"/>
      </rPr>
      <t xml:space="preserve">, progettato per riprodurre la musica in alta qualità da qualsiasi dispositivo dotato di </t>
    </r>
    <r>
      <rPr>
        <i/>
        <sz val="11"/>
        <rFont val="Calibri"/>
        <family val="2"/>
      </rPr>
      <t>browser</t>
    </r>
    <r>
      <rPr>
        <sz val="11"/>
        <rFont val="Calibri"/>
        <family val="2"/>
      </rPr>
      <t>.</t>
    </r>
  </si>
  <si>
    <t>enrico.scianaro@insoore.com</t>
  </si>
  <si>
    <r>
      <t>Piattaforma che aiuta le compagnie assicurative e le aziende di</t>
    </r>
    <r>
      <rPr>
        <i/>
        <sz val="11"/>
        <rFont val="Calibri"/>
        <family val="2"/>
      </rPr>
      <t xml:space="preserve"> fleet management </t>
    </r>
    <r>
      <rPr>
        <sz val="11"/>
        <rFont val="Calibri"/>
        <family val="2"/>
      </rPr>
      <t xml:space="preserve">ad ottimizzare il processo di gestione dei sinistri, attraverso ispezioni video-fotografiche e stime dei danni effettuate da una </t>
    </r>
    <r>
      <rPr>
        <i/>
        <sz val="11"/>
        <rFont val="Calibri"/>
        <family val="2"/>
      </rPr>
      <t xml:space="preserve">community </t>
    </r>
    <r>
      <rPr>
        <sz val="11"/>
        <rFont val="Calibri"/>
        <family val="2"/>
      </rPr>
      <t>di esperti.</t>
    </r>
  </si>
  <si>
    <t>Fondata nel 2014.
La soluzione è attualmente distribuita a 20 società, tra cui diverse banche europee Tier-1, con un tasso di rinnovo del 100%.
ARR: €2,4 nel 2021; €5,1m nel 2022E; €10,3 nel 2023E.
Ricavi: €5,1m nel 2020; €1,5m nel 2021; €3,2 nel 2022E.
Team composto da 59 persone.
Moviri detiene il 56% (Enrico Maini di Moviri è il CFO di Cleafy).
In raccolta per €10m (series A round), ad una pre-money €50m.
&gt; Sono sul mercato dal 2014 e hanno registrato un calo di fatturato tra il 2020 e 2021 non ancora superato.
Motivi rejection: percorso di crescita, struttura del round.</t>
  </si>
  <si>
    <t xml:space="preserve">
</t>
  </si>
  <si>
    <t>Spin-off dell'Università Sant'Anna di Pisa. Fondata nel 1996,  supportava l'università nell'attività di ricerca. Dal 2004, ha iniziato a sviluppare il suo primo prodotto e nel  2016 è passata da società di sola ricerca al lancio dei prodotti sul mercato.
€500k di fatturato nel 2021.  
In raccolta per €2m a una valutazione pre-money di €8-10m.
&gt; Settore di riferimento, traction</t>
  </si>
  <si>
    <t>Project Mars</t>
  </si>
  <si>
    <t>Vision</t>
  </si>
  <si>
    <t>Habacus</t>
  </si>
  <si>
    <t>Raffi Salibian</t>
  </si>
  <si>
    <t>roberto.danna@dreamcapitalpartners.com</t>
  </si>
  <si>
    <t>Roberto D'Anna</t>
  </si>
  <si>
    <t>Progetta, realizza e vende prodotti basati sull'utilizzo dei materiali
compositi al posto del metallo e sull'integrazione con elettronica di ultima generazione per il settore aerospazio, difesa e sicurezza ("ADS").</t>
  </si>
  <si>
    <t>Fondata nel 1991.
Ricavi 2021 €5,7m (vs. €6,3m nel 2020).
In raccolta per €5m.
&gt; Percorso di crescita</t>
  </si>
  <si>
    <t>Raffi.Salibian@HL.com</t>
  </si>
  <si>
    <r>
      <rPr>
        <i/>
        <sz val="11"/>
        <rFont val="Calibri"/>
        <family val="2"/>
      </rPr>
      <t>Software</t>
    </r>
    <r>
      <rPr>
        <sz val="11"/>
        <rFont val="Calibri"/>
        <family val="2"/>
      </rPr>
      <t xml:space="preserve"> di  </t>
    </r>
    <r>
      <rPr>
        <i/>
        <sz val="11"/>
        <rFont val="Calibri"/>
        <family val="2"/>
      </rPr>
      <t>Intelligent Recognition</t>
    </r>
    <r>
      <rPr>
        <sz val="11"/>
        <rFont val="Calibri"/>
        <family val="2"/>
      </rPr>
      <t>.</t>
    </r>
  </si>
  <si>
    <t>Paolo Cuniberti</t>
  </si>
  <si>
    <t>paolo@habacus.com</t>
  </si>
  <si>
    <t>Pierluigi.BorleGioppi@bancaprofilo.it</t>
  </si>
  <si>
    <t>Pierluigi Borlè Gioppi</t>
  </si>
  <si>
    <t>Rejected con motivazione 2.a, da monitorare, a settembre 2021.
Ci hanno riscritto per proporci un bridge round da fino €10m in vista di un Series B da €30-40m previsto per H1 2023. La pre-money valuation attesa è €45-50m (x1,5m GMV di Q4 2022).
Proposto a Nicolò un nostro investimento, ad una valutazione in continuità con il round precedente, ma non ha accettato.</t>
  </si>
  <si>
    <t>Remedio</t>
  </si>
  <si>
    <t>Nata 9 anni fa.
Progetti ad hoc per le pharma clienti (software ancillare), dalla durata media di 1-2 anni.
Ricavi: €1,04m nel 2021, €1,73 nel 2022e. Solo il 15% del fatturato in Italia.
Atteso fatturato €5m in 3-4 anni.
Tra le aziende clienti: Unilever, Dompè, Danone.
Round da €5m.
&gt; Scalabilità del business model (progetti / servizi ad hoc)</t>
  </si>
  <si>
    <t>Rejected a gennaio 2018 con motivazione 2.a. Ce l'ha risegnalata Fabio Mondini.
Ha chiuso il 2021 con un fatturato di gruppo di €8,2m (+42% growth YoY) e €2,4m di gross margin e stima di generare €10,2m nel 2022E (€3,2m di gross margin). In raccolta per un round series B da €10m, da utilizzare anche per l'espansione in Spagna (pre-money valuation: €35m).</t>
  </si>
  <si>
    <t>Tulou</t>
  </si>
  <si>
    <t>FLEEP Technologies</t>
  </si>
  <si>
    <t>andrea.colombo@tulou.life</t>
  </si>
  <si>
    <t>Andrea Colombo</t>
  </si>
  <si>
    <r>
      <t xml:space="preserve">Operatore </t>
    </r>
    <r>
      <rPr>
        <i/>
        <sz val="11"/>
        <rFont val="Calibri"/>
        <family val="2"/>
      </rPr>
      <t>built-to-rent</t>
    </r>
    <r>
      <rPr>
        <sz val="11"/>
        <rFont val="Calibri"/>
        <family val="2"/>
      </rPr>
      <t xml:space="preserve"> che punta a sviluppare il </t>
    </r>
    <r>
      <rPr>
        <i/>
        <sz val="11"/>
        <rFont val="Calibri"/>
        <family val="2"/>
      </rPr>
      <t xml:space="preserve">co-living </t>
    </r>
    <r>
      <rPr>
        <sz val="11"/>
        <rFont val="Calibri"/>
        <family val="2"/>
      </rPr>
      <t xml:space="preserve">e </t>
    </r>
    <r>
      <rPr>
        <i/>
        <sz val="11"/>
        <rFont val="Calibri"/>
        <family val="2"/>
      </rPr>
      <t>social housing</t>
    </r>
    <r>
      <rPr>
        <sz val="11"/>
        <rFont val="Calibri"/>
        <family val="2"/>
      </rPr>
      <t xml:space="preserve"> grazie a </t>
    </r>
    <r>
      <rPr>
        <i/>
        <sz val="11"/>
        <rFont val="Calibri"/>
        <family val="2"/>
      </rPr>
      <t>format</t>
    </r>
    <r>
      <rPr>
        <sz val="11"/>
        <rFont val="Calibri"/>
        <family val="2"/>
      </rPr>
      <t xml:space="preserve"> abitativi che prevedono spazi in comune.</t>
    </r>
  </si>
  <si>
    <r>
      <t xml:space="preserve">Azienda </t>
    </r>
    <r>
      <rPr>
        <i/>
        <sz val="11"/>
        <rFont val="Calibri"/>
        <family val="2"/>
      </rPr>
      <t>semiconductor</t>
    </r>
    <r>
      <rPr>
        <sz val="11"/>
        <rFont val="Calibri"/>
        <family val="2"/>
      </rPr>
      <t xml:space="preserve"> nell’industria dei </t>
    </r>
    <r>
      <rPr>
        <i/>
        <sz val="11"/>
        <rFont val="Calibri"/>
        <family val="2"/>
      </rPr>
      <t>microchip</t>
    </r>
    <r>
      <rPr>
        <sz val="11"/>
        <rFont val="Calibri"/>
        <family val="2"/>
      </rPr>
      <t xml:space="preserve"> flessibili, che ha sviluppato una piattaforma proprietaria per la realizzazione di circuiti integrati flessibili e riciclabili.</t>
    </r>
  </si>
  <si>
    <t>Fondata nel 2019.
In raccolta per €6,5m per sviluppare la fase pre-pilot. La società ha già un soft commitment da parte del socio Eureka! Venture per coprire parte del round. Sta cercando un co-lead che possa investire un ticket da almeno €2-3m.
&gt; Fase di vita</t>
  </si>
  <si>
    <t>Chiuso round da €6m a luglio 2021, con professionisti del mondo della finanza (pre-money: €25m)
Founder hanno il 64% (7% option pool)
Hanno lanciato Sphere, 15 clienti paganti ad oggi (che hanno aiutato nello sviluppo del prodotto).
Al momento non in fundraising, stanno decidendo se fare un round ora (€30m), o farlo più avanti (e fare ora un bridge da €5m). Ci farà sapere.
Non ci ha ancora mandato del materiale per approfondire.</t>
  </si>
  <si>
    <t>Incontrati al Web Summit.
Fatturato 2022: €300k, hanno chiuso un contratto triennale che gli assicurerà cassa per 3 anni.
Al momento non interessenti a fundraising.</t>
  </si>
  <si>
    <t>Fatta call il 9/12: business B2B; percorso di crescita molto interessante (nel mese di novembre sono arrivati ad avere un GMV di €4m).
Dovrebbero chiudere il 2022 con ricavi (transato) di €32m (ARR di  €40-55m) con un obiettivo per il 2023 di €120m.
Sta crescendo anche per linee esterne; a breve annuncera acquisizione di ramo d'azienda della 7a agenzia viaggi business in Italia.
Hanno raccolto fino ad oggi €17m di cui €10m tramite round A a cui hanno partecipato anche Gellify/Azimut (€2,5m) e Exor (€3m) con una valutazione post-money di €60m.
Sta raccogliendo opportunisticamente un covertibile, ad oggi ha già commitment da attuali soci per €6,5m, con le seguenti condizioni: floor €100m, cap €150m e sconto 20%.
A fine 2023 si aspetta di fare un round B ad una valutazione di €300m (3x il GMV anche se i multipli di startup comparabili sono molto  più elevati).
I founder sono due e ad oggi hanno il 60% circa.
Team di  136 persone di cui 28 commerciali e 60 operations (a Skoda).
&gt; Struttura del round</t>
  </si>
  <si>
    <t>Alessandro Ambrosio</t>
  </si>
  <si>
    <t>alessandro.ambrosio@epicura.it</t>
  </si>
  <si>
    <t>Alma</t>
  </si>
  <si>
    <t>Pico</t>
  </si>
  <si>
    <t>Skycab</t>
  </si>
  <si>
    <t>JoJolly</t>
  </si>
  <si>
    <t>Xolo</t>
  </si>
  <si>
    <t>Vita meals</t>
  </si>
  <si>
    <t>Gymnasio</t>
  </si>
  <si>
    <t xml:space="preserve"> Hygge Dog</t>
  </si>
  <si>
    <t>Lucca</t>
  </si>
  <si>
    <t>Giovanni Caroli</t>
  </si>
  <si>
    <t>Mario Mariano</t>
  </si>
  <si>
    <t xml:space="preserve"> Antonio Iannone-The Food Cons</t>
  </si>
  <si>
    <t>Federico Fini-Karma VC</t>
  </si>
  <si>
    <t>Federico Smanio-Wylab</t>
  </si>
  <si>
    <t>Daniele Genovesi-Cdp</t>
  </si>
  <si>
    <t>Saverio Canepa-COOPERA Venture</t>
  </si>
  <si>
    <t>giovanni.caroli@gcadvisory.me</t>
  </si>
  <si>
    <t>mario@skycab.io</t>
  </si>
  <si>
    <t>federico@karma.vc</t>
  </si>
  <si>
    <t>saverio.canepa@coopera.fund</t>
  </si>
  <si>
    <r>
      <t>Centro di formazione multidisciplinare che offre corsi di diverso
tipo, dalla danza al</t>
    </r>
    <r>
      <rPr>
        <i/>
        <sz val="11"/>
        <rFont val="Calibri"/>
        <family val="2"/>
      </rPr>
      <t xml:space="preserve"> fitness</t>
    </r>
    <r>
      <rPr>
        <sz val="11"/>
        <rFont val="Calibri"/>
        <family val="2"/>
      </rPr>
      <t>, dal teatro alla musica. Con il progetto Alma Virtual Lab, si propone di introdurre lezioni virtuali.</t>
    </r>
  </si>
  <si>
    <t>Detenuta dalla holding di controllo SettePuntoNove S.r.l.
Ricavi: €470k nel 2019, €441k nel 2020, €373k nel 2021, €985k nel 2022E.
&gt; Business model, percorso di crescita</t>
  </si>
  <si>
    <t>Detenuta dalla holding di controllo SettePuntoNove S.r.l.
Ricavi: €1,4m nel 2019. €693k nel 2020, €1,2m nel 2021, €1,5m nel 2022E.
&gt; Business model, mercato di riferimento</t>
  </si>
  <si>
    <t>Azienda specializzata in personalizzazione grafica di mezzi di trasporto, pubblici e privati.</t>
  </si>
  <si>
    <r>
      <rPr>
        <i/>
        <sz val="11"/>
        <rFont val="Calibri"/>
        <family val="2"/>
      </rPr>
      <t>App</t>
    </r>
    <r>
      <rPr>
        <sz val="11"/>
        <rFont val="Calibri"/>
        <family val="2"/>
      </rPr>
      <t xml:space="preserve"> per il servizio di trasporto aereo privato attraverso una rete di piloti locali, per gli spostamenti in Italia.</t>
    </r>
  </si>
  <si>
    <t>Piattaforma che semplifica la gestione delle risorse umane nel settore Ho.Re.Ca.</t>
  </si>
  <si>
    <r>
      <t xml:space="preserve">Piattaforma per la gestione della contabilità dei </t>
    </r>
    <r>
      <rPr>
        <i/>
        <sz val="11"/>
        <rFont val="Calibri"/>
        <family val="2"/>
      </rPr>
      <t>freelance</t>
    </r>
    <r>
      <rPr>
        <sz val="11"/>
        <rFont val="Calibri"/>
        <family val="2"/>
      </rPr>
      <t>.</t>
    </r>
  </si>
  <si>
    <r>
      <t xml:space="preserve">Crea piani alimentari completamente su misura in base alle esigenze e alle caratteristiche di ogni persona, grazie a tecniche di </t>
    </r>
    <r>
      <rPr>
        <i/>
        <sz val="11"/>
        <rFont val="Calibri"/>
        <family val="2"/>
      </rPr>
      <t xml:space="preserve">machine learning </t>
    </r>
    <r>
      <rPr>
        <sz val="11"/>
        <rFont val="Calibri"/>
        <family val="2"/>
      </rPr>
      <t>ed IA.</t>
    </r>
  </si>
  <si>
    <t>andrea.lippolis@vitameals.com</t>
  </si>
  <si>
    <t>daniele.gusmini@gymnasio.it</t>
  </si>
  <si>
    <t>Daniele Gusmini</t>
  </si>
  <si>
    <r>
      <t>Startup sport-t</t>
    </r>
    <r>
      <rPr>
        <i/>
        <sz val="11"/>
        <rFont val="Calibri"/>
        <family val="2"/>
      </rPr>
      <t>ech B2B</t>
    </r>
    <r>
      <rPr>
        <sz val="11"/>
        <rFont val="Calibri"/>
        <family val="2"/>
      </rPr>
      <t xml:space="preserve"> che fornisce alle piattaforme di</t>
    </r>
    <r>
      <rPr>
        <i/>
        <sz val="11"/>
        <rFont val="Calibri"/>
        <family val="2"/>
      </rPr>
      <t xml:space="preserve"> fitness online</t>
    </r>
    <r>
      <rPr>
        <sz val="11"/>
        <rFont val="Calibri"/>
        <family val="2"/>
      </rPr>
      <t xml:space="preserve"> un </t>
    </r>
    <r>
      <rPr>
        <i/>
        <sz val="11"/>
        <rFont val="Calibri"/>
        <family val="2"/>
      </rPr>
      <t xml:space="preserve">software </t>
    </r>
    <r>
      <rPr>
        <sz val="11"/>
        <rFont val="Calibri"/>
        <family val="2"/>
      </rPr>
      <t xml:space="preserve">di </t>
    </r>
    <r>
      <rPr>
        <i/>
        <sz val="11"/>
        <rFont val="Calibri"/>
        <family val="2"/>
      </rPr>
      <t>motion tracking</t>
    </r>
    <r>
      <rPr>
        <sz val="11"/>
        <rFont val="Calibri"/>
        <family val="2"/>
      </rPr>
      <t xml:space="preserve"> per aiutarle a coinvolgere i loro utenti con correzioni della posa, personalizzazione e statistiche.
Richiedendo solo l'uso della </t>
    </r>
    <r>
      <rPr>
        <i/>
        <sz val="11"/>
        <rFont val="Calibri"/>
        <family val="2"/>
      </rPr>
      <t>webcam</t>
    </r>
    <r>
      <rPr>
        <sz val="11"/>
        <rFont val="Calibri"/>
        <family val="2"/>
      </rPr>
      <t xml:space="preserve"> del dispositivo, l'IA permette ai clienti di ottenere dati sui movimenti dei loro utenti per supportarli meglio nel loro percorso.</t>
    </r>
  </si>
  <si>
    <r>
      <t xml:space="preserve">Fondata nel 2021.
Hanno iniziato a vendere il </t>
    </r>
    <r>
      <rPr>
        <i/>
        <sz val="11"/>
        <rFont val="Calibri"/>
        <family val="2"/>
      </rPr>
      <t>SaaS</t>
    </r>
    <r>
      <rPr>
        <sz val="11"/>
        <rFont val="Calibri"/>
        <family val="2"/>
      </rPr>
      <t xml:space="preserve">  ad ottobre 2022 e da allora hanno chiuso 6 contratti con note piattaforme europee di </t>
    </r>
    <r>
      <rPr>
        <i/>
        <sz val="11"/>
        <rFont val="Calibri"/>
        <family val="2"/>
      </rPr>
      <t>fitness</t>
    </r>
    <r>
      <rPr>
        <sz val="11"/>
        <rFont val="Calibri"/>
        <family val="2"/>
      </rPr>
      <t xml:space="preserve"> . 
In raccolta per un seed round in Q1 '23 da €700k.
&gt; Fase di vita, size del round</t>
    </r>
  </si>
  <si>
    <r>
      <t xml:space="preserve">Attiva nel </t>
    </r>
    <r>
      <rPr>
        <i/>
        <sz val="11"/>
        <rFont val="Calibri"/>
        <family val="2"/>
      </rPr>
      <t>petfood</t>
    </r>
    <r>
      <rPr>
        <sz val="11"/>
        <rFont val="Calibri"/>
        <family val="2"/>
      </rPr>
      <t>, offre crocchette per animali su misura.</t>
    </r>
  </si>
  <si>
    <r>
      <rPr>
        <i/>
        <sz val="11"/>
        <rFont val="Calibri"/>
        <family val="2"/>
      </rPr>
      <t>Marketplace</t>
    </r>
    <r>
      <rPr>
        <sz val="11"/>
        <rFont val="Calibri"/>
        <family val="2"/>
      </rPr>
      <t xml:space="preserve"> di </t>
    </r>
    <r>
      <rPr>
        <i/>
        <sz val="11"/>
        <rFont val="Calibri"/>
        <family val="2"/>
      </rPr>
      <t>NFTs</t>
    </r>
    <r>
      <rPr>
        <sz val="11"/>
        <rFont val="Calibri"/>
        <family val="2"/>
      </rPr>
      <t>.</t>
    </r>
  </si>
  <si>
    <t xml:space="preserve">Rejected ad aprile 2019 con motivazione 1.m, ci sono stati risegnalati a dicembre 2022.
Fondata nel 2015.
Ricavi 2021: €1,4m, 2022e: €2m.
&gt; Percorso di crescita. </t>
  </si>
  <si>
    <t>Fondata nel 2020.
La piattaforma aiuta gli studenti nel superamento di test, come il test di medicina, con simulazioni personalizzate, che si adattano alle esigenze degli studenti, lavorando sui punti deboli di ciascuno.
Nel 2021, la piattaforma è stata utilizzata in Italia da 400 studenti. Fatturato 2021 pari a circa €500k, previsto €2m nel 2022.
La società ha chiuso un round da €1,8m con United, Exor e Ithaca. A piano un nuovo round da €15m tra 12 mesi.
&gt; Non ci ha condiviso la data room dopo la call, perchè ha valutato che con l'ingresso del lead investor inglese, non ci sarebbe stato più spazio nel round.</t>
  </si>
  <si>
    <t>Rejected a dicembre 2020 con motivazione 1.a (da monitorare), ci è stata risegnalata a dicembre 2022.
Nati nel 2017, 4 persone nel team (Linkedin)
Ricavi 2021: &lt;€250, 2022e: €&lt;500k
&gt; Fase di vita</t>
  </si>
  <si>
    <t>Fondata nel 2015.
Ricavi: €1m nel 2021, €2,5m nel 2022E.
Series A da €7,5m (SAFE con 20% di sconto, €15m floor e €25 cap), di cui il 60% raccolti.</t>
  </si>
  <si>
    <t>Invisible Cities</t>
  </si>
  <si>
    <t xml:space="preserve">Auting </t>
  </si>
  <si>
    <t>Eathlon</t>
  </si>
  <si>
    <t>Soul-K</t>
  </si>
  <si>
    <t>Ruggiero Cortellino</t>
  </si>
  <si>
    <t>michele.novelli@digitalmagics.com</t>
  </si>
  <si>
    <r>
      <rPr>
        <i/>
        <sz val="11"/>
        <rFont val="Calibri"/>
        <family val="2"/>
      </rPr>
      <t>Bus</t>
    </r>
    <r>
      <rPr>
        <sz val="11"/>
        <rFont val="Calibri"/>
        <family val="2"/>
      </rPr>
      <t xml:space="preserve"> elettrici per partecipare a mostre in realtà aumentata.</t>
    </r>
  </si>
  <si>
    <r>
      <t xml:space="preserve">Piattaforma per il servizio di </t>
    </r>
    <r>
      <rPr>
        <i/>
        <sz val="11"/>
        <rFont val="Calibri"/>
        <family val="2"/>
      </rPr>
      <t xml:space="preserve">car sharing </t>
    </r>
    <r>
      <rPr>
        <sz val="11"/>
        <rFont val="Calibri"/>
        <family val="2"/>
      </rPr>
      <t>tra privati.</t>
    </r>
  </si>
  <si>
    <t>ruggiero.cortellino@eathlon.it</t>
  </si>
  <si>
    <t>Piattaforma per costruire programmi nutrizionali personalizzati.</t>
  </si>
  <si>
    <t>claudio.giuliano@innogestcapital.com</t>
  </si>
  <si>
    <r>
      <rPr>
        <i/>
        <sz val="11"/>
        <rFont val="Calibri"/>
        <family val="2"/>
      </rPr>
      <t>Foodtech B2B</t>
    </r>
    <r>
      <rPr>
        <sz val="11"/>
        <rFont val="Calibri"/>
        <family val="2"/>
      </rPr>
      <t xml:space="preserve"> che fornisce semi-lavorati a GDO, grandi e medie catene di ristorazione e </t>
    </r>
    <r>
      <rPr>
        <i/>
        <sz val="11"/>
        <rFont val="Calibri"/>
        <family val="2"/>
      </rPr>
      <t>bar</t>
    </r>
    <r>
      <rPr>
        <sz val="11"/>
        <rFont val="Calibri"/>
        <family val="2"/>
      </rPr>
      <t>/</t>
    </r>
    <r>
      <rPr>
        <i/>
        <sz val="11"/>
        <rFont val="Calibri"/>
        <family val="2"/>
      </rPr>
      <t>bistrot</t>
    </r>
    <r>
      <rPr>
        <sz val="11"/>
        <rFont val="Calibri"/>
        <family val="2"/>
      </rPr>
      <t>/</t>
    </r>
    <r>
      <rPr>
        <i/>
        <sz val="11"/>
        <rFont val="Calibri"/>
        <family val="2"/>
      </rPr>
      <t>room service</t>
    </r>
    <r>
      <rPr>
        <sz val="11"/>
        <rFont val="Calibri"/>
        <family val="2"/>
      </rPr>
      <t>.</t>
    </r>
  </si>
  <si>
    <t>Fabiano Izzo</t>
  </si>
  <si>
    <t xml:space="preserve">fabiano.izzo@astrakode.tech </t>
  </si>
  <si>
    <t>We Wealth</t>
  </si>
  <si>
    <r>
      <rPr>
        <i/>
        <sz val="11"/>
        <rFont val="Calibri"/>
        <family val="2"/>
        <scheme val="minor"/>
      </rPr>
      <t xml:space="preserve">Publishing company </t>
    </r>
    <r>
      <rPr>
        <sz val="11"/>
        <rFont val="Calibri"/>
        <family val="2"/>
        <scheme val="minor"/>
      </rPr>
      <t xml:space="preserve">specializzata nella creazione di contenuti di </t>
    </r>
    <r>
      <rPr>
        <i/>
        <sz val="11"/>
        <rFont val="Calibri"/>
        <family val="2"/>
        <scheme val="minor"/>
      </rPr>
      <t>Wealth Management</t>
    </r>
    <r>
      <rPr>
        <sz val="11"/>
        <rFont val="Calibri"/>
        <family val="2"/>
        <scheme val="minor"/>
      </rPr>
      <t>.</t>
    </r>
  </si>
  <si>
    <t>Sistema di pagamento che automatizza l'intera gestione delle prenotazioni alberghiere.</t>
  </si>
  <si>
    <t>Rejected con motivazione 3.a a novembre 2021, ci ha riscritto a novembre 2022.
1100 strutture alberghiere affiliate.
€15m di transato YTD 2021, che corrisponde ad un fatturato di €750k.
3 compagnie assicurative partner tra cui Axa.
Team: 25.
Finora ha raccolto €1,77m, di cui €485k nel 2020 (€225k tramite convertendo da CDP, mentre la restante parte sottoscritta da Business Angels e LVenture). A marzo 2022, ha sottoscritto un convertendo da €1,2m con Prana Ventures e CDP, con cap di €8m, floor di €6m e discount del 20-25%. I due convertendo dovranno essere convertiti entro maggio 2023. 
Round Series A: €4,5m, da utilizzare per a) espansione internazionale e 2) per acquisire una licenza da broker che gli permetterà di gestire anche i claim/refund e la licenza per istituto di pagamento per il payment gateway. La valutazione pre-money proposta è di €23m. C’è un soft commitment di Prana e CDP, per cui è alla ricerca di un lead investor. Series B previsto nel ’26.</t>
  </si>
  <si>
    <t>Bocciati a giugno 2022 con motivazione 2.a., erano da monitorare. Ci sono stati risegnalati.  Hanno da poco completato una parte del round A con pre-money di €27 mln con Oltre venture (che ha già investito per €5 mln), rimane spazio per €2m, di cui €500k/1m è già committed da Lumen Venture.</t>
  </si>
  <si>
    <t>Fondata nel 2015.
GMV '22: €810k (take rate 33%, primo margine 15%). Nel 2022 hanno raggiunto il BE.
Round: €700k, praticamente già coperto. A piano un nuovo round a fine '23 da €2m, ad una pre-money valuation previsto di €8m.
&gt; Da risentire in vista del prossimo round.</t>
  </si>
  <si>
    <t>Fondata nel 2020.
Ricavi 2022E: €246k.
Need finanziario di €3m per i prossimi 3 anni.
Motivi rejection: Fase di vita, business model</t>
  </si>
  <si>
    <t>Fondata nel 2018.
Ricavi: €106k nel 2023E.
Round: €500k ad una pre-money valuation di €2m.
Motivi rejection: Fase di vita, size del round</t>
  </si>
  <si>
    <t>Operativa dal 2017. 
La piattaforma è dedicata ad aziende (+350 aziende clienti) che puntano a migliorare il processo di prenotazione e di gestione dei viaggi di lavoro e ad agenzie di viaggio (+700 agenzie) che desiderano affidarsi ad un online tour operator.
Transato YTD ’22e: €2,8m | Ricavi YTD ’22: €2,2m, di cui €168k ricavi da commissione hotel e auto e €35k di ricavi da fee treni e voli (il resto è il transato delle prenotazioni degli hotel, che fatturano loro).
Round: €5m (su H-Trips, recentemente incorporata e distaccata da Hirondelle) per internalizzare il team tech e rafforzare il team di business development. La valutazione pre-money proposta è tra i €12m e i €20m. 
Motivi rejection: HTrips da poco incorporata, ancora da validare lo spinoff da Hirondelle</t>
  </si>
  <si>
    <t>Rejected con motivazione 1.h (da monitorare), ci hanno riscritto a dicembre 2022.
Il round (5m) sarà guidato dal fondo BlackSheep ed i soci attuali coprirebbero circa 1-1,5m e rimarrebbe una parte libera che vorremmo destinare a investitori che possano essere utili alla Mission di Qapla.
ARR a dec 22 di circa 2.2m
800 clienti in portfolio
75% Gross Margin
3.8% Annual Revenue Churn Rate
Kick Off di altri grandi Brand come Interflora e Mondo office Superati i 100k in Spagna
Novità delle ultime settimane: siamo stati intercettati da un player industriale per un'operazione di Add On, ad oggi non contemplata nelle strategie di crescita di Qapla.
Motivi rejection: Percorso di crescita, struttura del round</t>
  </si>
  <si>
    <t>Rejected nel 2019 con motivazione 1.f, ci sono stati risegnalati a gennaio 2023.
Motivo rejection: settore di riferimento</t>
  </si>
  <si>
    <t>BonusX</t>
  </si>
  <si>
    <t>Pemcards</t>
  </si>
  <si>
    <t>MoneyController</t>
  </si>
  <si>
    <t>Cremona</t>
  </si>
  <si>
    <t>Andrea Gambini</t>
  </si>
  <si>
    <t>Angelo Grampa</t>
  </si>
  <si>
    <r>
      <t xml:space="preserve">Piattaforma che facilita la scoperta e la richiesta di </t>
    </r>
    <r>
      <rPr>
        <i/>
        <sz val="11"/>
        <rFont val="Calibri"/>
        <family val="2"/>
      </rPr>
      <t>bonus</t>
    </r>
    <r>
      <rPr>
        <sz val="11"/>
        <rFont val="Calibri"/>
        <family val="2"/>
      </rPr>
      <t xml:space="preserve"> e agevolazioni di cui si ha diritto.</t>
    </r>
  </si>
  <si>
    <t>andrea@pemcards.com</t>
  </si>
  <si>
    <r>
      <t xml:space="preserve">Piattaforma di </t>
    </r>
    <r>
      <rPr>
        <i/>
        <sz val="11"/>
        <rFont val="Calibri"/>
        <family val="2"/>
      </rPr>
      <t>marketing</t>
    </r>
    <r>
      <rPr>
        <sz val="11"/>
        <rFont val="Calibri"/>
        <family val="2"/>
      </rPr>
      <t xml:space="preserve"> che permette (i) ai consumatori finali di condividere le proprie esperienze con amici, trasformando le foto dei loro </t>
    </r>
    <r>
      <rPr>
        <i/>
        <sz val="11"/>
        <rFont val="Calibri"/>
        <family val="2"/>
      </rPr>
      <t>smartphone</t>
    </r>
    <r>
      <rPr>
        <sz val="11"/>
        <rFont val="Calibri"/>
        <family val="2"/>
      </rPr>
      <t xml:space="preserve"> in reali cartoline, stampate e consegnate ai destinatari di tutto il mondo, e (ii) alle aziende di far parte di quel messaggio scambiato tra persone che si conoscono, inserendo un'offerta dedicata al destinatario grazie alla profilazione dei dati. </t>
    </r>
  </si>
  <si>
    <t>angelo@casagrampa.it</t>
  </si>
  <si>
    <t>Piattaforma europea che permette l'incontro tra risparmiatori e consulenti finanziari.</t>
  </si>
  <si>
    <t>Hanno legal entity e operations in Italia.
Abbiamo scritto a Federico di Karma VC (fondo che ha investito in Xolo) per assicurarsi che sia complaint con i regolamenti di VV5, ma ci ha detto che probabilmente faranno un round interno.</t>
  </si>
  <si>
    <t>Fondata nel 2016.
Finora ha ricevuto circa €9m di investimenti e sta lanciando un round series B per circa €10m ad una pre-money da €45m (piu €5m in equity).
Nel 2022 ha realizzato circa €2,5m di fatturato.
Motivo rejection: struttura del round (chiedere ad Amedeo)</t>
  </si>
  <si>
    <t>Lavora con brand affermati (LIU-JO, Laura Biagiotti, Patrizia Pepe).
Ricavi 2020: €2,7m, 2021: 5m. EBITDA positive.
In raccolta per €2m ad una pre-money valuation di €8m.
Team: 4.
Ricevuta da Agostino Baiocco una nuova versione del BP che include le assumption.
Motivo rejection: percorso di crescita (fatturato '22: €5,7m)</t>
  </si>
  <si>
    <t>Fondata nel 2017.
Fatturato '22: ca. €200k; '23e: ca. €1m.
Seed round da €500k.
Motivo rejection:Fase di vita, size del round</t>
  </si>
  <si>
    <t>Marco Alba</t>
  </si>
  <si>
    <t>marco.alba@kampaay.com</t>
  </si>
  <si>
    <t>Matteo Moscarelli-Plug and Play</t>
  </si>
  <si>
    <t>Giovanni Pizza</t>
  </si>
  <si>
    <t>giovanni.pizza@bonusx.it</t>
  </si>
  <si>
    <t>Bocciata nel 2020 con motivazione 1.f, ci è stata risegnalata a gennaio 2023.
Fondata nel 2018, nasce come media per wealth manager e investor, che monetizza con advertising e branded content. Sta lanciando 3 nuove linee di ricavo:
- Digital visibility per i professionisti
- Produzione di contenuti per terzi
- Lead generation
In raccolta per un series A round da €4m ad una pre-money valuation di €12m.
Chiuderà l'anno con circa €2,1m di ricavi (€700k di branded content e advertising, €1,1m di produzione contenuti per terzi, €250k di pacchetti di visibilità). Ricavi '20: €1,2m, '21: €1,8m.
Motivo rejection: percorso di crescita, nuovi business model ancora da validare, diversificazione di portafoglio (Starting Finance).</t>
  </si>
  <si>
    <t>joshua.priore@worldz.net</t>
  </si>
  <si>
    <t>Joshua Priore</t>
  </si>
  <si>
    <r>
      <t xml:space="preserve">Ha sviluppato una piattaforma che supporta privati ed aziende nel cambiamento delle utenze energetiche, assicurazioni e linee internet attraverso un modello di business basato sulla comparazione dei prezzi. Switcho opera anche con un modello </t>
    </r>
    <r>
      <rPr>
        <i/>
        <sz val="11"/>
        <rFont val="Calibri"/>
        <family val="2"/>
        <scheme val="minor"/>
      </rPr>
      <t xml:space="preserve">B2B </t>
    </r>
    <r>
      <rPr>
        <sz val="11"/>
        <rFont val="Calibri"/>
        <family val="2"/>
        <scheme val="minor"/>
      </rPr>
      <t xml:space="preserve">attraverso la collaborazione con banche e </t>
    </r>
    <r>
      <rPr>
        <i/>
        <sz val="11"/>
        <rFont val="Calibri"/>
        <family val="2"/>
        <scheme val="minor"/>
      </rPr>
      <t>player</t>
    </r>
    <r>
      <rPr>
        <sz val="11"/>
        <rFont val="Calibri"/>
        <family val="2"/>
        <scheme val="minor"/>
      </rPr>
      <t xml:space="preserve"> finanziari per poter offrire ai correntisti un servizio aggiuntivo di monitoraggio delle proprie spese attraverso un </t>
    </r>
    <r>
      <rPr>
        <i/>
        <sz val="11"/>
        <rFont val="Calibri"/>
        <family val="2"/>
        <scheme val="minor"/>
      </rPr>
      <t>tool</t>
    </r>
    <r>
      <rPr>
        <sz val="11"/>
        <rFont val="Calibri"/>
        <family val="2"/>
        <scheme val="minor"/>
      </rPr>
      <t xml:space="preserve"> di </t>
    </r>
    <r>
      <rPr>
        <i/>
        <sz val="11"/>
        <rFont val="Calibri"/>
        <family val="2"/>
        <scheme val="minor"/>
      </rPr>
      <t>personal finance</t>
    </r>
    <r>
      <rPr>
        <sz val="11"/>
        <rFont val="Calibri"/>
        <family val="2"/>
        <scheme val="minor"/>
      </rPr>
      <t>.</t>
    </r>
  </si>
  <si>
    <t>pietro.ungari@auditquality.net</t>
  </si>
  <si>
    <t>Pietro Ungari-Audit Quality</t>
  </si>
  <si>
    <t>Fondata nel 2018.
GMV 2021 pari a €420k.
Più del 65% delle vendite sono di export. US è il primo mercato.
La società ha raccolto €1,5m in due precedenti round ed è in fundraising per €2m (bridge round) ad una valutazione pre-money di €5m.
Era stata bocciata a marzo 2022 com motivazione 1.a. Erano da risentire quando avrebbero superato €300k/mese di GMV. Il founder ci ha riscritto, hanno raggiunto €1m di fatturato e stanno aprendo il nuovo round.
Era stata bocciata a dicembre 2022 con motivazione 1.m, ci è stata risegnalata a gennaio 2023.
Motivo rejection: settore di riferimento</t>
  </si>
  <si>
    <t>Flyted</t>
  </si>
  <si>
    <t>RE-Lender</t>
  </si>
  <si>
    <t>Intranet</t>
  </si>
  <si>
    <t>Matteo Mastrangelo</t>
  </si>
  <si>
    <t xml:space="preserve"> Paolo Manetta</t>
  </si>
  <si>
    <t>m.mastrangelo@flyted.eu</t>
  </si>
  <si>
    <r>
      <t xml:space="preserve">Progetta, realizza e impiega </t>
    </r>
    <r>
      <rPr>
        <i/>
        <sz val="11"/>
        <rFont val="Calibri"/>
        <family val="2"/>
      </rPr>
      <t>UAS</t>
    </r>
    <r>
      <rPr>
        <sz val="11"/>
        <rFont val="Calibri"/>
        <family val="2"/>
      </rPr>
      <t xml:space="preserve"> (</t>
    </r>
    <r>
      <rPr>
        <i/>
        <sz val="11"/>
        <rFont val="Calibri"/>
        <family val="2"/>
      </rPr>
      <t>Unmanned Aerial Systems</t>
    </r>
    <r>
      <rPr>
        <sz val="11"/>
        <rFont val="Calibri"/>
        <family val="2"/>
      </rPr>
      <t xml:space="preserve">, o droni) con lo scopo di raccogliere dati strategici per la progettazione, costruzione e manutenzione di </t>
    </r>
    <r>
      <rPr>
        <i/>
        <sz val="11"/>
        <rFont val="Calibri"/>
        <family val="2"/>
      </rPr>
      <t>assets</t>
    </r>
    <r>
      <rPr>
        <sz val="11"/>
        <rFont val="Calibri"/>
        <family val="2"/>
      </rPr>
      <t xml:space="preserve"> in ambito infrastrutture e </t>
    </r>
    <r>
      <rPr>
        <i/>
        <sz val="11"/>
        <rFont val="Calibri"/>
        <family val="2"/>
      </rPr>
      <t>Real Estate</t>
    </r>
    <r>
      <rPr>
        <sz val="11"/>
        <rFont val="Calibri"/>
        <family val="2"/>
      </rPr>
      <t xml:space="preserve">. </t>
    </r>
  </si>
  <si>
    <t>paolo.manetta@relender.it</t>
  </si>
  <si>
    <r>
      <t xml:space="preserve">Piattaforma di </t>
    </r>
    <r>
      <rPr>
        <i/>
        <sz val="11"/>
        <rFont val="Calibri"/>
        <family val="2"/>
      </rPr>
      <t>lending crowdfunding</t>
    </r>
    <r>
      <rPr>
        <sz val="11"/>
        <rFont val="Calibri"/>
        <family val="2"/>
      </rPr>
      <t xml:space="preserve"> dicata alla riconversione industriale, ecologica, immobiliare e tecnologica.</t>
    </r>
  </si>
  <si>
    <t>operation@infointranet.it</t>
  </si>
  <si>
    <r>
      <rPr>
        <i/>
        <sz val="11"/>
        <rFont val="Calibri"/>
        <family val="2"/>
      </rPr>
      <t>System Integrator</t>
    </r>
    <r>
      <rPr>
        <sz val="11"/>
        <rFont val="Calibri"/>
        <family val="2"/>
      </rPr>
      <t xml:space="preserve"> specializzato  nella  progettazione,  integrazione  e  gestione  di soluzioni tecnologiche con professionisti presenti su tutto il territorio nazionale, garantendo tempi di intervento rapidi e risolutivi.</t>
    </r>
  </si>
  <si>
    <t>Costituita nel 2020.
Ha ottenuto da Invitalia (bando Smart&amp;Start) un finanziamento agevolato di €1,1m e €900k di equity dal Fondo Talent di AVM Gestioni e dal Fondo Rilancio Startup di CDP VC. In particolare, CDP ha investito €500k con obbligazioni convertibili al closing della
successiva operazione straordinaria.  
La società fa parte di United  S.p.A., gruppo di aziende che opera a livello internazionale e che  si occupa di programmi di pianificazione, realizzazione e rigenerazione di spazi urbani.
La società è in fundraising per accelerare lo sviluppo commerciale sia in Italia che all’estero e potenziare la tecnologia, per un ammontare di €6m (equity value di  €17m).
Ad oggi sta lavorando con clienti di primo piano nei settori di riferimento, tra cui Autostrade per l’Italia, Fincantieri, Nhood, Rina, Sund&amp;Baelt, Acquedotto Pugliese, e ha chiuso il 2022 con un fatturato di circa €1m. I ricavi attesi per il 2023 sono pari a €2,2m.
Motivo rejection: governance, modello di business B2G</t>
  </si>
  <si>
    <t>Fondata nel 2019.
Ad oggi (dati di dicembre 2022) la piattaforma conta 30k investitori iscritti, €31.5m investiti, 129 progetti finanziati.
Motivo rejection: settore di riferimento (lending)</t>
  </si>
  <si>
    <t>Ricavi 2021: €3.9m; 2020: €2.5m.
Tra i clienti: Vodafone, Open Fiber, TIM..
Motivo rejection: scalabilità del modello di business</t>
  </si>
  <si>
    <t>Pre-revenues.
160k utenti (+12k nuovi utenti / mese).
Accelerati da LVenture, ad aprile 2022 hanno chiuso un pre-seed round (convertible) con Exor Seeds.
Call di ripresa contatti per il 19/1, Alessandro le ha condiviso richieste di approfondimento su tarket market, positioning e go-to-market. Ricevuta second opinion di Paul Hinz sul modello/mercato.
Amedeo e Giulio non sono favorevoli a investimento per fase di vita.</t>
  </si>
  <si>
    <t>Wopta Assicurazioni</t>
  </si>
  <si>
    <t>Hospitex</t>
  </si>
  <si>
    <t>Air Quality Monitoring</t>
  </si>
  <si>
    <t>Leonardo Leoncini-Advbeca</t>
  </si>
  <si>
    <t>Ha sviluppato un sistema innovativo per la diagnostica citologica.</t>
  </si>
  <si>
    <t>Fondata nel 2015.
Fabbisogno finanziario di €2,5m.
Valore della produzione: €1,2m nel 2020, €1,3m nel 2021; €1,9m nel 2022E.
&gt; settore di riferimento (med-tech), percorso di crescita</t>
  </si>
  <si>
    <t>leonardoleoncini@advbeca.co.uk</t>
  </si>
  <si>
    <t>Ha sviluppato un sistema di monitoraggio della qualità dell’aria.</t>
  </si>
  <si>
    <t>Rejected con motivazione 1.a (da monitorare ) a luglio 2021, ci è stata risegnalata a gennaio 2023.
I ricavi 2020 si sono attestati sui €400k, i ricavi 2021 sono stati pari a €480k (dal deck, si evidenziano ricavi 2022 più bassi del 2020). In raccolta per €1m ad una valutazione pre-money di €3,5m. Attualmente hanno già raccolto €400k e cercano un lead investor.
Motivo rejection: size del round (spazio disponibile per €600k), percorso di crescita (flat dal 2020 al 2022), scenario competitivo e mercato di riferimento (e-commerce)</t>
  </si>
  <si>
    <t>Il sistema viene  prodotto dalla collaborazione di due aziende toscane. A fine 2022, le società hanno trovato un accordo, ora in fase di formalizzazione, per dare vita ad una Business Combination, per la produzione e commercializzazione del prodotto.
Le vendite del prodotto nel 2022 hanno generato ricavi per €7,2m (€13,05m previsti nel 2023).
Il fabbisogno finanziario è stimato in €3,5m, di cui €450k investiti nei prossimi 12 mesi per sviluppare e implementare gli asset tecnologici chiave ed accelerare la creazione della NewCo. I restanti €3m saranno destinati al fabbisogno di capitale circolante e allo sviluppo del team tecnico e commerciale.
Motivi rejection: fase di vita successiva a quella di interesse per VV5</t>
  </si>
  <si>
    <t>Rejected con motivazione 2.a, da monitorare, ad ottobre '22, ora Amedeo ha suggerito di risentirli a gennaio 2023.
Dopo diversi anni di R&amp;D e consulenza, stanno completando lo sviluppo della piattaforma Weseth.
Ad oggi 15 POC con diversi clienti del mondo automotive, si aspettano di convertirne circa il 30%.
Fatturato 2022: €800k (+20% rispetto al 2021).
Stanno sviluppando la versione 2.0 (automating testing) e 3.0 (penetration testing). Per quest'ultima prevedono la creazione di un consorzio di partner industriali.
Hanno appena chiuso un secondo round con LIFTT, quindi ad oggi non sono in raccolta ma si aspettano un fabbisogno di circa €10-15m per lo sviluppo della versione 3.0.
&gt; Da risentire prima dell'estate.</t>
  </si>
  <si>
    <t>Fondata nel 2012.
Offrono una piattaforma + servizi dedicati alla manutenzione predittiva, energy management e AI applicata ai processi industriali. 
+300 clienti
€7m di fatturato aggregato, 25% di EBITDA. Obiettivo x8-10 in 3-4 anni.
Holding con 4 controllate.
Non hanno ancora chiaro come strutturare l'aucap.
Motivo rejection: scalabilità, fase di vita successiva a quella target di Vertis</t>
  </si>
  <si>
    <t>Bocciata a febbraio: 2.b.
Arrivato dossier da advisor per nuovo round: €20-30m con pre-money €80-100m.
Bocciata di nuovo a settembre 2021 con motivazione 3.c, ci è stata risegnalata a febbraio 2023.
&gt; Alessandro sentirà Tommei.
Motivo rejection: percorso di crescita, settore di riferimento</t>
  </si>
  <si>
    <t>Nata nel 2016.
oltre €1m di utenti, mette in contatto gli utenti con i consulenti finanziari.
Ricavi '23: €709k.
Round: €4m.
Rejected a gennaio '23 con motivazione: settore di riferimento, fase di vita.
E' stata risegnalata ad Amedeo poche settimane dopo la rejection.</t>
  </si>
  <si>
    <t>Portfolio company di VV3.
Fondata nel 2018.
Ricavi '22e: circa €500k.
Round: €5-7m
VV3 ha ricevuto bozza di TS da United Ventures: probabile che non ci sia spazio per VV5.</t>
  </si>
  <si>
    <t>Non ci hanno mandato BP / cap table dopo la call. Rejected con motivazione 2.b a settembre, ci hanno riscritto a dicembre '22.
Hanno deciso di rifocalizzare totalmente il B2C sull'assistenza domiciliare agli anziani. L'offerta dei servizi sanitari resta per il B2B, dove hanno chiuso accordi con una banca e una società di consulenza.
Risultati 2022: 370 clienti attivi, transato €5,1m, ricavi €879k.
Business model: trattengono circa il 12% sul transato.
Hanno raccolto nel '21 €5m da EuropAssistance e altri business angel (pre-money valuation: €6m).
In raccolta per €5m ad una pre-money di €12-13m.
Ad oggi i founders hanno il 22%.
Team: 45
Motivo rejection: governance, settore di riferimento (marketplace)</t>
  </si>
  <si>
    <t xml:space="preserve">Bestogoo </t>
  </si>
  <si>
    <t>Pinv</t>
  </si>
  <si>
    <t>Olmar</t>
  </si>
  <si>
    <t>Tconsulta</t>
  </si>
  <si>
    <t>EVA</t>
  </si>
  <si>
    <t>Nepra</t>
  </si>
  <si>
    <t>Michele De Luca</t>
  </si>
  <si>
    <t>Tommaso Signorini</t>
  </si>
  <si>
    <t>Simone Belleli-First Boston Capital</t>
  </si>
  <si>
    <t>Simone Ranucci-Yolo Group</t>
  </si>
  <si>
    <t>Maria Arena-MGA S.r.l.</t>
  </si>
  <si>
    <t>michele@bestogoo.com</t>
  </si>
  <si>
    <t>simone.belleli@firstbostoncapital.co.uk</t>
  </si>
  <si>
    <t>Ha sviluppato una tecnologia brevettata per la realizzazione di pannelli radianti.</t>
  </si>
  <si>
    <t>tommaso.signorini@tconsulta.it</t>
  </si>
  <si>
    <t>Piattaforma digitale dedicata al benessere mentale dei dipendenti.</t>
  </si>
  <si>
    <t>simone.ranucci@yolo-group.com</t>
  </si>
  <si>
    <r>
      <rPr>
        <i/>
        <sz val="11"/>
        <rFont val="Calibri"/>
        <family val="2"/>
      </rPr>
      <t>Marketplace</t>
    </r>
    <r>
      <rPr>
        <sz val="11"/>
        <rFont val="Calibri"/>
        <family val="2"/>
      </rPr>
      <t xml:space="preserve"> che grazie ad algoritmi di </t>
    </r>
    <r>
      <rPr>
        <i/>
        <sz val="11"/>
        <rFont val="Calibri"/>
        <family val="2"/>
      </rPr>
      <t>generative AI</t>
    </r>
    <r>
      <rPr>
        <sz val="11"/>
        <rFont val="Calibri"/>
        <family val="2"/>
      </rPr>
      <t xml:space="preserve"> connette i
clienti profilati con i giusti assicuratori digitali e analogici.</t>
    </r>
  </si>
  <si>
    <t>maria.arena@mailmga.com</t>
  </si>
  <si>
    <r>
      <t xml:space="preserve">Attiva nel settore </t>
    </r>
    <r>
      <rPr>
        <i/>
        <sz val="11"/>
        <rFont val="Calibri"/>
        <family val="2"/>
      </rPr>
      <t>food</t>
    </r>
    <r>
      <rPr>
        <sz val="11"/>
        <rFont val="Calibri"/>
        <family val="2"/>
      </rPr>
      <t xml:space="preserve">, produce basi per gelato, presenti in diversi formati e varianti, che vengono vendute attraverso i canali della GDO e </t>
    </r>
    <r>
      <rPr>
        <i/>
        <sz val="11"/>
        <color theme="1"/>
        <rFont val="Calibri"/>
        <family val="2"/>
      </rPr>
      <t>Ho.Re.Ca</t>
    </r>
    <r>
      <rPr>
        <sz val="11"/>
        <rFont val="Calibri"/>
        <family val="2"/>
      </rPr>
      <t>, ma anche farmacie, parafarmacie e negozi di articoli sportivi.</t>
    </r>
  </si>
  <si>
    <r>
      <rPr>
        <i/>
        <sz val="11"/>
        <rFont val="Calibri"/>
        <family val="2"/>
      </rPr>
      <t>Software</t>
    </r>
    <r>
      <rPr>
        <sz val="11"/>
        <rFont val="Calibri"/>
        <family val="2"/>
      </rPr>
      <t xml:space="preserve"> gestionale che permette alle imprese di piccole e medie dimensioni di conoscere in tempo reale i flussi di cassa, gestire gli incassi e i pagamenti, richieste di finanziamenti direttamente dalla piattaforma, collegando tutti i conti bancari e integrando i dati di fatturazione.</t>
    </r>
  </si>
  <si>
    <t>Al.ta Cucina</t>
  </si>
  <si>
    <t>Alessandro Tartaglia</t>
  </si>
  <si>
    <t>alessandro@altacucina.co</t>
  </si>
  <si>
    <r>
      <t xml:space="preserve">Piattaforma </t>
    </r>
    <r>
      <rPr>
        <i/>
        <sz val="11"/>
        <rFont val="Calibri"/>
        <family val="2"/>
      </rPr>
      <t>social</t>
    </r>
    <r>
      <rPr>
        <sz val="11"/>
        <rFont val="Calibri"/>
        <family val="2"/>
      </rPr>
      <t xml:space="preserve"> sulla cucina con una community di oltre 5,5m di utenti.</t>
    </r>
  </si>
  <si>
    <t>Maria Arena</t>
  </si>
  <si>
    <t>Simone Belleli</t>
  </si>
  <si>
    <t>Saverio Canepa</t>
  </si>
  <si>
    <t>Marco Meoni</t>
  </si>
  <si>
    <t>Antonio Giametta</t>
  </si>
  <si>
    <t>Salvatore Peluso</t>
  </si>
  <si>
    <t>Bill Divine</t>
  </si>
  <si>
    <t>Emmanuele Angione</t>
  </si>
  <si>
    <t>Francesco D’Antonio</t>
  </si>
  <si>
    <t>Maximiliano Turelli</t>
  </si>
  <si>
    <t>Jacopo Mattei</t>
  </si>
  <si>
    <t>Fabio Scisciò</t>
  </si>
  <si>
    <t>Giovanni Gasperi</t>
  </si>
  <si>
    <t>Federico Botta</t>
  </si>
  <si>
    <t>Matteo Riboldi</t>
  </si>
  <si>
    <t>Serena Auletta</t>
  </si>
  <si>
    <t>Prosperino Brando</t>
  </si>
  <si>
    <t>Roberto de Bonis</t>
  </si>
  <si>
    <t>GianMarco Perrella</t>
  </si>
  <si>
    <t>Lorenzo Allevi</t>
  </si>
  <si>
    <t>Gianluca Galgano</t>
  </si>
  <si>
    <t>Carlo-Felice Balduzzi</t>
  </si>
  <si>
    <t>Giovanni Lorenzetto</t>
  </si>
  <si>
    <t>Luca Longhi</t>
  </si>
  <si>
    <t>Luca Longhi-Azimut direct</t>
  </si>
  <si>
    <t>Francesco Pellone</t>
  </si>
  <si>
    <t>Alessandro Francescotto</t>
  </si>
  <si>
    <t>Virginia Bassano</t>
  </si>
  <si>
    <t>Sergio Donadio</t>
  </si>
  <si>
    <t>Laura Di Carlo</t>
  </si>
  <si>
    <t>Marco Fazi</t>
  </si>
  <si>
    <t>Claudia Del Monte</t>
  </si>
  <si>
    <t>Claudia Del Monte-SocialFare</t>
  </si>
  <si>
    <t>Davide Bona</t>
  </si>
  <si>
    <t>Samantha Barbero</t>
  </si>
  <si>
    <t>Federico Fini</t>
  </si>
  <si>
    <t>Michele Novelli</t>
  </si>
  <si>
    <t>Claudio Giuliano</t>
  </si>
  <si>
    <t>Tommaso Bordignon</t>
  </si>
  <si>
    <t>t.bordignon@vva.it</t>
  </si>
  <si>
    <t>Bocciata ad agosto 2022 con motivazione 1.a., ci hanno invitato al loro investor pitch, a valle del quale ci hanno inviato nuovo materiale.
Nata nel 2021. 
Fatturato attuale: +€50k / atteso 2022: €150k, / atteso 2023: €1,1m. Dal nuovo deck inviato, ricavi 2022: €44k / atteso 2023: €303k.
Capitale raccolto finora: €185k. La società è in fundraising per €600k, di cui €70k committed, tramite SFP con cap di €2,5m e floor di €6m.
Motivo rejection: Early stage, diversificazione di portafoglio (Buzzoole)</t>
  </si>
  <si>
    <r>
      <t xml:space="preserve">Piattaforma </t>
    </r>
    <r>
      <rPr>
        <i/>
        <sz val="11"/>
        <rFont val="Calibri"/>
        <family val="2"/>
      </rPr>
      <t>web</t>
    </r>
    <r>
      <rPr>
        <sz val="11"/>
        <rFont val="Calibri"/>
        <family val="2"/>
      </rPr>
      <t>/</t>
    </r>
    <r>
      <rPr>
        <i/>
        <sz val="11"/>
        <rFont val="Calibri"/>
        <family val="2"/>
      </rPr>
      <t>app</t>
    </r>
    <r>
      <rPr>
        <sz val="11"/>
        <rFont val="Calibri"/>
        <family val="2"/>
      </rPr>
      <t xml:space="preserve"> che nasce come aggregatore di recensioni
</t>
    </r>
    <r>
      <rPr>
        <i/>
        <sz val="11"/>
        <rFont val="Calibri"/>
        <family val="2"/>
      </rPr>
      <t xml:space="preserve">web </t>
    </r>
    <r>
      <rPr>
        <sz val="11"/>
        <rFont val="Calibri"/>
        <family val="2"/>
      </rPr>
      <t xml:space="preserve">di attività commerciali da diverse piattaforme come Google, TripAdvisor. Bestogoo è attualmente focalizzato sul settore Ho.Re.Ca. e </t>
    </r>
    <r>
      <rPr>
        <i/>
        <sz val="11"/>
        <rFont val="Calibri"/>
        <family val="2"/>
      </rPr>
      <t xml:space="preserve">food-tech </t>
    </r>
    <r>
      <rPr>
        <sz val="11"/>
        <rFont val="Calibri"/>
        <family val="2"/>
      </rPr>
      <t xml:space="preserve">e si pone l'obiettivo di diventare una piattaforma </t>
    </r>
    <r>
      <rPr>
        <i/>
        <sz val="11"/>
        <rFont val="Calibri"/>
        <family val="2"/>
      </rPr>
      <t xml:space="preserve">all-in-one </t>
    </r>
    <r>
      <rPr>
        <sz val="11"/>
        <rFont val="Calibri"/>
        <family val="2"/>
      </rPr>
      <t>che accompagni l'utente nel fase di ricerca, scelta, prenotazione e pagamento.</t>
    </r>
  </si>
  <si>
    <t xml:space="preserve">Fondata nel 2018.
Ricavi '23E: €217k.
In raccolta per €250k.
Motivo rejection: fase di vita, size del round, business model </t>
  </si>
  <si>
    <t>Nascerà dalla fusione di iArena e Wisee in Q2 2023 con la missione di diventare il punto di riferimento della lead generation per compagnie assicurative e distributori, e della ricerca online di polizze assicurative per i consumatori.
Ricavi 2023E: €1,3m.
In raccolta per €7m.
Motivo rejection: fase di vita (modello ancora da validare)</t>
  </si>
  <si>
    <t>Fondata nel 2019.
Ricavi: €746k nel 2021; €1,4m nel 2022; €2,5m nel 2023E.
In raccolta per €1,5m ad una valutazione di €12m (per aprire le sedi negli USA e in UK). Il round viene proposto come crowdfunding.
Motivo rejection: mercato di riferimento, percorso di crescita (€5,6m nel 2026, €1,5m per aprire US e UK)</t>
  </si>
  <si>
    <t>Luigi Telesca</t>
  </si>
  <si>
    <t>luigi@trakti.com</t>
  </si>
  <si>
    <t>Bocciata a giugno 2020 con motivazione 2.a (interessata a partner industriali), era da monitorare. 
Fondata nel 2016.
Partiti con un business model B2C, stanno lanciando il modello B2B2C.
In raccolta per €7,5m (che verrò raddoppiata da un venture debt con EIB). 
Ricavi 2022 (proforma): €2m, di cui €1,2m da B2C e €900k da B2B2C (includa anche €600k derivanti da un'acquisizione, che verrò perfezionata dopo il round).
Ultima post-money valuation a fine 2021: €7,5m
Motivo rejection: nuovo modello di business ancora da lanciare/validare, percorso di crescita</t>
  </si>
  <si>
    <t>Fatto incontro  il 19/9. Iniziativa seed, prodotto ancora in fase prototipale.
Iniziativa assegnata a VV2 il 25/07/19. Viene assegnata nuovamente a VV2 il 26/03/20 come Diritto di First Refusal – Invito Innova Venture.
Rejected nel 2020 con motivazione 1.a, ci ha riscritto a settembre 2021.
Sta raccogliendo €500k, di cui €100k li ha messi Ulixes Capital Partners e €400k CDP, tuttavia si può inserire un nuovo investitore e questo consente di diminuire la quota di CDP. Clobot ha inoltre ottenuto €1m di finanziamento Invitalia a otto anni ad interessi zero con un anno di preammortamento per consegnare il macchinario a Benetton.
Fatturato atteso 2021 €3m, con sole 2 macchine vendute. Margini del 70%.
Elena li ha sentiti per organizzare una call, anticipandogli che un round da €500k non è in target per noi. Hanno risposto che preferisono rimandare la call a quando raccoglieranno il Series A.
Rejected ad ottobre 2021 con motivazione 2.a, li abbiamo risentiti a gennaio 2023 ma ci hanno risposto che non ci sono aggiornamenti nè sul lato business che sul lato fundraising.</t>
  </si>
  <si>
    <t>Rejected con motivazione 1.a, da monitiorare a novembre 2022, li abbiamo incontrati al Web Summit.
ARR a dicembre '22: €1,8m
Attivi anche in Austria e Germania.
In raccolta per €10m.
Motivo rejection: need di mercato, competition</t>
  </si>
  <si>
    <t>Fondata nel 2008.
Ricavi: €1m nel 2023E.
In raccolta per €2m.
Motivo rejection: mercato di riferimento,percorso di crescita</t>
  </si>
  <si>
    <t>DeepInspect</t>
  </si>
  <si>
    <t>FGS</t>
  </si>
  <si>
    <t>ReLearn</t>
  </si>
  <si>
    <t>Hightek</t>
  </si>
  <si>
    <t>Project H2</t>
  </si>
  <si>
    <t>Starcks</t>
  </si>
  <si>
    <t>Tunnel Motion</t>
  </si>
  <si>
    <t>Mercato Itinerante</t>
  </si>
  <si>
    <t>Develop Players</t>
  </si>
  <si>
    <t>Walden</t>
  </si>
  <si>
    <t>Antonio Mauro</t>
  </si>
  <si>
    <t>Riccardo Leonardi</t>
  </si>
  <si>
    <t>Paolo Gregoratti-KPMG</t>
  </si>
  <si>
    <t>Giovanni Caroli-GCAdvisory</t>
  </si>
  <si>
    <t>a.mauro@nsr.it</t>
  </si>
  <si>
    <r>
      <t xml:space="preserve">Soluzione in grado di identificare le vulnerabili prima che avvengano attacchi </t>
    </r>
    <r>
      <rPr>
        <i/>
        <sz val="11"/>
        <rFont val="Calibri"/>
        <family val="2"/>
      </rPr>
      <t>hacker</t>
    </r>
    <r>
      <rPr>
        <sz val="11"/>
        <rFont val="Calibri"/>
        <family val="2"/>
      </rPr>
      <t xml:space="preserve">, sia in ambito </t>
    </r>
    <r>
      <rPr>
        <i/>
        <sz val="11"/>
        <rFont val="Calibri"/>
        <family val="2"/>
      </rPr>
      <t>OT</t>
    </r>
    <r>
      <rPr>
        <sz val="11"/>
        <rFont val="Calibri"/>
        <family val="2"/>
      </rPr>
      <t xml:space="preserve"> che </t>
    </r>
    <r>
      <rPr>
        <i/>
        <sz val="11"/>
        <rFont val="Calibri"/>
        <family val="2"/>
      </rPr>
      <t>wireless IoT</t>
    </r>
    <r>
      <rPr>
        <sz val="11"/>
        <rFont val="Calibri"/>
        <family val="2"/>
      </rPr>
      <t>.</t>
    </r>
  </si>
  <si>
    <t>giampiero.pelle@hrcmilan.com</t>
  </si>
  <si>
    <t>Giampiero Pelle</t>
  </si>
  <si>
    <r>
      <t>Si occupa dello sviluppo di punti vendita in</t>
    </r>
    <r>
      <rPr>
        <i/>
        <sz val="11"/>
        <rFont val="Calibri"/>
        <family val="2"/>
      </rPr>
      <t xml:space="preserve"> franchising</t>
    </r>
    <r>
      <rPr>
        <sz val="11"/>
        <rFont val="Calibri"/>
        <family val="2"/>
      </rPr>
      <t xml:space="preserve"> in ambito ristorazione.</t>
    </r>
  </si>
  <si>
    <t>riccardo.leonardi@re-learn.eu</t>
  </si>
  <si>
    <t>Ha sviluppato e commercializzato un prodotto a supporto per i veicoli coinvolti nelle attività antincendio.</t>
  </si>
  <si>
    <t>sabatogiordano6@gmail.com</t>
  </si>
  <si>
    <t>Sabato Giordano</t>
  </si>
  <si>
    <t>pgregoratti@KPMG.it</t>
  </si>
  <si>
    <t>Paolo Gregoratti</t>
  </si>
  <si>
    <t>Si occupa di ricerca, progettazione, produzione e assemblaggio di macchinari per la produzione di idrogeno verde.</t>
  </si>
  <si>
    <r>
      <t xml:space="preserve">Installano dei sensori </t>
    </r>
    <r>
      <rPr>
        <i/>
        <sz val="11"/>
        <rFont val="Calibri"/>
        <family val="2"/>
      </rPr>
      <t>plug&amp;play</t>
    </r>
    <r>
      <rPr>
        <sz val="11"/>
        <rFont val="Calibri"/>
        <family val="2"/>
      </rPr>
      <t xml:space="preserve"> sui cestini presenti in ufficio e, grazie all'</t>
    </r>
    <r>
      <rPr>
        <i/>
        <sz val="11"/>
        <rFont val="Calibri"/>
        <family val="2"/>
      </rPr>
      <t>AI</t>
    </r>
    <r>
      <rPr>
        <sz val="11"/>
        <rFont val="Calibri"/>
        <family val="2"/>
      </rPr>
      <t>, supportano le aziende nel ridurre il loro impatto ambientale, monitorando i rifiuti prodotti e fornendo loro dati a supporto del processo decisionale.</t>
    </r>
  </si>
  <si>
    <r>
      <rPr>
        <i/>
        <sz val="11"/>
        <rFont val="Calibri"/>
        <family val="2"/>
      </rPr>
      <t>App Web</t>
    </r>
    <r>
      <rPr>
        <sz val="11"/>
        <rFont val="Calibri"/>
        <family val="2"/>
      </rPr>
      <t xml:space="preserve"> 3.0 che consente di acquistare e scambiare gli Star Player Token, vale a dire le monete digitali delle </t>
    </r>
    <r>
      <rPr>
        <i/>
        <sz val="11"/>
        <rFont val="Calibri"/>
        <family val="2"/>
      </rPr>
      <t>star</t>
    </r>
    <r>
      <rPr>
        <sz val="11"/>
        <rFont val="Calibri"/>
        <family val="2"/>
      </rPr>
      <t xml:space="preserve"> del calcio il cui valore è legato alla prestazione dentro e fuori dal campo dell’atleta.</t>
    </r>
  </si>
  <si>
    <t>Mario Costanzo</t>
  </si>
  <si>
    <t>mario@starcks.io</t>
  </si>
  <si>
    <r>
      <t>Attiva nel settore dell’</t>
    </r>
    <r>
      <rPr>
        <i/>
        <sz val="11"/>
        <rFont val="Calibri"/>
        <family val="2"/>
      </rPr>
      <t>advertising out-of-home</t>
    </r>
    <r>
      <rPr>
        <sz val="11"/>
        <rFont val="Calibri"/>
        <family val="2"/>
      </rPr>
      <t>, utilizza una</t>
    </r>
    <r>
      <rPr>
        <i/>
        <sz val="11"/>
        <rFont val="Calibri"/>
        <family val="2"/>
      </rPr>
      <t xml:space="preserve"> </t>
    </r>
    <r>
      <rPr>
        <sz val="11"/>
        <rFont val="Calibri"/>
        <family val="2"/>
      </rPr>
      <t xml:space="preserve">tecnologia che permette di proiettare pubblicità </t>
    </r>
    <r>
      <rPr>
        <i/>
        <sz val="11"/>
        <rFont val="Calibri"/>
        <family val="2"/>
      </rPr>
      <t>in-tunnel</t>
    </r>
    <r>
      <rPr>
        <sz val="11"/>
        <rFont val="Calibri"/>
        <family val="2"/>
      </rPr>
      <t>. In particolare, l’</t>
    </r>
    <r>
      <rPr>
        <i/>
        <sz val="11"/>
        <rFont val="Calibri"/>
        <family val="2"/>
      </rPr>
      <t>in-tunnel advertising</t>
    </r>
    <r>
      <rPr>
        <sz val="11"/>
        <rFont val="Calibri"/>
        <family val="2"/>
      </rPr>
      <t xml:space="preserve"> consiste nel proiettare </t>
    </r>
    <r>
      <rPr>
        <i/>
        <sz val="11"/>
        <rFont val="Calibri"/>
        <family val="2"/>
      </rPr>
      <t xml:space="preserve">spot </t>
    </r>
    <r>
      <rPr>
        <sz val="11"/>
        <rFont val="Calibri"/>
        <family val="2"/>
      </rPr>
      <t>dinamici all’interno dei tunnel bui (es. metropolitane) per comunicare ai passeggeri messaggi pubblicitari in un momento in cui sono inattivi e quindi più ricettivi.</t>
    </r>
  </si>
  <si>
    <r>
      <t>Sviluppa</t>
    </r>
    <r>
      <rPr>
        <i/>
        <sz val="11"/>
        <rFont val="Calibri"/>
        <family val="2"/>
      </rPr>
      <t xml:space="preserve"> applied games</t>
    </r>
    <r>
      <rPr>
        <sz val="11"/>
        <rFont val="Calibri"/>
        <family val="2"/>
      </rPr>
      <t xml:space="preserve"> che utilizzano algoritmi di </t>
    </r>
    <r>
      <rPr>
        <i/>
        <sz val="11"/>
        <rFont val="Calibri"/>
        <family val="2"/>
      </rPr>
      <t xml:space="preserve">machine learning </t>
    </r>
    <r>
      <rPr>
        <sz val="11"/>
        <rFont val="Calibri"/>
        <family val="2"/>
      </rPr>
      <t>ed intelligenza artificiale per creare percorsi di potenziamento delle competenze cognitive dei ragazzi, in particolare di studenti con Disturbi Specifici di Apprendimento (DSA).</t>
    </r>
  </si>
  <si>
    <r>
      <rPr>
        <i/>
        <sz val="11"/>
        <rFont val="Calibri"/>
        <family val="2"/>
      </rPr>
      <t>Marketplace</t>
    </r>
    <r>
      <rPr>
        <sz val="11"/>
        <rFont val="Calibri"/>
        <family val="2"/>
      </rPr>
      <t xml:space="preserve"> per i mercati rionali. In particolare, permette alle attività commerciali dei piccoli esercenti di fornirsi di una vetrina digitale e ai cittadini di trovare il mercato più vicino e acquistare da casa per una spesa locale sostenibile.</t>
    </r>
  </si>
  <si>
    <t>Si occupa di gestione delle risorse forestali, agricole e naturali. In particolare, ha sviluppato Robin Wood, piattaforma dedicata alla vendita di compensazioni emissive e servizi ecosistemici dove individui e imprese potranno diminuire il loro impatto sostenendo progetti di cura del territorio sulle montagne.</t>
  </si>
  <si>
    <r>
      <t xml:space="preserve">Offre servizi di </t>
    </r>
    <r>
      <rPr>
        <i/>
        <sz val="11"/>
        <rFont val="Calibri"/>
        <family val="2"/>
      </rPr>
      <t xml:space="preserve">mentoring </t>
    </r>
    <r>
      <rPr>
        <sz val="11"/>
        <rFont val="Calibri"/>
        <family val="2"/>
      </rPr>
      <t>e di consulenza finanziaria e fiscale ad un prezzo accessibile per fornire a studenti e giovani professionisti uno spazio digitale sicuro dove coltivare e sviluppare la propria indipendenza economica e finanziaria.</t>
    </r>
  </si>
  <si>
    <t>Rejected con motivazione 1.a (da monitorare) ad aprile 2021, ci hanno riscrittto a febbraio 2022.
Fondata nel 2019.
Hanno raccolto finora $1,2m da LVenture, Primo Ventures, Azimut e Sport Horizon Holding. Ultima post-money pari a €5,5m. 
Ad oggi hanno 8k utenti paganti (60% in US/UK) con $55k di MRR.
In raccolta per un round Series A da €5m, di cui €1m già committed (diluizione del 20%).
Motivo rejection: fase di vita, diversificazione di portafoglio, struttura del round</t>
  </si>
  <si>
    <t>Rejected a maggio '22 per dubbi su business model, sottostante tecnologico e struttura societaria, ci hanno riscritto a gennaio '23.
I servizi finanziari sono offerti da fornitori partner (20 partners coinvolti nel MLP, tra cui Crif, Satispay, Amazon).
La Società ha concluso un round seed nel 2021 raccogliendo un totale di €8,5m. Tra gli investitori, Azimut, Gellify.
È attiva è in Italia con più di 9.000 PMI registrate sul marketplace, su 3 geografie.
+150% revenues da cross-selling QoQ. €500k annualizzati di fatturato.
La Società è in raccolta per €10m (€4,2m già committes da soci esistenti e nuovi soci). I fondi saranno utilizzati principalmente per sostenere investimenti in marketing ed accrescere il team. La pre-money attesa del round da €6m è di €49m.
Fatturato atteso: primo anno pari a €1,59m; secondo anno pari a €10,45m; terzo anno pari a €32,45m.
Motivo rejection: struttura del round</t>
  </si>
  <si>
    <t>Nata nel 2015.
Clienti: KFC, Hard Rock, Rosso Pomodoro.
Ricavi di gruppo: €17,7m nel 2023.
Fabbisogno di €22,7m, di cui €6m tramite AuCap ad una pre-money valuation di €35m.
Motivo della rejection: fase di vita successiva rispetto a quella in cui investe VV5</t>
  </si>
  <si>
    <t>Transato '23e: €350k; Ricavi '23e: €70k.
Round: €350k
Motivo rejection: fase di vita, size del round</t>
  </si>
  <si>
    <t>Fatturato: €124k nel '22; €427k nel '23k (di cui provenienti dalla piattaforma €177k nel '23e)
Round 1 in Q1 '23: €70k. Round 2 in Q1 '24: €300k.
Motivo rejection: fase di vita (PoC), size del round</t>
  </si>
  <si>
    <t>In raccolta per €250k.
Transato '23e: €330. Fatturato '23e: €100k.
Motivo rejection: fase di vita, size del round, diversificazione di portafoglio (marketplace in ambito food)</t>
  </si>
  <si>
    <t>Fondata nel 2019.
Ricavi '21: €175k; '22e: €139k; '23e: €892k.
Motivo rejection: fase di vita, percorso di crescita, settore di riferimento, sottostante tecnologico (non hanno sviluppato una tecnologia proprietaria, ma hanno acquistato una licenza esclusiva dalla società canadese Adtrackmedia per l’Italia fino al 2050)</t>
  </si>
  <si>
    <t>Motivo rejection: mercato di riferimento.</t>
  </si>
  <si>
    <t>Nata nel 2020.
Fatturato '22: €117k; '23e: €1,59m.
Round da €3,5m ad una pre-money attesa di €10-15m.
Motivo rejection: early-stage (da monitorare)</t>
  </si>
  <si>
    <t>Fondata nel 2020.
Ricavi: €14k nel 2021; €451k nel 2022; €1,15m nel 2023E.
In raccolta per €250k ad una pre-money valuation di €2,5m.
Motivo rejection: fase di vita (da monitorare)</t>
  </si>
  <si>
    <t>Nata nel 2021.
In raccolta per €5-10m.
Ricavi 2021: €560k; 2022: €2m.
Ad oggi hanno 4-5 clienti.
Motivo rejection: governance (il 75% della società è del gruppo italiano NSR, che detiene anche i patent), struttura organizzativa (le funzioni HR, legal e amministrativa/finance sono seguite dal team di NSR)</t>
  </si>
  <si>
    <t>Rejected a luglio 2020 con motivazione 1.a.
Abbiamo riscritto loro a febbraio 2022 per un update, ma ci hanno risposto che non sono in fundraising e non ne hanno uno in piano. Stanno esplorando altri fronti di cui non poteva parlare per ora</t>
  </si>
  <si>
    <t>Rejected con motivazione 1.m (diversificazione portafoglio), ci hanno riscritto per aggiornarci sui risultati del 2022 (€4m GMV, €1,2m ricavi).
La società trattiene una commissione sulle transazioni compresa tra il 10 e 20%. Sui voucher scaduti trattiene invece il 100%.
Nel 2021 i ricavi erano pari al 30% del GMV (18% da commissioni, 12% da voucher scaduti).
&gt; Proposta una call di aggiornamento ma non hanno mai risposto.</t>
  </si>
  <si>
    <t>Nuwa</t>
  </si>
  <si>
    <t>Etna HiTech</t>
  </si>
  <si>
    <t>Pharmacare</t>
  </si>
  <si>
    <t>Daniele Panfilo-Aindo</t>
  </si>
  <si>
    <t>Matteo Buonomo-Redfish Group</t>
  </si>
  <si>
    <t>s.andreani@nuwatech.com</t>
  </si>
  <si>
    <t>Stefano Andreani</t>
  </si>
  <si>
    <r>
      <t xml:space="preserve">Ha sviluppato Tile, una piattaforma di collaborazione </t>
    </r>
    <r>
      <rPr>
        <i/>
        <sz val="11"/>
        <rFont val="Calibri"/>
        <family val="2"/>
      </rPr>
      <t>SaaS</t>
    </r>
    <r>
      <rPr>
        <sz val="11"/>
        <rFont val="Calibri"/>
        <family val="2"/>
      </rPr>
      <t xml:space="preserve"> basata su </t>
    </r>
    <r>
      <rPr>
        <i/>
        <sz val="11"/>
        <rFont val="Calibri"/>
        <family val="2"/>
      </rPr>
      <t>cloud</t>
    </r>
    <r>
      <rPr>
        <sz val="11"/>
        <rFont val="Calibri"/>
        <family val="2"/>
      </rPr>
      <t xml:space="preserve">, tecnologia </t>
    </r>
    <r>
      <rPr>
        <i/>
        <sz val="11"/>
        <rFont val="Calibri"/>
        <family val="2"/>
      </rPr>
      <t>blockchain</t>
    </r>
    <r>
      <rPr>
        <sz val="11"/>
        <rFont val="Calibri"/>
        <family val="2"/>
      </rPr>
      <t xml:space="preserve"> e intelligenza artificiale. In particolare, si tratta di uno strumento di </t>
    </r>
    <r>
      <rPr>
        <i/>
        <sz val="11"/>
        <rFont val="Calibri"/>
        <family val="2"/>
      </rPr>
      <t>versioning</t>
    </r>
    <r>
      <rPr>
        <sz val="11"/>
        <rFont val="Calibri"/>
        <family val="2"/>
      </rPr>
      <t xml:space="preserve">, con </t>
    </r>
    <r>
      <rPr>
        <i/>
        <sz val="11"/>
        <rFont val="Calibri"/>
        <family val="2"/>
      </rPr>
      <t xml:space="preserve">backup </t>
    </r>
    <r>
      <rPr>
        <sz val="11"/>
        <rFont val="Calibri"/>
        <family val="2"/>
      </rPr>
      <t xml:space="preserve">incrementale brevettato, che consente a </t>
    </r>
    <r>
      <rPr>
        <i/>
        <sz val="11"/>
        <rFont val="Calibri"/>
        <family val="2"/>
      </rPr>
      <t>team</t>
    </r>
    <r>
      <rPr>
        <sz val="11"/>
        <rFont val="Calibri"/>
        <family val="2"/>
      </rPr>
      <t xml:space="preserve"> di artisti e produttori distribuiti di collaborare in tempo reale sullo stesso progetto musicale direttamente in </t>
    </r>
    <r>
      <rPr>
        <i/>
        <sz val="11"/>
        <rFont val="Calibri"/>
        <family val="2"/>
      </rPr>
      <t>cloud</t>
    </r>
    <r>
      <rPr>
        <sz val="11"/>
        <rFont val="Calibri"/>
        <family val="2"/>
      </rPr>
      <t xml:space="preserve">.  </t>
    </r>
  </si>
  <si>
    <t>matteo.buonomo@redfishkapital.it</t>
  </si>
  <si>
    <t>Matteo Buonomo</t>
  </si>
  <si>
    <r>
      <t xml:space="preserve">EHT è un Consorzio Stabile di imprese </t>
    </r>
    <r>
      <rPr>
        <i/>
        <sz val="11"/>
        <rFont val="Calibri"/>
        <family val="2"/>
      </rPr>
      <t xml:space="preserve">ICT </t>
    </r>
    <r>
      <rPr>
        <sz val="11"/>
        <rFont val="Calibri"/>
        <family val="2"/>
      </rPr>
      <t xml:space="preserve">per la partecipazione agli
appalti pubblici, opera da </t>
    </r>
    <r>
      <rPr>
        <i/>
        <sz val="11"/>
        <rFont val="Calibri"/>
        <family val="2"/>
      </rPr>
      <t>general contractor</t>
    </r>
    <r>
      <rPr>
        <sz val="11"/>
        <rFont val="Calibri"/>
        <family val="2"/>
      </rPr>
      <t xml:space="preserve"> nell’ambito di appalti nel
settore privato e come PMI Innovativa è impegnata in attività costanti di ricerca e sviluppo.</t>
    </r>
  </si>
  <si>
    <t>VdP 2022: €25,6m
&gt; Fuori scope per VV5</t>
  </si>
  <si>
    <t>gv@overventures.com</t>
  </si>
  <si>
    <t>Giancarlo Vergine</t>
  </si>
  <si>
    <t>Piattaforma per prenotare servizi di assistenza domiciliare.</t>
  </si>
  <si>
    <t xml:space="preserve">Fondata nel 2016.
Ricavi: €2,1m nel 2021; €1,2m nel 2022; €1,9m nel 2023E.
In raccolta per un round series A da €5m. Stanno interloquendo con i principali fondi italiani, in scope, che farebbero da lead con ticket tra i €2m e i €3m. Con uno di questi sono in due diligence.
&gt; Percorso di crescita </t>
  </si>
  <si>
    <t>Ricavi '21: €1,3m; 22e: €1,8m
&gt; Fatta call con advisor, doveva fissare call con l'imprenditore ma non ci ha poi dato nessun riscontro.</t>
  </si>
  <si>
    <t>Fondata nel 2020.
Finora ha raccolto €5,5m (seed round) ad una pre-money di €10m.
3 edifici in gestione a Milano e Monza.
Stanno cambiando il modello, da co-living a built-to-rent.
In raccolta per €25m, di cui €20m per l'acquisizione di immobili (in un veicolo dedicato o in Tulou) + €5m per tech &amp; operations. Pre-money attesa: €30m.</t>
  </si>
  <si>
    <t>Seed round per accelerare la crescita ed ampliare il team sales e marketing da €1m, di cui 600k€ committed. In cap table: LVenture, Bocconi, CDP.
Traction in Italia, UK, DK, in 8 mesi: €72k di ricavi, €61k di contratti chiusi a gennaio 2023 e 18 clienti B2B.
Motivo rejection: fase di vita, size del round (da monitorare)</t>
  </si>
  <si>
    <t>Progetto PMI</t>
  </si>
  <si>
    <t>Sbostast</t>
  </si>
  <si>
    <t>BeC</t>
  </si>
  <si>
    <t xml:space="preserve">Geniel </t>
  </si>
  <si>
    <t>Ricambipro</t>
  </si>
  <si>
    <t>Kalif Auditore</t>
  </si>
  <si>
    <t>Thomas Benedetti</t>
  </si>
  <si>
    <t>Giuseppe De Pascale</t>
  </si>
  <si>
    <t>Stefano Serbini-Abslaw</t>
  </si>
  <si>
    <t>Lydia Pisanti -Limatola Avvocati</t>
  </si>
  <si>
    <t>stefano.serbini@abslaw.it</t>
  </si>
  <si>
    <t>Stefano Serbini</t>
  </si>
  <si>
    <r>
      <t xml:space="preserve">PMI innovativa </t>
    </r>
    <r>
      <rPr>
        <i/>
        <sz val="11"/>
        <rFont val="Calibri"/>
        <family val="2"/>
      </rPr>
      <t>leader</t>
    </r>
    <r>
      <rPr>
        <sz val="11"/>
        <rFont val="Calibri"/>
        <family val="2"/>
      </rPr>
      <t xml:space="preserve"> nella realizzazione di macchine con tecnologia </t>
    </r>
    <r>
      <rPr>
        <i/>
        <sz val="11"/>
        <rFont val="Calibri"/>
        <family val="2"/>
      </rPr>
      <t xml:space="preserve">electrospinng </t>
    </r>
    <r>
      <rPr>
        <sz val="11"/>
        <rFont val="Calibri"/>
        <family val="2"/>
      </rPr>
      <t xml:space="preserve">per laboratori e dipartimenti </t>
    </r>
    <r>
      <rPr>
        <i/>
        <sz val="11"/>
        <rFont val="Calibri"/>
        <family val="2"/>
      </rPr>
      <t xml:space="preserve">R&amp;D. </t>
    </r>
    <r>
      <rPr>
        <sz val="11"/>
        <rFont val="Calibri"/>
        <family val="2"/>
      </rPr>
      <t>In particolare, le macchine sono</t>
    </r>
    <r>
      <rPr>
        <i/>
        <sz val="11"/>
        <rFont val="Calibri"/>
        <family val="2"/>
      </rPr>
      <t xml:space="preserve"> </t>
    </r>
    <r>
      <rPr>
        <sz val="11"/>
        <rFont val="Calibri"/>
        <family val="2"/>
      </rPr>
      <t xml:space="preserve">ingegnerizzate per produrre nanofibre altamente specializzate per particolari applicazioni industriali e medicali. </t>
    </r>
  </si>
  <si>
    <t>kalif@joeycrowd.com</t>
  </si>
  <si>
    <r>
      <t xml:space="preserve">Ha sviluppato una soluzione che permette di elaborare statistiche predittive sui risultati degli eventi sportivi, nell'ambito del </t>
    </r>
    <r>
      <rPr>
        <i/>
        <sz val="11"/>
        <rFont val="Calibri"/>
        <family val="2"/>
      </rPr>
      <t>betting</t>
    </r>
    <r>
      <rPr>
        <sz val="11"/>
        <rFont val="Calibri"/>
        <family val="2"/>
      </rPr>
      <t>.</t>
    </r>
  </si>
  <si>
    <t>t.benedetti@ianustec.com</t>
  </si>
  <si>
    <r>
      <t xml:space="preserve">Servizio per la gestione automatica delle </t>
    </r>
    <r>
      <rPr>
        <i/>
        <sz val="11"/>
        <rFont val="Calibri"/>
        <family val="2"/>
      </rPr>
      <t xml:space="preserve">email </t>
    </r>
    <r>
      <rPr>
        <sz val="11"/>
        <rFont val="Calibri"/>
        <family val="2"/>
      </rPr>
      <t>basato su algoritmi di intelligenza artificiale. In particolare, il servizio gestisce le</t>
    </r>
    <r>
      <rPr>
        <i/>
        <sz val="11"/>
        <rFont val="Calibri"/>
        <family val="2"/>
      </rPr>
      <t xml:space="preserve"> email </t>
    </r>
    <r>
      <rPr>
        <sz val="11"/>
        <rFont val="Calibri"/>
        <family val="2"/>
      </rPr>
      <t>in ingresso attraverso un concetto di priorità che si basa sulle caratteristiche ed abitudini proprie di ogni utente.</t>
    </r>
  </si>
  <si>
    <t>c.coppola@geniel.eu</t>
  </si>
  <si>
    <t>Cinzia Coppola</t>
  </si>
  <si>
    <r>
      <t xml:space="preserve">Sta sviluppando un localizzatore satellitare d’emergenza portatile, destinato </t>
    </r>
    <r>
      <rPr>
        <i/>
        <sz val="11"/>
        <rFont val="Calibri"/>
        <family val="2"/>
      </rPr>
      <t xml:space="preserve">in primis </t>
    </r>
    <r>
      <rPr>
        <sz val="11"/>
        <rFont val="Calibri"/>
        <family val="2"/>
      </rPr>
      <t>al settore elicotteri per poi estendersi ad altri
segmenti (es. droni, settore marittimo).</t>
    </r>
  </si>
  <si>
    <t>info@ricambipro.it</t>
  </si>
  <si>
    <r>
      <rPr>
        <i/>
        <sz val="11"/>
        <rFont val="Calibri"/>
        <family val="2"/>
      </rPr>
      <t xml:space="preserve">Marketplace </t>
    </r>
    <r>
      <rPr>
        <sz val="11"/>
        <rFont val="Calibri"/>
        <family val="2"/>
      </rPr>
      <t>per la vendita di  ricambi usati per auto provenienti da autodemolizioni e ricambisti.</t>
    </r>
  </si>
  <si>
    <t>Rejected con motivazione 1.b nel 2022, ci è stata risegnalata la Luigi Mastromonaco.
Fondata nel 2016.
Fatturato: €664k nel 2021. Hanno raggiunto €100k di MRR.
Motivo rejection: settore di riferimento (Sclak)</t>
  </si>
  <si>
    <t>Ricavi 2021: €650k; 2022: 850k; Q1 2023E: +1m (actual: €500k)
In raccolta per €1,5m, ad una pre-money valuation attesa di €10m (stanno parlando con Exor Seed, Prana e Vintage Capital).
Finora hanno raccolto solo €500k nel 2028 (quando sono partiti) da investitori privati, in cambio del 17% della società.</t>
  </si>
  <si>
    <t>Pensato sia per il segmento B2C che B2B, il servizio viene fornito tramite abbonamento mensile. 
250 utenti nel '22; 1.245 nel '23e; 3.023 nel '24e.
Ricavi: €25k nel '22; €118k nel '23; €347k nel '24e.
Motivo rejection: Fase di vita, business model</t>
  </si>
  <si>
    <t>Tecnologia proprietaria sviluppata dall’imprenditore; laboratori di proprietà.
Fatturato '21: €1,75m; '22: €1,8m. EBITDA positive (€30k nel '22).
Team composto da 16 persone.
In raccolta per €4-5m per il 20-25% della società.
Motivo rejection: Settore di riferimento, percorso di crescita</t>
  </si>
  <si>
    <t>Fondata ad aprile 2022.
Attualmente il prototipo è in fase avanzata di sperimentazione e dispone di un preordine di 300 pezzi per equipaggiare le zattere di salvataggio di due modelli di elicotteri Leonardo. In particolare, firmati due contratti da €900k.
Raccolti €350k da business angels e EIT Digital.
In raccolta per €2m.
Ricavi prospettici (da quando avrà inizio la commercializzazione): €540k nel primo anno, €1,96m nel secondo anno, €4,27m nel terzo anno.
Motivo rejection: Fase di vita (pre-revenues), business model</t>
  </si>
  <si>
    <t>Fornisce ai venditori anche un software in licenza d’uso  gratuita per la gestione del proprio magazzino, fungendo anche da multi pubblicatore su tutti i canali di vendita online dedicati al settore automotive.
+210 venditori certificati, +140k vendite gestite attraverso la piattaforma dal 2018.
Fondata nel 2014, è un marchio di GSA consulting.
Motivo rejection: percorso di crescita, piattaforma creata da una software house, settore di riferimento</t>
  </si>
  <si>
    <t>Rejected a settembre 2021 con motivazione 2.a., abbiamo riscritto loro a marzo 2023 per un aggiornamento.
Hanno chiuso un round da €800k ad una post-money di €5m.
Fatturato 2022: €1,2m (40% servizi professionali), 2023e: €2m
Stanno valutando un nuovp round da €2m per quest'anno, ad una pre-money valuation di €8-10m
Captable: Primo Ventures 16% + Inside Out (micro-holding di Andrea Volpini)
&gt; Ci terrà aggiornati sul business e fundraising.</t>
  </si>
  <si>
    <t>Primo prodotto venduto nel 2022.
Ricavi attesi nel 2023: €800k.
Motivo rejection: fase di vita</t>
  </si>
  <si>
    <t>Sicily Addict</t>
  </si>
  <si>
    <t>Atrackt</t>
  </si>
  <si>
    <t>Mopso</t>
  </si>
  <si>
    <t xml:space="preserve">Tadan </t>
  </si>
  <si>
    <t>La Valletta</t>
  </si>
  <si>
    <t>Francesco A. d’Aniello</t>
  </si>
  <si>
    <t>Marco Zeo</t>
  </si>
  <si>
    <t>Giulia Tisato-Ventive</t>
  </si>
  <si>
    <t>danilo.ditota@atrackt.net</t>
  </si>
  <si>
    <t>Danilo Di Tota</t>
  </si>
  <si>
    <t>Società di performance marketing focalizzata su iGaming e betting.</t>
  </si>
  <si>
    <t>andrea@mopso.eu</t>
  </si>
  <si>
    <t xml:space="preserve">Andrea Danielli </t>
  </si>
  <si>
    <r>
      <rPr>
        <i/>
        <sz val="11"/>
        <rFont val="Calibri"/>
        <family val="2"/>
      </rPr>
      <t>Software</t>
    </r>
    <r>
      <rPr>
        <sz val="11"/>
        <rFont val="Calibri"/>
        <family val="2"/>
      </rPr>
      <t xml:space="preserve"> che supporta banche ed istituti finanziari nella gestione dei processi di antiriciclaggio. </t>
    </r>
  </si>
  <si>
    <t>m.zeo@tadan.net</t>
  </si>
  <si>
    <r>
      <t xml:space="preserve">Servizio di </t>
    </r>
    <r>
      <rPr>
        <i/>
        <sz val="11"/>
        <rFont val="Calibri"/>
        <family val="2"/>
      </rPr>
      <t>food delivery.</t>
    </r>
  </si>
  <si>
    <t>giacomolibrizzi@gmail.com</t>
  </si>
  <si>
    <t>Giacomo Librizzi</t>
  </si>
  <si>
    <r>
      <rPr>
        <i/>
        <sz val="11"/>
        <rFont val="Calibri"/>
        <family val="2"/>
      </rPr>
      <t xml:space="preserve">E-commerce </t>
    </r>
    <r>
      <rPr>
        <sz val="11"/>
        <rFont val="Calibri"/>
        <family val="2"/>
      </rPr>
      <t xml:space="preserve">per la vendita di prodotti siciliani di qualità. Ha poi lanciato la linea </t>
    </r>
    <r>
      <rPr>
        <i/>
        <sz val="11"/>
        <rFont val="Calibri"/>
        <family val="2"/>
      </rPr>
      <t>B2B</t>
    </r>
    <r>
      <rPr>
        <sz val="11"/>
        <rFont val="Calibri"/>
        <family val="2"/>
      </rPr>
      <t xml:space="preserve"> e le</t>
    </r>
    <r>
      <rPr>
        <i/>
        <sz val="11"/>
        <rFont val="Calibri"/>
        <family val="2"/>
      </rPr>
      <t xml:space="preserve"> cloud kitchen</t>
    </r>
    <r>
      <rPr>
        <sz val="11"/>
        <rFont val="Calibri"/>
        <family val="2"/>
      </rPr>
      <t>.</t>
    </r>
  </si>
  <si>
    <t>Bocciata a febbraio 2021 con motivazione 1.a.
Hanno sede in UK (holding) e Trentino (controllata italiana).
Fondati nel 2016, sul mercato dal 2017.
Hanno chiuso il 2021 con €700k circa, nel 2022 leggermente meno.
In raccolta per €2m ad una pre-money attesa di €11m.
40 clienti, di cui 30% internazionali (tra cui Trenitalia, Leonardo, Lamborghini)
Fatturato 50% subscription, 50% progetti
Motivo rejection: percorso di crescita, scalabilità del business model</t>
  </si>
  <si>
    <t>Fondata nel 2021.
Ricavi '22: €1,19m, di cui €821k da e-commerce, €198k da B2B e €166k da cloud kitchen. Ricavi '23e: €3,04m.
In raccolta per €800k-1m ad una pre-money valuation di €6-7m.
Motivo rejection: settore di riferimento</t>
  </si>
  <si>
    <t>italiaNFT</t>
  </si>
  <si>
    <t>fino al 30/04/2023</t>
  </si>
  <si>
    <t>Studio Alma: dd legale
Epyon: dd contabile, fiscale e lavoro</t>
  </si>
  <si>
    <t>Rejected con motivazione 1.a a gennaio 2021, li abbiamo ricontattati a marzo 2022 perché selezionati in Elevator, ma poi bocciati con motivazione 1.a (da monitorare). Sono stati risegnalati dall'advisor Audit Quality che li sta seguendo per l'AuCap.
Fondata nel 2019,  ha chiuso il 2022 con un fatturato di €1,7m ed EBITDA in pareggio. Il round in corso è di €5m con una valutazione pre-money di €20m.
Motivo rejection: struttura del round, KPI diversi da luce&amp;gas da consolidare</t>
  </si>
  <si>
    <t>Modello di business: pubblicità, abbonamenti e formazione.
Fatturato 2022: €280k, 2023e: €750k
Round: €1m ad una pre-money attesa di €5m.
Motivo rejection: settore di riferimento (betting)</t>
  </si>
  <si>
    <t>Sede a Malta ma operatività anche in Italia.
Fondata nel 2019 dal rebranding del gruppo Dt9.
Ricavi: €4,6m nel '21; €5,2m nel '22; €9,3m nel '23E. Ebitda positive.
Nessuna info sul fundraising.
Motivo rejection: settore di riferimento (betting)</t>
  </si>
  <si>
    <t>Oversonic</t>
  </si>
  <si>
    <t xml:space="preserve">Veradea </t>
  </si>
  <si>
    <t>Conkilia</t>
  </si>
  <si>
    <t>Paginemediche</t>
  </si>
  <si>
    <t>Brinidisi</t>
  </si>
  <si>
    <t>Massimo Calabrese</t>
  </si>
  <si>
    <t>Flavio Carboni-Novarum-advisors</t>
  </si>
  <si>
    <t>Gabriele Belfiore</t>
  </si>
  <si>
    <t>flavio.carboni@novarum-advisors.com</t>
  </si>
  <si>
    <r>
      <t>Ha realizzato RoBee, un</t>
    </r>
    <r>
      <rPr>
        <i/>
        <sz val="11"/>
        <rFont val="Calibri"/>
        <family val="2"/>
      </rPr>
      <t xml:space="preserve"> robot </t>
    </r>
    <r>
      <rPr>
        <sz val="11"/>
        <rFont val="Calibri"/>
        <family val="2"/>
      </rPr>
      <t xml:space="preserve">umanoide da impiegare in aziende del settore industriale e medicale per aiutare gli esseri umani nei lavori più stancanti e pericolosi dal punto di vista fisico e psicologico. </t>
    </r>
  </si>
  <si>
    <r>
      <t xml:space="preserve">Produce e vende materassi di altissima qualità, dal </t>
    </r>
    <r>
      <rPr>
        <i/>
        <sz val="11"/>
        <rFont val="Calibri"/>
        <family val="2"/>
      </rPr>
      <t>design</t>
    </r>
    <r>
      <rPr>
        <sz val="11"/>
        <rFont val="Calibri"/>
        <family val="2"/>
      </rPr>
      <t xml:space="preserve"> unico e dal prezzo competitivo, in grado di rispondere a tutti i tipi di esigenze, adattandosi a qualunque struttura corporea e posizione di riposo.</t>
    </r>
  </si>
  <si>
    <r>
      <rPr>
        <i/>
        <sz val="11"/>
        <rFont val="Calibri"/>
        <family val="2"/>
      </rPr>
      <t>Marketplace</t>
    </r>
    <r>
      <rPr>
        <sz val="11"/>
        <rFont val="Calibri"/>
        <family val="2"/>
      </rPr>
      <t xml:space="preserve"> per il mercato ittico, che collega produttori ed operatori </t>
    </r>
    <r>
      <rPr>
        <i/>
        <sz val="11"/>
        <rFont val="Calibri"/>
        <family val="2"/>
      </rPr>
      <t>Ho.Re.Ca.</t>
    </r>
  </si>
  <si>
    <t>massi.calabrese@gmail.com</t>
  </si>
  <si>
    <r>
      <t xml:space="preserve">Piattaforma </t>
    </r>
    <r>
      <rPr>
        <i/>
        <sz val="11"/>
        <rFont val="Calibri"/>
        <family val="2"/>
      </rPr>
      <t>B2B</t>
    </r>
    <r>
      <rPr>
        <sz val="11"/>
        <rFont val="Calibri"/>
        <family val="2"/>
      </rPr>
      <t xml:space="preserve"> che sviluppa Cliniche Virtuali (proprietarie o in </t>
    </r>
    <r>
      <rPr>
        <i/>
        <sz val="11"/>
        <rFont val="Calibri"/>
        <family val="2"/>
      </rPr>
      <t>partnership</t>
    </r>
    <r>
      <rPr>
        <sz val="11"/>
        <rFont val="Calibri"/>
        <family val="2"/>
      </rPr>
      <t xml:space="preserve">) specializzate per la gestione di determinate patologie e condizioni: un unico punto di accesso che raccoglie contenuti scientifici, un vasto </t>
    </r>
    <r>
      <rPr>
        <i/>
        <sz val="11"/>
        <rFont val="Calibri"/>
        <family val="2"/>
      </rPr>
      <t xml:space="preserve">network </t>
    </r>
    <r>
      <rPr>
        <sz val="11"/>
        <rFont val="Calibri"/>
        <family val="2"/>
      </rPr>
      <t xml:space="preserve">di medici e una centrale di telemedicina. </t>
    </r>
  </si>
  <si>
    <t>Nexyiu Italia</t>
  </si>
  <si>
    <t>Black Nova</t>
  </si>
  <si>
    <t>PMI Agile</t>
  </si>
  <si>
    <t>DigitalMDE</t>
  </si>
  <si>
    <t>Naste Beauty</t>
  </si>
  <si>
    <t>Tulips</t>
  </si>
  <si>
    <t>Sealence</t>
  </si>
  <si>
    <t>Monica Casu-C&amp;G Capital</t>
  </si>
  <si>
    <t>Serhat Pala-Cross Ocean Ventures</t>
  </si>
  <si>
    <t>Salvatore D’Aniello-Banca Generali</t>
  </si>
  <si>
    <t>Chiara Lettieri-PoliHub</t>
  </si>
  <si>
    <t>Matteo Spataro-Etesio</t>
  </si>
  <si>
    <t>Monica Casu</t>
  </si>
  <si>
    <t>monica.casu@cgcapital.it</t>
  </si>
  <si>
    <t>Operativa da gennaio 2019.
Ricavi: €107k nel '21; €140k nel '22. Il piano prevede di arrivare a €254k nel '27E.
Fabbisogno finanziario di €8m.
&gt; Motivo rejection: modello di business, fase di vita, percorso di crescita</t>
  </si>
  <si>
    <r>
      <t xml:space="preserve">Realizza </t>
    </r>
    <r>
      <rPr>
        <i/>
        <sz val="11"/>
        <rFont val="Calibri"/>
        <family val="2"/>
      </rPr>
      <t>smart keypads</t>
    </r>
    <r>
      <rPr>
        <sz val="11"/>
        <rFont val="Calibri"/>
        <family val="2"/>
      </rPr>
      <t xml:space="preserve"> con materiali di altissima qualità e capaci di integrarsi con le piattaforme </t>
    </r>
    <r>
      <rPr>
        <i/>
        <sz val="11"/>
        <rFont val="Calibri"/>
        <family val="2"/>
      </rPr>
      <t>leader</t>
    </r>
    <r>
      <rPr>
        <sz val="11"/>
        <rFont val="Calibri"/>
        <family val="2"/>
      </rPr>
      <t xml:space="preserve"> al mondo nella domotica.</t>
    </r>
  </si>
  <si>
    <t>Salvatore D’Aniello</t>
  </si>
  <si>
    <t>CONSULENTI.daniello@bancagenerali.it</t>
  </si>
  <si>
    <t>Hanno sviluppato una piattaforma per le PMI, con la quale è
possibile monitorare i dati in tempo reale, generare indicazioni che suggeriscano in modo chiaro quali strategie attuare per anticipare il mercato e rimanere competitivi nel tempo.</t>
  </si>
  <si>
    <t>chiara.lettieri@polihub.it</t>
  </si>
  <si>
    <t>Chiara Lettieri</t>
  </si>
  <si>
    <t xml:space="preserve">Realizza prodotti cosmetici a base di pasta di mele. </t>
  </si>
  <si>
    <t>mspataro@etesio.eu</t>
  </si>
  <si>
    <t>Matteo Spataro</t>
  </si>
  <si>
    <r>
      <t xml:space="preserve">Supermercato </t>
    </r>
    <r>
      <rPr>
        <i/>
        <sz val="11"/>
        <rFont val="Calibri"/>
        <family val="2"/>
      </rPr>
      <t>online</t>
    </r>
    <r>
      <rPr>
        <sz val="11"/>
        <rFont val="Calibri"/>
        <family val="2"/>
      </rPr>
      <t xml:space="preserve"> il cui modello è basato sui Tulips Hub, vale a dire magazzini tecnologici di prossimità con i laboratori per la lavorazione dei prodotti freschi, che consente di consegnare la spesa in 3 ore. </t>
    </r>
  </si>
  <si>
    <r>
      <rPr>
        <i/>
        <sz val="11"/>
        <rFont val="Calibri"/>
        <family val="2"/>
      </rPr>
      <t>Social</t>
    </r>
    <r>
      <rPr>
        <sz val="11"/>
        <rFont val="Calibri"/>
        <family val="2"/>
      </rPr>
      <t xml:space="preserve"> di </t>
    </r>
    <r>
      <rPr>
        <i/>
        <sz val="11"/>
        <rFont val="Calibri"/>
        <family val="2"/>
      </rPr>
      <t>affiliate marketing</t>
    </r>
    <r>
      <rPr>
        <sz val="11"/>
        <rFont val="Calibri"/>
        <family val="2"/>
      </rPr>
      <t>.</t>
    </r>
  </si>
  <si>
    <r>
      <t>Specializzata in</t>
    </r>
    <r>
      <rPr>
        <i/>
        <sz val="11"/>
        <rFont val="Calibri"/>
        <family val="2"/>
      </rPr>
      <t xml:space="preserve"> digital audio</t>
    </r>
    <r>
      <rPr>
        <sz val="11"/>
        <rFont val="Calibri"/>
        <family val="2"/>
      </rPr>
      <t xml:space="preserve">, si occupa non solo della produzione di </t>
    </r>
    <r>
      <rPr>
        <i/>
        <sz val="11"/>
        <rFont val="Calibri"/>
        <family val="2"/>
      </rPr>
      <t>podcast</t>
    </r>
    <r>
      <rPr>
        <sz val="11"/>
        <rFont val="Calibri"/>
        <family val="2"/>
      </rPr>
      <t xml:space="preserve"> per le aziende, ma anche di definire la loro </t>
    </r>
    <r>
      <rPr>
        <i/>
        <sz val="11"/>
        <rFont val="Calibri"/>
        <family val="2"/>
      </rPr>
      <t>digital audio strategy</t>
    </r>
    <r>
      <rPr>
        <sz val="11"/>
        <rFont val="Calibri"/>
        <family val="2"/>
      </rPr>
      <t>, accompagnando le società in tutte le fasi della strategia, dalla produzione alla distribuzione, dalla promozione alla valorizzazione.</t>
    </r>
  </si>
  <si>
    <t>Fondata nel 2016.
Ricavi '21: €5m; '22: €7,5m; '23e: €15,9m.
In raccolta per un round pre-series A di €5m, in vista di un successivo round series A da €25m in Q1 '24. Raccolti finora €9,2m.
Motivo rejection: settore di riferimento/business model, scenario competitivo</t>
  </si>
  <si>
    <t>Sul mercato dal Q4 2022.
Ricavi sett-dic '22: €143k; gen '23: €20k; '23E: €680k.
In raccolta per €600k.
Motivo rejection: diversificazione di portafoglio, fase di vita, size del round</t>
  </si>
  <si>
    <t xml:space="preserve">
info@blacknova.co</t>
  </si>
  <si>
    <t>Nata nel 2018, operativa dal 2019.
L'azienda ha strutturato sia una strategia di vendita online che offline con i suoi negozi di proprietà, oltre che con le affiliazioni in shop che hanno permesso di aprire anche all'estero in paesi come Malta e Cipro.
Fatturato: €332k nel 2020; €962k nel '21; €832k nel '22; €195k nei primi due mesi del '23.
Motivo rejection: business model, scenario competitivo e percorso di crescita</t>
  </si>
  <si>
    <t>Ricavi: €62k nel '21; €1,7m nel '22. 
In raccolta per un seed round da €1,2m.
Motivo rejection: diversificazione di portafoglio (competitor di Deliveristo)</t>
  </si>
  <si>
    <t>Nata nel 2016.
Ricavi '22: €3m; '23E: €9m.
In raccolta per €3m.
Motivo rejection: modello di business, percorso di crescita</t>
  </si>
  <si>
    <t>Lino Leonardi</t>
  </si>
  <si>
    <t>lino@zappyrent.com</t>
  </si>
  <si>
    <t>DataProdigy</t>
  </si>
  <si>
    <t xml:space="preserve">Neurality </t>
  </si>
  <si>
    <t>White Libra</t>
  </si>
  <si>
    <t>Ineo</t>
  </si>
  <si>
    <t>Francesco Acerbi-MC Advisory</t>
  </si>
  <si>
    <t>marco@neurality.it</t>
  </si>
  <si>
    <t>Marco Pari</t>
  </si>
  <si>
    <r>
      <t xml:space="preserve">Piattaforma </t>
    </r>
    <r>
      <rPr>
        <i/>
        <sz val="11"/>
        <rFont val="Calibri"/>
        <family val="2"/>
      </rPr>
      <t>AI based</t>
    </r>
    <r>
      <rPr>
        <sz val="11"/>
        <rFont val="Calibri"/>
        <family val="2"/>
      </rPr>
      <t xml:space="preserve"> che permette di automatizzare le ispezioni visuali, indipendentemente dal tipo di prodotto.</t>
    </r>
  </si>
  <si>
    <t>f.acerbi@mc-advisory.net</t>
  </si>
  <si>
    <t>Francesco Acerbi</t>
  </si>
  <si>
    <t>s.mafodda@ineo.it</t>
  </si>
  <si>
    <t>Salvatore Mafodda</t>
  </si>
  <si>
    <r>
      <t>Società antifrode che ha sviluppato un'</t>
    </r>
    <r>
      <rPr>
        <i/>
        <sz val="11"/>
        <rFont val="Calibri"/>
        <family val="2"/>
      </rPr>
      <t>app</t>
    </r>
    <r>
      <rPr>
        <sz val="11"/>
        <rFont val="Calibri"/>
        <family val="2"/>
      </rPr>
      <t xml:space="preserve"> per il riconoscimento biometrico, al fine di digitalizzare la fase di </t>
    </r>
    <r>
      <rPr>
        <i/>
        <sz val="11"/>
        <rFont val="Calibri"/>
        <family val="2"/>
      </rPr>
      <t>onboarding</t>
    </r>
    <r>
      <rPr>
        <sz val="11"/>
        <rFont val="Calibri"/>
        <family val="2"/>
      </rPr>
      <t xml:space="preserve"> del processo di antiriciclaggio. </t>
    </r>
  </si>
  <si>
    <r>
      <t xml:space="preserve">Piattaforma </t>
    </r>
    <r>
      <rPr>
        <i/>
        <sz val="11"/>
        <rFont val="Calibri"/>
        <family val="2"/>
      </rPr>
      <t>AI based</t>
    </r>
    <r>
      <rPr>
        <sz val="11"/>
        <rFont val="Calibri"/>
        <family val="2"/>
      </rPr>
      <t xml:space="preserve"> per l'organizzazione del lavoro in azienda.</t>
    </r>
  </si>
  <si>
    <t>Fondata nel 2016 (sul mercato dal 2020-2021).
Nuwa è partita da un problema riscontrato da produttori e musicisti: ora che è sempre più diffuso il lavoro a distanza, ci sono tante difficoltà legate al non trovarsi contemporaneamente in uno stesso studio di registrazione. La piattaforma automatizza le fasi di pre-registrazione, registrazione e produzione.
La tecnologia può essere applicata anche ad altri settori, come produzione video, editing di immagini e qualsiasi progetto digitale. Inoltre, la piattaforma è in grado di elaborare un report validato in blockchain che attesta la paternità dei contenuti di ciascun utente (chi sono i soggetti e come hanno contribuito alla realizzazione dell'opera).
Base utenti pari a 45k.
In raccolta per €1m.</t>
  </si>
  <si>
    <t>Alessandro Papoff</t>
  </si>
  <si>
    <t>ALTILIA</t>
  </si>
  <si>
    <t>FidoCommercialista</t>
  </si>
  <si>
    <t>iRapido</t>
  </si>
  <si>
    <t>CibusPay</t>
  </si>
  <si>
    <t>Progetto Fintech</t>
  </si>
  <si>
    <t>Carlo Azzi-Entopan</t>
  </si>
  <si>
    <t>Francesco Meneschincheri-BizPlace</t>
  </si>
  <si>
    <t>g.mottola@res-advisory.it</t>
  </si>
  <si>
    <t>Gianfranco Mottola</t>
  </si>
  <si>
    <r>
      <rPr>
        <i/>
        <sz val="11"/>
        <rFont val="Calibri"/>
        <family val="2"/>
      </rPr>
      <t xml:space="preserve">Software AI based </t>
    </r>
    <r>
      <rPr>
        <sz val="11"/>
        <rFont val="Calibri"/>
        <family val="2"/>
      </rPr>
      <t>per il riconoscimento documentale.</t>
    </r>
  </si>
  <si>
    <t>francesco.meneschincheri@bizplace.it</t>
  </si>
  <si>
    <r>
      <t xml:space="preserve">Servizio </t>
    </r>
    <r>
      <rPr>
        <i/>
        <sz val="11"/>
        <rFont val="Calibri"/>
        <family val="2"/>
      </rPr>
      <t xml:space="preserve">online  </t>
    </r>
    <r>
      <rPr>
        <sz val="11"/>
        <rFont val="Calibri"/>
        <family val="2"/>
      </rPr>
      <t>che consente di aprire e gestire attività imprenditoriali o professionali in qualsiasi regime fiscale senza la necessità di incontrare personalmente un commercialista. In particolare, la società offre tutti i servizi fiscali, dall’aprire una partita IVA in regime forfettario fino alla costituzione di una società di capitali (srl o startup), completamente da remoto grazie alla consulenza di un commercialista iscritto all’albo, che inquadra l’attività nel regime fiscale più adatto e segue tutti gli adempimenti burocratici necessari.</t>
    </r>
  </si>
  <si>
    <t>at@irapido.it</t>
  </si>
  <si>
    <t>Abder Tkhissi</t>
  </si>
  <si>
    <r>
      <t xml:space="preserve">Offre servizi di riparazione ed assistenza di </t>
    </r>
    <r>
      <rPr>
        <i/>
        <sz val="11"/>
        <rFont val="Calibri"/>
        <family val="2"/>
      </rPr>
      <t xml:space="preserve">device </t>
    </r>
    <r>
      <rPr>
        <sz val="11"/>
        <rFont val="Calibri"/>
        <family val="2"/>
      </rPr>
      <t xml:space="preserve">elettronici e vendita di prodotti ricondizionati in </t>
    </r>
    <r>
      <rPr>
        <i/>
        <sz val="11"/>
        <rFont val="Calibri"/>
        <family val="2"/>
      </rPr>
      <t>store</t>
    </r>
    <r>
      <rPr>
        <sz val="11"/>
        <rFont val="Calibri"/>
        <family val="2"/>
      </rPr>
      <t xml:space="preserve"> diretti ed in</t>
    </r>
    <r>
      <rPr>
        <i/>
        <sz val="11"/>
        <rFont val="Calibri"/>
        <family val="2"/>
      </rPr>
      <t xml:space="preserve"> franchising</t>
    </r>
    <r>
      <rPr>
        <sz val="11"/>
        <rFont val="Calibri"/>
        <family val="2"/>
      </rPr>
      <t>. A partire dal 2022, ha anche lanciato una linea di accessori a marchio proprio.</t>
    </r>
  </si>
  <si>
    <t>Rejected con motivaziona 3.a a maggio 2022, ci hanno riscritto a ottobre 2022.
Sono in raccolta per €9m, ad una pre-money attesa di €120m.
Fatturato atteso per il 2022: €5m (50% dal B2B)
A piano acquisizioni di player in Francia e Spagna.
Rejected con motivazione 3.c ad ottobre 2022, ci hanno riscritto a marzo per aggiornarci sulla chiusura del 2022 e per proporci un incontro con FNM. Abbiamo richiesto il deck aggiornato e BP, che però non ci hanno mai mandato.</t>
  </si>
  <si>
    <t>Traction limitata.
&gt; Fase di vita, settore di riferimento (ecommerce)</t>
  </si>
  <si>
    <r>
      <t xml:space="preserve">Piattaforma integrata con </t>
    </r>
    <r>
      <rPr>
        <i/>
        <sz val="11"/>
        <rFont val="Calibri"/>
        <family val="2"/>
      </rPr>
      <t>e-commerce</t>
    </r>
    <r>
      <rPr>
        <sz val="11"/>
        <rFont val="Calibri"/>
        <family val="2"/>
      </rPr>
      <t xml:space="preserve"> e </t>
    </r>
    <r>
      <rPr>
        <i/>
        <sz val="11"/>
        <rFont val="Calibri"/>
        <family val="2"/>
      </rPr>
      <t>marketplace</t>
    </r>
    <r>
      <rPr>
        <sz val="11"/>
        <rFont val="Calibri"/>
        <family val="2"/>
      </rPr>
      <t>, che permette pagamenti, servizi di personalizzazione del prodotto, gestione del magazzino, spedizioni veloci ed economiche e servizio di assistenza clienti.</t>
    </r>
  </si>
  <si>
    <t>Need finanziario di €2m.
Ricavi: €800k nel 2022 (di cui 40% B2C), puntano a x4 nel 2023.
Ultimo round da €1m ad una pre-money di €10m.
Richiesta second opinion a Gennaro Varriale
&gt; Motivo rejection: marketplace NFT è facilmente replicabile, non convince il progetto metaverso</t>
  </si>
  <si>
    <t>Fondata nel 2016.
Ricavi '22: circa €430k; €550k nel 23e.
In raccolta per €500k ad una pre-money valuation di €1,5m.</t>
  </si>
  <si>
    <t>Calton</t>
  </si>
  <si>
    <t>GELDIS</t>
  </si>
  <si>
    <t>Startgram</t>
  </si>
  <si>
    <t>Dario Annunziata</t>
  </si>
  <si>
    <t>Studio Alessandrini Gentilini</t>
  </si>
  <si>
    <t>Luigi Ciavarella</t>
  </si>
  <si>
    <t>Samuele Nannini</t>
  </si>
  <si>
    <t>dario@calton.io</t>
  </si>
  <si>
    <r>
      <t xml:space="preserve">Piattaforma che supporta i clienti nella raccolta ed analisi di recensioni e </t>
    </r>
    <r>
      <rPr>
        <i/>
        <sz val="11"/>
        <rFont val="Calibri"/>
        <family val="2"/>
      </rPr>
      <t>feedback</t>
    </r>
    <r>
      <rPr>
        <sz val="11"/>
        <rFont val="Calibri"/>
        <family val="2"/>
      </rPr>
      <t xml:space="preserve"> dei clienti.</t>
    </r>
  </si>
  <si>
    <t>info.studioalessandrinigentili@gmail.com</t>
  </si>
  <si>
    <r>
      <rPr>
        <i/>
        <sz val="11"/>
        <rFont val="Calibri"/>
        <family val="2"/>
      </rPr>
      <t>Brand</t>
    </r>
    <r>
      <rPr>
        <sz val="11"/>
        <rFont val="Calibri"/>
        <family val="2"/>
      </rPr>
      <t xml:space="preserve"> di prodotti </t>
    </r>
    <r>
      <rPr>
        <i/>
        <sz val="11"/>
        <rFont val="Calibri"/>
        <family val="2"/>
      </rPr>
      <t>oral care</t>
    </r>
    <r>
      <rPr>
        <sz val="11"/>
        <rFont val="Calibri"/>
        <family val="2"/>
      </rPr>
      <t xml:space="preserve"> che unisce formule tecnologicamente avanzate a sapori innovativi per rendere unica l’esperienza del consumatore finale.</t>
    </r>
  </si>
  <si>
    <t>luigiciavarella@startgram.it</t>
  </si>
  <si>
    <r>
      <t xml:space="preserve">Piattaforma che supporta le </t>
    </r>
    <r>
      <rPr>
        <i/>
        <sz val="11"/>
        <rFont val="Calibri"/>
        <family val="2"/>
      </rPr>
      <t xml:space="preserve">startups </t>
    </r>
    <r>
      <rPr>
        <sz val="11"/>
        <rFont val="Calibri"/>
        <family val="2"/>
      </rPr>
      <t xml:space="preserve">nella gestione di documenti ed attività legate al </t>
    </r>
    <r>
      <rPr>
        <i/>
        <sz val="11"/>
        <rFont val="Calibri"/>
        <family val="2"/>
      </rPr>
      <t>fundraising</t>
    </r>
    <r>
      <rPr>
        <sz val="11"/>
        <rFont val="Calibri"/>
        <family val="2"/>
      </rPr>
      <t xml:space="preserve"> (es. ricerca di investitori, simulazione di </t>
    </r>
    <r>
      <rPr>
        <i/>
        <sz val="11"/>
        <rFont val="Calibri"/>
        <family val="2"/>
      </rPr>
      <t>round</t>
    </r>
    <r>
      <rPr>
        <sz val="11"/>
        <rFont val="Calibri"/>
        <family val="2"/>
      </rPr>
      <t xml:space="preserve">, gestione di </t>
    </r>
    <r>
      <rPr>
        <i/>
        <sz val="11"/>
        <rFont val="Calibri"/>
        <family val="2"/>
      </rPr>
      <t>cap table</t>
    </r>
    <r>
      <rPr>
        <sz val="11"/>
        <rFont val="Calibri"/>
        <family val="2"/>
      </rPr>
      <t xml:space="preserve"> e piani di</t>
    </r>
    <r>
      <rPr>
        <i/>
        <sz val="11"/>
        <rFont val="Calibri"/>
        <family val="2"/>
      </rPr>
      <t xml:space="preserve"> stock option</t>
    </r>
    <r>
      <rPr>
        <sz val="11"/>
        <rFont val="Calibri"/>
        <family val="2"/>
      </rPr>
      <t>, valutazione).</t>
    </r>
  </si>
  <si>
    <t>samuele@hygge-dog.com</t>
  </si>
  <si>
    <t>Audacia Innovations</t>
  </si>
  <si>
    <t>R5</t>
  </si>
  <si>
    <t>Cardo</t>
  </si>
  <si>
    <t>Irreo </t>
  </si>
  <si>
    <t>Out Of</t>
  </si>
  <si>
    <t>Rosario Circo</t>
  </si>
  <si>
    <t xml:space="preserve">Marco Savini </t>
  </si>
  <si>
    <t>Daniele Di Pasquale-Digital Magics</t>
  </si>
  <si>
    <t>rosario.circo@audaciainnovations.com</t>
  </si>
  <si>
    <r>
      <t xml:space="preserve">Tramite l’intelligenza artificiale e l’interazione tra esperti di </t>
    </r>
    <r>
      <rPr>
        <i/>
        <sz val="11"/>
        <rFont val="Calibri"/>
        <family val="2"/>
      </rPr>
      <t xml:space="preserve">big data </t>
    </r>
    <r>
      <rPr>
        <sz val="11"/>
        <rFont val="Calibri"/>
        <family val="2"/>
      </rPr>
      <t>ed esperti discografici, ha sviluppato una piattaforma che consente a tutti gli artisti ed ai loro</t>
    </r>
    <r>
      <rPr>
        <i/>
        <sz val="11"/>
        <rFont val="Calibri"/>
        <family val="2"/>
      </rPr>
      <t xml:space="preserve"> team</t>
    </r>
    <r>
      <rPr>
        <sz val="11"/>
        <rFont val="Calibri"/>
        <family val="2"/>
      </rPr>
      <t xml:space="preserve"> di comprendere le strategie migliori da adottare per accelerare la loro carriera sui </t>
    </r>
    <r>
      <rPr>
        <i/>
        <sz val="11"/>
        <rFont val="Calibri"/>
        <family val="2"/>
      </rPr>
      <t>media</t>
    </r>
    <r>
      <rPr>
        <sz val="11"/>
        <rFont val="Calibri"/>
        <family val="2"/>
      </rPr>
      <t xml:space="preserve"> più influenti: gli </t>
    </r>
    <r>
      <rPr>
        <i/>
        <sz val="11"/>
        <rFont val="Calibri"/>
        <family val="2"/>
      </rPr>
      <t>store</t>
    </r>
    <r>
      <rPr>
        <sz val="11"/>
        <rFont val="Calibri"/>
        <family val="2"/>
      </rPr>
      <t xml:space="preserve"> di distribuzione digitale come Spotify e Youtube ed i s</t>
    </r>
    <r>
      <rPr>
        <i/>
        <sz val="11"/>
        <rFont val="Calibri"/>
        <family val="2"/>
      </rPr>
      <t>ocial media</t>
    </r>
    <r>
      <rPr>
        <sz val="11"/>
        <rFont val="Calibri"/>
        <family val="2"/>
      </rPr>
      <t xml:space="preserve"> come TikTok ed Instagram.</t>
    </r>
  </si>
  <si>
    <t>mar.savini@gmail.com</t>
  </si>
  <si>
    <r>
      <t xml:space="preserve">Con l’obiettivo di ridurre la plastica monouso utilizzata nel </t>
    </r>
    <r>
      <rPr>
        <i/>
        <sz val="11"/>
        <rFont val="Calibri"/>
        <family val="2"/>
      </rPr>
      <t>packaging</t>
    </r>
    <r>
      <rPr>
        <sz val="11"/>
        <rFont val="Calibri"/>
        <family val="2"/>
      </rPr>
      <t xml:space="preserve"> e il trasporto dell’acqua, R5 Living è specializzata in prodotti per la pulizia della casa e il bucato.</t>
    </r>
  </si>
  <si>
    <t>daniele.dipasquale@digitalmagics.com</t>
  </si>
  <si>
    <t>Daniele Di Pasquale</t>
  </si>
  <si>
    <r>
      <t xml:space="preserve">Sviluppa tecnologie di intelligenza artificiale per la gestione del mercato del </t>
    </r>
    <r>
      <rPr>
        <i/>
        <sz val="11"/>
        <rFont val="Calibri"/>
        <family val="2"/>
      </rPr>
      <t>private debt</t>
    </r>
    <r>
      <rPr>
        <sz val="11"/>
        <rFont val="Calibri"/>
        <family val="2"/>
      </rPr>
      <t xml:space="preserve">. In particolare, gli investitori istituzionali hanno a disposizione un </t>
    </r>
    <r>
      <rPr>
        <i/>
        <sz val="11"/>
        <rFont val="Calibri"/>
        <family val="2"/>
      </rPr>
      <t>tool</t>
    </r>
    <r>
      <rPr>
        <sz val="11"/>
        <rFont val="Calibri"/>
        <family val="2"/>
      </rPr>
      <t xml:space="preserve"> completo dal</t>
    </r>
    <r>
      <rPr>
        <i/>
        <sz val="11"/>
        <rFont val="Calibri"/>
        <family val="2"/>
      </rPr>
      <t xml:space="preserve"> data sourcing</t>
    </r>
    <r>
      <rPr>
        <sz val="11"/>
        <rFont val="Calibri"/>
        <family val="2"/>
      </rPr>
      <t xml:space="preserve"> e </t>
    </r>
    <r>
      <rPr>
        <i/>
        <sz val="11"/>
        <rFont val="Calibri"/>
        <family val="2"/>
      </rPr>
      <t>treatment</t>
    </r>
    <r>
      <rPr>
        <sz val="11"/>
        <rFont val="Calibri"/>
        <family val="2"/>
      </rPr>
      <t xml:space="preserve"> (</t>
    </r>
    <r>
      <rPr>
        <i/>
        <sz val="11"/>
        <rFont val="Calibri"/>
        <family val="2"/>
      </rPr>
      <t>data quality</t>
    </r>
    <r>
      <rPr>
        <sz val="11"/>
        <rFont val="Calibri"/>
        <family val="2"/>
      </rPr>
      <t xml:space="preserve"> e </t>
    </r>
    <r>
      <rPr>
        <i/>
        <sz val="11"/>
        <rFont val="Calibri"/>
        <family val="2"/>
      </rPr>
      <t>data enrichment</t>
    </r>
    <r>
      <rPr>
        <sz val="11"/>
        <rFont val="Calibri"/>
        <family val="2"/>
      </rPr>
      <t xml:space="preserve">), </t>
    </r>
    <r>
      <rPr>
        <i/>
        <sz val="11"/>
        <rFont val="Calibri"/>
        <family val="2"/>
      </rPr>
      <t>due diligence</t>
    </r>
    <r>
      <rPr>
        <sz val="11"/>
        <rFont val="Calibri"/>
        <family val="2"/>
      </rPr>
      <t xml:space="preserve">, alle più sofisticate analisi predittive, tra cui proiezioni di flussi di cassa, valutazione degli investimenti ed ottimizzazione del portafoglio. Gli </t>
    </r>
    <r>
      <rPr>
        <i/>
        <sz val="11"/>
        <rFont val="Calibri"/>
        <family val="2"/>
      </rPr>
      <t>originators</t>
    </r>
    <r>
      <rPr>
        <sz val="11"/>
        <rFont val="Calibri"/>
        <family val="2"/>
      </rPr>
      <t xml:space="preserve"> del credito possono invece fare uso dell’Hyper Data Room, una piattaforma per aumentare la trasparenza durante il processo di </t>
    </r>
    <r>
      <rPr>
        <i/>
        <sz val="11"/>
        <rFont val="Calibri"/>
        <family val="2"/>
      </rPr>
      <t>due diligence</t>
    </r>
    <r>
      <rPr>
        <sz val="11"/>
        <rFont val="Calibri"/>
        <family val="2"/>
      </rPr>
      <t>, ottimizzare la strutturazione dell’offerta e ridurre i tempi di investimento.</t>
    </r>
  </si>
  <si>
    <t>Soluzione che permette la pianificazione dell'irrigazione senza l'istallazione di alcun sensore.</t>
  </si>
  <si>
    <t>andrea@in3.ventures</t>
  </si>
  <si>
    <t xml:space="preserve"> Andrea Crudeli</t>
  </si>
  <si>
    <t xml:space="preserve"> Andrea Crudeli-IN3 Ventures</t>
  </si>
  <si>
    <t>Ha sviluppato IRID, una tecnologia in grado di far adattare le lenti alla luce circostante, senza l'utilizzo di batterie. Ad oggi, questa tecnologia viene applicata su caschi da moto, dispositivi di protezione delle forze dell'ordine e lenti graduate.</t>
  </si>
  <si>
    <t>Bocciata nel 2021 con motivazione 1.a, da monitorare. Ci hanno riscritto su suggerimento di Virginia Bassano di Eight Roads. 
Dal nostro ultimo contatto, sono passati da €500k a €1,5m di ARR (% dell'affitto + success fee), che corrisponde ad un fatturato di €375k in Q1 2023 (circa €500k/mese di GMV).
Seed round da €2m (convertibile + equity) sottoscritto da Azimut, CDP e business angels come Mauro Giacobbe (CEO Facile.it) e Carlo Tursi (ex-country manager Uber) a fine 2021. Ultima post-money di €7m.
In raccolta per un round series A.</t>
  </si>
  <si>
    <t>Fondata nel 2019.
Ricavi: €117k nel '22; €1m nel '23E.
In raccolta per €1,3m, ad una pre-money valuation tra €3,6m e €4,8m. Interesse di CDP.</t>
  </si>
  <si>
    <t xml:space="preserve">Fondata nel 2021.
Ricavi: €28k nel '21, €137k nel '22, €499k nel '23. MRR YTD: €20k.
Tra i clienti sia corporate come Sea Milano, DentalPro, Lottomatica che catene del mondo food e non come Autogrill, Pizzium, Pescaria, Sole365, Golocious.
In raccolta per €450k. Previsto round series A a fine '24 con pre-money valuation di €15m.
</t>
  </si>
  <si>
    <t>Nasce nel 2016.
La società ha fatturato nel '22 oltre €1m.
Hanno già raccolto circa €400k su Mamacrowd da 80 investitori. Sono in fundraising sempre su Mamacrowd per €1m ad una pre-money valuation di €5m.</t>
  </si>
  <si>
    <t>Fondata nel '22.
Ricavi attesi: €67k nel '23, €985k nel '24.
In raccolta per un pre seed round da €500k di cui €50k già coperti dai business angels del precedente round.</t>
  </si>
  <si>
    <t>Fondata nel 2017.
Ricavi 2020: €509k; 2021: €709k; 2022: €1,87m; 2023E: €4,48m.
In raccolta per massimo €10m ad una pre-money valuation di €40m (ultimo round tra fine 2021 e inizio 2022 da €2,7m ad una pre-money valuation di €10m).</t>
  </si>
  <si>
    <r>
      <rPr>
        <i/>
        <sz val="11"/>
        <rFont val="Calibri"/>
        <family val="2"/>
      </rPr>
      <t xml:space="preserve">App </t>
    </r>
    <r>
      <rPr>
        <sz val="11"/>
        <rFont val="Calibri"/>
        <family val="2"/>
      </rPr>
      <t>per il servizio di mensa diffusa. In particolare, l’azienda carica il proprio credito digitale sulla piattaforma di Cibuspay e lo assegna ai propri lavoratori. Il dipendente, accedendo all’</t>
    </r>
    <r>
      <rPr>
        <i/>
        <sz val="11"/>
        <rFont val="Calibri"/>
        <family val="2"/>
      </rPr>
      <t>app</t>
    </r>
    <r>
      <rPr>
        <sz val="11"/>
        <rFont val="Calibri"/>
        <family val="2"/>
      </rPr>
      <t>, seleziona il ristorante convenzionato e inserisce l’importo dovuto. Il ristorante visualizza il pagamento in entrata e riceve, ogni settimana, il bonifico con il saldo.</t>
    </r>
  </si>
  <si>
    <t>Exit.bio</t>
  </si>
  <si>
    <t>Easysea</t>
  </si>
  <si>
    <t>Sano e Sazio</t>
  </si>
  <si>
    <t>Eatalico</t>
  </si>
  <si>
    <t>Loliv</t>
  </si>
  <si>
    <t>Goallections</t>
  </si>
  <si>
    <t>Sprintx</t>
  </si>
  <si>
    <t>Mario Scuderi-Integrae SIM</t>
  </si>
  <si>
    <t>Francesco Inguscio-Nuvolab</t>
  </si>
  <si>
    <t>mario.scuderi@integraesim.it</t>
  </si>
  <si>
    <t>Mario Scuderi</t>
  </si>
  <si>
    <t>Francesco Inguscio</t>
  </si>
  <si>
    <t>francesco.inguscio@rainmakers.it</t>
  </si>
  <si>
    <t>dimartino@volanogroup.com</t>
  </si>
  <si>
    <t>Benedetto Di Martino-Volano Group</t>
  </si>
  <si>
    <r>
      <t xml:space="preserve">Piattaforma che consente la gestione dei contenuti digitali personali e l’esecuzione delle istruzioni </t>
    </r>
    <r>
      <rPr>
        <i/>
        <sz val="11"/>
        <rFont val="Calibri"/>
        <family val="2"/>
      </rPr>
      <t>post mortem</t>
    </r>
    <r>
      <rPr>
        <sz val="11"/>
        <rFont val="Calibri"/>
        <family val="2"/>
      </rPr>
      <t xml:space="preserve"> in merito ad essi.</t>
    </r>
  </si>
  <si>
    <r>
      <t xml:space="preserve">Ha realizzato una maniglia per </t>
    </r>
    <r>
      <rPr>
        <i/>
        <sz val="11"/>
        <rFont val="Calibri"/>
        <family val="2"/>
      </rPr>
      <t xml:space="preserve">winch </t>
    </r>
    <r>
      <rPr>
        <sz val="11"/>
        <rFont val="Calibri"/>
        <family val="2"/>
      </rPr>
      <t>pieghevole da utilizzare sulle barche a vela, che non necessita di essere rimossa dalla sua sede.</t>
    </r>
  </si>
  <si>
    <r>
      <t>Ha realizzato il primo</t>
    </r>
    <r>
      <rPr>
        <i/>
        <sz val="11"/>
        <rFont val="Calibri"/>
        <family val="2"/>
      </rPr>
      <t xml:space="preserve"> snack</t>
    </r>
    <r>
      <rPr>
        <sz val="11"/>
        <rFont val="Calibri"/>
        <family val="2"/>
      </rPr>
      <t xml:space="preserve"> alimentare salutare, con l'obiettivo di lanciare un'intera linea di prodotti.</t>
    </r>
  </si>
  <si>
    <r>
      <rPr>
        <i/>
        <sz val="11"/>
        <rFont val="Calibri"/>
        <family val="2"/>
      </rPr>
      <t xml:space="preserve">Marketplace  </t>
    </r>
    <r>
      <rPr>
        <sz val="11"/>
        <rFont val="Calibri"/>
        <family val="2"/>
      </rPr>
      <t xml:space="preserve">per l'offerta di prodotti agroalimentari Made in Italy certificati in </t>
    </r>
    <r>
      <rPr>
        <i/>
        <sz val="11"/>
        <rFont val="Calibri"/>
        <family val="2"/>
      </rPr>
      <t>blockchain</t>
    </r>
    <r>
      <rPr>
        <sz val="11"/>
        <rFont val="Calibri"/>
        <family val="2"/>
      </rPr>
      <t>.</t>
    </r>
  </si>
  <si>
    <t>Piattaforma per l'offerta di esperienze culinarie e artistiche con artigiani locali.</t>
  </si>
  <si>
    <r>
      <rPr>
        <i/>
        <sz val="11"/>
        <rFont val="Calibri"/>
        <family val="2"/>
      </rPr>
      <t>Marketplace</t>
    </r>
    <r>
      <rPr>
        <sz val="11"/>
        <rFont val="Calibri"/>
        <family val="2"/>
      </rPr>
      <t xml:space="preserve"> esclusivamente dedicato alle maglie da calcio.</t>
    </r>
  </si>
  <si>
    <t>matteo@bike-room.com</t>
  </si>
  <si>
    <t>Matteo Maruzzi</t>
  </si>
  <si>
    <t>Rejected a dicembre 2021 con motivazione 2.b.
In raccolta per €2m ad una pre-money attesa di €10-12m. Interesse di CDP.
Fatturato 2022: €2,7m.
Potenziale di exit tra un paio di anni con case automobilistiche (McLaren, Pagani), che hanno già manifestato interesse ad acquisirli.</t>
  </si>
  <si>
    <t xml:space="preserve">Bocciati a gennaio 2023 per fase di vita (da monitorare), ci hanno riscritto a maggio 2023 per una call di aggiornamento. 
Lato business, stanno aggiungendo la possibilità di assumere lavoratori in somministrazione sempre in ambito ristorazione. 
Ad oggi, ci sono 3k Ho.Re.Ca iscritti in piattaforma, di cui il 60% sono utilizzatori; +25k lavoratori iscritti, di cui impiegati circa 400 al mese.
Ricavi: €120k nel 2021, €250k nel 2022 (vs. €400k previsti nel budget, non realizzati a causa di rallentamento nel lancio della formazione), €800k nel 2023e (non includendo la somministrazione), di cui €100 YTD.
Hanno raccolto seed da €500k (Avanzi, Socialfare) e €1m da CDP Fondo Rilancio (stanno incassando la prima tranche).
Fabbisogno finanziario: €2,5-4,5m per copertura di 12-18 mesi. Vorrebbero aprire il round tra ottobre e dicembre '23 (obiettivo €70k di MRR) ad una pre-money valuation di €4,5-5m.
Da fissare call di aggiornamento prima dell'estate per resoconto sui primi 6 mesi del 2023 e una seconda call dopo la partenza della somministazione. </t>
  </si>
  <si>
    <t>La società ha chiuso il 2022 con €1,2m di fatturato. Attesi €2m nel '23.
Ha sviluppato 4 Cliniche Virtuali (oculistica, emicrania, psoriasi, Covid), unendo in un’unica app 5.000+ articoli validati scientificamente, 7.000+ medici e 1.100+ strutture sanitarie convenzionate.
Ha +20 clienti, tra cui aziende di primordine del mondo farmaceutico (es. Bayer, Menarini, Novartis, Pfizer) e del mondo assicurativo e welfare (es. Allianz, Generali, Enel e Philip Morris International).
In raccolta per €3m. Successivo round previsto nel 2025 da €4,5m.</t>
  </si>
  <si>
    <t>Fondata nel 2020.
130 aziende (700 dipendenti usano il servizio), oltre 250 ristoranti iscritti.
Ricavi '22: €42k; '23e: €250k (non includendo round). Revenue model: CibusPay trattiene una fee del 10% su ogni transazione. 
In raccolta per €2m ad una pre-money valuation di €7m.</t>
  </si>
  <si>
    <t>Costituita nel marzo 2022.
Pre-revenues (€91k previsti nel '23).
Round da €1,1m ad una pre-money di circa €5m.</t>
  </si>
  <si>
    <t>Fondata nel 2019.
Ricavi: €154k nel '21; €339k nel '22, €605k nel '23E.
In raccolta per €500k tramite convertendo (sconto del 20%, floor €2m).</t>
  </si>
  <si>
    <t>Fondata nel 2017.
Ricavi: €179k nel '23E (circa €2m nel '27E).
In raccolta per €300k ad una pre-money di €2,7m.</t>
  </si>
  <si>
    <t xml:space="preserve">Fondata nel 2018.
40 aziende sul marketplace. </t>
  </si>
  <si>
    <t>Fondata nel '23.
Ricavi di €1,4m previsti nel '27E.
In raccolta per €200k.</t>
  </si>
  <si>
    <t>Fabbisogno di €250k per i prossimi 12/18 mesi.</t>
  </si>
  <si>
    <t>Assistente Tecnologico</t>
  </si>
  <si>
    <t xml:space="preserve">COGNIVIX </t>
  </si>
  <si>
    <t>Enrico Pitton-Innovation Booster SL</t>
  </si>
  <si>
    <t>Vincenzo D’Antoni-RP Legal &amp; Tax</t>
  </si>
  <si>
    <t>e.pitton@ib.ventures</t>
  </si>
  <si>
    <t>Enrico Pitton</t>
  </si>
  <si>
    <r>
      <t xml:space="preserve">Fornisce supporto a domicilio e da remoto nell’utilizzo, installazione e configurazione di prodotti </t>
    </r>
    <r>
      <rPr>
        <i/>
        <sz val="11"/>
        <rFont val="Calibri"/>
        <family val="2"/>
      </rPr>
      <t>hi-tech</t>
    </r>
    <r>
      <rPr>
        <sz val="11"/>
        <rFont val="Calibri"/>
        <family val="2"/>
      </rPr>
      <t xml:space="preserve"> attraverso assistenti specializzati nelle più recenti tecnologie.</t>
    </r>
  </si>
  <si>
    <t>Vincenzo.DAntoni@rplt.it</t>
  </si>
  <si>
    <t>Vincenzo D’Antoni</t>
  </si>
  <si>
    <r>
      <t>Ha sviluppato un sistema di automazione per la robotica industriale basato sull’</t>
    </r>
    <r>
      <rPr>
        <i/>
        <sz val="11"/>
        <rFont val="Calibri"/>
        <family val="2"/>
      </rPr>
      <t xml:space="preserve">AI, </t>
    </r>
    <r>
      <rPr>
        <sz val="11"/>
        <rFont val="Calibri"/>
        <family val="2"/>
      </rPr>
      <t>pensato per le PMI.</t>
    </r>
  </si>
  <si>
    <t>Chiara Morsa</t>
  </si>
  <si>
    <t>Spin off dell'Università di Monaco.
Ricavi: €14k nel '23E.
In raccolta per €150-200k ad una valutazione di €2,5m.</t>
  </si>
  <si>
    <t>Fondata nel 2018. Sono partiti dall'ambito medicale, ora il focus è il settore manifatturiero. 
Revenue model: set up fee + vendita del software tramite licenza + fee una tantum per customizzazione, assistenza, manutenzione. Ricavi '22: €150k (derivanti da progetti che dal '23 si stanno convertendo o si sono convertiti in licenze); '23: €300k (ricavi ricorrenti YTD: €24k). Clienti ad oggi: 8, di cui 6 sono utilizzatori diretti della piattaforma e 2 produttori di macchine (che comunque usano la piattaforma). Pipeline: 12 clienti.
In raccolta per €500k (hanno elaborato anche uno scenario alternativo che prevede raccolta per €1m) ad una pre-money valuation di €6,4m.
Dubbi su processo di vendita che richiede tempi lunghi.</t>
  </si>
  <si>
    <t>Rejected a marzo 2021 con motivazione 2.a, ci è stato risegnalato da Vendramini (MyDraco). Bocciati a novembre 2022 con motivazione 1.c (in giro già da tanto, contattati dopo Web Summit con messaggio standard nonostante ci conoscessero già). 
Ci sono stati risegnalati a maggio 2023 da Vedramini (MyDraco). 
Ricavi '22: $4,5m (vs $2m nel '21). Ricavi '23E: $12m. In raccolta per circa €15m, di cui €11m già coperti. Sono alla ricerca di un follower investor con ticket size da €500k.</t>
  </si>
  <si>
    <t xml:space="preserve">Errequadro </t>
  </si>
  <si>
    <t xml:space="preserve"> Aura System</t>
  </si>
  <si>
    <t>Matteo Garbuglia</t>
  </si>
  <si>
    <t>Domenico Laudonia-DLVENTURES</t>
  </si>
  <si>
    <t>m.garbuglia@aurasystem.it</t>
  </si>
  <si>
    <r>
      <t xml:space="preserve">Sviluppa soluzioni software (in </t>
    </r>
    <r>
      <rPr>
        <i/>
        <sz val="11"/>
        <rFont val="Calibri"/>
        <family val="2"/>
      </rPr>
      <t>cloud</t>
    </r>
    <r>
      <rPr>
        <sz val="11"/>
        <rFont val="Calibri"/>
        <family val="2"/>
      </rPr>
      <t xml:space="preserve"> e </t>
    </r>
    <r>
      <rPr>
        <i/>
        <sz val="11"/>
        <rFont val="Calibri"/>
        <family val="2"/>
      </rPr>
      <t>on premise</t>
    </r>
    <r>
      <rPr>
        <sz val="11"/>
        <rFont val="Calibri"/>
        <family val="2"/>
      </rPr>
      <t xml:space="preserve">) basate su un algoritmo </t>
    </r>
    <r>
      <rPr>
        <i/>
        <sz val="11"/>
        <rFont val="Calibri"/>
        <family val="2"/>
      </rPr>
      <t>AI</t>
    </r>
    <r>
      <rPr>
        <sz val="11"/>
        <rFont val="Calibri"/>
        <family val="2"/>
      </rPr>
      <t xml:space="preserve"> proprietario per supportare i processi di </t>
    </r>
    <r>
      <rPr>
        <i/>
        <sz val="11"/>
        <rFont val="Calibri"/>
        <family val="2"/>
      </rPr>
      <t>R&amp;D</t>
    </r>
    <r>
      <rPr>
        <sz val="11"/>
        <rFont val="Calibri"/>
        <family val="2"/>
      </rPr>
      <t xml:space="preserve"> e </t>
    </r>
    <r>
      <rPr>
        <i/>
        <sz val="11"/>
        <rFont val="Calibri"/>
        <family val="2"/>
      </rPr>
      <t>Patent</t>
    </r>
    <r>
      <rPr>
        <sz val="11"/>
        <rFont val="Calibri"/>
        <family val="2"/>
      </rPr>
      <t xml:space="preserve"> delle imprese </t>
    </r>
    <r>
      <rPr>
        <i/>
        <sz val="11"/>
        <rFont val="Calibri"/>
        <family val="2"/>
      </rPr>
      <t>high tech</t>
    </r>
    <r>
      <rPr>
        <sz val="11"/>
        <rFont val="Calibri"/>
        <family val="2"/>
      </rPr>
      <t>, riducendone il rischio tecnologico e accelerando i tempi di sviluppo dei nuovi prodotti /tecnologie.</t>
    </r>
  </si>
  <si>
    <t>Progetta e sviluppa sistemi verdi in grado di purificare l'aria di ambienti interni.</t>
  </si>
  <si>
    <t>Fondata nel 2020.
3 istallazioni nel 2022; 50 istallazioni previste nel 2023. Ricavi 2023E: €253k.
In raccolta per un seed round da €450k (soft commitment di €300k) ad una pre-money valuation di €2,7m. Previsto un successivo round da €800k nel 2024.</t>
  </si>
  <si>
    <t>Voiceme</t>
  </si>
  <si>
    <t>AIDA</t>
  </si>
  <si>
    <t>SideWalk</t>
  </si>
  <si>
    <t>Cosmico</t>
  </si>
  <si>
    <t>Matteo Tiddia</t>
  </si>
  <si>
    <t>Mauro Ferri</t>
  </si>
  <si>
    <t>Andrea Giannuzzi</t>
  </si>
  <si>
    <t>Leo Schieppati</t>
  </si>
  <si>
    <t>Lorenzo Triboli-Growth Capital</t>
  </si>
  <si>
    <t>matteo.tiddia@easylivery.it</t>
  </si>
  <si>
    <t>leo@sidewalkitchens.com</t>
  </si>
  <si>
    <t>Francesco Marino</t>
  </si>
  <si>
    <r>
      <t xml:space="preserve">Collettivo alimentare  sviluppato su un marciapiede composto da 4 cucine, una caffetteria e una enoteca </t>
    </r>
    <r>
      <rPr>
        <i/>
        <sz val="11"/>
        <rFont val="Calibri"/>
        <family val="2"/>
      </rPr>
      <t>partner</t>
    </r>
    <r>
      <rPr>
        <sz val="11"/>
        <rFont val="Calibri"/>
        <family val="2"/>
      </rPr>
      <t xml:space="preserve">, riunite in un progetto comune sviluppato come </t>
    </r>
    <r>
      <rPr>
        <i/>
        <sz val="11"/>
        <rFont val="Calibri"/>
        <family val="2"/>
      </rPr>
      <t>hub</t>
    </r>
    <r>
      <rPr>
        <sz val="11"/>
        <rFont val="Calibri"/>
        <family val="2"/>
      </rPr>
      <t xml:space="preserve"> di </t>
    </r>
    <r>
      <rPr>
        <i/>
        <sz val="11"/>
        <rFont val="Calibri"/>
        <family val="2"/>
      </rPr>
      <t>street food</t>
    </r>
    <r>
      <rPr>
        <sz val="11"/>
        <rFont val="Calibri"/>
        <family val="2"/>
      </rPr>
      <t xml:space="preserve"> di qualità.</t>
    </r>
  </si>
  <si>
    <t>andrea.giannuzzi@foolfarm.com</t>
  </si>
  <si>
    <r>
      <t xml:space="preserve">Soluzione </t>
    </r>
    <r>
      <rPr>
        <i/>
        <sz val="11"/>
        <rFont val="Calibri"/>
        <family val="2"/>
      </rPr>
      <t>B2B</t>
    </r>
    <r>
      <rPr>
        <sz val="11"/>
        <rFont val="Calibri"/>
        <family val="2"/>
      </rPr>
      <t xml:space="preserve"> proprietaria che consente di integrare l'IA generativa esterna alla </t>
    </r>
    <r>
      <rPr>
        <i/>
        <sz val="11"/>
        <rFont val="Calibri"/>
        <family val="2"/>
      </rPr>
      <t>knowledge base</t>
    </r>
    <r>
      <rPr>
        <sz val="11"/>
        <rFont val="Calibri"/>
        <family val="2"/>
      </rPr>
      <t xml:space="preserve"> aziendale in maniera sicura e confidenziale per la creazione di contenuti.</t>
    </r>
  </si>
  <si>
    <t>mauro.ferri@voiceme.id</t>
  </si>
  <si>
    <t>Piattaforma che consente di trasformare la propria voce in identità digitale, sistema di pagamento e firma.</t>
  </si>
  <si>
    <r>
      <rPr>
        <i/>
        <sz val="11"/>
        <rFont val="Calibri"/>
        <family val="2"/>
        <scheme val="minor"/>
      </rPr>
      <t>App</t>
    </r>
    <r>
      <rPr>
        <sz val="11"/>
        <rFont val="Calibri"/>
        <family val="2"/>
        <scheme val="minor"/>
      </rPr>
      <t xml:space="preserve"> dedicata al mondo del </t>
    </r>
    <r>
      <rPr>
        <i/>
        <sz val="11"/>
        <rFont val="Calibri"/>
        <family val="2"/>
        <scheme val="minor"/>
      </rPr>
      <t xml:space="preserve">basket </t>
    </r>
    <r>
      <rPr>
        <sz val="11"/>
        <rFont val="Calibri"/>
        <family val="2"/>
        <scheme val="minor"/>
      </rPr>
      <t xml:space="preserve">attarverso la quale i membri della </t>
    </r>
    <r>
      <rPr>
        <i/>
        <sz val="11"/>
        <rFont val="Calibri"/>
        <family val="2"/>
        <scheme val="minor"/>
      </rPr>
      <t xml:space="preserve">community </t>
    </r>
    <r>
      <rPr>
        <sz val="11"/>
        <rFont val="Calibri"/>
        <family val="2"/>
        <scheme val="minor"/>
      </rPr>
      <t xml:space="preserve">possono creare un proprio profilo, organizzare partite, ricercare eventi.
La Società offre anche Pick-Roll Manager, una piattaforma per gestire la propria squadra sportiva, dalla gestione degli atleti e dello </t>
    </r>
    <r>
      <rPr>
        <i/>
        <sz val="11"/>
        <rFont val="Calibri"/>
        <family val="2"/>
        <scheme val="minor"/>
      </rPr>
      <t>staff</t>
    </r>
    <r>
      <rPr>
        <sz val="11"/>
        <rFont val="Calibri"/>
        <family val="2"/>
        <scheme val="minor"/>
      </rPr>
      <t>, alla gestione amministrativa e finanziaria.</t>
    </r>
  </si>
  <si>
    <r>
      <t xml:space="preserve">PMI innovativa che ha sviluppato una piattaforma tecnologica che permette di creare </t>
    </r>
    <r>
      <rPr>
        <i/>
        <sz val="11"/>
        <rFont val="Calibri"/>
        <family val="2"/>
        <scheme val="minor"/>
      </rPr>
      <t>digital twin</t>
    </r>
    <r>
      <rPr>
        <sz val="11"/>
        <rFont val="Calibri"/>
        <family val="2"/>
        <scheme val="minor"/>
      </rPr>
      <t xml:space="preserve"> di un prodotto senza l'uso di programmazione.</t>
    </r>
  </si>
  <si>
    <r>
      <t xml:space="preserve">Attiva nel settore </t>
    </r>
    <r>
      <rPr>
        <i/>
        <sz val="11"/>
        <rFont val="Calibri"/>
        <family val="2"/>
      </rPr>
      <t>HR Tech</t>
    </r>
    <r>
      <rPr>
        <sz val="11"/>
        <rFont val="Calibri"/>
        <family val="2"/>
      </rPr>
      <t xml:space="preserve">, ha sviluppato una piattaforma che offre a </t>
    </r>
    <r>
      <rPr>
        <i/>
        <sz val="11"/>
        <rFont val="Calibri"/>
        <family val="2"/>
      </rPr>
      <t xml:space="preserve">freelance </t>
    </r>
    <r>
      <rPr>
        <sz val="11"/>
        <rFont val="Calibri"/>
        <family val="2"/>
      </rPr>
      <t xml:space="preserve">e dipendenti (in ambito prevalentemente tech) esperienze di crescita professionale e alle aziende la possibilità di accedere a talenti che non riescono ad assumere o di acquistare strumenti per la </t>
    </r>
    <r>
      <rPr>
        <i/>
        <sz val="11"/>
        <rFont val="Calibri"/>
        <family val="2"/>
      </rPr>
      <t>retention</t>
    </r>
    <r>
      <rPr>
        <sz val="11"/>
        <rFont val="Calibri"/>
        <family val="2"/>
      </rPr>
      <t xml:space="preserve"> dei propri talenti.</t>
    </r>
  </si>
  <si>
    <t>Fondata nel 2021.
Pre revenues. Ricavi attesi: €314k nel 2023; €1,2m nel 2024; €2,6m nel 2025.
Raccolti €560k in un pre-seed tramite SAFE. In fundraising per €1,5m (seed round) ad una pre-money valuation di €6m, di cui €300k già raccolti da business angels interni.
&gt; dubbi su tecnologia</t>
  </si>
  <si>
    <t>Ricavi attesi: €20k nel 2023; €110k nel 2024; €700k nel 2025; €2,3m nel 2026;€6,6m nel 2027.
Ad oggi, un PoC con Cifarelli da €10k.
Raccolti €325k in un pre-seed tramite SAFE ad una pre-money valuation di €2m.
Cap table: FoolFarm 30%; il founder con il seed round avrà 25% + 15% di ESOP.</t>
  </si>
  <si>
    <t>Lancio ad aprile 2022.
Ricavi YDT mensili: circa €30k; 2023E: €687k; 2024E: €2,49m; 2025E: €2,86m.
In raccolta per un seed round da €800k.</t>
  </si>
  <si>
    <t>federico.prugnoli@wetacoo.com</t>
  </si>
  <si>
    <t>Federico Prugnoli</t>
  </si>
  <si>
    <t>Fondata nel 2013.
Ricavi: €2,7m nel '22; €5,5m nel '23e (15 clienti corporate in pipeline). ARR '22: &gt; €1,5m.
Raccolti €3m da CDP nel 2021 in un round pre-series A.
In raccolta per €8m, di cui €5m coperti da Equiter Spa con il fondo RIF, ad una pre-money di €20m.</t>
  </si>
  <si>
    <t>Nata nel 2019.
Principali clienti: MediaWorld, Unieuro.
La società è nel portfolio di Innovation Booster.
Ricavi: €640k nel 2021; €615k nel 2022; €2,6m nel 2023E.
In raccolta per €800k.</t>
  </si>
  <si>
    <t>&gt; Dopo intro di Digital Magics, abbiamo scritto al founder per fissare una call conoscitiva. Non ha fatto seguito a nostra richiesta.</t>
  </si>
  <si>
    <t>In raccolta per €1m ad una pre-money di €1,5m che serviranno prevalentemente per R&amp;D e marketing.
Ricavi '28e: €18m
Fundraised: €580k capitale proprio; €500k da Banca Intesa.
Al momento non posseggono brevetti. Hanno circa 2000 clienti acquisiti tramite sito internet.
&gt; La nostra proposta è di bocciarla per assenza di tecnologia.</t>
  </si>
  <si>
    <t>agennarini@vitale-co.com</t>
  </si>
  <si>
    <t>Alberto Gennarini</t>
  </si>
  <si>
    <t>Servizi di approvvigionamento ortofrutticolo e di altri prodotti premium tramite i canali B2B (distribuzione al settore HoReCa), B2C e retail (punti vendita fisici).</t>
  </si>
  <si>
    <t>Altri 3 investitori privati per un importo cadauno di €100.428,68</t>
  </si>
  <si>
    <t xml:space="preserve">Fondata nel 2019. Servizi offerti dalla piattaforma: (i) le famiglie possono trovare caregiver professionisti e ricevere supporto per aspetti burocratici come contratto di assunzione del caregiver, buste paga, calcolo dei contributi; (ii) i caregiver possono accedere a corsi di formazione online.
La società ha servito + 5k famiglie dal 2019 e +7k caregiver sono iscritti alla piattaforma.
Ricavi: 2022: €240k | 2023e: €400k prevalentemente sul B2C.
Team composto da 11 persone.
In raccolta per €11m per consolidare la leadership in Italia ed espandersi in Europa (Germania, Spagna e Francia).
Hanno raccolto €550k da Jointly per il 26% della società. Jointly ha un opzione che gli permette di acquisire fino al 51% di Badacare nel caso in cui gli fornissero €250k entro fine luglio ma, l'obiettivo di Jointly è di acquisire l'80%.
In attesa di feedback da Invitalia per iniziativa Smart and Start (€750k).
&gt; Bocciata a luglio 2022 con motivazione 3.c, ci ha riscritto il founder a giugno 2023. Fatta call di update ma l'idea è di bocciarla per fase di vita, percorso di crescita, cap table. Inoltre, ci ha aggiornati dicendo che avrebbe trovato il supporto da parte di un VC che investe nella Silver Economy.
</t>
  </si>
  <si>
    <t>Alessandro Papoff/Fabiana Martone</t>
  </si>
  <si>
    <t>fino al 30/06/2023</t>
  </si>
  <si>
    <t>Studio Alma: dd legale
Studio LTA: dd contabile, fiscale e lavoro</t>
  </si>
  <si>
    <t>ADAPTA</t>
  </si>
  <si>
    <t>Yoeggs</t>
  </si>
  <si>
    <t>YurekAI</t>
  </si>
  <si>
    <t>Bikevo</t>
  </si>
  <si>
    <t>Pj. Nutri-tech</t>
  </si>
  <si>
    <t>Crossnection</t>
  </si>
  <si>
    <t>Exelab</t>
  </si>
  <si>
    <t>Dootbox</t>
  </si>
  <si>
    <t>Cylock</t>
  </si>
  <si>
    <t>Voiseed</t>
  </si>
  <si>
    <t>Zwap</t>
  </si>
  <si>
    <t>Hugo'Tourist Assistant</t>
  </si>
  <si>
    <t>CyberEvolution</t>
  </si>
  <si>
    <t>YK Robotics</t>
  </si>
  <si>
    <t>Komete</t>
  </si>
  <si>
    <t>Ascoli Piceno</t>
  </si>
  <si>
    <t>Gian Paolo Fausti</t>
  </si>
  <si>
    <t>g.fausti@cfa.it</t>
  </si>
  <si>
    <t>francesco@wearecosmico.com</t>
  </si>
  <si>
    <t>giovanni.fasano@financialresearches.com</t>
  </si>
  <si>
    <t>Francesco Rigamonti</t>
  </si>
  <si>
    <t>Giulia Di Capua-Banca Generali</t>
  </si>
  <si>
    <t>Giulia Di Capua</t>
  </si>
  <si>
    <t>giulia.dicapua@bancagenerali.it</t>
  </si>
  <si>
    <t>Nico Costantino</t>
  </si>
  <si>
    <t>nico_costantino@crossnection.it</t>
  </si>
  <si>
    <t>Andrea Carbone</t>
  </si>
  <si>
    <t>Diego Padovan</t>
  </si>
  <si>
    <t>diego@cylock.tech</t>
  </si>
  <si>
    <t>Ha sviluppato una tecnologia in grado di riprodurre emozioni e imitare l’intonazione e la prosodia del parlato umano, con qualsiasi voce e in più lingue.</t>
  </si>
  <si>
    <t>Federico Pedron</t>
  </si>
  <si>
    <t>federico@zwap.in</t>
  </si>
  <si>
    <t>Onofrio Spataro</t>
  </si>
  <si>
    <t>onofriospataro@personalshopper.it</t>
  </si>
  <si>
    <t>Edoardo Guerreri-Gellify</t>
  </si>
  <si>
    <t>Edoardo Guerreri</t>
  </si>
  <si>
    <t>Lecco</t>
  </si>
  <si>
    <t>Gian Paolo Fausti-Corporate Finance Advisors</t>
  </si>
  <si>
    <t>Giovanni Fasano-Financial Researches</t>
  </si>
  <si>
    <t>Alessandra Scotti-LIFTT</t>
  </si>
  <si>
    <r>
      <t>Ha sviluppato un</t>
    </r>
    <r>
      <rPr>
        <i/>
        <sz val="11"/>
        <rFont val="Calibri"/>
        <family val="2"/>
      </rPr>
      <t xml:space="preserve"> software</t>
    </r>
    <r>
      <rPr>
        <sz val="11"/>
        <rFont val="Calibri"/>
        <family val="2"/>
      </rPr>
      <t xml:space="preserve"> che ottimizza il peso delle immagini 3D, riducendone il tempo di caricamento.</t>
    </r>
  </si>
  <si>
    <t>Attiva nella produzione e commercializzazione di alimenti proteici da frigo, a base di albume d’uovo ed ingredienti naturali.</t>
  </si>
  <si>
    <r>
      <t xml:space="preserve">Ha sviluppato un algoritmo predittivo proprietario per ottimizzare le ricerche degli utenti tramite la voce. Ad oggi, la principale applicazione è per il settore </t>
    </r>
    <r>
      <rPr>
        <i/>
        <sz val="11"/>
        <rFont val="Calibri"/>
        <family val="2"/>
      </rPr>
      <t>real estate</t>
    </r>
    <r>
      <rPr>
        <sz val="11"/>
        <rFont val="Calibri"/>
        <family val="2"/>
      </rPr>
      <t xml:space="preserve"> (uso dell'IA per proporre solo immobili davvero in linea con le esigenze degli utenti).</t>
    </r>
  </si>
  <si>
    <r>
      <rPr>
        <i/>
        <sz val="11"/>
        <rFont val="Calibri"/>
        <family val="2"/>
      </rPr>
      <t>Coach</t>
    </r>
    <r>
      <rPr>
        <sz val="11"/>
        <rFont val="Calibri"/>
        <family val="2"/>
      </rPr>
      <t xml:space="preserve"> virtuale, basato sull’intelligenza artificiale, che fornisce ai ciclisti programmi di allenamento personalizzati.</t>
    </r>
  </si>
  <si>
    <t>Fondata nel 2019.
Ricavi: €102k nel 2019; €103k nel 2020; €137k nel 2021; €30k nel 2022; €715k nel 2023e.
In raccolta per €3m per finanziare ulteriori sviluppi della tecnologia, il marketing e le vendite internazionali.
&gt; Motivo rejection: percorso di crescita, settore di riferimento.</t>
  </si>
  <si>
    <t>Ha sviluppato un sistema di creazione di piani nutrizionali personalizzati, basati sull’analisi della biochimica di ciascun individuo.</t>
  </si>
  <si>
    <t xml:space="preserve">Piattaforma che acquisisce dati direttamente da impianti esistenti (di nuova o vecchia generazione) o da sistemi di supervisione/controllo/esecuzione della produzione ed ottimizza i processi manifatturieri. </t>
  </si>
  <si>
    <t xml:space="preserve">Giulio Valiante </t>
  </si>
  <si>
    <r>
      <rPr>
        <i/>
        <sz val="11"/>
        <rFont val="Calibri"/>
        <family val="2"/>
      </rPr>
      <t>System Integrator</t>
    </r>
    <r>
      <rPr>
        <sz val="11"/>
        <rFont val="Calibri"/>
        <family val="2"/>
      </rPr>
      <t xml:space="preserve"> di Hubspot.</t>
    </r>
  </si>
  <si>
    <t xml:space="preserve">Servizio lanciato a febbraio 2023.
Raccolti €250k ad agosto 2022 in un pre-seed round.
Ricavi YTD: €2k.
In raccolta per  €1,25m per finanziare la fase di go-to-market.
&gt; Motivo rejection: fase di vita </t>
  </si>
  <si>
    <r>
      <rPr>
        <i/>
        <sz val="11"/>
        <rFont val="Calibri"/>
        <family val="2"/>
      </rPr>
      <t xml:space="preserve">Two-sided platform </t>
    </r>
    <r>
      <rPr>
        <sz val="11"/>
        <rFont val="Calibri"/>
        <family val="2"/>
      </rPr>
      <t xml:space="preserve">che offre un servizio di auto in abbonamento collaborando con i </t>
    </r>
    <r>
      <rPr>
        <i/>
        <sz val="11"/>
        <rFont val="Calibri"/>
        <family val="2"/>
      </rPr>
      <t>dealers</t>
    </r>
    <r>
      <rPr>
        <sz val="11"/>
        <rFont val="Calibri"/>
        <family val="2"/>
      </rPr>
      <t>.</t>
    </r>
  </si>
  <si>
    <r>
      <rPr>
        <i/>
        <sz val="11"/>
        <rFont val="Calibri"/>
        <family val="2"/>
      </rPr>
      <t>Hacker</t>
    </r>
    <r>
      <rPr>
        <sz val="11"/>
        <rFont val="Calibri"/>
        <family val="2"/>
      </rPr>
      <t xml:space="preserve"> etico virtuale per difendere i sistemi informatici da attacchi </t>
    </r>
    <r>
      <rPr>
        <i/>
        <sz val="11"/>
        <rFont val="Calibri"/>
        <family val="2"/>
      </rPr>
      <t>hacker</t>
    </r>
    <r>
      <rPr>
        <sz val="11"/>
        <rFont val="Calibri"/>
        <family val="2"/>
      </rPr>
      <t>, individuando le loro vulnerabilità e fornendo soluzioni che non richiedono competenze tecniche specifiche.</t>
    </r>
  </si>
  <si>
    <r>
      <t xml:space="preserve">Piattaforma che aiuta le aziende a selezionare e a collaborare con i migliori </t>
    </r>
    <r>
      <rPr>
        <i/>
        <sz val="11"/>
        <rFont val="Calibri"/>
        <family val="2"/>
      </rPr>
      <t>tech freelancers</t>
    </r>
    <r>
      <rPr>
        <sz val="11"/>
        <rFont val="Calibri"/>
        <family val="2"/>
      </rPr>
      <t>.</t>
    </r>
  </si>
  <si>
    <t>56 soci attuali:
€3.630.626,00</t>
  </si>
  <si>
    <r>
      <t>Ha sviluppato un'</t>
    </r>
    <r>
      <rPr>
        <i/>
        <sz val="11"/>
        <rFont val="Calibri"/>
        <family val="2"/>
      </rPr>
      <t>app</t>
    </r>
    <r>
      <rPr>
        <sz val="11"/>
        <rFont val="Calibri"/>
        <family val="2"/>
      </rPr>
      <t xml:space="preserve"> operante nel campo del turismo che mette in  contatto turisti e cittadini con </t>
    </r>
    <r>
      <rPr>
        <i/>
        <sz val="11"/>
        <rFont val="Calibri"/>
        <family val="2"/>
      </rPr>
      <t>hotel</t>
    </r>
    <r>
      <rPr>
        <sz val="11"/>
        <rFont val="Calibri"/>
        <family val="2"/>
      </rPr>
      <t xml:space="preserve">, </t>
    </r>
    <r>
      <rPr>
        <i/>
        <sz val="11"/>
        <rFont val="Calibri"/>
        <family val="2"/>
      </rPr>
      <t>bed &amp; breakfast</t>
    </r>
    <r>
      <rPr>
        <sz val="11"/>
        <rFont val="Calibri"/>
        <family val="2"/>
      </rPr>
      <t xml:space="preserve">, case vacanza, ristoranti convenzionati, guide turistiche, agenzie di noleggio, </t>
    </r>
    <r>
      <rPr>
        <i/>
        <sz val="11"/>
        <rFont val="Calibri"/>
        <family val="2"/>
      </rPr>
      <t>taxi</t>
    </r>
    <r>
      <rPr>
        <sz val="11"/>
        <rFont val="Calibri"/>
        <family val="2"/>
      </rPr>
      <t xml:space="preserve">, autisti NCC, </t>
    </r>
    <r>
      <rPr>
        <i/>
        <sz val="11"/>
        <rFont val="Calibri"/>
        <family val="2"/>
      </rPr>
      <t>driver</t>
    </r>
    <r>
      <rPr>
        <sz val="11"/>
        <rFont val="Calibri"/>
        <family val="2"/>
      </rPr>
      <t xml:space="preserve"> indipendenti.</t>
    </r>
  </si>
  <si>
    <r>
      <t xml:space="preserve">Ha sviluppato una </t>
    </r>
    <r>
      <rPr>
        <i/>
        <sz val="11"/>
        <rFont val="Calibri"/>
        <family val="2"/>
      </rPr>
      <t>blackbox plug&amp;play</t>
    </r>
    <r>
      <rPr>
        <sz val="11"/>
        <rFont val="Calibri"/>
        <family val="2"/>
      </rPr>
      <t xml:space="preserve"> per proteggere da attacchi informatici. </t>
    </r>
  </si>
  <si>
    <r>
      <t xml:space="preserve">Ha sviluppato una piattaforma </t>
    </r>
    <r>
      <rPr>
        <i/>
        <sz val="11"/>
        <rFont val="Calibri"/>
        <family val="2"/>
      </rPr>
      <t xml:space="preserve">IoT </t>
    </r>
    <r>
      <rPr>
        <sz val="11"/>
        <rFont val="Calibri"/>
        <family val="2"/>
      </rPr>
      <t>che aiuta aziende manifatturiere a raccogliere, monitorare e analizzare i dati dei processi produttivi.</t>
    </r>
  </si>
  <si>
    <t>d.roscino@ecosostenibile.eu</t>
  </si>
  <si>
    <t>Daniele Roscino Avetrani</t>
  </si>
  <si>
    <t>andrea.pomente@irreo.ai</t>
  </si>
  <si>
    <r>
      <t xml:space="preserve">Progetta, sviluppa e installa sistemi robotici avanzati per il settore della </t>
    </r>
    <r>
      <rPr>
        <i/>
        <sz val="11"/>
        <rFont val="Calibri"/>
        <family val="2"/>
      </rPr>
      <t>general industry</t>
    </r>
    <r>
      <rPr>
        <sz val="11"/>
        <rFont val="Calibri"/>
        <family val="2"/>
      </rPr>
      <t>.</t>
    </r>
  </si>
  <si>
    <r>
      <t>Dubbi sul management. Da valutare potenziali problematiche a livello di violazione IP (</t>
    </r>
    <r>
      <rPr>
        <i/>
        <sz val="11"/>
        <rFont val="Calibri"/>
        <family val="2"/>
        <scheme val="minor"/>
      </rPr>
      <t xml:space="preserve">engine </t>
    </r>
    <r>
      <rPr>
        <sz val="11"/>
        <rFont val="Calibri"/>
        <family val="2"/>
        <scheme val="minor"/>
      </rPr>
      <t>grafico).
&gt; Iniziativa rejected nel 2018 con motivazione 1.c (da monitorare), ci è stata risegnalata a maggio 2023 da Salvatore D'Aniello di Banca Generali.
Ha chiuso il 2022 con un fatturato di €1,08m (€1,5m nel 2023; €1,2m di backlog) , di cui circa il 40% SaaS. 
Circa 15 clienti ad oggi (settori fashion, machinery, desing, navale).
Al momento è alla ricerca di un investitore istituzionale che operi come lead investor nell’ambito di un nuovo round di investimento da €2m, finalizzato all’espansione internazionale. Pre-money valuation attesa di €12m. Dovrebbero aver già ricevuto un primo soft commitment da parte di Ulixes Capital per circa €500k.
Ricevuto approfondimento su IP e casi d'uso tecnologia.</t>
    </r>
  </si>
  <si>
    <t>Bocciata a settembre 2022 con motivazione 2.a (da monitorare), fatta call di aggiornamento il 2/5.
Fatturato 2021: €1,2m, 2022: €2,4m.
+30k membri paganti.
Hanno già raccolto +€1m da business angel, tra cui Petazzi e Cannavale.
Chiuso una campagna di crowfunding da €1,5m, e due convertibili (uno con CDP e uno con Intesa) da €1m. Prossimo round da €7m previsto a fine 2023.</t>
  </si>
  <si>
    <t>Fondata nel 2016.
Ad oggi, i prodotti presenti sul mercato sono tre (yogurt, dessert al cucchiaio e barretta proteica) e la vendita avviene in negozi specializzati/palestre, GDO e online tramite e-commerce.
A livello di ricavi, ha avuto una crescita flat tra il 2020 e il 2021 (poco meno di €500k), ha chiuso il 2022 con €700k e stima di chiudere il 2023 con €4,1m.
Ha un fabbisogno finanziario di circa €5m, di cui €4m servirebbero per realizzare gli impianti produttivi ed internalizzare la produzione all'85%.
&gt; Dubbi su assenza di sottostante tecnologico, scenario competitivo (presenza di grandi aziende dell'industria lattiero-casearia si stanno già muovendo in tal senso, ad es. My Milk).</t>
  </si>
  <si>
    <t xml:space="preserve">Fondata nel 2021.
In raccolta per €1m. Valutazione pre-money di €4,25m a luglio 2022.
Pre revenues. Ricavi attesi: €2m nel 2023.
&gt; Motivo rejection: fase di vita, settore di riferimento. </t>
  </si>
  <si>
    <t>&gt; Il deck non presenta informazioni su traction e round.</t>
  </si>
  <si>
    <t>Elena Vittone/Chiara Morsa</t>
  </si>
  <si>
    <t xml:space="preserve">Qsee </t>
  </si>
  <si>
    <t xml:space="preserve">Orteat </t>
  </si>
  <si>
    <t xml:space="preserve">Karaoke One </t>
  </si>
  <si>
    <t xml:space="preserve">E-Shopping Advisor </t>
  </si>
  <si>
    <t xml:space="preserve">BrainControl </t>
  </si>
  <si>
    <t xml:space="preserve">NtPlast </t>
  </si>
  <si>
    <t xml:space="preserve">POPNEWS </t>
  </si>
  <si>
    <t>Piattaforma che consente agli agricoltori di vendere direttamente ai consumatori e ai rivenditori.</t>
  </si>
  <si>
    <t>Giulia Fazzini-Lventure</t>
  </si>
  <si>
    <t>Giulia Fazzini</t>
  </si>
  <si>
    <t>giulia.fazzini@lventuregroup.com</t>
  </si>
  <si>
    <t>d.landi@braincontrol.eu</t>
  </si>
  <si>
    <t>David Landi</t>
  </si>
  <si>
    <t>a.negriclementi@globalstrategy.net</t>
  </si>
  <si>
    <t>Antonella Negri Clementi</t>
  </si>
  <si>
    <t>Antonella Negri Clementi-Global Strategy</t>
  </si>
  <si>
    <r>
      <t xml:space="preserve">Piattaforma </t>
    </r>
    <r>
      <rPr>
        <i/>
        <sz val="11"/>
        <rFont val="Calibri"/>
        <family val="2"/>
      </rPr>
      <t>leader</t>
    </r>
    <r>
      <rPr>
        <sz val="11"/>
        <rFont val="Calibri"/>
        <family val="2"/>
      </rPr>
      <t xml:space="preserve"> in Italia per l’iscrizione ad eventi relativi agli sport di </t>
    </r>
    <r>
      <rPr>
        <i/>
        <sz val="11"/>
        <rFont val="Calibri"/>
        <family val="2"/>
      </rPr>
      <t>endurance</t>
    </r>
    <r>
      <rPr>
        <sz val="11"/>
        <rFont val="Calibri"/>
        <family val="2"/>
      </rPr>
      <t>.</t>
    </r>
  </si>
  <si>
    <r>
      <t xml:space="preserve">PMI operante nel settore del </t>
    </r>
    <r>
      <rPr>
        <i/>
        <sz val="11"/>
        <rFont val="Calibri"/>
        <family val="2"/>
      </rPr>
      <t>Deep Tech</t>
    </r>
    <r>
      <rPr>
        <sz val="11"/>
        <rFont val="Calibri"/>
        <family val="2"/>
      </rPr>
      <t xml:space="preserve"> con </t>
    </r>
    <r>
      <rPr>
        <i/>
        <sz val="11"/>
        <rFont val="Calibri"/>
        <family val="2"/>
      </rPr>
      <t xml:space="preserve">focus </t>
    </r>
    <r>
      <rPr>
        <sz val="11"/>
        <rFont val="Calibri"/>
        <family val="2"/>
      </rPr>
      <t xml:space="preserve">sul segmento dello </t>
    </r>
    <r>
      <rPr>
        <i/>
        <sz val="11"/>
        <rFont val="Calibri"/>
        <family val="2"/>
      </rPr>
      <t>Human Computer Interface</t>
    </r>
    <r>
      <rPr>
        <sz val="11"/>
        <rFont val="Calibri"/>
        <family val="2"/>
      </rPr>
      <t xml:space="preserve"> che fornisce una gamma di dispositivi e </t>
    </r>
    <r>
      <rPr>
        <i/>
        <sz val="11"/>
        <rFont val="Calibri"/>
        <family val="2"/>
      </rPr>
      <t>software</t>
    </r>
    <r>
      <rPr>
        <sz val="11"/>
        <rFont val="Calibri"/>
        <family val="2"/>
      </rPr>
      <t xml:space="preserve"> in grado di aiutare le persone colpite da gravi patologie a comunicare con l'esterno.</t>
    </r>
  </si>
  <si>
    <r>
      <rPr>
        <i/>
        <sz val="11"/>
        <rFont val="Calibri"/>
        <family val="2"/>
      </rPr>
      <t>App</t>
    </r>
    <r>
      <rPr>
        <sz val="11"/>
        <rFont val="Calibri"/>
        <family val="2"/>
      </rPr>
      <t xml:space="preserve"> che consente agli utenti di cantare brani, registrare video delle proprie esibizioni e di condividere il proprio talento in un </t>
    </r>
    <r>
      <rPr>
        <i/>
        <sz val="11"/>
        <rFont val="Calibri"/>
        <family val="2"/>
      </rPr>
      <t>social network</t>
    </r>
    <r>
      <rPr>
        <sz val="11"/>
        <rFont val="Calibri"/>
        <family val="2"/>
      </rPr>
      <t>.</t>
    </r>
  </si>
  <si>
    <r>
      <t xml:space="preserve">Piattaforma che aiuta i clienti a scegliere gli </t>
    </r>
    <r>
      <rPr>
        <i/>
        <sz val="11"/>
        <rFont val="Calibri"/>
        <family val="2"/>
      </rPr>
      <t xml:space="preserve">e-commerce </t>
    </r>
    <r>
      <rPr>
        <sz val="11"/>
        <rFont val="Calibri"/>
        <family val="2"/>
      </rPr>
      <t>italiani più sicuri e affidabili.</t>
    </r>
  </si>
  <si>
    <t>Fondata nel 2012.
Ricavi 2022: €315k; 2023e: €153k.
&gt; Motivo rejection: settore di riferimento (med-tech)</t>
  </si>
  <si>
    <t xml:space="preserve">Ricavi 2022: €100k; 2023e: €300k.
Fundraising 2023-2024: €2m (di cui €1m nel 2023 ad una pre-money di €2,5m).
&gt; Motivo rejection: fase di vita </t>
  </si>
  <si>
    <r>
      <rPr>
        <i/>
        <sz val="11"/>
        <rFont val="Calibri"/>
        <family val="2"/>
      </rPr>
      <t xml:space="preserve">Media company </t>
    </r>
    <r>
      <rPr>
        <sz val="11"/>
        <rFont val="Calibri"/>
        <family val="2"/>
      </rPr>
      <t xml:space="preserve">verticale su </t>
    </r>
    <r>
      <rPr>
        <i/>
        <sz val="11"/>
        <rFont val="Calibri"/>
        <family val="2"/>
      </rPr>
      <t>Newsroom</t>
    </r>
    <r>
      <rPr>
        <sz val="11"/>
        <rFont val="Calibri"/>
        <family val="2"/>
      </rPr>
      <t xml:space="preserve">, Metaverso, Bitcoin, </t>
    </r>
    <r>
      <rPr>
        <i/>
        <sz val="11"/>
        <rFont val="Calibri"/>
        <family val="2"/>
      </rPr>
      <t>Health</t>
    </r>
    <r>
      <rPr>
        <sz val="11"/>
        <rFont val="Calibri"/>
        <family val="2"/>
      </rPr>
      <t xml:space="preserve">, </t>
    </r>
    <r>
      <rPr>
        <i/>
        <sz val="11"/>
        <rFont val="Calibri"/>
        <family val="2"/>
      </rPr>
      <t>Green,</t>
    </r>
    <r>
      <rPr>
        <sz val="11"/>
        <rFont val="Calibri"/>
        <family val="2"/>
      </rPr>
      <t xml:space="preserve"> </t>
    </r>
    <r>
      <rPr>
        <i/>
        <sz val="11"/>
        <rFont val="Calibri"/>
        <family val="2"/>
      </rPr>
      <t>Crime</t>
    </r>
    <r>
      <rPr>
        <sz val="11"/>
        <rFont val="Calibri"/>
        <family val="2"/>
      </rPr>
      <t xml:space="preserve">, </t>
    </r>
    <r>
      <rPr>
        <i/>
        <sz val="11"/>
        <rFont val="Calibri"/>
        <family val="2"/>
      </rPr>
      <t>Lifestyle</t>
    </r>
    <r>
      <rPr>
        <sz val="11"/>
        <rFont val="Calibri"/>
        <family val="2"/>
      </rPr>
      <t xml:space="preserve">, </t>
    </r>
    <r>
      <rPr>
        <i/>
        <sz val="11"/>
        <rFont val="Calibri"/>
        <family val="2"/>
      </rPr>
      <t>Poptage</t>
    </r>
    <r>
      <rPr>
        <sz val="11"/>
        <rFont val="Calibri"/>
        <family val="2"/>
      </rPr>
      <t xml:space="preserve">, </t>
    </r>
    <r>
      <rPr>
        <i/>
        <sz val="11"/>
        <rFont val="Calibri"/>
        <family val="2"/>
      </rPr>
      <t>Popcast</t>
    </r>
    <r>
      <rPr>
        <sz val="11"/>
        <rFont val="Calibri"/>
        <family val="2"/>
      </rPr>
      <t>.</t>
    </r>
  </si>
  <si>
    <t xml:space="preserve">Fondata nel 2023.
Fundraising: €1m ad una pre money valuation di €3,3m
Ricavi 2023e: €388k; 2024e: €787k.
&gt; Motivo rejection: assenza di sottostante tecnologico, scenario competitivo </t>
  </si>
  <si>
    <r>
      <rPr>
        <i/>
        <sz val="11"/>
        <rFont val="Calibri"/>
        <family val="2"/>
      </rPr>
      <t xml:space="preserve">Startup </t>
    </r>
    <r>
      <rPr>
        <sz val="11"/>
        <rFont val="Calibri"/>
        <family val="2"/>
      </rPr>
      <t>specializzata nella produzione e distribuzione di dispositivi medici innovativi, utilizzati in ambito neurochirurgico.</t>
    </r>
  </si>
  <si>
    <t>Fondata nel 2022.
Ricavi '22: €84k; '23e: €1m.
Fabbisogno finanziario di €5m, di cui €2,5m tramite AuCap ad una pre-money valuation di €10m, e €2,5m tramite SFP.
&gt; Ricevute prime richieste di approfondimento, in attesa dei risultati Q1 '23. Inviato reminder, in attesa di risposta
Motivo rejection: mancato seguito ad approfondimenti richiesti.</t>
  </si>
  <si>
    <t>Bocciata a ottobre 2020: 1.m., li hanno risentiti Alessandro e Giulio il 1/3.
Nascono come distributore tradizionale (2 negozi fisici), hanno poi lanciato modello B2B simile a Soplaya (1 solo magazzino a Milano, operano solo nel Nord Italia) e un modello B2C/e-commerce. Modello di rifornimento consiste nell'acquistare dall'ortomercato (80%) e da produttori locali (20%).
B2B: 35% gross margin
Piano di crescita basato su modello retail (50-55% gross margin) con M&amp;A (Buy &amp; Built).
Round di €5m con soft commitment con fondo per €2,5m (forse MIP). Ultima valutazione post-money €9,3m. Nuovo round con pre-money proposta di €24m (2x revenues run rate, a maggio sarà €1m/mese).
4 founders, hanno il 34% della società + management incentive plan.
&gt; Bocciata a maggio 2022 con motivazione 6.a, ci è stata risegnalata dalla società di consulenza Vitale a giugno 2023.
Stanno finalizzando la fusione con un primario gruppo distributivo operante nell'ortomercato di Milano che porterebbe ad un fatturato incrementale pari a €20-25m (operazione totalmente funded).
Di recente hanno ottenuto diversi finanziamenti tra cui €7m dal PNRR (di cui il 50% a fondo perduto).
Nel 2023 proiettano un budget di circa €34m di fatturato che è in linea con il current trading.
A inizio 2023 hanno terminato un ultimo round per un totale di €6,5m a cui ha partecipato anche Azimut, ad una pre-money di €20m. Oggi sono in fase di raccolta di un nuovo round serie C per circa €10m (suddiviso tra €7,5m di primario e €2,5m di secondario), ad una blendend post-mone valuation di €35m (€57,5m sul primario e €25m sul secondario).</t>
  </si>
  <si>
    <t xml:space="preserve">Fondata nel 2019.
Tipo Cortilia, ma con modello dropshipping.
Ricavi 2020: €210k; 2021: €295k; 2022: €271k; 2023e: €327k.
Raccolti €200k nel 2020 (lead investor Seven) e €270k nel 2021-2022 (lead investor Orbyta Holding).
Fundraising: €2m ad una pre money valuation di €3m.
&gt; Dubbi su percorso di crescita
</t>
  </si>
  <si>
    <t>Bevy</t>
  </si>
  <si>
    <t>Nanomnia</t>
  </si>
  <si>
    <t>Robosurf</t>
  </si>
  <si>
    <t>Luca Memoli-ELITE</t>
  </si>
  <si>
    <t>Luca Memoli</t>
  </si>
  <si>
    <t>LMEMOLI@euronext.com</t>
  </si>
  <si>
    <r>
      <t xml:space="preserve">Piattaforma </t>
    </r>
    <r>
      <rPr>
        <i/>
        <sz val="11"/>
        <rFont val="Calibri"/>
        <family val="2"/>
      </rPr>
      <t>leader</t>
    </r>
    <r>
      <rPr>
        <sz val="11"/>
        <rFont val="Calibri"/>
        <family val="2"/>
      </rPr>
      <t xml:space="preserve"> in Europa per il </t>
    </r>
    <r>
      <rPr>
        <i/>
        <sz val="11"/>
        <rFont val="Calibri"/>
        <family val="2"/>
      </rPr>
      <t>delivery</t>
    </r>
    <r>
      <rPr>
        <sz val="11"/>
        <rFont val="Calibri"/>
        <family val="2"/>
      </rPr>
      <t xml:space="preserve"> di acqua, bevande e prodotti </t>
    </r>
    <r>
      <rPr>
        <i/>
        <sz val="11"/>
        <rFont val="Calibri"/>
        <family val="2"/>
      </rPr>
      <t>bulk</t>
    </r>
    <r>
      <rPr>
        <sz val="11"/>
        <rFont val="Calibri"/>
        <family val="2"/>
      </rPr>
      <t>.</t>
    </r>
  </si>
  <si>
    <r>
      <t xml:space="preserve">Azienda </t>
    </r>
    <r>
      <rPr>
        <i/>
        <sz val="11"/>
        <rFont val="Calibri"/>
        <family val="2"/>
      </rPr>
      <t>biotech</t>
    </r>
    <r>
      <rPr>
        <sz val="11"/>
        <rFont val="Calibri"/>
        <family val="2"/>
      </rPr>
      <t xml:space="preserve"> che sviluppa bio-nanotecnologie di incapsulamento organico, biodegradabile e </t>
    </r>
    <r>
      <rPr>
        <i/>
        <sz val="11"/>
        <rFont val="Calibri"/>
        <family val="2"/>
      </rPr>
      <t>microplastic-free</t>
    </r>
    <r>
      <rPr>
        <sz val="11"/>
        <rFont val="Calibri"/>
        <family val="2"/>
      </rPr>
      <t>.</t>
    </r>
  </si>
  <si>
    <r>
      <t xml:space="preserve">Azienda tecnologica che integra l'intelligenza artificiale e la tecnologia dei </t>
    </r>
    <r>
      <rPr>
        <i/>
        <sz val="11"/>
        <rFont val="Calibri"/>
        <family val="2"/>
      </rPr>
      <t xml:space="preserve">robot </t>
    </r>
    <r>
      <rPr>
        <sz val="11"/>
        <rFont val="Calibri"/>
        <family val="2"/>
      </rPr>
      <t xml:space="preserve">mobili autonomi con il fine di consentire ai </t>
    </r>
    <r>
      <rPr>
        <i/>
        <sz val="11"/>
        <rFont val="Calibri"/>
        <family val="2"/>
      </rPr>
      <t xml:space="preserve">robot </t>
    </r>
    <r>
      <rPr>
        <sz val="11"/>
        <rFont val="Calibri"/>
        <family val="2"/>
      </rPr>
      <t>di svolgere compiti fisici pesanti nell'edilizia e nelle industrie.</t>
    </r>
  </si>
  <si>
    <t>Stefano Troncone</t>
  </si>
  <si>
    <t>stefano.troncone@pandhora.it</t>
  </si>
  <si>
    <t>Fondata nel 2019.
Ultimo round chiuso a novembre 2022 da €850k ad una pre-money valuation di €4m, sottoscritto da Primo Ventures, Lazio Innova e Digital Magics.
Fatta call conoscitiva il 6/07. Al momento non sono in raccolta, da risentire a fine anno.
&gt; motivo di rejection: fase di vita e tempistiche dell'investimento</t>
  </si>
  <si>
    <t>Fondata nel 2016.
Transato '21: €7,3m; '22e: €9,3m 
Ricavi '21: €1,4m; '22e: €2,2m 
700k utenti registrati alla piattaforma.
Round: emissione di SFP per €2,5-3m entro settembre ‘22. Successivo aucap per €10m (pre-money valuation ipotizzata di €20-25m) previsto per Q2 / Q3 ‘23.
Rejected ad agosto 2022 con motivazione 3.c (da monitorare), ci è stata risegnalata a giugno 2023.
Ricavi 2023e: €3m; 2024e: €5,6m.
&gt; motivo rejection: assenza di sottostante tecnologico</t>
  </si>
  <si>
    <t>Hanno venduto oltre 2.500pz, tutto online, e ora stanno lavorando ad un nuovo prodotto specifico per il mercato delle ebike.
Proposto incontro a Roma il 25 febbraio ma purtroppo il founder ci ha detto che quel giorno sarà in Germania. Non ci hanno fatto sapere più nulla.
&gt; Bocciati a novembre 2020 con motivazione 1.a (da monitorare), ci è stata risegnalata a giugno 2023.
Ricavi 2022: €1,5m; 2023: €2,4m. 
In raccolta per €1,5m al fine di accrescere marketing, digital, influencer marketing, amazon, HR.
 su parte tech.
Fatta call di aggiornamento il 4/07.
CAC: smart tra €7-8 a cliente, bike €28 a cliente. 
Ricevuto BP: margine basso sul prodotto Bike, dubbi sul costo del prodotto.</t>
  </si>
  <si>
    <t>Fondata nel 2020.
Ad oggi la società è attiva con 2 ristoranti dine-in e 1 ristorante ghost basati in 2 città, Napoli e Roma.
La società è in fundraising per €1m (seed round) da chiudere entro aprile 2022.
Bocciata a febbraio 2022 con motivazione 1.n, ci è stata risegnalata da Fimmanò a luglio 2023.</t>
  </si>
  <si>
    <t>Ecoplasteam</t>
  </si>
  <si>
    <t>Verbalizza</t>
  </si>
  <si>
    <t>MEDITERRANEO LAB 4.0</t>
  </si>
  <si>
    <t>Sporters</t>
  </si>
  <si>
    <t>PowerPill</t>
  </si>
  <si>
    <t>Domorental</t>
  </si>
  <si>
    <t>Sara Mervi</t>
  </si>
  <si>
    <t>Vincenzo Faraone</t>
  </si>
  <si>
    <t>Silvia Cacciapuoti-SWISS MERCHANT CORPORATION SA</t>
  </si>
  <si>
    <t>Hagaj Badash-CdP</t>
  </si>
  <si>
    <t>Silvia Cacciapuoti</t>
  </si>
  <si>
    <t>silvia.cacciapuoti@swimeco.ch</t>
  </si>
  <si>
    <t>sara.mervi@verbalizza.com</t>
  </si>
  <si>
    <t>aciassociazioneconfiditaliani@gmail.com</t>
  </si>
  <si>
    <r>
      <t xml:space="preserve">Azienda di elettronica che offre sistemi di noleggio di </t>
    </r>
    <r>
      <rPr>
        <i/>
        <sz val="11"/>
        <rFont val="Calibri"/>
        <family val="2"/>
      </rPr>
      <t>powerbank</t>
    </r>
    <r>
      <rPr>
        <sz val="11"/>
        <rFont val="Calibri"/>
        <family val="2"/>
      </rPr>
      <t xml:space="preserve"> e servizi di condivisione dell'energia. </t>
    </r>
  </si>
  <si>
    <r>
      <rPr>
        <i/>
        <sz val="11"/>
        <rFont val="Calibri"/>
        <family val="2"/>
      </rPr>
      <t>Multisport Edutainment Platform</t>
    </r>
    <r>
      <rPr>
        <sz val="11"/>
        <rFont val="Calibri"/>
        <family val="2"/>
      </rPr>
      <t xml:space="preserve"> che si pone l'obiettivo di far appassionare i </t>
    </r>
    <r>
      <rPr>
        <i/>
        <sz val="11"/>
        <rFont val="Calibri"/>
        <family val="2"/>
      </rPr>
      <t>next generation</t>
    </r>
    <r>
      <rPr>
        <sz val="11"/>
        <rFont val="Calibri"/>
        <family val="2"/>
      </rPr>
      <t xml:space="preserve"> alla pratica sportiva, attraverso la collaborazione di grandi atleti olimpici e paraolimpici e accordi commerciali con tutti i </t>
    </r>
    <r>
      <rPr>
        <i/>
        <sz val="11"/>
        <rFont val="Calibri"/>
        <family val="2"/>
      </rPr>
      <t>brand</t>
    </r>
    <r>
      <rPr>
        <sz val="11"/>
        <rFont val="Calibri"/>
        <family val="2"/>
      </rPr>
      <t xml:space="preserve"> che sponsorizzano lo sport.</t>
    </r>
  </si>
  <si>
    <t>PMI innovativa operante nel settore della plastica riciclata. In particolare, produce è l'EcoAllene, un prodotto plastico riciclato realizzato dallo scarto dei cartoni tetrapak.</t>
  </si>
  <si>
    <t>Soluzione digitale  che permette di organizzare e gestire le Assemblee dei Soci e le riunioni del Consiglio d’Amministrazione in qualunque modalità (fisica, ibrida, interamente in videoconferenza).</t>
  </si>
  <si>
    <r>
      <t xml:space="preserve">Piattaforma </t>
    </r>
    <r>
      <rPr>
        <i/>
        <sz val="11"/>
        <rFont val="Calibri"/>
        <family val="2"/>
      </rPr>
      <t xml:space="preserve">Web3 </t>
    </r>
    <r>
      <rPr>
        <sz val="11"/>
        <rFont val="Calibri"/>
        <family val="2"/>
      </rPr>
      <t xml:space="preserve">che permette, previa verifica dell'identità, ai lavoratori delle imprese, ai </t>
    </r>
    <r>
      <rPr>
        <i/>
        <sz val="11"/>
        <rFont val="Calibri"/>
        <family val="2"/>
      </rPr>
      <t>freelance</t>
    </r>
    <r>
      <rPr>
        <sz val="11"/>
        <rFont val="Calibri"/>
        <family val="2"/>
      </rPr>
      <t xml:space="preserve"> e a chi cerca lavoro, di crearsi un fascicolo elettronico del lavoro che tenga traccia delle credenziali verificabili del mondo del lavoro: attestati per corsi di formazione, esami per la verifica dell'apprendimento, ruoli aziendali, progetti e </t>
    </r>
    <r>
      <rPr>
        <i/>
        <sz val="11"/>
        <rFont val="Calibri"/>
        <family val="2"/>
      </rPr>
      <t>benefits</t>
    </r>
    <r>
      <rPr>
        <sz val="11"/>
        <rFont val="Calibri"/>
        <family val="2"/>
      </rPr>
      <t xml:space="preserve"> ricevuti.</t>
    </r>
  </si>
  <si>
    <r>
      <t xml:space="preserve">Attiva nel mercato di noleggio operativo, ha introdotto in Italia il modello del </t>
    </r>
    <r>
      <rPr>
        <i/>
        <sz val="11"/>
        <rFont val="Calibri"/>
        <family val="2"/>
      </rPr>
      <t>performance renting</t>
    </r>
    <r>
      <rPr>
        <sz val="11"/>
        <rFont val="Calibri"/>
        <family val="2"/>
      </rPr>
      <t xml:space="preserve"> che consente alle aziende clienti di avere la disponibilità di vari tipi di </t>
    </r>
    <r>
      <rPr>
        <i/>
        <sz val="11"/>
        <rFont val="Calibri"/>
        <family val="2"/>
      </rPr>
      <t>asset</t>
    </r>
    <r>
      <rPr>
        <sz val="11"/>
        <rFont val="Calibri"/>
        <family val="2"/>
      </rPr>
      <t xml:space="preserve"> strumentali senza acquistarli, ma attraverso il pagamento di un canone ricorrente.</t>
    </r>
  </si>
  <si>
    <r>
      <t xml:space="preserve">Revenue model: 
- Abbonamenti aziende: (i) abbonamento annuo, 10 riunioni con max 50 partecipanti, costo di €600); (ii) abbonamento annuo, 20 riunioni con max 50 partecipanti, costo di €1k.
- Commercialisti: gli abbonamenti aziende sono proposti scontati al commercialista in base al numero acquistato; è prevista la possibilità di attivare abbondamente PayPerUse e a consumo.
Ricavi 2021: €45k; 2022: €70,5k; 2023e: €214,6k; 2024e: €646,7k; 2025e: €1,1m; 2026e: €1,8m.
&gt; motivo </t>
    </r>
    <r>
      <rPr>
        <i/>
        <sz val="11"/>
        <rFont val="Calibri"/>
        <family val="2"/>
      </rPr>
      <t>rejection</t>
    </r>
    <r>
      <rPr>
        <sz val="11"/>
        <rFont val="Calibri"/>
        <family val="2"/>
      </rPr>
      <t>: fase di vita e scalabilità</t>
    </r>
  </si>
  <si>
    <r>
      <t xml:space="preserve">Fondata nel 2019.
La società detiene un brevetto Italiano e due marchi registrati (EUIPO/WIPO).
Ricavi 2023: €320k derivanti dal B2C; €550k dal B2B.
Fundraising: €720k (R&amp;D, marketing, team).
&gt; motivo </t>
    </r>
    <r>
      <rPr>
        <i/>
        <sz val="11"/>
        <rFont val="Calibri"/>
        <family val="2"/>
      </rPr>
      <t>rejection</t>
    </r>
    <r>
      <rPr>
        <sz val="11"/>
        <rFont val="Calibri"/>
        <family val="2"/>
      </rPr>
      <t>: fase di vita</t>
    </r>
  </si>
  <si>
    <t>Fondata nel 2021.
3 business model:
1) marketplace: è attivo da febbraio 2022 e conta oltre 65 artisti, un valore di oltre €700k di NFT e un transato di €38k (loro trattengono 25% nel primario e 3% nel secondario).
2) In relazione alla linea "brands collaboration", hanno lavorato con Bulgari (2 progetti), Adidas e Pasqua Vini, transando un totale di €250k.
3)Il primo MVP di Monuverse è stato l'Arco della Pace a Milano, che lanceranno come NFT a novembre 2022.
Pre Seed Round a settembre 2021, con cui hanno raccolto €310k da un investitore privato e LVenture (SFP) + Seed Round aperto ora (hanno già raccolto €800k come SAFE).
Rejected a settembre 2022 con motivazione 2.a (da monitorare e sentire a fine 2022), ci è stata risegnalata a giugno 2023.
Fatta call di update l'11/07.
Hanno lanciato Monuverse con l'obiettivo di  rivitalizzare i prodotti del patrimonio culturale italiano (già fatta un'istallazione al Pantheon). Chiuso accordo con sovraintendenza dei beni di Milano. L'obiettivo è lanciare anche mobile app di Monuverse.
Chiuso il seed round di cui sopra, in cui hanno raccolto €1,4m e hanno portato a bordo il VC coreano Woori.
Ricavi 2022: €322k. Revenue model: 25% del valore transato nel mercato primario.
92 artisti attivi nella piattaforma; 14 eventi fisici; 167 opere d’arte in vendita su piattaforma (di cui 35 vendute)
Team: 6 persone.
Round previsto per fine 2023 da €3,5m. Al momento non sono in fundraising, da risentire a fine anno.</t>
  </si>
  <si>
    <t>In raccolta per €500k per espansione in Italia e poi estero.
Revenue model tramite piani annuali: 
- base-self service: si parte da €600 all’anno 
- secondario: €699 al mese
- €399 al mese che include massimo 15 job l'anno, per ogni job aggiuntiva 15 euro
10 mila professionisti iscritti alla piattaforma (di cui staffati 100)
Team: 3 funder (1 CTO e 2 parte business) + 2 (1 designer di prodotto e front-end engineer). 
Clienti: aziende 40% agenzie con 50-100 dipendenti e 40% start up, scale up.
&gt; motivo rejection: business model e fase di vita.</t>
  </si>
  <si>
    <r>
      <t xml:space="preserve">Attiva dal 2017.
Ricavi '22: €11m. Pipeline di contratti di noleggio già acquistata per un valore di oltre €30m a giugno '23. 
Ricavi attesi: €9,8m nel '23; €20,8m nel '24. 
EBITDA: 2022: €1,1m; 2023 €6,4m; 2027: €89,9m.      
Clienti e partner di rilievo tra cui Ikea, Intesa SanPaolo, Enel, Sonder e Grenke. 
Revenue model basato su sottoscrizioni: Fees Modulari, Pay for Performance, Pay for Savings.                 
&gt; motivo </t>
    </r>
    <r>
      <rPr>
        <i/>
        <sz val="11"/>
        <rFont val="Calibri"/>
        <family val="2"/>
      </rPr>
      <t>rejection</t>
    </r>
    <r>
      <rPr>
        <sz val="11"/>
        <rFont val="Calibri"/>
        <family val="2"/>
      </rPr>
      <t xml:space="preserve">: struttura dell'operazione.       </t>
    </r>
  </si>
  <si>
    <t>Billoo</t>
  </si>
  <si>
    <t xml:space="preserve">Paolo Cistaro </t>
  </si>
  <si>
    <t>Reefilla</t>
  </si>
  <si>
    <t>Pietro Balda</t>
  </si>
  <si>
    <t>Alessandro Rimassa</t>
  </si>
  <si>
    <t>alessandro.rimassa@radicalhr.it</t>
  </si>
  <si>
    <t>pietro.balda@reefilla.com</t>
  </si>
  <si>
    <r>
      <t xml:space="preserve">Applicazione </t>
    </r>
    <r>
      <rPr>
        <i/>
        <sz val="11"/>
        <rFont val="Calibri"/>
        <family val="2"/>
      </rPr>
      <t>web</t>
    </r>
    <r>
      <rPr>
        <sz val="11"/>
        <rFont val="Calibri"/>
        <family val="2"/>
      </rPr>
      <t xml:space="preserve"> e </t>
    </r>
    <r>
      <rPr>
        <i/>
        <sz val="11"/>
        <rFont val="Calibri"/>
        <family val="2"/>
      </rPr>
      <t>mobile</t>
    </r>
    <r>
      <rPr>
        <sz val="11"/>
        <rFont val="Calibri"/>
        <family val="2"/>
      </rPr>
      <t xml:space="preserve"> che consente ai suoi utenti di monitorare le bollette personali di luce e gas e le spese quotidiane.</t>
    </r>
  </si>
  <si>
    <t>fimmano@unimercatorum.it\</t>
  </si>
  <si>
    <t>lorenzo.roccati@olivia-software.com</t>
  </si>
  <si>
    <t>Fondata nel 2014.
Ricavi '21: €822k; '22: €1,4m; '23e: circa €2m.
Dubbi anche su scenario competitivo (capire come è stata valutata la competitor Twist). Da risentire a fine anno.</t>
  </si>
  <si>
    <t>Ricavi 2022: €3m; 2023e: €3m; 2028e: €30m.
Attualmente business B2C, ma le piattaforme sono predisposte anche al B2B.
Clienti: 30k acquisiti tramite passaparola.
Cap table: 100% nelle mani del founder.
Team: circa 30 persone.
In raccolta per €7,5m ad una pre-money di €35-40m.
 Dubbi anche su founder e sulla scalabilità del prodotto.</t>
  </si>
  <si>
    <t>Fondata nel 2020.
Fatturato 2022: €470k. Fatturato atteso 2023e: €500-600k.
Captable: 80% founder e 20% CTO.
Clienti: 15 aziende.
Revenue model: licenza annuale di €15k per ogni cliente più eventuali customizzazioni richieste dal cliente.
In raccolta per €1,5m ad una pre-money di €13m.
Dubbi anche su commitment founders (sono operativi anche in un'altra azienda, Crossnova), pre-money valuation elevata.</t>
  </si>
  <si>
    <t>Lancio dell'MVP a ottobre 2022.
Team: 9 persone.
Ricavi Q4 '22: €7k; Q1 '23: €16,5k; Q2 '23: €22k (ricavi di maggio pari a €10,5k).
Ricavi attesi 2023e: circa €140k.
Modello B2B (complex IT systems) e B2B2B (system integrators). Tre tiplogie di clientela: 
- azienda che acquista il servizio una tantum (test 1/2 volte l’anno) con un budget annuale da €500 a €3k 
- azienda con budget da €3k a €6k che solitamente fanno abbonamenti con ricorsività trimestrale
- clienti grossi con un budget che parte da €6k 
200 utenti attivi sulla piattaforma.
Clienti: 69 di cui 58 diretti e 11 rivenditori.
Pricing subscription: 10 test per 490 € mensili
Fundraising: €1m (disposti ad arrivare anche €1,2m/€1,5m) ad una pre-money valuation di €5m con un soft commitment di CDP e Lazio Innova per €600k (60%). Gli investitori sono disposti a non procedere nel caso in cui ci fosse un investitore lead con un ticket più alto. Previsto un ulteriore round series A  tra i 18 e 24 mesi dopo chiusura seed. 
Da risentire per il prossimo round.</t>
  </si>
  <si>
    <t xml:space="preserve">Oltre 150 clienti, tra cui 15 corporate, 3 multinazionali e pubbliche amministrazioni.
Tasso di rinnovo ad oggi del 100%.
In raccolta per €750k per il 10-14% del capitale. </t>
  </si>
  <si>
    <t>Finetaste</t>
  </si>
  <si>
    <t>ScuolaPay</t>
  </si>
  <si>
    <t>Health Triage</t>
  </si>
  <si>
    <r>
      <t xml:space="preserve">Portale per la vendita del cibo italiano di eccellenza declinato nella vendita di prodotti (marketplace B2C e </t>
    </r>
    <r>
      <rPr>
        <i/>
        <sz val="11"/>
        <rFont val="Calibri"/>
        <family val="2"/>
        <scheme val="minor"/>
      </rPr>
      <t>B2B</t>
    </r>
    <r>
      <rPr>
        <sz val="11"/>
        <rFont val="Calibri"/>
        <family val="2"/>
        <scheme val="minor"/>
      </rPr>
      <t>) e vendita di contenuti editoriali legati al mondo del fine food.</t>
    </r>
  </si>
  <si>
    <t>Alessandra Ferri-Financial Researches</t>
  </si>
  <si>
    <t>Alessandra Ferri</t>
  </si>
  <si>
    <t>Luca Petroni-Petrone Group</t>
  </si>
  <si>
    <t>claudio.cubito@scuolapay.it</t>
  </si>
  <si>
    <t>Piattaforma di pagamenti digitali, specializzato verticalmente per il mondo della scuola, integrato nelle applicazioni e con gli stakeholder scolastici.</t>
  </si>
  <si>
    <t>luca.petroni@petronegroup.com</t>
  </si>
  <si>
    <t>Luca Petroni</t>
  </si>
  <si>
    <t>davide.bona@ethica-group.com</t>
  </si>
  <si>
    <t>gpaliotta@deloitte.it</t>
  </si>
  <si>
    <t>Graziano Paliotta</t>
  </si>
  <si>
    <r>
      <rPr>
        <i/>
        <sz val="11"/>
        <rFont val="Calibri"/>
        <family val="2"/>
      </rPr>
      <t>Software</t>
    </r>
    <r>
      <rPr>
        <sz val="11"/>
        <rFont val="Calibri"/>
        <family val="2"/>
      </rPr>
      <t xml:space="preserve"> per analisi predittiva basata su IA per migliorare la produttività degli impianti prevenendone i guasti, in ambito materiali da costruzione, sostanze chimiche, cellulosa e carta, acciaio ed estrazione.</t>
    </r>
  </si>
  <si>
    <r>
      <rPr>
        <i/>
        <sz val="11"/>
        <rFont val="Calibri"/>
        <family val="2"/>
      </rPr>
      <t>MGA insurtech</t>
    </r>
    <r>
      <rPr>
        <sz val="11"/>
        <rFont val="Calibri"/>
        <family val="2"/>
      </rPr>
      <t xml:space="preserve"> che, grazie ad un modello distributivo </t>
    </r>
    <r>
      <rPr>
        <i/>
        <sz val="11"/>
        <rFont val="Calibri"/>
        <family val="2"/>
      </rPr>
      <t xml:space="preserve">phygital </t>
    </r>
    <r>
      <rPr>
        <sz val="11"/>
        <rFont val="Calibri"/>
        <family val="2"/>
      </rPr>
      <t>(una piattaforma digitale e una rete di collaboratorisu tutto il territorio nazionale), offre protezione per artigiani, PMI e professionisti.</t>
    </r>
  </si>
  <si>
    <t>Startup innovativa fondata con l'ambizione di migliorare il settore della prevenzione dei tumori sfruttando il notevole potenziale dell'intelligenza artificiale.</t>
  </si>
  <si>
    <t>Fondata nel 2020.
Fundraised: €4,8m da Regione Piemonte
Il deck non contiene dati economici.
&gt; motivo rejection: settore di riferimento.</t>
  </si>
  <si>
    <t>Fondata nel 2018.
Business model: al momento vendono robot che sono in grado di applicare automaticamente lo stucco, carteggiare e verniciare. In una seconda fase (dal 2025) vogliono dare la possibilità di noleggiare il robot senza acquistarlo (tramite utilizzo di licenza).
Il team è composto da 8 persone. Hanno una partnership con un gruppo industriale con capacità produttiva.
Clienti target: aziende medio- grandi nell'ambito della pitturazione.
Margine: il costo di un macchinario è pari a €105-130-140k (in base alle funzioni richieste), mentre il costo interno di produzione è pari a €55-58k per macchinario.
Ricavi: €50k nel 2022, €1,2m nel 2023e.
Fundraised: €2m investiti dal founder dal 2022.
In raccolta per un seed round da €1,5-2m. Pre-money valuation attesa di circa €5-6m.
&gt; motivo rejection: fase di vita.</t>
  </si>
  <si>
    <t>Rejected con motivazione 3.c a marzo 2023, ci è stata risegnalata dal founder.
Nata nel 2017.
€2,5m GMV 2022, €550k fatturato 2022, 2023e: €1m (transato €3m)
Hanno lanciato Barcellona, stanno per lanciare Napoli e Bologna.
In raccolta per €3m con Pre-money di €12m.
&gt; motivo rejection: business poco scalabile. Da monitorare</t>
  </si>
  <si>
    <t>Bocciata a gennaio 2023 con motivazione 6.a, risegnalata a luglio 2023.
Fondata a novembre 2021.
Registrata come agente (sezione A del RUI), è una NGA (l'unica in Italia insieme a Prima)
Revenue model: provvigioni (in media il 17%) + profit -sharing.
Ha raccolto €3m pre-seed da CNA, family office e business angel. Pre-money del round: €6m.
Sul mercato da settembre 2022 con la distribuzione offline (quella online sarà lanciato a febbraio '23), in 3 mesi ha raggiunto €1m di premi, 1k clienti e 8 compagnie partner.
Ricavi: 2022: €104k; 2023e: €904k; 2024e: €3,9m; 2025e: €10,4m; 2026e: €18m; 2027e: €25m
In raccolta per €5-7m.
Chiarito il tema regolatorio / requisiti patrimoniali.
&gt; motivo rejection: diversificazione portafoglio (Coverzen)</t>
  </si>
  <si>
    <t>Iniziativa segnalata a marzo 2023, ma non inserita in DF per stadio di vita; ci è stata risegnalata da Misal a giugno 2023. Fatta call conoscitiva
Offre un tool SaaS che permette alle compagnie di creare esperienze 3D virtuali di grande qualità i cui settori focus sono: i) Gaming, ii) Metaverso, iii) Martech (per e-commerce e per advertising).
300 utenti che hanno utilizzato piattaforma ed hanno effettuato più di 1k ottimizzazioni. In fase di chiusura 2 contratti da €56k.
La società è nel portafoglio di 360 Capital. Finora ha raccolto €650k (in cap table anche PoliHub, oltre ad angel investors).
Ricavi attesi 2023: €3k 
Round: da €500k a €1m per il go-to-market.
&gt; motivo rejection: fase di vita. Da monitorare.</t>
  </si>
  <si>
    <t>Fatta call conoscitiva
Aiutano le imprese manufatturiere a ridurre il tempo totale di ordine tramite l'utilizzo di tag, il 90% totale del tempo di ordine non riguarda la lavorazione del pezzo la coda in una stazione di stoccaggio.
Team: 5 persone
Margine ricavi: sulla componente sfotware marginano circa il 70-80%, sulla componente hardware il 30% 
Revenue model: licenza fee annuale.
Ricavi: 2021: €0, 2022: €22k, 2023e: €85k, 2024e: €150k.
Fundraised: Bocconi €30k; Forward factory €206k
Captable: Bocconi 5%, Forward factory 5-15%
Fundraising: €300-400k per chiudere il pre-seed
&gt; motivo rejection: fase di vita. Da monitorare.</t>
  </si>
  <si>
    <r>
      <t xml:space="preserve">Fatta prima call conoscitiva.
Fondata nel 2018 QSEE si pone l'obiettivo di aiutare le più grandi aziende a ridurre i costi energetici del 10% in pochi mesi anziché in decenni. Ha già avviato progetti pilota a livello mondiale che hanno già consentito di risparmiare $10m sui costi energetici del  portafoglio delle aziende clienti.
Legal entity in Italia (Bologna). HQ in Israele.
Team: 7 persone distribuite tra Israele e Irlanda.
Clienti: 10 tra Europa e America. Ingaggio minimo $4k per un KPI (solitamente i clienti richiedono un piano con più KPI)
Ricavi: $500k.
Ha raccolto $120k da TechStars; $210k da Forward Factory (acceleratore di CDP).
In raccolta per $3m ad una pre-money di €7m.
</t>
    </r>
    <r>
      <rPr>
        <sz val="11"/>
        <color theme="1"/>
        <rFont val="Calibri"/>
        <family val="2"/>
      </rPr>
      <t xml:space="preserve">&gt; motivo rejection: ha solo LE in italia non ha team e clienti italiani </t>
    </r>
  </si>
  <si>
    <t>Fondata nel 2016.
è una piattaforma di recensioni per piccoli e medi e-commerce che rappresenta una guida per lo shopping online al fine di trovare i migliori e-commerce. Hanno un modello sia B2B che B2C  che opera tramite ottimizzazione della query.
Team composto da 20 perosne tra Roma, Cagliari, Milano e Modena 
Burn rate: €20-25k al mese
Clienti: 2020: 150; 2021: 329; 2022: 485; H123: 687.
Revenues: 2022: €194k, H1 2023: €120k, 2023e: €440k, 2024e: €1,4m, 2025e: €3,4m.
Fundraised: €500k con CDP fondo Sud.
Captable: 53% funder, LVenture  12%, AFP capital 6,8% più alcuni Business Angels ma cambierà con conversion CDP. 
Fundraising: €2m ad una pre-money di €8m.
MRR dicembre 2022: €20k.
&gt; motivo rejection: fase di vita. Da segnare per VV6</t>
  </si>
  <si>
    <t>Fondata nel 2020.
Ha chiuso il 2022 con revenues superiori a €2m ed EBTDA positive (8% circa).
Stima di chiudere il 2023 con  €5m di ricavi (GM del 25%); + €1,5m già venduti in Q1 2023.
A marzo 2023 è stato annunciato il closing del Seed Round da €1,85m che ha visto la partecipazione di Prana Ventures e Bonsai Ventures ad una pre-money valuation di €5,5m e post-money valuation di €7m
Fundraising: round series A round da €7m da chiudere nel 4Q24.
Team composto da 14 persone, di cui 4 sono sales.
Captable: 80% founder e 20% investor. 
Team: 16 persone 
&gt; motivo rejection: struttura dell'operazione. Scrive Alessandro Pontari.</t>
  </si>
  <si>
    <t>Obiettivi previsti:
- Breakeven tra il secondo e il terzo anno di attività;
- EBITDA a regime intorno al 22% del fatturato;
- Net Income al quinto anno pari a €1,5m;
- Free Cash Flow from project puntuale cumulato di €1,6m.
Ricavi attesi: 2023e: €63k; 2024e: €641k; 2025e: €1,5m; 2026e: €4,7m; 2027e: €7,7m
EBITDA: 2023e: -€225k; 2024e: -€265k; 2025e: €65k; 2026e: €581k; 2027e: €1,7m
Fundraising: €550k
&gt;motivo rejection: fase di vita e diversificazione del portafoglio.</t>
  </si>
  <si>
    <t>Elena Vittone-Founders Factory</t>
  </si>
  <si>
    <t>Alessandra Biglia</t>
  </si>
  <si>
    <t>alessandra@heavenoat.com</t>
  </si>
  <si>
    <t>Leonardo Locatelli</t>
  </si>
  <si>
    <t>leonardo.locatelli@adapta.studio</t>
  </si>
  <si>
    <t>andrea.ballista@voiseed.com</t>
  </si>
  <si>
    <t>Andrea Ballista</t>
  </si>
  <si>
    <t>joan.ortega.alcaide@yk-robotics.com</t>
  </si>
  <si>
    <t>Joan Ortega Alcaide</t>
  </si>
  <si>
    <t>francesco.g@komete.io</t>
  </si>
  <si>
    <t>Francesco Gaetarelli</t>
  </si>
  <si>
    <t>rami@qsee.io</t>
  </si>
  <si>
    <t>Rami Refaeli</t>
  </si>
  <si>
    <t>carboni@eshoppingadvisor.com</t>
  </si>
  <si>
    <t>Andrea Carboni</t>
  </si>
  <si>
    <t>Hendrik Wawers</t>
  </si>
  <si>
    <t>elisa.bancala@nanomnia.eu</t>
  </si>
  <si>
    <t>Elisa Bancala</t>
  </si>
  <si>
    <t>e.paschoal@powerpill.io</t>
  </si>
  <si>
    <t>Emily Paschoal</t>
  </si>
  <si>
    <t>giovanni.baroni@x3energy.it</t>
  </si>
  <si>
    <t>Giovanni Baroni</t>
  </si>
  <si>
    <t>Fondata nel 2018.
Iniziativa rejected ad aprile 2021 con motivazione 1.a, ci è stata risegnalata a giugno 2023 dal founder.
Team: 4 persone (founders) e 5 sales assistant.
Ricavi 2022: €1,3m (vs €500k nel 2021); 2023e: €1,6m.
EBITDA positive dalla fondazione
Fundraised: Seed round da €750k con Azimut, crowfunding da 500k (angel investor che ha investito €250k) ad una pre-money €1,5m e €2,25m post-money.
In raccolta per un round di series A da €2,5m, puntano a non diluirsi più del 25%
&gt;  motivo rejection: settore di riferimento</t>
  </si>
  <si>
    <t xml:space="preserve">Tuidi </t>
  </si>
  <si>
    <t>giulio.martinacci@tuidi.it</t>
  </si>
  <si>
    <t>Giulio Martinacci</t>
  </si>
  <si>
    <t>DrinkMe</t>
  </si>
  <si>
    <r>
      <rPr>
        <i/>
        <sz val="11"/>
        <rFont val="Calibri"/>
        <family val="2"/>
      </rPr>
      <t>Startup</t>
    </r>
    <r>
      <rPr>
        <sz val="11"/>
        <rFont val="Calibri"/>
        <family val="2"/>
      </rPr>
      <t xml:space="preserve"> tecnologica che sviluppa modelli predittivi di AI, con un </t>
    </r>
    <r>
      <rPr>
        <i/>
        <sz val="11"/>
        <rFont val="Calibri"/>
        <family val="2"/>
      </rPr>
      <t>focus</t>
    </r>
    <r>
      <rPr>
        <sz val="11"/>
        <rFont val="Calibri"/>
        <family val="2"/>
      </rPr>
      <t xml:space="preserve"> particolare sul settore della distribuzione alimentare. Combinando uno studio metodico dei dati, personalizzazione dei processi aziendali e velocità di integrazione per restituire un </t>
    </r>
    <r>
      <rPr>
        <i/>
        <sz val="11"/>
        <rFont val="Calibri"/>
        <family val="2"/>
      </rPr>
      <t>output</t>
    </r>
    <r>
      <rPr>
        <sz val="11"/>
        <rFont val="Calibri"/>
        <family val="2"/>
      </rPr>
      <t xml:space="preserve"> accurato in modo da aumentare i profitti, ridurre le interruzioni di magazzino e ottimizzare gli inventari.</t>
    </r>
  </si>
  <si>
    <r>
      <t xml:space="preserve">Distributore digitale di vini, superalcolici e bevande per gli operatori del settore Ho.Re.Ca, raccogliendo ordini tramite l'utilizzo di un </t>
    </r>
    <r>
      <rPr>
        <i/>
        <sz val="11"/>
        <rFont val="Calibri"/>
        <family val="2"/>
      </rPr>
      <t xml:space="preserve">e-commerce </t>
    </r>
    <r>
      <rPr>
        <sz val="11"/>
        <rFont val="Calibri"/>
        <family val="2"/>
      </rPr>
      <t xml:space="preserve">collegato ad un </t>
    </r>
    <r>
      <rPr>
        <i/>
        <sz val="11"/>
        <rFont val="Calibri"/>
        <family val="2"/>
      </rPr>
      <t>software</t>
    </r>
    <r>
      <rPr>
        <sz val="11"/>
        <rFont val="Calibri"/>
        <family val="2"/>
      </rPr>
      <t xml:space="preserve"> gestionale </t>
    </r>
    <r>
      <rPr>
        <i/>
        <sz val="11"/>
        <rFont val="Calibri"/>
        <family val="2"/>
      </rPr>
      <t>custom</t>
    </r>
    <r>
      <rPr>
        <sz val="11"/>
        <rFont val="Calibri"/>
        <family val="2"/>
      </rPr>
      <t xml:space="preserve"> e proprietario che abilita la digitalizzazione della gestione della filiera sia lato Drinkme che lato cliente.</t>
    </r>
  </si>
  <si>
    <t>Il founder deve inviarci deck e BP.
&gt; Motivo rejection: mancato seguito</t>
  </si>
  <si>
    <t>FONDO VV2/VV4/VV5 -WEEKLY INVESTMENT TEAM MEETING</t>
  </si>
  <si>
    <r>
      <t xml:space="preserve">Piattaforma </t>
    </r>
    <r>
      <rPr>
        <i/>
        <sz val="11"/>
        <rFont val="Calibri"/>
        <family val="2"/>
      </rPr>
      <t xml:space="preserve">B2B2C </t>
    </r>
    <r>
      <rPr>
        <sz val="11"/>
        <rFont val="Calibri"/>
        <family val="2"/>
      </rPr>
      <t xml:space="preserve">per case di cura, ospedali, assistenza domiciliare che fornisce nipoti </t>
    </r>
    <r>
      <rPr>
        <i/>
        <sz val="11"/>
        <rFont val="Calibri"/>
        <family val="2"/>
      </rPr>
      <t>on-demand</t>
    </r>
    <r>
      <rPr>
        <sz val="11"/>
        <rFont val="Calibri"/>
        <family val="2"/>
      </rPr>
      <t xml:space="preserve"> per anziani che hanno bisogno di compagnia.</t>
    </r>
  </si>
  <si>
    <t>hendrik@bevy-express.com</t>
  </si>
  <si>
    <t>Hagaj Badash-CDP</t>
  </si>
  <si>
    <t>Restorative NeuroTechnologie</t>
  </si>
  <si>
    <t>Lokky</t>
  </si>
  <si>
    <t>sauro@lokky.it</t>
  </si>
  <si>
    <t>Sauro Mostarda</t>
  </si>
  <si>
    <t>SBP</t>
  </si>
  <si>
    <t>Fessura</t>
  </si>
  <si>
    <t>Cyclica</t>
  </si>
  <si>
    <t>Fermo</t>
  </si>
  <si>
    <t>Enzo Maria Savelli</t>
  </si>
  <si>
    <t>Omar Cadamuro</t>
  </si>
  <si>
    <t>e.savelli@sustainablebrandplatform.com</t>
  </si>
  <si>
    <t>omar.cadamuro@cyclica.it</t>
  </si>
  <si>
    <t>giacomo.zenoni@daze.eu</t>
  </si>
  <si>
    <t>Fondata nel 2021
Team: 13 persone
Clienti più importanti: Conad, Carrefour, to.market.
Ricavi: 2022: €185k; 2023e: €670k; 2024e:€2,3m
EBITDA: 2022: -€100k; 2023e: -€438k; 2024e: -€282k
Captable: 85,3% founders, 15 soci 
Fundraising: €800k ad una pre-money di €5m (40% committed).
&gt; motivo rejection: fase di vita. Segnalata per fondo VV6.</t>
  </si>
  <si>
    <r>
      <rPr>
        <i/>
        <sz val="11"/>
        <rFont val="Calibri"/>
        <family val="2"/>
      </rPr>
      <t>Broker</t>
    </r>
    <r>
      <rPr>
        <sz val="11"/>
        <rFont val="Calibri"/>
        <family val="2"/>
      </rPr>
      <t xml:space="preserve"> assicurativo digitale per piccole imprese, professionisti e </t>
    </r>
    <r>
      <rPr>
        <i/>
        <sz val="11"/>
        <rFont val="Calibri"/>
        <family val="2"/>
      </rPr>
      <t xml:space="preserve">freelance </t>
    </r>
    <r>
      <rPr>
        <sz val="11"/>
        <rFont val="Calibri"/>
        <family val="2"/>
      </rPr>
      <t>che, tramite l'utilizzo di un algoritmo e di una piattaforma di analisi dati, permette di modulare il servizio sulla base delle esigenze specifiche dell' attività.</t>
    </r>
  </si>
  <si>
    <r>
      <t xml:space="preserve">Sustainable Brand Platform offre una soluzione digitale per la gestione dei dati di sostenibilità per l'industria della moda, offrendo servizi come: </t>
    </r>
    <r>
      <rPr>
        <i/>
        <sz val="11"/>
        <color theme="1"/>
        <rFont val="Calibri"/>
        <family val="2"/>
      </rPr>
      <t>ecoscore</t>
    </r>
    <r>
      <rPr>
        <sz val="11"/>
        <color theme="1"/>
        <rFont val="Calibri"/>
        <family val="2"/>
      </rPr>
      <t xml:space="preserve">, impronta di carbonio, LCA del prodotto, analisi degli </t>
    </r>
    <r>
      <rPr>
        <i/>
        <sz val="11"/>
        <color theme="1"/>
        <rFont val="Calibri"/>
        <family val="2"/>
      </rPr>
      <t>hotspot</t>
    </r>
    <r>
      <rPr>
        <sz val="11"/>
        <color theme="1"/>
        <rFont val="Calibri"/>
        <family val="2"/>
      </rPr>
      <t xml:space="preserve">, definizione degli obiettivi, strumento di progettazione sostenibile. </t>
    </r>
  </si>
  <si>
    <r>
      <t xml:space="preserve">PMI marchigiana che realizza </t>
    </r>
    <r>
      <rPr>
        <i/>
        <sz val="11"/>
        <color theme="1"/>
        <rFont val="Calibri (Corpo)"/>
      </rPr>
      <t xml:space="preserve">calzature </t>
    </r>
    <r>
      <rPr>
        <sz val="11"/>
        <color theme="1"/>
        <rFont val="Calibri (Corpo)"/>
      </rPr>
      <t>fashion</t>
    </r>
    <r>
      <rPr>
        <i/>
        <sz val="11"/>
        <color theme="1"/>
        <rFont val="Calibri (Corpo)"/>
      </rPr>
      <t xml:space="preserve">-sport per uomo, donna e bambino, venduto a livello globale nei rivenditori riconosciuti e nelle </t>
    </r>
    <r>
      <rPr>
        <sz val="11"/>
        <color theme="1"/>
        <rFont val="Calibri (Corpo)"/>
      </rPr>
      <t>boutique</t>
    </r>
    <r>
      <rPr>
        <i/>
        <sz val="11"/>
        <color theme="1"/>
        <rFont val="Calibri (Corpo)"/>
      </rPr>
      <t>.</t>
    </r>
  </si>
  <si>
    <r>
      <t xml:space="preserve">Crea nuovi materiali biodegradabili </t>
    </r>
    <r>
      <rPr>
        <i/>
        <sz val="11"/>
        <color theme="1"/>
        <rFont val="Calibri (Corpo)"/>
      </rPr>
      <t>premium</t>
    </r>
    <r>
      <rPr>
        <sz val="11"/>
        <color theme="1"/>
        <rFont val="Calibri (Corpo)"/>
      </rPr>
      <t xml:space="preserve"> per l’industria del </t>
    </r>
    <r>
      <rPr>
        <i/>
        <sz val="11"/>
        <color theme="1"/>
        <rFont val="Calibri (Corpo)"/>
      </rPr>
      <t>fashion</t>
    </r>
    <r>
      <rPr>
        <sz val="11"/>
        <color theme="1"/>
        <rFont val="Calibri (Corpo)"/>
      </rPr>
      <t xml:space="preserve"> e del lusso, attraverso processi di trasformazione che abbiano un impatto minimo su ambiente e persone.</t>
    </r>
  </si>
  <si>
    <t>Hanno chiuso il 2022 con €5,4m di ricavi (vs. €1,8m nel 2021), di cui €4,5m derivanti da hardware (prodotto Dazebox C). Ricavi attesi nel 2023: €11m (ricavi Q1 2023 pari a poco più di €1m, sotto le aspettative a causa di problemi sul canale distributivo).
Rejected a luglio 2023 con motivazione 3.c, ci ha riscritto il founder a settembre 2023 per un update sul round: CDP VC ha firmato il TS a una pre-money di €25m, in corso la DD per il round da €11-13m, lo spazio disponibile sarebbe di €3-5m.
Sul prodotto Dazeplug ci sono stati dei passi avanti con il gruppo Stellantis.
&gt; motivo rejection: struttura dell'operazione</t>
  </si>
  <si>
    <t>Fondata nel 2013.
Iscritta ad ELITE e dal 2021 è partecipata al 24% da Investitori privati e istituzionali, tra cui AZIMUT.
Mission: Diventare un brand di riferimento nel segmento fashion-tech.
Linee di business: B2B (attraverso distribuzioni all'ingrosso e collaborazioni con Pepsi e Twinset) e B2C (attraverso la vendita in boutiques e tramite e-commerce)
Ricavi: 2020: €1,3m; 2021: €942k; 2022: €1,4m
EBITDA:  2020: €190k; 2021: €35k; 2022: €123k
Foundraising: €3,5m ad una valutazione pre-money di €7,5m per espansione in Europa e nel mercato statunitense.
&gt; motivo rejection: settore di riferimento.</t>
  </si>
  <si>
    <t>Fondata nel 2021.
Clienti: Furla, Balenciaga. Partono con i clienti con una piccola capsule, poi il valore dei contratti aumenta.
Team: 4 soci + una persona che si occupa di amministrazione + 1 nella parte di customer service/magazzino/social. Previsione di assumere altre risorse, ad esempio un tecnico di conceria che li aiuti nella parte di sviluppo. 
Ricavi: 2022: €490k (€120k di utile pre cassa); 2023e: €1m; 2024e: €3,2m; 2025e: €5,82m
Captable: 14% Azzurra e Giampaolo Morelli, Founders: 86%
Fundraising: €10m tra debito (meno del 50%) ed equity. Valutazione ancora da definire. Nell’ultimo round del 2022 la valutazione è stata pari a €5m. Il round parte ora e rimarrà aperto fino a dicembre 2023.
&gt; motivo rejection: settore di riferimento</t>
  </si>
  <si>
    <t>Fondata nel 2017.
L'obiettivo è quello di risolvere la problematica delle microplastiche nel settore agricolo. Vantaggio competitivo elevato in quanto sono i primi ad operare nel mercato in Europa e Italia.
Competitors: Aqdot, Tecstar, Sipcam Oxon, Corteva, ma finora non hanno risposto ai crtieri di biodegradabilità e plastic free.
Team: 9 persone
Burn rate: €35k al mese
Fatturato: 2019: ca. €100k;  2020: €200k; 2021: ca. €400k; 2022: €430k (di cui 90% nell'agritech)
Fatturato atteso: 2023: €500k; 2024: €1,2m; 2025: €3m; 2026: €11m 
Fundraised: €450k in due campagne ad una pre-money €4m e €4m post-money
Fundraising: €1,5m ad una pre-money di €15m per sviluppo commerciale, reclutamento di nuovi ricercatori, realizzazione di un impianto produttivo.
&gt; motivo rejection: fase di vita</t>
  </si>
  <si>
    <t>Fondata nel 2019.
Il brand è già presente in 1.400 negozi in tutta Italia con alcune delle più grandi catene alimentari, come Conad, Coop, Carrefour, Esselunga. è presente anche nel circuito Ho.Re.Ca. non solo nella GDO, inoltre, hanno anche il loro sito e-commerce (canale piccolo) che al momento conta 50-70 consumatori.
Al momento è presente con quattro varianti a base di latte d'avena in funzione dell'occasione d'uso (Original, Breakfast, Barista, Merenda). Il prodotto è posizionato esclusivamente nella sezione frigo dei supermercati e il packaging è in PET riciclato. A Marzo/Aprile 2024 ci sarà il lancio dello yogurt.
Prezzo del prodotto: €3,50 al litro, competitor (Alpro) €2,95 al litro.
In pipeline: La società ha tre fondatori, di cui due internazionali e uno dei quali è l’ex Presidente di CocaCola Italia. 
Rejected a luglio 2022 con motivazione 1.a, ripresentata a luglio 2023 da Growth Capital. 
Ricavi: 2022: €700k; 2023e: €1,3m; 2024e: €5,6m; 2025e: €17,7m
Team: 20 persone (4 soci tutti full time sull'iniziativa)
Fundraised: ha completato un round series A ad agosto 2021, aperto ad angel investors. 
Fundraising: Al momento è in raccolta per circa €3m di cui €2m sono già commissionati (€1m tramite finanziamento bancario e €1m sottoscritto da un socio)
&gt; motivo rejection: team interessante ma prodotto poco difendibile tecnologicamente e focalizzato su mercato B2C su cui non siamo intenzionati a procedere attualmente.</t>
  </si>
  <si>
    <t>MODELLO B2B: valorizzazione e monetizzazione delle sponsorizzazioni sportive. Business model: martech company.
MODELLO B2B2C: valorizzazione e monetizzazione della community in App e sui social. Business model: media company.
Ricavi 2022: €100k.
Ricavi attesi 2023e: €900k; 2024e: €2,8m; 2025e: €5,5m; 2026e: €8,5m.
Società partecipata da Sporte e Salute e CDP attraverso il fondo WeSportUp.
In raccolta per €2m, di cui €1m tramite convertibile in Q2 2023 e €1m tramite equity in Q2 2024.
&gt; motivo rejection: mancato seguito</t>
  </si>
  <si>
    <t>Digital Waste Management</t>
  </si>
  <si>
    <t>Sviluppa soluzioni per la gestione informatizzata dei rifiuti: fornisce servizi dedicati alla gestione fiscale, amministrativa e organizzativa del settore del trasporto/recupero/smaltimento rifiuti e opera anche nell’ambito del settore Rifiuti Solidi Urbani.</t>
  </si>
  <si>
    <t>Boniviri</t>
  </si>
  <si>
    <t>Azienda alimentare che produce prodotti agroalimentari sani e sostenibili che sostengono gli agricoltori e proteggono l'ambiente.</t>
  </si>
  <si>
    <t>Armando Palma-Arcadia Holding</t>
  </si>
  <si>
    <t>Armando Palma</t>
  </si>
  <si>
    <t>armando@arcadiaholding.net</t>
  </si>
  <si>
    <t>Ruralis</t>
  </si>
  <si>
    <r>
      <t xml:space="preserve">Opera nel mercato del </t>
    </r>
    <r>
      <rPr>
        <i/>
        <sz val="11"/>
        <color theme="1"/>
        <rFont val="Calibri (Corpo)"/>
      </rPr>
      <t xml:space="preserve">Digital Property Management </t>
    </r>
    <r>
      <rPr>
        <sz val="11"/>
        <color theme="1"/>
        <rFont val="Calibri (Corpo)"/>
      </rPr>
      <t>e si specializza nella gestione digitale delle proprietà, lasciando al proprietario la parte operativa (</t>
    </r>
    <r>
      <rPr>
        <i/>
        <sz val="11"/>
        <color theme="1"/>
        <rFont val="Calibri (Corpo)"/>
      </rPr>
      <t>check-in</t>
    </r>
    <r>
      <rPr>
        <sz val="11"/>
        <color theme="1"/>
        <rFont val="Calibri (Corpo)"/>
      </rPr>
      <t xml:space="preserve"> fisico, pulizia, e manutenzione).</t>
    </r>
  </si>
  <si>
    <t>Huna</t>
  </si>
  <si>
    <t>Sviluppa soluzioni personalizzate per ottimizzare la gestione dell'illuminazione stradale, del controllo dell'energia e dei sistemi di automazione.</t>
  </si>
  <si>
    <t>Smartway</t>
  </si>
  <si>
    <t>Crea soluzioni di lavoro, che riunisce i lavoratori remoti, le loro aziende, i locali, i comuni per ridefinire il mondo del lavoro a distanza.</t>
  </si>
  <si>
    <t>Argo Investor Day by LVenture Group</t>
  </si>
  <si>
    <t>Friland</t>
  </si>
  <si>
    <t>Mapo Tapo</t>
  </si>
  <si>
    <t>Weforguest</t>
  </si>
  <si>
    <t>eliana.langella@lventuregroup.com</t>
  </si>
  <si>
    <t>Eliana Langella-Lventure</t>
  </si>
  <si>
    <t>Affitta piccoli alloggi nomadi, moduli abitativi autosufficienti su ruote, che migrano, si insediano temporaneamente in luoghi naturali selezionati.</t>
  </si>
  <si>
    <t>Piattaforma dove le guide certificate possono organizzare viaggi di gruppo per gli appassionati di sport estremi.</t>
  </si>
  <si>
    <r>
      <t xml:space="preserve">Soluzione di </t>
    </r>
    <r>
      <rPr>
        <i/>
        <sz val="11"/>
        <color theme="1"/>
        <rFont val="Calibri (Corpo)"/>
      </rPr>
      <t>CRM</t>
    </r>
    <r>
      <rPr>
        <sz val="11"/>
        <color theme="1"/>
        <rFont val="Calibri (Corpo)"/>
      </rPr>
      <t xml:space="preserve"> e </t>
    </r>
    <r>
      <rPr>
        <i/>
        <sz val="11"/>
        <color theme="1"/>
        <rFont val="Calibri (Corpo)"/>
      </rPr>
      <t>Marketing automations</t>
    </r>
    <r>
      <rPr>
        <sz val="11"/>
        <color theme="1"/>
        <rFont val="Calibri (Corpo)"/>
      </rPr>
      <t xml:space="preserve"> dedicata al settore alberghiero che risponde alle specifiche esigenze in un unico strumento. È stata progettata attorno alle specifiche integrazioni del settore e rappresenta il </t>
    </r>
    <r>
      <rPr>
        <i/>
        <sz val="11"/>
        <color theme="1"/>
        <rFont val="Calibri (Corpo)"/>
      </rPr>
      <t>data hub</t>
    </r>
    <r>
      <rPr>
        <sz val="11"/>
        <color theme="1"/>
        <rFont val="Calibri (Corpo)"/>
      </rPr>
      <t xml:space="preserve"> degli albergatori.. </t>
    </r>
  </si>
  <si>
    <r>
      <t xml:space="preserve">Marketplace </t>
    </r>
    <r>
      <rPr>
        <i/>
        <sz val="11"/>
        <rFont val="Calibri"/>
        <family val="2"/>
        <scheme val="minor"/>
      </rPr>
      <t>B2B</t>
    </r>
    <r>
      <rPr>
        <sz val="11"/>
        <rFont val="Calibri"/>
        <family val="2"/>
        <scheme val="minor"/>
      </rPr>
      <t xml:space="preserve"> che mette in contatto gli operatori del settore </t>
    </r>
    <r>
      <rPr>
        <i/>
        <sz val="11"/>
        <rFont val="Calibri"/>
        <family val="2"/>
        <scheme val="minor"/>
      </rPr>
      <t>Ho.Re.Ca.</t>
    </r>
    <r>
      <rPr>
        <sz val="11"/>
        <rFont val="Calibri"/>
        <family val="2"/>
        <scheme val="minor"/>
      </rPr>
      <t xml:space="preserve"> e i fornitori di prodotti alimentari.</t>
    </r>
  </si>
  <si>
    <r>
      <rPr>
        <i/>
        <sz val="11"/>
        <rFont val="Calibri"/>
        <family val="2"/>
        <scheme val="minor"/>
      </rPr>
      <t>App</t>
    </r>
    <r>
      <rPr>
        <sz val="11"/>
        <rFont val="Calibri"/>
        <family val="2"/>
        <scheme val="minor"/>
      </rPr>
      <t xml:space="preserve"> ufficiale delle Nazioni Unite per incentivare i comportamenti sostenibili dei cittadini, suggerendo azioni per ridurre l’impatto ambientale. 
La Società ha anche sviluppato una piattaforma di </t>
    </r>
    <r>
      <rPr>
        <i/>
        <sz val="11"/>
        <rFont val="Calibri"/>
        <family val="2"/>
        <scheme val="minor"/>
      </rPr>
      <t xml:space="preserve">stakeholders engagement </t>
    </r>
    <r>
      <rPr>
        <sz val="11"/>
        <rFont val="Calibri"/>
        <family val="2"/>
        <scheme val="minor"/>
      </rPr>
      <t xml:space="preserve">per aziende, governi ed istituzioni che consente, tramite meccanismi di </t>
    </r>
    <r>
      <rPr>
        <i/>
        <sz val="11"/>
        <rFont val="Calibri"/>
        <family val="2"/>
        <scheme val="minor"/>
      </rPr>
      <t xml:space="preserve">gamification </t>
    </r>
    <r>
      <rPr>
        <sz val="11"/>
        <rFont val="Calibri"/>
        <family val="2"/>
        <scheme val="minor"/>
      </rPr>
      <t xml:space="preserve">e contenuti educativi, di coinvolgere dipendenti, clienti, studenti e cittadini sulle tematiche di sostenibilità, ottenendo dati utili ai fini di reportistica </t>
    </r>
    <r>
      <rPr>
        <i/>
        <sz val="11"/>
        <rFont val="Calibri"/>
        <family val="2"/>
        <scheme val="minor"/>
      </rPr>
      <t>ESG</t>
    </r>
    <r>
      <rPr>
        <sz val="11"/>
        <rFont val="Calibri"/>
        <family val="2"/>
        <scheme val="minor"/>
      </rPr>
      <t>.</t>
    </r>
  </si>
  <si>
    <t>Marketplace attivato in Q2 2022. 
Round da €2m ad una pre-money di €4,5m per finanziare espansione internazionale
Marketplace costruito su Vetex e Netsuite, team tech esternalizzato.
Rejected a settembre 2022 con motivazione 1.a, iniziativa risegnalata a settembre 2023 per VV6
Fatturato 2022: €20k (obiettivo €100k); 2023: €45k
&gt; motivo rejection: fase di vita, diversificazione di portafoglio.</t>
  </si>
  <si>
    <t>Fondata nel 2020.
Da poche settimane hanno aperto un round seed stage che contano di chiudere nei prossimi 2 mesi.
Rejected a gennaio 2023 con motivazione 1.f (Giulio consiglia di non procedere: player piccolo, competitor UK che sta prendendo quote di mercato).
Ricavi: €2021: €2,8k; 2022: €3k
&gt;motivo rejection: fase di vita, dubbi anche circa la difendibilità dell'iniziativa.</t>
  </si>
  <si>
    <t>Fondata nel 2020.
Primo servizio di food delivery in Italia ad aver firmato un accordo con NIDIL-CGIL per contrattualizzare i riders.
KPIs: +17k utenti registrati, che hanno generato +85k ordini; +200 ristoranti partner, 20 dei quali in esclusiva; +60 riders.
rejected a marzo 2023 con motivazione 1.m
ricavi: 2020: €59k; 2021: 285k
&gt; motivo rejection: settore di riferimento.</t>
  </si>
  <si>
    <t>Fondata nel 2018.
Primo broker assicurativo digitale italiano che si concentra su più di 6 milioni di imprenditori e microimprese con meno di 10 dipendenti. L'offerta include le principali coperture assicurative P&amp;C per le aziende.
Hanno implementato due cose in parallelo: digitalizzato processo dall’orientamento del cliente fino all’emissione della polizza. Puntato  sulla costruzione e sviluppo di algoritmo di profilazione del cliente (attraverso l'utilizzo dei dati del cliente più dati ISTAT) e conseguente personalizzazione dell’offerta.
Team: 25 persone
Clienti: Vittoria assicurazioni (hanno dato autonomia di scontistica al pari dei loro agenti,così da costruire un progetto su singola garanzia). Stanno finalizzando un contratto con una compagnia straniera (Hiscox ) per la quale agiranno come Mja con target freelance, disegnando un prodotto multirischio sui freelance. 
Ricavi: 2022: €487k; 2023e: €1,3m; 2024e: €4,7m; 2027e: €14,6m
EBITDA: 2022: -€916k; 2023e: -€1,5m; 2024e: -€2,2m; 2027e: €3,7m
Burn rate: €150k per il lancio mja.
Fundraised: €2,8m con valutaizione post money €11m
Fundraising: €5m ad una pre money di €20m
&gt; motivo rejection: diversificazione del portafoglio (coverzen), dubbi anche su pre money.</t>
  </si>
  <si>
    <t>Azienda che si occupa di produzione e commercializzazione di software specialistico dedicato alla gestione dello smaltimento/recupero dei rifiuti sia urbani che industriali.
750 Clienti (Utilities, PMI, Grandi Aziende, PA, Associazioni). Tra i clienti: Enel, Osram, Ducati, Pirelli. 3.000 prodotti installati.
Ricavi: 2021: €5,2m; 2022: €5,6m; 2023e: €6,8m
EBITDA: 2021: €900k; 2022: €900k; 2023e: €1,4m
&gt; motivo rejection: piano di crescita prospettica</t>
  </si>
  <si>
    <t>Ricavi: 2021: €47k; 2022: €183k; 2023e: €350k; 2024e: €657k; 2025e: €1m 
EBITDA: 2021: 0,5%; 2022: 2,3%; 2023e: 2,3%; 2024e: 0,7%; 2025e: 2,2% 
Fundraising: €170k
&gt; motivo rejection: fase di vita e settore di riferimento. Già in contatto con team VV6.</t>
  </si>
  <si>
    <t>Ricavi: 2020: €14k; 2021: €53k; 2022: €193k; 2023e: €401k; 2024e: €726k
EBITDA: 2020: €2k; 2021: €6k; 2022: €18k; 2023e: -€89k; 2024e: €22k
Fundraised: €221,7k, valutazione post money €2,5m
&gt; motivo rejection: fase di vita. Già in contatto con team VV6.</t>
  </si>
  <si>
    <t>Returning customers: 60%
Il deck non contiene informazioni economiche.
Fundraising: €500k 
&gt; motivo rejection: fase di vita.</t>
  </si>
  <si>
    <t>Ricavi: 2021: €61k; 2022: €128k; 2023e: €260k (YTD: €190k)
CAC: €38
Monthly guest: 300
Fundraising: €900k
&gt; motivo rejection: fase di vita.</t>
  </si>
  <si>
    <t>Fatturato: 2020: €23k; 2021: €15k; 2022: €64k 
Fundraised: €450k da Lventure, CDP e BA; €350k Smart &amp; Start - Invitalia
Non sono al momento in raccolta
&gt;motivo rejection: fase di vita e percorso di crescita attuale</t>
  </si>
  <si>
    <t>Fondata nel 2021.
Hanno sviluppato una piattaforma Rfid che permette di etichettare i prodotti presenti in magazzino ed un sistema/lettore all'interno del magazzino che intercetta l’etichetta del prodotto sia in entrata che in uscita. (possiede brevetto)
Revenue model: catalogo elettronico, sofrtware gestionale per la digitalizzazione della supply chain, drink me academy per la gestione dell’attività (corsi sull'utilizzo del software, formazioni di baristi, camierieri, ecc.)
Team composto da 8 persone (4 founders)
Captable: 82,28% founders; 17,72% investotori crowd.
Clienti più importanti: Bulgari hotel, Tocqueville, Volt, Antinori, Campari, Martini, CocaCola, RedBull, Heineken.
CAC: €380, AOV: €677, Customer lifetime value: €64k
First margin: 28%
Ricavi: 2022: €630k; 2023e: €1,2m (transato); 2024e: €3,1m; 2027e: €21,1m
EBITDA: 2022: -€8k; 2023e: -€17k; 2024e: €127k; 2027e: €3,3m
Fundraised: €280k ad una pre money di €1,3m
Fundriaising: €1,5m ad una pre money di €4,5m
&gt; motivo rejection: settore di riferimento e diversificazione del portafoglio (Deliveristo). data la difficioltà di Deliveristo ad acquisire nuovi clienti preferiamo non approfondire l'analisi.</t>
  </si>
  <si>
    <t>Fondata nel 2018.
Il sistema regola in automatico l’intensità luminosa dei lampioni analizzando in tempo reale i flussi video delle telecamere e individuando le zone dove sono presenti persone.
Ricavi: 2020: circa €300k; 2021: circa €350k; 2022: circa €630k
Fundraised: 2021: €17k Voucher 3i (Invitalia), 2022: €653k Smrt &amp; Start (Invitalia)
Fundraising: €1m
&gt; motivo rejection: fase di vita. Già in contatto con team VV6.</t>
  </si>
  <si>
    <t>Cromos</t>
  </si>
  <si>
    <t>PlusAdvance</t>
  </si>
  <si>
    <t>Z4Tec</t>
  </si>
  <si>
    <t>Salute in Cloud</t>
  </si>
  <si>
    <t>Weeiam</t>
  </si>
  <si>
    <t>DFAB</t>
  </si>
  <si>
    <t>TipsHere</t>
  </si>
  <si>
    <t>Buzzup</t>
  </si>
  <si>
    <t>Orange Fiber</t>
  </si>
  <si>
    <t>Riccione</t>
  </si>
  <si>
    <t>Faenza</t>
  </si>
  <si>
    <t>Sida Group</t>
  </si>
  <si>
    <t>Startup Geeks</t>
  </si>
  <si>
    <t>Antonio Rinaldi</t>
  </si>
  <si>
    <t>Federico Nicolosi</t>
  </si>
  <si>
    <t>Impact Hub-Milano</t>
  </si>
  <si>
    <t>finance2@sidagroup.com</t>
  </si>
  <si>
    <t>Leonardo Marangoni</t>
  </si>
  <si>
    <t>rinaldi.antonio7@gmail.com</t>
  </si>
  <si>
    <t>Supporta le aziende manifatturiere nel loro percorso di innovazione dei processi produttivi in ottica Industria 4.0, operando nell'ambito di: Automazione econtrollo, monitoraggio della produzione e ricerca e sviluppo.</t>
  </si>
  <si>
    <t>fn@upsurgeon.com</t>
  </si>
  <si>
    <t>milan.incubatore@impacthub.net</t>
  </si>
  <si>
    <t>Impact Hub Incubatore</t>
  </si>
  <si>
    <t>PMI innovativa che produce fibre, filati e tessuti a partire dagli agrumi - attraverso un processo brevettato - per i settori moda, arredamento e automotive.</t>
  </si>
  <si>
    <t xml:space="preserve">alessio@startupgeeks.it </t>
  </si>
  <si>
    <t>App per guidare le persone a tenere traccia del proprio stato di salute, attraverso uno strumento che possa essere d’aiuto nell’organizzazione e comprensione della propria documentazione clinica.</t>
  </si>
  <si>
    <r>
      <t xml:space="preserve">Piattaforma Digitale che permette la consulenza di immagine digitale, fondendo "Armocromia" e </t>
    </r>
    <r>
      <rPr>
        <i/>
        <sz val="11"/>
        <color theme="1"/>
        <rFont val="Calibri"/>
        <family val="2"/>
        <scheme val="minor"/>
      </rPr>
      <t xml:space="preserve">Shapes Theory al fine di </t>
    </r>
    <r>
      <rPr>
        <sz val="11"/>
        <color theme="1"/>
        <rFont val="Calibri"/>
        <family val="2"/>
        <scheme val="minor"/>
      </rPr>
      <t>incrementare le vendite dell'</t>
    </r>
    <r>
      <rPr>
        <i/>
        <sz val="11"/>
        <color theme="1"/>
        <rFont val="Calibri"/>
        <family val="2"/>
        <scheme val="minor"/>
      </rPr>
      <t>e-commerce.</t>
    </r>
  </si>
  <si>
    <r>
      <t xml:space="preserve">Applicazione che consente alle persone di guadagnare denaro su base giornaliera da tutte le azioni </t>
    </r>
    <r>
      <rPr>
        <i/>
        <sz val="11"/>
        <color theme="1"/>
        <rFont val="Calibri"/>
        <family val="2"/>
        <scheme val="minor"/>
      </rPr>
      <t>online</t>
    </r>
    <r>
      <rPr>
        <sz val="11"/>
        <color theme="1"/>
        <rFont val="Calibri"/>
        <family val="2"/>
        <scheme val="minor"/>
      </rPr>
      <t xml:space="preserve"> e </t>
    </r>
    <r>
      <rPr>
        <i/>
        <sz val="11"/>
        <color theme="1"/>
        <rFont val="Calibri"/>
        <family val="2"/>
        <scheme val="minor"/>
      </rPr>
      <t>offline</t>
    </r>
    <r>
      <rPr>
        <sz val="11"/>
        <color theme="1"/>
        <rFont val="Calibri"/>
        <family val="2"/>
        <scheme val="minor"/>
      </rPr>
      <t xml:space="preserve"> che svolgono senza l'utilizzo di </t>
    </r>
    <r>
      <rPr>
        <i/>
        <sz val="11"/>
        <color theme="1"/>
        <rFont val="Calibri"/>
        <family val="2"/>
        <scheme val="minor"/>
      </rPr>
      <t>partnership</t>
    </r>
    <r>
      <rPr>
        <sz val="11"/>
        <color theme="1"/>
        <rFont val="Calibri"/>
        <family val="2"/>
        <scheme val="minor"/>
      </rPr>
      <t>.</t>
    </r>
  </si>
  <si>
    <r>
      <t>Piattaforma che permette agli utenti di guadagnare segnalando immobili in vendita selezionando i migliori professionisti/</t>
    </r>
    <r>
      <rPr>
        <i/>
        <sz val="11"/>
        <color theme="1"/>
        <rFont val="Calibri"/>
        <family val="2"/>
        <scheme val="minor"/>
      </rPr>
      <t>partners</t>
    </r>
    <r>
      <rPr>
        <sz val="11"/>
        <color theme="1"/>
        <rFont val="Calibri"/>
        <family val="2"/>
        <scheme val="minor"/>
      </rPr>
      <t xml:space="preserve"> immobiliari sul territorio.</t>
    </r>
  </si>
  <si>
    <r>
      <t xml:space="preserve">Tramite l'utilizzo dei dispositivi </t>
    </r>
    <r>
      <rPr>
        <i/>
        <sz val="11"/>
        <color theme="1"/>
        <rFont val="Calibri"/>
        <family val="2"/>
        <scheme val="minor"/>
      </rPr>
      <t>IoT</t>
    </r>
    <r>
      <rPr>
        <sz val="11"/>
        <color theme="1"/>
        <rFont val="Calibri"/>
        <family val="2"/>
        <scheme val="minor"/>
      </rPr>
      <t xml:space="preserve"> e </t>
    </r>
    <r>
      <rPr>
        <i/>
        <sz val="11"/>
        <color theme="1"/>
        <rFont val="Calibri"/>
        <family val="2"/>
        <scheme val="minor"/>
      </rPr>
      <t>IA</t>
    </r>
    <r>
      <rPr>
        <sz val="11"/>
        <color theme="1"/>
        <rFont val="Calibri"/>
        <family val="2"/>
        <scheme val="minor"/>
      </rPr>
      <t>, offrono servizi di impollinazione monitorata agli agricoltori, aumentando i rendimenti delle colture e proteggendo gli impollinatori.</t>
    </r>
  </si>
  <si>
    <t>Business model B2B e B2C
Il deck non contiene informazioni economiche.
&gt; motivo rejection: fase di vita</t>
  </si>
  <si>
    <r>
      <t xml:space="preserve">Piattaforma di </t>
    </r>
    <r>
      <rPr>
        <i/>
        <sz val="11"/>
        <rFont val="Calibri"/>
        <family val="2"/>
      </rPr>
      <t xml:space="preserve">corporate learning </t>
    </r>
    <r>
      <rPr>
        <sz val="11"/>
        <rFont val="Calibri"/>
        <family val="2"/>
      </rPr>
      <t xml:space="preserve">e </t>
    </r>
    <r>
      <rPr>
        <i/>
        <sz val="11"/>
        <rFont val="Calibri"/>
        <family val="2"/>
      </rPr>
      <t xml:space="preserve">people transformation </t>
    </r>
    <r>
      <rPr>
        <sz val="11"/>
        <rFont val="Calibri"/>
        <family val="2"/>
      </rPr>
      <t xml:space="preserve">che offre academy verticali per competenze e dipartimenti specifici, </t>
    </r>
    <r>
      <rPr>
        <i/>
        <sz val="11"/>
        <rFont val="Calibri"/>
        <family val="2"/>
      </rPr>
      <t xml:space="preserve">corporate university </t>
    </r>
    <r>
      <rPr>
        <sz val="11"/>
        <rFont val="Calibri"/>
        <family val="2"/>
      </rPr>
      <t>trasversali e percorsi di formazione.</t>
    </r>
  </si>
  <si>
    <t>Community di circa 90K persone
Ricavi: €110k; 2022: €110k
CAC: 2021: €94; 2022: €59; 2023: €18
Fundraised: €480k in investimento, €70k grants; Smart &amp; Start €300k
Fundraising: €1m di cui il 35% è già soft-committed da CDP
&gt; motivo rejection: fase di vita e percorso di crescita attuale.</t>
  </si>
  <si>
    <t>FindMyLost</t>
  </si>
  <si>
    <t>Newarc</t>
  </si>
  <si>
    <t>Mark One</t>
  </si>
  <si>
    <t>KeyImpresa</t>
  </si>
  <si>
    <t>Spezia</t>
  </si>
  <si>
    <t>Leonardo Valenti</t>
  </si>
  <si>
    <r>
      <t xml:space="preserve">Piattaforma digitale per la gestione del servizio oggetti rinvenuti per il mondo </t>
    </r>
    <r>
      <rPr>
        <i/>
        <sz val="11"/>
        <color theme="1"/>
        <rFont val="Calibri"/>
        <family val="2"/>
        <scheme val="minor"/>
      </rPr>
      <t>Business</t>
    </r>
    <r>
      <rPr>
        <sz val="11"/>
        <color theme="1"/>
        <rFont val="Calibri"/>
        <family val="2"/>
        <scheme val="minor"/>
      </rPr>
      <t xml:space="preserve"> e </t>
    </r>
    <r>
      <rPr>
        <i/>
        <sz val="11"/>
        <color theme="1"/>
        <rFont val="Calibri"/>
        <family val="2"/>
        <scheme val="minor"/>
      </rPr>
      <t xml:space="preserve">Consumer </t>
    </r>
    <r>
      <rPr>
        <sz val="11"/>
        <color theme="1"/>
        <rFont val="Calibri"/>
        <family val="2"/>
        <scheme val="minor"/>
      </rPr>
      <t>che permette di ritrovare il proprio oggetto smarrito ovunque ci si trovi.</t>
    </r>
  </si>
  <si>
    <t>info@findmylost.it</t>
  </si>
  <si>
    <t>FindMyLost team</t>
  </si>
  <si>
    <t>Edoardo Tabasso</t>
  </si>
  <si>
    <t>e.tabasso@newarc.it</t>
  </si>
  <si>
    <t>l.valenti@leonardovalenti.it</t>
  </si>
  <si>
    <r>
      <t xml:space="preserve">Fornisce alle medie e grandi aziende stampanti 3D e il </t>
    </r>
    <r>
      <rPr>
        <i/>
        <sz val="11"/>
        <color theme="1"/>
        <rFont val="Calibri"/>
        <family val="2"/>
        <scheme val="minor"/>
      </rPr>
      <t>know-how</t>
    </r>
    <r>
      <rPr>
        <sz val="11"/>
        <color theme="1"/>
        <rFont val="Calibri"/>
        <family val="2"/>
        <scheme val="minor"/>
      </rPr>
      <t xml:space="preserve"> necessario per garantire che la manifattura additiva sia implementata con successo nei processi produttivi.  </t>
    </r>
  </si>
  <si>
    <t>Fabrizio Sanguinetti</t>
  </si>
  <si>
    <t>f.sanguinetti@keycontabilita.it</t>
  </si>
  <si>
    <r>
      <t xml:space="preserve">Sistema integrato in </t>
    </r>
    <r>
      <rPr>
        <i/>
        <sz val="11"/>
        <color theme="1"/>
        <rFont val="Calibri"/>
        <family val="2"/>
        <scheme val="minor"/>
      </rPr>
      <t>cloud</t>
    </r>
    <r>
      <rPr>
        <sz val="11"/>
        <color theme="1"/>
        <rFont val="Calibri"/>
        <family val="2"/>
        <scheme val="minor"/>
      </rPr>
      <t xml:space="preserve"> che aiuta le piccole e micro imprese a ridurre i costi di gestione ottimizzando le proprie risorse.</t>
    </r>
  </si>
  <si>
    <t>Rejected a ottobre 2021 con motivazione 1.a, è stata risegnalata a settembre 2022 da Amedeo che li ha conosciuti ad un evento di Digital Magics.
Rejected a settembre 2022 con motivazione 1.a (dubbi anche circa sviluppi tecnologici da validare e traction limitata), ci è stata risegnalata dal founder a settembre 2023. 
Fatturato 2022: €1,03m (vs. €1,26m previsti nel BP del 2022); fatturato atteso nel 2023: €2,5m (vs. €4,28m nel BP del 2022).
A fine 2022 hanno raccolto €2m tramite safe note da Telefonica, Banca Sella, Equiter, CDP, IAG e Sport Horizon (convertiranno con nuovo round da almeno €1,5m ad uno sconto del 30% se il round viene chiuso prima del 30 aprile 2023. Cap: €10m).
Attualmente sono in raccolta per €4m ad una pre-money di €22m (hanno ricevuto conferma dell'investimento da parte di un fondo blockchain fino a €2m. Inoltre, sono in discussione con Equiter e CDP per un follow-on e con Edenred Ventures e un VC italiano che intestirebbe con posizione da lead). 
&gt; motivo rejection: dubbi su struttura dell'operazione (pre-money alta €22m), traction ancora limitata e sviluppo tecnologico da validare.</t>
  </si>
  <si>
    <t>Fondata nel 2017.
Fatturato: 2020: €417k; 2021: €788k; 2022: €594k
&gt; motivo rejection: percorso di crescita attuale.</t>
  </si>
  <si>
    <t>70+ utenti in app
850+ leads raccolti
CAC: 11,20€
Business model: B2C
Ricavi: 2023e: €45k; 2024e: €282k; 2026e: €1,6m
EBITDA: 2023e: -€101k; 2024e: -€39k; 2026e: €469m
Team: 6 persone
Fundraising: €360k
&gt; motivo rejection: fase di vita. Dubbi anche sul business B2C. Da segnalare per fondo VV6.</t>
  </si>
  <si>
    <t>Fondata nel 2020.
Partnership strategiche per mercato italiano, anche con realtà industriali. Inizio Partnership con realtà del mercato spagnolo 10/2023
Fatturato contrattualizzato 2021-2022: oltre €250k
1500+ utenti segnalatori attivi sulla piattaforma
Fundraising: €€400k ad una pre money di €1,5m
&gt; motivo rejection: fase di vita.</t>
  </si>
  <si>
    <t>Fondata nel 2016
Numero clienti B2B 2023: 10 + 3 contratti in fase di negoziazione
Revenue Model: Set-up Fee + SaaS Fee + margine sulle spedizioni + Contact Center
Break-even point raggiunto nel 2022
Churn rate 2018-2023: 0%
AVG return rate: 58%
Ricavi: 2020: €45k; 2021: €70k; 2022: €129k
Round: €1m ad una pre-money di €4m
&gt; motivo rejection: fase di vita, dubbi anche sul settore di riferimento.</t>
  </si>
  <si>
    <t>capacità produttiva potenziale di 60T di fibre/anno - partnership produttive di filiera (fibra, filato, tessuti) 
5 clienti acquisiti nel 2022-2023
Fatturato: 2020: €500; 2021: €6k
Fundraising: €300k ad una pre money di €3,6m
&gt; motivo rejection: fase di vita, dubbi anche sul fatto che l'azienda è presente sul mercato da diversi anni ma non ha ancora realizzato metriche interessanti.</t>
  </si>
  <si>
    <t>Device IoT in grado di trasformare un qualsiasi ingresso elettrificato in un sistema di controllo di accessi utilizzando un cellulare.</t>
  </si>
  <si>
    <t>(vuoto)</t>
  </si>
  <si>
    <t>Piattaforma basata su Intelligenza Artificiale applicata al mondo dell'Influencer Marketing.</t>
  </si>
  <si>
    <t>La società ha sviluppato Kimeme, soluzione AI  concepita per la risoluzione di problemi di ottimizzazione in ambito CAE.</t>
  </si>
  <si>
    <t>Marketplace B2B che mette in contatto gli operatori del settore Ho.Re.Ca. e i fornitori di prodotti alimentari.</t>
  </si>
  <si>
    <t>Piattaforma attiva nel comparto beauty con vendita di prodotti skincare.</t>
  </si>
  <si>
    <t>One-stop platform per broker assicurativi, che permette l’automazione e l’efficientamento dei processi relativi alla vendita delle assicurazioni.</t>
  </si>
  <si>
    <t>Società di informazione ed educazione economico-finanziaria per giovani under 35.</t>
  </si>
  <si>
    <t>Rejected a Novembre 2022 per fase di vita, risegnalata dal founder.
Lanciata a gennaio 2022, risolve il problema di accesso alle cure dell’anziano. Gli anziani/familiari possono prenotare servizi di assistenza soft: inizialmente solo servizio di compagnia, ora anche assistenza degli O.S.S.
Nella seconda metà del 2022 sono passati da 21 a 128 ore di servizio prestato alle case di riposo. A metà 2023 sono a 1100 ore mensili.
Business model: B2B2C, oggi si stanno spostando anche sul B2C.
Cliente: maggiore è Korian (leader nel servizio), Santagostino, ecc..
Margini: 1 ora di servizio assistenza dei nipoti 3€ (il nipote viene pagato 7€, rivendono l’ora a 10€ alla casa di riposo che la rivende a 13€, l’utente finale paga 13€ + iva. O.S.S.: viene pagato 16€ e l’ora viene venduta a 21€ alla casa di riposo).
CAC: 55€
Fatturato: 2023e: €240k
Fundraised: Raccolto un pre-seed di €220k con Oltre Venture a maggio 2022.
Fundraising: In raccolta nel Q12024-Q42024: €1m ad una pre-money di €3m.
&gt; Motivo rejection: fase di vita. Da monitorare e da segnalare per fondo VV6 nel caso spostassero la sede al sud.</t>
  </si>
  <si>
    <t>TrueScreen</t>
  </si>
  <si>
    <t>Fabio Ugolini</t>
  </si>
  <si>
    <t>fabio@truescreen.app</t>
  </si>
  <si>
    <t>Artknit</t>
  </si>
  <si>
    <t>Piattaforma digitale operante nel settore moda  specializzato esclusivamente in maglieria di lusso naturale Made in Italy.</t>
  </si>
  <si>
    <t>inBetweeners</t>
  </si>
  <si>
    <t>Roberto Imperatrice</t>
  </si>
  <si>
    <r>
      <t xml:space="preserve">Forniscono soluzioni </t>
    </r>
    <r>
      <rPr>
        <i/>
        <sz val="11"/>
        <color theme="1"/>
        <rFont val="Calibri"/>
        <family val="2"/>
        <scheme val="minor"/>
      </rPr>
      <t>cloud on-premise</t>
    </r>
    <r>
      <rPr>
        <sz val="11"/>
        <color theme="1"/>
        <rFont val="Calibri"/>
        <family val="2"/>
        <scheme val="minor"/>
      </rPr>
      <t xml:space="preserve"> sia sui </t>
    </r>
    <r>
      <rPr>
        <i/>
        <sz val="11"/>
        <color theme="1"/>
        <rFont val="Calibri"/>
        <family val="2"/>
        <scheme val="minor"/>
      </rPr>
      <t>server</t>
    </r>
    <r>
      <rPr>
        <sz val="11"/>
        <color theme="1"/>
        <rFont val="Calibri"/>
        <family val="2"/>
        <scheme val="minor"/>
      </rPr>
      <t xml:space="preserve"> sia su accessori </t>
    </r>
    <r>
      <rPr>
        <i/>
        <sz val="11"/>
        <color theme="1"/>
        <rFont val="Calibri"/>
        <family val="2"/>
        <scheme val="minor"/>
      </rPr>
      <t>hardware</t>
    </r>
    <r>
      <rPr>
        <sz val="11"/>
        <color theme="1"/>
        <rFont val="Calibri"/>
        <family val="2"/>
        <scheme val="minor"/>
      </rPr>
      <t xml:space="preserve">. Il sistema operativo AtomOS è inoltre in grado di rivendere automaticamente l'energia in eccesso fornita dall'infrastruttura locale. </t>
    </r>
  </si>
  <si>
    <t>Annalisa Mortellaro-Plug And Play</t>
  </si>
  <si>
    <t>Focoos AI</t>
  </si>
  <si>
    <r>
      <rPr>
        <i/>
        <sz val="11"/>
        <rFont val="Calibri"/>
        <family val="2"/>
        <scheme val="minor"/>
      </rPr>
      <t>Social</t>
    </r>
    <r>
      <rPr>
        <sz val="11"/>
        <rFont val="Calibri"/>
        <family val="2"/>
        <scheme val="minor"/>
      </rPr>
      <t xml:space="preserve"> </t>
    </r>
    <r>
      <rPr>
        <i/>
        <sz val="11"/>
        <rFont val="Calibri"/>
        <family val="2"/>
        <scheme val="minor"/>
      </rPr>
      <t>marketplace</t>
    </r>
    <r>
      <rPr>
        <sz val="11"/>
        <rFont val="Calibri"/>
        <family val="2"/>
        <scheme val="minor"/>
      </rPr>
      <t xml:space="preserve"> che consente alle persone di noleggiare attrezzature </t>
    </r>
    <r>
      <rPr>
        <i/>
        <sz val="11"/>
        <rFont val="Calibri"/>
        <family val="2"/>
        <scheme val="minor"/>
      </rPr>
      <t>outdoor</t>
    </r>
    <r>
      <rPr>
        <sz val="11"/>
        <rFont val="Calibri"/>
        <family val="2"/>
        <scheme val="minor"/>
      </rPr>
      <t xml:space="preserve"> e prenotare esperienze </t>
    </r>
    <r>
      <rPr>
        <i/>
        <sz val="11"/>
        <rFont val="Calibri"/>
        <family val="2"/>
        <scheme val="minor"/>
      </rPr>
      <t>outdoor</t>
    </r>
    <r>
      <rPr>
        <sz val="11"/>
        <rFont val="Calibri"/>
        <family val="2"/>
        <scheme val="minor"/>
      </rPr>
      <t xml:space="preserve"> di un giorno e/o più.</t>
    </r>
  </si>
  <si>
    <t> 21/07/2023</t>
  </si>
  <si>
    <t>Fatturato: €150k a + €1.1m generato in meno di 2 anni derivanti esclusivamente dai canali diretti (83% digital; 17% direct operating store);
+10.000 clienti attivi acquisiti in oltre 24 paesi;
Fundraised: €2m post-money 6,5M ad ottobre 2022 guidato da Encelado Ventures e CDP
Fundraising: €2m
&gt; motivo rejection: settore di riferimento. Dubbi anche su business model (D2C)</t>
  </si>
  <si>
    <t>Fondata nel 2021 a Napoli
Revenue model: revenue sharing (50-50 con le aziende).
Traction ad oggi: la Società a dicembre 2022 ha collaborato con D&amp;G per il lancio di una capsule di 2k pezzi; ha inoltre firmato un contratto di licenza per uso del marchio triennale con Manifatture Daddato S.p.A. da €300k di minimo garantito + 10% di royalties sui ricavi lordi. In pipeline, ci sono collaborazioni con Juventus (vendita del completino sportivo e NFT + gestione della community su Discordi), Crocs, Birkenstock. 
Ricavi prospettici: €1,04m nel ‘23 | €1,39m nel ‘24 | | €2,03 nel ’25 | €2,79m nel ‘26
Fundraising: in raccolta per €3-5m valutazione €15m da utilizzare principalmente per attività di marketing.
&gt; motivo rejection: settore di riferimento.</t>
  </si>
  <si>
    <t>gfronze@elemento.cloud</t>
  </si>
  <si>
    <t>Gabriele Fronzé</t>
  </si>
  <si>
    <t>Si occupa di realizzare insieme ad aziende del mondo fashion capi di abbigliamento, consentendo a chi li acquista di ricevere anche l’NFT.</t>
  </si>
  <si>
    <t>Keyless</t>
  </si>
  <si>
    <t>Francesco Nusca</t>
  </si>
  <si>
    <t>Safurai</t>
  </si>
  <si>
    <t>Alessandro Puppo</t>
  </si>
  <si>
    <t>Genius Watter</t>
  </si>
  <si>
    <t>Demo Day UptoStars</t>
  </si>
  <si>
    <t>Giar Energy</t>
  </si>
  <si>
    <t>Blue Eco Line</t>
  </si>
  <si>
    <t>FRM</t>
  </si>
  <si>
    <t>Real Bowl</t>
  </si>
  <si>
    <t>Terra Next</t>
  </si>
  <si>
    <t>Isuschem</t>
  </si>
  <si>
    <t>Voidless</t>
  </si>
  <si>
    <t>Ring33</t>
  </si>
  <si>
    <t xml:space="preserve">Myndoor </t>
  </si>
  <si>
    <t>Francesco Finazzi</t>
  </si>
  <si>
    <t>Audioboost</t>
  </si>
  <si>
    <t>francesco@keyless.io</t>
  </si>
  <si>
    <r>
      <t xml:space="preserve">Hanno sviluppato un sistema biometrico </t>
    </r>
    <r>
      <rPr>
        <i/>
        <sz val="11"/>
        <color theme="1"/>
        <rFont val="Calibri"/>
        <family val="2"/>
        <scheme val="minor"/>
      </rPr>
      <t>Zero-Knowledge Biometrics</t>
    </r>
    <r>
      <rPr>
        <sz val="11"/>
        <color theme="1"/>
        <rFont val="Calibri"/>
        <family val="2"/>
        <scheme val="minor"/>
      </rPr>
      <t xml:space="preserve"> (</t>
    </r>
    <r>
      <rPr>
        <i/>
        <sz val="11"/>
        <color theme="1"/>
        <rFont val="Calibri"/>
        <family val="2"/>
        <scheme val="minor"/>
      </rPr>
      <t>ZKB</t>
    </r>
    <r>
      <rPr>
        <sz val="11"/>
        <color theme="1"/>
        <rFont val="Calibri"/>
        <family val="2"/>
        <scheme val="minor"/>
      </rPr>
      <t xml:space="preserve">) che autentica gli utenti oltre che i loro dispositivi, non memorizzando alcun dato biometrico garantendo </t>
    </r>
    <r>
      <rPr>
        <i/>
        <sz val="11"/>
        <color theme="1"/>
        <rFont val="Calibri"/>
        <family val="2"/>
        <scheme val="minor"/>
      </rPr>
      <t>privacy</t>
    </r>
    <r>
      <rPr>
        <sz val="11"/>
        <color theme="1"/>
        <rFont val="Calibri"/>
        <family val="2"/>
        <scheme val="minor"/>
      </rPr>
      <t xml:space="preserve"> e sicurezza per gli utenti.</t>
    </r>
  </si>
  <si>
    <r>
      <t xml:space="preserve">Assistente virtuale di codice AI che fornisce soluzioni e suggerimenti per qualsiasi problema che possa sorgere durante il processo di sviluppo del software ed è in grado di aumentare la produttività degli sviluppatori accelerando la codifica, il </t>
    </r>
    <r>
      <rPr>
        <i/>
        <sz val="11"/>
        <color theme="1"/>
        <rFont val="Calibri"/>
        <family val="2"/>
        <scheme val="minor"/>
      </rPr>
      <t>debug</t>
    </r>
    <r>
      <rPr>
        <sz val="11"/>
        <color theme="1"/>
        <rFont val="Calibri"/>
        <family val="2"/>
        <scheme val="minor"/>
      </rPr>
      <t xml:space="preserve">, il </t>
    </r>
    <r>
      <rPr>
        <i/>
        <sz val="11"/>
        <color theme="1"/>
        <rFont val="Calibri"/>
        <family val="2"/>
        <scheme val="minor"/>
      </rPr>
      <t>refactoring</t>
    </r>
    <r>
      <rPr>
        <sz val="11"/>
        <color theme="1"/>
        <rFont val="Calibri"/>
        <family val="2"/>
        <scheme val="minor"/>
      </rPr>
      <t>, la documentazione e molte altre attività.</t>
    </r>
  </si>
  <si>
    <t>puppo@safurai.com</t>
  </si>
  <si>
    <t xml:space="preserve"> caterina.maioli@intesasanpaolo.com</t>
  </si>
  <si>
    <t>Caterina Maioli</t>
  </si>
  <si>
    <r>
      <t xml:space="preserve">Soluzione sostenibile per risolvere il problema della crisi idrica, ridefinendo il modello di fornitura idrica tradizionale, grazie al suo </t>
    </r>
    <r>
      <rPr>
        <i/>
        <sz val="11"/>
        <color theme="1"/>
        <rFont val="Calibri"/>
        <family val="2"/>
        <scheme val="minor"/>
      </rPr>
      <t>business mode</t>
    </r>
    <r>
      <rPr>
        <sz val="11"/>
        <color theme="1"/>
        <rFont val="Calibri"/>
        <family val="2"/>
        <scheme val="minor"/>
      </rPr>
      <t>l basato sul servizio di fornitura d’acqua a consumo, alla propria tecnologia di desalinizzazione ad osmosi inversa solare brevettata e al suo approccio inclusivo che coinvolge le comunità locali nei progetti.</t>
    </r>
  </si>
  <si>
    <r>
      <t xml:space="preserve">Società </t>
    </r>
    <r>
      <rPr>
        <i/>
        <sz val="11"/>
        <color theme="1"/>
        <rFont val="Calibri"/>
        <family val="2"/>
        <scheme val="minor"/>
      </rPr>
      <t>Benefit</t>
    </r>
    <r>
      <rPr>
        <sz val="11"/>
        <color theme="1"/>
        <rFont val="Calibri"/>
        <family val="2"/>
        <scheme val="minor"/>
      </rPr>
      <t xml:space="preserve"> e </t>
    </r>
    <r>
      <rPr>
        <i/>
        <sz val="11"/>
        <color theme="1"/>
        <rFont val="Calibri"/>
        <family val="2"/>
        <scheme val="minor"/>
      </rPr>
      <t>Start Up</t>
    </r>
    <r>
      <rPr>
        <sz val="11"/>
        <color theme="1"/>
        <rFont val="Calibri"/>
        <family val="2"/>
        <scheme val="minor"/>
      </rPr>
      <t xml:space="preserve"> Innovativa fondata sul possesso in via esclusiva delle Licenze di un brevetto relativo alla turbina universale in grado di convertire l'energia rinnovabile proveniente dal moto ondoso, dalle correnti di fiume, di mare e di maree e dal vento in energia elettrica utilizzabile per le più ampie applicazioni.</t>
    </r>
  </si>
  <si>
    <t xml:space="preserve">Ha sviluppato e integrato un sistema di tracciabilità e rintracciabilità nel comparto alimentare attraverso l’utilizzo di metodologie che consentono di verificare la qualità e la provenienza delle materie prime in sicurezza attraverso strumenti di analisi immediati, innovativi, non invasivi. </t>
  </si>
  <si>
    <t>Andrea Beretta</t>
  </si>
  <si>
    <t>andrea.beretta@cariplofactory.it</t>
  </si>
  <si>
    <r>
      <t>Ha sviluppato una linea di prodotti per cani</t>
    </r>
    <r>
      <rPr>
        <i/>
        <sz val="11"/>
        <color theme="1"/>
        <rFont val="Calibri"/>
        <family val="2"/>
        <scheme val="minor"/>
      </rPr>
      <t xml:space="preserve"> human grade</t>
    </r>
    <r>
      <rPr>
        <sz val="11"/>
        <color theme="1"/>
        <rFont val="Calibri"/>
        <family val="2"/>
        <scheme val="minor"/>
      </rPr>
      <t xml:space="preserve"> e freschi al 100% che possono durare fino a 60 giorni fuori dal frigo o dal freezer per la consegna a domicilio.</t>
    </r>
  </si>
  <si>
    <t>Realizza bio-ingredienti ad alto valore aggiunto per l’impiego negli ambiti cosmetico, del coating e dei bio-lubrificanti.</t>
  </si>
  <si>
    <t>Guglielmo Riva</t>
  </si>
  <si>
    <t>guglielmo.riva@voidless-packaging.com</t>
  </si>
  <si>
    <r>
      <t xml:space="preserve">Cosctruiscono e installano sistemi di imballaggio </t>
    </r>
    <r>
      <rPr>
        <i/>
        <sz val="11"/>
        <color theme="1"/>
        <rFont val="Calibri"/>
        <family val="2"/>
        <scheme val="minor"/>
      </rPr>
      <t xml:space="preserve">on-demand </t>
    </r>
    <r>
      <rPr>
        <sz val="11"/>
        <color theme="1"/>
        <rFont val="Calibri"/>
        <family val="2"/>
        <scheme val="minor"/>
      </rPr>
      <t>di nuova generazione, che rispondono alle esigenze dei clienti in materia di Industria 4.0, risolvendo il problema dell'eccesso di imballaggi nel settore dell'</t>
    </r>
    <r>
      <rPr>
        <i/>
        <sz val="11"/>
        <color theme="1"/>
        <rFont val="Calibri"/>
        <family val="2"/>
        <scheme val="minor"/>
      </rPr>
      <t>e-commerce.</t>
    </r>
  </si>
  <si>
    <t>davide@ring33.com</t>
  </si>
  <si>
    <t>Davide Villano</t>
  </si>
  <si>
    <t>Opera nel settore dell'immobiliare, in particolare, offrono una combinazione dei vantaggi di affittare/possedere una casa, trasformando metà del canone mensile di affitto in un anticipo.</t>
  </si>
  <si>
    <t>francesco.finazzi@myndoor.it</t>
  </si>
  <si>
    <r>
      <t xml:space="preserve">Piattaforma per le aziende che aiuta a migliorare la salute mentale dei dipendenti e a ridurre il </t>
    </r>
    <r>
      <rPr>
        <i/>
        <sz val="11"/>
        <color theme="1"/>
        <rFont val="Calibri"/>
        <family val="2"/>
        <scheme val="minor"/>
      </rPr>
      <t>burnout</t>
    </r>
    <r>
      <rPr>
        <sz val="11"/>
        <color theme="1"/>
        <rFont val="Calibri"/>
        <family val="2"/>
        <scheme val="minor"/>
      </rPr>
      <t xml:space="preserve"> </t>
    </r>
  </si>
  <si>
    <t>c.pianura@audioboost.it</t>
  </si>
  <si>
    <t>Cristina Pianura</t>
  </si>
  <si>
    <r>
      <t xml:space="preserve">Piattaforma distributiva di contenuti Podcast su </t>
    </r>
    <r>
      <rPr>
        <i/>
        <sz val="11"/>
        <color theme="1"/>
        <rFont val="Calibri"/>
        <family val="2"/>
        <scheme val="minor"/>
      </rPr>
      <t>audience</t>
    </r>
    <r>
      <rPr>
        <sz val="11"/>
        <color theme="1"/>
        <rFont val="Calibri"/>
        <family val="2"/>
        <scheme val="minor"/>
      </rPr>
      <t xml:space="preserve"> qualificate e targetizzate presso un </t>
    </r>
    <r>
      <rPr>
        <i/>
        <sz val="11"/>
        <color theme="1"/>
        <rFont val="Calibri"/>
        <family val="2"/>
        <scheme val="minor"/>
      </rPr>
      <t>network</t>
    </r>
    <r>
      <rPr>
        <sz val="11"/>
        <color theme="1"/>
        <rFont val="Calibri"/>
        <family val="2"/>
        <scheme val="minor"/>
      </rPr>
      <t xml:space="preserve"> di editori </t>
    </r>
    <r>
      <rPr>
        <i/>
        <sz val="11"/>
        <color theme="1"/>
        <rFont val="Calibri"/>
        <family val="2"/>
        <scheme val="minor"/>
      </rPr>
      <t>Premium</t>
    </r>
  </si>
  <si>
    <r>
      <t>Ha sviluppato due diversi sistemi: un sistema che previene l'inquinamento marino da plastica combinando l'automazione industriale, l'</t>
    </r>
    <r>
      <rPr>
        <i/>
        <sz val="11"/>
        <color theme="1"/>
        <rFont val="Calibri"/>
        <family val="2"/>
        <scheme val="minor"/>
      </rPr>
      <t>IoT</t>
    </r>
    <r>
      <rPr>
        <sz val="11"/>
        <color theme="1"/>
        <rFont val="Calibri"/>
        <family val="2"/>
        <scheme val="minor"/>
      </rPr>
      <t xml:space="preserve"> e l'intelligenza artificiale;
e una soluzione che ha l'obiettivo di monitorare i corsi d'acqua per ottenere una mappatura spaziale dei flussi di rifiuti plastici che raggiungono gli oceani attraverso i fiumi.</t>
    </r>
  </si>
  <si>
    <t xml:space="preserve">Rejected ad aprile 2022 con motivazione 1.a, risegnalati dallo studio Associato Trotter.
Start-Up Innovativa che ha appena chiuso un piano di incubazione con di un anno con Enry's Island, con società costituita e in fase beta di prodotto.
In programma lo sviluppo di una piattaforma in SaaS, basata sulle medesime caratteristiche di TOOTOR, che permetta di sfruttare il potenziale del modello di formazione professionale creato.
3k di abbonamenti venduti 
Business model: abbonamento singolo o partnership con aziende 
Costo abbonamento: 
- Per dentisti: 19,80€ mensile 198€ annuale
- Per assitenti: 14€ mensile e 148€ annuale 
+ 16k utenti registrati
churn rate: 4%.
Team: 10 persone età media 28 anni.
Fatturato: 2021: €50k; 2022:€180k; 2023e: €450k (€180k al 06/2023)
Fundraised: €838k con Azimuth e Mamacrowd con pre money 6,5m.
Fundraising: €2,5m per l'implementazione dell'Academy
&gt; motivo rejection: fase di vita. Da monitorare
</t>
  </si>
  <si>
    <r>
      <t>Piattaforma</t>
    </r>
    <r>
      <rPr>
        <i/>
        <sz val="11"/>
        <rFont val="Calibri"/>
        <family val="2"/>
        <scheme val="minor"/>
      </rPr>
      <t xml:space="preserve"> low code</t>
    </r>
    <r>
      <rPr>
        <sz val="11"/>
        <rFont val="Calibri"/>
        <family val="2"/>
        <scheme val="minor"/>
      </rPr>
      <t xml:space="preserve">, basata su componenti preconfigurati. La soluzione combina i vantaggi delle soluzioni </t>
    </r>
    <r>
      <rPr>
        <i/>
        <sz val="11"/>
        <rFont val="Calibri"/>
        <family val="2"/>
        <scheme val="minor"/>
      </rPr>
      <t>DXP-Digital Experience Platform</t>
    </r>
    <r>
      <rPr>
        <sz val="11"/>
        <rFont val="Calibri"/>
        <family val="2"/>
        <scheme val="minor"/>
      </rPr>
      <t xml:space="preserve"> (focalizzate sull’ottimizzazione della </t>
    </r>
    <r>
      <rPr>
        <i/>
        <sz val="11"/>
        <rFont val="Calibri"/>
        <family val="2"/>
        <scheme val="minor"/>
      </rPr>
      <t>customer experience</t>
    </r>
    <r>
      <rPr>
        <sz val="11"/>
        <rFont val="Calibri"/>
        <family val="2"/>
        <scheme val="minor"/>
      </rPr>
      <t xml:space="preserve"> su diversi canali e dispositivi) con quelli dei</t>
    </r>
    <r>
      <rPr>
        <i/>
        <sz val="11"/>
        <rFont val="Calibri"/>
        <family val="2"/>
        <scheme val="minor"/>
      </rPr>
      <t xml:space="preserve"> tool RAD-Rapid Application Development </t>
    </r>
    <r>
      <rPr>
        <sz val="11"/>
        <rFont val="Calibri"/>
        <family val="2"/>
        <scheme val="minor"/>
      </rPr>
      <t>(incentrate sulla velocizzazione e l’efficientamento dei processi di sviluppo).</t>
    </r>
  </si>
  <si>
    <t xml:space="preserve">Hanno creato un sistema dei conti che permette all’azienda di avere sempre a disposizione il bilancio (imposte comprese), comprendente anche i l calcolo degli interessi e i prospetti che evidenziano come sono stati fatti i calcoli.
Hanno automatizzato con IA la maggior parte delle informazioni in modo da ridurre le tempistiche per l'operatore che riesce a gestire un numero superiore di richieste rispetto ad un operatore tradizionale.
Ricavi: 2020: €407k, 2021: €679k; 2022: €378k
Captable: 40 persone (il 98% delle azioni è detenuto da aziende o da membri della famiglia del founder) 
Fundraised: €276k
Round: €1,5m- €2m con pre money da definire
&gt;motivo rejection: fase di vita, inoltre founder non convincente. Richiesto BP aggiornato. </t>
  </si>
  <si>
    <t>Fondata nel 2019.
Acquisita nel 2021 da Sift (azienda statunitense che previene le frodi digitali e migliora la user experience per i business online) da cui si sono divisi nel maggio 2023.
Ricavi: 2022: €1m; 2023e: €1,1m
EBITDA: €2022: €400k; 2023e: €1,7m
Revenue model: 
- Direct sales: accordi con con LUISS, Q8, Prometeia.
- Partnership (commerciale o tecnologica): tramite licenza per user per mese che viene scontato nel caso di contratti pluriennali pagati upfront. 
Captable: ci sono diversi fondi italiani (Rialto ancora deve entrare in captable). La maggioranza è ancora in capo ai funders la maggioranza. Tutti idipendenti hanno SOP e azioni.
Fundraising: SAFE da €5m coperto e versato al 50% da Rialto Venture (€2,5m) con valutazione cap €35m. Puntano ad arrivare a €7,5m per espandersi sul mercato italiano e US. 
&gt; motivo rejection: crescita attuale, dubbi inoltre su founder.</t>
  </si>
  <si>
    <t xml:space="preserve">Business model: B2B
La Turbina Universale GIAR sfrutta le proprietà dei fluidi - aria e acqua - per estrarre in modo efficiente l'energia dalle fonti rinnovabili: è in grado di convertire l'energia del moto ondoso, delle correnti fluviali, marine e di marea e del vento in energia elettrica utilizzabile per ampie applicazioni.
Il deck non contiene informazioni economiche 
&gt; motivo rejection: settore di riferimento
</t>
  </si>
  <si>
    <t>Business model B2B
Revenues: 2022: €68k; 2023e: €130k; 2024e: €250k
Ebitda: 2022: €45k; 2023e: €50k; 2024e: €55k
&gt;motivo rejection: fase di vita. Dubbi anche sul settore di riferimento.</t>
  </si>
  <si>
    <t>Possiede un brevetto a copertura del processo produttivo e due brevetti sugli esteri a base di ossido di zinco.
Revenues: 2022: €10k; 2023e: €35k: 2024e: €250k
Fundraised: €50k Invitalia; €110k Banca Intesa; €150k dai soci
Fundraising: €750k
&gt; motivo rejection: fase di vita. Sono già in contatto con il team di VV6</t>
  </si>
  <si>
    <t>Ricavi: 2024e: €260k; 2025e: €1,5m; 2027e: €12m
Ebitda: 2022: -€11k; 2023e: -€82k; 2024e: -€130k; 2027e: €7m
&gt; motivo rejection: fase di vita ma da monitorare.</t>
  </si>
  <si>
    <t>Ricavi 2022: circa €10k; 2023e: circa €55k
Fundraising: €500k
&gt; motivo rejection: settore di riferimento. Già in contatto con team di VV6.</t>
  </si>
  <si>
    <t>giulia@sharewood.io</t>
  </si>
  <si>
    <t>Giulia Trombin</t>
  </si>
  <si>
    <t>Iniziativa rigettata a luglio 2019 e aprile 2023 per fase di vita
Piattaforma attiva nella vendita di viaggi di outdooor e viaggi nell’ambito impact.
Si differenziano dai competitor come WeRoad e UTravel perchè gli ultimi organizzano viaggi di gruppo mentre Sharewood è specializzato nell'organizzazione del viaggi di coppie e famiglie nell'ambito impact.
Operano in +42 destinazioni.
Idea di partire con partnership con 50-100 agenzie per inizio 2024.
Team: 8+2 persone
Burn rate: €22k/mese
Clienti: EY, Eni, etc..
Ricavi 2018: €125k;  2019: €550k, 2020: €200k; 2021: €230k; 2022: €860k; 2023e: €1,1m.
Composizione dei ricavi 2024: 60% B2C e 40% B2B.
CAP TABLE: prana ventures 17,2%; SW holding 16,6%; Giulia Trombin 26.5%; Piercarlo Masueto 39,7%
Fundraising: €2m in convertibile entro fine anno e dopo cercano lead investor per €1,5m con pre money di €6,5m
Ricevuti approfondimenti richiesti (BP, deck aggiornato e approfondimento business impact).
&gt;  Motivo rejection: dubbi su scenario competitivo e mercato di riferimento.</t>
  </si>
  <si>
    <r>
      <rPr>
        <i/>
        <sz val="11"/>
        <color theme="1"/>
        <rFont val="Calibri"/>
        <family val="2"/>
        <scheme val="minor"/>
      </rPr>
      <t xml:space="preserve">Start-up </t>
    </r>
    <r>
      <rPr>
        <sz val="11"/>
        <color theme="1"/>
        <rFont val="Calibri"/>
        <family val="2"/>
        <scheme val="minor"/>
      </rPr>
      <t xml:space="preserve">innovativa focalizzata sullo sviluppo, produzione e gestione di impianti industriali in “aeroponica ad alta pressione”, per la produzione e coltivazione di piante bio- fortificate in </t>
    </r>
    <r>
      <rPr>
        <i/>
        <sz val="11"/>
        <color theme="1"/>
        <rFont val="Calibri"/>
        <family val="2"/>
        <scheme val="minor"/>
      </rPr>
      <t>vertical farming</t>
    </r>
    <r>
      <rPr>
        <sz val="11"/>
        <color theme="1"/>
        <rFont val="Calibri"/>
        <family val="2"/>
        <scheme val="minor"/>
      </rPr>
      <t>.</t>
    </r>
  </si>
  <si>
    <t>Retention day 1: 62%, day 7: 41%
Target clienti: enterprise perché chat GPT non può essere utilizzata.
Business model: subscription per developer da €19/€39 mensile
- hanno sviluppato un modello di codifica AI on-premise che performa meglio di GPT3.5 su codice (con relativo paper).
- Oltre 25.000 sviluppatori (in crescita del 16% MoM) utilizzano il loro prodotto.
- In trattative con diverse aziende tra cui Siemens e Samsung.
Team composto da 4 persone (a breve 5)
Captable: 2 co-founder e Techstars 7%
Fundraised: €120k da Techstars nel 2022
Fundraising: pre-seed da €1m.
&gt; motivo rejection: fase di vita. Da monitorare.</t>
  </si>
  <si>
    <t>MatiPay</t>
  </si>
  <si>
    <t>Essenza Food &amp; Travel</t>
  </si>
  <si>
    <t>Hanno creato un portale che, attraverso la formazione, mette nelle condizioni tutto lo staff delle strutture di poter ospitare in totale sicurezza i clienti con celiachia, intolleranza al lattosio, etc..</t>
  </si>
  <si>
    <t>Ivan Silvestri</t>
  </si>
  <si>
    <t>i.silvestri@essenzafood.com</t>
  </si>
  <si>
    <t>Laborability</t>
  </si>
  <si>
    <t>Project Richie</t>
  </si>
  <si>
    <r>
      <t xml:space="preserve">Società specializzata nella vendita </t>
    </r>
    <r>
      <rPr>
        <i/>
        <sz val="11"/>
        <rFont val="Calibri"/>
        <family val="2"/>
      </rPr>
      <t>online</t>
    </r>
    <r>
      <rPr>
        <sz val="11"/>
        <rFont val="Calibri"/>
        <family val="2"/>
      </rPr>
      <t xml:space="preserve"> di abbigliamento da bambino. </t>
    </r>
  </si>
  <si>
    <t>Giovanni Menna-Grant Thornton</t>
  </si>
  <si>
    <t>Giovanni Menna</t>
  </si>
  <si>
    <t>giovanni.menna@bgt.it.gt.com</t>
  </si>
  <si>
    <t>Hoomie</t>
  </si>
  <si>
    <r>
      <rPr>
        <i/>
        <sz val="11"/>
        <rFont val="Calibri"/>
        <family val="2"/>
      </rPr>
      <t>Brand digital-first</t>
    </r>
    <r>
      <rPr>
        <sz val="11"/>
        <rFont val="Calibri"/>
        <family val="2"/>
      </rPr>
      <t xml:space="preserve"> specializzato in abbigliamento da casa </t>
    </r>
    <r>
      <rPr>
        <i/>
        <sz val="11"/>
        <rFont val="Calibri"/>
        <family val="2"/>
      </rPr>
      <t>Made</t>
    </r>
    <r>
      <rPr>
        <sz val="11"/>
        <rFont val="Calibri"/>
        <family val="2"/>
      </rPr>
      <t xml:space="preserve"> </t>
    </r>
    <r>
      <rPr>
        <i/>
        <sz val="11"/>
        <rFont val="Calibri"/>
        <family val="2"/>
      </rPr>
      <t>in Italy</t>
    </r>
    <r>
      <rPr>
        <sz val="11"/>
        <rFont val="Calibri"/>
        <family val="2"/>
      </rPr>
      <t>.</t>
    </r>
  </si>
  <si>
    <t>Alessandro Fidanzia</t>
  </si>
  <si>
    <t>alessandro.fidanzia@thehoomie.com</t>
  </si>
  <si>
    <t>20Energy</t>
  </si>
  <si>
    <t>Giacomo Tuteri-Advicorp</t>
  </si>
  <si>
    <t>Uberto Thun</t>
  </si>
  <si>
    <t>uberto@exept.it</t>
  </si>
  <si>
    <t>Doris Messina</t>
  </si>
  <si>
    <t>doris.messina@tot.money</t>
  </si>
  <si>
    <t>Farzati</t>
  </si>
  <si>
    <r>
      <t xml:space="preserve">Ha sviluppato un sistema di </t>
    </r>
    <r>
      <rPr>
        <i/>
        <sz val="11"/>
        <rFont val="Calibri"/>
        <family val="2"/>
      </rPr>
      <t>mobile payment</t>
    </r>
    <r>
      <rPr>
        <sz val="11"/>
        <rFont val="Calibri"/>
        <family val="2"/>
      </rPr>
      <t xml:space="preserve"> e telemetria e trasforma i punti vendita automatizzati, presidiati o meno, in punti vendita connessi e intelligenti.</t>
    </r>
  </si>
  <si>
    <r>
      <t xml:space="preserve">Startup </t>
    </r>
    <r>
      <rPr>
        <i/>
        <sz val="11"/>
        <color theme="1"/>
        <rFont val="Calibri"/>
        <family val="2"/>
        <scheme val="minor"/>
      </rPr>
      <t>proptech</t>
    </r>
    <r>
      <rPr>
        <sz val="11"/>
        <color theme="1"/>
        <rFont val="Calibri"/>
        <family val="2"/>
        <scheme val="minor"/>
      </rPr>
      <t xml:space="preserve"> di </t>
    </r>
    <r>
      <rPr>
        <i/>
        <sz val="11"/>
        <color theme="1"/>
        <rFont val="Calibri"/>
        <family val="2"/>
        <scheme val="minor"/>
      </rPr>
      <t>presale renovation</t>
    </r>
    <r>
      <rPr>
        <sz val="11"/>
        <color theme="1"/>
        <rFont val="Calibri"/>
        <family val="2"/>
        <scheme val="minor"/>
      </rPr>
      <t xml:space="preserve"> e </t>
    </r>
    <r>
      <rPr>
        <i/>
        <sz val="11"/>
        <color theme="1"/>
        <rFont val="Calibri"/>
        <family val="2"/>
        <scheme val="minor"/>
      </rPr>
      <t>instant buying che ha</t>
    </r>
    <r>
      <rPr>
        <sz val="11"/>
        <color theme="1"/>
        <rFont val="Calibri"/>
        <family val="2"/>
        <scheme val="minor"/>
      </rPr>
      <t xml:space="preserve"> l’obiettivo di innovare il modo in cui si compra e si vende casa nel mercato immobiliare. Tramite un algoritmo di valutazione stimano il valore di un immobile per poi ristrutturarlo e rivenderlo.</t>
    </r>
  </si>
  <si>
    <t>Rejected a novembre 2021 con motivazione 1.a, risegnalata da Angelo De Marco di Finnat.
Già attivi in 1500 città italiane, collaborano con +22k sport club (di cui circa 200 paganti) e vantano +56k users.
Team di 18 professionisti con esperienza.
Ricavi: 2021: €87k; 2022: €305k; 2023e: €350k; 2024e: €750k; 2027e: €27m
Ebitda: 2021: -€637k; 2022: -€385k; 2023e: -€190k; 2024e: €30k; 2027e: €5m
Fundraised: €1,7m 2020-2022
Fundraising: €630k pre money valuation €6,5m
&gt; motivo rejection: fase di vita, dubbi anche su crescita attuale.</t>
  </si>
  <si>
    <t>Fondata nel 2021.
Sviluppato un know-how nelle ristrutturazioni e nella compravendita
Fatturato 2022: €240k; 2023e: €600k.
Obiettivo: scalare l'attività a Torino e nelle principali città italiane
Business model: 
- presale renovations (B2C): profitti €15k-€20k ad operazione, ROI alti 150-220% di media (soluzione che non prevede l'acquisto dell'immobile)
- Instant buying (B2C): profitti nominali più alti 30% e ROI al 35%  (soluzione che prevede l'acquisto dell'immobile)
- Custom furniture project (B2B2C): 20% di commissioni
- Partnership con agenzie immobiliari (B2B)
Round: €800k in equity (€550k già committed) ad una pre money di €3,5m. Previsto anche €1,2m in debito
Fundraised: €130k da CDP
Richiesti BP e deck aggiornato
&gt; motivo rejection: fase di vita. Da monitorare</t>
  </si>
  <si>
    <t>Il progetto si articola in due punti:
- Formazione 2.0, certificazione a livello internazionale delle strutture idonee ad ospitare clienti
- Attraverso la piattaforma e il circuito "CeliaOK", riesce a veicolare le scelte d'acquisto per le prossime mete nelle strutture inserite.
Ricavi: 2023e: €131k; 2024e: €574k; 2026e: €4m
Ebitda: 2023e: -€6,8k; 2024e: -€118k; 2026e: €2,1m
Fundraising: €250k ad una pre money valuation di €1,47m
&gt; motivo rejection: fase di vita</t>
  </si>
  <si>
    <t>Fondata nel 1989.
Brand distribuiti: Gucci, Burberry, Fendi, Kenzo, etc..
Revenues: 2019: €2,2m; 2023e: €6,2m; 2027e: €34,5m
Fundraising: €2m per investimenti in marketing
&gt; motivo rejection: settore di riferimento (e-commerce), business B2C. Fatta call con VV6 il 27/10.</t>
  </si>
  <si>
    <t>Fondata nel 2020.
Risultati raggiunti nell'ultimo anno:
- 10x crescita del fatturato YoY
- soddisfatto +500 clienti (con tasso di reso del 0,5%)
- avviato partnership strategiche con hotel 5 stelle, tra cui St Regis e Four Seasons, in città chiave come Londra, Roma e NYC
- entrati in 9 negozi in 8 diversi paesi
Revenues: 2022: €35k; 20233: €207k (YtD €145k); 2024e: €829k; 2026: €4,5m
Ebitda: 2022: -€17k; 20233: -€44k; 2024e: -€42k; 2026: €828k
Fundraising: €300k
&gt;motivo rejection: fase di vita e settore di riferimento</t>
  </si>
  <si>
    <t>Elemento Cloud</t>
  </si>
  <si>
    <t xml:space="preserve">Cyberneid </t>
  </si>
  <si>
    <t>ProfessionAI</t>
  </si>
  <si>
    <t>Alteredu</t>
  </si>
  <si>
    <t>Nicola Cimmino</t>
  </si>
  <si>
    <t>Ugo Chirico</t>
  </si>
  <si>
    <t>ugo.chirico@cyberneid.com</t>
  </si>
  <si>
    <r>
      <t xml:space="preserve">Sviluppa </t>
    </r>
    <r>
      <rPr>
        <i/>
        <sz val="11"/>
        <rFont val="Calibri"/>
        <family val="2"/>
        <scheme val="minor"/>
      </rPr>
      <t>software</t>
    </r>
    <r>
      <rPr>
        <sz val="11"/>
        <rFont val="Calibri"/>
        <family val="2"/>
        <scheme val="minor"/>
      </rPr>
      <t xml:space="preserve"> personalizzati, fornisce </t>
    </r>
    <r>
      <rPr>
        <i/>
        <sz val="11"/>
        <rFont val="Calibri"/>
        <family val="2"/>
        <scheme val="minor"/>
      </rPr>
      <t>kit</t>
    </r>
    <r>
      <rPr>
        <sz val="11"/>
        <rFont val="Calibri"/>
        <family val="2"/>
        <scheme val="minor"/>
      </rPr>
      <t xml:space="preserve"> completi per procedure di </t>
    </r>
    <r>
      <rPr>
        <i/>
        <sz val="11"/>
        <rFont val="Calibri"/>
        <family val="2"/>
        <scheme val="minor"/>
      </rPr>
      <t>id-proofing</t>
    </r>
    <r>
      <rPr>
        <sz val="11"/>
        <rFont val="Calibri"/>
        <family val="2"/>
        <scheme val="minor"/>
      </rPr>
      <t xml:space="preserve">, </t>
    </r>
    <r>
      <rPr>
        <i/>
        <sz val="11"/>
        <rFont val="Calibri"/>
        <family val="2"/>
        <scheme val="minor"/>
      </rPr>
      <t>onboarding</t>
    </r>
    <r>
      <rPr>
        <sz val="11"/>
        <rFont val="Calibri"/>
        <family val="2"/>
        <scheme val="minor"/>
      </rPr>
      <t xml:space="preserve">, </t>
    </r>
    <r>
      <rPr>
        <i/>
        <sz val="11"/>
        <rFont val="Calibri"/>
        <family val="2"/>
        <scheme val="minor"/>
      </rPr>
      <t>eKYC</t>
    </r>
    <r>
      <rPr>
        <sz val="11"/>
        <rFont val="Calibri"/>
        <family val="2"/>
        <scheme val="minor"/>
      </rPr>
      <t xml:space="preserve">, </t>
    </r>
    <r>
      <rPr>
        <i/>
        <sz val="11"/>
        <rFont val="Calibri"/>
        <family val="2"/>
        <scheme val="minor"/>
      </rPr>
      <t>strong authentication</t>
    </r>
    <r>
      <rPr>
        <sz val="11"/>
        <rFont val="Calibri"/>
        <family val="2"/>
        <scheme val="minor"/>
      </rPr>
      <t xml:space="preserve"> e firma digitale, e fornisce consulenza e formazione in materia di </t>
    </r>
    <r>
      <rPr>
        <i/>
        <sz val="11"/>
        <rFont val="Calibri"/>
        <family val="2"/>
        <scheme val="minor"/>
      </rPr>
      <t>blockchain</t>
    </r>
    <r>
      <rPr>
        <sz val="11"/>
        <rFont val="Calibri"/>
        <family val="2"/>
        <scheme val="minor"/>
      </rPr>
      <t xml:space="preserve">, </t>
    </r>
    <r>
      <rPr>
        <i/>
        <sz val="11"/>
        <rFont val="Calibri"/>
        <family val="2"/>
        <scheme val="minor"/>
      </rPr>
      <t>cybersecurity</t>
    </r>
    <r>
      <rPr>
        <sz val="11"/>
        <rFont val="Calibri"/>
        <family val="2"/>
        <scheme val="minor"/>
      </rPr>
      <t xml:space="preserve"> e sicurezza </t>
    </r>
    <r>
      <rPr>
        <i/>
        <sz val="11"/>
        <rFont val="Calibri"/>
        <family val="2"/>
        <scheme val="minor"/>
      </rPr>
      <t>ICT</t>
    </r>
    <r>
      <rPr>
        <sz val="11"/>
        <rFont val="Calibri"/>
        <family val="2"/>
        <scheme val="minor"/>
      </rPr>
      <t>.</t>
    </r>
  </si>
  <si>
    <t>giuseppe@profession.ai</t>
  </si>
  <si>
    <r>
      <t xml:space="preserve">Formano professionisti in ambito </t>
    </r>
    <r>
      <rPr>
        <i/>
        <sz val="11"/>
        <rFont val="Calibri"/>
        <family val="2"/>
        <scheme val="minor"/>
      </rPr>
      <t>AI</t>
    </r>
    <r>
      <rPr>
        <sz val="11"/>
        <rFont val="Calibri"/>
        <family val="2"/>
        <scheme val="minor"/>
      </rPr>
      <t xml:space="preserve"> tramite corsi </t>
    </r>
    <r>
      <rPr>
        <i/>
        <sz val="11"/>
        <rFont val="Calibri"/>
        <family val="2"/>
        <scheme val="minor"/>
      </rPr>
      <t>on</t>
    </r>
    <r>
      <rPr>
        <sz val="11"/>
        <rFont val="Calibri"/>
        <family val="2"/>
        <scheme val="minor"/>
      </rPr>
      <t xml:space="preserve"> </t>
    </r>
    <r>
      <rPr>
        <i/>
        <sz val="11"/>
        <rFont val="Calibri"/>
        <family val="2"/>
        <scheme val="minor"/>
      </rPr>
      <t>demand</t>
    </r>
    <r>
      <rPr>
        <sz val="11"/>
        <rFont val="Calibri"/>
        <family val="2"/>
        <scheme val="minor"/>
      </rPr>
      <t xml:space="preserve">, </t>
    </r>
    <r>
      <rPr>
        <i/>
        <sz val="11"/>
        <rFont val="Calibri"/>
        <family val="2"/>
        <scheme val="minor"/>
      </rPr>
      <t>workshops</t>
    </r>
    <r>
      <rPr>
        <sz val="11"/>
        <rFont val="Calibri"/>
        <family val="2"/>
        <scheme val="minor"/>
      </rPr>
      <t xml:space="preserve">, </t>
    </r>
    <r>
      <rPr>
        <i/>
        <sz val="11"/>
        <rFont val="Calibri"/>
        <family val="2"/>
        <scheme val="minor"/>
      </rPr>
      <t>mentoring</t>
    </r>
    <r>
      <rPr>
        <sz val="11"/>
        <rFont val="Calibri"/>
        <family val="2"/>
        <scheme val="minor"/>
      </rPr>
      <t xml:space="preserve"> e progetti pratici con aziende.</t>
    </r>
  </si>
  <si>
    <t>g.cofone@alteredu.it</t>
  </si>
  <si>
    <t>Giuseppe Cofone</t>
  </si>
  <si>
    <r>
      <t xml:space="preserve">Piattaforma di corsi </t>
    </r>
    <r>
      <rPr>
        <i/>
        <sz val="11"/>
        <rFont val="Calibri"/>
        <family val="2"/>
        <scheme val="minor"/>
      </rPr>
      <t>online</t>
    </r>
    <r>
      <rPr>
        <sz val="11"/>
        <rFont val="Calibri"/>
        <family val="2"/>
        <scheme val="minor"/>
      </rPr>
      <t xml:space="preserve"> certificati.</t>
    </r>
  </si>
  <si>
    <r>
      <t xml:space="preserve">Rejected con motivazione 3.c nel 2022, e ad aprile 2023 con motivazione 3.c, ci è stata risegnalata da Fabio Mondini.
Fondata nel 2015.
Fornisce i sistemi anti-bloccaggio a Crescent, Bulls, myStromer, Trefecta e Bianchi (principali clienti) ed è uno dei 3 principali </t>
    </r>
    <r>
      <rPr>
        <i/>
        <sz val="11"/>
        <rFont val="Calibri"/>
        <family val="2"/>
      </rPr>
      <t>player</t>
    </r>
    <r>
      <rPr>
        <sz val="11"/>
        <rFont val="Calibri"/>
        <family val="2"/>
      </rPr>
      <t xml:space="preserve"> attualmente operanti in questo settore, insieme a Bosh e Sachs. 
Ha raccolto €8m. Valutazione dell'ultimo </t>
    </r>
    <r>
      <rPr>
        <i/>
        <sz val="11"/>
        <rFont val="Calibri"/>
        <family val="2"/>
      </rPr>
      <t>round</t>
    </r>
    <r>
      <rPr>
        <sz val="11"/>
        <rFont val="Calibri"/>
        <family val="2"/>
      </rPr>
      <t xml:space="preserve"> (chiuso nel 2020, quando ha raccolto €5,2m) pari a €50m. Tra gli investitori, Progress Tech Fund.
Ricavi 2021: €0,8m, 2022: €2m. Al 31/12/22 avevano ordini per €5,9m.
Il </t>
    </r>
    <r>
      <rPr>
        <i/>
        <sz val="11"/>
        <rFont val="Calibri"/>
        <family val="2"/>
      </rPr>
      <t xml:space="preserve">team </t>
    </r>
    <r>
      <rPr>
        <sz val="11"/>
        <rFont val="Calibri"/>
        <family val="2"/>
      </rPr>
      <t>è composto da 23 dipendenti full-time.
Iniziativa nel portafoglio di eNovia (53% della captable).
Round: €20m (di cui €9m di equity), €11M già raccolti dalla BEI come debito.
&gt; Motivo rejection: struttura del round, governance, percorso di crescita</t>
    </r>
  </si>
  <si>
    <t xml:space="preserve">Fondata nel 2019.
Fatturato 2022: €500k; 2023e: €600k.
Clienti: Zagrebacka banka (Unicredit Group), PagoPA, Phlay, tolemaica.
Current deals: Banca Sella, monokee, enjoy, Deutsche Bank, aruba.it.
Fundraising: €1m.
&gt; motivo rejection: fase di vita, dubbi anche su crescita attuale. Sentiti in call dal team VV6. </t>
  </si>
  <si>
    <t>Ricavi: 2023e: €400k
Fundraising: €1,2m ad una valutazione pre-money di €5m.
&gt; Sentiti in call dal team VV6. Li boccerei per fase di vita e settore di riferimento.</t>
  </si>
  <si>
    <t>Fatturato 2022: €530k; 2023e: €1m.
Clienti: B2C 8.000+; B2B 200+ (tra cui Rai - Radiotelevisione Italiana, Comune di Firenze, NoiCompriamoAuto.it, Ministero della Difesa e Corte dei Conti)
800.000+ visitatori unici sul sito raggiunti nel 2022
Fundraised: €150k
Fundraising: €560k ad una pre-money di €4,5m.
&gt; Li boccerei per fase di vita e per settore di riferimento. Li ha sentiti il team di VV6 in call.</t>
  </si>
  <si>
    <t>Piattaforma che rende machine-readable le normative e che, grazie a motori di IA, è in grado di estrapolare ed elaborare le principali informazioni, fornendo eventuali alert su modifiche di normativa, disallineamenti tra normativa e procedure interne, ecc.</t>
  </si>
  <si>
    <t xml:space="preserve">Rejected a ottobre 2022 con motivazione 1.a (sviluppo commerciale ancora limitato 1 solo cliente), da monitorare.
Nati nel 2018.
Focus sul settore bancario, che è il più regolato (in particolare, i dipartimenti di risk, compliance e audit). Stanno studiando anche altri settori per poter applicare la loro tecnologia (in particolare settore pharma e energy/utility).
Ricavi 2021 di €133k; Ricavi 2022 di €111k; Ricavi 2023 di €1m (50% recurring).
Fundraising: al momento non sono in raccolta. Hanno chiuso round di finanziamento da €3m a luglio con P101. Si aspettano di aprire un nuovo round da chiudere nel 1H 2025 di €10m.
&gt; motivo rejection: ha chiuso il round da poco. Da monitorare
</t>
  </si>
  <si>
    <t>Fondata nel 2021, offrono servizi come ecoscore, impronta di carbonio, LCA del prodotto, gestione della catena di approvvigionamento, analisi degli hotspot, definizione degli obiettivi, strumento di progettazione sostenibile, widget per l'e-commerce, carta d'identità di colorazione e segnalazione ESG.
Il founder ha esperienza nel settore della filiera della moda, nella sostenibilità e nei prodotti digitali.
Modello SaaS:primo margine pari al 90%, la subscription è annuale con pagamento anticipato oppure previste massimmo 2 tranches. Puntano alla sottoscrizione della subscription per 3 anni.
Offrono al cliente: accuratezza (parte industriale del settore moda e parte scientifica), supply-chain connetion e lobbying.
Clienti: Giorgio Armani, Moncler, Yamamay, Golden Goose.
Team composto da 19 persone.
Ricavi 2023e: €500k
Fundraised: €800k pre-seed da Techshop.
Fundraising: €1m, puntano ad estenderlo a €2-3m da utilizzare per sviluppo del prodotto, acquisizione nuove risorse, espansione del mercato.
Ricevuta una parte degli approfondimenti richiesti. Fatta call il 31/10 con Alessandro Pontari per demo.
&gt; motivo rejection: prodotto ancora poco sviluppato, dubbi su revenue model e pricing e possibilità di upselling su clienti. Continua analisi fondo VV6.</t>
  </si>
  <si>
    <t>Fondata nel 2017.
Monitorano in Europa miliardi di insetti, all'inizio rivendevano le informazioni solo ai proprietari delle api ma in realtà tanti dati di performance e qualità potevano essere rivendute anche altri clienti. Impiantano la tecnologia nei nidi degli insettiper raccogliere i dati, gli algoritmi li analizzano e dopo li restituiscono ai vari soggetti (in modo customizzato).
Revenue model: sottoscrizione di licenze. I proprietari delle api acquistano con abbonamento minimo annuale o pluriennale. Produttori agricoli acquistano report di perfromace a pacchetto (a ettaro).
oltre 750 clienti 
Ricavi 2023: €800k 
Fundraised: €150k 
Fundraising:€1m-€1,5m ad una pre money valuation di €5m.
&gt; motivo rejection: Dubbi sul settore di riferimento (non di nostra competenza), fase di vita, business model futuro.</t>
  </si>
  <si>
    <t>Cinebooking.com</t>
  </si>
  <si>
    <t>Acotel</t>
  </si>
  <si>
    <t>Gianfranco De Rosa</t>
  </si>
  <si>
    <t>Gianluca Conte-Azimut Direct</t>
  </si>
  <si>
    <t>Alba Robot</t>
  </si>
  <si>
    <t>HBI</t>
  </si>
  <si>
    <t>Ricevuti e mostrati i risultati di settembre (manca il file excel PFN, che ci verrà inviato insieme a quello di ottobre).</t>
  </si>
  <si>
    <t xml:space="preserve"> gianfrancoderosacinema@gmail.com</t>
  </si>
  <si>
    <t>gianluca.conte@azimutdirect.com</t>
  </si>
  <si>
    <t>Gianluca Conte</t>
  </si>
  <si>
    <r>
      <rPr>
        <i/>
        <sz val="11"/>
        <rFont val="Calibri"/>
        <family val="2"/>
      </rPr>
      <t>ICT Cloud Company</t>
    </r>
    <r>
      <rPr>
        <sz val="11"/>
        <rFont val="Calibri"/>
        <family val="2"/>
      </rPr>
      <t xml:space="preserve"> che sviluppa soluzioni personalizzate basate su Cloud, raccogliendo ed elaborando dati da ambienti eterogenei in ambito </t>
    </r>
    <r>
      <rPr>
        <i/>
        <sz val="11"/>
        <rFont val="Calibri"/>
        <family val="2"/>
      </rPr>
      <t>consumer</t>
    </r>
    <r>
      <rPr>
        <sz val="11"/>
        <rFont val="Calibri"/>
        <family val="2"/>
      </rPr>
      <t xml:space="preserve"> e </t>
    </r>
    <r>
      <rPr>
        <i/>
        <sz val="11"/>
        <rFont val="Calibri"/>
        <family val="2"/>
      </rPr>
      <t>business</t>
    </r>
    <r>
      <rPr>
        <sz val="11"/>
        <rFont val="Calibri"/>
        <family val="2"/>
      </rPr>
      <t xml:space="preserve"> selezionando diverse tipologie di sensori, gestendone i protocolli e integrandoli nel </t>
    </r>
    <r>
      <rPr>
        <i/>
        <sz val="11"/>
        <rFont val="Calibri"/>
        <family val="2"/>
      </rPr>
      <t>Cloud</t>
    </r>
    <r>
      <rPr>
        <sz val="11"/>
        <rFont val="Calibri"/>
        <family val="2"/>
      </rPr>
      <t xml:space="preserve">.
</t>
    </r>
  </si>
  <si>
    <t>Giusy.Stanziola@unicredit.eu</t>
  </si>
  <si>
    <t>Giusy Stanziola</t>
  </si>
  <si>
    <t>Giusy Stanziola-UniCredit Start Lab</t>
  </si>
  <si>
    <t>Fondati nel 2021.
Hanno sviluppato una piattaforma tech che si basa su machine learning, il software ogni giorno scaricano gli annunci delle case in affitto e sul mercato, hanno inoltre accesso ad agenzia delle entate, poi fanno incrocio con i dati relativi alla criminalità traffico ecc e infine stimano il valore potenziale del singolo asset e il rendimento.
Clienti: 2 al momento
Ricavi attesi:  2023e: €50k 
Team: 5 persone 
Fundraised: €500k da Prana
Fundraising: €3m 
&gt; Motivo rejection: Dubbi su business model, fase di vita non ha traction consolidata.</t>
  </si>
  <si>
    <t>Rejected a settembre 2023 con motivazione 2.b, il founder ci ha ricontattati.
Fondata nel 2019.
I powerbank noleggiati hanno un prezzo di €1 all'ora per le prime tre ore e €3 al giorno dopo la terza ora. 
Partnership con Enel con cui hanno  implementato anche la parte tecnologica: hanno installato una telecamera con IA in grado di contare le OTS (persone che guardano lo schermo) con finalità di marketing.
Revenue model: attraverso powerbank sharing e advertising.
Team: 6-7 persone tra dipendenti, soci e consulenti.
Ricavi attesi: 2023e: €300k; 2024e: €1,1m; 2025e: €2,6m; 2026e: €4,7m
Fundraised: €300k nel 2021, €700k  nel 2022. 
Fundraising: €1,2m, di cui €750k già committed, ad una pre-money evaluation di €5m.
&gt; motivo rejection: dubbi circa il settore di riferimento, fase di vita. Partnership con Enel X, quindi da monitorare</t>
  </si>
  <si>
    <t>ndl@italianangels.net</t>
  </si>
  <si>
    <t>Niccolò De Leva</t>
  </si>
  <si>
    <r>
      <t xml:space="preserve">Attraverso una soluzione in </t>
    </r>
    <r>
      <rPr>
        <i/>
        <sz val="11"/>
        <rFont val="Calibri"/>
        <family val="2"/>
        <scheme val="minor"/>
      </rPr>
      <t>cloud</t>
    </r>
    <r>
      <rPr>
        <sz val="11"/>
        <rFont val="Calibri"/>
        <family val="2"/>
        <scheme val="minor"/>
      </rPr>
      <t xml:space="preserve"> basata su un algoritmo di </t>
    </r>
    <r>
      <rPr>
        <i/>
        <sz val="11"/>
        <rFont val="Calibri"/>
        <family val="2"/>
        <scheme val="minor"/>
      </rPr>
      <t>AI</t>
    </r>
    <r>
      <rPr>
        <sz val="11"/>
        <rFont val="Calibri"/>
        <family val="2"/>
        <scheme val="minor"/>
      </rPr>
      <t xml:space="preserve"> innova e semplifica il processo di ricerca, selezione e ingaggio di profili tecnici forniti da aziende </t>
    </r>
    <r>
      <rPr>
        <i/>
        <sz val="11"/>
        <rFont val="Calibri"/>
        <family val="2"/>
        <scheme val="minor"/>
      </rPr>
      <t>partner</t>
    </r>
    <r>
      <rPr>
        <sz val="11"/>
        <rFont val="Calibri"/>
        <family val="2"/>
        <scheme val="minor"/>
      </rPr>
      <t>, mettendo in comunicazione sulla piattaforma clienti e fornitori</t>
    </r>
  </si>
  <si>
    <r>
      <t xml:space="preserve">Iniziativa che ha sviluppato un innovativo sistema di </t>
    </r>
    <r>
      <rPr>
        <i/>
        <sz val="11"/>
        <rFont val="Calibri"/>
        <family val="2"/>
        <scheme val="minor"/>
      </rPr>
      <t>cyber security</t>
    </r>
    <r>
      <rPr>
        <sz val="11"/>
        <rFont val="Calibri"/>
        <family val="2"/>
        <scheme val="minor"/>
      </rPr>
      <t xml:space="preserve">. Gyala nasce nel 2016 da uno </t>
    </r>
    <r>
      <rPr>
        <i/>
        <sz val="11"/>
        <rFont val="Calibri (Corpo)"/>
      </rPr>
      <t xml:space="preserve">spin-off </t>
    </r>
    <r>
      <rPr>
        <sz val="11"/>
        <rFont val="Calibri"/>
        <family val="2"/>
        <scheme val="minor"/>
      </rPr>
      <t>della</t>
    </r>
    <r>
      <rPr>
        <i/>
        <sz val="11"/>
        <rFont val="Calibri"/>
        <family val="2"/>
        <scheme val="minor"/>
      </rPr>
      <t xml:space="preserve"> Business Unit Cyber Security</t>
    </r>
    <r>
      <rPr>
        <sz val="11"/>
        <rFont val="Calibri"/>
        <family val="2"/>
        <scheme val="minor"/>
      </rPr>
      <t xml:space="preserve"> della </t>
    </r>
    <r>
      <rPr>
        <i/>
        <sz val="11"/>
        <rFont val="Calibri"/>
        <family val="2"/>
        <scheme val="minor"/>
      </rPr>
      <t>Interconsulting</t>
    </r>
    <r>
      <rPr>
        <sz val="11"/>
        <rFont val="Calibri"/>
        <family val="2"/>
        <scheme val="minor"/>
      </rPr>
      <t>, società attiva nell'ambito dello sviluppo di sistemi per la Difesa, l’Aerospazio, la Sicurezza.</t>
    </r>
  </si>
  <si>
    <t>Business model:
- B2C: tramite l'apertura di un canale social (100k follower)
- B2B2C: tramite il programma laborability for project in cui offrono una piattaforma CMS con cui analizzano i dati delle community e ne estraggono dei report per le aziende.
Clienti: gruppo DMO, sport e salute
Pipeline clienti: Ho.Re.Ca (burger king), bancs etica, brand retail ambito sportive .
Fatturato 2022: €476k; 2023e: €650k; 2024e: €1,3m.
Ebitda:2023e: €6k; 2024:-432k
Fundraising: €2m ad una valutazione pre-money €10m 
&gt; motivo rejection: settore di riferimento, ci sono competitor (Bonus x che sono più avanti rispetto a loro). Da monitorare.</t>
  </si>
  <si>
    <t>Leonardo Marangoni-Sida Group</t>
  </si>
  <si>
    <t>Piattaforma digitale sul mondo del lavoro che ha lo scopo di aiutare i lavoratori a godere appieno di tutte le opportunità economiche che ha a disposizione.</t>
  </si>
  <si>
    <r>
      <rPr>
        <i/>
        <sz val="11"/>
        <color theme="1"/>
        <rFont val="Calibri"/>
        <family val="2"/>
      </rPr>
      <t xml:space="preserve">Impact Company </t>
    </r>
    <r>
      <rPr>
        <sz val="11"/>
        <color theme="1"/>
        <rFont val="Calibri"/>
        <family val="2"/>
      </rPr>
      <t xml:space="preserve">che sta realizzando una piattaforma integrata per il trasporto a corta distanza delle persone in ambienti </t>
    </r>
    <r>
      <rPr>
        <i/>
        <sz val="11"/>
        <color theme="1"/>
        <rFont val="Calibri"/>
        <family val="2"/>
      </rPr>
      <t>indoor</t>
    </r>
    <r>
      <rPr>
        <sz val="11"/>
        <color theme="1"/>
        <rFont val="Calibri"/>
        <family val="2"/>
      </rPr>
      <t xml:space="preserve"> (aeroporti, ospedali, ...) e aree pedonali grazie ad una soluzione </t>
    </r>
    <r>
      <rPr>
        <i/>
        <sz val="11"/>
        <color theme="1"/>
        <rFont val="Calibri"/>
        <family val="2"/>
      </rPr>
      <t>B2B</t>
    </r>
    <r>
      <rPr>
        <sz val="11"/>
        <color theme="1"/>
        <rFont val="Calibri"/>
        <family val="2"/>
      </rPr>
      <t xml:space="preserve"> proprietaria che prevede </t>
    </r>
    <r>
      <rPr>
        <i/>
        <sz val="11"/>
        <color theme="1"/>
        <rFont val="Calibri"/>
        <family val="2"/>
      </rPr>
      <t>software</t>
    </r>
    <r>
      <rPr>
        <sz val="11"/>
        <color theme="1"/>
        <rFont val="Calibri"/>
        <family val="2"/>
      </rPr>
      <t xml:space="preserve"> intelligenti e veicoli di </t>
    </r>
    <r>
      <rPr>
        <i/>
        <sz val="11"/>
        <color theme="1"/>
        <rFont val="Calibri"/>
        <family val="2"/>
      </rPr>
      <t>design</t>
    </r>
    <r>
      <rPr>
        <sz val="11"/>
        <color theme="1"/>
        <rFont val="Calibri"/>
        <family val="2"/>
      </rPr>
      <t xml:space="preserve"> a guida autonoma.</t>
    </r>
  </si>
  <si>
    <t>Ha sviluppato e brevettato una tecnologia poligenerativa che tratta i fanghi da depurazione in maniera circolare minimizzandone la massa in uscita, producendo energia rinnovabile ed estraendo materie prime seconde.</t>
  </si>
  <si>
    <t>Genomeup (Omezey)</t>
  </si>
  <si>
    <t>matteo.pertosa@angel4future.com</t>
  </si>
  <si>
    <t>Matteo Pertosa</t>
  </si>
  <si>
    <t xml:space="preserve">Ricavi: 2022: €480k; 2023e: €608k; 2024e: €1,6m; 2026e: €5,2m
EBITDA: 2022: €185k; 2023e: €63k; 2024e: -€217; 2026e: €939k
+150 Clienti  e 20 partner
Settori in cui opera: automotive, motosport (componenti meccanici, tra i clienti vi è Kawasaki) e packaging (tra i clienti: bucci, sackme, yma, tmc).
Team: 6 persone ma è in fase di riorganizzazione
Fundraising: €2m, di cui €500k già quasi raccolti (stanno lavorando su TS che dovrebbe essere firmato a breve) la pre money richiesta è di €4,5m.
&gt; Motivo rejection: fase di vita, inoltre dubbi su  vantaggio competitivo. Da monitorare. </t>
  </si>
  <si>
    <t>Ricavi: 2020: €851k; 2021: €2,9m; 2022: €2,6m
EBITDA:2020: €211k; 2021: €396k; 2022: €432k
Business model: B2B e B2B2C (clienti consumer delle aziende).
Fundraising: €7m ad una pre money valuation €23m e €145m.
&gt; motivo rejection: struttura dell'operazione, dubbi anche su crescita attuale.</t>
  </si>
  <si>
    <t>Business model: B2B
Team: 3 soci fondatori, altre 3 persone collaborano in area marketing e finance.
Revenue model: al momento hanno solo la parte di vendita impiantistica nel settore agritech per produzione di alimenti. In programma un canone di noleggio dell'impianto e successivo acquisto.
Hanno 2 brevetti depositati.
Revenues: 2022: €570k; 2023e: €800-900k (da previsione €2,4m); 2024e: €7m; 2027e: €27,8m
Ebitda: 2022: €7k; 2023e: €25k; 2024e: €247k; 2027e: €4,4m
Fundraising: €3-4m pre money €18-19m 
&gt;. Motivo rejection: crescita attuale (l'aspettativa di ricavi nel 2023 era di €2,4m ma chiuderanno a €800-900k). Dubbi anche su pre money alta (€18-19m). Da monitorare.</t>
  </si>
  <si>
    <t xml:space="preserve">Knowkube </t>
  </si>
  <si>
    <r>
      <t xml:space="preserve">Hanno sviluppato una piattaforma </t>
    </r>
    <r>
      <rPr>
        <i/>
        <sz val="11"/>
        <color theme="1"/>
        <rFont val="Calibri"/>
        <family val="2"/>
      </rPr>
      <t>Edutech</t>
    </r>
    <r>
      <rPr>
        <sz val="11"/>
        <color theme="1"/>
        <rFont val="Calibri"/>
        <family val="2"/>
      </rPr>
      <t xml:space="preserve"> proprietaria che abbina </t>
    </r>
    <r>
      <rPr>
        <i/>
        <sz val="11"/>
        <color theme="1"/>
        <rFont val="Calibri"/>
        <family val="2"/>
      </rPr>
      <t xml:space="preserve">Learning management system </t>
    </r>
    <r>
      <rPr>
        <sz val="11"/>
        <color theme="1"/>
        <rFont val="Calibri"/>
        <family val="2"/>
      </rPr>
      <t>e l’</t>
    </r>
    <r>
      <rPr>
        <i/>
        <sz val="11"/>
        <color theme="1"/>
        <rFont val="Calibri"/>
        <family val="2"/>
      </rPr>
      <t>AI</t>
    </r>
    <r>
      <rPr>
        <sz val="11"/>
        <color theme="1"/>
        <rFont val="Calibri"/>
        <family val="2"/>
      </rPr>
      <t xml:space="preserve"> per generare contenuti formativi continuativi e automatizzati, che vendono in </t>
    </r>
    <r>
      <rPr>
        <i/>
        <sz val="11"/>
        <color theme="1"/>
        <rFont val="Calibri"/>
        <family val="2"/>
      </rPr>
      <t>white lable</t>
    </r>
    <r>
      <rPr>
        <sz val="11"/>
        <color theme="1"/>
        <rFont val="Calibri"/>
        <family val="2"/>
      </rPr>
      <t xml:space="preserve"> alle aziende che vogliono erogare contenuti formativi in maniera semplice e rapida. </t>
    </r>
  </si>
  <si>
    <t>Mirko Clemente</t>
  </si>
  <si>
    <t>mirko.clemente@rugbymeet.com</t>
  </si>
  <si>
    <t>Lualtek</t>
  </si>
  <si>
    <t>Ragusa</t>
  </si>
  <si>
    <r>
      <t xml:space="preserve">Fornisce un servizio verticale dedicato al monitoraggio e all’automazione delle serre e delle coltivazioni a pieno campo che prevede la copertura trasversale e la fornitura in modo integrato dei tre </t>
    </r>
    <r>
      <rPr>
        <i/>
        <sz val="11"/>
        <color theme="1"/>
        <rFont val="Calibri"/>
        <family val="2"/>
      </rPr>
      <t>asset</t>
    </r>
    <r>
      <rPr>
        <sz val="11"/>
        <color theme="1"/>
        <rFont val="Calibri"/>
        <family val="2"/>
      </rPr>
      <t xml:space="preserve"> principali: </t>
    </r>
    <r>
      <rPr>
        <i/>
        <sz val="11"/>
        <color theme="1"/>
        <rFont val="Calibri"/>
        <family val="2"/>
      </rPr>
      <t>network LoRaWAN</t>
    </r>
    <r>
      <rPr>
        <sz val="11"/>
        <color theme="1"/>
        <rFont val="Calibri"/>
        <family val="2"/>
      </rPr>
      <t>, sensori/attuatori e intelligenza artificiale.</t>
    </r>
  </si>
  <si>
    <t>Luca Occhipinti</t>
  </si>
  <si>
    <t>luca.occhipinti@lualtek.io</t>
  </si>
  <si>
    <t>Arcan</t>
  </si>
  <si>
    <r>
      <t xml:space="preserve">Strumento che esegue l’analisi automatizzata del codice sorgente, utilizzando algoritmi proprietari, rilevando inefficienze che hanno un impatto negativo sulla qualità dell'architettura del </t>
    </r>
    <r>
      <rPr>
        <i/>
        <sz val="11"/>
        <color theme="1"/>
        <rFont val="Calibri"/>
        <family val="2"/>
      </rPr>
      <t>software</t>
    </r>
    <r>
      <rPr>
        <sz val="11"/>
        <color theme="1"/>
        <rFont val="Calibri"/>
        <family val="2"/>
      </rPr>
      <t xml:space="preserve"> (affidabilità e sicurezza).</t>
    </r>
  </si>
  <si>
    <t>Cargoful</t>
  </si>
  <si>
    <r>
      <t xml:space="preserve">Ha creato degli algoritmi di ottimizzazione proprietari che utilizzano </t>
    </r>
    <r>
      <rPr>
        <i/>
        <sz val="11"/>
        <color theme="1"/>
        <rFont val="Calibri"/>
        <family val="2"/>
      </rPr>
      <t>AI</t>
    </r>
    <r>
      <rPr>
        <sz val="11"/>
        <color theme="1"/>
        <rFont val="Calibri"/>
        <family val="2"/>
      </rPr>
      <t xml:space="preserve"> per ridurre i tempi di pianificazione dei trasporti abbattendo il numero di km percorsi e riducendo l’emissione di CO2.</t>
    </r>
  </si>
  <si>
    <t>UniCredit Start Lab</t>
  </si>
  <si>
    <t xml:space="preserve">Eudata </t>
  </si>
  <si>
    <r>
      <t xml:space="preserve">Migliora la </t>
    </r>
    <r>
      <rPr>
        <i/>
        <sz val="11"/>
        <color theme="1"/>
        <rFont val="Calibri"/>
        <family val="2"/>
      </rPr>
      <t>customer experience</t>
    </r>
    <r>
      <rPr>
        <sz val="11"/>
        <color theme="1"/>
        <rFont val="Calibri"/>
        <family val="2"/>
      </rPr>
      <t xml:space="preserve"> delle aziende clienti sfruttando il valore combinato dei canali digitali e dell’</t>
    </r>
    <r>
      <rPr>
        <i/>
        <sz val="11"/>
        <color theme="1"/>
        <rFont val="Calibri"/>
        <family val="2"/>
      </rPr>
      <t>AI</t>
    </r>
    <r>
      <rPr>
        <sz val="11"/>
        <color theme="1"/>
        <rFont val="Calibri"/>
        <family val="2"/>
      </rPr>
      <t xml:space="preserve">. Le piattaforme Eudata sono orientate a gestire tutto il </t>
    </r>
    <r>
      <rPr>
        <i/>
        <sz val="11"/>
        <color theme="1"/>
        <rFont val="Calibri"/>
        <family val="2"/>
      </rPr>
      <t xml:space="preserve">customer journey </t>
    </r>
    <r>
      <rPr>
        <sz val="11"/>
        <color theme="1"/>
        <rFont val="Calibri"/>
        <family val="2"/>
      </rPr>
      <t xml:space="preserve">del cliente, toccando i processi di prevendita, vendita, </t>
    </r>
    <r>
      <rPr>
        <i/>
        <sz val="11"/>
        <color theme="1"/>
        <rFont val="Calibri"/>
        <family val="2"/>
      </rPr>
      <t>marketing</t>
    </r>
    <r>
      <rPr>
        <sz val="11"/>
        <color theme="1"/>
        <rFont val="Calibri"/>
        <family val="2"/>
      </rPr>
      <t xml:space="preserve"> e </t>
    </r>
    <r>
      <rPr>
        <i/>
        <sz val="11"/>
        <color theme="1"/>
        <rFont val="Calibri"/>
        <family val="2"/>
      </rPr>
      <t>post</t>
    </r>
    <r>
      <rPr>
        <sz val="11"/>
        <color theme="1"/>
        <rFont val="Calibri"/>
        <family val="2"/>
      </rPr>
      <t xml:space="preserve"> vendita. </t>
    </r>
  </si>
  <si>
    <t xml:space="preserve">Movenzia </t>
  </si>
  <si>
    <r>
      <rPr>
        <i/>
        <sz val="11"/>
        <color theme="1"/>
        <rFont val="Calibri"/>
        <family val="2"/>
      </rPr>
      <t xml:space="preserve">Marketplace </t>
    </r>
    <r>
      <rPr>
        <sz val="11"/>
        <color theme="1"/>
        <rFont val="Calibri"/>
        <family val="2"/>
      </rPr>
      <t>attiva nel settore del noleggio auto a lungo termine che, attraverso una piattaforma proprietaria, offre alla clientela un servizio personalizzato di offerta auto nuova o usata.</t>
    </r>
  </si>
  <si>
    <t xml:space="preserve">ADG </t>
  </si>
  <si>
    <t>Alessandro Scotto</t>
  </si>
  <si>
    <t>alessandro.scotto@rsv-service.com</t>
  </si>
  <si>
    <t>GemaTEG</t>
  </si>
  <si>
    <r>
      <t xml:space="preserve">Sviluppa soluzioni di gestione termica evitando il surriscaldamento del microprocessore e del </t>
    </r>
    <r>
      <rPr>
        <i/>
        <sz val="11"/>
        <color theme="1"/>
        <rFont val="Calibri"/>
        <family val="2"/>
      </rPr>
      <t>server</t>
    </r>
    <r>
      <rPr>
        <sz val="11"/>
        <color theme="1"/>
        <rFont val="Calibri"/>
        <family val="2"/>
      </rPr>
      <t xml:space="preserve">, aumentando le prestazioni complessive e riducendo il consumo energetico e il rumore all'interno dei </t>
    </r>
    <r>
      <rPr>
        <i/>
        <sz val="11"/>
        <color theme="1"/>
        <rFont val="Calibri"/>
        <family val="2"/>
      </rPr>
      <t>data</t>
    </r>
    <r>
      <rPr>
        <sz val="11"/>
        <color theme="1"/>
        <rFont val="Calibri"/>
        <family val="2"/>
      </rPr>
      <t xml:space="preserve"> </t>
    </r>
    <r>
      <rPr>
        <i/>
        <sz val="11"/>
        <color theme="1"/>
        <rFont val="Calibri"/>
        <family val="2"/>
      </rPr>
      <t>center</t>
    </r>
    <r>
      <rPr>
        <sz val="11"/>
        <color theme="1"/>
        <rFont val="Calibri"/>
        <family val="2"/>
      </rPr>
      <t>.</t>
    </r>
  </si>
  <si>
    <t>Zefi</t>
  </si>
  <si>
    <t>Niccolò de Leva-IAG</t>
  </si>
  <si>
    <t>Aurora Maggio</t>
  </si>
  <si>
    <t>aurora@zefi.ai</t>
  </si>
  <si>
    <r>
      <t xml:space="preserve">Offre una piattaforma </t>
    </r>
    <r>
      <rPr>
        <i/>
        <sz val="11"/>
        <rFont val="Calibri"/>
        <family val="2"/>
        <scheme val="minor"/>
      </rPr>
      <t>online</t>
    </r>
    <r>
      <rPr>
        <sz val="11"/>
        <rFont val="Calibri"/>
        <family val="2"/>
        <scheme val="minor"/>
      </rPr>
      <t xml:space="preserve"> che permette agli utenti finali di liberarsi dei propri rifiuti, garantendo loro un </t>
    </r>
    <r>
      <rPr>
        <i/>
        <sz val="11"/>
        <rFont val="Calibri"/>
        <family val="2"/>
        <scheme val="minor"/>
      </rPr>
      <t>cashback</t>
    </r>
    <r>
      <rPr>
        <sz val="11"/>
        <rFont val="Calibri"/>
        <family val="2"/>
        <scheme val="minor"/>
      </rPr>
      <t xml:space="preserve"> in base al tipo di rifiuto trattato, servizio di raccolta programmabile in base alle proprie esigenze e incremento della reputazione (tramite una certificazione rilasciata) e una riduzione delle tasse (TARI).</t>
    </r>
  </si>
  <si>
    <t>investor@borsinorifiuti.com</t>
  </si>
  <si>
    <r>
      <t xml:space="preserve">Operatore del settore </t>
    </r>
    <r>
      <rPr>
        <i/>
        <sz val="11"/>
        <rFont val="Calibri"/>
        <family val="2"/>
      </rPr>
      <t>Medtech</t>
    </r>
    <r>
      <rPr>
        <sz val="11"/>
        <rFont val="Calibri"/>
        <family val="2"/>
      </rPr>
      <t xml:space="preserve"> e dei servizi per la salute digitale, focalizzato sulla riabilitazione dei pazienti post-ictus e </t>
    </r>
    <r>
      <rPr>
        <i/>
        <sz val="11"/>
        <rFont val="Calibri"/>
        <family val="2"/>
      </rPr>
      <t>ADHD</t>
    </r>
    <r>
      <rPr>
        <sz val="11"/>
        <rFont val="Calibri"/>
        <family val="2"/>
      </rPr>
      <t xml:space="preserve"> tramite l'utilizzo di un di un dispositivo medico (componente hardware), a cui è stato abbinato un </t>
    </r>
    <r>
      <rPr>
        <i/>
        <sz val="11"/>
        <rFont val="Calibri"/>
        <family val="2"/>
      </rPr>
      <t>software</t>
    </r>
    <r>
      <rPr>
        <sz val="11"/>
        <rFont val="Calibri"/>
        <family val="2"/>
      </rPr>
      <t xml:space="preserve"> che combina lenti prismatiche con app e giochi su </t>
    </r>
    <r>
      <rPr>
        <i/>
        <sz val="11"/>
        <rFont val="Calibri"/>
        <family val="2"/>
      </rPr>
      <t>tablet</t>
    </r>
    <r>
      <rPr>
        <sz val="11"/>
        <rFont val="Calibri"/>
        <family val="2"/>
      </rPr>
      <t>.</t>
    </r>
  </si>
  <si>
    <t>Martina Puppi</t>
  </si>
  <si>
    <t>martina.puppi@restorativeneurotechnologies.com</t>
  </si>
  <si>
    <t>Installazioni: 5 in serra, 2 in campo aperto
Valore delle offerte inviate: 30.000 euro
Ricavi attesi: 2023: €200k; 2024e: €215k; 2025e: €505k; 2026e: €1,4m; 2027e: €2,5m; 2028e: €3,6m
Fundraising: €650k.
&gt; Sentiti in call dal team VV6. motivo rejection: al momento raccolgono solo tramite crowfunding. Da monitorare.</t>
  </si>
  <si>
    <r>
      <t xml:space="preserve">Ha sviluppato un app per il </t>
    </r>
    <r>
      <rPr>
        <i/>
        <sz val="11"/>
        <color theme="1"/>
        <rFont val="Calibri"/>
        <family val="2"/>
      </rPr>
      <t>delivery</t>
    </r>
    <r>
      <rPr>
        <sz val="11"/>
        <color theme="1"/>
        <rFont val="Calibri"/>
        <family val="2"/>
      </rPr>
      <t xml:space="preserve">, specializzata prevalentemente ad oggi nel </t>
    </r>
    <r>
      <rPr>
        <i/>
        <sz val="11"/>
        <color theme="1"/>
        <rFont val="Calibri"/>
        <family val="2"/>
      </rPr>
      <t>food-delivery.</t>
    </r>
  </si>
  <si>
    <t>Fatturato atteso 2023: circa €85k
Revenue model: PaaS (sottoscrizione basic €6k anno e premioum €18k anno) e SaaS (business €23k anno e Enterprise €38k anno).
Clienti: Juventus, Edenred e Decathlon.
Fundraised: €160k (LCA, Sport Horizon, CDP)
Fundraising: €600k ad una valutazione di €4m
&gt; motivo rejection: fase di vita. Da monitorare.</t>
  </si>
  <si>
    <t>Modello di business: B2B2C.
Revenue model: contratti diretti di NLT, sulla Rete (online e offline) e sulla Data Revenues.
Ricavi: 2022: €1,1m; 2023e: €2,2m; 2024e: €3,9m
Fundraised: seed round da €800k 
Fundraising: €1,5m per supportare l'ingresso nel mercato francese.
&gt; motivo rejection: mercato di riferimento e forte competizione.</t>
  </si>
  <si>
    <t>Ha come obiettivo di divenire una piattaforma online dedicata alla vendita di tutto quello che può catturare l’interesse del consumatore finale (farmacie, parafarmacia, sanitarie, ecc).
Ricavi 2024e: €8m; 2025e: €16,7m; 2026e: €28,3m
EBITDA 2024e: €1m; 2025e: €1,8m; 2026e: €2,4m
&gt; motivo rejection: settore di riferimento (alta competizione).</t>
  </si>
  <si>
    <t xml:space="preserve">Rejected a settembre 2023 con motivazione 1.m, risegnalata dal founder a novembre 2023.
Fondata nel 2018.
Il software MindLenses viene venduto direttamente agli ospedali quindi, gli operatori sanitari prescrivono le sedute di MindLenses ai pazienti.
Ricavi attesi: 2024e: €2,1m; 2025e: €5,3m; 2026e: €8,3m 
EBITDA: 2024e: €40k; 2025e: €2,6m; 20263e: €5,2m
Fundraised: €3m 
Fundraising: €5m con un Series A
&gt; motivo di rejection: settore di riferimento (Med-tech). </t>
  </si>
  <si>
    <r>
      <t xml:space="preserve">Ha sviluppato una piattaforma per semplificare il lavoro dei </t>
    </r>
    <r>
      <rPr>
        <i/>
        <sz val="11"/>
        <color theme="1"/>
        <rFont val="Calibri"/>
        <family val="2"/>
      </rPr>
      <t>team</t>
    </r>
    <r>
      <rPr>
        <sz val="11"/>
        <color theme="1"/>
        <rFont val="Calibri"/>
        <family val="2"/>
      </rPr>
      <t xml:space="preserve"> di prodotto attraverso l'utilizzo dell’intelligenza artificiale. Nello specifico, la piattaforma raccoglie ed elabora le informazioni da </t>
    </r>
    <r>
      <rPr>
        <i/>
        <sz val="11"/>
        <color theme="1"/>
        <rFont val="Calibri"/>
        <family val="2"/>
      </rPr>
      <t>tool</t>
    </r>
    <r>
      <rPr>
        <sz val="11"/>
        <color theme="1"/>
        <rFont val="Calibri"/>
        <family val="2"/>
      </rPr>
      <t xml:space="preserve"> terzi per estrarre </t>
    </r>
    <r>
      <rPr>
        <i/>
        <sz val="11"/>
        <color theme="1"/>
        <rFont val="Calibri"/>
        <family val="2"/>
      </rPr>
      <t>Product Insights</t>
    </r>
    <r>
      <rPr>
        <sz val="11"/>
        <color theme="1"/>
        <rFont val="Calibri"/>
        <family val="2"/>
      </rPr>
      <t xml:space="preserve"> e stabilire le priorità di realizzazione dei prodotti.</t>
    </r>
  </si>
  <si>
    <r>
      <t xml:space="preserve">Progetti di </t>
    </r>
    <r>
      <rPr>
        <i/>
        <sz val="11"/>
        <rFont val="Calibri"/>
        <family val="2"/>
        <scheme val="minor"/>
      </rPr>
      <t xml:space="preserve">green consulting </t>
    </r>
    <r>
      <rPr>
        <sz val="11"/>
        <rFont val="Calibri"/>
        <family val="2"/>
        <scheme val="minor"/>
      </rPr>
      <t>e comunicazione dedicati alle aziende ed alle pubbliche amministrazioni per accelerare la transizione verso una economia a ridotto impatto ambientale (</t>
    </r>
    <r>
      <rPr>
        <i/>
        <sz val="11"/>
        <rFont val="Calibri"/>
        <family val="2"/>
        <scheme val="minor"/>
      </rPr>
      <t>low-carbon</t>
    </r>
    <r>
      <rPr>
        <sz val="11"/>
        <rFont val="Calibri"/>
        <family val="2"/>
        <scheme val="minor"/>
      </rPr>
      <t>, ecc.).</t>
    </r>
  </si>
  <si>
    <t>giovanni@genomeup.com</t>
  </si>
  <si>
    <t>Giovanni Stracquadaneo</t>
  </si>
  <si>
    <t>DigiSky</t>
  </si>
  <si>
    <t>Decripto</t>
  </si>
  <si>
    <t>Antsy</t>
  </si>
  <si>
    <t>Qadra</t>
  </si>
  <si>
    <t>Omnienergy</t>
  </si>
  <si>
    <t>Ekore</t>
  </si>
  <si>
    <t>Project Neptune</t>
  </si>
  <si>
    <t>AlgoAI</t>
  </si>
  <si>
    <t>NewCOM</t>
  </si>
  <si>
    <t>Wall Street Football</t>
  </si>
  <si>
    <t xml:space="preserve">Kleecks </t>
  </si>
  <si>
    <t>Mondial Bony Service Investment</t>
  </si>
  <si>
    <t>Mov-Eng</t>
  </si>
  <si>
    <t>Cosmic</t>
  </si>
  <si>
    <t>Hypesound</t>
  </si>
  <si>
    <t>Crotone</t>
  </si>
  <si>
    <t>Paolo Pari-Always</t>
  </si>
  <si>
    <t>Stefano Vendramini-My Draco</t>
  </si>
  <si>
    <t>Mario Pascarella-FP Corporate Finance</t>
  </si>
  <si>
    <t>Marco Micozzi-Le Village</t>
  </si>
  <si>
    <r>
      <rPr>
        <i/>
        <sz val="11"/>
        <rFont val="Calibri"/>
        <family val="2"/>
      </rPr>
      <t xml:space="preserve">Start up </t>
    </r>
    <r>
      <rPr>
        <sz val="11"/>
        <rFont val="Calibri"/>
        <family val="2"/>
      </rPr>
      <t>che produce e vende un limitatore di velocità la cui tecnologia consente di produrre energia pulita trasformando l'energia cinetica del passaggio dei veicoli sulla sua superficie.</t>
    </r>
  </si>
  <si>
    <t>apirisi@20energy.it
mkrieziu@20energy.it</t>
  </si>
  <si>
    <t>Andrea Pirisi
Marco Kriezu</t>
  </si>
  <si>
    <t>d.basso@hbigroup.it</t>
  </si>
  <si>
    <t>Daniele Basso</t>
  </si>
  <si>
    <t>ilaria.pigazzini@arcan.tech</t>
  </si>
  <si>
    <t>Ilaria Pigazzini</t>
  </si>
  <si>
    <t>Fondata nel 2020.
Rejected a luglio 2023 con motivazione 2.a.
Ricavi: €40k nel 2021; €200k nel 2022, €800k atteso nel 2023 (le previsioni a luglio erano +€1m).
Raddoppiato il team commerciale (hanno stimato un ricavo di circa €230-240k l'annoper ciascun sales)
Escluse dalla base clienti:
-  Univeristà (solo in fase di test) in quanto stanno ricevendo incentivi dal governo per costruire dei sistemi interni di orientamento e vorrebbero solo la crezione dei siti web.
- Aziende con meno di 300 dipendenti in quanto l’effort per fidelizzare quell’azienda è uguale rispetto a portarne una più grande però il deal medio si abbassa.
- Scuole dovuto all'esclusività di Zanichelli nelle scuole.
Opportunità di mercato:
- People care: come welfare aziendale per i figli dei dipendenti ma anche per genitori con figli tra i 6 e 26 anni) 
- Territorialità: inserito il percorso dalle superiori al lavoro (già avviata collaborazione con 5 aziende).
Round: per il momento c'è spazio solo per un ticket da €200k, poi hanno in mente un round da €2-3m per entrare anche nel mercato estero (Spagna e Stati Uniti) ma non è in previsione per i prossimi 2-4 mesi.
Ricevuti pipeline clienti, P&amp;L (actual23+forecast24) e deck aggiornato.
&gt; motivo rejection: Non sono al momento in raccolta</t>
  </si>
  <si>
    <t>sara.r@itsprodigy.com</t>
  </si>
  <si>
    <t xml:space="preserve"> Sara Rizzi</t>
  </si>
  <si>
    <t>EBIZZOTTO@KPMG.IT</t>
  </si>
  <si>
    <t>Elena Bizzotto</t>
  </si>
  <si>
    <r>
      <t>Ha sviluppato un'</t>
    </r>
    <r>
      <rPr>
        <i/>
        <sz val="11"/>
        <color theme="1"/>
        <rFont val="Calibri"/>
        <family val="2"/>
      </rPr>
      <t>app</t>
    </r>
    <r>
      <rPr>
        <sz val="11"/>
        <color theme="1"/>
        <rFont val="Calibri"/>
        <family val="2"/>
      </rPr>
      <t xml:space="preserve"> che permette ai dipendenti aziendali di accedere a sessioni con un </t>
    </r>
    <r>
      <rPr>
        <i/>
        <sz val="11"/>
        <color theme="1"/>
        <rFont val="Calibri"/>
        <family val="2"/>
      </rPr>
      <t xml:space="preserve">mental coach </t>
    </r>
    <r>
      <rPr>
        <sz val="11"/>
        <color theme="1"/>
        <rFont val="Calibri"/>
        <family val="2"/>
      </rPr>
      <t xml:space="preserve">sia in </t>
    </r>
    <r>
      <rPr>
        <i/>
        <sz val="11"/>
        <color theme="1"/>
        <rFont val="Calibri"/>
        <family val="2"/>
      </rPr>
      <t>real-time</t>
    </r>
    <r>
      <rPr>
        <sz val="11"/>
        <color theme="1"/>
        <rFont val="Calibri"/>
        <family val="2"/>
      </rPr>
      <t xml:space="preserve"> che </t>
    </r>
    <r>
      <rPr>
        <i/>
        <sz val="11"/>
        <color theme="1"/>
        <rFont val="Calibri"/>
        <family val="2"/>
      </rPr>
      <t>on-demand</t>
    </r>
    <r>
      <rPr>
        <sz val="11"/>
        <color theme="1"/>
        <rFont val="Calibri"/>
        <family val="2"/>
      </rPr>
      <t xml:space="preserve">, oltre alla possibilità di usufruire di contenuti </t>
    </r>
    <r>
      <rPr>
        <i/>
        <sz val="11"/>
        <color theme="1"/>
        <rFont val="Calibri"/>
        <family val="2"/>
      </rPr>
      <t>on-demand</t>
    </r>
    <r>
      <rPr>
        <sz val="11"/>
        <color theme="1"/>
        <rFont val="Calibri"/>
        <family val="2"/>
      </rPr>
      <t>.</t>
    </r>
  </si>
  <si>
    <t>marco.micozzi@levillagebyca.com</t>
  </si>
  <si>
    <t xml:space="preserve">Fondata nel 2023.
Revenue model: €99 / dipendente.
Pre-revenues. Entro il 2025 ha l'obiettivo di realizzare €500k di MRR (200 aziende clienti, 4k dipendenti).
&gt; Motivo rejection: fase di vita, difendibilità dell'iniziativa </t>
  </si>
  <si>
    <r>
      <t xml:space="preserve">Ha sviluppato una piattaforma che tramite l'uso dell'IA consente di analizzare video/audio interviste e </t>
    </r>
    <r>
      <rPr>
        <i/>
        <sz val="11"/>
        <color theme="1"/>
        <rFont val="Calibri"/>
        <family val="2"/>
      </rPr>
      <t>test</t>
    </r>
    <r>
      <rPr>
        <sz val="11"/>
        <color theme="1"/>
        <rFont val="Calibri"/>
        <family val="2"/>
      </rPr>
      <t xml:space="preserve"> a risposta multipla per supportare le aziende sia nella valutazione delle </t>
    </r>
    <r>
      <rPr>
        <i/>
        <sz val="11"/>
        <color theme="1"/>
        <rFont val="Calibri"/>
        <family val="2"/>
      </rPr>
      <t xml:space="preserve">soft skills </t>
    </r>
    <r>
      <rPr>
        <sz val="11"/>
        <color theme="1"/>
        <rFont val="Calibri"/>
        <family val="2"/>
      </rPr>
      <t xml:space="preserve">dei candidati sia nel creare percorsi di crescita per i dipendenti, monitorando e incrementando le loro </t>
    </r>
    <r>
      <rPr>
        <i/>
        <sz val="11"/>
        <color theme="1"/>
        <rFont val="Calibri"/>
        <family val="2"/>
      </rPr>
      <t>skills</t>
    </r>
    <r>
      <rPr>
        <sz val="11"/>
        <color theme="1"/>
        <rFont val="Calibri"/>
        <family val="2"/>
      </rPr>
      <t xml:space="preserve">.  </t>
    </r>
  </si>
  <si>
    <t>Aleesandro Rimassa</t>
  </si>
  <si>
    <t xml:space="preserve">Bruno Reale </t>
  </si>
  <si>
    <t>bruno.reale@new-com.it</t>
  </si>
  <si>
    <t xml:space="preserve">Costo di attivazione: €300.
Revenue model: per sbloccare la linea internet, ogni utente deve guardare ogni giorno 5 minuti di pubblicità; gli sponsor, in base alla durata dello spot, pagano a NewCOM da €0,07 a €0,10 / visualizzazione. 
Traction ad oggi: 4,5k utenti naviganti che generano 45k visualizzazioni / giorno.
&gt; Motivo rejection: business model, settore di riferimento </t>
  </si>
  <si>
    <r>
      <t xml:space="preserve">Gruppo che controlla: 1) WSF Odds, società specializzata nella creazione di quote, sia </t>
    </r>
    <r>
      <rPr>
        <i/>
        <sz val="11"/>
        <color theme="1"/>
        <rFont val="Calibri"/>
        <family val="2"/>
      </rPr>
      <t>pre-match</t>
    </r>
    <r>
      <rPr>
        <sz val="11"/>
        <color theme="1"/>
        <rFont val="Calibri"/>
        <family val="2"/>
      </rPr>
      <t xml:space="preserve"> che </t>
    </r>
    <r>
      <rPr>
        <i/>
        <sz val="11"/>
        <color theme="1"/>
        <rFont val="Calibri"/>
        <family val="2"/>
      </rPr>
      <t>live</t>
    </r>
    <r>
      <rPr>
        <sz val="11"/>
        <color theme="1"/>
        <rFont val="Calibri"/>
        <family val="2"/>
      </rPr>
      <t xml:space="preserve">, di prodotti </t>
    </r>
    <r>
      <rPr>
        <i/>
        <sz val="11"/>
        <color theme="1"/>
        <rFont val="Calibri"/>
        <family val="2"/>
      </rPr>
      <t>betting</t>
    </r>
    <r>
      <rPr>
        <sz val="11"/>
        <color theme="1"/>
        <rFont val="Calibri"/>
        <family val="2"/>
      </rPr>
      <t xml:space="preserve"> basati sulla </t>
    </r>
    <r>
      <rPr>
        <i/>
        <sz val="11"/>
        <color theme="1"/>
        <rFont val="Calibri"/>
        <family val="2"/>
      </rPr>
      <t>performance</t>
    </r>
    <r>
      <rPr>
        <sz val="11"/>
        <color theme="1"/>
        <rFont val="Calibri"/>
        <family val="2"/>
      </rPr>
      <t xml:space="preserve"> dei calciatori; 2) Chiamarsi Bomber, </t>
    </r>
    <r>
      <rPr>
        <i/>
        <sz val="11"/>
        <color theme="1"/>
        <rFont val="Calibri"/>
        <family val="2"/>
      </rPr>
      <t xml:space="preserve">media &amp; entertainment company </t>
    </r>
    <r>
      <rPr>
        <sz val="11"/>
        <color theme="1"/>
        <rFont val="Calibri"/>
        <family val="2"/>
      </rPr>
      <t xml:space="preserve">proprietaria di una delle principali </t>
    </r>
    <r>
      <rPr>
        <i/>
        <sz val="11"/>
        <color theme="1"/>
        <rFont val="Calibri"/>
        <family val="2"/>
      </rPr>
      <t xml:space="preserve">community </t>
    </r>
    <r>
      <rPr>
        <sz val="11"/>
        <color theme="1"/>
        <rFont val="Calibri"/>
        <family val="2"/>
      </rPr>
      <t xml:space="preserve">italiane sul calcio; 3) Playerlab, primo </t>
    </r>
    <r>
      <rPr>
        <i/>
        <sz val="11"/>
        <color theme="1"/>
        <rFont val="Calibri"/>
        <family val="2"/>
      </rPr>
      <t xml:space="preserve">tipster lab </t>
    </r>
    <r>
      <rPr>
        <sz val="11"/>
        <color theme="1"/>
        <rFont val="Calibri"/>
        <family val="2"/>
      </rPr>
      <t xml:space="preserve">specializzato sulle </t>
    </r>
    <r>
      <rPr>
        <i/>
        <sz val="11"/>
        <color theme="1"/>
        <rFont val="Calibri"/>
        <family val="2"/>
      </rPr>
      <t>performance</t>
    </r>
    <r>
      <rPr>
        <sz val="11"/>
        <color theme="1"/>
        <rFont val="Calibri"/>
        <family val="2"/>
      </rPr>
      <t xml:space="preserve"> dei calciatori.</t>
    </r>
  </si>
  <si>
    <t>Lorenzo Plazzotta</t>
  </si>
  <si>
    <t>lorenzo.plazzotta@cbdigitalcompany.com</t>
  </si>
  <si>
    <t>giorgio.scura@decripto.org</t>
  </si>
  <si>
    <t>Giorgio Scura</t>
  </si>
  <si>
    <t>luigi.tittoto@bgbweston.com</t>
  </si>
  <si>
    <t>Luigi Tittoto</t>
  </si>
  <si>
    <t>Ha brevettato una tecnologia per motori ibridi o elettrici nel settore navale, che sostituisce le eliche tradizionali con un'innovativa tecnologia di propulsione a getto.</t>
  </si>
  <si>
    <r>
      <t xml:space="preserve">NewCOM è un operatore internet di rete fissa, che permette agli utenti di navigare senza sopportare alcun costo mensile ma soltanto pagando una </t>
    </r>
    <r>
      <rPr>
        <i/>
        <sz val="11"/>
        <color theme="1"/>
        <rFont val="Calibri"/>
        <family val="2"/>
      </rPr>
      <t>fee</t>
    </r>
    <r>
      <rPr>
        <sz val="11"/>
        <color theme="1"/>
        <rFont val="Calibri"/>
        <family val="2"/>
      </rPr>
      <t xml:space="preserve"> di attivazione.</t>
    </r>
  </si>
  <si>
    <t>Salvatore Riccio</t>
  </si>
  <si>
    <t>communications@mondialbonyservice.it</t>
  </si>
  <si>
    <t>Maria Grazia Civita</t>
  </si>
  <si>
    <t>mg.civita@mov-eng.com</t>
  </si>
  <si>
    <t>Produttore di bici elettriche mirate a un cliente specifico (pendolari).</t>
  </si>
  <si>
    <t>Nata nel 2018.
Rejected a ottobre 2022 con motivazione 1.h.
 La piattaforma, attraverso un’interazione tra i collaboratori, genera una serie di informazioni e report utili alla funzione Risorse Umane.
La Società mira a supportare i suoi clienti nell'assunzione, nell'impiego e nella motivazione efficiente del personale, al fine di raggiungere gli obiettivi individuali, di squadra e aziendali.
Clienti: 12
Clienti target: aziende che hanno da 80 a 150k dipendenti
Ricavi: 2022: €173k (€15k/mese recurring revenue) ; 2023e: €439 (€20k/mese recurring revenue); 2024e: €987k; 2027e: €10,7m.
Fundraising: €600k con valutazione pre money €2,8m da destinare allo sviluppo del business.
&gt;  motivo rejection: fase di vita, founders non convincenti, modello di business poco chiaro e scalabile.</t>
  </si>
  <si>
    <t>Fondata a maggio 2020.
B2C: tramite sottoscrizione di abbonamenti, il consumatore può scegliere tra due box di prodotti alimentari di origine italiana (ad oggi solo frutta e verdura) diverse per prezzo e dimensione: box da 10kg al prezzo di €27 (gross margin del 60%) e box da 6kg al prezzo di €19 (gross margin del 53%). Ad oggi i clienti attivi sono 3033, localizzati in Lombardia, Piemonte, Emilia Romagna. L'obiettivo 2022 è il Veneto.
B2B: ad oggi hanno un contratto con PwC e 4 contratti con aziende medio-piccole.
La società acquista i prodotti direttamente dai produttori agricoli (+100 produttori localizzati in tutta Italia). Non hanno distributori. I produttori si occupano del trasporto dei prodotti presso il magazzino di Babaco a Milano. 
Fatturato: €0,76m nel 2021; €2,3m nel 2022e; €6,5m nel 2023e.
Principali metriche: ARR pari a €1,7m; retention rate mensile dell'84%; CAC pari a €50.
Ha raccolto capitali da CDP, Plug and Play, Se7en, Boost Heroes e il fondo londinese Feel Venture che investe in imprenditori italiani. La società è in raccolta per €7m (series A round) a €30m di pre-money. Stanno adesso chiudendo bridge da €1,7m con valutazione €9m: i 2 founder post bridge avranno circa il 62%.
&gt; Rejected a maggio 2022 con motivazione 2.b (da monitorare), ci sono stati risegnalati a novembre 2023 da Sabino Costanza (ex Credimi).  
Lato prodotto, sta vendendo anche prodotti confezionati con l'idea di commercializzare anche prodotti in white label.
Ad oggi, 66 aziende clienti.
Ricavi previsti nel 2023: €2,6m. Primo margine positivo rispetto agli altri anni.
Ad ottobre 2022 ha chiuso il Series A da €6,3m con United, Feel e CDP. Ora è in raccolta per un pre-Series B a dicembre 2023 da €2,5m e un Series B in S1 2024 da €10m.
&gt; motivo di rejection: struttura operazione, percorso attuale.</t>
  </si>
  <si>
    <r>
      <rPr>
        <i/>
        <sz val="11"/>
        <rFont val="Calibri"/>
        <family val="2"/>
      </rPr>
      <t>E-grocery</t>
    </r>
    <r>
      <rPr>
        <sz val="11"/>
        <rFont val="Calibri"/>
        <family val="2"/>
      </rPr>
      <t xml:space="preserve"> di box di prodotti imperfetti ma buoni, consegnati a domicilio e scontati fino al 30% rispetto al negozio.</t>
    </r>
  </si>
  <si>
    <r>
      <t xml:space="preserve">Servizi a supporto delle aziende (micro e piccola-media impresa) e dei professionisti al fine di rafforzare la loro presenza nell'ambito digital, aiutandoli ad aumentare la propria visibilità attraverso la presenza sul </t>
    </r>
    <r>
      <rPr>
        <i/>
        <sz val="11"/>
        <rFont val="Calibri"/>
        <family val="2"/>
        <scheme val="minor"/>
      </rPr>
      <t>web</t>
    </r>
    <r>
      <rPr>
        <sz val="11"/>
        <rFont val="Calibri"/>
        <family val="2"/>
        <scheme val="minor"/>
      </rPr>
      <t xml:space="preserve">, la promozione sui </t>
    </r>
    <r>
      <rPr>
        <i/>
        <sz val="11"/>
        <rFont val="Calibri"/>
        <family val="2"/>
        <scheme val="minor"/>
      </rPr>
      <t>social media</t>
    </r>
    <r>
      <rPr>
        <sz val="11"/>
        <rFont val="Calibri"/>
        <family val="2"/>
        <scheme val="minor"/>
      </rPr>
      <t xml:space="preserve"> e sui motori di ricerca.</t>
    </r>
  </si>
  <si>
    <r>
      <rPr>
        <i/>
        <sz val="11"/>
        <rFont val="Calibri"/>
        <family val="2"/>
        <scheme val="minor"/>
      </rPr>
      <t>Saas</t>
    </r>
    <r>
      <rPr>
        <sz val="11"/>
        <rFont val="Calibri"/>
        <family val="2"/>
        <scheme val="minor"/>
      </rPr>
      <t xml:space="preserve"> medico di precisione che consente ai medici di sfruttare appieno il potenziale dell'intelligenza artificiale (</t>
    </r>
    <r>
      <rPr>
        <i/>
        <sz val="11"/>
        <rFont val="Calibri"/>
        <family val="2"/>
        <scheme val="minor"/>
      </rPr>
      <t>AI</t>
    </r>
    <r>
      <rPr>
        <sz val="11"/>
        <rFont val="Calibri"/>
        <family val="2"/>
        <scheme val="minor"/>
      </rPr>
      <t>). I medici ricevono un rapporto clinico dettagliato sui geni che influenzano le patologie dei pazienti, la gravità delle nuove mutazioni selezionate e le ultime terapie personalizzate.</t>
    </r>
  </si>
  <si>
    <r>
      <rPr>
        <i/>
        <sz val="11"/>
        <color theme="1"/>
        <rFont val="Calibri"/>
        <family val="2"/>
      </rPr>
      <t>Startup HR Tech</t>
    </r>
    <r>
      <rPr>
        <sz val="11"/>
        <color theme="1"/>
        <rFont val="Calibri"/>
        <family val="2"/>
      </rPr>
      <t xml:space="preserve">, con sede nel Sud Italia, specializzata nello sviluppo di soluzioni </t>
    </r>
    <r>
      <rPr>
        <i/>
        <sz val="11"/>
        <color theme="1"/>
        <rFont val="Calibri"/>
        <family val="2"/>
      </rPr>
      <t>software</t>
    </r>
    <r>
      <rPr>
        <sz val="11"/>
        <color theme="1"/>
        <rFont val="Calibri"/>
        <family val="2"/>
      </rPr>
      <t xml:space="preserve"> per il </t>
    </r>
    <r>
      <rPr>
        <i/>
        <sz val="11"/>
        <color theme="1"/>
        <rFont val="Calibri"/>
        <family val="2"/>
      </rPr>
      <t>People Management</t>
    </r>
    <r>
      <rPr>
        <sz val="11"/>
        <color theme="1"/>
        <rFont val="Calibri"/>
        <family val="2"/>
      </rPr>
      <t xml:space="preserve"> e </t>
    </r>
    <r>
      <rPr>
        <i/>
        <sz val="11"/>
        <color theme="1"/>
        <rFont val="Calibri"/>
        <family val="2"/>
      </rPr>
      <t xml:space="preserve">People Analytics </t>
    </r>
    <r>
      <rPr>
        <sz val="11"/>
        <color theme="1"/>
        <rFont val="Calibri"/>
        <family val="2"/>
      </rPr>
      <t>che fornisce consulenza strategica in ambito Risorse Umane per PMI, grandi aziende e pubblica amministrazione.</t>
    </r>
  </si>
  <si>
    <t>Si occupa di implementare tecnologie avanzate nei sistemi avionici al fine di rilevare tempestivamente emergenze e incendi. Inoltre, la tecnologia viene utilizzata anche per i velivoli adatti alle missioni speciali e nei progetti avanzati di monitoraggio aereo.</t>
  </si>
  <si>
    <r>
      <t xml:space="preserve">Opera nel mondo </t>
    </r>
    <r>
      <rPr>
        <i/>
        <sz val="11"/>
        <color theme="1"/>
        <rFont val="Calibri"/>
        <family val="2"/>
      </rPr>
      <t>blockchain</t>
    </r>
    <r>
      <rPr>
        <sz val="11"/>
        <color theme="1"/>
        <rFont val="Calibri"/>
        <family val="2"/>
      </rPr>
      <t xml:space="preserve"> e delle </t>
    </r>
    <r>
      <rPr>
        <i/>
        <sz val="11"/>
        <color theme="1"/>
        <rFont val="Calibri"/>
        <family val="2"/>
      </rPr>
      <t>crypto</t>
    </r>
    <r>
      <rPr>
        <sz val="11"/>
        <color theme="1"/>
        <rFont val="Calibri"/>
        <family val="2"/>
      </rPr>
      <t xml:space="preserve">, in particolare, si occupano di </t>
    </r>
    <r>
      <rPr>
        <i/>
        <sz val="11"/>
        <color theme="1"/>
        <rFont val="Calibri"/>
        <family val="2"/>
      </rPr>
      <t>due diligence</t>
    </r>
    <r>
      <rPr>
        <sz val="11"/>
        <color theme="1"/>
        <rFont val="Calibri"/>
        <family val="2"/>
      </rPr>
      <t xml:space="preserve"> su qualsiasi progetto </t>
    </r>
    <r>
      <rPr>
        <i/>
        <sz val="11"/>
        <color theme="1"/>
        <rFont val="Calibri"/>
        <family val="2"/>
      </rPr>
      <t>blockchain</t>
    </r>
    <r>
      <rPr>
        <sz val="11"/>
        <color theme="1"/>
        <rFont val="Calibri"/>
        <family val="2"/>
      </rPr>
      <t xml:space="preserve"> / </t>
    </r>
    <r>
      <rPr>
        <i/>
        <sz val="11"/>
        <color theme="1"/>
        <rFont val="Calibri"/>
        <family val="2"/>
      </rPr>
      <t>crypto</t>
    </r>
    <r>
      <rPr>
        <sz val="11"/>
        <color theme="1"/>
        <rFont val="Calibri"/>
        <family val="2"/>
      </rPr>
      <t xml:space="preserve"> / </t>
    </r>
    <r>
      <rPr>
        <i/>
        <sz val="11"/>
        <color theme="1"/>
        <rFont val="Calibri"/>
        <family val="2"/>
      </rPr>
      <t>web3</t>
    </r>
    <r>
      <rPr>
        <sz val="11"/>
        <color theme="1"/>
        <rFont val="Calibri"/>
        <family val="2"/>
      </rPr>
      <t xml:space="preserve"> e
investigazioni </t>
    </r>
    <r>
      <rPr>
        <i/>
        <sz val="11"/>
        <color theme="1"/>
        <rFont val="Calibri"/>
        <family val="2"/>
      </rPr>
      <t>crypto</t>
    </r>
    <r>
      <rPr>
        <sz val="11"/>
        <color theme="1"/>
        <rFont val="Calibri"/>
        <family val="2"/>
      </rPr>
      <t xml:space="preserve"> ad ampio spettro (</t>
    </r>
    <r>
      <rPr>
        <i/>
        <sz val="11"/>
        <color theme="1"/>
        <rFont val="Calibri"/>
        <family val="2"/>
      </rPr>
      <t>law enforcement</t>
    </r>
    <r>
      <rPr>
        <sz val="11"/>
        <color theme="1"/>
        <rFont val="Calibri"/>
        <family val="2"/>
      </rPr>
      <t xml:space="preserve">, forense, </t>
    </r>
    <r>
      <rPr>
        <i/>
        <sz val="11"/>
        <color theme="1"/>
        <rFont val="Calibri"/>
        <family val="2"/>
      </rPr>
      <t>AML</t>
    </r>
    <r>
      <rPr>
        <sz val="11"/>
        <color theme="1"/>
        <rFont val="Calibri"/>
        <family val="2"/>
      </rPr>
      <t>), indivisduando la presenza reale dei fondi, il percorso, la provenienza (se lecita o illecita), l’entità, la valuta, le transazioni, fino al loro possibile blocco, tramite gli enti emittenti.</t>
    </r>
  </si>
  <si>
    <r>
      <t xml:space="preserve">Piattaforma di </t>
    </r>
    <r>
      <rPr>
        <i/>
        <sz val="11"/>
        <color theme="1"/>
        <rFont val="Calibri"/>
        <family val="2"/>
      </rPr>
      <t>wealth management</t>
    </r>
    <r>
      <rPr>
        <sz val="11"/>
        <color theme="1"/>
        <rFont val="Calibri"/>
        <family val="2"/>
      </rPr>
      <t xml:space="preserve"> modulare e incentrata sui processi di </t>
    </r>
    <r>
      <rPr>
        <i/>
        <sz val="11"/>
        <color theme="1"/>
        <rFont val="Calibri"/>
        <family val="2"/>
      </rPr>
      <t xml:space="preserve">front-office </t>
    </r>
    <r>
      <rPr>
        <sz val="11"/>
        <color theme="1"/>
        <rFont val="Calibri"/>
        <family val="2"/>
      </rPr>
      <t>digitale per piccole e medie imprese.</t>
    </r>
  </si>
  <si>
    <r>
      <t xml:space="preserve">Ha sviluppato un prodotto (Orchestra) che stima la produzione di energia da parte di centrali eoliche e solari monitorando, tramite </t>
    </r>
    <r>
      <rPr>
        <i/>
        <sz val="11"/>
        <color theme="1"/>
        <rFont val="Calibri"/>
        <family val="2"/>
      </rPr>
      <t>dashboard</t>
    </r>
    <r>
      <rPr>
        <sz val="11"/>
        <color theme="1"/>
        <rFont val="Calibri"/>
        <family val="2"/>
      </rPr>
      <t xml:space="preserve"> o </t>
    </r>
    <r>
      <rPr>
        <i/>
        <sz val="11"/>
        <color theme="1"/>
        <rFont val="Calibri"/>
        <family val="2"/>
      </rPr>
      <t>API</t>
    </r>
    <r>
      <rPr>
        <sz val="11"/>
        <color theme="1"/>
        <rFont val="Calibri"/>
        <family val="2"/>
      </rPr>
      <t>, le metriche di errore e modelli costruiti</t>
    </r>
    <r>
      <rPr>
        <i/>
        <sz val="11"/>
        <color theme="1"/>
        <rFont val="Calibri"/>
        <family val="2"/>
      </rPr>
      <t xml:space="preserve"> ad hoc</t>
    </r>
    <r>
      <rPr>
        <sz val="11"/>
        <color theme="1"/>
        <rFont val="Calibri"/>
        <family val="2"/>
      </rPr>
      <t xml:space="preserve"> per ogni impianto.</t>
    </r>
  </si>
  <si>
    <r>
      <t xml:space="preserve">Ottimizzano i consumi energetici e migliorano la manutenzione dell'immobile centralizzando e collegando i dati provenienti da più fonti (sensori </t>
    </r>
    <r>
      <rPr>
        <i/>
        <sz val="11"/>
        <color theme="1"/>
        <rFont val="Calibri"/>
        <family val="2"/>
      </rPr>
      <t>IoT</t>
    </r>
    <r>
      <rPr>
        <sz val="11"/>
        <color theme="1"/>
        <rFont val="Calibri"/>
        <family val="2"/>
      </rPr>
      <t xml:space="preserve">, consumi energetici, </t>
    </r>
    <r>
      <rPr>
        <i/>
        <sz val="11"/>
        <color theme="1"/>
        <rFont val="Calibri"/>
        <family val="2"/>
      </rPr>
      <t>BMS</t>
    </r>
    <r>
      <rPr>
        <sz val="11"/>
        <color theme="1"/>
        <rFont val="Calibri"/>
        <family val="2"/>
      </rPr>
      <t xml:space="preserve">). </t>
    </r>
  </si>
  <si>
    <t>Hypesound nasce nel 2019 dall'idea di Pietro Labruzzo durante il PHD presso l'università Ca'Foscari di Venezia. La tecnologia Sviluppata da Hypesound, So Sweep, è un'innovazione nel campo nel campo della Bioproduzione Sostenibile. So Sweep utilizza la tecnologia sonica per aumentare l'efficienza nella produzione di alghe, lieviti e batteri. La tecnologia utilizza le basse frequenze delle onde sonore per aumentare la riproduzione dei microrganismi di circa +300% con livelli di purezza del 95%.</t>
  </si>
  <si>
    <r>
      <t xml:space="preserve">La società Mondial Bony Service S.p.A. nasce nel 2008. Diviene nel 2011, Istituto di Pagamento di diritto italiano, autorizzato dalla Banca di Italia, con un capitale sociale di €600k interamente versato. Offre due servizi di pagamento: Attività di </t>
    </r>
    <r>
      <rPr>
        <i/>
        <sz val="11"/>
        <color theme="1"/>
        <rFont val="Calibri"/>
        <family val="2"/>
      </rPr>
      <t>Money Transfer</t>
    </r>
    <r>
      <rPr>
        <sz val="11"/>
        <color theme="1"/>
        <rFont val="Calibri"/>
        <family val="2"/>
      </rPr>
      <t xml:space="preserve"> e Attività di </t>
    </r>
    <r>
      <rPr>
        <i/>
        <sz val="11"/>
        <color theme="1"/>
        <rFont val="Calibri"/>
        <family val="2"/>
      </rPr>
      <t>Acquiring</t>
    </r>
    <r>
      <rPr>
        <sz val="11"/>
        <color theme="1"/>
        <rFont val="Calibri"/>
        <family val="2"/>
      </rPr>
      <t xml:space="preserve"> nel ruolo di </t>
    </r>
    <r>
      <rPr>
        <i/>
        <sz val="11"/>
        <color theme="1"/>
        <rFont val="Calibri"/>
        <family val="2"/>
      </rPr>
      <t>Payment facilitator</t>
    </r>
    <r>
      <rPr>
        <sz val="11"/>
        <color theme="1"/>
        <rFont val="Calibri"/>
        <family val="2"/>
      </rPr>
      <t>.</t>
    </r>
  </si>
  <si>
    <t>Neptune opera nel campo dell'osservazione della Terra e ha introdotto un sistema di ricerca delle perdite d'acqua attraverso l'analisi di immagini satellitari, con cui sono stati controllati oltre 50.000 km di reti idriche in Italia e in Europa. Questo sistema permette di evidenziare le aree con una elevata concentrazione di umidità nel sottosuolo. Grazie all'algoritmo proprietario l'azienda è in grado di indicare una fascia di ritaglio che comprende le condutture idriche che prelocalizzano le probabili perdite d'acqua con un raggio di confidenza di 10 metri.
Cosmic, azienda fondata nel 2020 e incubata presso L'ESA, ha sviluppato un nuovo sistema Cosmic Water Leaks che utilizza l'analisi di microparticelle di origine spaziale per identificare le perdite d'acqua su ciascun tipo di impianto. La tecnologia rileva le variazioni nel comportamento dei raggi cosmici per mappare il sottosuolo identificando le perdite d'acqua nella rete idrica. L'installazione su camion per la raccolta dei rifiuti urbani potrebbe fornire una mappatura automatica e quotidiana capillare.</t>
  </si>
  <si>
    <t>m.pascarella@fpcorporatefinance.eu</t>
  </si>
  <si>
    <t>Mario Pascarella</t>
  </si>
  <si>
    <t>g.veroni@hypesound.it</t>
  </si>
  <si>
    <t>Giovanni Veroni</t>
  </si>
  <si>
    <t>Rejected nel maggio 2021 con motivazione 1.b. (dubbi sulla competition, in quanto competono con realtà come Xolo, Fiscozen)
Nata nel 2020 come spin-off dello studio di commercialisti "Studio Primieri", operativo da +30 anni.
La società si serve di un network di +50 commercialisti partner con esperienza pluriennale per le attività di consulenza, attività ad alto valore aggiunto e redazione di adempimenti contabili e fiscali.
+1.500 clienti in 2 anni.
Ricavi: 2022: €343k, 2023e: €509k (da precedente piano €737k); 2024e: €1,4m; 2025e: €2,7m; 2026e: €6m.
In raccolta per €1m ad una valutazione pre-money di €4,5m (€600k già committati, €400k potranno essere sottoscritti entro il 31/03/2024)
&gt; Sentiti dal fondo VV6. motivo rejection: struttura del round e fase di vita</t>
  </si>
  <si>
    <t>Hanno sviluppato LYBRA che è un limitatore di velocità la cui tecnologia consente di produrre energia pulita trasformando l'energia cinetica del passaggio dei veicoli sulla sua superficie. Il sistema è classificato come sistema di autoproduzione quindi non sono necessari processi di autorizzazione, ma solo procedura di allaccio alla rete.
Business model: B2B ma prevedono delle evoluzioni su nuove linee di business.
Revenue model: vendita del prodotto (€75k) più manutenzione (lavori edili pari a 12%-15%). I dossi comuni hanno un pricing di €8k-€10k più manutenzione.
Clienti: prima istallazione fatta per Autostrade per l’Italia, sono in previsioni altre 8 istallazioni.
Cliente target: grande aziende (come Anas, Ferrovie ecc..)
Pipeline clienti: vale circa €6m (riferita al 2024), in trattativa con Anas, Aeroporto Ciampino e Fiumicino
Mercato di riferimento: si stima che nel mercato europeo (in particolare in Italia, Germania e Regno Unito), il potenziale di mercato sia intorno ai €15 miliardi di euro.
Ricavi: 2023e: €386k; 2024e: €3,5m; 2027e: €32,9m
Ebitda: 2023e: -€260k; 2024e: -€1,4m; 2027e: €8m
Captable: 90% nelle mani dei founders.
Fundraising: €3m (da ripartire tra debito ed equity), da utilizzare per R&amp;D, produzione e struttura aziendale.
&gt; motivo rejection: business model e revenue model (ad oggi poco scalabile, difficile acquisire nuovi clienti). Da monitorare</t>
  </si>
  <si>
    <t>Traction:Ad oggi la società opera in 50 paesi europei e sono supportati da 454 agenti.
Fundraising: € 1m 
Use of Funds: Acquisizione di licenze per iniziative all'avanguardi ed espansione del portafoglio servizi per includere pagamenti delle bollette.
&gt; Motivo rejection: settore di riferimento, basso livello di tecnologia.</t>
  </si>
  <si>
    <t>31 brevetti 
Ricavi: 2023e: €4,7m
Fundraising: €9m ad una pre money di €30m destinati allo sviluppo di nuovi prodotti, costruzione di imbarcazioni iconiche, al rafforzamento della rete di assistenza post-vendita e alla strategia di marketing e comunicazione.
&gt; motivo rejection: struttura dell'operazione e per settore di riferimento</t>
  </si>
  <si>
    <t>Hanno prodotto 6 modelli di bici elettriche.
Business model: B2B e B2C (acquisto diretto o finanziato).
Il deck non contiene informazioni economiche attuali
Ricavi attesi 2030: €256m
EBIT atteso 2030e: €73m
&gt; motivo rejection: settore di riferimento</t>
  </si>
  <si>
    <t>Rejected a gennaio 2020 con motivazione 1.m, ripresentata da IAG.
Diventata PMI innovativa.
Business model: B2B2B
Team: 25 persone (70% dedicata a R&amp;D)
Attualmente pipeline nel mercato della difesa (Fincantieri €6m).
Ricavi: 2021: €700k, 2022: €1m, 2023e: €1,3m
Fundraising: €10m con valutazione da €30m per internazionalizzazione 
Ricevuti casi d'uso, richiesti BP e deckaggiornato.
&gt; motivo rejection: struttura dell'operazione e percorso di crescita.</t>
  </si>
  <si>
    <t>Rejected a dicembre 2022 con motivazione 1.a, da monitorare.
Fondata nel 2021.
Sviluppo prodotto: la webapp ha supportato lo svolgimento di +1500 ore di conversazione (con i 115 tra coach ed esperti di comunicazione) e il monitoraggio - da parte degli HR - dei KPI più rilevanti relativamente allo sviluppo del talento delle persone. Stiamo lavorando all'implementazione di una parte di prodotto che abiliti un plug and play più diretto nell'ambito del piano di sviluppo personale dei dipendenti, in sinergia con l'area della performance review.
KPIs/ Risultati:
- Clienti recurring: 3, Ha lavorato fino ad ora con clienti del calibro di Indigo.ai, Uno Bravo, Angelini e Olympus
- MRR: €8k
- Team: 3 co-founders più altre 2 persone.
Fatturato atteso 2023: circa €125k - Fundraised: €240k a giugno da BA
Fundraising: al momento non sono in raccolta, si stanno concentrando sul business. Hanno in mente di fare più avanti un round da €1-1,5m.
&gt; motivo rejection: non sono al momento in raccolta.</t>
  </si>
  <si>
    <t>Camelot</t>
  </si>
  <si>
    <r>
      <t xml:space="preserve">Piattaforma che gestisce le votazioni </t>
    </r>
    <r>
      <rPr>
        <i/>
        <sz val="11"/>
        <color theme="1"/>
        <rFont val="Calibri"/>
        <family val="2"/>
      </rPr>
      <t xml:space="preserve">online </t>
    </r>
    <r>
      <rPr>
        <sz val="11"/>
        <color theme="1"/>
        <rFont val="Calibri"/>
        <family val="2"/>
      </rPr>
      <t>e accessibili da qualsiasi dispositivo.</t>
    </r>
  </si>
  <si>
    <t>Davide Rossi-N1 Advisor</t>
  </si>
  <si>
    <t>Davide Rossi</t>
  </si>
  <si>
    <t>d.rossi@n1advisor.it</t>
  </si>
  <si>
    <t>YesNology</t>
  </si>
  <si>
    <t>Piattaforma che permette alle aziende di digitalizzare l’ecosistema dei servizi di consenso e gestione delle preferenze (compliance GDPR) al fine di non incorrere in sanzioni e di avere sempre sotto controllo i consensi dei propri clienti (persone fisiche) sull’utilizzo dei propri dati personali.</t>
  </si>
  <si>
    <t>Formile</t>
  </si>
  <si>
    <t>Opera nell'ambito della formazione aziendale. La PMI segnala i propri bisogni formativi ed entro 5 giorni dal contatto riceve gratis 3 preventivi di enti di formazione qualificati.</t>
  </si>
  <si>
    <t>Premio Nazionale Innovazione</t>
  </si>
  <si>
    <t>Will Skantze</t>
  </si>
  <si>
    <t>WSkantze@mcsquarecapital.com</t>
  </si>
  <si>
    <r>
      <t xml:space="preserve">Fornisce servizi di sostenibilità (consulenza, certificazione e produzione in </t>
    </r>
    <r>
      <rPr>
        <i/>
        <sz val="11"/>
        <rFont val="Calibri"/>
        <family val="2"/>
        <scheme val="minor"/>
      </rPr>
      <t>outsourcing</t>
    </r>
    <r>
      <rPr>
        <sz val="11"/>
        <rFont val="Calibri"/>
        <family val="2"/>
        <scheme val="minor"/>
      </rPr>
      <t xml:space="preserve">) nell'ambito del settore del lusso di consumo servendo più di 70 marchi </t>
    </r>
    <r>
      <rPr>
        <i/>
        <sz val="11"/>
        <rFont val="Calibri"/>
        <family val="2"/>
        <scheme val="minor"/>
      </rPr>
      <t>premium</t>
    </r>
    <r>
      <rPr>
        <sz val="11"/>
        <rFont val="Calibri"/>
        <family val="2"/>
        <scheme val="minor"/>
      </rPr>
      <t xml:space="preserve"> globali. Attiva, inoltre, nella progettazione, produzione e vendita di scarpe sportive dotate di suole e tomaie ricambiabili.</t>
    </r>
  </si>
  <si>
    <t>Costi di produzione dei macchinari: €5m
Depositati 4 brevetti.
Fornitori target: carpenteria, elettrico e idraulico. 
Ricavi attesi: 2023e: €2-3k, 2024e: €6m (grazie alla vendita dei primi 3 macchinari)
Fundraised: €2,250m (250k nel 2020 da BA e €2m nel 2021 da Nova Capital) ad una premoney di €7,5m. 
Fundraising: €10-15m ad una valutazione premoney di €20-25m (GFT CDP sarà il lead investor) da utilizzare per la costruzione di due impianti.
Fatta call conoscitiva, ricevuto BP.
&gt; motivo rejection: struttura dell'operazione e scalabilità del prodotto.</t>
  </si>
  <si>
    <t>Revenues: 2022: €483k; 2023e: circa €1,2m; 2024e: circa €2,5m; 2028e: circa €7,8m
Ebitda: €58,2%
Hanno depositato il brevetto e 5 marchi registrati.
Team: 9 persone
Clienti: tra le filiere più importanti hanno mozzarella di bufala campana DOP per la quale certificano i dati produttivi. 
Fundraised: nel 2022 raccolto €110k
Fundraising: €2m ancora non hanno in mente una valutazione pre-money. La valutazione del crowfunding 1 anno e mezzo fa era €8m.
Richiesti approfondimenti su: mercato di riferimento (elementi di differenziazione del mercato), tecnologia utilizzata e pricing. Fissata call di approfondimento per capire: se il prodotto è scalabile, percorso di crescita (2026-2027), captable effettiva, valutazione €8m del crowfunding, utilizzo dei €2m, costi dei brevetti depositati, pipeline clienti, cv dei founders.
&gt; motivo rejection: dubbi su management, Revenue model poco chiaro.</t>
  </si>
  <si>
    <t>Clienti target: Aziende, professionisti, Istituti sanitari, Banche e assicurazioni, scuola e Pubblica Amministrazione
Captable: 100% dei founder.
Fundraising: €515k nel 2024
&gt; motivo rejection: fase di vita</t>
  </si>
  <si>
    <t>Rejected nel novembre 2022 con motivazione 2.a. Da monitorare.
Fondata nel 2017.
Clienti: 18 compagnie assicurative leader nel mercato (Allianz, Generali ecc). Partner (Acrisure), brokers (AON), car makers (Toyota).
Team: 3 founders, più altre 70 persone.
Ricavi: €2,1m nel 2021; €3,3m nel 2022, 2023e: €3,8m-€3,9m; 2024e: €5m
Ebitda negativo (da 3 anni) : -€1,5m 
Fundraised: €4m ad una pre money di €28m con Gellify, Azimut, CDP, Proximity Capital e Lumen.
Fundraising: bridge round €1,5m ad una pre money di €33m da chiudere entro Q1 2024. In previsione ulteriore round nel 2025 per fare due acquizioni (una €5,5m e una €3,5m).
&gt; motivo rejection: struttura dell'operazione (pre money alta).</t>
  </si>
  <si>
    <t>Bocciata a marzo 2022 con motivazione 1.a, e nel marzo 2023 con motivazione 2.a. Da monitorare.
Fondata nel 2021.
Hanno acquisito negli ultimi anni 2 aziende (patecipate al 60%): 
- Metadorons: società italiana che lavora con le noprofit
- Azienda francese focalizzata sui servizi che utilizzano per veicolare le loro soluzioni.
Transato: €600k nel 2021, €2,5m nel 2022.
Team: 70-75 persone. Metadorons conta circa 20-25 persone e l'azienda francese circa 8-10 perone.
Captable: L’azienda è posseduta dai 3 soci al 90%. 
Fundraised: nessun round precedente. Ricevuto mini bond da UniCredit nel 2022.
Fundraising: uno dei 3 soci vorrebbe uscire (meno operativo) quindi bisogna riacquistare le quote (30%), pre money da definire.
&gt; motivo rejection: fase di vita (avanzata) e struttura dell'operazione.</t>
  </si>
  <si>
    <r>
      <t xml:space="preserve">CercaOfficina.it (oggi Veycore) offre servizi e prodotti digitali ai fini della manutenzione e riparazione dei veicoli per i clienti privati e </t>
    </r>
    <r>
      <rPr>
        <i/>
        <sz val="11"/>
        <rFont val="Calibri"/>
        <family val="2"/>
        <scheme val="minor"/>
      </rPr>
      <t>business</t>
    </r>
    <r>
      <rPr>
        <sz val="11"/>
        <rFont val="Calibri"/>
        <family val="2"/>
        <scheme val="minor"/>
      </rPr>
      <t xml:space="preserve">. </t>
    </r>
  </si>
  <si>
    <r>
      <t xml:space="preserve">Offre una piattaforma </t>
    </r>
    <r>
      <rPr>
        <i/>
        <sz val="11"/>
        <rFont val="Calibri"/>
        <family val="2"/>
        <scheme val="minor"/>
      </rPr>
      <t>cloud</t>
    </r>
    <r>
      <rPr>
        <sz val="11"/>
        <rFont val="Calibri"/>
        <family val="2"/>
        <scheme val="minor"/>
      </rPr>
      <t xml:space="preserve"> che consente di analizzare il contenuto informativo delle impronte digitali (es. </t>
    </r>
    <r>
      <rPr>
        <i/>
        <sz val="11"/>
        <rFont val="Calibri"/>
        <family val="2"/>
        <scheme val="minor"/>
      </rPr>
      <t>email</t>
    </r>
    <r>
      <rPr>
        <sz val="11"/>
        <rFont val="Calibri"/>
        <family val="2"/>
        <scheme val="minor"/>
      </rPr>
      <t>, numero di telefono) per valutare i clienti e prevedere il rischio di credito.</t>
    </r>
  </si>
  <si>
    <t>Rejected ad aprile 2022 con motivazione 2.a. Da monitorare
Ricavi 2023e: €1,5m
Fundraising: non sono al momento in raccolta a luglio 2022 con United Venture da €5m.
Obiettivi: migliorare la proposta commerciale, prodotto, aumentare la base clienti in Italia e all'estero.
&gt; motivo rejection: non sono al momento in raccolta. Da monitorare</t>
  </si>
  <si>
    <r>
      <rPr>
        <i/>
        <sz val="11"/>
        <rFont val="Calibri"/>
        <family val="2"/>
        <scheme val="minor"/>
      </rPr>
      <t>Marketplace</t>
    </r>
    <r>
      <rPr>
        <sz val="11"/>
        <rFont val="Calibri"/>
        <family val="2"/>
        <scheme val="minor"/>
      </rPr>
      <t xml:space="preserve"> che mette in contatto gli artigiani del lusso con i consumatori finali e le </t>
    </r>
    <r>
      <rPr>
        <i/>
        <sz val="11"/>
        <rFont val="Calibri"/>
        <family val="2"/>
        <scheme val="minor"/>
      </rPr>
      <t>boutique</t>
    </r>
    <r>
      <rPr>
        <sz val="11"/>
        <rFont val="Calibri"/>
        <family val="2"/>
        <scheme val="minor"/>
      </rPr>
      <t xml:space="preserve"> indipendenti.</t>
    </r>
  </si>
  <si>
    <t>Fondata nel 2017.
Ecopasteam attraverso un processo di riciclo meccanico hanno creato un granulo di plastica rigenerata e riciclata post consumo  (Ecoallene). Nel 2018 hanno installato un impianto ad Alessandria per riciclare della parte plastica del Tetra pak.
Hanno un brevetto che permette di gestire il processo di smaltimento senza la divisione di plastica e alluminio.
2 modelli di vendita: 
- elemento base (che viene poi arricchito dal cliente) - venduto a 700€ a tonnellata
- implementano le formulazioni per rivenderle al consumatore - venduto a 1500-1600€ a tonnellata
Ricavi 2020: €272k; 2021: €401k; 2022: €1,4m.
Ricavi attesi 2023e: €2,6m (EBITDA positive); 2024e: €5,2m; 2025e: €11m; 2026e: €17m.
In raccolta per €2-3m (prima tranche di €2m nel 2024; seconda tranche €1m nel 2025) da destinarsi alla costruzione di 2 nuovi impianti. 
&gt; motivo rejection: Dubbi su settore di riferimento (lontano dalle nostre competenze), tempi lunghi per acquisizione clienti.</t>
  </si>
  <si>
    <t>US based con sedi operative in Italia e Svizzera.
Ricavi: 2024e: $3m; 2025e: $10m; 2026e: $30m; 2027e: $100m
Fundraised: $3,5m (a cui ha partecipato anche NovaCapital)
Fundraising: $3m da utilizzare per l'acquisto di strumentazione da laboratorio e all'assunzione di risorse.
&gt; motivo rejection: fase di vita, dubbi anche su management poco convincente.</t>
  </si>
  <si>
    <t>Soluzione SaaS che ottimizza e semplifica i processi del recruiting.</t>
  </si>
  <si>
    <t>Hiop</t>
  </si>
  <si>
    <t>Spesati</t>
  </si>
  <si>
    <t>Foreverland</t>
  </si>
  <si>
    <t>Bagoff</t>
  </si>
  <si>
    <t>Olbia</t>
  </si>
  <si>
    <t>Giacomo Barone</t>
  </si>
  <si>
    <t>Michele Fodde</t>
  </si>
  <si>
    <t>Giuseppe D’Alessandro</t>
  </si>
  <si>
    <t>Marco Carleo</t>
  </si>
  <si>
    <t>Luigi Tittoto-BGB Weston Ltd.</t>
  </si>
  <si>
    <t>giacomo.barone@hiop.io</t>
  </si>
  <si>
    <t>rejected a luglio 2022 con motivazione 2.a
Focus sul modello B2B: lanciato nel 2021, hanno raggiunto GMV annualizzato di €4,5m in Q2 2022.
Clienti target: aziende con €1m-€15m fatturato principalmente italiani.
Margine a ordine: €200
Fatturato: 2023e: €400k; 
vogliono monetizzare in modo saas anche lato officina, hanno chiuso con 20 clienti
Fundraised: 2021: round da €2m con post-money è di €10m; 2022: convertibile da €4m con Exor Seeds, Neva e altri privati (tra cui i fondatori di Bending Spoons).
Hanno in mente un round da €5m-€8m a metà del 2024
&gt; motivo rejection: non sono al momento in raccolta. Ci aggiorneranno loro quando apriranno il round.</t>
  </si>
  <si>
    <r>
      <t xml:space="preserve">Ha sviluppato e gestisce un </t>
    </r>
    <r>
      <rPr>
        <i/>
        <sz val="11"/>
        <color theme="1"/>
        <rFont val="Calibri"/>
        <family val="2"/>
      </rPr>
      <t>marketplace online</t>
    </r>
    <r>
      <rPr>
        <sz val="11"/>
        <color theme="1"/>
        <rFont val="Calibri"/>
        <family val="2"/>
      </rPr>
      <t xml:space="preserve"> per talenti e creativi nel settore della moda, </t>
    </r>
    <r>
      <rPr>
        <i/>
        <sz val="11"/>
        <color theme="1"/>
        <rFont val="Calibri"/>
        <family val="2"/>
      </rPr>
      <t>beauty</t>
    </r>
    <r>
      <rPr>
        <sz val="11"/>
        <color theme="1"/>
        <rFont val="Calibri"/>
        <family val="2"/>
      </rPr>
      <t xml:space="preserve"> e </t>
    </r>
    <r>
      <rPr>
        <i/>
        <sz val="11"/>
        <color theme="1"/>
        <rFont val="Calibri"/>
        <family val="2"/>
      </rPr>
      <t>lifestyle</t>
    </r>
    <r>
      <rPr>
        <sz val="11"/>
        <color theme="1"/>
        <rFont val="Calibri"/>
        <family val="2"/>
      </rPr>
      <t>.</t>
    </r>
  </si>
  <si>
    <r>
      <rPr>
        <i/>
        <sz val="11"/>
        <color theme="1"/>
        <rFont val="Calibri"/>
        <family val="2"/>
      </rPr>
      <t>E-grocery</t>
    </r>
    <r>
      <rPr>
        <sz val="11"/>
        <color theme="1"/>
        <rFont val="Calibri"/>
        <family val="2"/>
      </rPr>
      <t xml:space="preserve"> attivo nella vendita di prodotti italiani di alta qualità.</t>
    </r>
  </si>
  <si>
    <t>giuseppe@foreverland.it</t>
  </si>
  <si>
    <r>
      <rPr>
        <i/>
        <sz val="11"/>
        <color theme="1"/>
        <rFont val="Calibri"/>
        <family val="2"/>
      </rPr>
      <t xml:space="preserve">Start up </t>
    </r>
    <r>
      <rPr>
        <sz val="11"/>
        <color theme="1"/>
        <rFont val="Calibri"/>
        <family val="2"/>
      </rPr>
      <t>che produce cioccolato sostenibile senza l'utilizzo del cacao.</t>
    </r>
  </si>
  <si>
    <t>il deck non contiene informazioni economiche.
Risultati raggiunti: 
-90%  consumo di acqua
-80% di emissioni di CO2 
Business model: B2B
&gt; Motivo rejection: mercato di riferimento</t>
  </si>
  <si>
    <t>marco.carleo@bagoff.it</t>
  </si>
  <si>
    <t>Opera nel settore turistico, in particolare, si occupa della gestione del deposito e della logistica dei bagagli.</t>
  </si>
  <si>
    <t xml:space="preserve">Il deck non contiene informaizoni economiche.
&gt; motivo rejection: diversificazione del portafoglio (radical). </t>
  </si>
  <si>
    <t>Tra i clienti di WSF Odds: Sisal, Betclic, Altenar. 
Business model: B2B e B2C
Ricavi: 2023e: €340k su parte B2B e €310k su B2C.
Fundraising: in raccolta per €3m da impiegare per il 65% in WSF Odds e il 35% in Chiamarsi Bomber.
&gt; motivo rejection: settore di riferimento (betting).</t>
  </si>
  <si>
    <r>
      <t xml:space="preserve">Piattaforma </t>
    </r>
    <r>
      <rPr>
        <i/>
        <sz val="11"/>
        <color theme="1"/>
        <rFont val="Calibri"/>
        <family val="2"/>
      </rPr>
      <t xml:space="preserve">MarTech </t>
    </r>
    <r>
      <rPr>
        <sz val="11"/>
        <color theme="1"/>
        <rFont val="Calibri"/>
        <family val="2"/>
      </rPr>
      <t xml:space="preserve">che consente di gestire e ottimizzare qualsiasi sito </t>
    </r>
    <r>
      <rPr>
        <i/>
        <sz val="11"/>
        <color theme="1"/>
        <rFont val="Calibri"/>
        <family val="2"/>
      </rPr>
      <t>web</t>
    </r>
    <r>
      <rPr>
        <sz val="11"/>
        <color theme="1"/>
        <rFont val="Calibri"/>
        <family val="2"/>
      </rPr>
      <t xml:space="preserve"> nel mondo in tempo reale, per aumentare i ricavi, ridurre drasticamente i costi e accelerare il </t>
    </r>
    <r>
      <rPr>
        <i/>
        <sz val="11"/>
        <color theme="1"/>
        <rFont val="Calibri"/>
        <family val="2"/>
      </rPr>
      <t>time to market</t>
    </r>
    <r>
      <rPr>
        <sz val="11"/>
        <color theme="1"/>
        <rFont val="Calibri"/>
        <family val="2"/>
      </rPr>
      <t xml:space="preserve">.
Le funzionalità di Kleecks consentono la gestione e l'implementazione con un click di tutte le attività legate al </t>
    </r>
    <r>
      <rPr>
        <i/>
        <sz val="11"/>
        <color theme="1"/>
        <rFont val="Calibri"/>
        <family val="2"/>
      </rPr>
      <t>marketing</t>
    </r>
    <r>
      <rPr>
        <sz val="11"/>
        <color theme="1"/>
        <rFont val="Calibri"/>
        <family val="2"/>
      </rPr>
      <t xml:space="preserve"> digitale e </t>
    </r>
    <r>
      <rPr>
        <i/>
        <sz val="11"/>
        <color theme="1"/>
        <rFont val="Calibri"/>
        <family val="2"/>
      </rPr>
      <t>all'e-commerce</t>
    </r>
    <r>
      <rPr>
        <sz val="11"/>
        <color theme="1"/>
        <rFont val="Calibri"/>
        <family val="2"/>
      </rPr>
      <t xml:space="preserve"> rese disponibili attraverso l'Intelligenza Artificiale, il </t>
    </r>
    <r>
      <rPr>
        <i/>
        <sz val="11"/>
        <color theme="1"/>
        <rFont val="Calibri"/>
        <family val="2"/>
      </rPr>
      <t>Machine Learning</t>
    </r>
    <r>
      <rPr>
        <sz val="11"/>
        <color theme="1"/>
        <rFont val="Calibri"/>
        <family val="2"/>
      </rPr>
      <t xml:space="preserve"> e l'Automazione dei Processi Robotici.
Kleecks riduce il </t>
    </r>
    <r>
      <rPr>
        <i/>
        <sz val="11"/>
        <color theme="1"/>
        <rFont val="Calibri"/>
        <family val="2"/>
      </rPr>
      <t xml:space="preserve">time-to-market </t>
    </r>
    <r>
      <rPr>
        <sz val="11"/>
        <color theme="1"/>
        <rFont val="Calibri"/>
        <family val="2"/>
      </rPr>
      <t xml:space="preserve">e consente un approccio </t>
    </r>
    <r>
      <rPr>
        <i/>
        <sz val="11"/>
        <color theme="1"/>
        <rFont val="Calibri"/>
        <family val="2"/>
      </rPr>
      <t>no-code</t>
    </r>
    <r>
      <rPr>
        <sz val="11"/>
        <color theme="1"/>
        <rFont val="Calibri"/>
        <family val="2"/>
      </rPr>
      <t>/</t>
    </r>
    <r>
      <rPr>
        <i/>
        <sz val="11"/>
        <color theme="1"/>
        <rFont val="Calibri"/>
        <family val="2"/>
      </rPr>
      <t xml:space="preserve">low-code </t>
    </r>
    <r>
      <rPr>
        <sz val="11"/>
        <color theme="1"/>
        <rFont val="Calibri"/>
        <family val="2"/>
      </rPr>
      <t>rispetto all'integrazione tradizionale dei sistemi.</t>
    </r>
  </si>
  <si>
    <t>Fondata nel 2018.
Contribuisce alla risoluzione del problema legato alla crisi idrica ed alla siccità fornendo acqua pulita e potabile sia a comunità rurali che ad attività commerciali e industriali e adottando soluzioni sostenibili grazie all’utilizzo di fonti rinnovabili.
Revenues: 2022: €841k; 2023e: €3m; 2024e: €6m.
Ebitda: 2022: -€111k; 2023: €100k
Business model: B2B
Team: 22 persone (12 in Italia, 6 persone a CapoVerde, 2 a Zanzbiar e 2 Corno d'Africa)
Fundraising: €6m 2024 e €6m 2025 per la costruzione di nuovi impianti
&gt;motivo rejection: mancato seguito a richieste di approfondimento</t>
  </si>
  <si>
    <t>Sede legale in Puglia. Ad oggi non c'è ancora una sede operativa. 
Al momento sono in private beta con 10 società (tra cui Unobravo, Bending Spoons); vorrebbero offrire la versione beta ad altre 10 scaleup, così da avere per Q2 2024 circa venti aziende convertite e partire con il lancio del prodotto sul mercato (modello SaaS; €40-50 / seat / utente).
Clienti target: product manager in aziende con 100-500 dipendenti (scaleup tech), ma non escludono la possibilità di aziende più piccole (come spin off) e aziende più grandi.
Team composto da 5 persone strutturato e con esperienze pregresse.
Fundraising: SAFE da €1,75m con spazio disponibile per €450k. Ad oggi hanno ricevuto commitment da 360Capital (lead investor) per €700k, Exor (follow-on), Plug &amp; Play, B Heroes, Seven, business angels. Cap alla post-money valuation di €6,75m (no floor); sconto del 20%. In merito alla tempistiche di chiusura del round, nelle prossime settimane vogliono ultimare la struttura finale della captable. Potrebbero poi raccogliere i capitali anche progressivamente.
Ricevuta data room, analisi in corso. Fatta call il 04/12 con Lucrezia Luccotti di 360Capitcal (dubbi su giovane età del team e su capacità commerciali, inoltre, non riescono a trovare un investitore istituzionale) e il 07/12 call di aggiornamento con il founder. 
&gt; motivo rejection: fase di vita, è pre revenues, non ha ancora traction commerciale e il prdotto non è ancora sul mercato. Da monitorare</t>
  </si>
  <si>
    <t>Fondata nel 2022.
Fatturato Maggio: €200k (ca. €3m di annual GTV run-rate)
CM3 profitable (incluso costo del venduto, costo logistico, fee di transazione e costi marketing)
CAC: &lt; €20 con un repurchase rate sui clienti acquisiti superiore &gt;85%
€50k di ordini
Team: 10 persone + 15 corrieri e 6 magazzinieri 
Fundraised:  €2,7m (fondo tedesco €2m e BA) ad una pre-money di €6m
Captable: 60% foundes (2, Foodlab 20%; 2-3% BA (alcuni di rappresentanza italiana e tedesca, il resto SOP (deliberata &lt;2%).
Fundraising: €2-3m per finanziare l’apertura di Torino e Bologna. Pre-money da definire dal lead investor, puntano a non diluirsi per più di un 20% 
Fatta call con il socio di Foodlabs, ribadita nostra ultima proposta: round da €3m Vertis entrerebbe con €1,5m ad una pre money di €8m, SOP 5%, opzione call a favore di Vertis di 18 mesi per un nuovo round da €1,5m ad una pre money di €14m.I Founder hanno recapitato ulteriore controproposta: round aperto per €3m ma che diventa esecutivo al raggiungimento di €2m di raccolta con €1,5m di Vertis, €0,2m FoodLabs e la restante parte da coprire con altri Follower (Pernod Ricard e altri 2 soggetti interessati). I detentori del convertibile, convertono allo stessa valutazione di questo round (€8m).
&gt; Motivo rejection: condizioni dell'operazione.</t>
  </si>
  <si>
    <r>
      <t xml:space="preserve">Piattaforma che si rivolge ai </t>
    </r>
    <r>
      <rPr>
        <i/>
        <sz val="11"/>
        <rFont val="Calibri"/>
        <family val="2"/>
      </rPr>
      <t xml:space="preserve">manager </t>
    </r>
    <r>
      <rPr>
        <sz val="11"/>
        <rFont val="Calibri"/>
        <family val="2"/>
      </rPr>
      <t xml:space="preserve">delle aziende e consente di produrre in maniera automatica </t>
    </r>
    <r>
      <rPr>
        <i/>
        <sz val="11"/>
        <rFont val="Calibri"/>
        <family val="2"/>
      </rPr>
      <t xml:space="preserve">report </t>
    </r>
    <r>
      <rPr>
        <sz val="11"/>
        <rFont val="Calibri"/>
        <family val="2"/>
      </rPr>
      <t>aziendali interpretando il linguaggio naturale.</t>
    </r>
  </si>
  <si>
    <r>
      <t xml:space="preserve">Piattaforma che rilascia alle banche clienti uno </t>
    </r>
    <r>
      <rPr>
        <i/>
        <sz val="11"/>
        <rFont val="Calibri"/>
        <family val="2"/>
      </rPr>
      <t>scoring</t>
    </r>
    <r>
      <rPr>
        <sz val="11"/>
        <rFont val="Calibri"/>
        <family val="2"/>
      </rPr>
      <t xml:space="preserve"> di affidabilità di uno studente basato sull'aggregazione di attributi e finalizzato all'accreditamento dello stesso a prodotti e servizi.</t>
    </r>
  </si>
  <si>
    <t>Start up innovativa incubata dall'Università Federico II di Napoli
Team: 5 founders e più di 20 collaboratori
+50k utenti al mese
Clienti target: retail o gruppi di investitori, avvocati che seguono investitori truffati
Venduto certificazione del Web3 (Telepass)
Fatturato 2023e: €30k
Round: €500k per finalizzare prodotto.
&gt; motivo rejection: fase di vita. Da monitorare</t>
  </si>
  <si>
    <t>Tecnologia: L'azienda dispone di 3 brevetti.
Traction: Fatturato Neptune: 2020: €600k; 2021: €780k; 2022: € 800k 2023 e: € 3m
Fatturato Cosimic: 2020: €250k; 2021: €480k; 2022: €500k 2023 e: € 1m
Tra i principali clienti figurano numerose aziende di gestione delle acque come Acea, Acque Veronesi, Gruppo Amag.
&gt; motivo rejection: i soci hanno deciso di non portare avanti operazioni di apertura del capitale a fondi di VC/PE.</t>
  </si>
  <si>
    <t>Squp</t>
  </si>
  <si>
    <r>
      <t xml:space="preserve">Producono un gelato a base acqua senza zuccheri aggiunti confezionato in un </t>
    </r>
    <r>
      <rPr>
        <i/>
        <sz val="11"/>
        <color theme="1"/>
        <rFont val="Calibri"/>
        <family val="2"/>
      </rPr>
      <t>packaging</t>
    </r>
    <r>
      <rPr>
        <sz val="11"/>
        <color theme="1"/>
        <rFont val="Calibri"/>
        <family val="2"/>
      </rPr>
      <t xml:space="preserve"> eco-sostenibile, caratterizzato da una riduzione dell'apporto calorico, senza glutine e senza lattosio.</t>
    </r>
  </si>
  <si>
    <t>Alessandro Fiorentino</t>
  </si>
  <si>
    <t>fiorentinoale@gmail.com</t>
  </si>
  <si>
    <t>Advepa Communication</t>
  </si>
  <si>
    <r>
      <rPr>
        <i/>
        <sz val="11"/>
        <color theme="1"/>
        <rFont val="Calibri"/>
        <family val="2"/>
      </rPr>
      <t>Tech company</t>
    </r>
    <r>
      <rPr>
        <sz val="11"/>
        <color theme="1"/>
        <rFont val="Calibri"/>
        <family val="2"/>
      </rPr>
      <t xml:space="preserve"> che realizza Fiere, </t>
    </r>
    <r>
      <rPr>
        <i/>
        <sz val="11"/>
        <color theme="1"/>
        <rFont val="Calibri"/>
        <family val="2"/>
      </rPr>
      <t>Expo</t>
    </r>
    <r>
      <rPr>
        <sz val="11"/>
        <color theme="1"/>
        <rFont val="Calibri"/>
        <family val="2"/>
      </rPr>
      <t xml:space="preserve"> e </t>
    </r>
    <r>
      <rPr>
        <i/>
        <sz val="11"/>
        <color theme="1"/>
        <rFont val="Calibri"/>
        <family val="2"/>
      </rPr>
      <t>Classroom</t>
    </r>
    <r>
      <rPr>
        <sz val="11"/>
        <color theme="1"/>
        <rFont val="Calibri"/>
        <family val="2"/>
      </rPr>
      <t xml:space="preserve"> virtuali progettati appositamente per i settori </t>
    </r>
    <r>
      <rPr>
        <i/>
        <sz val="11"/>
        <color theme="1"/>
        <rFont val="Calibri"/>
        <family val="2"/>
      </rPr>
      <t>business</t>
    </r>
    <r>
      <rPr>
        <sz val="11"/>
        <color theme="1"/>
        <rFont val="Calibri"/>
        <family val="2"/>
      </rPr>
      <t xml:space="preserve"> ed </t>
    </r>
    <r>
      <rPr>
        <i/>
        <sz val="11"/>
        <color theme="1"/>
        <rFont val="Calibri"/>
        <family val="2"/>
      </rPr>
      <t>education.</t>
    </r>
  </si>
  <si>
    <t>Nicolò Muzzana-Tymos</t>
  </si>
  <si>
    <t>OpenMall</t>
  </si>
  <si>
    <r>
      <rPr>
        <i/>
        <sz val="11"/>
        <color theme="1"/>
        <rFont val="Calibri"/>
        <family val="2"/>
      </rPr>
      <t>Social Commerce</t>
    </r>
    <r>
      <rPr>
        <sz val="11"/>
        <color theme="1"/>
        <rFont val="Calibri"/>
        <family val="2"/>
      </rPr>
      <t xml:space="preserve"> che attraverso una piattaforma 3D interattiva, assistenti virtuali e realtà mixata offre agli utenti e agli </t>
    </r>
    <r>
      <rPr>
        <i/>
        <sz val="11"/>
        <color theme="1"/>
        <rFont val="Calibri"/>
        <family val="2"/>
      </rPr>
      <t>store</t>
    </r>
    <r>
      <rPr>
        <sz val="11"/>
        <color theme="1"/>
        <rFont val="Calibri"/>
        <family val="2"/>
      </rPr>
      <t xml:space="preserve"> un’esperienza personalizzata nel Metaverso.</t>
    </r>
  </si>
  <si>
    <t>Claudio Gattelli</t>
  </si>
  <si>
    <t>claudio.gattelli@dwssystems.com</t>
  </si>
  <si>
    <t>Filippo Tamburini</t>
  </si>
  <si>
    <t>filippo@cargoful.tech</t>
  </si>
  <si>
    <t>Nicolò Mazzocchi</t>
  </si>
  <si>
    <t>nicolo.mazzocchi@algojob.it</t>
  </si>
  <si>
    <t>Omar Odino</t>
  </si>
  <si>
    <t>omar.odino@kleecks.com</t>
  </si>
  <si>
    <t>Mario Sanciu</t>
  </si>
  <si>
    <t>mario.sanciu@spesati.it</t>
  </si>
  <si>
    <t>Prodotto: hanno sviluppato la parte di recruiting ma hanno qualche cliente anche sulla parte di sviluppo che viene utilizzata per: promozioni interne, inidirizzazione percorsi di formazione, cambiare lavoro all’interno dell’azienda e spot del talento ( capacità di andare ad individuare talenti a maggior potenziale) e 360 feedback (verificare livello di leadership per capire quanto è allineata quella figura).
Clienti target: società di media (500-1k dipendenti, team di talent acquisition composto da 4-6 persone) e grande dimensione (1-5k dipendenti, team di talent acquisition composto da +6 persone).
Clienti: circa 40 nei settori GDO (Coop, Carregour, Conad) retail e banking (Unicredit, Fineco e Credem), insurance (Generali, Unipol).
Business model SaaS; ACV: €35k per aziende di media dimensione; €75k per aziende di grande dimensione.
Traction ad oggi: contratti chiusi con 40 aziende clienti; ARR di €400k. ARR in pipeline: €3,7m.
Obiettivo nei prossimi 12 mesi: ARR di €1m e iniziare ad internazionalizzare la soluzione.
Team: 10 persone.
Fundraised: finanziamento con banca Intesa da €400k,SAFE da €300k in cui sono entrati  operatori e founder (Zaccariello di ATIDA, Rimassa di radical HR) condizioni: bottom da €5m senza cap ma con 15% sconto su prossimo round. 
Fundraising: €1,4m-€1,7m di cui €1,2m già committati da un fondo svizzero (14peaks capital) per €500k-€700k più altri follower ad una pre money di €6,5m.
 &gt; motivo rejection: diversificazione del portafoglio.</t>
  </si>
  <si>
    <t>Sobereye</t>
  </si>
  <si>
    <t>Offre un servizio di test e monitoraggio proattivo che affronta il problema del deterioramento delle condizioni dei lavoratori sul posto di lavoro, effettuando un'analisi pupillare automatizzata che rileva in tempo reale il rischio di alterazione derivante da qualsiasi causa (droghe, stanchezza,...)</t>
  </si>
  <si>
    <t>Antonio Visconti</t>
  </si>
  <si>
    <t>antonio.visconti@sobereye.com</t>
  </si>
  <si>
    <t xml:space="preserve">BILLD </t>
  </si>
  <si>
    <r>
      <t xml:space="preserve">Digitalizza gli scontrini attraverso una tecnologia </t>
    </r>
    <r>
      <rPr>
        <i/>
        <sz val="11"/>
        <color theme="1"/>
        <rFont val="Calibri"/>
        <family val="2"/>
      </rPr>
      <t xml:space="preserve">in-cloud </t>
    </r>
    <r>
      <rPr>
        <sz val="11"/>
        <color theme="1"/>
        <rFont val="Calibri"/>
        <family val="2"/>
      </rPr>
      <t>raccogliendo e</t>
    </r>
    <r>
      <rPr>
        <i/>
        <sz val="11"/>
        <color theme="1"/>
        <rFont val="Calibri"/>
        <family val="2"/>
      </rPr>
      <t xml:space="preserve"> </t>
    </r>
    <r>
      <rPr>
        <sz val="11"/>
        <color theme="1"/>
        <rFont val="Calibri"/>
        <family val="2"/>
      </rPr>
      <t xml:space="preserve">collezionando i </t>
    </r>
    <r>
      <rPr>
        <i/>
        <sz val="11"/>
        <color theme="1"/>
        <rFont val="Calibri"/>
        <family val="2"/>
      </rPr>
      <t>Big Data</t>
    </r>
    <r>
      <rPr>
        <sz val="11"/>
        <color theme="1"/>
        <rFont val="Calibri"/>
        <family val="2"/>
      </rPr>
      <t xml:space="preserve"> del Mercato </t>
    </r>
    <r>
      <rPr>
        <i/>
        <sz val="11"/>
        <color theme="1"/>
        <rFont val="Calibri"/>
        <family val="2"/>
      </rPr>
      <t>Offline</t>
    </r>
    <r>
      <rPr>
        <sz val="11"/>
        <color theme="1"/>
        <rFont val="Calibri"/>
        <family val="2"/>
      </rPr>
      <t xml:space="preserve"> grazie a un dispositivo brevettato.</t>
    </r>
  </si>
  <si>
    <t>Nicola Nazareno Pirozzi</t>
  </si>
  <si>
    <t>nicola.pirozzi@billd.it</t>
  </si>
  <si>
    <t>ASEPA ENERGY</t>
  </si>
  <si>
    <t>Opera nel settore dell’impiantistica industriale e civile, specializzata  nell’installazione di impianti energetici alimentati da fonti rinnovabili.</t>
  </si>
  <si>
    <t>Progetto Droni</t>
  </si>
  <si>
    <r>
      <rPr>
        <i/>
        <sz val="11"/>
        <color theme="1"/>
        <rFont val="Calibri"/>
        <family val="2"/>
      </rPr>
      <t>Startup</t>
    </r>
    <r>
      <rPr>
        <sz val="11"/>
        <color theme="1"/>
        <rFont val="Calibri"/>
        <family val="2"/>
      </rPr>
      <t xml:space="preserve"> che ha sviluppato una piattaforma tecnologica di gestione dei droni che consente alle aziende clienti il trasporto da remoto di merci</t>
    </r>
  </si>
  <si>
    <t>Carlo Garavaglia</t>
  </si>
  <si>
    <t>c.garavaglia@gruppoexcellence.com</t>
  </si>
  <si>
    <t xml:space="preserve">Tutornow </t>
  </si>
  <si>
    <r>
      <t xml:space="preserve">Si occupa di educazione online, grazie ad una piattaforma interattiva realizzata appositamente per la didattica </t>
    </r>
    <r>
      <rPr>
        <i/>
        <sz val="11"/>
        <color theme="1"/>
        <rFont val="Calibri"/>
        <family val="2"/>
      </rPr>
      <t>online</t>
    </r>
    <r>
      <rPr>
        <sz val="11"/>
        <color theme="1"/>
        <rFont val="Calibri"/>
        <family val="2"/>
      </rPr>
      <t xml:space="preserve"> e a un </t>
    </r>
    <r>
      <rPr>
        <i/>
        <sz val="11"/>
        <color theme="1"/>
        <rFont val="Calibri"/>
        <family val="2"/>
      </rPr>
      <t>network</t>
    </r>
    <r>
      <rPr>
        <sz val="11"/>
        <color theme="1"/>
        <rFont val="Calibri"/>
        <family val="2"/>
      </rPr>
      <t xml:space="preserve"> di </t>
    </r>
    <r>
      <rPr>
        <i/>
        <sz val="11"/>
        <color theme="1"/>
        <rFont val="Calibri"/>
        <family val="2"/>
      </rPr>
      <t>tutor</t>
    </r>
    <r>
      <rPr>
        <sz val="11"/>
        <color theme="1"/>
        <rFont val="Calibri"/>
        <family val="2"/>
      </rPr>
      <t xml:space="preserve"> qualificati per l’educazione a 360 gradi degli studenti.</t>
    </r>
  </si>
  <si>
    <t>Riccardo Sciortino</t>
  </si>
  <si>
    <t>riccardo.sciortino@tutornow.it</t>
  </si>
  <si>
    <t>Pricing : €20/ora o con abbonamenti mensili 
Risultati: 70+ k MRR, 2k studenti, 8k tutor selezionati
Business model: B2C ma puntano su B2B
Team: 4 soci e 10-12 persone collaboratori
Clienti: Edenred e Intesa.
Ricavi: 2022: €300k, 2023e: €550-600k
Fundraised: Q1'23: €550k (con Techstarts, Invitalia, Viceversa), €75k Q2'23 (con BA)
Fundraising: €1m (500k committed) nel Q3-Q1'24 per aprire un hub in Svizzera.
&gt; motivo rejection: settore di riferimento.</t>
  </si>
  <si>
    <t xml:space="preserve">BitCorp </t>
  </si>
  <si>
    <t>Filippo Cattabiani-KPMG</t>
  </si>
  <si>
    <t>Filippo Cattabiani</t>
  </si>
  <si>
    <t>fcattabiani@KPMG.it</t>
  </si>
  <si>
    <t>Reboot</t>
  </si>
  <si>
    <t>Gerardo Murano</t>
  </si>
  <si>
    <t>gerry.murano@gmail.com</t>
  </si>
  <si>
    <t>Mbike</t>
  </si>
  <si>
    <t>Produttore di biciclette scomponibili in quattro moduli intercambiabili. M-Bike presenta un telaio dalle forme e dimensioni standard, scomponibile in quattro moduli connessi tra loro attraverso un innovativo sistema di giunti brevettato, il quale consente un facile assemblaggio e smontaggio senza l'ausilio di utensili.</t>
  </si>
  <si>
    <t>Bravo Innovation HUB</t>
  </si>
  <si>
    <t>Matteo Boccia</t>
  </si>
  <si>
    <t>matteoboccia@applyconsulting.it</t>
  </si>
  <si>
    <t>Mine Crime</t>
  </si>
  <si>
    <r>
      <rPr>
        <i/>
        <sz val="11"/>
        <color theme="1"/>
        <rFont val="Calibri"/>
        <family val="2"/>
      </rPr>
      <t>Software SaaS</t>
    </r>
    <r>
      <rPr>
        <sz val="11"/>
        <color theme="1"/>
        <rFont val="Calibri"/>
        <family val="2"/>
      </rPr>
      <t xml:space="preserve">  che, attraverso una tecnologia proprietaria a base IA, raccoglie, sistematizza e analizza i dati sugli illeciti urbani, accedendo a +16k </t>
    </r>
    <r>
      <rPr>
        <i/>
        <sz val="11"/>
        <color theme="1"/>
        <rFont val="Calibri"/>
        <family val="2"/>
      </rPr>
      <t>data-sources</t>
    </r>
    <r>
      <rPr>
        <sz val="11"/>
        <color theme="1"/>
        <rFont val="Calibri"/>
        <family val="2"/>
      </rPr>
      <t xml:space="preserve"> a livello Europeo.</t>
    </r>
  </si>
  <si>
    <t>Widata</t>
  </si>
  <si>
    <r>
      <t xml:space="preserve">Offre un prodotto chiamato Xplore, un sistema digitale composto da sensori e </t>
    </r>
    <r>
      <rPr>
        <i/>
        <sz val="11"/>
        <color theme="1"/>
        <rFont val="Calibri"/>
        <family val="2"/>
      </rPr>
      <t>dashboard</t>
    </r>
    <r>
      <rPr>
        <sz val="11"/>
        <color theme="1"/>
        <rFont val="Calibri"/>
        <family val="2"/>
      </rPr>
      <t xml:space="preserve"> per il monitoraggio urbano. Progetta e implementa infrastrutture </t>
    </r>
    <r>
      <rPr>
        <i/>
        <sz val="11"/>
        <color theme="1"/>
        <rFont val="Calibri"/>
        <family val="2"/>
      </rPr>
      <t>IoT</t>
    </r>
    <r>
      <rPr>
        <sz val="11"/>
        <color theme="1"/>
        <rFont val="Calibri"/>
        <family val="2"/>
      </rPr>
      <t xml:space="preserve"> per la raccolta di dati grezzi, ma è anche in grado di analizzare e interpretare tali dati, fornendo applicazioni che consentono di estrarre informazioni significative dai dati iniziali. </t>
    </r>
  </si>
  <si>
    <t>Clienti target: Associazioni, scuole, comuni, aziende, condomini e università.
Team: 6 persone 
Business model: SaaS
Revenues: 2023: €50k,2024e: €2m
Fundraising: SAFE da €500-700k
&gt; motivo rejection: fase di vita. Da monitorare.</t>
  </si>
  <si>
    <r>
      <t xml:space="preserve">Realizza </t>
    </r>
    <r>
      <rPr>
        <i/>
        <sz val="11"/>
        <rFont val="Calibri"/>
        <family val="2"/>
        <scheme val="minor"/>
      </rPr>
      <t>experience box</t>
    </r>
    <r>
      <rPr>
        <sz val="11"/>
        <rFont val="Calibri"/>
        <family val="2"/>
        <scheme val="minor"/>
      </rPr>
      <t xml:space="preserve"> ecosostenibili e di </t>
    </r>
    <r>
      <rPr>
        <i/>
        <sz val="11"/>
        <rFont val="Calibri"/>
        <family val="2"/>
        <scheme val="minor"/>
      </rPr>
      <t>design</t>
    </r>
    <r>
      <rPr>
        <sz val="11"/>
        <rFont val="Calibri"/>
        <family val="2"/>
        <scheme val="minor"/>
      </rPr>
      <t xml:space="preserve"> combinando l'enogastronomia e le tecnologie </t>
    </r>
    <r>
      <rPr>
        <i/>
        <sz val="11"/>
        <rFont val="Calibri"/>
        <family val="2"/>
        <scheme val="minor"/>
      </rPr>
      <t>VR immersive</t>
    </r>
    <r>
      <rPr>
        <sz val="11"/>
        <rFont val="Calibri"/>
        <family val="2"/>
        <scheme val="minor"/>
      </rPr>
      <t xml:space="preserve"> al fine di ricreare per il cliente finale in qualsiasi parte del mondo esso si trovi un'esperienza a 360°.</t>
    </r>
  </si>
  <si>
    <t>Team: 4 persone
Fundraising: €800k
il deck non contiene informazioni economiche.
&gt; motivo rejection: settore di riferimento.</t>
  </si>
  <si>
    <t>Bocciata a maggio 2020: 1.a. e gennaio 2021 con motivazione 1.a
Ricavi:  2024e: 50k
&gt; motivo rejection: fase di vita e percorso di crescita (sono sul mercato dal 2020 e nel 2024 prevedono di chiudere con €50k)</t>
  </si>
  <si>
    <t>Ricavi: 2023: €6,2k; 2024e: €515k; 2025e: €5,3m; 2026e: €9m; 2027e: €11,3m; 2028e: €12,7m
Fundraising: €3m
&gt; motivo rejection fase di vita.</t>
  </si>
  <si>
    <t>Project Welfare</t>
  </si>
  <si>
    <r>
      <t xml:space="preserve">Opera nel mercato dei </t>
    </r>
    <r>
      <rPr>
        <i/>
        <sz val="11"/>
        <color theme="1"/>
        <rFont val="Calibri"/>
        <family val="2"/>
      </rPr>
      <t xml:space="preserve">fringe benefit </t>
    </r>
    <r>
      <rPr>
        <sz val="11"/>
        <color theme="1"/>
        <rFont val="Calibri"/>
        <family val="2"/>
      </rPr>
      <t xml:space="preserve">che serve clienti </t>
    </r>
    <r>
      <rPr>
        <i/>
        <sz val="11"/>
        <color theme="1"/>
        <rFont val="Calibri"/>
        <family val="2"/>
      </rPr>
      <t>B2B</t>
    </r>
    <r>
      <rPr>
        <sz val="11"/>
        <color theme="1"/>
        <rFont val="Calibri"/>
        <family val="2"/>
      </rPr>
      <t xml:space="preserve"> con </t>
    </r>
    <r>
      <rPr>
        <i/>
        <sz val="11"/>
        <color theme="1"/>
        <rFont val="Calibri"/>
        <family val="2"/>
      </rPr>
      <t>voucher</t>
    </r>
    <r>
      <rPr>
        <sz val="11"/>
        <color theme="1"/>
        <rFont val="Calibri"/>
        <family val="2"/>
      </rPr>
      <t xml:space="preserve"> digitali, da distribuire ai dipendenti nell'ambito dei loro piani retributivi. </t>
    </r>
  </si>
  <si>
    <t>fmondini@growthcapital.vc</t>
  </si>
  <si>
    <t>Menumal</t>
  </si>
  <si>
    <r>
      <t xml:space="preserve">Offre ai ristoranti, attraverso una tecnologia </t>
    </r>
    <r>
      <rPr>
        <i/>
        <sz val="11"/>
        <color theme="1"/>
        <rFont val="Calibri"/>
        <family val="2"/>
      </rPr>
      <t>SaaS,</t>
    </r>
    <r>
      <rPr>
        <sz val="11"/>
        <color theme="1"/>
        <rFont val="Calibri"/>
        <family val="2"/>
      </rPr>
      <t xml:space="preserve"> un menù digitale multilingua, polifunzionale, personalizzabile e integrabile con </t>
    </r>
    <r>
      <rPr>
        <i/>
        <sz val="11"/>
        <color theme="1"/>
        <rFont val="Calibri"/>
        <family val="2"/>
      </rPr>
      <t>software</t>
    </r>
    <r>
      <rPr>
        <sz val="11"/>
        <color theme="1"/>
        <rFont val="Calibri"/>
        <family val="2"/>
      </rPr>
      <t xml:space="preserve"> aziendali, come la cassa. </t>
    </r>
  </si>
  <si>
    <t>Leopoldo Angelini</t>
  </si>
  <si>
    <t>leopoldo@menumal.it</t>
  </si>
  <si>
    <t>RistoGO</t>
  </si>
  <si>
    <t>Nuccio Spatato</t>
  </si>
  <si>
    <t>info@hugopersonalshopper.it</t>
  </si>
  <si>
    <t>Francesco Occhinegro</t>
  </si>
  <si>
    <t>mr.occhinegro@gmail.com</t>
  </si>
  <si>
    <r>
      <t>Hanno sviluppato un app nel campo del</t>
    </r>
    <r>
      <rPr>
        <i/>
        <sz val="11"/>
        <color theme="1"/>
        <rFont val="Calibri"/>
        <family val="2"/>
      </rPr>
      <t xml:space="preserve"> last mile delivery, </t>
    </r>
    <r>
      <rPr>
        <sz val="11"/>
        <color theme="1"/>
        <rFont val="Calibri"/>
        <family val="2"/>
      </rPr>
      <t>attiva</t>
    </r>
    <r>
      <rPr>
        <i/>
        <sz val="11"/>
        <color theme="1"/>
        <rFont val="Calibri"/>
        <family val="2"/>
      </rPr>
      <t xml:space="preserve"> </t>
    </r>
    <r>
      <rPr>
        <sz val="11"/>
        <color theme="1"/>
        <rFont val="Calibri"/>
        <family val="2"/>
      </rPr>
      <t>principalmente nel settore della GDO ma anche Fiorai, Ristoranti, Pizzerie, Enoteche e tutte le altre attività che non riuscirebbero a fare le consegne per mancanza di tempo o mancanza di fattorini.</t>
    </r>
  </si>
  <si>
    <t>Ines Di Franco</t>
  </si>
  <si>
    <t>ines.difranco@ventunoitaly.com</t>
  </si>
  <si>
    <t>fino al 28/02/2024</t>
  </si>
  <si>
    <r>
      <rPr>
        <u/>
        <sz val="11"/>
        <rFont val="Calibri"/>
        <family val="2"/>
        <scheme val="minor"/>
      </rPr>
      <t>DD e assistenza legale</t>
    </r>
    <r>
      <rPr>
        <sz val="11"/>
        <rFont val="Calibri"/>
        <family val="2"/>
        <scheme val="minor"/>
      </rPr>
      <t>: Alma.</t>
    </r>
    <r>
      <rPr>
        <u/>
        <sz val="11"/>
        <rFont val="Calibri"/>
        <family val="2"/>
        <scheme val="minor"/>
      </rPr>
      <t xml:space="preserve">
DD Contabile/Fiscale/Lavoro/ESG</t>
    </r>
    <r>
      <rPr>
        <sz val="11"/>
        <rFont val="Calibri"/>
        <family val="2"/>
        <scheme val="minor"/>
      </rPr>
      <t>: KPMG.</t>
    </r>
  </si>
  <si>
    <t>DD e assistenza legale: Grimaldi Alliance
DD Contabile/Fiscale/Lavoro: Pirola Pennuto Zei
DD Privacy &amp; Cyber Security: Grimaldi Alliance</t>
  </si>
  <si>
    <t>Future of work</t>
  </si>
  <si>
    <t xml:space="preserve">Ubooker </t>
  </si>
  <si>
    <t>Rejected ad aprile 2021 con motivazione 1.b, da monitorare
Fatta verifica con Lazio Innova: non si possono fare operazioni per le quali vi sono situazioni ufficiali da cui si evince un PN negativo.
Dubbi su modello di business.
A fine 2022 Webidoo ha lanciato Jooice, un tool integrato per la digitalizzazione delle PMI che permette di avere a disposizione numerosi servizi (tra cui quelli venduti fino ad ora da Webidoo) in u'unica interfaccia, ha aperto una subsidiary negli Stati Uniti con l’obiettivo di entrare in questo mercato; recurring 1300 clienti. Clienti Enterprise: 4-5 clienti nel 2023, firmati già nel 2024 contratti da €4m.
Clienti: Lenovo (accordo in chiusura) e Nexi. Lanciato Welpy, un tool AI conversazionale che consente agli utenti di dialogare con un assistente virtuale di marketing digitale capace di dare risposta alle esigenze di ogni PMI, sia sotto il profilo strategico sia sotto il profilo operativo.
Churn rate: 15%
Team: 160 persone totali 90 persone come gruppo e il resto sono 10 consulenti e il resto sono venditori.
Fatturato 2023e: €13m
EBITDA 2023e: €1,2m sono EBITDA positive dal 2021
Fundraising: series b da €7m ad una pre money di €35m (€1m commited da un fondo italiano, €1m con BA, €1,5m di equity da banca generali e tim) + debito 3m (coperto già da banca intesa).
&gt; motivo rejection: struttura del round</t>
  </si>
  <si>
    <t>Traction: Ad oggi i maggiori clienti sono il gruppo LVMH, Fendi, Prada, Falconeri, Sky, ITA Airways, MSC, Zurich.
Partner: EY, Pwc, Jakala, Reply, Cerved, Havas, Salesforce.
Pricing: dai €10k-€12k/anno fino a €400k-€700k/anno.
Clienti: 60
Competition: I maggiori competitor di Kleecks sono Semrush, SEO Clarity, Verbolia, SIO Digital, SE Ranking.
Revenue: 2021: € 840k, 2022: € 2,2m, 2023e: chiuderanno a €3,5m contro i €4,6m previsti.
Team: 23 persone più alcuni collabotatori esterni.
Fundraising: Ad oggi l'azienda ha raggiunto i propri risultati in Bootstrapping. Per il Q1 24 è previsto un round da € 5m (soft commitment da €1m-€2m da alcuni fondi) con una valutazione Pre-Money di €25m.
Use of Funds: 60% Sales per costruire il team in UK e USA, 25% Marketing e il 15% nel R&amp;D.
&gt; motivo rejection: struttura dell'operazione (pre money alta).</t>
  </si>
  <si>
    <t>Business model: B2B
Struttura del gruppo e governance: 61,67% Walter Tiezzi, 33,33% Rosa Parrino, 5% roberto Grillo, 90% Rea Srl, 50% Advepa LC S.C.A.R.L. in liquidazione
Clienti: Autostrade, Widiba, unione italiana vini, Federlogistica, Assarmatori, 3Juin
Partner: KPMG, Noian, BSF, Bip.
Ricavi: 2022: €929k; 2023: €1,3m; 2024e: €3,7m; 2025e: €6m; 2026e: €7,6m
EBITDA: 2022: €25,5k; 2023e: €243k; 2024e: €442k; 2025e: €1,4m; 2026e: €2,2m
Round: sono in raccolta per €1,5m senza specificare cosa concretamente vorrebbero finanziarie. La valutazione pre-money proposta è di €8m.
Fatta call anche con team VV6.
&gt;  motivo rejection: elevata competizione nella nicchia di riferimento.</t>
  </si>
  <si>
    <t>Carrello medio: 91€
Team: 10 dipendenti considerando anche professionisti esterni arrivano a circa 16 persone.
Ricavi: 2020: €1,7m; 2021: €832k; 2022: €643k; 2023: €477k
Ricavi attesi: 2024e: €5,6m; 2025e: €12,7m
Fundraising: €2m ad una pre money di €5m con l'obiettivo di espandersi nella penisola e consolidare la piattaforma tecnologica.
Fatta call a cui ha partecipato anche il team di VV6. Prima di mandare mail di rejection sentire Alessandro Pontari (presentata da Deliveristo).
&gt;  motivo rejection: andamento dei ricavi e fase di vita.</t>
  </si>
  <si>
    <t>3 linee di business: (i) Welfare (70% del fatturato), (ii) Gifts (20%) e (iii) Loyalty &amp; Incentive (10%)
Offre 4.000+ prodotti.
1.500+ clienti (+70% YoY), di cui il 66% ricorrenti
Ricavi: 2020: €5,5m; 2021: €8m; 2022: €8,5m; 2023: €15,6m (+90% YoY) con EBITDA positivo
L'azienda è alla ricerca di un acquirente strategico disposto a guidare il progetto nella sua fase di consolidamento ed espansione, con la possibilità di acquistare fino al 100%.
&gt; motivo rejection: non è operazione da VC.</t>
  </si>
  <si>
    <t>10K installazioni in italia
90 Ristoranti attivi.
€8,5 ricavi il primo mese di attività (03/2023)
Attivazione + abbonamento: 400€ + 25€ mese
Ricavi attesi: €488k; 2025: €1,3m; 2026 €3,2m; 2027: €7m
EBITDA: -€19k; 2025: €179k; 2026 €798k; 2027: €2m
Fundraising: €200k da utilizzare per sviluppo prodotto, marketing e sales e team
&gt; motivo rejection: fase di vita e settore di riferimento</t>
  </si>
  <si>
    <t>il deck non contiene informazioni economiche
&gt; motivo rejection: settore di riferimento.</t>
  </si>
  <si>
    <t xml:space="preserve">Revenue model: subscription/SaaS/pay per use.
Captable: 53,3% del founders, 18,9% Altec S.p.A. Joint Ventures tra Thales Group, Leonardo e l’Agenzia Spaziale Italiana; 3,4% detenuto da Always Holding; 24,2% da BA.
Fatturato 2022: €1,2m (di cui 50% sono contratti attivi e 50% nell’agenzia spaziale).
Fundraising: €1,6m ad una pre money valuation di €5m.
&gt; motivo rejection: Dubbi sul prodotto, non ottimizzano le immagini dei dati satellitari (come Focoos AI) e management non convincente. </t>
  </si>
  <si>
    <t xml:space="preserve">Clienti: 10 
Pricing: modello base €6k, premium dai €12k ai €60k
1 brevetto depositato: hanno brevettato il sistema core che permette di integrare i builder bot, pagamenti, blockchain.
Ricavi: 2021: €0; 2022: €94k; 2023e: €108k; 2024e: €851k; 2025e: €3m; 2026e: €9m
EBITDA: 2021: -€6,8; 2022: €53,8k; 2023e: €53k; 2024e: €86k; 2025e: €983m; 2026e: €3,9m
Captable: G. Calì (80%), Minimax Srls Unipersonale (10%), Api Srl (5%), Alessandro Mini (5%).
Round: €550k non hanno ancora in mente una pre money
&gt; motivo rejection: fase di vita ma li terrei monitorati.
</t>
  </si>
  <si>
    <t>andrea.agostini@ekore.it</t>
  </si>
  <si>
    <t>Andrea Agostini</t>
  </si>
  <si>
    <t>bani@setflow.io</t>
  </si>
  <si>
    <t>Behzad Bani</t>
  </si>
  <si>
    <t>Rejected nel 2020 con motivazione 1.b (B2C con ridotta esposizione su canale ecommerce.)
Hanno cambiato business: 
- 74% dei ricavi deriva dal lavoro che fanno con i brand di lusso (trasformano prodotti esistenti in prodotti che impattano meno sulla ambiente)
- 17% produzione scarpe 
- 9%: consulenza a brand: offrono servizio di analisi del prodotto e determinano l’impatto ambientale  utilizzando piattaforma proprietaria, determinandone la LCA. Una volta effettuata l’analisi, aiutano a trasformare il prodotto per renderelo più sostenibile rilasciando anche una certificazione ISO.
Team: 12 persone; Cap table: 60% partners, 40% altri.
Ricavi 2019: €1.2m; 2020: €2.8m; 2021: €2.9m; 2022: €12,7m; 2023e: €32,5m; 2024e: €34,9m; 2025: €47,2m
Clienti: Woolrich, Pollini, EA7, Pinko, Max&amp;Co, Chanel ecc.
ACBC|BHeroes: vince la migior startup del 2020.
&gt; motivo rejection: Non vogliono portare avanti il round con VC.</t>
  </si>
  <si>
    <t>Luca Buscioni</t>
  </si>
  <si>
    <t>luca.buscioni@pharmaprime.com</t>
  </si>
  <si>
    <t>Davide Rossi-N1Advisor</t>
  </si>
  <si>
    <t>Purilian</t>
  </si>
  <si>
    <t>Cosimo Barberi</t>
  </si>
  <si>
    <t>barberi@purilian.com</t>
  </si>
  <si>
    <r>
      <t xml:space="preserve">Fornisce contenuti musicali, composti, prodotti e distribuiti utilizzando una tecnologia proprietaria con una forte attenzione alla </t>
    </r>
    <r>
      <rPr>
        <i/>
        <sz val="11"/>
        <color theme="1"/>
        <rFont val="Calibri"/>
        <family val="2"/>
      </rPr>
      <t>marketing</t>
    </r>
    <r>
      <rPr>
        <sz val="11"/>
        <color theme="1"/>
        <rFont val="Calibri"/>
        <family val="2"/>
      </rPr>
      <t xml:space="preserve"> </t>
    </r>
    <r>
      <rPr>
        <i/>
        <sz val="11"/>
        <color theme="1"/>
        <rFont val="Calibri"/>
        <family val="2"/>
      </rPr>
      <t>automation</t>
    </r>
    <r>
      <rPr>
        <sz val="11"/>
        <color theme="1"/>
        <rFont val="Calibri"/>
        <family val="2"/>
      </rPr>
      <t xml:space="preserve"> e all'</t>
    </r>
    <r>
      <rPr>
        <i/>
        <sz val="11"/>
        <color theme="1"/>
        <rFont val="Calibri"/>
        <family val="2"/>
      </rPr>
      <t>experience providing</t>
    </r>
    <r>
      <rPr>
        <sz val="11"/>
        <color theme="1"/>
        <rFont val="Calibri"/>
        <family val="2"/>
      </rPr>
      <t>.</t>
    </r>
  </si>
  <si>
    <t>Gennaro Cali</t>
  </si>
  <si>
    <t>cali@openmall.it</t>
  </si>
  <si>
    <t>Bocciata a gennaio 2019 con motivazione 1.b e a luglio 2023 per settore di riferimento
Fase di vita seed e modello di business deboli anche in termini di prospettive di crescita.
Hanno già ottenuto il supporto di due fondi, CDP Venture Capital e SEFEA, e stanno cercando un terzo fondo di investimento per completare il round da €6m. Valutazione pre-money  attesa di €20m.
Ricavi 2022: €847k; 2023e: €1,6m.
Hanno sviluppato Li-Walk: una macchina per l'allenamento al cammino con stimolazione sensoriale a raggi infrarossi e capacità autonome di apprendimento. Il valore di mercato stimato del prodotto è di 340.000€, con un costo di produzione previsto di 80.000€.
&gt; motivo rejection: settore di riferimento (medtech). Iniziativa entrata in DF per il fondo VV6, non è stata mandata mail di rejection perchè il founder è in contatto con Giacomo.</t>
  </si>
  <si>
    <r>
      <t xml:space="preserve">Marketplace </t>
    </r>
    <r>
      <rPr>
        <sz val="11"/>
        <rFont val="Calibri"/>
        <family val="2"/>
      </rPr>
      <t xml:space="preserve">che permette la consegna in tempo reale di foto e video realizzati dai fotografi durante un evento direttamente allo </t>
    </r>
    <r>
      <rPr>
        <i/>
        <sz val="11"/>
        <rFont val="Calibri"/>
        <family val="2"/>
      </rPr>
      <t xml:space="preserve">smartphone </t>
    </r>
    <r>
      <rPr>
        <sz val="11"/>
        <rFont val="Calibri"/>
        <family val="2"/>
      </rPr>
      <t>della persona ritratta.</t>
    </r>
  </si>
  <si>
    <r>
      <t xml:space="preserve">Rejected a maggio 2023 con motivazione 1.a, e a ottobre 2023 per fase di vita, risegnalata a gennaio 2024 da Davide Rossi di N1Advisor.
La piattaforma è stata lanciata sul mercato ad aprile 2021.
Il servizio </t>
    </r>
    <r>
      <rPr>
        <i/>
        <sz val="11"/>
        <rFont val="Calibri"/>
        <family val="2"/>
      </rPr>
      <t>streaming</t>
    </r>
    <r>
      <rPr>
        <sz val="11"/>
        <rFont val="Calibri"/>
        <family val="2"/>
      </rPr>
      <t xml:space="preserve"> gratuito è supportato dalla pubblicità (</t>
    </r>
    <r>
      <rPr>
        <i/>
        <sz val="11"/>
        <rFont val="Calibri"/>
        <family val="2"/>
      </rPr>
      <t>AVOD</t>
    </r>
    <r>
      <rPr>
        <sz val="11"/>
        <rFont val="Calibri"/>
        <family val="2"/>
      </rPr>
      <t>). Ad oggi, ci sono 7 inserzionisti pubblicitari, tra cui Xiaomi, Toyota, Negroni.
Nel 2021, la Società ha acquisito le prime 20 serie TV inedite e ha raggiunto 23k utenti. 
Ricavi: 2022: €173k; 2023e: €688k; 2024e: €4m; 2026e: €20m
Ebitda: 2022: -€826k; 2023e: -€207k; 2024e: -€2,2m; 2026e: €16m
&gt; motivo rejection: settore di riferimento</t>
    </r>
  </si>
  <si>
    <t>Bocciata a novembre 2023 con motivazione 3.c.
Risultati raggiunti: 2023: 500k utenti attivi; 1% churn rate sul B2B; 53k distributori connessi
Captable: 24% di proprietà del corporate venture build e 16% di Neva. Matteo Pertosa, fondatore e amministratore delegato di Matipay, deterrà direttamente una quota pari a circa il 60%.
Business model B2B2C:
- vendita harware
- soluzione software in maniera combianta
- servizio di pagamenti
Team: 20 persone.
Revenues: 2021: €4m; 2022: €5m; 2023: €6m (previsti da piano €9,8m); 2026e: €31m
Ebitda: 2021: €1,5m; 2022: €1,8m; 2023: €2,5m (previsti da piano €3,2m); 2026e: €14m
Fundraised: €5m da Neva ad una pre money da €35m
Fundraising: €10m ad una pre money di €60m finalizzati ad attività di espansione del mercato (attività di M&amp;A).
&gt; motivo rejection: stadio di vita avanzato, modello di business.</t>
  </si>
  <si>
    <t>Sede a Londra
Sta per lanciare, tramite un servizio SaaS, la funzione di aggregatore per i propri clienti (gestendo i loro fornitori di modelle/i, make-up artist e fotografi su un'unica piattaforma)
2,5k di talenti e creativi professionisti in piattaforma
offre un servizio "Book Now / Pay Later" (BNPL), che consente ai talenti di incassare la fee in 7 giorni (invece di 90) mentre i clienti possono pagare a 30-60-90 giorni.
Ricavi: 2023: 840k con primo margine del 20-25%; 2024e: €2,8m; 2025e: €8,7m; 2026e: €24m; 2027e: €62m
Fundraised: 500k nel 2021
Fundraising: €4m ad una valutazione di €12m-€13m
Aggiornamenti: i) I founders sono disponibili ad aprire la principale sede operativa in Italia o anche a spostare la sede legale della società in Italia se necessario. ii) Ticket di investimento può essere di €1m – €1,5m. (iii) Sono aperti alla negoziazione della pre-money valuation.
&gt; motivo rejection: business model poco convincente.</t>
  </si>
  <si>
    <t xml:space="preserve">Bocciata a novembre 2022 dopo le analisi con motivazione 1.c. (da monitorare), e ottobre 2023, ci è stata risegnalata a gennaio 2024 da Simone Cremonini di Alkemia (ex Synergo).
Fondata nel 2018. 
Cambiato CEO (il precedente CEO e founder rimane coinvolto)
Clienti: Carrefour, Reale mutua, Bonelli Erede, Balocco, Beretta, KPMG
Fatturato: 2023: €2,5m; 2024e: €7,1m; 2025e: €14,3m
Fundraised: La società ha raccolto con Alkemia €3m ad una pre-money di €21m ridotta per gli investitori con ticket maggiore/uguale di €1m.
Fundraising: €6m ad una pre money di €21m (di cui €3m coperti da Sinergia Venture)
&gt; motivo rejection: azienda non stabile (hanno raccolto 6 mesi fa €3m con Alkemia e sono di nuovo in raccolta), non chiaro l'utilizzo dei fondi relativi al marketing, risultati poco convincenti, founder rimane coinvolto ma senza ruolo da CEO. </t>
  </si>
  <si>
    <t>Rejected con motivazione 1.a nel 2018, rejected a maggio 2023 con motivazione 1.h, sono stati risegnalati da Giulio.
Fondata nel 2016.
Sono passati al B2B tramite lo sviluppo e produzione di telai e componenti in carbonio per altri brand.
Ricavi attesi: 2023e: €1,4m; 2024e: €8,4m; 2026e: €17,4m
Ebitda: 2023e: -€116k; 2024e: €2,3m; 2026e: €4,5m
Pipeline clienti: Bugatti e Maserati
Captable: founder ha 36%; Exept venture 8%; mancone 12,6%; Thun 9% Vittone 3%; Candeloro 3,6%;Altri soci 28,2%
Fundraised: 2017: €505k attraverso emissione di SFP; 2018/2019: €460k (€50k da crowfunding) ad una pre money di €3,5m; conversione SFP €505k con pre money €3,5m sconto del 20%; 2020: €450k; 2021: emissione SFP €250k; 2022: conversione SFP 2021 con valutazione pre money €4,5m (sconto 20%), emissione SFP a favore di CDP per €500k, €343k (Exept Venture) con valutazione pre money €4,5m
Fundraising: € 3m di cui €500k già versati da CDP (fondo Rilancio) ad una pre money valuation di €5,5m. L’utilizzo dei fondi è principalmente rivolto alla creazione della nuova linea produttiva B2B, al Marketing e all’assunzione di nuove figure HR.
Ricevuto parere da Giorgio Mercogliano di Equinox, il cui feedback ci porta a bocciare l'iniziativa in quanto ha confermato i dubbi circa il business model B2C e il mercato di riferimento. 
&gt; motivo rejection: business model non convincente (focus B2C)</t>
  </si>
  <si>
    <t>Controlla SF System srl, una start up innovativa che ha sviluppato Solar Fertigation un sistema 4.0 di ferti-irrigazione alimentato con sistema fotovoltaico. Attraverso l’analisi dei dati definisce la corretta soluzione di acqua e fertilizzante da somministrare in base a coltura e fase di crescita.
Pipeline: circa 60 MW di impianti fotovoltaici.
Fatturato 2023: €2,5m e ha in piano di superare i 10 M euro in tre anni. Sono EBITDA positive da 3 anni.
Fundraising: €1m-€2m per velocizzare sviluppo commerciale progetti, aumento del personale, completare nuove funzionalità.
Fatta call insieme al team VV6.
&gt; motivo rejection:settore di riferimento management poco convincente e business model.</t>
  </si>
  <si>
    <t>Clienti: CDP, a2a, sky, Italgas, Bocconi, Ferrovie dello Stato, TIM
Clienti target: medie/grandi fino al 2025 con obiettivo di spostarsi su PMI
pricing: €20-100k /anno
Team: 6 persone
Revenues: 2022: €120k; 2023: €350k; 2024e: €1m
EBITDA: 2022: €45k; 2023: €115k; 2024e: €550k
Fundraised: non hanno raccolto finora
Fundraising: round seed €750k da impiegare in marketing e sales e R&amp;D a fine Q3 20204, non hanno ancora deciso una pre money ma non vorrebbero diluirsi più di un 20-25%.
Apprezzati i casi d'uso relativi alle società corporate per la redazione del risk report.
&gt; motivo rejection: fase di vita. Da monitorare. Devono mandarci BP, inoltre, sarebbe interessante organizzare meeting con uno dei loro clienti.</t>
  </si>
  <si>
    <t>Clienti: Carrefour, Coop, Cartier e Toyota.
Pricing: 19,90/mese
Team: 5 persone (tutto tech team) con 2 persone da acquisire nel breve.
Saving del cliente circa il 30%
Ricavi 50k nel 2023
Fundraised: 400k da Exor, Plug and Play e Lazio Innova 
Fundraising: €1,5m-€2m di cui €600k committed ad una pre money di €8m-€9m per prendere 7/8 top 40 brand, presenza in 100k stores, raggiungere €23,5m di ARR con focus importante su America. 
Apprezzato il management, la vision, i casi d'uso. Ad oggi sono acerbi per VV5, da risentire nei prossimi mesi.
&gt; motivo rejection: fase di vita. Da monitorare.</t>
  </si>
  <si>
    <r>
      <rPr>
        <i/>
        <sz val="11"/>
        <rFont val="Calibri"/>
        <family val="2"/>
        <scheme val="minor"/>
      </rPr>
      <t>Data intelligence platform</t>
    </r>
    <r>
      <rPr>
        <sz val="11"/>
        <rFont val="Calibri"/>
        <family val="2"/>
        <scheme val="minor"/>
      </rPr>
      <t xml:space="preserve"> che consente alle aziende ed alle agenzie </t>
    </r>
    <r>
      <rPr>
        <i/>
        <sz val="11"/>
        <rFont val="Calibri"/>
        <family val="2"/>
        <scheme val="minor"/>
      </rPr>
      <t>media</t>
    </r>
    <r>
      <rPr>
        <sz val="11"/>
        <rFont val="Calibri"/>
        <family val="2"/>
        <scheme val="minor"/>
      </rPr>
      <t>/</t>
    </r>
    <r>
      <rPr>
        <i/>
        <sz val="11"/>
        <rFont val="Calibri"/>
        <family val="2"/>
        <scheme val="minor"/>
      </rPr>
      <t>marketing</t>
    </r>
    <r>
      <rPr>
        <sz val="11"/>
        <rFont val="Calibri"/>
        <family val="2"/>
        <scheme val="minor"/>
      </rPr>
      <t xml:space="preserve">,attraverso algoritimi d'intelligenza artificiale, di ottenere dati dal </t>
    </r>
    <r>
      <rPr>
        <i/>
        <sz val="11"/>
        <rFont val="Calibri"/>
        <family val="2"/>
        <scheme val="minor"/>
      </rPr>
      <t>web</t>
    </r>
    <r>
      <rPr>
        <sz val="11"/>
        <rFont val="Calibri"/>
        <family val="2"/>
        <scheme val="minor"/>
      </rPr>
      <t xml:space="preserve">, </t>
    </r>
    <r>
      <rPr>
        <i/>
        <sz val="11"/>
        <rFont val="Calibri"/>
        <family val="2"/>
        <scheme val="minor"/>
      </rPr>
      <t>social network</t>
    </r>
    <r>
      <rPr>
        <sz val="11"/>
        <rFont val="Calibri"/>
        <family val="2"/>
        <scheme val="minor"/>
      </rPr>
      <t xml:space="preserve"> ed altre fonti, relativi a specifiche </t>
    </r>
    <r>
      <rPr>
        <i/>
        <sz val="11"/>
        <rFont val="Calibri"/>
        <family val="2"/>
        <scheme val="minor"/>
      </rPr>
      <t>audience</t>
    </r>
    <r>
      <rPr>
        <sz val="11"/>
        <rFont val="Calibri"/>
        <family val="2"/>
        <scheme val="minor"/>
      </rPr>
      <t xml:space="preserve">, come </t>
    </r>
    <r>
      <rPr>
        <i/>
        <sz val="11"/>
        <rFont val="Calibri"/>
        <family val="2"/>
        <scheme val="minor"/>
      </rPr>
      <t>open data</t>
    </r>
    <r>
      <rPr>
        <sz val="11"/>
        <rFont val="Calibri"/>
        <family val="2"/>
        <scheme val="minor"/>
      </rPr>
      <t xml:space="preserve"> e trasformarli in </t>
    </r>
    <r>
      <rPr>
        <i/>
        <sz val="11"/>
        <rFont val="Calibri"/>
        <family val="2"/>
        <scheme val="minor"/>
      </rPr>
      <t>insights</t>
    </r>
    <r>
      <rPr>
        <sz val="11"/>
        <rFont val="Calibri"/>
        <family val="2"/>
        <scheme val="minor"/>
      </rPr>
      <t>.</t>
    </r>
  </si>
  <si>
    <t>giacomo.salvanelli@gmail.com</t>
  </si>
  <si>
    <t>Giacomo Salvanelli</t>
  </si>
  <si>
    <t xml:space="preserve">Ipermtch </t>
  </si>
  <si>
    <t>Artiness</t>
  </si>
  <si>
    <t>T-Luxy</t>
  </si>
  <si>
    <t>Nort</t>
  </si>
  <si>
    <t>CityZ</t>
  </si>
  <si>
    <t>Fabio Mazzero</t>
  </si>
  <si>
    <r>
      <t xml:space="preserve">App di </t>
    </r>
    <r>
      <rPr>
        <i/>
        <sz val="11"/>
        <color theme="1"/>
        <rFont val="Calibri"/>
        <family val="2"/>
        <scheme val="minor"/>
      </rPr>
      <t>cybersecurity</t>
    </r>
    <r>
      <rPr>
        <sz val="11"/>
        <color theme="1"/>
        <rFont val="Calibri"/>
        <family val="2"/>
        <scheme val="minor"/>
      </rPr>
      <t xml:space="preserve"> che consente agli utenti di certificare l'autenticità e garantire l'immutabilità di contenuti digitali (video, foto, documenti, ecc.) con valore legale al fine di prevenire frodi e disinformazione. </t>
    </r>
  </si>
  <si>
    <t>andrea.buri@cityz.it</t>
  </si>
  <si>
    <t>Andrea Buri</t>
  </si>
  <si>
    <r>
      <t xml:space="preserve">Tramite il dispositivo brevettatgo Smart Sensor riescono a rilevare in tempo reale lo stato delle aree di sosta e comunicarlo attraverso le più recenti tecnologie </t>
    </r>
    <r>
      <rPr>
        <i/>
        <sz val="11"/>
        <color theme="1"/>
        <rFont val="Calibri"/>
        <family val="2"/>
      </rPr>
      <t>IoT</t>
    </r>
    <r>
      <rPr>
        <sz val="11"/>
        <color theme="1"/>
        <rFont val="Calibri"/>
        <family val="2"/>
      </rPr>
      <t xml:space="preserve"> alla piattaforma CityZ.</t>
    </r>
  </si>
  <si>
    <t>fabio.mazzero@ipermatch.it</t>
  </si>
  <si>
    <r>
      <t xml:space="preserve">Hanno realizzato un videogioco basato sul fantacalcio dove i calciatori sono dei </t>
    </r>
    <r>
      <rPr>
        <i/>
        <sz val="11"/>
        <color theme="1"/>
        <rFont val="Calibri"/>
        <family val="2"/>
      </rPr>
      <t>NFT</t>
    </r>
    <r>
      <rPr>
        <sz val="11"/>
        <color theme="1"/>
        <rFont val="Calibri"/>
        <family val="2"/>
      </rPr>
      <t xml:space="preserve"> e quindi scambiabili tra gli utenti all'interno di un </t>
    </r>
    <r>
      <rPr>
        <i/>
        <sz val="11"/>
        <color theme="1"/>
        <rFont val="Calibri"/>
        <family val="2"/>
      </rPr>
      <t>marketplace</t>
    </r>
    <r>
      <rPr>
        <sz val="11"/>
        <color theme="1"/>
        <rFont val="Calibri"/>
        <family val="2"/>
      </rPr>
      <t xml:space="preserve"> in App che funziona come un calciomercato aperto 24/7.</t>
    </r>
  </si>
  <si>
    <t>Hanno sviluppato uno strumento in ambito cardiovascolare che studia le caratteristiche anatomiche dei singoli pazienti e permette ai medici di individuare le soluzioni operatorie migliori facendo simulazioni con la realtà aumentata.</t>
  </si>
  <si>
    <t>lorenzo.zerbinati@cdiglobal.com</t>
  </si>
  <si>
    <t>Lorenzo Zerbinati</t>
  </si>
  <si>
    <t>Lorenzo Zerbinati-CDI Global</t>
  </si>
  <si>
    <t>luigi.gado@digitalbrokerage.eu</t>
  </si>
  <si>
    <t>Luigi Gado</t>
  </si>
  <si>
    <r>
      <t xml:space="preserve">Hanno sviluppato una piattaforma in </t>
    </r>
    <r>
      <rPr>
        <i/>
        <sz val="11"/>
        <color theme="1"/>
        <rFont val="Calibri"/>
        <family val="2"/>
      </rPr>
      <t>cloud</t>
    </r>
    <r>
      <rPr>
        <sz val="11"/>
        <color theme="1"/>
        <rFont val="Calibri"/>
        <family val="2"/>
      </rPr>
      <t xml:space="preserve"> che fa da "</t>
    </r>
    <r>
      <rPr>
        <i/>
        <sz val="11"/>
        <color theme="1"/>
        <rFont val="Calibri"/>
        <family val="2"/>
      </rPr>
      <t>broker</t>
    </r>
    <r>
      <rPr>
        <sz val="11"/>
        <color theme="1"/>
        <rFont val="Calibri"/>
        <family val="2"/>
      </rPr>
      <t xml:space="preserve">" per i prestiti alle PMI/SME.
</t>
    </r>
    <r>
      <rPr>
        <i/>
        <sz val="11"/>
        <color theme="1"/>
        <rFont val="Calibri"/>
        <family val="2"/>
      </rPr>
      <t>Marketplace</t>
    </r>
    <r>
      <rPr>
        <sz val="11"/>
        <color theme="1"/>
        <rFont val="Calibri"/>
        <family val="2"/>
      </rPr>
      <t xml:space="preserve"> con i </t>
    </r>
    <r>
      <rPr>
        <i/>
        <sz val="11"/>
        <color theme="1"/>
        <rFont val="Calibri"/>
        <family val="2"/>
      </rPr>
      <t>lender</t>
    </r>
    <r>
      <rPr>
        <sz val="11"/>
        <color theme="1"/>
        <rFont val="Calibri"/>
        <family val="2"/>
      </rPr>
      <t xml:space="preserve"> (banche, fondi di </t>
    </r>
    <r>
      <rPr>
        <i/>
        <sz val="11"/>
        <color theme="1"/>
        <rFont val="Calibri"/>
        <family val="2"/>
      </rPr>
      <t>private debt</t>
    </r>
    <r>
      <rPr>
        <sz val="11"/>
        <color theme="1"/>
        <rFont val="Calibri"/>
        <family val="2"/>
      </rPr>
      <t xml:space="preserve">, ecc.) che entrano in piattaforma, settano i loro parametri ed i loro prodotti, ed i </t>
    </r>
    <r>
      <rPr>
        <i/>
        <sz val="11"/>
        <color theme="1"/>
        <rFont val="Calibri"/>
        <family val="2"/>
      </rPr>
      <t>borrower</t>
    </r>
    <r>
      <rPr>
        <sz val="11"/>
        <color theme="1"/>
        <rFont val="Calibri"/>
        <family val="2"/>
      </rPr>
      <t xml:space="preserve"> (SME) che si profilano e vedono a quali prodotti possono aver accesso.</t>
    </r>
  </si>
  <si>
    <r>
      <t xml:space="preserve">Aggregatore </t>
    </r>
    <r>
      <rPr>
        <i/>
        <sz val="11"/>
        <color theme="1"/>
        <rFont val="Calibri"/>
        <family val="2"/>
      </rPr>
      <t>B2B2C</t>
    </r>
    <r>
      <rPr>
        <sz val="11"/>
        <color theme="1"/>
        <rFont val="Calibri"/>
        <family val="2"/>
      </rPr>
      <t xml:space="preserve"> che ha sviluppato una piattaforma omnicanale connessa con i migliori </t>
    </r>
    <r>
      <rPr>
        <i/>
        <sz val="11"/>
        <color theme="1"/>
        <rFont val="Calibri"/>
        <family val="2"/>
      </rPr>
      <t>luxury</t>
    </r>
    <r>
      <rPr>
        <sz val="11"/>
        <color theme="1"/>
        <rFont val="Calibri"/>
        <family val="2"/>
      </rPr>
      <t xml:space="preserve"> </t>
    </r>
    <r>
      <rPr>
        <i/>
        <sz val="11"/>
        <color theme="1"/>
        <rFont val="Calibri"/>
        <family val="2"/>
      </rPr>
      <t>Marketplace</t>
    </r>
    <r>
      <rPr>
        <sz val="11"/>
        <color theme="1"/>
        <rFont val="Calibri"/>
        <family val="2"/>
      </rPr>
      <t xml:space="preserve"> del settore </t>
    </r>
    <r>
      <rPr>
        <i/>
        <sz val="11"/>
        <color theme="1"/>
        <rFont val="Calibri"/>
        <family val="2"/>
      </rPr>
      <t>fashion</t>
    </r>
    <r>
      <rPr>
        <sz val="11"/>
        <color theme="1"/>
        <rFont val="Calibri"/>
        <family val="2"/>
      </rPr>
      <t>.</t>
    </r>
  </si>
  <si>
    <r>
      <rPr>
        <i/>
        <sz val="11"/>
        <color theme="1"/>
        <rFont val="Calibri"/>
        <family val="2"/>
      </rPr>
      <t>Brand</t>
    </r>
    <r>
      <rPr>
        <sz val="11"/>
        <color theme="1"/>
        <rFont val="Calibri"/>
        <family val="2"/>
      </rPr>
      <t xml:space="preserve"> interamente sostenibile con collezioni </t>
    </r>
    <r>
      <rPr>
        <i/>
        <sz val="11"/>
        <color theme="1"/>
        <rFont val="Calibri"/>
        <family val="2"/>
      </rPr>
      <t>plastic-free</t>
    </r>
    <r>
      <rPr>
        <sz val="11"/>
        <color theme="1"/>
        <rFont val="Calibri"/>
        <family val="2"/>
      </rPr>
      <t xml:space="preserve">, realizzate con tessuti </t>
    </r>
    <r>
      <rPr>
        <i/>
        <sz val="11"/>
        <color theme="1"/>
        <rFont val="Calibri"/>
        <family val="2"/>
      </rPr>
      <t>eco-friendly</t>
    </r>
    <r>
      <rPr>
        <sz val="11"/>
        <color theme="1"/>
        <rFont val="Calibri"/>
        <family val="2"/>
      </rPr>
      <t>.</t>
    </r>
  </si>
  <si>
    <t>Rejected con motivazione 1.h (percorso di crescita attuale e prospettico non chiaro, da dimostrare crescita estera e velocità di execution) a febbraio 2022, rejected ad aprile 2023 per percorso di crescita attuale.
Prodotti/servizi offerti:
- OdienceListen: Uno strumento di analisi che scandaglia il web per scoprire tendenze e abitudini dei consumatori, offrendo dati cruciali per capire il mercato e le preferenze del pubblico.
- OdiencePeople: Analizza e trasforma grandi quantità di dati in profili dettagliati dei consumatori. Con l'aiuto di OdienceTalk, permette di interagire direttamente con queste "personas", ottenendo così una comprensione più approfondita del pubblico.
- OdienceResearch: Impiega cloni digitali per effettuare ricerche di mercato, come sondaggi, focus group  e A/B test, fornendo informazioni strategiche sui comportamenti dei consumatori.
- OdienceAds: Integra le informazioni da OdienceListen, i profili di OdiencePeople e gli insight di OdienceResearch per creare campagne pubblicitarie mirate e personalizzate, superando i limiti dei metodi tradizionali basati su cookie.
Non possiedono brevetto ma sono first moover per quanto riguarda il prodotto OdienceADS e OdienceResearch
Revenue model: SaaS
Team: 30 persone
ARR 2023: circa €3m
Ricavi: 2023: €3,5m; 2024e: €6,7m; 2025e: €13,6m; 2026e: €25,2m
EBITDA:  2023: €0; 2024e: -€129k; 2025e: €4k; 2026e: €13,6k
Clienti: Cocacola. Partner: Deloitte, PwC. Clienti Target PMI e grandi corporate.
Fundraising: Ad aprile 2023 erano in raccolta per €5m (di cui €1m è un SFP di CDP Fondo Rilancio), ad una pre-money valuation attesa di €16m. Non hanno chiuso questo round, adesso sono in raccolta per €9m (stanno pensando di finanziare €2m con debito) ad una pre money di €18m-€20m.
&gt; motivo rejection: struttura del round</t>
  </si>
  <si>
    <t>Rejected a febbraio 2022 con motivazione 1.a
Fondata nel 2018.
Aggiornamenti: hanno lanciato il modello SaaS B2B (Setflow) in test su 3 clienti, di cui uno è il provider di immagini per Amazon Fashion Italia.
Competitor: dicono di non avere competitor né per la parte di marketplace (Ubooker potrebbe essere un competitor) né per la parte SaaS. 
Risultati: 
-	Contratto medio: SaaS media di circa €700k mese
-	Clienti: Casavo (€800 mese, €500/mese su €5k di transaction fee) e luisaviaroma (€1,5k mese, €2k/mese su €30k transaction fee). Lato real estate, oltre Casavo troviamo dove.it, house, oliver travel. Lato e-commerce oltre Luisaviaroma, troviamo: Combipel, Milan, aperta una collaborazione con Bershka. 
-	Team: 20 persone
Revenue model: 
-	subscription saas (ondemand SaaS in base a quanti servizi deve realizzare la società ed e-commerce gestito invece a moduli)
-	transaction fee.
Fatturato 2021 pari a €390k, +300% rispetto al 2020; 2022: €1m; 2023: €1,5m (40% margine)  2024e: 1,3m (margine 80%)
ARR 2023: €1,8m 
Captable: founder 50% 10% SOP 2018 10% work for equity, il resto sono investitori.
Fundraised: nel 2022 hanno raccolto €1,2m ad una pre money 6m (di cui €1m CDP con convertibile e €200k vecchi investitori ossia Enselado Venture e Venture Group)
Fundraising: €3m da utilizzare per:40% R&amp;D, 36% M&amp;S, 24% G&amp;A. DD in corso con CDP, avanti nelle discussioni anche con Azimut, Mamacrowd  e altri fondi (come P101). Pre money da definire puntano a non diluirsi più del 20%.
&gt; motivo rejection: business model poco chiaro</t>
  </si>
  <si>
    <t>Clienti:Pizzarotti, HabiSmart, Politecnico di Milano, COIMA, Le Village.
Risparmio dei clienti: dal 5% al 30% in meno dei costi (Aeroporto risparmio del 57%)
Clienti attivi: 5
Pricing: il software costa 800€ al mese (€8k-€12k/anno) per la versione base, versione premium €20k-€25k/anno
Revenue model: SaaS
Ricavi 2023e: €150k (€500k previsti da piano) di cui €20k licenze e €130k progetto/sviluppo, 2024e: €2m; 2025e: €3,5m
EBITDA: 2023e: €20k, 2024e: €350k; 2025e: €1,2m
Team: 5 persone (di cui 3 full time e 2 part time), tutti con esperienza pregressa in settore ICT e costruzioni.
Fundraised: €125k con CDP ad una pre money di €2,5m
Captable: maggioranza dei founder, 20% detenuta da una società software house (betek).
Fundraising: €800k ad una pre money ancora da definire (hanno in mente €7m-€8m) da utilizzare per attività di marketing, implementare il prodotto, recruitment. Da piano è previsto un altro round da €500k per poi andare in break even.
Più machine learning che AI, il prodotto potrebbe essere facilmente replicabile (il risparmio garantito al cliente in edifici normali è 5% come quello dei competitor).
&gt;motivo rejection: fase di vita, dubbi anche su tecnologia facilmente replicabile.</t>
  </si>
  <si>
    <t>Team: 6 persone
Revenues: 2023: €45k; 2024e: €375k; 2025e: €1,8m
EBITDA: 2023: -€207k; 2024e: €235k; 2025e: €1,1m
Fundraising: €350k ad una pre money di €2,6m
&gt; motivo rejection: settore di riferimento e fase di vita.</t>
  </si>
  <si>
    <t>Ricavi:  2022: €2,7m; 2023: €6,7m; 2024e: €14m; 2025e: €22m; 2026e: €37,4m
EBITDA:  2022: €469k; 2023: €1,2m; 2024e: €2,9m; 2025e: €4,5m; 2026e: €8m
&gt; motivo rejection: è operazione da private equity</t>
  </si>
  <si>
    <t>Risultati: 
- 4 Store diretti (Roma, Ibiza, Porto Cervo e Santa Margherita Ligure)
- community digitale che conta €100k follower su Instagram e TikTok
Ricavi 2023: €1,5m
&gt; motivo rejection: settore di riferimento</t>
  </si>
  <si>
    <r>
      <t xml:space="preserve">Piattaforma di </t>
    </r>
    <r>
      <rPr>
        <i/>
        <sz val="11"/>
        <rFont val="Calibri"/>
        <family val="2"/>
      </rPr>
      <t>delivery on-demand</t>
    </r>
    <r>
      <rPr>
        <sz val="11"/>
        <rFont val="Calibri"/>
        <family val="2"/>
      </rPr>
      <t xml:space="preserve"> di prodotti farmaceutici e parafarmaceutici. Hanno inoltre implementato una piattaforma per sostenere ed assicurare l’accesso alle cure e l’aderenza al piano terapeutico</t>
    </r>
  </si>
  <si>
    <t>Hanno sviluppato 3 linee di business: 
- eventi per monitoraggio presenze
- trasporto pubblico per il conteggio persone e tracciamento in maniera anonima tramite l'installazione di sensori a noleggio 
- istallazioni fisse per comuni 
Business model: platform as a service
Risultati: 600+ sensori installati, 50+ report personalizzati, 78m data point, 10+ città monitorate, non dispongono di brevetto al momento
Pricing: 50€/mese a cui può essere aggiunto un report dettagliato di €2,5k 
Clienti: Fastweb, Comune di Cagliari, Federazione italiana Triathlon
Team: 14 persone 
Ricavi: 2023: €300k (di cui circa €160k-€170k lato prodotto), 2024e: €600k (€350k-€400k lato prodotto).
Fundraising: €1m ad una pre money di €5m da utilizzare per sviluppo prodotto, R&amp;D, marketing e sales, operations.
fatta call insieme al team VV6.
&gt; motivo rejection: fase di vita, business model poco definito soprattutto per la raccolta dati B2B, clienti prevalentemente legati al settore pubblico e focalizzata in Sardegna, management non convincente.</t>
  </si>
  <si>
    <t>Rejected a maggio 2022 con motivazione 2.b e a luglio 2022 con motivazione 1.h (dubbi anche su percorso di crescita).
Nasce nel 2016.
Nel 2022 erano una piattaforma per la consegna di farmaco adesso si stanno muovendo anche sul mondo assicurativo (negoziazione con un player che ha richiesto un API lato delivery e parte di aderenza terapeutica di personale medico). Ad oggi, forniscono anche un servizio a domicilio di medici /infermieri /oss.
Team: 7 interni e 13 collaboratori
Risultati: +€1m di ARR; +15k pazienti gestiti; +20 società farmaceutiche clienti (tra cui Angeloni, UCB, Ferring), tra i partner Deloitte e PwC. 
Stanno chiudendo accordi con 2 delle dei capofila in ambito farmaceutico (Engineering, Accenture e Deloitte)
Pricing: €80k su ogni farmaco più una fee 
Progetti attivi: 6-7 
Sono in trattativa per acquisire una società in ambito farmaceutico (il valore della target è di €1,5m ma avranno un esborso solo di €300k).
Ricavi 2023: €900k di cui 10%B2C e 90% B2B (nel 2022, avevano previsto di arrivare ad €1m); 2024e: €1,5m di cui €1m già booked più €600k della target
EBITDA: 2023: -€200k, nel 2024 è previsto il breakeven.
Fundraised: Nel 2021 ha raccolto €1,46m (con Primo Ventures e alcuni BA israeliani). 
Fundraising: €3,5m di cui 600k già avuti da un bridge con Primo Venture ad una pre money ancora da definire.
&gt; motivo rejection: management poco convincente, business model poco chiaro e scarsa difendibilità tecnologica del prodotto.</t>
  </si>
  <si>
    <t>analysis</t>
  </si>
  <si>
    <t>g.tazzini@errequadrosrl.com</t>
  </si>
  <si>
    <t>Giacomo Tazzini</t>
  </si>
  <si>
    <t>marco.uras@widata.cloud</t>
  </si>
  <si>
    <t>Marco Uras</t>
  </si>
  <si>
    <t>Simone Cremonini-Alkemia Capital</t>
  </si>
  <si>
    <t>Dropper</t>
  </si>
  <si>
    <t>Resellify</t>
  </si>
  <si>
    <t xml:space="preserve">Pack </t>
  </si>
  <si>
    <t>NGR</t>
  </si>
  <si>
    <t>Progetto Podcast</t>
  </si>
  <si>
    <t>Domenico Galdiero</t>
  </si>
  <si>
    <t>Alessio Autore</t>
  </si>
  <si>
    <t>Davide Corradini</t>
  </si>
  <si>
    <t>Graziano Paliotta-Deloitte</t>
  </si>
  <si>
    <t>domenico@dropper.ai</t>
  </si>
  <si>
    <r>
      <rPr>
        <i/>
        <sz val="11"/>
        <color theme="1"/>
        <rFont val="Calibri"/>
        <family val="2"/>
      </rPr>
      <t xml:space="preserve">Start up </t>
    </r>
    <r>
      <rPr>
        <sz val="11"/>
        <color theme="1"/>
        <rFont val="Calibri"/>
        <family val="2"/>
      </rPr>
      <t>che monitora l'utilizzo degli spazi: attraverso dei sensori vengono contate anonimamente le persone e mostrati i dati salienti su una piattaforma progettata seguendo le esigenze e i limiti dei clienti.</t>
    </r>
  </si>
  <si>
    <t>alessioautore@gmail.com</t>
  </si>
  <si>
    <r>
      <t xml:space="preserve">Applicazione che consente ai suoi utenti di caricare e conservare digitalmente i propri capi per metterli successivamente in vendita sul proprio </t>
    </r>
    <r>
      <rPr>
        <i/>
        <sz val="11"/>
        <color theme="1"/>
        <rFont val="Calibri"/>
        <family val="2"/>
      </rPr>
      <t>Marketplace</t>
    </r>
    <r>
      <rPr>
        <sz val="11"/>
        <color theme="1"/>
        <rFont val="Calibri"/>
        <family val="2"/>
      </rPr>
      <t xml:space="preserve"> e su tutte le principali piattaforme di </t>
    </r>
    <r>
      <rPr>
        <i/>
        <sz val="11"/>
        <color theme="1"/>
        <rFont val="Calibri"/>
        <family val="2"/>
      </rPr>
      <t>second-hand</t>
    </r>
    <r>
      <rPr>
        <sz val="11"/>
        <color theme="1"/>
        <rFont val="Calibri"/>
        <family val="2"/>
      </rPr>
      <t>.</t>
    </r>
  </si>
  <si>
    <r>
      <rPr>
        <i/>
        <sz val="11"/>
        <color theme="1"/>
        <rFont val="Calibri"/>
        <family val="2"/>
      </rPr>
      <t>Spin-off</t>
    </r>
    <r>
      <rPr>
        <sz val="11"/>
        <color theme="1"/>
        <rFont val="Calibri"/>
        <family val="2"/>
      </rPr>
      <t xml:space="preserve"> della Scuola Superiore Sant'Anna di Pisa, hanno sviluppato un sistema robotico in grado di ispezionare le parti del sottocassa dei treni senza l'ausilio di un binario speciale.</t>
    </r>
  </si>
  <si>
    <t>RistoBox</t>
  </si>
  <si>
    <t>davidecorradini@ristoboxitalia.com</t>
  </si>
  <si>
    <r>
      <t xml:space="preserve">Piattaforma di </t>
    </r>
    <r>
      <rPr>
        <i/>
        <sz val="11"/>
        <color theme="1"/>
        <rFont val="Calibri"/>
        <family val="2"/>
      </rPr>
      <t>delivery</t>
    </r>
    <r>
      <rPr>
        <sz val="11"/>
        <color theme="1"/>
        <rFont val="Calibri"/>
        <family val="2"/>
      </rPr>
      <t xml:space="preserve"> di </t>
    </r>
    <r>
      <rPr>
        <i/>
        <sz val="11"/>
        <color theme="1"/>
        <rFont val="Calibri"/>
        <family val="2"/>
      </rPr>
      <t>box</t>
    </r>
    <r>
      <rPr>
        <sz val="11"/>
        <color theme="1"/>
        <rFont val="Calibri"/>
        <family val="2"/>
      </rPr>
      <t xml:space="preserve"> di pasti realizzati dai ristoranti stellati d'Italia, consegnati a casa delle persone.</t>
    </r>
  </si>
  <si>
    <r>
      <t xml:space="preserve">Società che gestisce l’intera catena di sviluppo del </t>
    </r>
    <r>
      <rPr>
        <i/>
        <sz val="11"/>
        <color theme="1"/>
        <rFont val="Calibri"/>
        <family val="2"/>
      </rPr>
      <t>podcast</t>
    </r>
    <r>
      <rPr>
        <sz val="11"/>
        <color theme="1"/>
        <rFont val="Calibri"/>
        <family val="2"/>
      </rPr>
      <t>: dell’idea originale fino alla fase di generazione dell’</t>
    </r>
    <r>
      <rPr>
        <i/>
        <sz val="11"/>
        <color theme="1"/>
        <rFont val="Calibri"/>
        <family val="2"/>
      </rPr>
      <t>audience</t>
    </r>
    <r>
      <rPr>
        <sz val="11"/>
        <color theme="1"/>
        <rFont val="Calibri"/>
        <family val="2"/>
      </rPr>
      <t>, producendo prodotti di alta qualità.</t>
    </r>
  </si>
  <si>
    <r>
      <t xml:space="preserve">Piattaforma che permette alle aziende di offrire ai dipendenti dei percorsi personalizzati attraverso l'ausilio di </t>
    </r>
    <r>
      <rPr>
        <i/>
        <sz val="11"/>
        <color theme="1"/>
        <rFont val="Calibri"/>
        <family val="2"/>
      </rPr>
      <t>coach</t>
    </r>
    <r>
      <rPr>
        <sz val="11"/>
        <color theme="1"/>
        <rFont val="Calibri"/>
        <family val="2"/>
      </rPr>
      <t xml:space="preserve"> e </t>
    </r>
    <r>
      <rPr>
        <i/>
        <sz val="11"/>
        <color theme="1"/>
        <rFont val="Calibri"/>
        <family val="2"/>
      </rPr>
      <t>mentor</t>
    </r>
    <r>
      <rPr>
        <sz val="11"/>
        <color theme="1"/>
        <rFont val="Calibri"/>
        <family val="2"/>
      </rPr>
      <t>.</t>
    </r>
  </si>
  <si>
    <t>Morecognition</t>
  </si>
  <si>
    <t>Incubatore Imprese Innovative 
Politecnico di Torino</t>
  </si>
  <si>
    <t>Morecognition ha sviluppato "Remo"  un dispositivo medico certificato di classe 1 composto da un bracciale che misura l’attività neuro muscolare dell’avambraccio, grazie all’elettromiografia di superficie, e da una app mobile integrata, disponibile su Android ed iOS. Il campo medico è quello della teleriabilitazione, il dispositivo è destinato a pazienti post-ictus per aumentare la motivazione terapeutica, i trial clinici hanno dimostrato che grazie a Remo i pazienti possono guadagnare fino ad un 25% di ulteriore autonomia nel svolgere le normali funzioni vitali. Hanno un business model B2B2C, attraverso i fisioterapisti arrivano al cliente finale. Ci sono circa 70k di fisioterapisti in Italia, di cui circa 30k sono liberi professionisti e  40k che lavora presso ASL e strutture private.</t>
  </si>
  <si>
    <t>Business model:
- Marketplace: fee su ogni box venduta che va dai 25% al 25% (+IVA) sul prezzo pagato dal cliente;
- Forniture ristoranti
- Ristobox solution: abbonamenti mensili per servizi di digitalizzazione ai ristoranti partner a partire da €750/mese
Risultati raggiunti +30 ristoranti partner, +1,3k box vendute
Ricavi: 2023: €5,2k; 2024e: €116k; 2025e: €886k; 2026e: €2,3m; 2027e: €4,4m
&gt; motivo rejection: fase di vita e settore di riferimento.</t>
  </si>
  <si>
    <t>Ricavi: 2020: €170k; 2021: €690k; 2022: €1,08m
Risultati: ha prodotto oltre €1k episodi, e oltre 30 non-branded podcast
&gt; motivo rejection: settore di riferimento</t>
  </si>
  <si>
    <t>Business model: B2B2C, vendono ai clienti finali (pazienti post-ictus) tramite i fisioterapisti;
Revenue model: Non bene specificato, dovrebbe essere noleggio hardware + licenza software (€1,5 al giorno per paziente)
Ricavi 2023:0; Ricavi 2024E: circa €1m; Ricavi 2025E: €2,5m; Ricavi 2026E: €4,8m; Ricavi 2027E: €8,5m
&gt; motivo rejection: non hanno ancora commercializzato il prodotto, tecnologia non particolarmente innovativa, Business model poco chiaro. Li boccerei.</t>
  </si>
  <si>
    <t>Bocciata a luglio 2023 per: mercato in cui Erre Quadro applica la sua tecnologia e cambio di business model che la società voleva affrontare nei prossimi due anni. Ripresentata dal founder a febbraio 2024.
Fondata nel 2014.
Ricavi 2022: €1,3m; 2023: €1,5m 2024e: €2,1m
55 clienti tra cui: ENI, PIRELLI, ANSALDO, ETF, Technoform (churn rate 0%). Target client: 70.
A luglio erano in raccolta per €2m (e avevano in previsione un altro round da €5m nei prossimi anni). Ora sono in raccolta per €860k per validare il modello e poi ripresentarsi al mercato con valuation più alta.
fatta call di aggiornamento. Ci mandano deck aggiornato, BP e casi d’uso.
&gt; motivo rejection: dubbi sul round, tecnologia non convincente.</t>
  </si>
  <si>
    <t>filippo.piatti@artinessreality.com</t>
  </si>
  <si>
    <t>Filippo Piatti</t>
  </si>
  <si>
    <r>
      <t xml:space="preserve">La piattaforma è installabile </t>
    </r>
    <r>
      <rPr>
        <sz val="11"/>
        <color theme="1"/>
        <rFont val="Calibri"/>
        <family val="2"/>
      </rPr>
      <t>sia on-premise (direttamente sui server del cliente) che in cloud (AWS, OVH etc). La piattaforma al momento analizza codice Java, C, C++, C# e Python.</t>
    </r>
    <r>
      <rPr>
        <sz val="11"/>
        <rFont val="Calibri"/>
        <family val="2"/>
      </rPr>
      <t xml:space="preserve">
Modello di business: B2B, venduto tramite licenza annuale a software house e aziende corporate (banking, assicurative, sicurezza etc)
Clienti target: grandi aziende per prodotti software (Zucchetti) o quelle che possiedono grandi quantità di software (banche, società di assicurazioni) non guardano aziende piccole perchè il livello di sofisticazione del software è adatto alle aziende più grandi.
Tasso di conversione del 51%
Fatturato: 2024e: €300k (80% licenze ricorrenti con 20% assesment).
Team: 2 risorse full time più altre 7 persone.
Captable: 98% dei founder.
Fundraising: €700k che sarà utilizzato per accelerare lo sviluppo prodotto e per lo sviluppoo commerciale della soluzione.
Acqustata al 51% dall'azienda di informatica quotata TXT e-Solutions.
&gt; motivo rejection: non interessati a proseguire con Vertis operazioni di venture capital.</t>
    </r>
  </si>
  <si>
    <t>Revenue model:
- vendita dispositivi: 400€-600€
- Dashboard Subscription fee: €25-50€
Team: 9 persone 
Risultati: MRR: €1,5k, 10k+ persone contate ogni giorno
Clienti: 
- 8 tra cui: Fondazione Torino musei, politecnico di Torino, Città di Torino, Pinacoteca Agnelli etc...
- POC con Politecnico di torino, Sogegross, Impact Hub, Norauto, Talent Garden
Ricavi attesi 2024e: €150k
&gt; motivo rejection: fase di vita , settore di riferimento e tecnologia a mercato.</t>
  </si>
  <si>
    <t>paolo@morecognition.com</t>
  </si>
  <si>
    <t>Paolo Ariano</t>
  </si>
  <si>
    <t>OGmusic</t>
  </si>
  <si>
    <t>3PW</t>
  </si>
  <si>
    <t xml:space="preserve">Sestre </t>
  </si>
  <si>
    <t xml:space="preserve">YouHealthy </t>
  </si>
  <si>
    <t>Cooabit</t>
  </si>
  <si>
    <t>Takyon</t>
  </si>
  <si>
    <t xml:space="preserve">Logbot </t>
  </si>
  <si>
    <t>Ticketoo</t>
  </si>
  <si>
    <t xml:space="preserve">Homsai </t>
  </si>
  <si>
    <t>Carol</t>
  </si>
  <si>
    <t>Barletta-Andria-Trani</t>
  </si>
  <si>
    <t>Giovanni De Caro-Volano</t>
  </si>
  <si>
    <t>Valerio Durazzo-Lumen Ventures</t>
  </si>
  <si>
    <t>lorenzo@carol.health</t>
  </si>
  <si>
    <t>edmondo.sparano@digitalmagics.com</t>
  </si>
  <si>
    <t>Edmondo Sparano</t>
  </si>
  <si>
    <t>Piattaforma che consente ad artisti, fan ed etichette discografiche di crescere attraverso investimenti in diritti musicali.</t>
  </si>
  <si>
    <r>
      <t xml:space="preserve">Nasce con l’obiettivo di fornire supporto a PMI e </t>
    </r>
    <r>
      <rPr>
        <i/>
        <sz val="11"/>
        <color theme="1"/>
        <rFont val="Calibri"/>
        <family val="2"/>
      </rPr>
      <t>corporate</t>
    </r>
    <r>
      <rPr>
        <sz val="11"/>
        <color theme="1"/>
        <rFont val="Calibri"/>
        <family val="2"/>
      </rPr>
      <t xml:space="preserve"> nella gestione dei propri canali di vendita </t>
    </r>
    <r>
      <rPr>
        <i/>
        <sz val="11"/>
        <color theme="1"/>
        <rFont val="Calibri"/>
        <family val="2"/>
      </rPr>
      <t>online</t>
    </r>
    <r>
      <rPr>
        <sz val="11"/>
        <color theme="1"/>
        <rFont val="Calibri"/>
        <family val="2"/>
      </rPr>
      <t xml:space="preserve">, incrementando la visibilità e le </t>
    </r>
    <r>
      <rPr>
        <i/>
        <sz val="11"/>
        <color theme="1"/>
        <rFont val="Calibri"/>
        <family val="2"/>
      </rPr>
      <t>performance</t>
    </r>
    <r>
      <rPr>
        <sz val="11"/>
        <color theme="1"/>
        <rFont val="Calibri"/>
        <family val="2"/>
      </rPr>
      <t xml:space="preserve"> dei </t>
    </r>
    <r>
      <rPr>
        <i/>
        <sz val="11"/>
        <color theme="1"/>
        <rFont val="Calibri"/>
        <family val="2"/>
      </rPr>
      <t>brand</t>
    </r>
    <r>
      <rPr>
        <sz val="11"/>
        <color theme="1"/>
        <rFont val="Calibri"/>
        <family val="2"/>
      </rPr>
      <t xml:space="preserve">. A tal fine, la Società ha sviluppato una piattaforma tecnologica proprietaria in grado di gestire tutto il processo di vendita </t>
    </r>
    <r>
      <rPr>
        <i/>
        <sz val="11"/>
        <color theme="1"/>
        <rFont val="Calibri"/>
        <family val="2"/>
      </rPr>
      <t>online</t>
    </r>
    <r>
      <rPr>
        <sz val="11"/>
        <color theme="1"/>
        <rFont val="Calibri"/>
        <family val="2"/>
      </rPr>
      <t>, dall’</t>
    </r>
    <r>
      <rPr>
        <i/>
        <sz val="11"/>
        <color theme="1"/>
        <rFont val="Calibri"/>
        <family val="2"/>
      </rPr>
      <t xml:space="preserve">onboarding </t>
    </r>
    <r>
      <rPr>
        <sz val="11"/>
        <color theme="1"/>
        <rFont val="Calibri"/>
        <family val="2"/>
      </rPr>
      <t xml:space="preserve">dei prodotti, alle </t>
    </r>
    <r>
      <rPr>
        <i/>
        <sz val="11"/>
        <color theme="1"/>
        <rFont val="Calibri"/>
        <family val="2"/>
      </rPr>
      <t>operations</t>
    </r>
    <r>
      <rPr>
        <sz val="11"/>
        <color theme="1"/>
        <rFont val="Calibri"/>
        <family val="2"/>
      </rPr>
      <t xml:space="preserve"> (logistica, vendita e assistenza </t>
    </r>
    <r>
      <rPr>
        <i/>
        <sz val="11"/>
        <color theme="1"/>
        <rFont val="Calibri"/>
        <family val="2"/>
      </rPr>
      <t>post-vendita</t>
    </r>
    <r>
      <rPr>
        <sz val="11"/>
        <color theme="1"/>
        <rFont val="Calibri"/>
        <family val="2"/>
      </rPr>
      <t xml:space="preserve">), fino alla presenza sui </t>
    </r>
    <r>
      <rPr>
        <i/>
        <sz val="11"/>
        <color theme="1"/>
        <rFont val="Calibri"/>
        <family val="2"/>
      </rPr>
      <t>marketplace</t>
    </r>
    <r>
      <rPr>
        <sz val="11"/>
        <color theme="1"/>
        <rFont val="Calibri"/>
        <family val="2"/>
      </rPr>
      <t>.</t>
    </r>
  </si>
  <si>
    <r>
      <t xml:space="preserve">Offre una soluzione end-to-end per preservare la fertilità femminile e maschile e per il trattamento delle disfunzioni ormonali. Sestre sviluppa e commercializza integratori nutraceutici a marchio proprio a base di estratti naturali della dieta mediterranea, distribuiti ai clienti finali tramite il canale </t>
    </r>
    <r>
      <rPr>
        <i/>
        <sz val="11"/>
        <color theme="1"/>
        <rFont val="Calibri"/>
        <family val="2"/>
      </rPr>
      <t>B2C</t>
    </r>
    <r>
      <rPr>
        <sz val="11"/>
        <color theme="1"/>
        <rFont val="Calibri"/>
        <family val="2"/>
      </rPr>
      <t xml:space="preserve"> (e- commerce proprietario e marketplace </t>
    </r>
    <r>
      <rPr>
        <i/>
        <sz val="11"/>
        <color theme="1"/>
        <rFont val="Calibri"/>
        <family val="2"/>
      </rPr>
      <t>online</t>
    </r>
    <r>
      <rPr>
        <sz val="11"/>
        <color theme="1"/>
        <rFont val="Calibri"/>
        <family val="2"/>
      </rPr>
      <t xml:space="preserve"> come Amazon) e il canale B2B2C (distributori farmaceutici). Inoltre, la Società sta per lanciare una piattaforma digitale, FemDiary, che, raccogliendo i dati su sintomatologia, obiettivi di benessere, stile di vita e comportamento dei pazienti, mira a massimizzare l’efficacia delle terapie, adattando ogni trattamento alle esigenze personali del paziente stesso.</t>
    </r>
  </si>
  <si>
    <r>
      <t xml:space="preserve">YouHealthy nasce come </t>
    </r>
    <r>
      <rPr>
        <i/>
        <sz val="11"/>
        <color theme="1"/>
        <rFont val="Calibri"/>
        <family val="2"/>
      </rPr>
      <t xml:space="preserve">business unit </t>
    </r>
    <r>
      <rPr>
        <sz val="11"/>
        <color theme="1"/>
        <rFont val="Calibri"/>
        <family val="2"/>
      </rPr>
      <t xml:space="preserve">di Optima Italia S.p.A., azienda fondata nel 1999 </t>
    </r>
    <r>
      <rPr>
        <i/>
        <sz val="11"/>
        <color theme="1"/>
        <rFont val="Calibri"/>
        <family val="2"/>
      </rPr>
      <t>leader</t>
    </r>
    <r>
      <rPr>
        <sz val="11"/>
        <color theme="1"/>
        <rFont val="Calibri"/>
        <family val="2"/>
      </rPr>
      <t xml:space="preserve"> in Italia per l’offerta integrata di servizi Energia (Luce e Gas) e Telecomunicazioni (Internet, Telefono e Mobile). La </t>
    </r>
    <r>
      <rPr>
        <i/>
        <sz val="11"/>
        <color theme="1"/>
        <rFont val="Calibri"/>
        <family val="2"/>
      </rPr>
      <t>mission</t>
    </r>
    <r>
      <rPr>
        <sz val="11"/>
        <color theme="1"/>
        <rFont val="Calibri"/>
        <family val="2"/>
      </rPr>
      <t xml:space="preserve"> di YouHealthy è diventare la prima clinica virtuale autorizzata come struttura sanitaria, per supportare gli individui in ogni aspetto del proprio percorso sanitario e di benessere.</t>
    </r>
  </si>
  <si>
    <t>Piattaforma che permette di implementare: percorsi personalizzati e dinamici per i mutuatari e processi integrati e automatizzati per la banca e i mediatori.</t>
  </si>
  <si>
    <t>Permette di rivendere le proprie prenotazioni alberghiere, trasformandole in beni digitali rivendibili (NFT).</t>
  </si>
  <si>
    <r>
      <rPr>
        <i/>
        <sz val="11"/>
        <color theme="1"/>
        <rFont val="Calibri"/>
        <family val="2"/>
      </rPr>
      <t xml:space="preserve">Marketplace community-driven </t>
    </r>
    <r>
      <rPr>
        <sz val="11"/>
        <color theme="1"/>
        <rFont val="Calibri"/>
        <family val="2"/>
      </rPr>
      <t xml:space="preserve">che permette di vendere e comprare biglietti per eventi </t>
    </r>
    <r>
      <rPr>
        <i/>
        <sz val="11"/>
        <color theme="1"/>
        <rFont val="Calibri"/>
        <family val="2"/>
      </rPr>
      <t>Fan to Fan.</t>
    </r>
  </si>
  <si>
    <t>pietro@thepack.tech</t>
  </si>
  <si>
    <t>Pietro Maria Picogna</t>
  </si>
  <si>
    <t>Gestisce i consumi energetici delle abitazioni.</t>
  </si>
  <si>
    <r>
      <rPr>
        <i/>
        <sz val="11"/>
        <rFont val="Calibri"/>
        <family val="2"/>
        <scheme val="minor"/>
      </rPr>
      <t xml:space="preserve">Marketplace B2B </t>
    </r>
    <r>
      <rPr>
        <sz val="11"/>
        <rFont val="Calibri"/>
        <family val="2"/>
        <scheme val="minor"/>
      </rPr>
      <t>della birra artigianale italiana.</t>
    </r>
  </si>
  <si>
    <t>m.gabardi@nextgen-robotics.com</t>
  </si>
  <si>
    <t>Massimiliano Gabardi</t>
  </si>
  <si>
    <r>
      <t xml:space="preserve">Startup in ambito </t>
    </r>
    <r>
      <rPr>
        <i/>
        <sz val="11"/>
        <color theme="1"/>
        <rFont val="Calibri"/>
        <family val="2"/>
      </rPr>
      <t>JobTech</t>
    </r>
    <r>
      <rPr>
        <sz val="11"/>
        <color theme="1"/>
        <rFont val="Calibri"/>
        <family val="2"/>
      </rPr>
      <t xml:space="preserve"> che migliora l'accesso e l'esperienza di lavoro occasionale per lavoratori e imprese, attraverso una piattaforma disponibile in versione app e </t>
    </r>
    <r>
      <rPr>
        <i/>
        <sz val="11"/>
        <color theme="1"/>
        <rFont val="Calibri"/>
        <family val="2"/>
      </rPr>
      <t>web</t>
    </r>
    <r>
      <rPr>
        <sz val="11"/>
        <color theme="1"/>
        <rFont val="Calibri"/>
        <family val="2"/>
      </rPr>
      <t xml:space="preserve"> </t>
    </r>
    <r>
      <rPr>
        <i/>
        <sz val="11"/>
        <color theme="1"/>
        <rFont val="Calibri"/>
        <family val="2"/>
      </rPr>
      <t>browser</t>
    </r>
    <r>
      <rPr>
        <sz val="11"/>
        <color theme="1"/>
        <rFont val="Calibri"/>
        <family val="2"/>
      </rPr>
      <t>. La piattaforma permette ai lavoratori di individuare offerte di lavoro su misura in autonomia, attraverso la stipula di un contratto digitale attivabile in pochi minuti.</t>
    </r>
  </si>
  <si>
    <t>Alessio Carrozza</t>
  </si>
  <si>
    <t>coo@3pwcommerce.com</t>
  </si>
  <si>
    <t>Sabrina Fiorentino</t>
  </si>
  <si>
    <t>sabrinafiorentino@sestre.it</t>
  </si>
  <si>
    <t>mmalaspina@optimaitalia.com</t>
  </si>
  <si>
    <t>Marco Malaspina</t>
  </si>
  <si>
    <t>Rejected a dicembre 2021 con motivazione 1.a e a gennaio 2024 con motivazione 1.h
Fondata nel 2020.
Fatturato: €40k nel 2020, €200k nel 2021, €170k nel 2022 (contro i €1,2 attesi), €183k nel 2023; €1,5m nel 2024 e €4,1m nel 2025.
Fundraised: €100k nel 2022 da Digital Magics Lazio Innova, €112k nel 2023 Bando LP14
Fundraising: €700k di cui €350k già raccolti
&gt; motivo rejection: percorso di crescita attuale (già bocciati a gennaio 2024)</t>
  </si>
  <si>
    <t>Bocciata a febbraio 2022 con motivazione 1.a
Fondata a marzo 2020.
Principali KPI: 457 birrifici, 990 prodotti caricati, 610 aziende iscritte, fatturato medio Birrificio test: €150k
Fatturato: 2021: €51k, di cui €33k ricorrente; 2024e: €250k
La società è in fundraising per €550k
Finanziati da Primo Ventures ad ottobre 2020 per €30k, a cui ha fatto seguito un aumento di capitale ad aprile 2021  per €200k.
&gt; motivo rejection: modello di business (marketplace).</t>
  </si>
  <si>
    <t>Rejected a ottobre 2023 con motivazione 1.b.
I prodotti sono distribuiti in abbonamento tramite canali D2C e B2B e già monoporzionati.
Offre diverse linee di prodotti (+5) per una dieta personalizzata.
Ricavi: 2022: €429k; 2023: €802k; 2024e: €4m; 2025e: €14,7m; 2026e: €32,8m
Ordini effettuati: 900
CAC 2023: €65
LTV: €459 12mesi
Fundraised: €220k da BA
Fundraising: €1,5m
&gt; motivo rejection: modello di business D2C. Inoltre, in confronto a DogHeroes è più indietro.</t>
  </si>
  <si>
    <t>Revenue model: 
- Compratore: fee fissa 4€-6€-8€
- Ticket fee 2%
Revenues: Q4'22: €4,5k; 2023: €51,7k; 2024e: €183k; 2025e: €575k; 2026e: €1,8m
Fundraising: €500k
&gt; motivo rejection: settore di riferimento</t>
  </si>
  <si>
    <t>Rejected a ottobre 2023 con motivazione 2.a (non erano in raccolta). Da monitorare. Risegnalata a gennaio 2024 da Fabio Mondini di Growth Capital.
Servizio offerto: fornisce una suite di servizi (attraverso Mobile App, API, SDK e Web Services) utili per la gestione completa delle informazioni. La tecnologia di base, che opera offline per aumentare la sicurezza, è l'unica conforme alle linee guida internazionali.
Risultati:
Monthly burn rate: €40k
Clienti: 12 tra cui Horsa, Zurich, PWC, EY.
Hanno in previsione 2 brevetti che insistono sull’aderenza alle linee guida internazionali
Business model: SaaS con 3 licenze ricorrenti. TrueScreen acquisisce nuovi clienti direttamente e attraverso partnership con terze parti; 
Ricavi: 2022: €90k; 2023: €290k (previsti da piano €450k); 2024e: €590k; 2025e: €1,68m; 2026: €4,76m; 2027e: €15,05m.
EBITDA positive
Fundraised: €48k CDP (01/22) ad una pre-money di €921k; €100k Encerlando ventures (05/22) ad una pre-money di €3,9m; €60k Pathfinder (07/22) ad una pre-money di €5,9m; SAFE da €200k Growth Engine (09/23).
Fundraising: in raccolta per un seed round di €2m ad una valutazione di partenza di €9m da utilizzare per (i) nuove assunzioni, in particolare di figure di responsabilità (CFO, CMO, COO), (ii) sviluppo e implementazione di automazioni SAAS e (iii) avvio di attività di marketing strutturate per aumentare la consapevolezza del marchio.
&gt; motivo rejection: fase di vita. Da monitorare</t>
  </si>
  <si>
    <t>Rejected nel 2021 con motivazione 1.a
Rejected a luglio 2022 con motivazione 1.a (da monitorare) ci è stata risegnalata da Ammirati - Arkios. Revenues nette YTD settembre 2022: €0,87m, obiettivo 2022 €1,2m.
Rejected a ottobre 2022 con motivazione 1.a (metriche simili a quelle presentate a luglio 2022).
Rejected a ottobre 2023 con motivazione 1.b.
A settembre 2023 è stata avviata una collaborazione con Isola dei tesori e  apertura di 25 punti vendita con Arcaplanet.
Il trasporto al di fuori della Lombardia viene gestito tramite Poste Italiane e Milkman fresh.
Team: 16 FTEs. Nel 2024 è prevista l'assunzione di altre 11 FTEs.
CAC: 63€, obiettivo 60€; LTV/CAC: 3.7
Ricavi: 2022: €1,2m; 2023: €2m (+63% rispetto al 2022); 2024e: €4,5m; 2025e: €9,2m.
ARR gennaio 2024: €2,4m (203k€ di MRR, di cui c.192k€ D2C e c.11k€ di Retail)
Round: €3m in equity per finanziare lo sviluppo dell'attività, che si andrebbero ad aggiungere agli €842k di debito (prima stimavano €1,2m di debito).
Exit potenziale molto rapida (Monge sta acquisendo in Spagna molte società come Dog Heroes)
&gt; motivo rejection: business D2C, siamo concentrati sul B2B al momento. Inoltre, percorso di crescita non convincente.</t>
  </si>
  <si>
    <t>Ricavi: 2022: €116k; 2023: €636k; 2024e; €2,9m; 2025e: €5,5m; 2026e: €10,9m; 2027e: €17,3m
Fundraised:ha chiuso un unico round di finanziamento nel 2022 per €94k tramite convertendo da parte di Terra Next, il programma di accelerazione di CDP dedicato alla bioeconomia e gestito da Cariplo Factory.
Captable: il 90% del capitale sociale è detenuto dalle due co-founders, mentre il restante 10% dal padre Pasquale Fiorentino (è stata già prevista la cessione delle sue quote a Sabrina Fiorentino).
Fundraising: in raccolta per €500k nel 2023, ad una valutazione pre-money di €3,5m, da investire in digital marketing e per il completamento dello sviluppo della piattaforma di digital health. Nell’ambito dello SFP sottoscritto, CDP ha il diritto di investire fino ad ulteriori €200k alle stesse condizioni dell’aumento di capitale di un terzo investitore. La nostra proposta è di raccogliere un totale di €1,2m in un primo round, di cui €800k coperti da Vertis, ad una valutazione pre-money di €3m, e €1m in un successivo round nel 2025.
Analizzati dal Fondo VV6.
&gt; motivo rejection: modello di business (B2C), da monitorare</t>
  </si>
  <si>
    <t>Ricavi:  €230k nel 2022 e prevede di chiudere il 2023 con ricavi pari a €1,0m. Il piano prevede ricavi pari a €6,3m nel 2024, per poi raggiungere gli €168m nel 2028, con un EBITDA pari a €30m.
Fundraising: €9m in due tranche. Per la prima tranche, prevediamo di coprire €3m ad una nostra proposta di pre-money di €12m. Per la seconda tranche, prevediamo di investire ulteriori €2m ad una proposta di pre-money di €26m.
Analisi del fondo VV6: riteniamo che il successo dell’investimento in YouHealthy dipenda dalle seguenti condizioni:
- Raggiungimento degli obiettivi di piano, valutati da Vertis come particolarmente ambiziosi, che possono essere mitigati attraverso meccanismi di earn-out sia in vista del 2° round, sia in vista dell’exit definitiva;
- Chiara identificazione della governance prospettica che gestirà la Società. Anche questo aspetto dovrà essere regolato prima dell’ingresso di Vertis e dovrà anche prevedere piani di stock option in favore dei futuri soci/managers.
Analizzati dal fondo VV6
&gt; motivo rejection: governance ancora poco chiara; scenario competitivo affollato; sottostante tecnologico poco difendibile.</t>
  </si>
  <si>
    <t>Jobobo</t>
  </si>
  <si>
    <r>
      <t xml:space="preserve">Startup che produce un </t>
    </r>
    <r>
      <rPr>
        <i/>
        <sz val="11"/>
        <rFont val="Calibri"/>
        <family val="2"/>
        <scheme val="minor"/>
      </rPr>
      <t xml:space="preserve">plug-in </t>
    </r>
    <r>
      <rPr>
        <sz val="11"/>
        <rFont val="Calibri"/>
        <family val="2"/>
        <scheme val="minor"/>
      </rPr>
      <t xml:space="preserve">per raddoppiare la vita della batteria dello </t>
    </r>
    <r>
      <rPr>
        <i/>
        <sz val="11"/>
        <rFont val="Calibri"/>
        <family val="2"/>
        <scheme val="minor"/>
      </rPr>
      <t>smartphone</t>
    </r>
    <r>
      <rPr>
        <sz val="11"/>
        <rFont val="Calibri"/>
        <family val="2"/>
        <scheme val="minor"/>
      </rPr>
      <t>. Attraverso l’ausilio di un interruttore elettromeccanico, Witty interrompe il flusso di corrente nel momento in cui la carica del dispositivo risulta completa al 100%.</t>
    </r>
  </si>
  <si>
    <t xml:space="preserve">Ogyre </t>
  </si>
  <si>
    <t>Tommaso Moraca-Bheroes</t>
  </si>
  <si>
    <t>Tommaso Moraca</t>
  </si>
  <si>
    <t>tommaso@bheroes.it</t>
  </si>
  <si>
    <t>2Hours</t>
  </si>
  <si>
    <t>Claudio Beretti-TIP</t>
  </si>
  <si>
    <t>Claudio Beretti</t>
  </si>
  <si>
    <t>CBerretti@tamburi.it</t>
  </si>
  <si>
    <t>Enerbrain</t>
  </si>
  <si>
    <r>
      <t xml:space="preserve">Ha sviluppato un </t>
    </r>
    <r>
      <rPr>
        <i/>
        <sz val="11"/>
        <color theme="1"/>
        <rFont val="Calibri"/>
        <family val="2"/>
      </rPr>
      <t>hardware IoT</t>
    </r>
    <r>
      <rPr>
        <sz val="11"/>
        <color theme="1"/>
        <rFont val="Calibri"/>
        <family val="2"/>
      </rPr>
      <t xml:space="preserve"> per regolare l'utilizzo dell'energia per grandi edifici che consentono tagli ai consumi.</t>
    </r>
  </si>
  <si>
    <t>Climate Standard</t>
  </si>
  <si>
    <t>Elena Martelli-LVenture</t>
  </si>
  <si>
    <t>Underscore District</t>
  </si>
  <si>
    <t xml:space="preserve">Empethy </t>
  </si>
  <si>
    <t>MatchGuru</t>
  </si>
  <si>
    <t>Salvatore Peluso-Contrader Group</t>
  </si>
  <si>
    <r>
      <t xml:space="preserve">Piattaforma digitale </t>
    </r>
    <r>
      <rPr>
        <i/>
        <sz val="11"/>
        <color theme="1"/>
        <rFont val="Calibri"/>
        <family val="2"/>
      </rPr>
      <t>B2C</t>
    </r>
    <r>
      <rPr>
        <sz val="11"/>
        <color theme="1"/>
        <rFont val="Calibri"/>
        <family val="2"/>
      </rPr>
      <t xml:space="preserve"> che consente agli utenti di praticare sport senza bisogno di un abbonamento.</t>
    </r>
  </si>
  <si>
    <r>
      <t xml:space="preserve">Ente di certificazione per aziende, prodotti ed eventi </t>
    </r>
    <r>
      <rPr>
        <i/>
        <sz val="11"/>
        <color theme="1"/>
        <rFont val="Calibri"/>
        <family val="2"/>
      </rPr>
      <t>Climate Neutral</t>
    </r>
    <r>
      <rPr>
        <sz val="11"/>
        <color theme="1"/>
        <rFont val="Calibri"/>
        <family val="2"/>
      </rPr>
      <t xml:space="preserve">, e forniscono anche corsi per </t>
    </r>
    <r>
      <rPr>
        <i/>
        <sz val="11"/>
        <color theme="1"/>
        <rFont val="Calibri"/>
        <family val="2"/>
      </rPr>
      <t>manager</t>
    </r>
    <r>
      <rPr>
        <sz val="11"/>
        <color theme="1"/>
        <rFont val="Calibri"/>
        <family val="2"/>
      </rPr>
      <t xml:space="preserve"> </t>
    </r>
    <r>
      <rPr>
        <i/>
        <sz val="11"/>
        <color theme="1"/>
        <rFont val="Calibri"/>
        <family val="2"/>
      </rPr>
      <t>CSR</t>
    </r>
    <r>
      <rPr>
        <sz val="11"/>
        <color theme="1"/>
        <rFont val="Calibri"/>
        <family val="2"/>
      </rPr>
      <t xml:space="preserve"> che migliorano l'acquisizione dei clienti.
Attraverso la piattaforma certificano secondo la norma ISO 14068, semplificando il processo e rendendolo 10 volte più veloce.</t>
    </r>
  </si>
  <si>
    <r>
      <t xml:space="preserve">Ha come attività principale quella di selezionare, acquisire ed accelerare </t>
    </r>
    <r>
      <rPr>
        <i/>
        <sz val="11"/>
        <color theme="1"/>
        <rFont val="Calibri"/>
        <family val="2"/>
      </rPr>
      <t>brand</t>
    </r>
    <r>
      <rPr>
        <sz val="11"/>
        <color theme="1"/>
        <rFont val="Calibri"/>
        <family val="2"/>
      </rPr>
      <t xml:space="preserve"> italiani emergenti nel settore della moda e del vestiario di lusso.</t>
    </r>
  </si>
  <si>
    <r>
      <rPr>
        <i/>
        <sz val="11"/>
        <color theme="1"/>
        <rFont val="Calibri"/>
        <family val="2"/>
      </rPr>
      <t>Marketplace</t>
    </r>
    <r>
      <rPr>
        <sz val="11"/>
        <color theme="1"/>
        <rFont val="Calibri"/>
        <family val="2"/>
      </rPr>
      <t xml:space="preserve"> che ha l'obiettivo di affrontare l'emergenza del randagismo in Italia.</t>
    </r>
  </si>
  <si>
    <t>annamaria.barbaro@empethy.it</t>
  </si>
  <si>
    <t>Annamaria Barbaro</t>
  </si>
  <si>
    <t>s.peluso@contrader.group</t>
  </si>
  <si>
    <t>antonio.augeri@ogyre.com</t>
  </si>
  <si>
    <t>Antonio Augeri</t>
  </si>
  <si>
    <t>alfonso@underscoredistrict.com</t>
  </si>
  <si>
    <t>Alfonso Meccariello</t>
  </si>
  <si>
    <t>pietro@qadra.com</t>
  </si>
  <si>
    <t>Pietro Pollichieni</t>
  </si>
  <si>
    <t>Rejected a novembre 2023 con motivazione 1.a
Business model: prima focalizzati sul B2C, ora B2B
ARR: €120k a dicembre 2023
Obiettivi 2024: 8-9 clienti e ARR €500k-€600k
Cash burn: €15k/mese Traction: primi 4 clienti olympia, gamma (solo queste due fatturano), GWA, camperio Team: 5 persone full time, 1 part time 
Team: 5 persone full time, 1 part time 
Clienti: primi 4 clienti Olympia, Gamma (solo queste due fatturano), GWA e Camperio (chiuso contratto a gennario 2024)
Clienti target: SIM, SGR, family office e private bank
Partner: system integrator e core banking providers 
Fundraised: €1,2m ad una pre money €3,6m con cui hanno costruito la piattaforma 
Fundraising: €600k ad una pre money di €4m per assumere un commerciale e assumere personale prodotto.
&gt; motivo rejection: fase di vita. Da monitorare. Ci mandano BP e deck aggiornato.</t>
  </si>
  <si>
    <r>
      <t xml:space="preserve">Società </t>
    </r>
    <r>
      <rPr>
        <i/>
        <sz val="11"/>
        <rFont val="Calibri"/>
        <family val="2"/>
        <scheme val="minor"/>
      </rPr>
      <t>benefit</t>
    </r>
    <r>
      <rPr>
        <sz val="11"/>
        <rFont val="Calibri"/>
        <family val="2"/>
        <scheme val="minor"/>
      </rPr>
      <t xml:space="preserve"> e </t>
    </r>
    <r>
      <rPr>
        <i/>
        <sz val="11"/>
        <rFont val="Calibri"/>
        <family val="2"/>
        <scheme val="minor"/>
      </rPr>
      <t>startup</t>
    </r>
    <r>
      <rPr>
        <sz val="11"/>
        <rFont val="Calibri"/>
        <family val="2"/>
        <scheme val="minor"/>
      </rPr>
      <t xml:space="preserve"> innovativa specializzata in servizi di ristrutturazione del debito.</t>
    </r>
  </si>
  <si>
    <t>a.picozzi@takyon.io</t>
  </si>
  <si>
    <t>Antonio Picozzi</t>
  </si>
  <si>
    <t>epietro@climatestandard.net</t>
  </si>
  <si>
    <t>Pietro Spataro</t>
  </si>
  <si>
    <r>
      <t xml:space="preserve">Piattaforma che permette di usare e incassare i buoni pasto digitali usando solo lo </t>
    </r>
    <r>
      <rPr>
        <i/>
        <sz val="11"/>
        <rFont val="Calibri"/>
        <family val="2"/>
        <scheme val="minor"/>
      </rPr>
      <t>smartphone</t>
    </r>
    <r>
      <rPr>
        <sz val="11"/>
        <rFont val="Calibri"/>
        <family val="2"/>
        <scheme val="minor"/>
      </rPr>
      <t>, in maniera semplice, comoda e immediata.</t>
    </r>
  </si>
  <si>
    <t>andrea.lori@emotiva.it</t>
  </si>
  <si>
    <t>Andrea Lori</t>
  </si>
  <si>
    <t>Idra Water</t>
  </si>
  <si>
    <t>Column</t>
  </si>
  <si>
    <t>Fleder</t>
  </si>
  <si>
    <t>Naspesa Delivery</t>
  </si>
  <si>
    <t>Deckx</t>
  </si>
  <si>
    <t>ARD</t>
  </si>
  <si>
    <t>Lab Evo</t>
  </si>
  <si>
    <t>Aravin Aluth</t>
  </si>
  <si>
    <t>Claudia Del Monte-Social Fare</t>
  </si>
  <si>
    <t>mn@lab-evo.com</t>
  </si>
  <si>
    <t>Matteo Nobili</t>
  </si>
  <si>
    <r>
      <t xml:space="preserve">Società di </t>
    </r>
    <r>
      <rPr>
        <i/>
        <sz val="11"/>
        <color theme="1"/>
        <rFont val="Calibri"/>
        <family val="2"/>
      </rPr>
      <t>Digital Healthcare</t>
    </r>
    <r>
      <rPr>
        <sz val="11"/>
        <color theme="1"/>
        <rFont val="Calibri"/>
        <family val="2"/>
      </rPr>
      <t xml:space="preserve"> che consente ai clienti di gestire la propria salute da remoto fornendo accesso diretto a test di laboratorio attraverso dei </t>
    </r>
    <r>
      <rPr>
        <i/>
        <sz val="11"/>
        <color theme="1"/>
        <rFont val="Calibri"/>
        <family val="2"/>
      </rPr>
      <t>kit</t>
    </r>
    <r>
      <rPr>
        <sz val="11"/>
        <color theme="1"/>
        <rFont val="Calibri"/>
        <family val="2"/>
      </rPr>
      <t xml:space="preserve"> per la raccolta di campione da pungidito. </t>
    </r>
  </si>
  <si>
    <t>Opera nel mercato del filtraggio dell'acqua, con l'obietivo di immettere sul mercato prodotti durevoli che eliminino l'utilizzo di materiali derivanti dal petrolio e filtri usa e getta.</t>
  </si>
  <si>
    <t>App che consente di accedere agli articoli provenienti dalle migliori testate giornalistiche italiane e internazionali, offrendo una rassegna stampa quotidiana altamente personalizzata.</t>
  </si>
  <si>
    <t xml:space="preserve">Ospedale digitale che ha l'obiettivo di dare la possibilità alle persone di avere la casa come principale luogo di cura. </t>
  </si>
  <si>
    <r>
      <rPr>
        <i/>
        <sz val="11"/>
        <color theme="1"/>
        <rFont val="Calibri"/>
        <family val="2"/>
      </rPr>
      <t xml:space="preserve">Instant Delivery </t>
    </r>
    <r>
      <rPr>
        <sz val="11"/>
        <color theme="1"/>
        <rFont val="Calibri"/>
        <family val="2"/>
      </rPr>
      <t>della spesa che permette di recapitare la spesa in massimo 2 ore.</t>
    </r>
  </si>
  <si>
    <t>cheeselab420@gmail.com</t>
  </si>
  <si>
    <t>Agenzia di risorse umane che fornisce soluzioni tecnologiche per il reclutamento del personale nelle aziende.</t>
  </si>
  <si>
    <t>victoria.ceccaroni@deckx.app</t>
  </si>
  <si>
    <t>Victoria Ceccaroni</t>
  </si>
  <si>
    <t>andrea.romiti@yahoo.it</t>
  </si>
  <si>
    <t>Andrea Romiti</t>
  </si>
  <si>
    <r>
      <t>Ha sviluppato algoritmi proprietari in grado di eseguire previsioni accurate analizzando grandi quantità di dati in tempo reale, senza basarsi sul passato (</t>
    </r>
    <r>
      <rPr>
        <i/>
        <sz val="11"/>
        <color theme="1"/>
        <rFont val="Calibri"/>
        <family val="2"/>
      </rPr>
      <t>machine learning</t>
    </r>
    <r>
      <rPr>
        <sz val="11"/>
        <color theme="1"/>
        <rFont val="Calibri"/>
        <family val="2"/>
      </rPr>
      <t>).</t>
    </r>
  </si>
  <si>
    <t>Risultati/KPIs:
5k sviluppatori;
63k revenue in 2023;
23 aziende coinvolte.
Revenue model: Prima avevano un modello marketplace (10% fee sul salario), ora invece stanno testando un modello SaaS (pricing: €300/mese massimo 10 posizione/mese oppure €500/mese massimo 20 posizioni/mese).
Team: 5 persone. 
Cliente target: PMI e Scaleup. Aziende con 50-100 dipendenti.
Strategia acquisizione clienti: scouting attivo su Linkedin .
Competition: Adecco, Ranstad, Offerzen (scaleup africana che si sta espandendo in Europa), Talent IO, Welcome to the gungle. In italia: Codemotion, Takyon (loro fanno anche body rental), Cosmico (pensano ad una collaborazione con loro in futuro).
Captable: 15% tra un fondo parigino, Exor, LVenture e un BA; 20% allocato in ESOP e il resto dei founders.
Fundraised: €300k ad una valutazione di €2m post money con fondo parigino, Exor, LVenture e un BA 
fundraising: €1,3m entro gennaio/febbraio del 2025 da utilizzare per risorse in ambito tech e marketing- Hanno in mente nel 2027 un round seed.
Obiettivi futuri: 
5% delle aziende italiane acquisite come clienti;
340k di sviluppatori nel database 
Obiettivi 2024: 
testing della subscription;
chiudere quarter con 20 cleitni attivi in subscription;
Triplicare database developer rispetto ai 5k. 
Fatta call il 29/02. 
&gt; Motivo rejection: fase di vita. Da monitorare, ci manda investor update mensilmente</t>
  </si>
  <si>
    <r>
      <t xml:space="preserve">Iniziativa focalizzata sull'analisi </t>
    </r>
    <r>
      <rPr>
        <i/>
        <sz val="11"/>
        <rFont val="Calibri"/>
        <family val="2"/>
        <scheme val="minor"/>
      </rPr>
      <t>contactless</t>
    </r>
    <r>
      <rPr>
        <sz val="11"/>
        <rFont val="Calibri"/>
        <family val="2"/>
        <scheme val="minor"/>
      </rPr>
      <t xml:space="preserve"> delle emozioni; analizza le emozioni attraverso l'intelligenza artificiale.</t>
    </r>
  </si>
  <si>
    <r>
      <rPr>
        <i/>
        <sz val="11"/>
        <rFont val="Calibri"/>
        <family val="2"/>
        <scheme val="minor"/>
      </rPr>
      <t>Data Ownership Platform</t>
    </r>
    <r>
      <rPr>
        <sz val="11"/>
        <rFont val="Calibri"/>
        <family val="2"/>
        <scheme val="minor"/>
      </rPr>
      <t xml:space="preserve"> di EcoSteer (DOP) è un </t>
    </r>
    <r>
      <rPr>
        <i/>
        <sz val="11"/>
        <rFont val="Calibri"/>
        <family val="2"/>
        <scheme val="minor"/>
      </rPr>
      <t>software</t>
    </r>
    <r>
      <rPr>
        <sz val="11"/>
        <rFont val="Calibri"/>
        <family val="2"/>
        <scheme val="minor"/>
      </rPr>
      <t xml:space="preserve"> per la gestione della condivisione dei dati </t>
    </r>
    <r>
      <rPr>
        <i/>
        <sz val="11"/>
        <rFont val="Calibri"/>
        <family val="2"/>
        <scheme val="minor"/>
      </rPr>
      <t>IoT</t>
    </r>
    <r>
      <rPr>
        <sz val="11"/>
        <rFont val="Calibri"/>
        <family val="2"/>
        <scheme val="minor"/>
      </rPr>
      <t xml:space="preserve"> che ne permette la monetizzazione e garantisce ai loro proprietari, individui e aziende, il pieno controllo sull’accesso di terze parti, automatizzando il consenso al trattamento dei dati previsto dalla GDPR.</t>
    </r>
  </si>
  <si>
    <t>Rejected a febbraio 2023 con motivazione 3.c, da monitorare
Lancio a luglio 2019.
Startup nel portafoglio di LA4G. CDP con il Fondo Rilancio ha investito €1m tramite convertendo ad agosto 2022 (da convertire al prossimo evento di liquidità per un minimo di €2m).
Revenue model: 
-	Percentuale su vendite: vendono le foto per conto del partner (es. Costa Crociere) in cui prendono il 30% delle vendite. 
-	Brand corporate: minimo €1k a evento e 1€ a persona. Tra i clienti corporate: Campari, Bulgari, Rolex. Contratto medio: tra i €20k e €25k per cliente.
Primo margine 2023: 40% 
Clienti: più di 100 clienti tra cui: Rolex, New Balance, BMW, Airbnb, LandRover, Juventus, Vogue, Iquos, LVMH etc.
Revenues: 2022: €1,25m, 2023: €2,1m di cui €1,7m B2C e €400k B2B (87% ricorrente, da precedente BP €3,6m), 2024e: €4,5m (da precedente BP €6,8m); 2025e: €10m (da precedente BP €11,5m), 2026e; €16,8m.
Fundraised: bridge a settembre 2023 da €860k ad una pre money da €20m
Fundraising: Aucap di €3m ad una pre money di €22m; secondary equity €1m ad una pre money di €15m. Aucap on top €1m ad una pre money di €22m.
Fatta call di aggiornamento. Ricevuto materiale di approfondimento (storico clienti 2023, pipeline clienti 2024, TAM e captable). 
&gt; motivo rejection: struttura dell'operazione (pre money alta).</t>
  </si>
  <si>
    <t>Bocciata a maggio 2020 con motivazione 1.a , a giugno 2023 con motivazione 1.h (dubbi anche su fase di vita e scenario competitivo), a novembre 2023 con motivazione 1.a risegnalata dal founder.
Aggiornamenti: 7 clienti con €210k di turnover nel 2023 (100% di ARR), 12 prospect in negoziazione; la pipeline complessiva con 22 EoI cuba circa €1m;
€70k di ricavi.
Revenue model:
- setup fee da 0 a €50k in funzione della complessità dell’installazione; 
- annual fee da €10k a  €50k in base ai moduli selezionati;
- multiple fee da 10k in base ai progetti ricorrenti.
raddoppiato contratto medio (30k) rispetto al 2022
Fundraised: pre-seed round di €100k (ZERO Accelerator e Invitalia).
Fundraising: €300k alla valutazione premoney di €2,6m
&gt; motivo rejection: fase di vita.</t>
  </si>
  <si>
    <t>Rejected a luglio 2021 con motivazione 1.a
Fatturato: 2020: €128k.
Fatturato atteso: 2024e: circa €100k; 2025e: €1m
Fundraised: 2017: €20k da H-FARM; 2028/2019: €132k; 2018/2020: €350k da Alma Grand SA ad una pre money di €1,2m; 2019/2020: €113k; 2020/2021: €180k grant; 2021/2022: €231 grant; 2022: €70k grant fa EIC; 2023: €500k da Club deal ad una pre money di €1,3m.
Fundraising: €2m ad una pre money di €8m
&gt; motivo rejection: fase di vita e percorso di crescita</t>
  </si>
  <si>
    <t>Rejected a dicembre 2023 con motivazione 1.a
Revenue model: riceva una commissione dall'ente che si aggiudica il corso.
Risultati:
370 richieste corsi; 
498 corsi
convertito +120 PMI
Team: esperienza decennale nel mercato di riferimento e in innovazione e start up
Cliente target: PMI tra i 10 e 250 dipendenti.
Ricavi transati: 2023: €53k; 2024e: €311k (transato gennaio 2024: €21k); 2025e: €1,7; 2026e: €5,6m; 2027e: €12,7m; 2028e: €27,4m
EBITDA: 2024e: -€150k; 2025e: -€387k; 2026e: -€355k; 2027e: €321k; 2028e: €2,2m
Fundraised: €500k 
&gt; motivo rejection:  fase di vita.</t>
  </si>
  <si>
    <t>Modello di business: B2B per medical device companies. Vendono licenza software per l’utilizzo della piattaforma Articor.
Pricing: €25k/anno per ciascun account comprensivo anche dell’hardware più costo di attivazione (circa €20k ma dipende dall’utilizzo previsto)
Clienti: strumento utilizzato già da diverse realtà ospedaliere, tra cui: Monzino, San Raffaele e in fase di perfezionamento con Colorado Children's Hospital, Mount Sinai NY, Cleveland Clinic Rochester, Habbot (vale 70% del fatturato)
Team: 16 persone (di cui 4 PhD) più 3 advisor esterni.
Ricavi 2023: €500k-€600k (di cui ARR: €400k)
Fundraised: €2,5m (€1,2m da Vodafone Italia e il resto BA italiani e americani) pre money €8,5m
Captable:75% dei 5 co-founder
Fudraising: €3m (prima tranche 800k-1m di cui 300k già commissionati tra debito e BA) ad una pre-money di €10m da raccogliere entro marzo 2024. Hanno in mente un altro round nel 2025-2026 da €7m
Fatta call il 16/02. Ricevuti file di approfondimento (BP, approfondimento sul prodotto, interviste con gli advisor clinici). 
&gt;motivo rejection:  settore di riferimento (medtech)</t>
  </si>
  <si>
    <t>Ricavi attesi: 2024e: €458k; 2025e: €2,3m; 2026e: €12,5m; 2027e: €33,4m
EBITDA: 2024e: -€733k; 2025e: €460k; 2026e: €9m; 2027e: €27m
Fundraising: €1m
&gt; motivo rejection: fase di vita e per diversificazione del portafoglio (FitPrime).</t>
  </si>
  <si>
    <t>Revenue: 2023: €3k (sono online da settembre), 2024e: €200k.
Aziende target: dalle PMI alle grandi corporate.
Clienti: Conlogno (50 agziende ma ne ha 1,5k), LVenture, AWorld, Vargroup, Elis, 3Bee, TEDx forte dei marmi, Boniviri.
Pipeline: 20 aziende in negoziazione, un POC con una società nel mondo retail.
Team: 5 + comitato scientifico 8 persone
Revenue model:
-	Aziende small €2k-€5k per verified claim, aziende medium €3k-€10k per verified claim, aziende large €10k-€30k per verified claim;
-	Percorso academy incluso per chi utilizza il modello oppure €1k a partecipante (comprende 24h di lezioni frontali +20h di materiale).
Fundraising: 
-	Procedere con un SAFE: ticket sui €300k con un cap e floor tra €1,8m e €4m, da utilizzare come bridge per fare un round più grande nei prossimi anni; 
-	Provedere con un pre seed da €650k (di cui €300k li metterebbe CDP come follow on) con una valutazione tra €2,5m de €3m.
Fatta call conoscitiva il 28/02. Ci girano dataroom.
&gt;motivo rejection:  fase di vita, da monitorare.</t>
  </si>
  <si>
    <t>Ricavi:  2023: €18k
Fundraising: €1m (€250k già committed)
&gt; motivo rejection: settore di riferimento e fase di vita.</t>
  </si>
  <si>
    <t>Business model: B2C
il deck non contiene informazioni economiche
&gt; motivo rejection:  settore di riferimento (med-tech) e business model (B2C)</t>
  </si>
  <si>
    <t>Fondata nel 2021.
Business model: B2B2C e D2C
Ricavi: 2023: €48k; 2024e: €515k; 2025e: €1,1m; 2026e: €2,5m; 2027e: €4,3m
EBITDA: 2023: €14,5k; 2024e: €163k; 2025e: €257k; 2026e: €1,5m; 2027e: €2,6m
Fundraised: €182k (BA e SocialFare seed) 
Fundraising €700k (di cui €200k già committed)
&gt; motivo rejection:settore di riferimento e fase di vita.</t>
  </si>
  <si>
    <t>Risultati:
- Accordo di licenza firmato con 282 testate giornalistiche
- Utenti Free: 3441
- Utenti Premium: 153
- Articoli letti: 219000+
Ricavi: 2024e: €65k; 2025e: €385k; 2026e: €1,8m; 2027e: €5,3m; 2028e: €12m
EBITDA: 2024e: €78k; 2025e: €113k; 2026e: €437k; 2027e: €2,2m; 2028e: €6,6m
Revenue model:
- Free tramite adv: accesso limitato ai contenuti
- Premium €4,99/mese
Fundraising: €500k
&gt; motivo rejection:  settore di riferimento e fase di vita</t>
  </si>
  <si>
    <t>Risultati:
- 1500 pazienti serviti
- € 100 K valore delle prestazioni effettuate 2022
- 700 download app
- 2 Partner Ospedalieri
- 1 Partner Insurance
Business model: B2C, B2B2C
Ricavi: 2023: €82k; 2024e: €330k; 2025e: €2m; 2026e: €7,5m
EBITDA: 2023: -€110k; 2024e: -€550k; 2025e: -€970k; 2026e: -€540k
Fundraising; €1,5m
&gt; motivo rejection: per settore di riferimento (medtech) e per fase di vita. Da monitorare.</t>
  </si>
  <si>
    <t>Ricavi: 2024e: circa €110k; 2025e: circa €400k; 2026e: circa €500k
Fundraising; €100k
&gt; motivo rejection:  settore di riferimento e fase di vita.</t>
  </si>
  <si>
    <t>Rejected a marzo 2022 con motivazione 1.b.
Fondata nel 2017.
Ha sviluppato la piattaforma Crebit, per gestire piani di risanamento dei debiti della durata di 36 mesi (attiva dal 2023)
Nel 2021 hanno supportato circa 680 tra  famiglie, piccoli imprenditori e liberi professionisti. 
Fatturato: €1,28m nel 2020, €1,90m nel 2021, €3,76m nel 2022. €2,92m nel 2023 (€9,08m previsti nel piano precedente), €5,65m nel 2024e (€16,97m previsti nel piano precedente), €11,80m nel 2025e (€24,97m previsti nel piano precedente).
Fundraising: €1,7m
&gt; motivo rejection: business model, percorso di crescita e Pre-money alta.</t>
  </si>
  <si>
    <t xml:space="preserve">Ricevuti TS da Azimut ed OPES; da inviare nostra controproposta (round da €5m con pre-money di €23m). In attesa anche di feedback da parte di PI Campus per operazione di secondario (cessione del 50% delle quote con ritorno del 12-15x). </t>
  </si>
  <si>
    <t>Team Vertis sta valutando anche quotazione.</t>
  </si>
  <si>
    <t>Ricevuta offerta da parte di Viceversa per operazione di revenue based financing: €1m, di cui la prima tranche attivata alla firma pari a €400k.</t>
  </si>
  <si>
    <t>Ricavi: 2021: €100k; 2022: €4m; 2023: €7m; 2024e: €15m
Team: 21 persone (di cui 3 consulenti).
Clienti target: brand nati da poco, che vendono a negozi multimarca.
Fundraised: nel 2023 €3m con Kairos, BA ad una pre money di €12m
Fundraising: €8-10m puntano ad una diluizione del 25% per finanziare lo sviluppo organico e il completamento di alcune acquisizioni in pipeline.
Captable: founders 50%, neurone 34%, Kairos 6%, other 10%.
Fatta call il 06/03.
&gt; motivo rejection: settore di riferimento, fase di vita (fatturato 2023 €7m) e struttura dell’operazione (pre money alta).</t>
  </si>
  <si>
    <t>HarvAI</t>
  </si>
  <si>
    <t>AdPharma</t>
  </si>
  <si>
    <t>Seares</t>
  </si>
  <si>
    <t>MYSE</t>
  </si>
  <si>
    <t>Fees</t>
  </si>
  <si>
    <t>Fidejussioni Digitali</t>
  </si>
  <si>
    <t>Data Masters</t>
  </si>
  <si>
    <t>FTNet</t>
  </si>
  <si>
    <t>Skipper</t>
  </si>
  <si>
    <t>Houseplus</t>
  </si>
  <si>
    <t xml:space="preserve">Hotiday </t>
  </si>
  <si>
    <t>Creative Harbour</t>
  </si>
  <si>
    <t>Profiter</t>
  </si>
  <si>
    <t>Italia Rimborso</t>
  </si>
  <si>
    <t xml:space="preserve">Campobasso </t>
  </si>
  <si>
    <t>Brindisi</t>
  </si>
  <si>
    <t>Enrico Salzillo</t>
  </si>
  <si>
    <t>Bruno Basile</t>
  </si>
  <si>
    <t>Diego Antonacci-Impact Hub</t>
  </si>
  <si>
    <t>Elena Bizzotto-KPMG</t>
  </si>
  <si>
    <t>Giovanni Pinelli-Grenn Arrow Capital</t>
  </si>
  <si>
    <t>Pepper's Ghost</t>
  </si>
  <si>
    <r>
      <t xml:space="preserve">PMI che si occupa di progettare e realizzare opere d’arte digitali, mostre ed eventi immersivi a livello globale.
La Società è attiva nella: i) progettazione e produzione di eventi immersivi in cui il visitatore interagisce con l’ambiente esterno (vista e udito) al fine di amplificare l’esperienza dello spettacolo, ii) creazione e realizzazione di installazioni per aziende private e installazioni pubbliche e iii) direzione artistica e creativa a 360 gradi per installazioni, </t>
    </r>
    <r>
      <rPr>
        <i/>
        <sz val="11"/>
        <color theme="1"/>
        <rFont val="Calibri"/>
        <family val="2"/>
      </rPr>
      <t>exhibitions</t>
    </r>
    <r>
      <rPr>
        <sz val="11"/>
        <color theme="1"/>
        <rFont val="Calibri"/>
        <family val="2"/>
      </rPr>
      <t xml:space="preserve">, grandi eventi e </t>
    </r>
    <r>
      <rPr>
        <i/>
        <sz val="11"/>
        <color theme="1"/>
        <rFont val="Calibri"/>
        <family val="2"/>
      </rPr>
      <t>show</t>
    </r>
    <r>
      <rPr>
        <sz val="11"/>
        <color theme="1"/>
        <rFont val="Calibri"/>
        <family val="2"/>
      </rPr>
      <t>.</t>
    </r>
  </si>
  <si>
    <r>
      <t xml:space="preserve">AdPharma si posiziona come partner di fiducia per le aziende che cercano soluzioni innovative e strategie avanzate per ottimizzare il loro </t>
    </r>
    <r>
      <rPr>
        <i/>
        <sz val="11"/>
        <color theme="1"/>
        <rFont val="Calibri"/>
        <family val="2"/>
      </rPr>
      <t>marketing</t>
    </r>
    <r>
      <rPr>
        <sz val="11"/>
        <color theme="1"/>
        <rFont val="Calibri"/>
        <family val="2"/>
      </rPr>
      <t xml:space="preserve"> in ambito</t>
    </r>
    <r>
      <rPr>
        <i/>
        <sz val="11"/>
        <color theme="1"/>
        <rFont val="Calibri"/>
        <family val="2"/>
      </rPr>
      <t xml:space="preserve"> retail media</t>
    </r>
    <r>
      <rPr>
        <sz val="11"/>
        <color theme="1"/>
        <rFont val="Calibri"/>
        <family val="2"/>
      </rPr>
      <t>.</t>
    </r>
  </si>
  <si>
    <t>bruno.basile@temnografia.com</t>
  </si>
  <si>
    <t xml:space="preserve">Ha sviluppato un casco elettromagnetico da indossare per effettuare in 4 minuti una scansione del cervello e stabilire la presenza o meno di emorragia cerebrale in atto. </t>
  </si>
  <si>
    <t>Niccolò de Leva</t>
  </si>
  <si>
    <r>
      <t xml:space="preserve">Produce e commercializza sistemi di ormeggio: smorzatori meccatronici dedicati all’ormeggio delle barche capaci di migliorarne </t>
    </r>
    <r>
      <rPr>
        <i/>
        <sz val="11"/>
        <color theme="1"/>
        <rFont val="Calibri"/>
        <family val="2"/>
      </rPr>
      <t>comfort</t>
    </r>
    <r>
      <rPr>
        <sz val="11"/>
        <color theme="1"/>
        <rFont val="Calibri"/>
        <family val="2"/>
      </rPr>
      <t xml:space="preserve"> e sicurezza, recuperando energia dal moto ondoso.</t>
    </r>
  </si>
  <si>
    <r>
      <t xml:space="preserve">Piattaforma che monitora in tempo reale l’andamento dei cartellini virtuali in funzione delle </t>
    </r>
    <r>
      <rPr>
        <i/>
        <sz val="11"/>
        <color theme="1"/>
        <rFont val="Calibri"/>
        <family val="2"/>
      </rPr>
      <t>performance</t>
    </r>
    <r>
      <rPr>
        <sz val="11"/>
        <color theme="1"/>
        <rFont val="Calibri"/>
        <family val="2"/>
      </rPr>
      <t xml:space="preserve"> reali sul campo degli sportivi e della compravendita sul nostro mercato. </t>
    </r>
  </si>
  <si>
    <t>enrico.salzillo@harv-ai.com</t>
  </si>
  <si>
    <t>luigi@datamasters.it</t>
  </si>
  <si>
    <t>Luigi Congedo</t>
  </si>
  <si>
    <t>marcoditonto@ftnetsrl.it</t>
  </si>
  <si>
    <t>Marco Di Tonto</t>
  </si>
  <si>
    <t>dlugli@skpr.it</t>
  </si>
  <si>
    <t>andrea@houseplus.it</t>
  </si>
  <si>
    <t>Andrea di Vico</t>
  </si>
  <si>
    <t>Francesco.Grande@it.ey.com</t>
  </si>
  <si>
    <t>simone@creativeharbour.io</t>
  </si>
  <si>
    <t>Simone Lattanzi</t>
  </si>
  <si>
    <t>mghisolfi@profiter.ai</t>
  </si>
  <si>
    <t>Maurizio Ghisolfi</t>
  </si>
  <si>
    <t>dottfelicedangelo@gmail.com</t>
  </si>
  <si>
    <t>Felice D'Angelo</t>
  </si>
  <si>
    <t>Ha sviluppato FDirect, una piattaforma che digitalizza il rapporto commerciale tra farmacie e industrie farmaceutiche.</t>
  </si>
  <si>
    <r>
      <t xml:space="preserve">Piattaforma </t>
    </r>
    <r>
      <rPr>
        <i/>
        <sz val="11"/>
        <color theme="1"/>
        <rFont val="Calibri"/>
        <family val="2"/>
      </rPr>
      <t xml:space="preserve">SaaS </t>
    </r>
    <r>
      <rPr>
        <sz val="11"/>
        <color theme="1"/>
        <rFont val="Calibri"/>
        <family val="2"/>
      </rPr>
      <t xml:space="preserve">di </t>
    </r>
    <r>
      <rPr>
        <i/>
        <sz val="11"/>
        <color theme="1"/>
        <rFont val="Calibri"/>
        <family val="2"/>
      </rPr>
      <t>scraping</t>
    </r>
    <r>
      <rPr>
        <sz val="11"/>
        <color theme="1"/>
        <rFont val="Calibri"/>
        <family val="2"/>
      </rPr>
      <t xml:space="preserve"> ed analisi dati. Nello specifico, la piattaforma consente di osservare ed analizzare costantemente dati dei cataloghi </t>
    </r>
    <r>
      <rPr>
        <i/>
        <sz val="11"/>
        <color theme="1"/>
        <rFont val="Calibri"/>
        <family val="2"/>
      </rPr>
      <t xml:space="preserve">online </t>
    </r>
    <r>
      <rPr>
        <sz val="11"/>
        <color theme="1"/>
        <rFont val="Calibri"/>
        <family val="2"/>
      </rPr>
      <t xml:space="preserve">di </t>
    </r>
    <r>
      <rPr>
        <i/>
        <sz val="11"/>
        <color theme="1"/>
        <rFont val="Calibri"/>
        <family val="2"/>
      </rPr>
      <t>e-commerce</t>
    </r>
    <r>
      <rPr>
        <sz val="11"/>
        <color theme="1"/>
        <rFont val="Calibri"/>
        <family val="2"/>
      </rPr>
      <t xml:space="preserve">, mettendoli a disposizione dei clienti e permettendo loro di aumentare le vendite e diminuire i costi di </t>
    </r>
    <r>
      <rPr>
        <i/>
        <sz val="11"/>
        <color theme="1"/>
        <rFont val="Calibri"/>
        <family val="2"/>
      </rPr>
      <t>adv</t>
    </r>
    <r>
      <rPr>
        <sz val="11"/>
        <color theme="1"/>
        <rFont val="Calibri"/>
        <family val="2"/>
      </rPr>
      <t>.</t>
    </r>
  </si>
  <si>
    <r>
      <t xml:space="preserve">Offre una </t>
    </r>
    <r>
      <rPr>
        <i/>
        <sz val="11"/>
        <color theme="1"/>
        <rFont val="Calibri"/>
        <family val="2"/>
      </rPr>
      <t xml:space="preserve">suite </t>
    </r>
    <r>
      <rPr>
        <sz val="11"/>
        <color theme="1"/>
        <rFont val="Calibri"/>
        <family val="2"/>
      </rPr>
      <t xml:space="preserve">di soluzioni per il settore </t>
    </r>
    <r>
      <rPr>
        <i/>
        <sz val="11"/>
        <color theme="1"/>
        <rFont val="Calibri"/>
        <family val="2"/>
      </rPr>
      <t>real estate</t>
    </r>
    <r>
      <rPr>
        <sz val="11"/>
        <color theme="1"/>
        <rFont val="Calibri"/>
        <family val="2"/>
      </rPr>
      <t>.</t>
    </r>
  </si>
  <si>
    <r>
      <rPr>
        <i/>
        <sz val="11"/>
        <color theme="1"/>
        <rFont val="Calibri"/>
        <family val="2"/>
      </rPr>
      <t xml:space="preserve">Instant buyer </t>
    </r>
    <r>
      <rPr>
        <sz val="11"/>
        <color theme="1"/>
        <rFont val="Calibri"/>
        <family val="2"/>
      </rPr>
      <t xml:space="preserve">di camere d’albergo. In particolare, la società acquista le camere d’albergo per lunghi periodi di tempo (da 5 a 12 mesi) dalle strutture alberghiere e le rivende sia su una piattaforma proprietaria sia alle </t>
    </r>
    <r>
      <rPr>
        <i/>
        <sz val="11"/>
        <color theme="1"/>
        <rFont val="Calibri"/>
        <family val="2"/>
      </rPr>
      <t>OTA</t>
    </r>
    <r>
      <rPr>
        <sz val="11"/>
        <color theme="1"/>
        <rFont val="Calibri"/>
        <family val="2"/>
      </rPr>
      <t xml:space="preserve"> (Booking, Airbnb). </t>
    </r>
  </si>
  <si>
    <t xml:space="preserve">Individua strutture per permettere alle persone di vivere e lavorare ovunque nel mondo. </t>
  </si>
  <si>
    <r>
      <rPr>
        <i/>
        <sz val="11"/>
        <color theme="1"/>
        <rFont val="Calibri"/>
        <family val="2"/>
      </rPr>
      <t xml:space="preserve">Claim company </t>
    </r>
    <r>
      <rPr>
        <sz val="11"/>
        <color theme="1"/>
        <rFont val="Calibri"/>
        <family val="2"/>
      </rPr>
      <t>che opera nel campo dei rimborsi e risarcimenti da disservizi aerei a beneficio dei passeggeri.</t>
    </r>
  </si>
  <si>
    <r>
      <t>Ha sviluppato un algoritmo di IA che permette di stimare in modo preciso la qualità del raccolto e delle scorte in campo agricolo e, quindi, la probabilità di</t>
    </r>
    <r>
      <rPr>
        <i/>
        <sz val="11"/>
        <color theme="1"/>
        <rFont val="Calibri"/>
        <family val="2"/>
      </rPr>
      <t xml:space="preserve"> default </t>
    </r>
    <r>
      <rPr>
        <sz val="11"/>
        <color theme="1"/>
        <rFont val="Calibri"/>
        <family val="2"/>
      </rPr>
      <t>delle aziende agricole.</t>
    </r>
  </si>
  <si>
    <t>Hanno sviluppato un'applicazione che si pone l'obiettivo di semplificare la digitalizzazione di spese e documenti per privati ed aziende.</t>
  </si>
  <si>
    <r>
      <t>Offre corsi/</t>
    </r>
    <r>
      <rPr>
        <i/>
        <sz val="11"/>
        <color theme="1"/>
        <rFont val="Calibri"/>
        <family val="2"/>
      </rPr>
      <t>masterclass online</t>
    </r>
    <r>
      <rPr>
        <sz val="11"/>
        <color theme="1"/>
        <rFont val="Calibri"/>
        <family val="2"/>
      </rPr>
      <t xml:space="preserve"> per formare le nuove generazioni di professionisti in Intelligenza Artificiale, </t>
    </r>
    <r>
      <rPr>
        <i/>
        <sz val="11"/>
        <color theme="1"/>
        <rFont val="Calibri"/>
        <family val="2"/>
      </rPr>
      <t>Machine Learning</t>
    </r>
    <r>
      <rPr>
        <sz val="11"/>
        <color theme="1"/>
        <rFont val="Calibri"/>
        <family val="2"/>
      </rPr>
      <t xml:space="preserve"> e</t>
    </r>
    <r>
      <rPr>
        <i/>
        <sz val="11"/>
        <color theme="1"/>
        <rFont val="Calibri"/>
        <family val="2"/>
      </rPr>
      <t xml:space="preserve"> Data Science</t>
    </r>
    <r>
      <rPr>
        <sz val="11"/>
        <color theme="1"/>
        <rFont val="Calibri"/>
        <family val="2"/>
      </rPr>
      <t>.</t>
    </r>
  </si>
  <si>
    <t>Davide Lugli</t>
  </si>
  <si>
    <t>Ha sviluppato una piattaforma che automatizza il processo di approvvigionamento di farmaci e dispositivi medici, rivoluzionando il modo in cui i farmacisti e gli operatori sanitari gestiscono il loro inventario.</t>
  </si>
  <si>
    <t>Risultati:
- 15 Artisti
- ~ 170 utenti iscritti alla piattaforma 
- Investimento medio: 98€
- 64 investitori (investimento medio: 98€)
Revenue model:
- transaction fees (60%);
- music royalties (30%);
- other: incassi da sponsor 10%.
Team: 5 persone di cui 2 freelancer.
Competitor: In Italia non vi sono competitor nello stesso segmento. In Europa alcune start up in Svezia. Nel mercato americano, ci sono 4-5 start up con tutti piazzamenti diversi.
Ricavi: 2023: €6k; 2024e: €100k; 2025e: €700k; 2026e: €2m; 2027e: €10m
Fundraising: €500k da chiudere entro quest’estate per strutturare il team ed arrivare a 9-11 persone.
&gt; motivo rejection: fase di vita. Da monitorare.</t>
  </si>
  <si>
    <r>
      <t>Ha sviluppato un’</t>
    </r>
    <r>
      <rPr>
        <i/>
        <sz val="11"/>
        <color theme="1"/>
        <rFont val="Calibri"/>
        <family val="2"/>
      </rPr>
      <t xml:space="preserve">app </t>
    </r>
    <r>
      <rPr>
        <sz val="11"/>
        <color theme="1"/>
        <rFont val="Calibri"/>
        <family val="2"/>
      </rPr>
      <t>che consente di accedere in via digitale a servizi sanitari di medicina di base. La Società è stata anche autorizzata dal Sistema Sanitario Nazionale ad operare come ambulatorio virtuale di medicina generale.</t>
    </r>
  </si>
  <si>
    <t>Rejected a luglio 2020 con motivazione 1.a, risegnalata da LVenture.
Ricavi: 2022: 212k; 2023: €250k; 2024e: €500k
Cliente target: large corporate che investono tanto in comunicazione. 
Burn rate: €40k/mese
Pricing: €2k (costo per Emotiva di 150/200€ del panel)
Clienti: 45 totali di cui 20 attivi (spesa media €12,5k per cliente). Tra i clienti Disney, Stellantis, Rai pubblicità, Emenarini)
Pipeline: €1m
Team: 8 persone (3 cofounder)
Revenue model:
- SaaS: pay-per-use (da €700 a €4,8k)
- API: recurring subscription (da €149/mese a €1,3k/mese)
Fundraised: raccolto nel 2021 €610k con LVenture e familyy office ad una valutazione di €1,450m 
Captable: 60,21% founders, 39,79% investors
Fundraising: €1,6m-€2m ad una pre money di €4m per la finalizzazione dello sviluppo di una nuova applicazione di content based.
&gt;  motivo rejection: Dubbi su tecnologia utilizzata e replicabilità.</t>
  </si>
  <si>
    <t>Rejected a marzo 2021 con motivazione 1.a e a novembre 2022 con motivazione 3.c, ripresentata da IAG.
Risultati:
- 1,2k clienti
- MRR €140k (ad agosto 2022 era €40k)
Fundraised: €3,75m a luglio 2021 con Gellify/Azimut (€3m ad una pre-money valuation di €4,6m) e bridge da €1,5m con CDP e Intesa. Ad novembre 2022 erano in raccolta per €4-5m ad una pre-money di €18-20m.
&gt;  motivo rejection: fase di vita (avanzata) e struttura dell'operazione</t>
  </si>
  <si>
    <t>Rejected a novembre 2023 con motivazione 1.b, ripresentata dal founder.
Fondata nel 2010.
Società operante nel settore assicurativo che opera tramite l'automatizzazione dei processi antifrode.
Rejected ad aprile 2023 con motivazione 1.b. Dubbi anche su scenario competitivo
Prima facevano back office per banche e intermediari, da quest'anno automatizzato i processi, facendo certificazione delle autentificazioni, sia in presenza (tramite l'app per riconoscimento biometrico, con documento creano identità digitale) sia da remoto.
Fatturato 2022: €2,7m derivante dal precedente modello di business. 2023e: €2,6m (previsti ad aprile 2023 €2,7m, da ultimo meeting pensavano di arrivare a €2m)
Ebitda: 2022: -€350k; 2023: -€350k
Clienti: Iccrea, Facile.it. BMW bank ha richiesto dei test.
Revenue model: set up fee da €2,5k a €15k + fee di utilizzo da €5 a €30 per soggetto unboardato + fee per assistenza pari al 10% dei ricavi totali. 
Team: 40 persone.
Captable: 100% salvatore founder.
Fundraised: €2m (€700k committed con mamacrowd) pre money €6,5m/€7m.
&gt;  motivo rejection: scenario competitivo (in confronto a Mopso, sono più indietro a livello di prodotto in quanto si occupano solo della fase di onboarding e non anche di quella di monitoraggio e gestiscono i falsi positivi ancora tramite l'operatore, non apportando soluzioni per la riduzione degli stessi). Dubbi anche su crescita attuale (fatturato 2022 e 2023e €2m) e struttura dell'operazione (la pre money comprende entrambi i business).</t>
  </si>
  <si>
    <t>Fondata nel 2021.
Ricavi 2022: €200k; 2023e: €300k.
Ha chiuso un round con Primo Digital per €200k. Successivo round previsto in Q2 2024 da €5-6m.
&gt;  motivo rejection: (i) fase di vita; (ii) attualmente non in fundraising; (iii) scenario competitivo</t>
  </si>
  <si>
    <t>Fondata nel 2021.
Ricavi 2021: €75k.
Raccolti €6m da familiy&amp;friends, di cui €3m a gennaio 2024.
&gt;  motivo rejection: non sono in fundraising.</t>
  </si>
  <si>
    <t>Fondata nel 2020.
Ricavi: €206k nel 2023E.
Raccolti €250k da LVenture e Lazio Innova ad aprile 2022 ad una valutazione pre-money di €1,5m e €128k da CDP (con l’acceleratore HabiSmart), tramite convertendo con cap alla pre-money valuation pari a €4m e discount del 20% sul prossimo round.
Il fabbisogno finanziario è di €500k, ma il round prevede l’estensione fino a €1m.
&gt;  motivo rejection: fase di vita e percorso di crescita. Inoltre, dubbi su scenario competitivo.</t>
  </si>
  <si>
    <t>Fondata nel 2019.
Ricavi ‘22: €1,5m. Ricavi attesi nel ‘23 pari a €4,5m.
Aveva in programma un round da €3m nell’aprile 2023 poi messo in stand-by; potrebbe decidere di aprirne uno di dimensioni maggiori. Pre money valuation di circa €10m.
&gt;  motivo rejection: Al momento non in raccolta</t>
  </si>
  <si>
    <t>Rejected a marzo 2023 con motivazione 6.a quando erano in raccolta di un round A per €6-8m con una richiesta di pre-money di €25-30m.  Messa in stand-by per tematica legata a dimensione nostro fondo/ticket/diversificazione anche se erano disponibili a rivedere la struttura del round (€5m, pre-money €15-18m, ticket lead investor €2-2,5m).
A marzo 2023 hanno chiuso un round, suddiviso in tranche, guidato da SG Company per un totale di €7,3m (incluso €1,3m di convertendo già versato) ad una pre-money di €15m. Di tale ammontare, SG doveva versare €2m in un secondo momento (senza milestone a detta del fondatore). Ad oggi SG Company, per problemi interni, ha comunicato che non potrà versare gli ulteriori €2m.
Alla luce di ciò hanno aperto nuovo round da €3m (€2m mancanti + €1m aggiuntivo per agevolare il raggiungimento del break-even) e che rappresenta un'estensione del precedente. Pertando la pre-money da cui si parte è di €20,3m. 360 CP, attuale principale azionista con il 28%, ha opzionato €1m.
Dal punto di vista dei risultati la società ha chiuso il 2023 con €5m di ricavi (ricavi = GMV; seppure nella presentazone attuale indichino €6m mentre in quella di dicembre '22 il risultato atteso con round era di €12m), in crescita rispetto a €3m del 2022. Il GM (= net revenues) è pari al 28% circa. EBITDA 2023 è negativo per €3,9m.
Obiettivi futuri: GMV 2024e di €12/13m (anche se nella presentazione è indicato €16,5m con GM di €3,5m ovvero 21% circa); GMV 2025e di €39m con GM di €9,2m; GMV 2026e di €70m con GM di €16,8m.
Ad oggi il team è composto da 60 persone (10 in Svezia) ed è previsto che per il 2024 il cash burn si attesti intorno a €250k/mese.
Dal punto di vista del business ormai non operano più a transazione ma tramite contratti annuali. Nel 2023 hanno avuto circa 100 clienti e ad oggi sono a 130. Ogni trimestre acquisiscono circa una trentina di clienti. A livello di cliente target si stanno concentrando su quelle aziende nella fascia 50-500/1.000 dipendenti.
&gt; motivo rejection: valutazione alta, crescita flat, cash burn elevato (€250k/mese).</t>
  </si>
  <si>
    <t>edoardo@ogmusic.io</t>
  </si>
  <si>
    <t>Edoardo Tamburi</t>
  </si>
  <si>
    <t>paolo@fees.world</t>
  </si>
  <si>
    <t>Paolo Pavesi</t>
  </si>
  <si>
    <t>Risparmio per i clienti: 14%-15% con impianti ben manutenuti e con buona base di regolazione fino al 40%-45% per impianti con una cattiva manutenzione.
Risultati: 2022: €7,2m (di cui core €3m); 2023: €7m (di cui core €4,8m) EBITDA -€1,2m; 2024e: €6,3m (di cui €4,2m hardware più integrazione e €2,1m ricorrenti) tra capex e opex per arrivare con EBIDA in pareggio.
Clienti: 60 ricavi ricorrenti (di cui capex 20 clienti) tra cui burger king (56 punti vendita), EDF, Edison, ENGIE impact (56 stabilimenti in 4 continenti diversi).
Team: 55 persone.
Fundraised: €350k tra il 2016 e 2017; €1,2m da Gellify, BEHeroes e nel 2021 hanno raccolto €5,2m in cui è entrato Ediren e Equita con una parte di secondario.
Fundraising: €11m ad una pre-money di €21m, stanno per firmare TS con un fondo straniero che farà da lead con €6,5m, chiuso €2,5m di bridge (convertirà con prossimo AuCap). Restano scoperti €2,5m (vorrebbero fare secondario).
Fatta call il 12/03.
&gt; Motivo rejection: business model poco scalabile, sono sul mercato già da 8 anni, management non convincente, struttura dell’operazione.</t>
  </si>
  <si>
    <t>giuseppe.facente@netmediaclick.it</t>
  </si>
  <si>
    <t>Giuseppe Facente</t>
  </si>
  <si>
    <t>Immobiliallasta</t>
  </si>
  <si>
    <r>
      <t xml:space="preserve">Parte dell'ecosistema Reviva, la </t>
    </r>
    <r>
      <rPr>
        <i/>
        <sz val="11"/>
        <color theme="1"/>
        <rFont val="Calibri"/>
        <family val="2"/>
      </rPr>
      <t>scale-up fintech</t>
    </r>
    <r>
      <rPr>
        <sz val="11"/>
        <color theme="1"/>
        <rFont val="Calibri"/>
        <family val="2"/>
      </rPr>
      <t xml:space="preserve"> </t>
    </r>
    <r>
      <rPr>
        <i/>
        <sz val="11"/>
        <color theme="1"/>
        <rFont val="Calibri"/>
        <family val="2"/>
      </rPr>
      <t>real estate</t>
    </r>
    <r>
      <rPr>
        <sz val="11"/>
        <color theme="1"/>
        <rFont val="Calibri"/>
        <family val="2"/>
      </rPr>
      <t>. Immobiliallasta è un portale autorizzato dal Ministero della Giustizia per la pubblicazione delle aste giudiziarie immobiliari.</t>
    </r>
  </si>
  <si>
    <r>
      <t xml:space="preserve">Piattaforma attiva nei settori del </t>
    </r>
    <r>
      <rPr>
        <i/>
        <sz val="11"/>
        <rFont val="Calibri"/>
        <family val="2"/>
        <scheme val="minor"/>
      </rPr>
      <t xml:space="preserve">digital marketing </t>
    </r>
    <r>
      <rPr>
        <sz val="11"/>
        <rFont val="Calibri"/>
        <family val="2"/>
        <scheme val="minor"/>
      </rPr>
      <t xml:space="preserve">e assicurativo; offerta di prodotti assicurativi ramo vita che digitalizza completamente il processo di </t>
    </r>
    <r>
      <rPr>
        <i/>
        <sz val="11"/>
        <rFont val="Calibri"/>
        <family val="2"/>
        <scheme val="minor"/>
      </rPr>
      <t>onboarding</t>
    </r>
    <r>
      <rPr>
        <sz val="11"/>
        <rFont val="Calibri"/>
        <family val="2"/>
        <scheme val="minor"/>
      </rPr>
      <t xml:space="preserve"> dei clienti, il </t>
    </r>
    <r>
      <rPr>
        <i/>
        <sz val="11"/>
        <rFont val="Calibri"/>
        <family val="2"/>
        <scheme val="minor"/>
      </rPr>
      <t>funnel</t>
    </r>
    <r>
      <rPr>
        <sz val="11"/>
        <rFont val="Calibri"/>
        <family val="2"/>
        <scheme val="minor"/>
      </rPr>
      <t xml:space="preserve"> di </t>
    </r>
    <r>
      <rPr>
        <i/>
        <sz val="11"/>
        <rFont val="Calibri"/>
        <family val="2"/>
        <scheme val="minor"/>
      </rPr>
      <t>marketing</t>
    </r>
    <r>
      <rPr>
        <sz val="11"/>
        <rFont val="Calibri"/>
        <family val="2"/>
        <scheme val="minor"/>
      </rPr>
      <t xml:space="preserve"> e il servizio clienti.</t>
    </r>
  </si>
  <si>
    <r>
      <t xml:space="preserve">Prodotti di domotica per la purificazione di ambienti </t>
    </r>
    <r>
      <rPr>
        <i/>
        <sz val="11"/>
        <rFont val="Calibri"/>
        <family val="2"/>
        <scheme val="minor"/>
      </rPr>
      <t>indoor</t>
    </r>
    <r>
      <rPr>
        <sz val="11"/>
        <rFont val="Calibri"/>
        <family val="2"/>
        <scheme val="minor"/>
      </rPr>
      <t>.</t>
    </r>
  </si>
  <si>
    <r>
      <t xml:space="preserve">Specializzata nella fornitura di soluzioni su misura in ambito </t>
    </r>
    <r>
      <rPr>
        <i/>
        <sz val="11"/>
        <color theme="1"/>
        <rFont val="Calibri"/>
        <family val="2"/>
      </rPr>
      <t>cybersecurity</t>
    </r>
    <r>
      <rPr>
        <sz val="11"/>
        <color theme="1"/>
        <rFont val="Calibri"/>
        <family val="2"/>
      </rPr>
      <t>, sia a livello offensivo che difensivo.</t>
    </r>
  </si>
  <si>
    <t>Rithema</t>
  </si>
  <si>
    <t>Progetto Healthcare</t>
  </si>
  <si>
    <t>Project Connect</t>
  </si>
  <si>
    <t>Beautycians</t>
  </si>
  <si>
    <t>Eneri</t>
  </si>
  <si>
    <t>AmicoChef</t>
  </si>
  <si>
    <t>Pietro Reccia-Renovarum Consulting</t>
  </si>
  <si>
    <t>Matteo Diana-KPMG</t>
  </si>
  <si>
    <t>Stefano Quaglia-PKF Studio TCL - Tax Consulting Legal</t>
  </si>
  <si>
    <r>
      <rPr>
        <i/>
        <sz val="11"/>
        <color theme="1"/>
        <rFont val="Calibri"/>
        <family val="2"/>
      </rPr>
      <t>Startup</t>
    </r>
    <r>
      <rPr>
        <sz val="11"/>
        <color theme="1"/>
        <rFont val="Calibri"/>
        <family val="2"/>
      </rPr>
      <t xml:space="preserve"> innovativa, nata con lo scopo di sviluppare progetti ecosostenibili ed energeticamente autonomi, incentivando l’uso dell’energie alternative.</t>
    </r>
  </si>
  <si>
    <t>alfonso.coppola@rithema.it</t>
  </si>
  <si>
    <t>Alfonso Coppola</t>
  </si>
  <si>
    <t>preccia@renovarum.com</t>
  </si>
  <si>
    <t>Pietro Reccia</t>
  </si>
  <si>
    <t>Ha realizzato un’applicazione, integrata con l’Intelligenza Artificiale, per lo svolgimento di attività riabilitative e di preparazione atletica altamente personalizzate.</t>
  </si>
  <si>
    <r>
      <rPr>
        <i/>
        <sz val="11"/>
        <color theme="1"/>
        <rFont val="Calibri"/>
        <family val="2"/>
      </rPr>
      <t xml:space="preserve">Start-up </t>
    </r>
    <r>
      <rPr>
        <sz val="11"/>
        <color theme="1"/>
        <rFont val="Calibri"/>
        <family val="2"/>
      </rPr>
      <t xml:space="preserve">che vende e/o fornisce in </t>
    </r>
    <r>
      <rPr>
        <i/>
        <sz val="11"/>
        <color theme="1"/>
        <rFont val="Calibri"/>
        <family val="2"/>
      </rPr>
      <t>leasing</t>
    </r>
    <r>
      <rPr>
        <sz val="11"/>
        <color theme="1"/>
        <rFont val="Calibri"/>
        <family val="2"/>
      </rPr>
      <t xml:space="preserve"> le stazioni di ricarica per veicoli elettrici a supermercati e centri commerciali, ma prevede di ampliare il proprio modello di </t>
    </r>
    <r>
      <rPr>
        <i/>
        <sz val="11"/>
        <color theme="1"/>
        <rFont val="Calibri"/>
        <family val="2"/>
      </rPr>
      <t>business</t>
    </r>
    <r>
      <rPr>
        <sz val="11"/>
        <color theme="1"/>
        <rFont val="Calibri"/>
        <family val="2"/>
      </rPr>
      <t xml:space="preserve"> con la vendita diretta dell’energia ai proprietari di veicoli elettrici, gestendo direttamente le stazioni di ricarica.</t>
    </r>
  </si>
  <si>
    <t>s.quaglia@pkf-tclsquare.it</t>
  </si>
  <si>
    <t>Stefano Quaglia</t>
  </si>
  <si>
    <r>
      <t>Realizza e commercializza progetti di ricerca e sviluppo nel settore</t>
    </r>
    <r>
      <rPr>
        <i/>
        <sz val="11"/>
        <color theme="1"/>
        <rFont val="Calibri"/>
        <family val="2"/>
      </rPr>
      <t xml:space="preserve"> Health &amp; Beauty-tech </t>
    </r>
    <r>
      <rPr>
        <sz val="11"/>
        <color theme="1"/>
        <rFont val="Calibri"/>
        <family val="2"/>
      </rPr>
      <t>ed, in particolare, di realizzare dispositivi diagnostici per le alterazioni estetiche e dermatologiche della pelle.</t>
    </r>
  </si>
  <si>
    <t>iZ Renewable Luxury</t>
  </si>
  <si>
    <r>
      <rPr>
        <i/>
        <sz val="11"/>
        <color theme="1"/>
        <rFont val="Calibri"/>
        <family val="2"/>
      </rPr>
      <t>Spinoff</t>
    </r>
    <r>
      <rPr>
        <sz val="11"/>
        <color theme="1"/>
        <rFont val="Calibri"/>
        <family val="2"/>
      </rPr>
      <t xml:space="preserve"> di Lem Industries S.p.A e si occupa della digitalizzazione della compravendita di materie prime preziose provenienti dal Riciclo Sostenibile dei Rifiuti da apparecchiature elettriche ed elettroniche (RAEE) certificandole grazie all’utilizzo dei </t>
    </r>
    <r>
      <rPr>
        <i/>
        <sz val="11"/>
        <color theme="1"/>
        <rFont val="Calibri"/>
        <family val="2"/>
      </rPr>
      <t>Non Fungible Token</t>
    </r>
    <r>
      <rPr>
        <sz val="11"/>
        <color theme="1"/>
        <rFont val="Calibri"/>
        <family val="2"/>
      </rPr>
      <t xml:space="preserve"> (NFT) e </t>
    </r>
    <r>
      <rPr>
        <i/>
        <sz val="11"/>
        <color theme="1"/>
        <rFont val="Calibri"/>
        <family val="2"/>
      </rPr>
      <t>Blockchain</t>
    </r>
    <r>
      <rPr>
        <sz val="11"/>
        <color theme="1"/>
        <rFont val="Calibri"/>
        <family val="2"/>
      </rPr>
      <t>.</t>
    </r>
  </si>
  <si>
    <t>Producono e commercializzano edifici gonfiabili.</t>
  </si>
  <si>
    <t>info@amicochef.app</t>
  </si>
  <si>
    <t>Federico Agazzi</t>
  </si>
  <si>
    <t>Hanno sviluppato un app che permette di scegliere le ricette e richiedere la spesa a domicilio.</t>
  </si>
  <si>
    <t>3 prodotti sviluppati:
- fees è l'applicazione mobile B2C, gratuita, che consente all'utente di digitalizzare e archiviare senza limiti le proprie ricevute ed avere una reportistica immediata delle proprie spese quotidiane;
- fees Pro è la piattaforma web B2B, collegata all'applicazione, per liberi professionisti ed imprese, venduta per numero di licenze / utenti, con lo scopo di gestire le Nota Spese.
- fees can è il software developer kit, collegabile a qualsiasi applicativo, che permette di accedere all'AI proprietaria per digitalizzare documenti ed estrapolare il contenuto in un file compatto fruibile direttamente dai sistemi aziendali.
Team: 4 persone.
Clienti target: PMI (10-100 dipendenti)
Risultati:
- +500 aziende;
- +15.000 utenti attivi;
- Partnerships: Arxivar, Microdata;
- Reseller: Next, Big Blue e Betsoft;
- Churn rate 0%;
- 2023 ricavi: €40k MRR: €3k.
Obiettivo fatturato 2024: €200k (senza round di finanziamento).
Pricing: B2C free e per aggiunta di servizi 45€/anno, B2B licenze base €1k 
Fundraised: €200k ad una pre money €2m da Microdata group
Captable: founders e 15% MicroData group
Fundraising: €600k ad una pre money da €6m per estendere il business anche a livello europeo e aumentare la base utenti.
&gt; Fatta call il 22/03. Dubbi su fase di vita e traction limitata, da monitorare.</t>
  </si>
  <si>
    <t>Rejected ad aprile 2021 con motivazione 1.m (da monitorare),e a maggio 2023 con motivazione 1.h
Fondata nel 2015.
Ricavi 2022: €1m.
Fundraised: Ha raccolto €2,6m a febbraio 2022, di cui €1,2m da CDP Fondo Rilancio e €1,4m tramite Doorway. Nel 2023 hanno raccolto €3,2m  tramite convertibile, con una post-money valuation di €25,5m.
Fundraising: nel Q12024 vorrebbero raccogliere €3m-€5m per scaling globale 
&gt;  motivo rejection: struttura dell'operazione</t>
  </si>
  <si>
    <t>Rejected con motivazione 1.b (da monitorare) nel 2021 e ad aprile 2023 con motivazione 1.h.
Fondata nel 2017.
Prodotti offerti: buono pasto, gift card, buono spesa e welfare.
Team: 21 persone 
Fatturato transato 2021: €1,1m, 2022: €1,7m, 2023: € 12,1m (previsti da piano €19m); 2024e: €34m; 2025e: €63m; 2026e: €103m
EBITDA: 2022: -€1,1m; 2023: -€700k; 2024e: €300k; 2025e: €800k; 2026e: €2,7m
Risultati:
- Oltre 1.000.000 di transazioni eseguite
- + di 40.000 esercenti convenzionati
- Oltre 40.000 utenti registrati
Competitor: Amilon (Zucchetti WU), gruppo Unipol (con tantosvago), gruppo Eudaimon.
Si differenzia dai competitor come Edenred perché versa immediatamente l'ammontare al punto vendita ed è adatto ai piccoli comuni.
Fundraised: convertendo da €360k con BA e CDP e €300k con Invitalia.
Fundraising: in raccolta per €2,5m (di cui €1m committed da CDP) ad una pre money di €12m-€14m da utilizzare per attività di marketing, recruiting, ampliamento rete passiva e contratti commerciali.
Fatta call il 18/03. 
&gt;  motivo rejection: percorso di crecita, fase di vita e alta competizione nel mercato di riferimento.</t>
  </si>
  <si>
    <t>Rejected a settembre 2023 con motivazione 1.f
Fondata nel 2020.
Ricavi 2022: €486k. Ricavi attesi nel 2023: €380k (da piano €1,3m).
Fundraising: settembre erano in raccolta per €1,5m ad una pre-money di €8m (da finalizzare entro fine anno). In raccolta per €500k con pre money da €5,2m
&gt; motivo rejection: percorso di crescita difendibilità dell'iniziativa e difficoltà ad entrare in un mercato molto competitivo, poca differenziazione del prodotto rispetto ai competitors.</t>
  </si>
  <si>
    <t>Rejected a luglio 2023 con motivazione 1.m
Fondata nel 2015.
Ricavi 2021: €134k; 2022: €207k; 2023: €191k (da piano €700k); 2024e: €1,2m; 2025e: €3,8m; 2026e: €4,4m.
Fundraising: In raccolta per €5m (€2m nel 2024 e €3m nel 2025).
L'iniziativa ci è stata anche segnalata da Salvatore D'Aniello di Banca Generali.
&gt;  motivo rejection: percorso di crescita, fase di vita e settore di riferimento.</t>
  </si>
  <si>
    <t>Risultati: 
- +3k richieste per Homsai Beta
- Utenti attivi:260+
- Installazioni: 5
Team: 5 co-fondatori
Pricing: €1,97/mese per il B2C; €10k/una tantum per il B2B (Homsai4Agritech).
Revenues: 2023: €0; 2024e: €85k (90% B2B e 10% B2C).
Obiettivi futuri:
- 50 contratti per giorno;
- budget mensile: €500; 
- 2 nuovi clienti/mese.
Fundraised: ha raccolto €125k ad una pre money di €300k nel 2022 da CDP, Nova Capital e Digital Magics.
Fundraising: €150k pre money €300k per finalizzare sviluppo piattaforma e recruitment lato sales.
Fatta call il 19/03.
&gt;  motivo rejection: fase di vita, piattaforma non ancora finalizzata, mercato in fase di validazione. Da risentire a settembre/ottobre per capire stato di validazione del modello di business.</t>
  </si>
  <si>
    <t>Risultati:
 - + 9.000 downloads,
- + 150 utenti paganti,
- 160 nazioni.
Fundraised: €220k
Captable: 90% founder e 10% BA.
Fundraising: €1m per la cessione del 20% delle quote societarie.
&gt;  motivo rejection:  settore di riferimento e struttura dell'operazione</t>
  </si>
  <si>
    <t>Fundraising: €200k - €3m
&gt;  motivo rejection: settore di riferimento.</t>
  </si>
  <si>
    <t>Rejected a luglio 2023 in quanto non erano in raccolta.
Nasce dalla fusione, avvenuta nel giugno 2023, di due aziende già radicate nel settore della formazione: RADICAL HR e Lacerba.
Conta 320 iscritti.
Business model: B2B. 
Fatturato: 2021: 307k; 2022: 823k;2023: 1,6m, 2024e: 2,5m, 2025e: 4,5m; 2026e: 6,9m; 2027e: 12,1m; 2028e: 15m. Dal 2025 è compresa anche la parte m&amp;a che hanno in mente.
Clienti target: aziende dai 700 ai 7k dipendenti 
Tra i clienti: Team System
Team: 22 persone 
Captable: 58% Happy2C (Alessandro Rimassa 95% e Patrick Turchi 5%), Michele Di Blasio 14%, Matteo Fratesi 10%; PAolo Ursino 8,5%, Alessandro Lupinacci 0,7%; Gioele Romano 0,5%; Valeria Cossalter 0,5%
Fundraising: €2,5m per sviluppo software, m&amp;a, regruiting di nuovi sales, inizio sviluppo mercati esteri. Round da chiudere H2 2024 (entro 30 giugno) ad una valutazione di €7,5m.
Fatta demo con Giulio e Alessandro. Fatta call il 13/03 per fare il punto. Ci manda BP aggiornato, idea sul round (intorno a €1,5m) e dettaglio clienti. 
&gt; motivo rejection: piano stand alone non convincente, piattaforma basica, pre-money elevata per il settore di riferimento e per il piano conservativo ipotizzato dal founder; la valutazione non risulta significativa tenendo conto di un EBITDA nel 2028 pari a €2,9m, elevata competizione nel settore HRtech e EDTech</t>
  </si>
  <si>
    <t>Risultati: contrattualizzati €5k lavoratori in 6 mesi di attività
Clienti: principalmente clienti Ho.Re.Ca in zona Lombardia e Torino.
Revenue model: 
-	Prima linea di business: fee tramite le partnership con le agenzie per lavoro
-	Seconda linea di business: servizio customizzato per eventi specifici nel settore Ho.Re.Ca. 
Team: 3 persone assunte full time più uno part time. 
Ricavi: 2023:circa  €450k (di cui 50% prima linea di business e 50% seconda linea di business); 2024e: €1,1m; 2025e: €2,5m; 2026e: €3,7m; 2027e: €5,5m; 2028e: €7,5m
EBITDA: 2023: €85k; 2024e: €500k; 2025e: €1,1m; 2026e: €2,1m; 2027e: €2,8m; 2028e: €4,2m
Fundraised: autofinanziati finora 
Fundraising: round da €1m ad una valutazione pre money di €3m.
&gt; motivi rejection:Differenziazione rispetto ai competitor rispetto alla tecnologia utilizzata; Management non convincente; Focus solo sulla parte Ho.Re.Ca; Elevata presenza di competitor sul mercato (es: Jojolly).</t>
  </si>
  <si>
    <t>La società è attiva nella creazione di simulatori chirurgici realistici, che consentono di esercitarsi su interventi chirurgici, superando la formazione tradizionale ancora basata sulla pratica su pazienti e/o cadaveri.</t>
  </si>
  <si>
    <t>Bikee Bike</t>
  </si>
  <si>
    <t>Hanno creato e brevettato una nuova tecnologia per il motore elettrico delle biciclette che consente di ottenere una maggiore potenza.</t>
  </si>
  <si>
    <t>Matteo Spaggiari</t>
  </si>
  <si>
    <t>matteo@bikeebike.it</t>
  </si>
  <si>
    <t>domenico@muvgame.com</t>
  </si>
  <si>
    <t>Domenico Schillaci</t>
  </si>
  <si>
    <t>Federico Rajola</t>
  </si>
  <si>
    <t>fede@cetif.eu</t>
  </si>
  <si>
    <r>
      <t xml:space="preserve">Sviluppa, produce e distribuisce soluzioni </t>
    </r>
    <r>
      <rPr>
        <i/>
        <sz val="11"/>
        <rFont val="Calibri"/>
        <family val="2"/>
        <scheme val="minor"/>
      </rPr>
      <t>hardware</t>
    </r>
    <r>
      <rPr>
        <sz val="11"/>
        <rFont val="Calibri"/>
        <family val="2"/>
        <scheme val="minor"/>
      </rPr>
      <t xml:space="preserve"> e </t>
    </r>
    <r>
      <rPr>
        <i/>
        <sz val="11"/>
        <rFont val="Calibri"/>
        <family val="2"/>
        <scheme val="minor"/>
      </rPr>
      <t>software</t>
    </r>
    <r>
      <rPr>
        <sz val="11"/>
        <rFont val="Calibri"/>
        <family val="2"/>
        <scheme val="minor"/>
      </rPr>
      <t xml:space="preserve"> in ambito </t>
    </r>
    <r>
      <rPr>
        <i/>
        <sz val="11"/>
        <rFont val="Calibri"/>
        <family val="2"/>
        <scheme val="minor"/>
      </rPr>
      <t>IoT</t>
    </r>
    <r>
      <rPr>
        <sz val="11"/>
        <rFont val="Calibri"/>
        <family val="2"/>
        <scheme val="minor"/>
      </rPr>
      <t>, per clienti domestici ed aziendali.</t>
    </r>
  </si>
  <si>
    <t>massimo.ferrarin@me.com</t>
  </si>
  <si>
    <t>Massimo Ferrarin</t>
  </si>
  <si>
    <t>Ivano De Natale</t>
  </si>
  <si>
    <t>ivano@re-viva.com</t>
  </si>
  <si>
    <r>
      <t xml:space="preserve">Tecnologia di </t>
    </r>
    <r>
      <rPr>
        <i/>
        <sz val="11"/>
        <color theme="1"/>
        <rFont val="Calibri"/>
        <family val="2"/>
      </rPr>
      <t>back-end</t>
    </r>
    <r>
      <rPr>
        <sz val="11"/>
        <color theme="1"/>
        <rFont val="Calibri"/>
        <family val="2"/>
      </rPr>
      <t xml:space="preserve"> di "primo livello" per normalizzare, connettere e elaborare dati.</t>
    </r>
  </si>
  <si>
    <t>antonio.tavera@focoos.ai</t>
  </si>
  <si>
    <t>Antonio Tavera</t>
  </si>
  <si>
    <t>Plino</t>
  </si>
  <si>
    <t>ASC27</t>
  </si>
  <si>
    <t>Joule</t>
  </si>
  <si>
    <t>Deepleey</t>
  </si>
  <si>
    <t>Keplera</t>
  </si>
  <si>
    <t xml:space="preserve">eWibe </t>
  </si>
  <si>
    <t>E-dway</t>
  </si>
  <si>
    <t xml:space="preserve">Vyrus </t>
  </si>
  <si>
    <t xml:space="preserve">Exoid </t>
  </si>
  <si>
    <t>BeSight</t>
  </si>
  <si>
    <t>Intrusa</t>
  </si>
  <si>
    <t>Up2stars</t>
  </si>
  <si>
    <t>Paolo Losito</t>
  </si>
  <si>
    <t>Eric Gaulle-Genesy Advisors</t>
  </si>
  <si>
    <t>Alessio Fiorese-Adacta Advisory</t>
  </si>
  <si>
    <t>Luigi Nicastro-Mazars</t>
  </si>
  <si>
    <t>pietro@plino.ai</t>
  </si>
  <si>
    <t>Pietro Galimberti</t>
  </si>
  <si>
    <r>
      <t xml:space="preserve">Plino è il </t>
    </r>
    <r>
      <rPr>
        <i/>
        <sz val="11"/>
        <color theme="1"/>
        <rFont val="Calibri"/>
        <family val="2"/>
      </rPr>
      <t xml:space="preserve">co-pilot </t>
    </r>
    <r>
      <rPr>
        <sz val="11"/>
        <color theme="1"/>
        <rFont val="Calibri"/>
        <family val="2"/>
      </rPr>
      <t xml:space="preserve">per l'analisi di dati alimentato dalla </t>
    </r>
    <r>
      <rPr>
        <i/>
        <sz val="11"/>
        <color theme="1"/>
        <rFont val="Calibri"/>
        <family val="2"/>
      </rPr>
      <t>Generative-AI</t>
    </r>
    <r>
      <rPr>
        <sz val="11"/>
        <color theme="1"/>
        <rFont val="Calibri"/>
        <family val="2"/>
      </rPr>
      <t xml:space="preserve"> per le PMI. Il </t>
    </r>
    <r>
      <rPr>
        <i/>
        <sz val="11"/>
        <color theme="1"/>
        <rFont val="Calibri"/>
        <family val="2"/>
      </rPr>
      <t>software</t>
    </r>
    <r>
      <rPr>
        <sz val="11"/>
        <color theme="1"/>
        <rFont val="Calibri"/>
        <family val="2"/>
      </rPr>
      <t xml:space="preserve"> integra tutti i dati aziendali, li analizza automaticamente e risponde a qualsiasi domanda in linguaggio naturale attraverso un'interfaccia chat intuitiva. </t>
    </r>
  </si>
  <si>
    <t>Ha sviluppato Remote AI, una soluzione che combina il telerilevamento con l'IA per valutare l'impatto ambientale e ottimizzare la produzione.</t>
  </si>
  <si>
    <t>Hanno sviluppato LexHero che automatizza il processo di redazione e stesura dei documenti per Piccole e Medie Imprese.</t>
  </si>
  <si>
    <t>Piattaforma che consente di comprare e vendere bottiglie di vino.</t>
  </si>
  <si>
    <t>Piattaforma che permette di noleggiare i veicoli integrando l'esplorazione del territorio e navigazione.</t>
  </si>
  <si>
    <t>Produce grafene cristallino a livello atomico, utilizzando un processo brevettato sviluppato internamente.</t>
  </si>
  <si>
    <t>a.fiorese@adacta.it</t>
  </si>
  <si>
    <t>Alessio Fiorese</t>
  </si>
  <si>
    <t>Attiva nel mondo della sicurezza in piscina per prevenire le morti da annegamento grazie alla tecnologia.</t>
  </si>
  <si>
    <t>lositoaif@libero.it</t>
  </si>
  <si>
    <t>Losito Paolo</t>
  </si>
  <si>
    <r>
      <t xml:space="preserve">Semplifica la gestione degli accessi e la </t>
    </r>
    <r>
      <rPr>
        <i/>
        <sz val="11"/>
        <color theme="1"/>
        <rFont val="Calibri"/>
        <family val="2"/>
      </rPr>
      <t>compliance</t>
    </r>
    <r>
      <rPr>
        <sz val="11"/>
        <color theme="1"/>
        <rFont val="Calibri"/>
        <family val="2"/>
      </rPr>
      <t>.</t>
    </r>
  </si>
  <si>
    <r>
      <t xml:space="preserve">Ha implementato delle soluzioni che aiutano le aziende a semplificare, gestire e ottimizzare il monitoraggio di minacce informatiche, la risoluzione di incidenti di sicurezza informatica, il tracciamento degli accessi a file e cartelle, la </t>
    </r>
    <r>
      <rPr>
        <i/>
        <sz val="11"/>
        <color theme="1"/>
        <rFont val="Calibri"/>
        <family val="2"/>
      </rPr>
      <t>compliance</t>
    </r>
    <r>
      <rPr>
        <sz val="11"/>
        <color theme="1"/>
        <rFont val="Calibri"/>
        <family val="2"/>
      </rPr>
      <t xml:space="preserve"> verso normative di accesso e gestione dati.</t>
    </r>
  </si>
  <si>
    <t>caterina.deluca.stage@mi.camcom.it</t>
  </si>
  <si>
    <t>Caterina De Luca</t>
  </si>
  <si>
    <t>egaulle@genesy-advisors.com</t>
  </si>
  <si>
    <t>Eric Gaulle</t>
  </si>
  <si>
    <t>luigi.nicastro@mazars.it</t>
  </si>
  <si>
    <t>Luigi Nicastro</t>
  </si>
  <si>
    <t>andrea.zwirner@intrusa.io</t>
  </si>
  <si>
    <t>Andrea Zwirner</t>
  </si>
  <si>
    <t>federico.grilli@exoid.io</t>
  </si>
  <si>
    <t>Federico Grilli</t>
  </si>
  <si>
    <t>Produce e commercializza motociclette.</t>
  </si>
  <si>
    <t>Modello di business sia B2C che B2B, con focus attuale sul B2B. 
Clienti target: corporate con +1k FTEs, ma anche PMI (accordo di rivendita con Marsh).
Revenue model: abbonamento annuale con prezzo medio di €75/dipendente/anno. 
ARR contrattualizzato ad oggi: circa €2k; 13 aziende clienti; ticket medio di €159k. 
In pipeline ci sono 5 aziende in stato avanzato di negoziazione per ARR potenziali totali pari a €1,5m.
ARR contrattualizzato previsto a fine 2024: €10,6m; 43 aziende clienti; ticket medio di €247k.
Finora ha raccolto un seed da €1,5m tramite convertibile (cap alla post-money valuation di €16,5m; sconto del 20%) da Lumen Ventures (lead investor), Bootes, Seven Investments e Finint per finanziare lo sviluppo dell’app e la crescita a livello commerciale.
In raccolta per ulteriori €1,5m come estensione del seed, di cui €300k circa già coperti da Exceptional Ventures.
Prossimo round da €30m ad una pre-money di €120m.
&gt; Abbiamo richiesto ulteriore documentazione di approfondimento per continuare le analisi, tra cui un BP senza successivo round da €30m. Il founder non ha fatto seguito a nostra richiesta e ci ha comunicato che il closing dell'operazione è il 15 aprile (sono andati avanti con alcuni fondi, che hanno anche completato le DD). Motivi di rejection: tempistiche dell'operazione, oltre che dubbi su modello di business (capital intensive).</t>
  </si>
  <si>
    <t>Modello di business: connessione del mondo lusso con impianti di recupero (fee del 0,9€/grammo  transazioni dei metalli preziosi).
Clienti: trial con Gucci.
Ricavi: 2023: €0; 2024e: €165k; 2025e: €4,7m; 2026e: €19,4m
EBITDA: 2024e: -€189k; 2025e: €918k; 2026e: €4,9m
Fundraising: €750k per completare la piattaforma.
&gt; Fatta call il 9/04. Motivo rejection: business model poco chiaro, competition sul mercato e fase di vita.</t>
  </si>
  <si>
    <t>Fatturato 2023: €104k
Team: 6 persone
Cliente target : studi di ingegneria che partecipano alle gare d’appalto.
Margine: 
- prodotto E-Round €35k (costo di produzione €125k + iva solo per la parte tecnologica)
-Prodotto Re-charge €30k (costo di produzione €120k + iva solo per la parte tecnologica)
Risultati:
- Brevetti: 7 Depositi; 5 Design certificati; 5 R&amp;D Contratti R&amp;D con PMI Italiane; 4 Brevetti internazionali
Fundraising: €410k (hanno intenzione di arrivare ad un round a €1m) ad una pre money di €1,6m (30% già committed).
&gt; Fatta call il 8/04. Motivo rejection: non hanno traction, management poco convincente, business model non chiaro (hanno molti prodotti) e fase di vita.</t>
  </si>
  <si>
    <r>
      <rPr>
        <i/>
        <sz val="11"/>
        <rFont val="Calibri"/>
        <family val="2"/>
      </rPr>
      <t xml:space="preserve">Talent Agent </t>
    </r>
    <r>
      <rPr>
        <sz val="11"/>
        <rFont val="Calibri"/>
        <family val="2"/>
      </rPr>
      <t xml:space="preserve">digitale, che aiuta le azienda ad attrarre e assumere i migliori talenti in ambito </t>
    </r>
    <r>
      <rPr>
        <i/>
        <sz val="11"/>
        <rFont val="Calibri"/>
        <family val="2"/>
      </rPr>
      <t>business</t>
    </r>
    <r>
      <rPr>
        <sz val="11"/>
        <rFont val="Calibri"/>
        <family val="2"/>
      </rPr>
      <t xml:space="preserve"> e </t>
    </r>
    <r>
      <rPr>
        <i/>
        <sz val="11"/>
        <rFont val="Calibri"/>
        <family val="2"/>
      </rPr>
      <t>tech</t>
    </r>
    <r>
      <rPr>
        <sz val="11"/>
        <rFont val="Calibri"/>
        <family val="2"/>
      </rPr>
      <t>.</t>
    </r>
  </si>
  <si>
    <t>andrea.marino@novatalent.com</t>
  </si>
  <si>
    <t>Rejected a novembre 2021 con motivazione 1.m
Fatturato 2021 atteso di €2m (non sono presenti aggiornamenti sul fatturato 2021), 2022: €295k (da piano €5m), 2023: €670k; 2024e: €2,02m; 2025e: €3,9m; 2026e: €7,91.
EBITDA: 2022: -€455k; 2023: -€152k; 2024e: €430k; 2025e: €1,75m; 2026e: €4,99m
Fundraising: In raccolta per €3m.
&gt; motivo rejection: settore di riferimento</t>
  </si>
  <si>
    <t>Rejected a giugno 2020 per fase di vita e ad ottobre 2023 per settore di riferimento (med-tech). L'iniziativa ci è stata segnalata a marzo 2024 da Antonio Iannone di TheFoodCons.
99 paesi, 140 corsi, +300 istituzioni, +2500 tirocinanti.
L'Harvard Medical School ha pubblicato un paper di validazione scientifica relativo alla tecnologia. Simulatori ad oggi utilizzati anche alla Stanford University.
Attualmente la Società sta lavorando (i) allo sviluppo di un software per fornire istruzioni real-time ai chirurghi e (ii) alla creazione dell'avatar di un paziente.
Ricavi: 2022: €600k; 2023: €1,1m (vs. €1,2m previsti a budget); 2024e: €4,8m.
In raccolta per €5m, di cui la metà committed. 
&gt; motivo rejection: settore di riferimento</t>
  </si>
  <si>
    <t>Rejected a ottobre 2022 con motivazione 1.a.
L’azienda ha già raccolto €5,5m di finanziamenti principalmente tramite bandi di ricerca europei. Quest’anno ha cominciato la commercializzazione. Ad oggi ha 5 clienti contrattualizzati (tra cui Fondazione Unipolis, Inail) e 3 PoC.
Fundraising: €1,5m
&gt;Imotivo rejection:  settore di riferimento</t>
  </si>
  <si>
    <t>Clienti target: medi/grandi corporate (es. Jaguar)
Business model: 
- B2B: realizza e noleggia/vende il concept ad una terza parte che si occupa di commercializzarne i biglietti
- B2C: congiuntamente ad un partner logistico, presidia l’intera filiera produttiva, dallo sviluppo del concept, al project management per la realizzazione dell’opera, all’installazione, fino al ticketing.
Ricavi 2022: €900k
Captable: 33,3% in capo al socio fondatore Sig. Anderson Tegon; 33,3% detenuto da Gibello S.r.l.; e 33,4% detenuto da Clonwerk S.r.l.
Fundraising: €1,5m-€2m ad una pre money tra €4m e €5m.
&gt; motivo rejection: settore di riferimento</t>
  </si>
  <si>
    <t>Risultati:
- 6 brevetti internazionali
- 2 marchi internazionali
- 1k prodotti venduti
Ricavi: 2023: €450k; 2024e: €2m; 2025e: €6,2m; 2027e: €15,9m
Fundraising: €2m (di cui €1,1m già committed) ad una pre money di €9,7m
&gt; motivo rejection:  mancato seguito (gli abbiamo scritto il 4/03 per fissare una call)</t>
  </si>
  <si>
    <t>Fondata nel 2020.
Startup del portfolio Volano.
Ricavi 2022: €10k; 2023e: €454k.
Round da €2-2,5m, di cui €1,5m in una prima tranche (seconda tranche prevista dopo un anno). La valutazione pre-money proposta è compresa nel range €6,3m - €8,3m.
Due co-fondatori non operativi sono CEO e CFO di PonyU.
&gt;motivo rejection: scenario competitivo, management team, traction e percorso di crescita.</t>
  </si>
  <si>
    <t>Risultati:
8.600 immobili in asta gestiti dal 2021, valore € 700 Mln → € 214 Mln valore di transato gestito dal 2021
 +247% crescita ultimi 3 bilanci
€ 4 Mln di fatturato dal 2021 ad oggi
Business model: B2C e B2B mercato NPL
Clienti: cerberus, doValue, ACS, Cerved, Guber, Link, Kervis, Prelios.
Team: 32 persone
Ricavi: 2022: €1,2m; 2023: €1,2m; 2024: €1,8m; 2025e: €4,4m; 2026e: €9,4m
Fundraising: €1,5m ad una valutazione di €8,9m da utilizzare per attività di marketing e sviluppo software.
&gt; motivo rejection: settore di riferimento, percorso di crescita e management team.</t>
  </si>
  <si>
    <t>Revenues: 2023: €100k; 2024e: €500k; 2025e: €900k; 2026e: €1,5m
EBITDA: 2023: €20k; 2024e: €100k; 2025e: €200k; 2026e: €250k
&gt; Motivo rejection: casi d'uso di nicchia (focus solo su Diversity&amp;Inclusion e non tutti gli aspetti ESG), percorso di crescita poco ambizioso</t>
  </si>
  <si>
    <t>Revenues: 2022: €73k; 2023: €110k; 2024e; €350k; 2025e: €1,5m; 2026e: €4m
EBITDA:  2023: -€93k; 2024e: -€83k; 2025e: -€11k; 2026e: €5k
&gt; Motivo rejection: fase di vita e mercato di riferimento.</t>
  </si>
  <si>
    <t>Team: 6 persone
Fundraising: €500k per attività di R&amp;D, recruiting e marketing.
&gt;Motivo rejection: settore di riferimento, fase di vita, differenziazione rispetto ai competitor.</t>
  </si>
  <si>
    <t>Revenues: 2025e: €2,4m; 2026e: €3,4m; 2027e: €5,4m
EBITDA:  2025e: €966k; 2026e: €1,2m; 2027e: €2,2m
 &gt; Motivo rejection: settore di riferimento</t>
  </si>
  <si>
    <t>Revenue model: piattaforma SaaS 
Elementi di differenziazione prodotto rispetto ai competitor:
- Prodotto Zadir smart (per micro imprese) con il backup live non ancora implementato dai competitor; 
- Pricing ridotto nell’ordine del 30-40% sui prodotti di fascia alta. 
Pricing: 
- Prodotto Zadir smart per PMI: €12k-€15k/anno. 
- Prodotto XDR per grandi corporate: da €40k-€50k/anno fino a €100k-€150k/anno a cui va aggiunta una set up FEE 
Clienti: Samagolding (gruppo logistica integrata che opera in europa con un fatturato di €500m), Golog, Epipoli. POC con ministero della difesa, Fincantieri
Composizione clienti: tolta la PA, 25% di grandi corporate, 75% di micro fino a medie imprese (di cui 60% di medie e 40% di micro)
Ricavi: 2022: €1,3m (di cui il 73% derivante dalla consulenza); 2023: €1,4m (di cui il 50% derivante dalla consulenza); 2024e: superare i €2m (senza considerare il round, mentre con round da €3m stimano di arrivare a €3,5m-€3,8m)
EBITDA: €700k
Fundraising: €3m ad una pre money di €17m-€20m
&gt;Motivo rejection: servizio ancora molto consulenziale, pre money elevata (€17m-€20m); presenza sul mercato di molti competitor</t>
  </si>
  <si>
    <t>Risultati:
- 200 farmaci;
- €240k fatturato 2023
- €170k EBITDA 2023
- 140 adbox installati
- 25 clienti attivati
Obiettivo fatturato 2024: €1m
Distinzione su competitor: 
-	Haiky technologies srl (società acquisita al 100% dal gruppo NMC a maggio 2023 focus sulla digitalizzazione delle farmacie e nella creazione di spazi digitali); 
-	ADbox (IOT proprietario brevettato che raccoglie i dati di vendita delle farmacie; 
-	ADDENDO DOOH (dashboard proprietaria che centralizza e analizza i dati delle farmacie). 
Opera in 3 segmenti: Media, Data Analysis e CRM/Gestionale.
Competitor: CEF, LloydsFarmacia, Boots; IQvia, NL, CGM.
Clienti: L'oreal, Gsk, P&amp;G, Pfizer etc.
Fundraising: round da €3m (diviso in tranche, ad oggi €800k) ad una pre money di €14m da utilizzare per risorse umane e investimenti in capitale.
&gt; motivi rejection: settore di riferimento e struttura operazione (pre money alta per lo stadio di vita dell’iniziativa).</t>
  </si>
  <si>
    <t>Risultati:
- Possiede due brevetti statunitensi rilasciati che coprono l'uso di smartphone per misurare il PLR e rilevare l’alterazione neuro cognitiva
- Fatturato ricorrente (SaaS): Media $20/lavoratore/mese – Margine lordo &gt;80%
- Clienti: Solaris, Solgas, duragas, melon, Transpais, calderon, derk.
- ARR 2022: $140k; 2023: $360k; 2024e: $1,7m 
- 1,5k abbonamenti nel 2023 (500 nel 2022)
il deck non contiene informazioni economiche
Fundraising: €3m da investire in marketing, sales, sviluppo piattaforma e customer support.
La Società ha sede sia in America che in Italia (Napoli). La società italiana è detenuta al 100% da quella americana, detenuta a sua volta al 100% dal founder Antonio Visconti. 
Fundraised: Per ora è self funded. Sulla srl italiana hanno solo ricevuto €700k tramite Smart &amp; Start, di cui l'80% a fondo perduto.
&gt; motivo rejection: traction ancora limitata.</t>
  </si>
  <si>
    <t>Pipeline: circa 200 contratti
Fundraising: €4m al fine di finanziare lo sviluppo e la costruzione delle colonnine prevista dai contratti in backlog e l’espansione in un mercato ancora caratterizzato dalla presenza di pochi player.
&gt;motivo rejection: Mercato molto competitivo, scarsa richiesta del mercato, team non convincente e innovazione di prodotto poco significativa.</t>
  </si>
  <si>
    <t>up2stars@intesasanpaolo.com</t>
  </si>
  <si>
    <t>Muscope</t>
  </si>
  <si>
    <r>
      <t xml:space="preserve">Ha implementato una piattaforma che analizza il perimetro di attacco dell'azienda a partire da dati esterni e del </t>
    </r>
    <r>
      <rPr>
        <i/>
        <sz val="11"/>
        <color theme="1"/>
        <rFont val="Calibri"/>
        <family val="2"/>
      </rPr>
      <t>dark web</t>
    </r>
    <r>
      <rPr>
        <sz val="11"/>
        <color theme="1"/>
        <rFont val="Calibri"/>
        <family val="2"/>
      </rPr>
      <t xml:space="preserve">, identifica le vulnerabilità, fornisce un </t>
    </r>
    <r>
      <rPr>
        <i/>
        <sz val="11"/>
        <color theme="1"/>
        <rFont val="Calibri"/>
        <family val="2"/>
      </rPr>
      <t>rating</t>
    </r>
    <r>
      <rPr>
        <sz val="11"/>
        <color theme="1"/>
        <rFont val="Calibri"/>
        <family val="2"/>
      </rPr>
      <t xml:space="preserve"> di sicurezza e un piano d'azione dettagliato, al fine di garantire un elevato standard di sicurezza. Inoltre, la piattaforma calcola un rischio annuale monetario per specifici tipi di cyberattacchi e incidenti.</t>
    </r>
  </si>
  <si>
    <t>Project Meta</t>
  </si>
  <si>
    <t>Pjct Device</t>
  </si>
  <si>
    <t xml:space="preserve">ClimateCharted </t>
  </si>
  <si>
    <t>Hair Bar</t>
  </si>
  <si>
    <t>Kilogram</t>
  </si>
  <si>
    <t>Roberta Neri-Byom</t>
  </si>
  <si>
    <t>Caboto</t>
  </si>
  <si>
    <t>Fire Investment</t>
  </si>
  <si>
    <t>H-Cube</t>
  </si>
  <si>
    <t>Ask2AI</t>
  </si>
  <si>
    <t>Bruno Cordioli</t>
  </si>
  <si>
    <t>br1@muscope.com</t>
  </si>
  <si>
    <r>
      <t xml:space="preserve">Software nell'ambito </t>
    </r>
    <r>
      <rPr>
        <i/>
        <sz val="11"/>
        <color theme="1"/>
        <rFont val="Calibri"/>
        <family val="2"/>
      </rPr>
      <t>gaming</t>
    </r>
    <r>
      <rPr>
        <sz val="11"/>
        <color theme="1"/>
        <rFont val="Calibri"/>
        <family val="2"/>
      </rPr>
      <t xml:space="preserve"> che permette agli </t>
    </r>
    <r>
      <rPr>
        <i/>
        <sz val="11"/>
        <color theme="1"/>
        <rFont val="Calibri"/>
        <family val="2"/>
      </rPr>
      <t>users</t>
    </r>
    <r>
      <rPr>
        <sz val="11"/>
        <color theme="1"/>
        <rFont val="Calibri"/>
        <family val="2"/>
      </rPr>
      <t xml:space="preserve"> di essere guidati e consigliati sulla scelta del prodotto finale da acquistare, sia ordinandolo </t>
    </r>
    <r>
      <rPr>
        <i/>
        <sz val="11"/>
        <color theme="1"/>
        <rFont val="Calibri"/>
        <family val="2"/>
      </rPr>
      <t>online</t>
    </r>
    <r>
      <rPr>
        <sz val="11"/>
        <color theme="1"/>
        <rFont val="Calibri"/>
        <family val="2"/>
      </rPr>
      <t xml:space="preserve"> ( con tempi di assemblaggio inferiori ad 1 settimana) oppure tramite delle postazioni ( </t>
    </r>
    <r>
      <rPr>
        <i/>
        <sz val="11"/>
        <color theme="1"/>
        <rFont val="Calibri"/>
        <family val="2"/>
      </rPr>
      <t>totem</t>
    </r>
    <r>
      <rPr>
        <sz val="11"/>
        <color theme="1"/>
        <rFont val="Calibri"/>
        <family val="2"/>
      </rPr>
      <t>) dedicate nelle catene specializzate di elettronica.</t>
    </r>
  </si>
  <si>
    <t>lorenzo.campana@climatecharted.com</t>
  </si>
  <si>
    <t>Lorenzo Campana</t>
  </si>
  <si>
    <r>
      <t xml:space="preserve">ClimateCharted fornisce a banche e assicurazioni una piattaforma </t>
    </r>
    <r>
      <rPr>
        <i/>
        <sz val="11"/>
        <color theme="1"/>
        <rFont val="Calibri"/>
        <family val="2"/>
      </rPr>
      <t xml:space="preserve">web-based </t>
    </r>
    <r>
      <rPr>
        <sz val="11"/>
        <color theme="1"/>
        <rFont val="Calibri"/>
        <family val="2"/>
      </rPr>
      <t>di valutazione e gestione del rischio climatico da utilizzare durante la fase di preventivo di un finanziamento o di una polizza assicurativa.</t>
    </r>
  </si>
  <si>
    <t>hello@hairbar.shop</t>
  </si>
  <si>
    <t>Enrico Stigliano</t>
  </si>
  <si>
    <t>Hanno implementato un sistema di prenotazione della messa in piega e pagamento tramite app ed un menu digitale con il quale è possibile ordinare bevande.</t>
  </si>
  <si>
    <t>r.neri@byom.it</t>
  </si>
  <si>
    <t>Roberta Neri</t>
  </si>
  <si>
    <r>
      <t xml:space="preserve">Kilogram sviluppa un’applicazione dedicata al benessere alimentare che consente l’immissione su </t>
    </r>
    <r>
      <rPr>
        <i/>
        <sz val="11"/>
        <color theme="1"/>
        <rFont val="Calibri"/>
        <family val="2"/>
      </rPr>
      <t>smartphone</t>
    </r>
    <r>
      <rPr>
        <sz val="11"/>
        <color theme="1"/>
        <rFont val="Calibri"/>
        <family val="2"/>
      </rPr>
      <t xml:space="preserve"> dei dati riguardanti i pasti. L’idea è quella di semplificare il processo di immissione tramite l’uso di fotografie o comandi vocali, supportati da algoritmi di </t>
    </r>
    <r>
      <rPr>
        <i/>
        <sz val="11"/>
        <color theme="1"/>
        <rFont val="Calibri"/>
        <family val="2"/>
      </rPr>
      <t xml:space="preserve">Machine Learning </t>
    </r>
    <r>
      <rPr>
        <sz val="11"/>
        <color theme="1"/>
        <rFont val="Calibri"/>
        <family val="2"/>
      </rPr>
      <t>per facilitare l’aderenza dell’utente alla dieta.</t>
    </r>
  </si>
  <si>
    <r>
      <t xml:space="preserve">Caboto sviluppa una piattaforma dedicata alla gestione di agenti autonomi (robot, droni e altro) attraverso la definizione di compiti e la visualizzazione di </t>
    </r>
    <r>
      <rPr>
        <i/>
        <sz val="11"/>
        <color theme="1"/>
        <rFont val="Calibri"/>
        <family val="2"/>
      </rPr>
      <t>feedback</t>
    </r>
    <r>
      <rPr>
        <sz val="11"/>
        <color theme="1"/>
        <rFont val="Calibri"/>
        <family val="2"/>
      </rPr>
      <t xml:space="preserve"> in un ambiente gemello di realtà virtuale.</t>
    </r>
  </si>
  <si>
    <r>
      <t xml:space="preserve">H-Cube progetta e sviluppa indumenti intelligenti con un </t>
    </r>
    <r>
      <rPr>
        <i/>
        <sz val="11"/>
        <color theme="1"/>
        <rFont val="Calibri"/>
        <family val="2"/>
      </rPr>
      <t>design</t>
    </r>
    <r>
      <rPr>
        <sz val="11"/>
        <color theme="1"/>
        <rFont val="Calibri"/>
        <family val="2"/>
      </rPr>
      <t xml:space="preserve"> proprietario nel settore sportivo. Il prodotto monitora i parametri vitali (SPO2, BPM, HRV, temperatura corporea, pressione sanguigna e frequenza respiratoria) con una precisione maggiore rispetto alle soluzioni presenti sul mercato.</t>
    </r>
  </si>
  <si>
    <r>
      <t xml:space="preserve">Ask2AI fornisce servizi di </t>
    </r>
    <r>
      <rPr>
        <i/>
        <sz val="11"/>
        <color theme="1"/>
        <rFont val="Calibri"/>
        <family val="2"/>
      </rPr>
      <t>intelligence</t>
    </r>
    <r>
      <rPr>
        <sz val="11"/>
        <color theme="1"/>
        <rFont val="Calibri"/>
        <family val="2"/>
      </rPr>
      <t xml:space="preserve"> e analisi dei dati (anche in </t>
    </r>
    <r>
      <rPr>
        <i/>
        <sz val="11"/>
        <color theme="1"/>
        <rFont val="Calibri"/>
        <family val="2"/>
      </rPr>
      <t>open source</t>
    </r>
    <r>
      <rPr>
        <sz val="11"/>
        <color theme="1"/>
        <rFont val="Calibri"/>
        <family val="2"/>
      </rPr>
      <t xml:space="preserve">) finalizzati a supportare i processi </t>
    </r>
    <r>
      <rPr>
        <i/>
        <sz val="11"/>
        <color theme="1"/>
        <rFont val="Calibri"/>
        <family val="2"/>
      </rPr>
      <t>hr</t>
    </r>
    <r>
      <rPr>
        <sz val="11"/>
        <color theme="1"/>
        <rFont val="Calibri"/>
        <family val="2"/>
      </rPr>
      <t xml:space="preserve"> delle aziende tra cui l'analisi dei trend di mercato, l'assunzione di personale, la gestione del personale a vantaggio della creazione di valore all'interno dei processi aziendali.</t>
    </r>
  </si>
  <si>
    <t>Ricavi: ancora pre seed
Traction: ricerche di mercato e sondaggi (Mj research)
Competitor: togggle, mopso
Fundraised: al momento sono in bootstrapping
Fundraising: €500k per accelerare la crescita, legal e attività di marketing
&gt; Fatta call il 15/04. Motivi rejection: business model confusionario, management non convincente (non committed al 100%), presenza di molti competitor sul mercato (tra cui Mopso), fase di vita e assenza di traction.</t>
  </si>
  <si>
    <t xml:space="preserve">Billding </t>
  </si>
  <si>
    <t>Athics</t>
  </si>
  <si>
    <t>Project Digitalize The Future</t>
  </si>
  <si>
    <t>Luca Pezzutti-Banca Akros</t>
  </si>
  <si>
    <t xml:space="preserve">Ittinsect </t>
  </si>
  <si>
    <t>Beeing</t>
  </si>
  <si>
    <t>Promarsis</t>
  </si>
  <si>
    <t xml:space="preserve"> Giuseppe Arturo</t>
  </si>
  <si>
    <t xml:space="preserve"> Alessandro Romano</t>
  </si>
  <si>
    <t>Sofia Moncada</t>
  </si>
  <si>
    <t>Piattaforma che semplifica la gestione delle utenze domestiche al fine di centralizzato i servizi di gas, luce, internet, streaming TV e assistenza casa.</t>
  </si>
  <si>
    <r>
      <rPr>
        <i/>
        <sz val="11"/>
        <color theme="1"/>
        <rFont val="Calibri"/>
        <family val="2"/>
      </rPr>
      <t>TechCo</t>
    </r>
    <r>
      <rPr>
        <sz val="11"/>
        <color theme="1"/>
        <rFont val="Calibri"/>
        <family val="2"/>
      </rPr>
      <t xml:space="preserve"> che opera come fornitore di servizi internet e digitali nei settori </t>
    </r>
    <r>
      <rPr>
        <i/>
        <sz val="11"/>
        <color theme="1"/>
        <rFont val="Calibri"/>
        <family val="2"/>
      </rPr>
      <t>Consumer, Industrial, Services e Public Administration</t>
    </r>
    <r>
      <rPr>
        <sz val="11"/>
        <color theme="1"/>
        <rFont val="Calibri"/>
        <family val="2"/>
      </rPr>
      <t>, principalmente attraverso la propria infrastruttura.</t>
    </r>
  </si>
  <si>
    <t>sofia@beeing.it</t>
  </si>
  <si>
    <t>Sviluppano iniziative di CSR legate al mondo della sostenibilità e alla tutela delle api.</t>
  </si>
  <si>
    <t>alessandro@ittinsect.com</t>
  </si>
  <si>
    <t xml:space="preserve">Usa fermentazioni e idrolisi per estrarre proteine da vari sottoprodotti agricoli e insetti. </t>
  </si>
  <si>
    <t>Automatizza e rendiconta tutti gli aspetti della sicurezza sul lavoro all'interno delle PMI.</t>
  </si>
  <si>
    <t>gcarrara@athics.ai</t>
  </si>
  <si>
    <t>Giuseppe Carrara</t>
  </si>
  <si>
    <t>luca.pezzuti@bancaakros.it</t>
  </si>
  <si>
    <t>Luca Pezzuti</t>
  </si>
  <si>
    <t>Già bocciata a maggio 2018, a settembre 2020 con motivazione 1.h. 
Ripresentata a settembre 2020: sono cresciuti poco o nulla. Ridotta scalabilità e settore difficile. Ripresentata a marzo 2024: ha cambiato nome in Jarvis.
Business model: B2B 
Rvenue model: Free one-off iniziale; Fee annuale (canone piattaforma software).
Ricavi: 2023: €1m; 2024e: €2,2m; 2025e:  €5,7m; 2026e: €7,9m
Team: 10 persone
Fundraised: €1,5m
Fundraised: €1,2m
&gt; motivo rejection: percorso di crescita (sono sul mercato dal 2018).</t>
  </si>
  <si>
    <t>nicolo.sozzi@billding.it</t>
  </si>
  <si>
    <t>Nicolò Sozzi</t>
  </si>
  <si>
    <r>
      <t xml:space="preserve">Project Meta fonde l'eredità dei siti </t>
    </r>
    <r>
      <rPr>
        <i/>
        <sz val="11"/>
        <color theme="1"/>
        <rFont val="Calibri"/>
        <family val="2"/>
      </rPr>
      <t>web</t>
    </r>
    <r>
      <rPr>
        <sz val="11"/>
        <color theme="1"/>
        <rFont val="Calibri"/>
        <family val="2"/>
      </rPr>
      <t xml:space="preserve"> tradizionali con avanzate tecnologie digitali attraverso l'integrazione di tecnologie all'avanguardia come </t>
    </r>
    <r>
      <rPr>
        <i/>
        <sz val="11"/>
        <color theme="1"/>
        <rFont val="Calibri"/>
        <family val="2"/>
      </rPr>
      <t>NFT</t>
    </r>
    <r>
      <rPr>
        <sz val="11"/>
        <color theme="1"/>
        <rFont val="Calibri"/>
        <family val="2"/>
      </rPr>
      <t xml:space="preserve"> e </t>
    </r>
    <r>
      <rPr>
        <i/>
        <sz val="11"/>
        <color theme="1"/>
        <rFont val="Calibri"/>
        <family val="2"/>
      </rPr>
      <t>blockchain.</t>
    </r>
  </si>
  <si>
    <t>DBE (Leally)</t>
  </si>
  <si>
    <t>€4-6m di ricavi nel primo anno.
Round da €1,5m.
&gt;motivo rejection: fase di vita, dubbi sul modello di business.</t>
  </si>
  <si>
    <t>B&amp;B (Tes)</t>
  </si>
  <si>
    <t>Rejected a marzo 2023 con motivaizone 1.b, risegnalata dal founder ad aprile 2024.
Holding in Svezia che controlla il 100% delle partecipate in Italia, Spagna (HQ operativo) e Svezia. 
Info di marzo 2023: 6 persone su 55 sull'ufficio di Milano. 20% del fatturato e 2k membri in Italia.
Fatturato 2023: €1,5m; 2024e: €2,8m; 2025e: €6,2m; 2026e: €18,5m.
Hanno raccolto circa €1,6m da business angel e Exor Seeds (ultima post-money circa €12m)
Fundraising: round bridge di €2m (cessione del 20%), per poi aprire un round serie A nel H2 2025.
&gt; motivo rejection: business model poco scalabile</t>
  </si>
  <si>
    <t>Rejected a febbraio 2024 con motivazione 1.a
 Ricavi: 2023: €0; 2024e: €2,4m; 2025e: €15m; 2026e: €28m; 2027e: €39,7m
EBITDA: 2023: -€37k; 2024e: -€1,1m; 2025e: €1m; 2026e: €8,5m; 2027e: €17,5m
Fundraising: €3m ad una pre money non ancora definita
Sentiti da Amedeo in call: opinione positiva ma sono pre revenue
&gt; motivo rejection:  fase di vita. Da monitorare.</t>
  </si>
  <si>
    <t>Revenues attese: 2024e: €1,6m; 2025e: €7,7m; 2026e: €18,2m; 2027e: €28,9m
EBITDA: 2024e: -€40k; 2025e: €1,6m; 2026e: 7,5m; 2027e: €14,7m
&gt; motivo rejection: fase di vita.</t>
  </si>
  <si>
    <t>Fondata nel 2022.
Ha chiuso il 2023 con ricavi pari a €910k (primo margine del 35% includendo il costo di acquisto delle camere; secondo margine del 20% circa considerando i costi per migliorare le camere acquistate).
Ricavi attesi nel 2024 pari a €5m, di cui €1,8m già contrattualizzato.
Ha raccolto €600k da B4i e 40Jemz ad una pre-money di €2,5m. Sta chiudendo un round bridge da €1m con gli attuali investitori per poi aprire un round da €5m a fine 2024 (intenzione di coinvolgere fondi esteri).
&gt; motivo rejection:Al momento non sono in raccolta; ci riaggioreranno quando apriranno il round. Da monitorare</t>
  </si>
  <si>
    <t>Ricavi pari a €240k nel 2023E. Ha chiuso partnership con Alpitour (ricavi potenziali derivanti pari a €1-1,5m).
Round da €300k.
&gt; motivo rejection: Al momento non sono in raccolta; ci riaggioreranno quando apriranno il round. Da monitorare</t>
  </si>
  <si>
    <t>Business model: B2B e B2C.
Pricing: 800€ nel B2C e 600€ B2B.
Ricavi 2023: €587k.
EBITDA €106k.
Pezzi venduti B2C nel 2023: 380
Competitor: Polini, Holi ( 26k pezzi venduti); Fazua  (tedesca partita nel 2015).
Fundraising: €1,2m ad una valutazione di €1,4m.
&gt; Motivo rejection: settore di riferimento, business model prevalentemente B2C, mercato delle  e management non convincente.</t>
  </si>
  <si>
    <t>Ricavi: 2019: €3m; 2020: €7,6m; 2021: €19,9; 2022; €14,1m; 2023e: €9m; 2024e: €16,3m; 2025e: €22,6m; 2026e: €26,7m
&gt; motivo rejection: settore di riferimento e percorso di crescita.</t>
  </si>
  <si>
    <t>Business model: B2C
Fundraising: €150k ad una pre money di €850k
&gt; motivo rejection:fase di vita, scenario competitivo, modello di business B2C.</t>
  </si>
  <si>
    <t>Team: 3 persone
Captable: 77% founders e 23% Archangel
&gt; motivo rejection: fase di vita e settore di riferimento</t>
  </si>
  <si>
    <t>Prodotti offerti: Portrait e crafter.ai
Business model: abbonamento SAAS (portrait può utilizzare anche un modello di business a token)
Pricing: 10 centesimi a chiamata/API, 800€/anno
Clienti: 2021: 21; 2024: poco meno di 40
Partner: Gelligfy, Manpower, Value Partners, Mitto.ch
Ricavi: 2023: €500k (crescita del 20% rispetto al 2022); 2024e: €1m (YTD sono al 25% del fatturato previsto).
Fundraised: €1m con Azimut ad una pre money di €6m
Fudraising: €3m da aprire entro fine anno 
Competitor: Indigo.
&gt; motivo rejection: differenziazione rispetto ai competitor, prodotto non ancora finalizzato.</t>
  </si>
  <si>
    <r>
      <t xml:space="preserve">Rejected a giugno 2022 con motivazione 1.b
Fondata nel marzo 2021.
Piattaforma brevettata.
Il </t>
    </r>
    <r>
      <rPr>
        <i/>
        <sz val="11"/>
        <color theme="1"/>
        <rFont val="Calibri"/>
        <family val="2"/>
      </rPr>
      <t>team</t>
    </r>
    <r>
      <rPr>
        <sz val="11"/>
        <color theme="1"/>
        <rFont val="Calibri"/>
        <family val="2"/>
      </rPr>
      <t xml:space="preserve"> è composto da circa 42 persone.
Ricavi: 2023: €2,3m (di cui effettivi €400k di POC).
La </t>
    </r>
    <r>
      <rPr>
        <i/>
        <sz val="11"/>
        <color theme="1"/>
        <rFont val="Calibri"/>
        <family val="2"/>
      </rPr>
      <t>suite</t>
    </r>
    <r>
      <rPr>
        <sz val="11"/>
        <color theme="1"/>
        <rFont val="Calibri"/>
        <family val="2"/>
      </rPr>
      <t xml:space="preserve"> MYWAI è dotata di due moduli. Uno, MYWAI </t>
    </r>
    <r>
      <rPr>
        <i/>
        <sz val="11"/>
        <color theme="1"/>
        <rFont val="Calibri"/>
        <family val="2"/>
      </rPr>
      <t>EaaS</t>
    </r>
    <r>
      <rPr>
        <sz val="11"/>
        <color theme="1"/>
        <rFont val="Calibri"/>
        <family val="2"/>
      </rPr>
      <t xml:space="preserve"> (</t>
    </r>
    <r>
      <rPr>
        <i/>
        <sz val="11"/>
        <color theme="1"/>
        <rFont val="Calibri"/>
        <family val="2"/>
      </rPr>
      <t>Equipment as a Service</t>
    </r>
    <r>
      <rPr>
        <sz val="11"/>
        <color theme="1"/>
        <rFont val="Calibri"/>
        <family val="2"/>
      </rPr>
      <t xml:space="preserve">) per dotare di </t>
    </r>
    <r>
      <rPr>
        <i/>
        <sz val="11"/>
        <color theme="1"/>
        <rFont val="Calibri"/>
        <family val="2"/>
      </rPr>
      <t>Edge Intelligence</t>
    </r>
    <r>
      <rPr>
        <sz val="11"/>
        <color theme="1"/>
        <rFont val="Calibri"/>
        <family val="2"/>
      </rPr>
      <t xml:space="preserve"> qualsiasi macchinario ed apparecchiatura negli scenari dell'Industria 4.0. L'altro, MYWAI STS (</t>
    </r>
    <r>
      <rPr>
        <i/>
        <sz val="11"/>
        <color theme="1"/>
        <rFont val="Calibri"/>
        <family val="2"/>
      </rPr>
      <t>Supply Tracking Solution</t>
    </r>
    <r>
      <rPr>
        <sz val="11"/>
        <color theme="1"/>
        <rFont val="Calibri"/>
        <family val="2"/>
      </rPr>
      <t xml:space="preserve">), per il tracciamento delle spedizioni </t>
    </r>
    <r>
      <rPr>
        <i/>
        <sz val="11"/>
        <color theme="1"/>
        <rFont val="Calibri"/>
        <family val="2"/>
      </rPr>
      <t>high tech</t>
    </r>
    <r>
      <rPr>
        <sz val="11"/>
        <color theme="1"/>
        <rFont val="Calibri"/>
        <family val="2"/>
      </rPr>
      <t xml:space="preserve"> in qualsiasi parte del mondo: dai </t>
    </r>
    <r>
      <rPr>
        <i/>
        <sz val="11"/>
        <color theme="1"/>
        <rFont val="Calibri"/>
        <family val="2"/>
      </rPr>
      <t>container</t>
    </r>
    <r>
      <rPr>
        <sz val="11"/>
        <color theme="1"/>
        <rFont val="Calibri"/>
        <family val="2"/>
      </rPr>
      <t xml:space="preserve">, a maggior ragione se refrigerati, ai macchinari industriali e spedizioni speciali, ai </t>
    </r>
    <r>
      <rPr>
        <i/>
        <sz val="11"/>
        <color theme="1"/>
        <rFont val="Calibri"/>
        <family val="2"/>
      </rPr>
      <t>pallet</t>
    </r>
    <r>
      <rPr>
        <sz val="11"/>
        <color theme="1"/>
        <rFont val="Calibri"/>
        <family val="2"/>
      </rPr>
      <t xml:space="preserve">.​
Una volta implementate, le Soluzioni MYWAI forniscono informazioni utili per abilitare la manutenzione prognostica dei macchinari, la loro assicurazione parametrica, modelli </t>
    </r>
    <r>
      <rPr>
        <i/>
        <sz val="11"/>
        <color theme="1"/>
        <rFont val="Calibri"/>
        <family val="2"/>
      </rPr>
      <t>pay-per-use fintech</t>
    </r>
    <r>
      <rPr>
        <sz val="11"/>
        <color theme="1"/>
        <rFont val="Calibri"/>
        <family val="2"/>
      </rPr>
      <t xml:space="preserve"> fino al monitoraggio del trasporto in condizioni di sicurezza.
Tra i clienti Esaote, Mitsubishi e Hitachi.
Ha raccolto €1m con Back2work e LigurCapital 
Hanno acquisito Zenatek, che gli ha consentito di raggiungere i €2m di fatturato nel 2021.
Fundraising: €5m (committed €1m)
&gt; motivo rejection: traction commerciale (hanno chiuso solo del POC) e pre money elevata.</t>
    </r>
  </si>
  <si>
    <r>
      <t xml:space="preserve">Società di </t>
    </r>
    <r>
      <rPr>
        <i/>
        <sz val="11"/>
        <color theme="1"/>
        <rFont val="Calibri"/>
        <family val="2"/>
      </rPr>
      <t>cognitive science</t>
    </r>
    <r>
      <rPr>
        <sz val="11"/>
        <color theme="1"/>
        <rFont val="Calibri"/>
        <family val="2"/>
      </rPr>
      <t xml:space="preserve">, specializzata in soluzioni di </t>
    </r>
    <r>
      <rPr>
        <i/>
        <sz val="11"/>
        <color theme="1"/>
        <rFont val="Calibri"/>
        <family val="2"/>
      </rPr>
      <t xml:space="preserve">Conversational AI </t>
    </r>
    <r>
      <rPr>
        <sz val="11"/>
        <color theme="1"/>
        <rFont val="Calibri"/>
        <family val="2"/>
      </rPr>
      <t xml:space="preserve">ed </t>
    </r>
    <r>
      <rPr>
        <i/>
        <sz val="11"/>
        <color theme="1"/>
        <rFont val="Calibri"/>
        <family val="2"/>
      </rPr>
      <t xml:space="preserve">Emotion AI </t>
    </r>
    <r>
      <rPr>
        <sz val="11"/>
        <color theme="1"/>
        <rFont val="Calibri"/>
        <family val="2"/>
      </rPr>
      <t xml:space="preserve"> con focus su marketing e customer engagement/retention.</t>
    </r>
  </si>
  <si>
    <t>lvm@promarsis.it</t>
  </si>
  <si>
    <t>Luca Marsiglia</t>
  </si>
  <si>
    <t>elena@frescofrigo.it</t>
  </si>
  <si>
    <t>Elena Costa</t>
  </si>
  <si>
    <t xml:space="preserve">Athleticae </t>
  </si>
  <si>
    <t>BallereTTe</t>
  </si>
  <si>
    <t xml:space="preserve"> Nexo Corporation</t>
  </si>
  <si>
    <t>CARE SPORT</t>
  </si>
  <si>
    <t>EXE</t>
  </si>
  <si>
    <t>EndoRail</t>
  </si>
  <si>
    <t>EZ Lab</t>
  </si>
  <si>
    <t>H-Verse</t>
  </si>
  <si>
    <t xml:space="preserve">Wolsal </t>
  </si>
  <si>
    <t xml:space="preserve">Didimora </t>
  </si>
  <si>
    <t xml:space="preserve">Limenet </t>
  </si>
  <si>
    <t>Allelica</t>
  </si>
  <si>
    <t xml:space="preserve">Alberto Calvo </t>
  </si>
  <si>
    <t>Stefano</t>
  </si>
  <si>
    <t>Francesca Ottier-CdP</t>
  </si>
  <si>
    <t>Producono attrezzature sportive grazie alla stampa 3D con alte prestazioni, più sostenibili  e personalizzabili.</t>
  </si>
  <si>
    <r>
      <t xml:space="preserve">Vende ballerine, mocassini, mocassini e scarpe </t>
    </r>
    <r>
      <rPr>
        <i/>
        <sz val="11"/>
        <color theme="1"/>
        <rFont val="Calibri"/>
        <family val="2"/>
      </rPr>
      <t>oxford</t>
    </r>
    <r>
      <rPr>
        <sz val="11"/>
        <color theme="1"/>
        <rFont val="Calibri"/>
        <family val="2"/>
      </rPr>
      <t xml:space="preserve"> in tutti gli stili e colori.</t>
    </r>
  </si>
  <si>
    <t>alberto.calvo@mitotech.eu</t>
  </si>
  <si>
    <t>Alberto Calvo</t>
  </si>
  <si>
    <t>Marco@nexocorp.com</t>
  </si>
  <si>
    <t>Marco Raspati</t>
  </si>
  <si>
    <r>
      <t xml:space="preserve">Hanno implementato una piattaforma Flow che gestisce i progetti di traduzione. Le </t>
    </r>
    <r>
      <rPr>
        <i/>
        <sz val="11"/>
        <color theme="1"/>
        <rFont val="Calibri"/>
        <family val="2"/>
      </rPr>
      <t>dashboard</t>
    </r>
    <r>
      <rPr>
        <sz val="11"/>
        <color theme="1"/>
        <rFont val="Calibri"/>
        <family val="2"/>
      </rPr>
      <t xml:space="preserve"> consentono di richiedere un preventivo in pochi secondi, consultare lo storico delle commesse, verificare l’avanzamento delle tue traduzioni e ottimizzare la gestione dei grandi volumi documentali.</t>
    </r>
  </si>
  <si>
    <r>
      <t xml:space="preserve">Offre servizi di </t>
    </r>
    <r>
      <rPr>
        <i/>
        <sz val="11"/>
        <color theme="1"/>
        <rFont val="Calibri"/>
        <family val="2"/>
      </rPr>
      <t>sharing</t>
    </r>
    <r>
      <rPr>
        <sz val="11"/>
        <color theme="1"/>
        <rFont val="Calibri"/>
        <family val="2"/>
      </rPr>
      <t xml:space="preserve"> nella </t>
    </r>
    <r>
      <rPr>
        <i/>
        <sz val="11"/>
        <color theme="1"/>
        <rFont val="Calibri"/>
        <family val="2"/>
      </rPr>
      <t xml:space="preserve">sport industry </t>
    </r>
    <r>
      <rPr>
        <sz val="11"/>
        <color theme="1"/>
        <rFont val="Calibri"/>
        <family val="2"/>
      </rPr>
      <t xml:space="preserve">e nel verticale padel la prova, e successiva vendita, della racchetta direttamente al </t>
    </r>
    <r>
      <rPr>
        <i/>
        <sz val="11"/>
        <color theme="1"/>
        <rFont val="Calibri"/>
        <family val="2"/>
      </rPr>
      <t>club</t>
    </r>
    <r>
      <rPr>
        <sz val="11"/>
        <color theme="1"/>
        <rFont val="Calibri"/>
        <family val="2"/>
      </rPr>
      <t xml:space="preserve"> grazie all’installazione di uno </t>
    </r>
    <r>
      <rPr>
        <i/>
        <sz val="11"/>
        <color theme="1"/>
        <rFont val="Calibri"/>
        <family val="2"/>
      </rPr>
      <t>smart locker</t>
    </r>
    <r>
      <rPr>
        <sz val="11"/>
        <color theme="1"/>
        <rFont val="Calibri"/>
        <family val="2"/>
      </rPr>
      <t xml:space="preserve">. </t>
    </r>
  </si>
  <si>
    <r>
      <t xml:space="preserve">EXE fornisce servizi </t>
    </r>
    <r>
      <rPr>
        <i/>
        <sz val="11"/>
        <color theme="1"/>
        <rFont val="Calibri"/>
        <family val="2"/>
      </rPr>
      <t xml:space="preserve">cloud (IaaS, PaaS, SaaS) </t>
    </r>
  </si>
  <si>
    <t xml:space="preserve">Sviluppa e la produce di dispositivi medici di nuova generazione per l'endoscopia gastrointestinale.  </t>
  </si>
  <si>
    <r>
      <t xml:space="preserve">PMI innovativa specializzata in soluzioni digitali avanzate utilizzando le più recenti tecnologie </t>
    </r>
    <r>
      <rPr>
        <i/>
        <sz val="11"/>
        <color theme="1"/>
        <rFont val="Calibri"/>
        <family val="2"/>
      </rPr>
      <t>Web3</t>
    </r>
    <r>
      <rPr>
        <sz val="11"/>
        <color theme="1"/>
        <rFont val="Calibri"/>
        <family val="2"/>
      </rPr>
      <t xml:space="preserve">, tra cui </t>
    </r>
    <r>
      <rPr>
        <i/>
        <sz val="11"/>
        <color theme="1"/>
        <rFont val="Calibri"/>
        <family val="2"/>
      </rPr>
      <t>Blockchain</t>
    </r>
    <r>
      <rPr>
        <sz val="11"/>
        <color theme="1"/>
        <rFont val="Calibri"/>
        <family val="2"/>
      </rPr>
      <t xml:space="preserve">, </t>
    </r>
    <r>
      <rPr>
        <i/>
        <sz val="11"/>
        <color theme="1"/>
        <rFont val="Calibri"/>
        <family val="2"/>
      </rPr>
      <t>smart contract</t>
    </r>
    <r>
      <rPr>
        <sz val="11"/>
        <color theme="1"/>
        <rFont val="Calibri"/>
        <family val="2"/>
      </rPr>
      <t xml:space="preserve">, </t>
    </r>
    <r>
      <rPr>
        <i/>
        <sz val="11"/>
        <color theme="1"/>
        <rFont val="Calibri"/>
        <family val="2"/>
      </rPr>
      <t>tokenizzazione</t>
    </r>
    <r>
      <rPr>
        <sz val="11"/>
        <color theme="1"/>
        <rFont val="Calibri"/>
        <family val="2"/>
      </rPr>
      <t xml:space="preserve">, </t>
    </r>
    <r>
      <rPr>
        <i/>
        <sz val="11"/>
        <color theme="1"/>
        <rFont val="Calibri"/>
        <family val="2"/>
      </rPr>
      <t>NFT</t>
    </r>
    <r>
      <rPr>
        <sz val="11"/>
        <color theme="1"/>
        <rFont val="Calibri"/>
        <family val="2"/>
      </rPr>
      <t xml:space="preserve">, metaverso e </t>
    </r>
    <r>
      <rPr>
        <i/>
        <sz val="11"/>
        <color theme="1"/>
        <rFont val="Calibri"/>
        <family val="2"/>
      </rPr>
      <t>AI</t>
    </r>
    <r>
      <rPr>
        <sz val="11"/>
        <color theme="1"/>
        <rFont val="Calibri"/>
        <family val="2"/>
      </rPr>
      <t xml:space="preserve">. </t>
    </r>
  </si>
  <si>
    <t>francesca.ottier@cdpventurecapital.it</t>
  </si>
  <si>
    <t>Francesca Ottier</t>
  </si>
  <si>
    <r>
      <t xml:space="preserve">Azienda </t>
    </r>
    <r>
      <rPr>
        <i/>
        <sz val="11"/>
        <color theme="1"/>
        <rFont val="Calibri"/>
        <family val="2"/>
      </rPr>
      <t>leader</t>
    </r>
    <r>
      <rPr>
        <sz val="11"/>
        <color theme="1"/>
        <rFont val="Calibri"/>
        <family val="2"/>
      </rPr>
      <t xml:space="preserve"> nelle tecnologie di realtà estesa e di intelligenza artificiale generativa applicate a tutti i processi aziendali. Il suo obiettivo è consentire a chiunque di creare esperienze digitali in modo autonomo, senza limitazioni di dispositivo o piattaforma.</t>
    </r>
  </si>
  <si>
    <r>
      <rPr>
        <i/>
        <sz val="11"/>
        <color theme="1"/>
        <rFont val="Calibri"/>
        <family val="2"/>
      </rPr>
      <t>Saas</t>
    </r>
    <r>
      <rPr>
        <sz val="11"/>
        <color theme="1"/>
        <rFont val="Calibri"/>
        <family val="2"/>
      </rPr>
      <t xml:space="preserve"> rivolto alle PMI volto a digitalizzare il proprio catalogo prodotti e il processo di raccolta ordini tramite raccolta di </t>
    </r>
    <r>
      <rPr>
        <i/>
        <sz val="11"/>
        <color theme="1"/>
        <rFont val="Calibri"/>
        <family val="2"/>
      </rPr>
      <t>insight</t>
    </r>
    <r>
      <rPr>
        <sz val="11"/>
        <color theme="1"/>
        <rFont val="Calibri"/>
        <family val="2"/>
      </rPr>
      <t xml:space="preserve"> per massimizzare le vendite.</t>
    </r>
  </si>
  <si>
    <t>Ha brevettato una tecnologia innovativa per lo stoccaggio di anidride carbonica sotto forma di bicarbonati di calcio in acqua di mare.</t>
  </si>
  <si>
    <t>giordano@allelica.com</t>
  </si>
  <si>
    <t>Giordano Bottà</t>
  </si>
  <si>
    <t>Fire Investment sviluppa una piattaforma che consente di aggregare le informazioni presenti sul mercato della finanza al fine di gestire i portafogli detenuti in diverse istituzioni.</t>
  </si>
  <si>
    <t>Business model: B2B2C
Captable: 84,5% dei founders
Fundraising; €800k
&gt; motivo rejection: settore di riferimento</t>
  </si>
  <si>
    <t>Rejected a marzo 2024 con motivazione 1.m, risegnalata da un advisor.
Risultati:
- €10 utenti attivi
- 50k download
- €100k di ricavi da settembre 2023 a marzo 2024
Team: 3 founding team + 6 risorse aggiuntive
Cash burn: €20k/mese
Business model:
- Vendita cartellini: costo medio €8
- Trading fee: commissioni compravendita (fee media: 4%)
- Advertising
- Season pass: sottoscrizioni mensili (0,99€/mese)
- Vendita dati: B2B SaaS
Fundraised:nel 2022  €325k ad un pre money €1,5m da Intesa SanPaolo e €350k nel 2025 ad una  pre money €3,3m
Fundraising: €1m (contatti con 360Capital che farebbe da lead) pre money €5-7m. 
Fatta call il 19/03.
&gt;  motivo rejection: settore di riferimento.</t>
  </si>
  <si>
    <t>Fondata a luglio 2022
Business model B2B
POC ambito sicurezza e stanno lavorando con Infrato (realizzazione della linea 2 di Torino della metropolitana) e ad un POC con Intesa SanPaolo.
Costo robot: da €45k a €150k con cui fanno SaaS
Clienti: al momento abbiamo fatto solo POC.
Financials: €100k da POC, €200k da grant, €100k di asset
Team: 5 persone tutte full time tranne una risorsa.. più alter 3-4 persone che collaborano esternamente 
Fundraising: €500k-€1m
Captable: 77% founders, 23% Archangel
&gt; Fatta call il 26/04. motivo rejection: fase di vita (hanno solo POC), interessante ambito di applicazione. Ci mandano BP e ci aggiornano nei prossimi mesi sullo sviluppo.</t>
  </si>
  <si>
    <t>Team: 5 persone (2 co-founders di cui solo uno full time, l’altro è anche un professore universitario)
Business model: B2B e B2C. Focus principale sul B2B
Revenue model: B2B PoC e SaaS, B2C Pay-per-use e premium
Traction: PoC ongoing con una banca (€10k ricavi). Altre 5 banche in pipeline (banca popolare di sondrio, BCC Roma, Credem, ecc). B2C: 80+ utenti registrati usano l’app quasi tutti i giorni (ad oggi è free).
Pricing: su B2B PoC 30k e SaaS fee €50k (puntano ad arrivare a €100k), con la prima banca hanno offerto sconto del 60% (€10k valore del PoC), con altri si stanno posizionando a €2k/mese. B2C: 10€/mese.
Fundraised: €200k da Archangel
Fundraising: €150k
Captable: 88% founders, 12% Archangel
&gt; Fatta call il 26/04. motivo rejection: fase di vita, business model poco scalabile.</t>
  </si>
  <si>
    <t>B2B: ACV ~€1k, LTV €25+ k; ~€500 CAC (Churn rate &lt;2% via high fidelization/personalized products) 
B2C: ACV ~€50, LTV ~€1.5 k; CAC ~€100 (Churn rate &lt;1% via high fidelization/personalized products)
Fundraised: €110 k pre-seed (CdP, Startupbootcamp, Wylab, più un angel investor). €150 k di finanziamento TBF nel 3° trimestre 2024 per l'industrializzazione del brevetto (Brevetti).
Fundraising: Ora sta raccogliendo €1m di seed (con opzioni discrezionali fino a 900.000 euro da parte degli attuali investitori) tramite quasi-equity (nota convertibile o SAFE) e/o equity.
&gt; motivo rejection: settore di riferimento</t>
  </si>
  <si>
    <t>Business model: D2C
Ricavi: 2023: €4,4m; 2024e €5,5m; 2025e: €11,7m; 2026e: €19m
EBITDA:  2023: €500k; 2024e €600k; 2025e: €1m; 2026e: €2,3m
Fundraising: €3m
&gt; motivo rejection: settore di riferimento</t>
  </si>
  <si>
    <t>Business model: B2B2C
Captable: 84,5% dei founders
Fundraising; €800k
&gt; motivo rejection: Percorso di crescita attuale</t>
  </si>
  <si>
    <t>Hanno aperto due negozi fisici e uno in partnership con Sephora.
Team: 4 persone (ogni salone ha 4 dipendenti più 1 store manager).
2 linee di business: vendita di prodotti e servizi in salone.
Ricavi: 2023: €500k; 2024e: €1m; 2025e: €1,9m; 2026e: €3,4m; 2027e: €5m; 2028e: €6,3m.
Fundraising; €1m ad una pre-money di €4m al fine di raggiungere breakeven e dedicare un budget lato prodotto (shampoo, balsamo e detangler).
&gt; Fatta call il 30/04. Motivo rejection: settore di riferimento</t>
  </si>
  <si>
    <t>Team: 3 persone (2 founder), esternalizzata la parte di sviluppo di piattaforma 
Revenue model:
-	Banche e assicurazioni: licenza annuale per ogni filiale o agenzia che utilizza la piattaforma (€15k/anno);
-	Partner di adattamento: 10% commissioni sulle misure di adattamento vendute tramite la piattaforma
Ricavi: 2023: €120k; 2024e: €400k (senza AuCap) €1m (con AuCap)
POC: Banca Popolare di Sondrio e generali (valore €120k)
Traction prevista 2024: €160k
Strategia di vendita: business developer del settore, partnership con società di consulenza 
Fundraising: €1,5m ad una pre money di €10m 
&gt; Fatta call il 2/05. Motive rejection: hanno ancora traction limitata, business model poco scalabile, struttura operazione (pre money alta per lo stadio di vita dell’iniziativa).</t>
  </si>
  <si>
    <t>Divinea</t>
  </si>
  <si>
    <t>NH2 Tech</t>
  </si>
  <si>
    <t>Sandoli Marco</t>
  </si>
  <si>
    <t>Claudio Garavaglia-MGA</t>
  </si>
  <si>
    <t xml:space="preserve"> Produce un composto chimico non cancerogeno chiamato "Proamina" in grado di sostituire lo zucchero nell’industria alimentare.</t>
  </si>
  <si>
    <t xml:space="preserve">claudio.garavaglia@mailmga.com </t>
  </si>
  <si>
    <t>Claudio Garavaglia</t>
  </si>
  <si>
    <t>m.sandoli@ditanno.it</t>
  </si>
  <si>
    <t>Marco Sandoli</t>
  </si>
  <si>
    <r>
      <rPr>
        <i/>
        <sz val="11"/>
        <rFont val="Calibri"/>
        <family val="2"/>
      </rPr>
      <t>Brand</t>
    </r>
    <r>
      <rPr>
        <sz val="11"/>
        <rFont val="Calibri"/>
        <family val="2"/>
      </rPr>
      <t xml:space="preserve"> di accessori ed abbigliamento per uomo e donna di alta qualità, </t>
    </r>
    <r>
      <rPr>
        <i/>
        <sz val="11"/>
        <rFont val="Calibri"/>
        <family val="2"/>
      </rPr>
      <t>made-in Italy</t>
    </r>
    <r>
      <rPr>
        <sz val="11"/>
        <rFont val="Calibri"/>
        <family val="2"/>
      </rPr>
      <t xml:space="preserve"> e realizzati con fibre riciclate e riciclabili.</t>
    </r>
  </si>
  <si>
    <t>AngelEye</t>
  </si>
  <si>
    <t>BeDimensional</t>
  </si>
  <si>
    <t>Rejected a dicembre 2022 con motivazione 2.a
Fondata nel 2017.
Ricavi: €1,8m nel 2022, dovuto principalmente alla dipendenza da Intesa, che pesa per l'80-85% sui ricavi totali; 2023e: €2,3m (di cui €2,1m proveniente dalle Banche); 2024e:  €3,4m (prospettiva di break-even); €2025e: €5,4m; 2026e: €8,7m (di cui €6m proveniente dalle banche e €1,8m dalle Corporate).
Clienti: Intesa Sanpaolo, Banco BPM, Banco Posta, Zoppas Industries, Bonfiglioli.
Fundraised: €3,5m da investitori istituzionali (CDP e LIFTT), family office e High net-Worth Indivisuals.
Fundraising: €4,3m/€5m entro Q12024 ad una pre money di €25m per finanziare investimenti in tecnologia, marketing, crescita e sviluppo.
&gt; motivo rejection: mercato di riferimento piccolo con un solo cliente effettivo sul mercato (ISP), prodotto non tecnologico, molti fondi si sono tirati indietro (United Venture, P101, 360 Capital). Aspettare conferma di Giulio per inviare mail di rejection.</t>
  </si>
  <si>
    <t>Ricavi 2021: €2m; 2022: €2,6m; 2023: €2,9m; 2024e: €3,4m; 2025e: €4,9m; 2026e: €6,9m
EBITDA: 2021: €163k; 2022 €238k; 2023: €222k; 2024e: -€77k; 2025e: €93k; 2026e: €493k
Primo margine: 65% (costo maggiore è il personale).
Pricing: B2B €100k per istallazione e €100k manutenzione.
Team: 12 persone.
# installazioni da inizio attività: 250+
Captable: 33% H.L. Gmbh (società tedesca specializzata nell’ingegneria delle piscine); il resto è dei founders
Fundraising: hanno in mente un round da €300k a €4,7m.
&gt; motivo rejection: settore di riferimento, non è un business da VC.</t>
  </si>
  <si>
    <t>Team: 33 persone
Clienti: Herno €2m/anno, Montura 1,5m/anno
Revenues: 2024e: €769k; 2025e: €1,5m; 2026e: €2m; 2027e: €3,5m
Revenue model: licenze SaaS (€200k per i grandi clienti, €72k per i clienti medi, €30k per i clienti piccoli.
Captable: 98% Cantiere Maggiore s.r.l. (Claudio Marenzi); 2% founder
Fundraising: €3m 
&gt; Fatta call il 2/05, devono mandarci ulteriori approfondimenti sul prodotto. Motivo rejection: Dubbi su founder, struttura della captable. Aggiornare Salvatore sugli sviluppi.</t>
  </si>
  <si>
    <t>Team: 10 persone.
Pricing: non è stata ancora definita una strategia di pricing.
Ricavi: 2023: €300k; 2024e: €2,1m; 2025e: €3,5m; 2026e: €5,2m
EBITDA: 2024e: €1,6m; 2025e: €2,6m; 2026e: €4,1m
&gt; Fatta call il 8/05. Motivo rejection: non sono in raccolta, hanno un approccio consulenziale, founders non convincenti, non hanno traction, fase di vita.</t>
  </si>
  <si>
    <t>WeShort</t>
  </si>
  <si>
    <t>QualeAgenzia.it</t>
  </si>
  <si>
    <t xml:space="preserve">Deposh </t>
  </si>
  <si>
    <t>Marco Savorgnan-LUM Strategy Innovation</t>
  </si>
  <si>
    <t>03//05/2024</t>
  </si>
  <si>
    <r>
      <t xml:space="preserve">Piattaforma che mette in contatto diretto creatori di contenuti, come </t>
    </r>
    <r>
      <rPr>
        <i/>
        <sz val="11"/>
        <color theme="1"/>
        <rFont val="Calibri"/>
        <family val="2"/>
      </rPr>
      <t>influencer</t>
    </r>
    <r>
      <rPr>
        <sz val="11"/>
        <color theme="1"/>
        <rFont val="Calibri"/>
        <family val="2"/>
      </rPr>
      <t xml:space="preserve"> di diversi settori, con rivenditori, marchi e fornitori di servizi. </t>
    </r>
  </si>
  <si>
    <t>savorgnan@lumsi.it</t>
  </si>
  <si>
    <t>Marco Savorgnan</t>
  </si>
  <si>
    <t>m.tricella@qualeagenzia.it</t>
  </si>
  <si>
    <t>Mattia Tricella</t>
  </si>
  <si>
    <t>info@deposh.it</t>
  </si>
  <si>
    <t>Claudio Baglieri</t>
  </si>
  <si>
    <r>
      <t xml:space="preserve">BeSight è una </t>
    </r>
    <r>
      <rPr>
        <i/>
        <sz val="11"/>
        <color theme="1"/>
        <rFont val="Calibri"/>
        <family val="2"/>
      </rPr>
      <t xml:space="preserve">fashion-tech company </t>
    </r>
    <r>
      <rPr>
        <sz val="11"/>
        <color theme="1"/>
        <rFont val="Calibri"/>
        <family val="2"/>
      </rPr>
      <t xml:space="preserve">che ha come obiettivo la digitalizzazione della catena del valore nel settore </t>
    </r>
    <r>
      <rPr>
        <i/>
        <sz val="11"/>
        <color theme="1"/>
        <rFont val="Calibri"/>
        <family val="2"/>
      </rPr>
      <t>Fashion &amp; Luxury.</t>
    </r>
  </si>
  <si>
    <t>40 clienti in tutto il mondo
Clienti: Samsonite, Iveco, Volvo, Sogema, Generali, EneryTeam, Beko, Intesa SanPaolo, Mediolanum, ecc..
&gt; Fatta call il 7/05. Non sono in raccolta, volevano proporci un progetto.</t>
  </si>
  <si>
    <r>
      <t xml:space="preserve">Piattaforma di </t>
    </r>
    <r>
      <rPr>
        <i/>
        <sz val="11"/>
        <rFont val="Calibri"/>
        <family val="2"/>
        <scheme val="minor"/>
      </rPr>
      <t>Influencer Marketing.</t>
    </r>
  </si>
  <si>
    <t>Rejected ad agosto 2020 con motivazione 1.a, ci è stata ripresentata da Loris Lanzellotti. Bocciata a luglio 2022 con motivazione 6.a. Bocciata a giugno 2023 con motivazione 6.a.
Clienti: 300+ tra cui Martini, Nestlè; RedBull, ecc.
Fatturato 2020: €152k, 2021: €585k, 2022: €1,13m (EBITDA positive); 2023: €2,2m; 2024e: €5,4m; 2025e: €12,3m (torneranno EBITDA negativi per -€1,3m)
Fundraised: €707k in equity e €825k in convertibile.
Captable: 38% Adriano Di Giulio, 38% Olimpio Canzano; 24% investitori minori.
Fundraising: a giugno 2023 erano in raccolta per €500k ad una pre-money valuation di €7,5m, il nuovo deck non contiene informazioni circa il nuovo round.
&gt; sono cresciuti bene, ma conflitto con Buzzoole.</t>
  </si>
  <si>
    <r>
      <t xml:space="preserve">Aiutano le aziende a trovare i candidati </t>
    </r>
    <r>
      <rPr>
        <i/>
        <sz val="11"/>
        <color theme="1"/>
        <rFont val="Calibri"/>
        <family val="2"/>
      </rPr>
      <t>tech</t>
    </r>
    <r>
      <rPr>
        <sz val="11"/>
        <color theme="1"/>
        <rFont val="Calibri"/>
        <family val="2"/>
      </rPr>
      <t xml:space="preserve"> e </t>
    </r>
    <r>
      <rPr>
        <i/>
        <sz val="11"/>
        <color theme="1"/>
        <rFont val="Calibri"/>
        <family val="2"/>
      </rPr>
      <t>digital</t>
    </r>
    <r>
      <rPr>
        <sz val="11"/>
        <color theme="1"/>
        <rFont val="Calibri"/>
        <family val="2"/>
      </rPr>
      <t xml:space="preserve"> certificati, ottimizzando ed efficientando i processi di ricerca e selezione, riducendone i costi e velocizzandone le tempistiche.</t>
    </r>
  </si>
  <si>
    <t>Piattaforma che permette di trovare le agenzie immobiliari, compararne i risultati e servizi offerti per scegliere la più adatta alle proprie esigenze.</t>
  </si>
  <si>
    <t>gc@exe.it</t>
  </si>
  <si>
    <t>Gianluigi Capra</t>
  </si>
  <si>
    <t>Fondata 36 anni fa
Clienti attivi: 100
Clienti: Nuti, LC Imola informatica, Lyreco
Ricavi: 2023: €2,5m; 2024e: circa €3,6m; 2025e: circa €4m; 2026e: circa €6m
Fundraising: €1,5m ad una pre money di  €8,5m
&gt; Fatta call il 10/05. Li boccerei perchè non è operazione di VC (vogliono vendere le quote per monetizzare). Firmare NDA da intestare Gianluigi Capra per condivisione dataroom.</t>
  </si>
  <si>
    <t>Fondata nel 2021.
Ricavi 2023: €30k
Hanno in corso 8 PoC dal valore di €50k per il 2024.
Fundraising: in raccolta per un seed round da €1-2m.
&gt; Fatto meeting di update con fondo VV6, motivo rejection: fase di vita.</t>
  </si>
  <si>
    <t>Team: 35 persone prevediamo di arrivare a 40 entro l’anno.
Marginalità: prevedono di raggiungere 70%
Obiettivi 2026-2027 EIBTDA positive.
Partnership: Varta. Mckinsey, gruppo Florence.
Revenues: 2023: €1,8m; 2024e: €2,6m.
Fundraised: nel 2023 hanno raccolto €15m ad una pre-money di €25,95m da CDP, Nova e Eni Next  e Aureka.
Fundraising: €5m ad una pre-money di €49m da chiudere entro l’estate 2024. Prevedono anche un altro round nel 2025. 
&gt; Fatta call il 7/05. Mandato NDA. Motivo rejection: struttura operazione e settore di riferimento.</t>
  </si>
  <si>
    <t>Clienti: 2,4k
Collaboratori: 8k
Progetti: 34k
Il deck non contiene informazioni economiche
&gt; Sentiti dal fondo VV6. motivo rejection: non è un'operazione da VC.</t>
  </si>
  <si>
    <t>Fundraising: Deposh offre opportunità di investimento tramite club deal per sostenere il marketing della piattaforma e lanciare comunità dedicate ai settori della moda/bellezza e dei vini/champagne. Non è stato definito un round.
&gt; motivo rejection: settore di riferimento, business model confuso, fase di vita.</t>
  </si>
  <si>
    <t>30 clienti attivi (Vileda e GLS i brand più importanti)
ARR di circa €200k
Team: 4 persone
Revenue model: set up iniziale €3k-€10k e canone annuale che va da €1/ a €10/anno
Ricavi: 2021: €105k; 2022: €159k; 2023: €149k; 2024e: €300k.
Fundraised: bootstrapping
Fundraising: €1,2m per investimenti in sales &amp; marketing e R&amp;D. Vorrebbero cedere il 20% delle quote €4,8m di pre-money.
Obiettivi nei prossimi 24 mesi: arrivare ad un ARR a €1,5m e 320 clienti.
&gt; Fatta call il 8/05. Motivo rejection: percorso di crescita, fase di vita (sono sul mercato da diversi anni), poca traction commerciale.</t>
  </si>
  <si>
    <t>Clienti: 300+
Users: 1k
Fundraising; €4m
&gt; motivo rejection: settore di riferimento</t>
  </si>
  <si>
    <t>Italian Artisan</t>
  </si>
  <si>
    <t>Revenues: 2021: €5,7m; 2022: €6,3m; 2023: €7,1m; 2024e: €7,7m; 2025e: €8,7m; 2026e: €9,6m
EBITDA: 2021: €1,3m; 2022: €1,6m; 2023: €2,2m; 2024e: €2,9m; 2025e: €4m; 2026e: €4,8m
Fundraising: €18m da suddividere in due tranches (€10m nel 2024 e €8m nel 2025).
&gt; Fatta call il 15/05. Motivo rejection: struttura dell’operazione, non è operazione da VC</t>
  </si>
  <si>
    <t>Alessandro Tozzi</t>
  </si>
  <si>
    <t>a.tozzi@endostart.com</t>
  </si>
  <si>
    <t>Clienti: Heaven; un'azienda del Nord Italia nel campo della logisica e del commercio e una catena di supermercati
Ricavi attesi: 2024e: €15k; 2025e; €1,8m; 2026e: €4,1m; 2027e: €5m; 2028e: €7,8m
EBITDA: 2024e: -€492k; 2025e; €484k; 2026e: €1,8m; 2027e: €2,3m; 2028e: €4,1m
Captable: 16,67% SMA s.r.l.; 16,67% Cappelletti Mattia; 16,67% Quasimodo S.r.l.; 50% MGA S.p.a.
Fundraised: debito €1m
Fundraising: €400k 
&gt; motivo rejection: mancato seguito e base di vita.</t>
  </si>
  <si>
    <t>Aenduo</t>
  </si>
  <si>
    <t xml:space="preserve">Tuddu </t>
  </si>
  <si>
    <t>Prismed</t>
  </si>
  <si>
    <t>Piattaforma sanitaria che tiene traccia dell'intero spettro di metriche sanitarie, tra cui biometria, attività, nutrizione, sonno e peso.</t>
  </si>
  <si>
    <t>Applicazione che crea liste della spesa partendo dalle ricette e nella quale è possibile acquistare i prodotti più adatti.</t>
  </si>
  <si>
    <t>Team: 8 persone
Ricavi: 2024e: €225k; 2025e: €984k; 2026e: €2,1m; 2027e: €4,3m
EBITDA: 2024e: -€158k; 2025e: -€16k; 2026e: €653k; 2027e: €2,1m
Fundraising; €500k
&gt; la boccerei per fase di vita e settore di riferimento.</t>
  </si>
  <si>
    <r>
      <t xml:space="preserve">Piattaforma che rivoluziona il </t>
    </r>
    <r>
      <rPr>
        <i/>
        <sz val="11"/>
        <rFont val="Calibri"/>
        <family val="2"/>
      </rPr>
      <t>marketing</t>
    </r>
    <r>
      <rPr>
        <sz val="11"/>
        <rFont val="Calibri"/>
        <family val="2"/>
      </rPr>
      <t xml:space="preserve"> consentendo alle aziende di integrare WhatsApp nella loro comunicazione professionale.</t>
    </r>
  </si>
  <si>
    <r>
      <t xml:space="preserve">Piattaforma che consente a </t>
    </r>
    <r>
      <rPr>
        <i/>
        <sz val="11"/>
        <rFont val="Calibri"/>
        <family val="2"/>
        <scheme val="minor"/>
      </rPr>
      <t>brand</t>
    </r>
    <r>
      <rPr>
        <sz val="11"/>
        <rFont val="Calibri"/>
        <family val="2"/>
        <scheme val="minor"/>
      </rPr>
      <t xml:space="preserve"> del settore moda/accessori (prevalentemente </t>
    </r>
    <r>
      <rPr>
        <i/>
        <sz val="11"/>
        <rFont val="Calibri"/>
        <family val="2"/>
        <scheme val="minor"/>
      </rPr>
      <t>emerging brand</t>
    </r>
    <r>
      <rPr>
        <sz val="11"/>
        <rFont val="Calibri"/>
        <family val="2"/>
        <scheme val="minor"/>
      </rPr>
      <t xml:space="preserve">) di entrare in contatto con produttori italiani sulla base delle proprie necessità in termini di prodotto, materiali e </t>
    </r>
    <r>
      <rPr>
        <i/>
        <sz val="11"/>
        <rFont val="Calibri"/>
        <family val="2"/>
        <scheme val="minor"/>
      </rPr>
      <t>standard</t>
    </r>
    <r>
      <rPr>
        <sz val="11"/>
        <rFont val="Calibri"/>
        <family val="2"/>
        <scheme val="minor"/>
      </rPr>
      <t xml:space="preserve"> qualitatitivi.</t>
    </r>
  </si>
  <si>
    <t>benito.malaspina@didimora.com</t>
  </si>
  <si>
    <t>Benito Malaspina</t>
  </si>
  <si>
    <t>enrico.noseda@limenet.tech</t>
  </si>
  <si>
    <t>Enrico Noseda</t>
  </si>
  <si>
    <t xml:space="preserve">Rejected a settembre 2023 con motivazione 1.m, risegnalata da Filippo Cattabiani di KPMG.
Fondata nel 2020
Acquisizione clienti B2B attraverso attività commerciale con gli agenti. B2C: convenzione con Confindustria (scontistica del 20%).
EBITDA 2021: -€286k; 2022: -€237k; 2023e: -€459k; 2024 e 2025 ancora EBITDA negative. 
Ricavi 2021: €146k; 2022: €238k; 2023: €503k (da precedente piano €1,8mln); 2024e: €1,6m (YTD ad aprile €600k); 2025e: €3,4m; 2026e: €7m; 2027e: €11,6m. 
Risultati:
Clienti: 32k registrati di cui 1k paganti. B2B il cliente più importante è il gruppo Cremonini
CAC: €2 su B2B
6,6k switch cumulati da gennaio ad aprile 2024
Competitor: differenze con Switcho a loro è manuale rispetto a Billoo, anche un po’ il modello di business (Billoo punta sul recurring, Switcho one shot)
Debito di 5 anni pari a €200k, creditore Unicredit. 
Fundraised: 2022Q4 €1m con F&amp;F, BA. 
Fundraising: €5m ad una pre money valuation di €25-27m da chiudere entro l’estate.
&gt; Fatta call il 14/05. motivo rejection: dubbisu scenario competitivo: Switcho è un competitor nato nel 2019 che, però, è cresciuto più in fretta di Billoo e prospetta ricavi per €30m e 40% EBITDA entro il 2026. Dubbi anche circa la struttura dell’operazione (pre money €25-27m) e business model (B2C). </t>
  </si>
  <si>
    <t>Fatturato: 2023: €700k
Clienti: D.A.T.E., Alperia, Decathlon, BASF, Marinella, Monnalisa, Alce Nero, Ferrarini, Peron, Gabor Cosmetics, Cantine Paololeo, Caffè Musetti, etc.
Fundraising: €1,5m-€2m ad una pre money di €4m-€5m
&gt; Fatta call il 16/05. motivo rejection: Per quanto il pivot sembra interessante, ad oggi non ha traction. Percorso di crescita lento essendo sul mercato da molti anni.</t>
  </si>
  <si>
    <t>Modello di business a entrate ricorrenti attraverso la vendita di kit monouso.
Team: 10 persone (più 6 persone dell’advisory board).
Costo di produzione: €100 (produzione esternalizzata ma questo mese apriranno un centro di produzione interno). 3 ordini ricevuti dagli ospedali.
Clienti: 90 ospedali a cui hanno presentato il dispositivo (50 stanno portando avanti le procedure di richiesta di prova del prodotto).
Pricing: €500 (per il kit monouso), il carrellino in comodato d’uso
Risultati: &gt;100 clienti trattati, 3 brevetti e hanno iniziato a commercializzare anche in Europa (in UK).
Ricavi: 2024e: €219k; 2025e: €1,7m
Fundraised: €8,2m con una pre money di €10m con Panakès Partners, Eureka! Ventures, Progress Tech Transfer, HTH e LIFTT.
Fundraising: €10m con una pre money ancora da definire (€3m-€5m già committed dagli attuali soci) per lanciare le attività commerciali negli Stati Uniti, far crescere le attività commerciali in Europa, ampliare la tecnologia a nuove indicazioni e raggiungere la profittabilità.
&gt; Fatta call il 15/05. motivo rejection: struttura del round e settore di riferimento. Ci mandano BP, approfondimenti su mercato, prodotto e competitor.</t>
  </si>
  <si>
    <t>Rejected a febbraio 2019 con motivazione 1.a (da monitorare) e ad aprile 2022 con motivazione 2.a., ci hanno riscritto a maggio 2024.
Ricavi pari a €350k nel 2023 (x2-3 nel 2024); 18 clienti tra cui Carrefour, Clio Make Up, Sephora, Leroy Merlin.
In raccolta per €300-500k per consolidare il business in Italia e sviluppare la linea di formazione. Ad oggi ha raccolto €330k da Primo Ventures (nel 2017).
&gt; Sentiti in call dal fondo VV6: assenza di tecnologia (utilizzano la tecnologia del loro competitor francese Caast); dubbi sulla difendibilità (modello di business tipico di una agenzia media).</t>
  </si>
  <si>
    <t>Progetto nato nel 2022 all'interno della società Flyer Tech S.r.l.  La piattaforma Marlene consente alle aziende clienti di creare sui propri siti e-commerce dirette in live-streaming per fare shopping.</t>
  </si>
  <si>
    <t>Logbot offre una soluzione IoT proprietaria per le aziende che vogliono digitalizzare il proprio prodotto industriale. Nello specifico, la società consente ai clienti (produttori di macchine di produzione e produttori di appliance in ambito professionale) di: (i) integrare all’interno del proprio prodotto una soluzione IoT, (ii) gestire autonomamente il proprio parco di dispositivi installato e (iii) estrarre, interpretare e rappresentare i dati generati.</t>
  </si>
  <si>
    <t>6 soci attuali:
€209.374,14</t>
  </si>
  <si>
    <t>Realizza una stampante 3D per l'odontoiatria che consente ai dentisti di eseguire restauri dentali in policromia in meno di 2 ore. Utilizza un processo che sostituisce le fasi di produzione, colorazione e rifinitura finora necessariamente eseguite dal dentista e dal laboratorio odontotecnico.</t>
  </si>
  <si>
    <t>ProGaming Italia</t>
  </si>
  <si>
    <t>LianeCare</t>
  </si>
  <si>
    <t>Smace</t>
  </si>
  <si>
    <t>TextYess</t>
  </si>
  <si>
    <t>Eventvm</t>
  </si>
  <si>
    <t>DRB</t>
  </si>
  <si>
    <t>Easydance</t>
  </si>
  <si>
    <t>Open Energy</t>
  </si>
  <si>
    <t>Sailes Yes</t>
  </si>
  <si>
    <t>Marco Lucchino</t>
  </si>
  <si>
    <r>
      <t xml:space="preserve">Opera nell' ambito dell'organizzazione di eventi tecnologici, di intrattenimento, </t>
    </r>
    <r>
      <rPr>
        <i/>
        <sz val="11"/>
        <color theme="1"/>
        <rFont val="Calibri"/>
        <family val="2"/>
      </rPr>
      <t>esports</t>
    </r>
    <r>
      <rPr>
        <sz val="11"/>
        <color theme="1"/>
        <rFont val="Calibri"/>
        <family val="2"/>
      </rPr>
      <t xml:space="preserve"> e </t>
    </r>
    <r>
      <rPr>
        <i/>
        <sz val="11"/>
        <color theme="1"/>
        <rFont val="Calibri"/>
        <family val="2"/>
      </rPr>
      <t>gaming</t>
    </r>
    <r>
      <rPr>
        <sz val="11"/>
        <color theme="1"/>
        <rFont val="Calibri"/>
        <family val="2"/>
      </rPr>
      <t xml:space="preserve"> in Italia e Svizzera, offrendo anche consulenza strategica, produzione </t>
    </r>
    <r>
      <rPr>
        <i/>
        <sz val="11"/>
        <color theme="1"/>
        <rFont val="Calibri"/>
        <family val="2"/>
      </rPr>
      <t>broadcast</t>
    </r>
    <r>
      <rPr>
        <sz val="11"/>
        <color theme="1"/>
        <rFont val="Calibri"/>
        <family val="2"/>
      </rPr>
      <t xml:space="preserve"> e creazione di contenuti.</t>
    </r>
  </si>
  <si>
    <r>
      <t xml:space="preserve">Piattaforma di abbonamento per supportare l'integrazione vita-lavoro dei dipendenti, offrendo servizi di </t>
    </r>
    <r>
      <rPr>
        <i/>
        <sz val="11"/>
        <color theme="1"/>
        <rFont val="Calibri"/>
        <family val="2"/>
      </rPr>
      <t>caring</t>
    </r>
    <r>
      <rPr>
        <sz val="11"/>
        <color theme="1"/>
        <rFont val="Calibri"/>
        <family val="2"/>
      </rPr>
      <t xml:space="preserve"> aziendale, formazione psicoeducativa e supporto psicologico per migliorare il benessere aziendale.</t>
    </r>
  </si>
  <si>
    <r>
      <t xml:space="preserve">Assistente per </t>
    </r>
    <r>
      <rPr>
        <i/>
        <sz val="11"/>
        <color theme="1"/>
        <rFont val="Calibri"/>
        <family val="2"/>
      </rPr>
      <t>eCommerce</t>
    </r>
    <r>
      <rPr>
        <sz val="11"/>
        <color theme="1"/>
        <rFont val="Calibri"/>
        <family val="2"/>
      </rPr>
      <t xml:space="preserve"> su WhatsApp, risponde alle domande dei clienti, converte conversazioni in vendite, invia automatismi e campagne di </t>
    </r>
    <r>
      <rPr>
        <i/>
        <sz val="11"/>
        <color theme="1"/>
        <rFont val="Calibri"/>
        <family val="2"/>
      </rPr>
      <t>marketing</t>
    </r>
    <r>
      <rPr>
        <sz val="11"/>
        <color theme="1"/>
        <rFont val="Calibri"/>
        <family val="2"/>
      </rPr>
      <t>, e consente di acquistare tramite il testo per acquistare.</t>
    </r>
  </si>
  <si>
    <t>Permette la ricerca, prenotazione e condivisione di eventi locali, nel contempo, aiutano i locali permettendo loro di sponsorizzare e gestire le proprie prenotazioni.</t>
  </si>
  <si>
    <r>
      <t xml:space="preserve">Piattaforma per automatizzare e velocizzare l'acquisizione di nuovi clienti: dall'estrapolazione di liste di </t>
    </r>
    <r>
      <rPr>
        <i/>
        <sz val="11"/>
        <color theme="1"/>
        <rFont val="Calibri"/>
        <family val="2"/>
      </rPr>
      <t>decision maker</t>
    </r>
    <r>
      <rPr>
        <sz val="11"/>
        <color theme="1"/>
        <rFont val="Calibri"/>
        <family val="2"/>
      </rPr>
      <t xml:space="preserve"> fino alla creazione di campagne automatizzate.</t>
    </r>
  </si>
  <si>
    <t>App che offre una soluzione per trovare locali e eventi adatti alle proprie preferenze e gusti.</t>
  </si>
  <si>
    <r>
      <t xml:space="preserve">Semplifica l'esternalizzazione dei </t>
    </r>
    <r>
      <rPr>
        <i/>
        <sz val="11"/>
        <color theme="1"/>
        <rFont val="Calibri"/>
        <family val="2"/>
      </rPr>
      <t>meetup</t>
    </r>
    <r>
      <rPr>
        <sz val="11"/>
        <color theme="1"/>
        <rFont val="Calibri"/>
        <family val="2"/>
      </rPr>
      <t xml:space="preserve"> di team, offrendo luoghi di lavoro adatti e servizi aggiuntivi su un'unica piattaforma con lo scopo di migliorare il benessere e la produttività dei dipendenti.</t>
    </r>
  </si>
  <si>
    <t>marcoluigilucchino@gmail.com</t>
  </si>
  <si>
    <t>annabenini@lianecare.com</t>
  </si>
  <si>
    <t>Anna Benini</t>
  </si>
  <si>
    <t>giacomo@eventvm.it</t>
  </si>
  <si>
    <t>Giacomo Giacca</t>
  </si>
  <si>
    <t>d.piazza@drb.aero</t>
  </si>
  <si>
    <t>Diego Piazza</t>
  </si>
  <si>
    <t>amministrazione@easydance.app</t>
  </si>
  <si>
    <t>Davide Leardi</t>
  </si>
  <si>
    <t>gianni@openenergy.co</t>
  </si>
  <si>
    <t>Gianni Arena</t>
  </si>
  <si>
    <t>seninieleonora@gmail.com</t>
  </si>
  <si>
    <t>Eleonora Senini</t>
  </si>
  <si>
    <t>Business model: ticketing fee (2-6€); subscription (€100/mese); white label &amp; API (€500/1k mese)
Clienti target: utenti locali, proprietari di locali ed organizzatori di eventi, agenzie di marketing ed eventi.
Fundraising: €1m
&gt; motivo rejection: settore di riferimento</t>
  </si>
  <si>
    <r>
      <t xml:space="preserve">Piattaforma di </t>
    </r>
    <r>
      <rPr>
        <i/>
        <sz val="11"/>
        <color theme="1"/>
        <rFont val="Calibri"/>
        <family val="2"/>
      </rPr>
      <t>streaming</t>
    </r>
    <r>
      <rPr>
        <sz val="11"/>
        <color theme="1"/>
        <rFont val="Calibri"/>
        <family val="2"/>
      </rPr>
      <t xml:space="preserve"> dedicata esclusivamente al mondo del cinema breve (cortometraggi).</t>
    </r>
  </si>
  <si>
    <t>Ha sviluppato una soluzione, composta da software e robot, che permette agli OSS delle strutture ospedaliere, sia private che pubbliche, di monitorare i pazienti allettati, consentendo di mettere in atto le giuste terapie previste dai protocolli di ogni reparto.</t>
  </si>
  <si>
    <t xml:space="preserve">La soluzione è TRL 9. Al momento, stanno negoziando la fornitura del servizio con Humanitas e un polo universitario estero che ha 70 ospedali sparsi in tutto il mondo, di cui uno a Palermo. Modello di ricavi: €4,5k per noleggio robot ed utilizzo del software + parte variabile pay per use (l'ospedale paga €35 / numero di trattamenti).
In raccolta per €3m, di cui €1-1,5m potrebbero essere coperti da CDP VC tramite Fondo Sud. Hanno poi ricevuto interesse da  investitori esteri + €500k da 10-15 investitori privati. L'idea è poi quella di candidarsi per la selezione da parte di un acceleratore europeo che metterebbe a disposizione €17m.
&gt; Fatta call team VV6 il 22/05; ci terranno aggiornati sugli sviluppi con Humanitas, con cui hanno incontro il 10 giugno </t>
  </si>
  <si>
    <t xml:space="preserve">il deck non contiene informazioni economiche
&gt; motivo rejection: non sono in raccolta al momento. </t>
  </si>
  <si>
    <t>ha ideato un  sistema automatizzato per reperire informazioni verticali in diversi ambiti al fine di creare delle strategie operative ad-hoc per piccole e medie imprese.</t>
  </si>
  <si>
    <t xml:space="preserve"> Piattaforma che raccoglie e aggrega i dati per analizzare e valutare gli immobili privati.</t>
  </si>
  <si>
    <t>david@italian-artisan.com</t>
  </si>
  <si>
    <t>David Clementoni</t>
  </si>
  <si>
    <t>BlockChainRE</t>
  </si>
  <si>
    <t>ACT Blade</t>
  </si>
  <si>
    <t>Krill design</t>
  </si>
  <si>
    <t>Healthyfood</t>
  </si>
  <si>
    <t>Med58</t>
  </si>
  <si>
    <t>Ristoply</t>
  </si>
  <si>
    <t>Mygrants</t>
  </si>
  <si>
    <t>Nexting</t>
  </si>
  <si>
    <t>American Uncle</t>
  </si>
  <si>
    <t>Farm4trade</t>
  </si>
  <si>
    <t>Sun City</t>
  </si>
  <si>
    <t>The PAAC</t>
  </si>
  <si>
    <t>RetailHub</t>
  </si>
  <si>
    <t>Benedetto Di Martino-Volano</t>
  </si>
  <si>
    <t>Andrea Azzolini-Deloitte</t>
  </si>
  <si>
    <t>Riccardo De Sutti-Credite Agricole</t>
  </si>
  <si>
    <t xml:space="preserve">MyGrants ha sviluppato una piattaforma che supporta l’integrazione dei migranti in Italia ed Europa. In particolare, tramite la piattaforma vengono erogati contenuti formativi divisi in moduli, relativi ad 8 settori professionali, e quiz tematici, per certificare le competenze degli utenti e facilitare il loro ingresso nel mondo del lavoro. A partire dal 2021, la società ha lanciato Pickme, una piattaforma di sourcing che consente alle aziende clienti di trovare i profili più adatti alle proprie esigenze. </t>
  </si>
  <si>
    <t xml:space="preserve">Ha iniziato realizzando produzioni audiovisive prevalentemente in ambito sportivo. Si è poi specialzizata in remote production e sviluppo di piattaforma OTT, vale a dire piattaforme di trasmissione del segnale audiovisivo attraverso una infrastruttura di video streaming e on demand. </t>
  </si>
  <si>
    <t xml:space="preserve">Leader italiano della vendita online di comfort food per la Gen Z. </t>
  </si>
  <si>
    <t>Sviluppa soluzioni tecnologiche avanzate dedicate allo sviluppo sostenibile del settore zootecnico.</t>
  </si>
  <si>
    <t xml:space="preserve">Gruppo specializzato nello sviluppo di soluzioni di efficienza energetica. Di recente, sta lavorando al lancio di un progetto sulle comunità energetiche. </t>
  </si>
  <si>
    <t>App che consente ai ristoranti di digitalizzare e semplificare il processo di ordine ai propri fornitori, senza modificare gli accordi relativi a prezzi, condizioni di pagamento e consegna.</t>
  </si>
  <si>
    <r>
      <t xml:space="preserve">Si occupa della gestione di vari progetti collegati al </t>
    </r>
    <r>
      <rPr>
        <i/>
        <sz val="11"/>
        <color theme="1"/>
        <rFont val="Calibri"/>
        <family val="2"/>
      </rPr>
      <t>food tech</t>
    </r>
    <r>
      <rPr>
        <sz val="11"/>
        <color theme="1"/>
        <rFont val="Calibri"/>
        <family val="2"/>
      </rPr>
      <t xml:space="preserve">. I principali </t>
    </r>
    <r>
      <rPr>
        <i/>
        <sz val="11"/>
        <color theme="1"/>
        <rFont val="Calibri"/>
        <family val="2"/>
      </rPr>
      <t>focus</t>
    </r>
    <r>
      <rPr>
        <sz val="11"/>
        <color theme="1"/>
        <rFont val="Calibri"/>
        <family val="2"/>
      </rPr>
      <t xml:space="preserve"> dell'azienda sono: carta d'identità alimentare ovvero il documento digitale che permette alle persone di esprimere le loro esigenze alimentari, app MyCIA realizzata per fare incontrare i ristoranti attenti e trasparenti con i bisogni alimentari dei potenziali clienti, servizio 360° per la digitalizzazione dei ristoranti.</t>
    </r>
  </si>
  <si>
    <r>
      <t xml:space="preserve">Soluzioni digitali a supporto del paziente, del medico, delle aziende farmaceutiche, delle assicurazioni e di tutti gli attori che operano in Sanità, tramite l'ausilio di una piattaforma personalizzabile, </t>
    </r>
    <r>
      <rPr>
        <i/>
        <sz val="11"/>
        <color theme="1"/>
        <rFont val="Calibri"/>
        <family val="2"/>
      </rPr>
      <t xml:space="preserve">white label </t>
    </r>
    <r>
      <rPr>
        <sz val="11"/>
        <color theme="1"/>
        <rFont val="Calibri"/>
        <family val="2"/>
      </rPr>
      <t xml:space="preserve">e </t>
    </r>
    <r>
      <rPr>
        <i/>
        <sz val="11"/>
        <color theme="1"/>
        <rFont val="Calibri"/>
        <family val="2"/>
      </rPr>
      <t>cloud based</t>
    </r>
    <r>
      <rPr>
        <sz val="11"/>
        <color theme="1"/>
        <rFont val="Calibri"/>
        <family val="2"/>
      </rPr>
      <t>.</t>
    </r>
  </si>
  <si>
    <r>
      <t xml:space="preserve">Raccoglie e analizza le migliori </t>
    </r>
    <r>
      <rPr>
        <i/>
        <sz val="11"/>
        <color theme="1"/>
        <rFont val="Calibri"/>
        <family val="2"/>
      </rPr>
      <t xml:space="preserve">start-up </t>
    </r>
    <r>
      <rPr>
        <sz val="11"/>
        <color theme="1"/>
        <rFont val="Calibri"/>
        <family val="2"/>
      </rPr>
      <t>nel panorama internazionale, le codifica e le supporta nel loro</t>
    </r>
    <r>
      <rPr>
        <i/>
        <sz val="11"/>
        <color theme="1"/>
        <rFont val="Calibri"/>
        <family val="2"/>
      </rPr>
      <t xml:space="preserve"> go to market</t>
    </r>
    <r>
      <rPr>
        <sz val="11"/>
        <color theme="1"/>
        <rFont val="Calibri"/>
        <family val="2"/>
      </rPr>
      <t xml:space="preserve">. </t>
    </r>
  </si>
  <si>
    <t>eric.treccani@gmail.com</t>
  </si>
  <si>
    <t>Eric Treccani</t>
  </si>
  <si>
    <t>aazzolini@deloitte.it</t>
  </si>
  <si>
    <t>Andrea Azzolini</t>
  </si>
  <si>
    <t>Riccardo.DESUTTI@levillagebyca.com</t>
  </si>
  <si>
    <t>Riccardo De Sutti</t>
  </si>
  <si>
    <t>Benedetto Di Martino</t>
  </si>
  <si>
    <t>Revenue model: gratuito per privati; per agenzie: €499/anno.
Team: 2 persone (founders) il resto è esternalizzato.
Ricavi: 2024e: €111k; 2025e: €306k; 2026e: €1,15m
EBITDA: 2024e: -€53k; 2025e: -€36k; 2026e: €470k
Fundraising: €300k (di cui €200 entro luglio 2024) ad un pre-money di €1,7m da investire in Marketing, Sviluppo Piattaforma e Sviluppo Societario. Hanno in mente un ulteriore round nel gennaio 2025 da €100k
&gt; Fatta call il 30/05. Motivo rejection: fase di vita, prodotto non ancora finalizzato.</t>
  </si>
  <si>
    <t>Snellisce la burocrazia del settore immobiliare, fornendo servizi di archiviazione e dando la possibilità di mettere in contatto i vari attori della filiera immobiliare in modo semplice e veloce.</t>
  </si>
  <si>
    <r>
      <t xml:space="preserve">Fondata nel 2020.
Rsiultati raggiunti: 300 download dell’app e possibilità categorizzare molti </t>
    </r>
    <r>
      <rPr>
        <i/>
        <sz val="11"/>
        <rFont val="Calibri"/>
        <family val="2"/>
      </rPr>
      <t>brand</t>
    </r>
    <r>
      <rPr>
        <sz val="11"/>
        <rFont val="Calibri"/>
        <family val="2"/>
      </rPr>
      <t xml:space="preserve"> come Asos Bershka, ecc..
Business model: B2C. Ultimamente si stanno spostando sul B2B (tra i clienti: Salon de beautè, Citylab cosmetics)
Revenue model: B2B: fee €5-8k annuale oppure abbonamento mensile €300.
Pipeline clienti 2023: OVS e L'Oreal
Ricavi 2023: €68k; 
Team: 5 persone 
Fundraised: €200k con una valutazione di €2m da BA
Fundraising: €1m pre money €6-7m.
&gt; motivo rejection: settore di riferimento.</t>
    </r>
  </si>
  <si>
    <t>Bocciata a maggio 2023 con motivazione 1.a
Business model: pay-per-use e subscription.
Pricing: su persona fisica: tra €5-20€ in base ai volumi, per persone giuridiche €20-€250.
Team: 9 persone
Clienti: Illimity, Credem, Reale group, Change capital.
Ricavi: €237k (di cui €100k di grant) nel 2022; 2023: €116k (a maggio ’23 contavano di chiudere a €800k); 2024e: €667k; 2025e: 1,9m; 2026e: €4,9m (EBITDA positive). 
Fundraising: €1-1,5m (€750k già committed) ad una pre-money valuation di €4m da utilizzare per incremento del team sales.
Feedback utilizzo piattaforma: non è possibile analizzare casse e fondazioni, è possibile vedere la parte della captable (di cui una delle due persone che gli abbiamo mandato la captable è sbagliata).
&gt; motivo rejection: percorso di crescita (passati da €237k nel 2022 a €116k nel 2023), prodotto non ancora finalizzato, competition sul mercato.</t>
  </si>
  <si>
    <t>Bocciata a gennaio 2024 con motivazione 1.m.
Ricavi: 2024e: €1m; 2025e: €4,9m; 2026e: €15,4m
Il deck non contiene informazioni sul round.
&gt; motivo rejection: settore di riferimento.</t>
  </si>
  <si>
    <t>Fundraising: €3m per finanziare le attività di sviluppo prodotto, marketing, vendite e R&amp;D.
Il deck non contiene informazioni economiche
&gt; motivo rejection: mancato seguito. Da monitorare</t>
  </si>
  <si>
    <t>Rejected a marzo 2024 con motivazione 1.m
Ricavi: 2019: €230k; 2020: €145k; 2021: €279k; 2022: primi sei mesi €470k
Ricavi attesi: 2024e: €1,9m; 2025e: €4,5m; 2026e: €10m; 2027e: €18,9m
&gt; motivo rejection: settore di riferimento</t>
  </si>
  <si>
    <t>Business model: B2B2B
Traction 2023: €3,6k host, 42 partner attivi
Team: 9 persone
Cliente target: PMI (200 dipendenti)
Revenue model: fee mensile 
Pricing: €3/postazione all’entrata e dopo €2,5/postazione
Ricavi: 2022: €30k; 2023: €70k; 2024e: €150k (con un installato di €8,3 host) previsto il breakeven nel 2024.
Captable: 60-65% founder, 8% moreno, 10% giugliola il resto Digital magics e investiotir
Fundraised: €640k (di cui €200k AuCap da parte dei soci soci) ad una pre-money di €3,5m. 
Fundraising: €500k, pre-money da definire da chiudere entro quest anno.
&gt; motivo rejection: per mancato seguito (richiesto BP). Dubbi anche per quanto riguarda la differenziazione del prodotto rispetto ad altre iniziative operanti nello stesso settore.</t>
  </si>
  <si>
    <t>Ricavi attesi: 2023: €600k (solo servizi, non SaaS); 2024e: €1,6m (puntano di fatturare solo lato SaaS); 2025e: €2,9m; 2026e: €4,3m; 2027e: €5,9m
Clienti: Jakala, sono avanti con le trattative con Amazon e PoliMi.
Business model: piattaforma Saas (abbonamento €500/mese), whitelabel (da €69k/3 anni).
Fundraised: €1m ad una pre-money €9,4m.
Captable: 78% founders, TIP 17%, fondo LUX 2%, famiglia Berlusconi 3%.
Fundraising: €1m ad una pre-money di €9,4m per finalizzare il modello SaaS. Lunedì/martedì incontrano Tamburi per capire se procedere con il round o vendere ad un aprtner industriale.
&gt; motivo rejection: round, vision e business model non chiari.</t>
  </si>
  <si>
    <t>Fondata nel 2020; piattaforma lanciata a marzo 2021.
Partiti con il B2C (servizio in abbonamento), ad oggi il focus si è spostato sul B2B: stipulare conttati con grandi aziende interessate a fornire intrattenimento da attesa (modello di ricavi basato su fee annuale). 
Ricavi 2023: €161k derivanti principalmente dal B2B (chiusi 4 contratti con aziende, di cui una è Trenitalia).
La piattaforma è fornita da partner tecnologici terzi, per cui parte del round sarà utilizzato per internalizzare lo sviluppo tecnologico, oltre che per rafforzare il team commerciale.
In raccolta per €900k ad una pre-money intorno ai €4-5m.
&gt; motivo rejection: difendibilità (assenza di sottostante tecnologico, presenza di player leader di mercato come Netflix).</t>
  </si>
  <si>
    <t>Business model: B2C
il deck non contiene informazioni economiche
&gt; motivo rejection: settore di riferimento, business model B2C</t>
  </si>
  <si>
    <t>Business model: B2B e B2C
Risultati: 180k app dowload, 10k ristoranti registrati, 4 top clienti (tra cui Campari, Barilla, SanPellegrino)
Team: 5 persone
Ricavi: 2023: €239k; 2024e: €877k; 2025e: €2,3m; 2026e: €6m
Fundraising: €650k
&gt; motivo rejection: settore di riferimento ed elevata competizione nel mercato di riferimento.</t>
  </si>
  <si>
    <t>Fatturato 2022: €720k (solo a dicembre 2022: €135k)
Fundraised: A dicembre 2022 un pool di investitori strategici ha sottoscritto un aumento di capitale nella società a una valutazione pari a €2m. Nel round hanno investito Francesco Marconi, founder di Temakinho (exit a Cigierre), Edoardo Maggiori, founder del Gruppo Filetteria Italiana, Francesco Zaccariello, CEO di eFarma, ceduta ad Atida, e Ottavio Sgrosso, CEO della software house Pushapp e attualmente CTO di Ristoply.
Fundraising: In raccolta per €1m.
&gt; motivo rejection: confilitto di interessi con Deliveristo.</t>
  </si>
  <si>
    <t>Ricavi: €361k nel 2022; €1,15m nel 2023E.
530k utenti attivi su MyGrants (di cui il 60% in Italia). Circa 30 aziende clienti che utilizzano Pickme.
Revenue model: freemium per il B2C, subscription/pay-per-use per il B2B.
Fundraised: Raccolti finora €1,1m, di cui €300k tramite convertendo da CDP (cap della pre-money valuation pari a €2,7m). 
Fundraising: In raccolta per un Bridge Round da €400k da chiudere a fine marzo 2023, di cui €100k versati e €300k committed, ad una pre-money valuation di €5m. Successivo round previsto per €3,5m.
&gt; Fatta call il 15/03 con team VV6. motivo rejection: settore di riferimento e fase di vita.</t>
  </si>
  <si>
    <t>Ricavi: €1,7m nel 2022; €3,2m nel 2023E
Fundraising: €1m ad una pre-money valuation di €7m
Tra i sottoscrittori, Scudieri.
&gt; Analizza fondo VV6. motivo rejection: settore di riferimento.</t>
  </si>
  <si>
    <t>Ricavi ’21: €2,5m | ’22: €3,6m (di cui €2,7m derivante dalla vendita di prodotti di terzi). Ricavi ‘23e: €6,6m.
Primo margine del 64%. +200k clienti.
Fundraised: Finora la società non ha chiuso round d’investimento.
Fundraising: Al momento è in raccolta per €1m ad una pre-money valuation di €8m. I founders  hanno ricevuto un’offerta da Primo Ventures per €1m ad una pre-money valuation di €6m.
&gt; Giacomo ha incontrato in sede i fondatori il 13/03. motivo rejection:settore di riferimento</t>
  </si>
  <si>
    <t>Ricavi: €292k nel 2022: €1-1,3m nel 2023E
Fundraising: In raccolta per €1,5m ad una pre-money di €6-8m
&gt; Li analizza fondo VV6. In attesa di feedback da parte di Misal che ha partecipato all’ultima call di approfondimento sulla tecnologia. motivo rejection:settore di riferimento</t>
  </si>
  <si>
    <t>Rejected a marzo 2022 con motivazione 2.a, da monitorare.
Fondata nel 2017.
Opera sia nel segmento uomo che donna, anche se il 75% dei suoi clienti sono donne.
Distribuisce i prodotti sia online (70%) che offline (30%). Canale online: gross margin del 77%; il 75% delle vendite proviene dall'Italia. Canale offline: 350 negozi multibrand che rivedono i prodotti, di cui il 65% localizzati all'estero (margine 40%).
Team: 19 (includi due soci).
Pricing: prodotti lana 125€, cashmere 135€, cotone 45€.
Fatturato: €332k nel 2019, €681k nel 2020; circa €2m nel 2021; 2022: €2,3m; 2023: €2,9m; 2024e: €3,8m; 2025e: €5,4m
Nel 2020 ha raccolto €300k (seed round) sottoscritti da Encelado SA e Economa SR, round nel 2022 da €1,5m ad una pre-money di €8,5m con Miroglio e Avanzi che gli garantisce fondi 2 anni. 
Captable: founders hanno 60%
Fundraising: €3m ad una pre-money di €12m da utilizzare per l’internazionalizzazione.
Aggiornamenti: vogliono focalizzarsi principalmente sul design e immagine del brand piuttosto che sulla verticale sostenibilità. Hanno aperto a dicembre un temporary store a Milano (da cui hanno fatturato €125k in un mese), hano in mente di aprirne altri due a Roma e Milano.
&gt; motivo rejection: settore di riferimento.</t>
  </si>
  <si>
    <t>nicola@asc27.com</t>
  </si>
  <si>
    <t>Nicola Grandis</t>
  </si>
  <si>
    <r>
      <t xml:space="preserve">WhpAI's for Hiring consente ai reclutatori di trovare i candidati utilizzando gli algoritmi cognitivi che individuano le competenze, analizzando i dati contenuti nel </t>
    </r>
    <r>
      <rPr>
        <i/>
        <sz val="11"/>
        <color theme="1"/>
        <rFont val="Calibri"/>
        <family val="2"/>
        <scheme val="minor"/>
      </rPr>
      <t>web</t>
    </r>
    <r>
      <rPr>
        <sz val="11"/>
        <color theme="1"/>
        <rFont val="Calibri"/>
        <family val="2"/>
        <scheme val="minor"/>
      </rPr>
      <t xml:space="preserve"> (es. tramite Linkedin) e proiettano il percorso di carriera di ogni candidato.</t>
    </r>
  </si>
  <si>
    <t xml:space="preserve">DVM </t>
  </si>
  <si>
    <t>MySarma</t>
  </si>
  <si>
    <t xml:space="preserve">WhpAI </t>
  </si>
  <si>
    <t>Giacomo Milella</t>
  </si>
  <si>
    <t>Marco Ammirati-Arkios</t>
  </si>
  <si>
    <t xml:space="preserve">Opera nel settore degli integratori funzionali per cani e gatti. </t>
  </si>
  <si>
    <t>marco@arkios.co.uk</t>
  </si>
  <si>
    <t>Marco Ammirati</t>
  </si>
  <si>
    <t>giacomo_milella@virgilio.it</t>
  </si>
  <si>
    <t>davide@whp.ai</t>
  </si>
  <si>
    <t>Davide De Lucis</t>
  </si>
  <si>
    <t>Bocciati a maggio 2023 con motivazione 1.a
Nasce nel 2020.
Ricavi '22: €0; '23e: €4,4m (di cui €4,1m derivanti dalla vendita del robot Robee). 2024YTD: hanno consegnato solo due macchine
Revenue model: vendita macchina 140k e service fee 20k/anno
Team: 65 persone 
Clienti: 23 clienti
Clienti target: 
Backlog e pipeline 2024: 25 macchine di cui 7 ambito healthcare.
Fundraised: €7m ad una post money di €47m.
Captable: founders, fondo istituzionale AWM 8%, F&amp;F 14%
Fundraising: incontro con I soci questa settimana per avviare il 3 round da €30m ad una pre money di €110m da chiudere entro settembre.
&gt; Fatta call il 4/06 per un aggiornamento. Motivo rejection: struttura dell’operazione e dubbi circa i casi d’uso del robot.</t>
  </si>
  <si>
    <r>
      <t xml:space="preserve">Hanno sviluppato una piattaforma che mette in relazione grandi aziende che vogliono aumentare la propria </t>
    </r>
    <r>
      <rPr>
        <i/>
        <sz val="11"/>
        <color theme="1"/>
        <rFont val="Calibri"/>
        <family val="2"/>
      </rPr>
      <t>brand reputation</t>
    </r>
    <r>
      <rPr>
        <sz val="11"/>
        <color theme="1"/>
        <rFont val="Calibri"/>
        <family val="2"/>
      </rPr>
      <t xml:space="preserve"> e migliorare il proprio bilancio di sostenibilità con una rete di pescatori a livello internazionale che ripulisce il mare dai detriti marini. Attraverso le grandi aziende, riescono a fornire sostegno finanziario per la raccolta, e attraverso una reale e tangibile opera di pulizia dei mari riescono ad aumentare la </t>
    </r>
    <r>
      <rPr>
        <i/>
        <sz val="11"/>
        <color theme="1"/>
        <rFont val="Calibri"/>
        <family val="2"/>
      </rPr>
      <t>brand reputation</t>
    </r>
    <r>
      <rPr>
        <sz val="11"/>
        <color theme="1"/>
        <rFont val="Calibri"/>
        <family val="2"/>
      </rPr>
      <t xml:space="preserve"> dei proprio clienti.</t>
    </r>
  </si>
  <si>
    <r>
      <t xml:space="preserve">Attiva nella </t>
    </r>
    <r>
      <rPr>
        <i/>
        <sz val="11"/>
        <color theme="1"/>
        <rFont val="Calibri"/>
        <family val="2"/>
      </rPr>
      <t xml:space="preserve">sharing economy </t>
    </r>
    <r>
      <rPr>
        <sz val="11"/>
        <color theme="1"/>
        <rFont val="Calibri"/>
        <family val="2"/>
      </rPr>
      <t xml:space="preserve">del settore </t>
    </r>
    <r>
      <rPr>
        <i/>
        <sz val="11"/>
        <color theme="1"/>
        <rFont val="Calibri"/>
        <family val="2"/>
      </rPr>
      <t>fashion</t>
    </r>
    <r>
      <rPr>
        <sz val="11"/>
        <color theme="1"/>
        <rFont val="Calibri"/>
        <family val="2"/>
      </rPr>
      <t xml:space="preserve">. Attraverso la propria piattaforma, la società vende al consumatore un set di vestiti di alta qualità che verranno utilizzati per un periodo di tempo prestabilito, tramite la sottoscrizione di un abbonamento (canale </t>
    </r>
    <r>
      <rPr>
        <i/>
        <sz val="11"/>
        <color theme="1"/>
        <rFont val="Calibri"/>
        <family val="2"/>
      </rPr>
      <t>B2C</t>
    </r>
    <r>
      <rPr>
        <sz val="11"/>
        <color theme="1"/>
        <rFont val="Calibri"/>
        <family val="2"/>
      </rPr>
      <t xml:space="preserve">); inoltre, la società può farsi da utilizzatore del </t>
    </r>
    <r>
      <rPr>
        <i/>
        <sz val="11"/>
        <color theme="1"/>
        <rFont val="Calibri"/>
        <family val="2"/>
      </rPr>
      <t>format</t>
    </r>
    <r>
      <rPr>
        <sz val="11"/>
        <color theme="1"/>
        <rFont val="Calibri"/>
        <family val="2"/>
      </rPr>
      <t xml:space="preserve"> per conto di brand (canale </t>
    </r>
    <r>
      <rPr>
        <i/>
        <sz val="11"/>
        <color theme="1"/>
        <rFont val="Calibri"/>
        <family val="2"/>
      </rPr>
      <t>B2B2C</t>
    </r>
    <r>
      <rPr>
        <sz val="11"/>
        <color theme="1"/>
        <rFont val="Calibri"/>
        <family val="2"/>
      </rPr>
      <t>).</t>
    </r>
  </si>
  <si>
    <t>Rejected a novembre 2022 con motivazione 1.a (da monitorare), e a maggio 2023 con motivazione 1.a (da monitorare) e a marzo 2024 con motivazione 2.a, ricontattati dal founder.
Fondata nel 2020.
Team: 25 persone.
Business model SaaS:
Gross margin: oltre il 55%.
Churn rate: 20%
Ricavi 2021: €46k; 2022: €410k; 2023: €1m; 2024e: €3m; 2025e: €10m; 2026e: €25m; 2027e: €50m.
Fundraised: erano in raccolta per €500-600k (commitment di Digital Magics per €220k) ad una pre money di €2,5m.
Fundraising: €4m-€5m ad una pre money di €20m.
&gt; motivo rejection: pre money elevata, competition elevata.</t>
  </si>
  <si>
    <t>Rejected a novembre 2023 con motivazione 1.a
Team composto da persone con esperienza nel settore energetico
il deck non contiene informazioni economiche
Fundraising: SAFE da €500k 
&gt;  motivo rejection: fase di vita</t>
  </si>
  <si>
    <t>La società opera con un modello SaaS. A seconda della fascia di clienti servita, la soluzione è distribuita in Italia sia tramite distributori che tramite canale diretto.
Ricavi: €254k nel 2022; €513k nel 2023; €678k nel 2024e; €4,5m nel 2025e.
Finora ha raccolto €332k, di cui €75 tramite convertendo dall'acceleratore di CDP VC Magic Spectrum (GIUGNO 2022).
Round: in raccolta per €1m ad una pre-money valuation di €5m, di cui €250k dovrebbero essere coperti da Magic Spectrum e €250k da OpenT S.p.A.. Lo spazio disponibile sarebbe di €500k. I fondi saranno utilizzati prevalentemente per supportare lo sviluppo commerciale (creazioned di un team commerciale ad oggi assente).
&gt; motivo rejection: crescita flat degli ultimi 3 anni, traction commerciale non ancora validata, mercato affollato, BP poco realistico.</t>
  </si>
  <si>
    <t xml:space="preserve">Rejected a maggio 2024 con motivazione 2.b
Revenue model: fee trading del 2% (4% complessiva), fee di stoccaggio 0,2% sul valore di acquisto al mese, listing fee per i partner dall’8% in poi. Base (free); standard (€9/mese); Pro (€27/mese)
Risultati: Utenti registrati 12k, attivi 450 (portafoglio medio di €3k), 30 partnership con cantine.
Fatturato: 2023: 370k, 2024 YTD: €370k (obiettivo €1m)
Fundraising: €1,5m ad una pre money di €7m 
Captable: 60% founder 40% BA. 
Fundraising: €500k F&amp;F ad una pre money di €1,2m a dicembre 2021,  SAFE (sconto 25%, floor 3, cap 7) nel 2023 da €700k con BA e forty gems.
Team: 6 persone (tra operation, mkt)
&gt;motivo rejection: modello di business prevalentemente B2C. </t>
  </si>
  <si>
    <t>Ricavi ‘22: 469k. Ricavi attesi: €2,2m nel ‘23
Fundraising: €1m ad una pre-money valuation di €5m
&gt;  motivo rejection: settore di riferimento.</t>
  </si>
  <si>
    <t>Ricavi: 2024: €101k; 2025e: €1,15m; 2026e: €1,8m 2027e: 2,7m
Fundraising: €1m
&gt;motivo rejection: settore di riferimento.</t>
  </si>
  <si>
    <r>
      <t xml:space="preserve">Hanno creato un’applicazione gratuita all’interno della quale il candidato può registrare un video di presentazione che viene analizzato da un sistema di </t>
    </r>
    <r>
      <rPr>
        <i/>
        <sz val="11"/>
        <color theme="1"/>
        <rFont val="Calibri"/>
        <family val="2"/>
      </rPr>
      <t>AI</t>
    </r>
    <r>
      <rPr>
        <sz val="11"/>
        <color theme="1"/>
        <rFont val="Calibri"/>
        <family val="2"/>
      </rPr>
      <t xml:space="preserve"> che permette di capire quali sono le aree lavorative in cui il candidato potrebbe emergere, e le sue </t>
    </r>
    <r>
      <rPr>
        <i/>
        <sz val="11"/>
        <color theme="1"/>
        <rFont val="Calibri"/>
        <family val="2"/>
      </rPr>
      <t>soft skills</t>
    </r>
    <r>
      <rPr>
        <sz val="11"/>
        <color theme="1"/>
        <rFont val="Calibri"/>
        <family val="2"/>
      </rPr>
      <t>.</t>
    </r>
  </si>
  <si>
    <r>
      <t xml:space="preserve">Offre HyperSwap, una soluzione progettata per gli operatori di flotte ad alto chilometraggio, per ridurre il </t>
    </r>
    <r>
      <rPr>
        <i/>
        <sz val="11"/>
        <color theme="1"/>
        <rFont val="Calibri"/>
        <family val="2"/>
      </rPr>
      <t>TCO</t>
    </r>
    <r>
      <rPr>
        <sz val="11"/>
        <color theme="1"/>
        <rFont val="Calibri"/>
        <family val="2"/>
      </rPr>
      <t xml:space="preserve"> (</t>
    </r>
    <r>
      <rPr>
        <i/>
        <sz val="11"/>
        <color theme="1"/>
        <rFont val="Calibri"/>
        <family val="2"/>
      </rPr>
      <t>Total Cost of Ownership</t>
    </r>
    <r>
      <rPr>
        <sz val="11"/>
        <color theme="1"/>
        <rFont val="Calibri"/>
        <family val="2"/>
      </rPr>
      <t>).</t>
    </r>
  </si>
  <si>
    <t>Bocciata a aprile 2024 con motivazione 1.a (fase di vita, dubbi anche sul business model e differenziazione rispetto ai competitor).
Team: 2 persone ma stanno assumendo altro personale. Ad oggi il team non è full time sul progetto
POC con: Gruppo Hera, Terna, Acea, Poste Italiane e Arthur D Little.
Fundraising: €1m 
Captable: other 74,5% e 25,5% Archangel
&gt; Fatta call di aggiornamento il 5/06. Motivo rejection: Dubbi sul management, non chiaro il modello di business, prodotto non ancora finalizzato e fase di vita.</t>
  </si>
  <si>
    <t>Fantalegends</t>
  </si>
  <si>
    <t>Restaurants Club</t>
  </si>
  <si>
    <t>Holyart</t>
  </si>
  <si>
    <t xml:space="preserve"> Shoppy Code</t>
  </si>
  <si>
    <t>Beforpharma</t>
  </si>
  <si>
    <t>40factory</t>
  </si>
  <si>
    <t>Techrail</t>
  </si>
  <si>
    <t>WUVDAY</t>
  </si>
  <si>
    <t>Flywallet</t>
  </si>
  <si>
    <t xml:space="preserve">Rieti </t>
  </si>
  <si>
    <t>Giusy Stanziola-UniCredit</t>
  </si>
  <si>
    <t>Stefano Pardini</t>
  </si>
  <si>
    <t>Team: 5 persone, tutti founder 
Clienti target: PMI 
Ricavi: 2025e: €100k; 2026e: €300k; 2027e: €900k; 2028e: €1,7m; 2029e: €8,1m
Business model: SaaS mensile/annuale
Fundraised: €40k con Evolution.
Fundraising: €150k, BA già interessati al progetto.
&gt; Fatta call il 13/06. Motivo rejection: fase di vita. Prodotto interessante, da monitorare.</t>
  </si>
  <si>
    <r>
      <t xml:space="preserve">Shoppy Code permette di acquistare le </t>
    </r>
    <r>
      <rPr>
        <i/>
        <sz val="11"/>
        <color theme="1"/>
        <rFont val="Calibri"/>
        <family val="2"/>
      </rPr>
      <t xml:space="preserve">Gift Card </t>
    </r>
    <r>
      <rPr>
        <sz val="11"/>
        <color theme="1"/>
        <rFont val="Calibri"/>
        <family val="2"/>
      </rPr>
      <t xml:space="preserve">e guadagnare punti con ogni acquisto, una volta accumulati i punti, permette di ottenere gratuitamente altre </t>
    </r>
    <r>
      <rPr>
        <i/>
        <sz val="11"/>
        <color theme="1"/>
        <rFont val="Calibri"/>
        <family val="2"/>
      </rPr>
      <t xml:space="preserve">Gift Card </t>
    </r>
    <r>
      <rPr>
        <sz val="11"/>
        <color theme="1"/>
        <rFont val="Calibri"/>
        <family val="2"/>
      </rPr>
      <t>dal Catalogo Premi.</t>
    </r>
  </si>
  <si>
    <t>Fantalegends è un gioco che consiste nel collezionare le carte dei calciatori (trovabili all’interno di bustine virtuali) per poi schierarli e ottenere punteggi oggettivi basati sulle loro prestazioni durante gli eventi sportivi reali (ad oggi Serie A e Champions League).</t>
  </si>
  <si>
    <r>
      <t xml:space="preserve">Restaurants Club è un </t>
    </r>
    <r>
      <rPr>
        <i/>
        <sz val="11"/>
        <color theme="1"/>
        <rFont val="Calibri"/>
        <family val="2"/>
      </rPr>
      <t xml:space="preserve">software plug&amp;play </t>
    </r>
    <r>
      <rPr>
        <sz val="11"/>
        <color theme="1"/>
        <rFont val="Calibri"/>
        <family val="2"/>
      </rPr>
      <t xml:space="preserve">che consente ai ristoratori di gestire autonomamente la propria presenza </t>
    </r>
    <r>
      <rPr>
        <i/>
        <sz val="11"/>
        <color theme="1"/>
        <rFont val="Calibri"/>
        <family val="2"/>
      </rPr>
      <t>online</t>
    </r>
    <r>
      <rPr>
        <sz val="11"/>
        <color theme="1"/>
        <rFont val="Calibri"/>
        <family val="2"/>
      </rPr>
      <t xml:space="preserve"> e di aggiornare la propria capacità di comunicazione e </t>
    </r>
    <r>
      <rPr>
        <i/>
        <sz val="11"/>
        <color theme="1"/>
        <rFont val="Calibri"/>
        <family val="2"/>
      </rPr>
      <t>marketing</t>
    </r>
    <r>
      <rPr>
        <sz val="11"/>
        <color theme="1"/>
        <rFont val="Calibri"/>
        <family val="2"/>
      </rPr>
      <t>.</t>
    </r>
  </si>
  <si>
    <r>
      <rPr>
        <i/>
        <sz val="11"/>
        <color theme="1"/>
        <rFont val="Calibri"/>
        <family val="2"/>
      </rPr>
      <t>Store online</t>
    </r>
    <r>
      <rPr>
        <sz val="11"/>
        <color theme="1"/>
        <rFont val="Calibri"/>
        <family val="2"/>
      </rPr>
      <t xml:space="preserve"> di articoli religiosi cristiano-cattolici.</t>
    </r>
  </si>
  <si>
    <t xml:space="preserve">Fornisce servizi radiofarmaceutici a società di medicina pubbliche e private e a istituzioni sanitarie in Italia e nel mondo. </t>
  </si>
  <si>
    <r>
      <t>Opera nei settori dell'Industria 4.0, dell'</t>
    </r>
    <r>
      <rPr>
        <i/>
        <sz val="11"/>
        <color theme="1"/>
        <rFont val="Calibri"/>
        <family val="2"/>
      </rPr>
      <t xml:space="preserve">Industrial Internet of Things </t>
    </r>
    <r>
      <rPr>
        <sz val="11"/>
        <color theme="1"/>
        <rFont val="Calibri"/>
        <family val="2"/>
      </rPr>
      <t xml:space="preserve">e dell'Intelligenza Artificiale. Facilitano il processo di trasformazione digitale degli </t>
    </r>
    <r>
      <rPr>
        <i/>
        <sz val="11"/>
        <color theme="1"/>
        <rFont val="Calibri"/>
        <family val="2"/>
      </rPr>
      <t>OEM</t>
    </r>
    <r>
      <rPr>
        <sz val="11"/>
        <color theme="1"/>
        <rFont val="Calibri"/>
        <family val="2"/>
      </rPr>
      <t xml:space="preserve"> (</t>
    </r>
    <r>
      <rPr>
        <i/>
        <sz val="11"/>
        <color theme="1"/>
        <rFont val="Calibri"/>
        <family val="2"/>
      </rPr>
      <t>Original Equipment Manufacturer</t>
    </r>
    <r>
      <rPr>
        <sz val="11"/>
        <color theme="1"/>
        <rFont val="Calibri"/>
        <family val="2"/>
      </rPr>
      <t xml:space="preserve">) e degli </t>
    </r>
    <r>
      <rPr>
        <i/>
        <sz val="11"/>
        <color theme="1"/>
        <rFont val="Calibri"/>
        <family val="2"/>
      </rPr>
      <t>End User.</t>
    </r>
  </si>
  <si>
    <r>
      <t xml:space="preserve">Ha sviluppato Keyble, un </t>
    </r>
    <r>
      <rPr>
        <i/>
        <sz val="11"/>
        <color theme="1"/>
        <rFont val="Calibri"/>
        <family val="2"/>
      </rPr>
      <t>wearable</t>
    </r>
    <r>
      <rPr>
        <sz val="11"/>
        <color theme="1"/>
        <rFont val="Calibri"/>
        <family val="2"/>
      </rPr>
      <t xml:space="preserve"> con sensori biometrici per pagamenti, accesso e monitoraggio della salute.</t>
    </r>
  </si>
  <si>
    <t>Opera nel mondo dei trasporti pubblici. Con il loro dispositivo riescono a: contare i passeggeri a bordo, videosorveglianza intelligente, in grado di riconoscere atti di vandalismo e dare modo alle autorità di intervenire, rilevare gli ostacoli e controllo dei paganti.</t>
  </si>
  <si>
    <r>
      <t xml:space="preserve">Piattaforma </t>
    </r>
    <r>
      <rPr>
        <i/>
        <sz val="11"/>
        <rFont val="Calibri"/>
        <family val="2"/>
        <scheme val="minor"/>
      </rPr>
      <t>proptech</t>
    </r>
    <r>
      <rPr>
        <sz val="11"/>
        <rFont val="Calibri"/>
        <family val="2"/>
        <scheme val="minor"/>
      </rPr>
      <t xml:space="preserve"> operante nel settore delle locazioni a medio-lungo termine ad uso abitativo per studenti e lavoratori fuori sede.</t>
    </r>
  </si>
  <si>
    <r>
      <t>Attraverso il servizio Sempli Farma, erogato tramite le farmacie, automatizza e personalizza la preparazione delle terapie per i pazienti, semplifica e rende sicura l’assunzione dei farmaci, riduce gli errori e il rischio clinico, ricorda con</t>
    </r>
    <r>
      <rPr>
        <i/>
        <sz val="11"/>
        <rFont val="Calibri"/>
        <family val="2"/>
      </rPr>
      <t xml:space="preserve"> smart dispenser</t>
    </r>
    <r>
      <rPr>
        <sz val="11"/>
        <rFont val="Calibri"/>
        <family val="2"/>
      </rPr>
      <t xml:space="preserve"> il momento di assunzione e avverte con app i </t>
    </r>
    <r>
      <rPr>
        <i/>
        <sz val="11"/>
        <rFont val="Calibri"/>
        <family val="2"/>
      </rPr>
      <t>caregiver</t>
    </r>
    <r>
      <rPr>
        <sz val="11"/>
        <rFont val="Calibri"/>
        <family val="2"/>
      </rPr>
      <t xml:space="preserve"> in caso di mancata assunzione.</t>
    </r>
  </si>
  <si>
    <t xml:space="preserve">il deck non contiene informazioni economiche
Fundraising: €750k
&gt; Movito rejection: fase di vita. Da vedere integrazione con nCore. </t>
  </si>
  <si>
    <r>
      <t xml:space="preserve">Azienda che opera nel campo delle tecnologie digitali. Hanno sviluppato una piattaforma WuvDay che trasforma qualsiasi individuo con uno </t>
    </r>
    <r>
      <rPr>
        <i/>
        <sz val="11"/>
        <color theme="1"/>
        <rFont val="Calibri"/>
        <family val="2"/>
      </rPr>
      <t>smartphone</t>
    </r>
    <r>
      <rPr>
        <sz val="11"/>
        <color theme="1"/>
        <rFont val="Calibri"/>
        <family val="2"/>
      </rPr>
      <t xml:space="preserve"> in un </t>
    </r>
    <r>
      <rPr>
        <i/>
        <sz val="11"/>
        <color theme="1"/>
        <rFont val="Calibri"/>
        <family val="2"/>
      </rPr>
      <t>reporter</t>
    </r>
    <r>
      <rPr>
        <sz val="11"/>
        <color theme="1"/>
        <rFont val="Calibri"/>
        <family val="2"/>
      </rPr>
      <t xml:space="preserve"> occasionale, consentendo la condivisione immediata di contenuti autentici e verificati. </t>
    </r>
  </si>
  <si>
    <t>Rejected a febbraio 2023 con motivazione 1.a
Fondata nel 2018.
60 farmacie partner, 2k pazienti.
Il 2022 dovrebbe chiudersi con circa €1,1m di fatturato (vs. €115k del 2021).
In raccolta per €2m per completare lo sviluppo tecnologico della piattaforma online, integrare il comparto HR, avviare attività promozionali ed iniziare l'attività di internazionalizzazione. Pre-money valuation attesa: €10m.
Finora hanno raccolto €300k in crowdfunding da 40 soci (metà diretti, metà nel capitale tramite una SIM), ad una pre-money valuation di €1,8m (ha ceduto il 16%).
Nessun dipendente (tutti i collaboratori in partita IVA).
&gt;Analizzati dal fondo VV6 perchè hanno intenzione di aprire una sede al sud. motivo rejection: scalabilità del modello (integrazioni e automazione ancora da sviluppare), assenza di un team, governance.</t>
  </si>
  <si>
    <t>Rejected a luglio 2024 con motivazione 1.a.
Fondata nel 2021. 
Ricavi 2023: €200k; 2024e: €600k.
Business model: vendere o noleggiare i dispositivi di ricarica.
Costo produzione dispositivo: €5k-€6k senza tenere conto delle batterie second life (prezzo dimezzato).
Partnership: Gruppo Iveco, Stellantis, Iren e Wurth.
Fundraised: Hanno raccolto €1m in un pre-seed round nel giugno 2022.
Captable: 74% founders, 5% SOP, 21% CDP e Plug&amp;Play.
Fundraising: €4m ad una pre-money di €6m metà equity e metà convertendo (cap a 20m) da chiudere entro luglio 2024 (di cui €3,1m già committed da CDP Venture Capital e un fondo VC portoghese).
&gt; Fatta call per un aggiornamento l'11/06. motivo rejection: fase di vita, struttura e tempistiche del round (vogliono chiudere il round entro luglio 2024 e il lead investor è già stato definito).</t>
  </si>
  <si>
    <t xml:space="preserve">Ricavi ‘22: €45,8m.
Fundraising: €15m
&gt; Fatta call conoscitiva con il team VV6 il 9/06. motivo rejection: Il nuovo progetto è ancora in fase pre-seed. </t>
  </si>
  <si>
    <t>il deck non contiene informazioni economiche
Risultati: 100k download 
Fundraising: €1m per stabilire una presenza stabile nel mercato italiano e iniziare l'espansione.
&gt; motivo rejection: settore di riferimento.</t>
  </si>
  <si>
    <t>Revenue 2023: €16m; 2024e: €35m
Fundraising: €5m
&gt; motivo rejection: settore di riferimento</t>
  </si>
  <si>
    <t>Business Model: B2B
Revenue:  2023: €600k; 2024e: €850k; 2025e: €2,4m; 2026e: €2,9m
Fundraising: €1,5m ad una pre-money valuation di €9,5m.
&gt; motivo rejection: settore di riferimento</t>
  </si>
  <si>
    <t>Business Model: B2C.
+130k utenti registrati
13k ordini effettuati
&gt; motivo rejection: settore di riferimento</t>
  </si>
  <si>
    <t>Business Model: B2C e B2B con Prodotti e Subscriptions.
Fundraised: €638k
Fundraising: €2m
&gt; motivo rejection: fase di vita e competizione elevata sul mercato</t>
  </si>
  <si>
    <t>Modello di business: a) Vendita una tantum del pacchetto di stampanti composto dalla stampante Dfab (€25k a stampante); b) vendita ricorrente di cartucce monouso contenenti le materie prime del restauro.
Team composto da 5 persone.
Oltre 200 brevetti depositati.
Ricavi attesi: 2023e: €800k -1m
Fundraising: €3m ad una pre money valuation di € 8- 9m.
La captable sarà composta al 100% dagli azionisti di DWS.
&gt; motivo rejection: ha ricevuto offerta da Ivoclar, azienda leader di settore nello sviluppo materiali odontoiatrici ad una valutazione tra i 13 e i 15 milioni.</t>
  </si>
  <si>
    <t>Fondata nel 2019, Divinea ha lanciato sul mercato divinea.com, una piattaforma che, connettendo +400 aziende vinicole in Italia con gli appassionati del mondo del vino, permette di prenotare esperienze in cantina, tra cui degustazione di vino, visita delle cantine, esperienze enogastronomiche, etc.
A partire da marzo 2021, la società ha poi rilasciato Wine Suite (ad oggi il prodotto di punta), una piattaforma SaaS che permette alle cantine di vendere direttamente al consumatore finale (possibilità di: creare esperienze in cantine in totale autonomia; raccogliere tutte le informazioni relative ai consumatori finali; realizzare campagne di marketing personalizzate; gestire i canali di vendita sia online che offline).</t>
  </si>
  <si>
    <t>Ad oggi  circa 300 aziende vitivinicole utilizzano Wine Suite. €550k di ARR.
Difendibilità tecnologica: ad oggi la piattaforma è facilmente replicabile però stanno costruendo una rete di integrazioni (con Zucchetti e altri software).
Revenue model: set-up fee + licenza mensile (ACV YTD: circa €1,6k).
Ricavi: 2022: €272k; 2023: €447k (bilancio ancora da apprivare); 2024e: €1,14m.
Fundraised: raccolti €250k a dicembre 2019 da family &amp; friends ad una pre_x0002_money valuation di €1,6m e €300k a settembre 2021 da investitori industriali ad una pre-money valuation di €2,4m.
Fundraising: €1,2m di cui €460k già committed (€210k tramite SAFE e €250k come hard committment da
parte di un fondo) ad una pre-money di €5m. I fondi saranno utilizzati per lo sviluppo commerciale, lo
sviluppo del prodotto e l’espansione in Francia (test con dieci cantine).
&gt; motivo rejection: crescita altalenante dal 2020 al 2023 e risultati actual Q1 2024 non in linea con il budget, specie se confrontati con i dati di business plan; mercato frammentato e complesso a livello commerciale; stagionalità del business.</t>
  </si>
  <si>
    <t>francescopassamano@holyart.it</t>
  </si>
  <si>
    <t>Francesco Passamano</t>
  </si>
  <si>
    <t>f.filiposki@shoppycode.com</t>
  </si>
  <si>
    <t>Filip Filiposki</t>
  </si>
  <si>
    <t>a.cafagna@techrail.it</t>
  </si>
  <si>
    <t>Alessandro Cafagna</t>
  </si>
  <si>
    <t>ing.g.carapellese@mlr.srl</t>
  </si>
  <si>
    <t>Giuseppe Carapellese</t>
  </si>
  <si>
    <t>lorenzofrollini@flywallet.it</t>
  </si>
  <si>
    <t>Lorenzo Frollini</t>
  </si>
  <si>
    <t>Federico Altamore</t>
  </si>
  <si>
    <t>riccardo@textyess.com</t>
  </si>
  <si>
    <t>Riccardo Russo</t>
  </si>
  <si>
    <t>davide.laspina@flowtech.ai</t>
  </si>
  <si>
    <t>Davide La Spina</t>
  </si>
  <si>
    <t>andrea.droghetti@smace.com</t>
  </si>
  <si>
    <t>Andrea Droghetti</t>
  </si>
  <si>
    <t>r</t>
  </si>
  <si>
    <r>
      <t xml:space="preserve">Utilizza l'IA per guidare droni con precisione e affidabilità, anche senza segnale GPS per ispezioni di </t>
    </r>
    <r>
      <rPr>
        <i/>
        <sz val="11"/>
        <color theme="1"/>
        <rFont val="Calibri"/>
        <family val="2"/>
      </rPr>
      <t>asset</t>
    </r>
    <r>
      <rPr>
        <sz val="11"/>
        <color theme="1"/>
        <rFont val="Calibri"/>
        <family val="2"/>
      </rPr>
      <t xml:space="preserve"> energetici e per mobilità aerea.</t>
    </r>
  </si>
  <si>
    <t>Brandplane</t>
  </si>
  <si>
    <t>Bufaga</t>
  </si>
  <si>
    <t>Builtdifferent</t>
  </si>
  <si>
    <t>Datasinc</t>
  </si>
  <si>
    <t>Arca Dynamics</t>
  </si>
  <si>
    <t>Space Products and Innovation SPiN</t>
  </si>
  <si>
    <t>Stellar Project</t>
  </si>
  <si>
    <t xml:space="preserve">Titan4 </t>
  </si>
  <si>
    <t>HIRO Robotics</t>
  </si>
  <si>
    <t>iFarming</t>
  </si>
  <si>
    <t>Team VV5</t>
  </si>
  <si>
    <t>Marco De Palma</t>
  </si>
  <si>
    <t>Antonio Iannone-Thefoodcons</t>
  </si>
  <si>
    <t>PicoSaTs</t>
  </si>
  <si>
    <t>AEQUIP</t>
  </si>
  <si>
    <t>orazio.pennisi@aequip.it</t>
  </si>
  <si>
    <t>Orazio Pennisi</t>
  </si>
  <si>
    <t>sanda@obloo.vc</t>
  </si>
  <si>
    <t>Sanda Aulic</t>
  </si>
  <si>
    <t>davide.labolani@hirorobotics.com</t>
  </si>
  <si>
    <t>Davide Labolani</t>
  </si>
  <si>
    <t>Marta Basso</t>
  </si>
  <si>
    <t>marta@brandplane.co</t>
  </si>
  <si>
    <t>serena.mignucci@bufaga.com</t>
  </si>
  <si>
    <t>Serena Mignucci</t>
  </si>
  <si>
    <t>francesco.braggiotti@datasinc.it</t>
  </si>
  <si>
    <t>Francesco Braggiotti</t>
  </si>
  <si>
    <t>piermatteo.grieco@aigot.com</t>
  </si>
  <si>
    <t>Piermatteo Grieco</t>
  </si>
  <si>
    <r>
      <t xml:space="preserve">Startup in ambito </t>
    </r>
    <r>
      <rPr>
        <i/>
        <sz val="11"/>
        <color theme="1"/>
        <rFont val="Calibri"/>
        <family val="2"/>
      </rPr>
      <t>CleanTech</t>
    </r>
    <r>
      <rPr>
        <sz val="11"/>
        <color theme="1"/>
        <rFont val="Calibri"/>
        <family val="2"/>
      </rPr>
      <t xml:space="preserve"> che sviluppa tecnologie per ridurre l'inquinamento atmosferico, puntando alla rimozione misurabile su larga scala.</t>
    </r>
  </si>
  <si>
    <r>
      <t xml:space="preserve">SPiN offre </t>
    </r>
    <r>
      <rPr>
        <i/>
        <sz val="11"/>
        <color theme="1"/>
        <rFont val="Calibri"/>
        <family val="2"/>
      </rPr>
      <t>Modularity-as-a-Service</t>
    </r>
    <r>
      <rPr>
        <sz val="11"/>
        <color theme="1"/>
        <rFont val="Calibri"/>
        <family val="2"/>
      </rPr>
      <t xml:space="preserve"> per la produzione di satelliti, con il sistema brevettato MA61C, che rileva, esamina, in strada e converte dati tra interfacce senza personalizzazione dell'utente o dell'</t>
    </r>
    <r>
      <rPr>
        <i/>
        <sz val="11"/>
        <color theme="1"/>
        <rFont val="Calibri"/>
        <family val="2"/>
      </rPr>
      <t>hardware</t>
    </r>
    <r>
      <rPr>
        <sz val="11"/>
        <color theme="1"/>
        <rFont val="Calibri"/>
        <family val="2"/>
      </rPr>
      <t>.</t>
    </r>
  </si>
  <si>
    <t>Ha sviluppato LaserCube, un terminale laser miniaturizzato brevettato per SmallSat con un sistema di puntamento stabilizzato che migliora la larghezza di banda, sicurezza e copertura comunicativa.</t>
  </si>
  <si>
    <r>
      <t xml:space="preserve">Piattaforma per monitorare la sicurezza e la salute strutturale delle infrastrutture critiche. È possibile identificare l'area geografica di interesse, impostare la frequenza di monitoraggio e ricevere </t>
    </r>
    <r>
      <rPr>
        <i/>
        <sz val="11"/>
        <color theme="1"/>
        <rFont val="Calibri"/>
        <family val="2"/>
      </rPr>
      <t>alert</t>
    </r>
    <r>
      <rPr>
        <sz val="11"/>
        <color theme="1"/>
        <rFont val="Calibri"/>
        <family val="2"/>
      </rPr>
      <t>.</t>
    </r>
  </si>
  <si>
    <t>Offre sistemi di monitoraggio ed elaborazione di dati agricoli, accompagnati da consulenza agronomica. Attraverso la sensoristica utilizzabile su tutte le colture e allevamenti, riescono a monitorare più di 30 parametri, dal meteo, allo stato del suolo, dalla bagnatura fogliare all’accrescimento dei frutti.  Gestisce inoltre l’irrigazione, il movimento dei pannelli solari all’interno del sistema Agrivoltaico e il monitoraggio delle stalle e allevamenti.</t>
  </si>
  <si>
    <r>
      <t xml:space="preserve">Ha sviluppato un </t>
    </r>
    <r>
      <rPr>
        <i/>
        <sz val="11"/>
        <color theme="1"/>
        <rFont val="Calibri"/>
        <family val="2"/>
      </rPr>
      <t>software</t>
    </r>
    <r>
      <rPr>
        <sz val="11"/>
        <color theme="1"/>
        <rFont val="Calibri"/>
        <family val="2"/>
      </rPr>
      <t xml:space="preserve"> come servizio e un'infrastruttura </t>
    </r>
    <r>
      <rPr>
        <i/>
        <sz val="11"/>
        <color theme="1"/>
        <rFont val="Calibri"/>
        <family val="2"/>
      </rPr>
      <t>on-premise</t>
    </r>
    <r>
      <rPr>
        <sz val="11"/>
        <color theme="1"/>
        <rFont val="Calibri"/>
        <family val="2"/>
      </rPr>
      <t xml:space="preserve"> per consentire ai laboratori di genetica clinica e alle aziende biofarmaceutiche di eseguire analisi del punteggio di rischio poligenico per individuare un potenziale rischio di infarto. </t>
    </r>
  </si>
  <si>
    <t>Business model: B2B
Costo di produzione: €100k
Prezzo di vendita: €350k 
Team: 4 persone
Clienti target: operatori di flotte di veicoli, produttori di veicoli elettrici (E-OEMs), aziende del settore energetico.
Fundraised: €100k da CDP
Fundraising: €1m da chiudere subito per il go-to-market, in previsione un altro round da €6m (entro fine anno).
&gt; Fissata call il 20/06. Motivo rejection: fase di vita (devono andare ancora sul mercato), settore di riferimento.</t>
  </si>
  <si>
    <r>
      <t xml:space="preserve">Piattaforma </t>
    </r>
    <r>
      <rPr>
        <i/>
        <sz val="11"/>
        <color theme="1"/>
        <rFont val="Calibri"/>
        <family val="2"/>
      </rPr>
      <t xml:space="preserve">SaaS B2B </t>
    </r>
    <r>
      <rPr>
        <sz val="11"/>
        <color theme="1"/>
        <rFont val="Calibri"/>
        <family val="2"/>
      </rPr>
      <t xml:space="preserve">che automatizza il </t>
    </r>
    <r>
      <rPr>
        <i/>
        <sz val="11"/>
        <color theme="1"/>
        <rFont val="Calibri"/>
        <family val="2"/>
      </rPr>
      <t>content marketing</t>
    </r>
    <r>
      <rPr>
        <sz val="11"/>
        <color theme="1"/>
        <rFont val="Calibri"/>
        <family val="2"/>
      </rPr>
      <t xml:space="preserve"> con </t>
    </r>
    <r>
      <rPr>
        <i/>
        <sz val="11"/>
        <color theme="1"/>
        <rFont val="Calibri"/>
        <family val="2"/>
      </rPr>
      <t>AI</t>
    </r>
    <r>
      <rPr>
        <sz val="11"/>
        <color theme="1"/>
        <rFont val="Calibri"/>
        <family val="2"/>
      </rPr>
      <t xml:space="preserve">, creando strategie di </t>
    </r>
    <r>
      <rPr>
        <i/>
        <sz val="11"/>
        <color theme="1"/>
        <rFont val="Calibri"/>
        <family val="2"/>
      </rPr>
      <t>branding</t>
    </r>
    <r>
      <rPr>
        <sz val="11"/>
        <color theme="1"/>
        <rFont val="Calibri"/>
        <family val="2"/>
      </rPr>
      <t>.</t>
    </r>
  </si>
  <si>
    <r>
      <t>Applicazione che racchiude consigli personalizzati da c</t>
    </r>
    <r>
      <rPr>
        <i/>
        <sz val="11"/>
        <color theme="1"/>
        <rFont val="Calibri"/>
        <family val="2"/>
      </rPr>
      <t>oach</t>
    </r>
    <r>
      <rPr>
        <sz val="11"/>
        <color theme="1"/>
        <rFont val="Calibri"/>
        <family val="2"/>
      </rPr>
      <t xml:space="preserve"> e nutrizionisti attraverso questionari e traccia le sessioni di cardio, monitora l’andamento del peso e i progressi.</t>
    </r>
  </si>
  <si>
    <r>
      <rPr>
        <i/>
        <sz val="11"/>
        <color theme="1"/>
        <rFont val="Calibri"/>
        <family val="2"/>
      </rPr>
      <t xml:space="preserve">Start up </t>
    </r>
    <r>
      <rPr>
        <sz val="11"/>
        <color theme="1"/>
        <rFont val="Calibri"/>
        <family val="2"/>
      </rPr>
      <t xml:space="preserve">specializzata in: raccolta ed analisi massiva di dati immobiliari italiani e di dati procedurali giudiziali creditizi e digitalizzazione documentale.   </t>
    </r>
  </si>
  <si>
    <t>Iniziativa assegnata nel 2022 al fondo di TT. Essendo stata bocciata da quest'ultimo, è stata assegnata ai fondi di scaleup. Bocciata a settembre 2022 con motivazione 1.n.
Fondata nel 2013. Soluzioni: 1) AIS - Aquaplaning Intelligent Solution, un sistema brevettato integrato nei veicoli, realizzato in partnership con Italdesign e Bosch, capace di contrastare il fenomeno dell'aquaplaning ripristinando l’aderenza degli pneumatici grazie ad un getto d’acqua iniettato davanti agli pneumatici anteriori. Oggi stanno sviluppando il nuovo AIS Proto-A2 con Bosch e, insieme a Stellantis, stanno integrando il sistema nel nuovo POC di Maserati Grecale a titolo dimostrativo per l'introduzione di serie. 2) EDP – Easyrain Digital Platform, una piattaforma per sensori virtuali in grado di riconoscere condizioni stradali pericolose ed inviare avvisi ai veicoli. Ad oggi è stato sviluppato DAI - Digital Aquaplaning Information, un sensore virtuale che riconosce la presenza di acqua sull’asfalto, discriminando differenti livelli di pericolosità grazie ad algoritmi proprietari predittivi. Il DAI informa il conducente attraverso un sistema di warning all’interno dell’HMI. Il sensore virtuale è sotto sviluppo e una nuova versione è prevista per essere testata nel POC Maserati Grecale a giugno 2022. 3) ERC – Easyrain Cloud Platform, una piattaforma cloud che, utilizzando i dati raccolti dai sensori virtuali, effettua analsi sulla sicurezza stradale che condivide con veicoli, infrastrutture e smart city.
Ricavi: 2024e: €619k; 2025e: €214k; 2026e: €1m; 2027e: €13m; 2028e: €26m.
Fundraised: €5m nel 2018, €5m nel 2021, €5,8m nel 2023.
Fundraising: €11-13m da chiudere entor il Q42024
&gt; motivo rejection: fase di vita (sono sul mercato dal 2013) e percorso di crescita.</t>
  </si>
  <si>
    <t>Bocciata a dicembre 2023 con motivazione 1.a
Revenue model: B2B2C
Pricing: €4,99
Prodotto venduto in: Coop, Esselunga, Pam, Carrefour, Conad, Iper
Fundraising: €440k (di cui €380k già committed) ad una pre money di €1,8m.
&gt; motivo rejection: fase di vita.</t>
  </si>
  <si>
    <t>Mespac</t>
  </si>
  <si>
    <t>Vanessa Coppola-The Qube Consulting</t>
  </si>
  <si>
    <t>ivan.calimani@krilldesign.net</t>
  </si>
  <si>
    <t>Ivan Calimani</t>
  </si>
  <si>
    <t>a.ragusa@retailhub.it</t>
  </si>
  <si>
    <t>Antonio Ragusa</t>
  </si>
  <si>
    <r>
      <t>Il progetto ConGen.AI nasce da uno</t>
    </r>
    <r>
      <rPr>
        <i/>
        <sz val="11"/>
        <color theme="1"/>
        <rFont val="Calibri"/>
        <family val="2"/>
      </rPr>
      <t xml:space="preserve"> spin off </t>
    </r>
    <r>
      <rPr>
        <sz val="11"/>
        <color theme="1"/>
        <rFont val="Calibri"/>
        <family val="2"/>
      </rPr>
      <t>di ASC27, con la piattaforma ENKi, un supporto all'</t>
    </r>
    <r>
      <rPr>
        <i/>
        <sz val="11"/>
        <color theme="1"/>
        <rFont val="Calibri"/>
        <family val="2"/>
      </rPr>
      <t xml:space="preserve">Augmented Learing </t>
    </r>
    <r>
      <rPr>
        <sz val="11"/>
        <color theme="1"/>
        <rFont val="Calibri"/>
        <family val="2"/>
      </rPr>
      <t>che nasce con l'obiettivo di rivoluzionare il processo della formazione e dell'apprendimento.</t>
    </r>
  </si>
  <si>
    <r>
      <t xml:space="preserve">MySarma offre soluzioni di </t>
    </r>
    <r>
      <rPr>
        <i/>
        <sz val="11"/>
        <color theme="1"/>
        <rFont val="Calibri"/>
        <family val="2"/>
        <scheme val="minor"/>
      </rPr>
      <t>welfare</t>
    </r>
    <r>
      <rPr>
        <sz val="11"/>
        <color theme="1"/>
        <rFont val="Calibri"/>
        <family val="2"/>
        <scheme val="minor"/>
      </rPr>
      <t xml:space="preserve"> aziendale gestite attraverso una piattaforma </t>
    </r>
    <r>
      <rPr>
        <i/>
        <sz val="11"/>
        <color theme="1"/>
        <rFont val="Calibri"/>
        <family val="2"/>
        <scheme val="minor"/>
      </rPr>
      <t>web user-friendly.</t>
    </r>
  </si>
  <si>
    <t xml:space="preserve">Bocciati a febbraio 2024 per fase di vita. Da monitorare.
Raccolto 5k candidature 
Team: 7 persone.
Revenue model: 
-Primo Slot Ricerche “A”: 479€/mese, Ricerche “B” €579/mese, Ricerche “C” €679/mese
-Secondo slot: Ricerche “A”: 779€/mese, Ricerche “B” €879/mese, Ricerche “C” €979/mese
-Terzo slot: Ricerche “A”: 1079€/mese, Ricerche “B” €1179/mese, Ricerche “C” €1279/mese
Obiettivi futuri: Rilascio piattaforma B2B a settembre. Vogliono iniziare a monetizzare anche sul B2C attraverso un servizio di mental coaching)
Clienti target: start-up, PMI e grandi aziende.
Competitor: Datapizza.
Captable: fondo Contrader e i founder
Fundraised: Stanno erogano un prestito tramite MCC da €75k e devono iniziare il programma Smart&amp;Start.
Fundraising: €500k ad una valutazione €3m.
Aggiornamenti: è stata rilasciata a marzo la piattaforma B2C; hanno iniziato a firmare i primi contratti (circa 18 B2B), MRR: €20k.
&gt; Fatta call il 17/06 per un aggiornamento. Motivo rejection: fase di vita, da monitorare </t>
  </si>
  <si>
    <t>Team: 3 persone (di cui 2 co-founder).
Business model: wind farm (€100/MW); HV insulators (€800/Km); DRB licenzing.
Clienti target: aziende di ispezione e manutenzione; settore dell'energia eolica, settore dell'infrastruttura.
Clienti: 10 (tra cui Terna, Leonardo, Aeroporti di Roma, Sorgenia).
Fatturato 2022: €59k; 2023: €100k; 2024e: €250k; 2025e: €1,2m
Fundraised: bandi o progetti come Smart&amp;Start, debito a fondo perduto.
Fundraising: €800k ad una valutazione di €4,5m da chiudere entro il Q3 2024 (soft commitment da parte di CDP).
&gt; Fatta call il 19/06. motivo rejection: fase di vita, prodotto non ancora finalizzato (drone positioning).</t>
  </si>
  <si>
    <t>Business model: acquisto dei crediti da parte delle agenzie che hanno una durata di un anno solare.
Revenue model: base €350/anno; Standard €600/anno; High €750/anno; Professional €900/anno.
Clienti: M&amp;B Consulting e PoC in corso con 12 agenzie.
Ricavi: 2024e: €72k; 2025e: €428k; 2026e: €957k; 2027e: €2,3m; 2028e: €6,5m
EBITDA: 2024e: -€38k; 2025e: €14k; 2026e: -€575k; 2027e: -€233k; 2028e: €2,3m
Fundraising: €870k ad una pre-money di €1,7m.
&gt; Fatta call il 14/06. motivo rejection:fase di vita.</t>
  </si>
  <si>
    <t>Business Model: SaaS
Risultati: LTV/CAC: 7x; MRR 2023: €13k; API con Meta, 200 ristoranti in CRM, 8% conversion rate.
MRR 2024e: €150k.
Clienti: 50.
Competitor: popmeny, smooth commerce.
Fundraised: €2m ad una pre money di €6m.
Fundraising: Hanno aperto un round da €3,5m (SAFE).
&gt; Fatta call il 20/06. motivo rejection: modello di business poco scalabile</t>
  </si>
  <si>
    <t>Hanno uno spin off controllata al 49% che si occupa di cybersecurity.
Business model: B2B2C
Clienti target: università, corporate (manodopera stagionale oppure multinaizonali)
Revenue model: 10€/minuto per video generato per i clienti Corporate, per Università e scuole 5€/minuto per video generato.
Revenues: 2023: 2024e: €3m; 2025e: €50m; 2026e: €213m.
Captable: 100% founder.
Fundraising: €3m per creare uno spin off dedicata all’augmented learning (congen.ai).
&gt; Fatta call il 14/06. motivo rejection: dubbi su governance (l'investimento non è su ASC27 ma sullo spinoff) e sul prodotto.</t>
  </si>
  <si>
    <t>Piattaforma per monitorare la sicurezza e la salute strutturale delle infrastrutture critiche. È possibile identificare l'area geografica di interesse, impostare la frequenza di monitoraggio e ricevere alert.</t>
  </si>
  <si>
    <t>22 soci attuali:€365.041,60</t>
  </si>
  <si>
    <t>exit of portfolio</t>
  </si>
  <si>
    <t>Soccerment</t>
  </si>
  <si>
    <t>SunCubes</t>
  </si>
  <si>
    <t>InnovationSea</t>
  </si>
  <si>
    <t>Kuriu</t>
  </si>
  <si>
    <t>lit</t>
  </si>
  <si>
    <t>AccessiBit</t>
  </si>
  <si>
    <t>Centro DCA</t>
  </si>
  <si>
    <t>Dermaself</t>
  </si>
  <si>
    <t>FunniFin</t>
  </si>
  <si>
    <t>GRLS</t>
  </si>
  <si>
    <t>Handy Signs</t>
  </si>
  <si>
    <t>Girasole</t>
  </si>
  <si>
    <t>KEET</t>
  </si>
  <si>
    <t>Plantvoice</t>
  </si>
  <si>
    <t>PuntoMare</t>
  </si>
  <si>
    <t>Trafficlab</t>
  </si>
  <si>
    <t>Vento CFD</t>
  </si>
  <si>
    <t>Matera</t>
  </si>
  <si>
    <t>Andrea Di Vico</t>
  </si>
  <si>
    <t>Antonio Delle Femine-EY</t>
  </si>
  <si>
    <t>Matteo Prizzon-a|cube</t>
  </si>
  <si>
    <r>
      <rPr>
        <i/>
        <sz val="11"/>
        <color theme="1"/>
        <rFont val="Calibri"/>
        <family val="2"/>
      </rPr>
      <t>Start-up</t>
    </r>
    <r>
      <rPr>
        <sz val="11"/>
        <color theme="1"/>
        <rFont val="Calibri"/>
        <family val="2"/>
      </rPr>
      <t xml:space="preserve"> attiva nel Cleantech. Attraverso soluzioni brevettate, effettua specializzati interventi antinquinamento in mari, fiumi e laghi; si occupa di operazioni di monitoraggio ambientale sia aereo che subacqueo; investe nella ricerca marina, per comprendere meglio le cause dell'inquinamento e trovare soluzioni efficaci, nella ricerca di energie alternative per ridurre la dipendenza dai combustibili fossili.</t>
    </r>
  </si>
  <si>
    <r>
      <t xml:space="preserve">Mirano a rendere il risparmio energetico facile, veloce ed efficace per tutti, anche per l'ambiente attraverso servizi di </t>
    </r>
    <r>
      <rPr>
        <i/>
        <sz val="11"/>
        <color theme="1"/>
        <rFont val="Calibri"/>
        <family val="2"/>
      </rPr>
      <t>smart-monitoring</t>
    </r>
    <r>
      <rPr>
        <sz val="11"/>
        <color theme="1"/>
        <rFont val="Calibri"/>
        <family val="2"/>
      </rPr>
      <t xml:space="preserve"> energetico comprensibili, affidabili e </t>
    </r>
    <r>
      <rPr>
        <i/>
        <sz val="11"/>
        <color theme="1"/>
        <rFont val="Calibri"/>
        <family val="2"/>
      </rPr>
      <t>user-first</t>
    </r>
    <r>
      <rPr>
        <sz val="11"/>
        <color theme="1"/>
        <rFont val="Calibri"/>
        <family val="2"/>
      </rPr>
      <t>. Forniscono un applicazione per il telefono che controlla tutte le spese energetiche della  casa.</t>
    </r>
  </si>
  <si>
    <r>
      <t xml:space="preserve">Centro DCA offre cure </t>
    </r>
    <r>
      <rPr>
        <i/>
        <sz val="11"/>
        <color theme="1"/>
        <rFont val="Calibri"/>
        <family val="2"/>
      </rPr>
      <t>online</t>
    </r>
    <r>
      <rPr>
        <sz val="11"/>
        <color theme="1"/>
        <rFont val="Calibri"/>
        <family val="2"/>
      </rPr>
      <t xml:space="preserve"> personalizzate per disturbi alimentari, risolvendo le lunghe liste d'attesa nei centri pubblici.</t>
    </r>
  </si>
  <si>
    <r>
      <t xml:space="preserve">Aiuta le aziende a creare e monitorare strategie di </t>
    </r>
    <r>
      <rPr>
        <i/>
        <sz val="11"/>
        <color theme="1"/>
        <rFont val="Calibri"/>
        <family val="2"/>
      </rPr>
      <t xml:space="preserve">Employer Branding </t>
    </r>
    <r>
      <rPr>
        <sz val="11"/>
        <color theme="1"/>
        <rFont val="Calibri"/>
        <family val="2"/>
      </rPr>
      <t>inclusivo, migliorando l'attrattività e la diversità della forza lavoro, e promuovendo culture aziendali equilibrate.</t>
    </r>
  </si>
  <si>
    <t xml:space="preserve">App per accessibilità che permette di tradurre in tempo reale la Lingua dei Segni Italiana (LIS) in italiano e viceversa. </t>
  </si>
  <si>
    <r>
      <t xml:space="preserve">Sviluppa sensori </t>
    </r>
    <r>
      <rPr>
        <i/>
        <sz val="11"/>
        <color theme="1"/>
        <rFont val="Calibri"/>
        <family val="2"/>
      </rPr>
      <t>IoT</t>
    </r>
    <r>
      <rPr>
        <sz val="11"/>
        <color theme="1"/>
        <rFont val="Calibri"/>
        <family val="2"/>
      </rPr>
      <t xml:space="preserve"> e </t>
    </r>
    <r>
      <rPr>
        <i/>
        <sz val="11"/>
        <color theme="1"/>
        <rFont val="Calibri"/>
        <family val="2"/>
      </rPr>
      <t xml:space="preserve">software cloud </t>
    </r>
    <r>
      <rPr>
        <sz val="11"/>
        <color theme="1"/>
        <rFont val="Calibri"/>
        <family val="2"/>
      </rPr>
      <t xml:space="preserve">con </t>
    </r>
    <r>
      <rPr>
        <i/>
        <sz val="11"/>
        <color theme="1"/>
        <rFont val="Calibri"/>
        <family val="2"/>
      </rPr>
      <t xml:space="preserve">AI </t>
    </r>
    <r>
      <rPr>
        <sz val="11"/>
        <color theme="1"/>
        <rFont val="Calibri"/>
        <family val="2"/>
      </rPr>
      <t>per supportare decisioni agricole basate su dati di sensori, meteo e immagini satellitari, adattando interventi agricoli al cambiamento climatico e ridisegnando il calendario agricolo.</t>
    </r>
  </si>
  <si>
    <t>Fornisce un sistema di monitoraggio della flotta analizzando i dati per ottimizzare la gestione veicolare, migliorare l'efficienza operativa e ridurre i costi, promuovendo flotte più sostenibili e performanti.</t>
  </si>
  <si>
    <t>Aiuta ad ottimizzare le risorse in ambito agricolo monitorando i terreni, ottenendo risparmi del 40% sull'irrigazione e del 15% sui trattamenti pesticidi.</t>
  </si>
  <si>
    <t>Facilita la vacanze per i turisti: offre previsioni meteo-marine e propone un’ampia gamma di esperienze e attività prenotabili.</t>
  </si>
  <si>
    <r>
      <t xml:space="preserve">Sviluppa piattaforme </t>
    </r>
    <r>
      <rPr>
        <i/>
        <sz val="11"/>
        <color theme="1"/>
        <rFont val="Calibri"/>
        <family val="2"/>
      </rPr>
      <t>cloud</t>
    </r>
    <r>
      <rPr>
        <sz val="11"/>
        <color theme="1"/>
        <rFont val="Calibri"/>
        <family val="2"/>
      </rPr>
      <t xml:space="preserve"> che offre monitoraggi di traffico e regolazione di sistemi intelligenti dei trasporti di nuova generazione.</t>
    </r>
  </si>
  <si>
    <r>
      <t xml:space="preserve">Società di </t>
    </r>
    <r>
      <rPr>
        <i/>
        <sz val="11"/>
        <color theme="1"/>
        <rFont val="Calibri"/>
        <family val="2"/>
      </rPr>
      <t>software</t>
    </r>
    <r>
      <rPr>
        <sz val="11"/>
        <color theme="1"/>
        <rFont val="Calibri"/>
        <family val="2"/>
      </rPr>
      <t xml:space="preserve"> e consulenza specializzata in fluidodinamica computazionale per il settore dell'architettura, dell'ingegneria e dell'edilizia. Si occupa di quattro applicazioni chiave: Determinazione del carico del vento: valutazione accurata dei carichi del vento su edifici e strutture; comfort dei pedoni: garantire un comfort ottimale negli spazi urbani aperti; analisi della fisica degli edifici: studio approfondito dei sistemi di riscaldamento, ventilazione e condizionamento dell'aria; analisi del rischio: valutazione completa e prevenzione di potenziali rischi.</t>
    </r>
  </si>
  <si>
    <t>aldo.comi@soccerment.com</t>
  </si>
  <si>
    <t>Aldo Comi</t>
  </si>
  <si>
    <t>vanessa@theqube.it</t>
  </si>
  <si>
    <t>Vanessa Coppola</t>
  </si>
  <si>
    <t>Antonio.Delle-Femine@it.ey.com</t>
  </si>
  <si>
    <t>Antonio Delle Femine</t>
  </si>
  <si>
    <t>alessia@itslitbox.com</t>
  </si>
  <si>
    <t xml:space="preserve">Alessia Lucentini </t>
  </si>
  <si>
    <t>prizzon@acube.avanzi.org</t>
  </si>
  <si>
    <t>Matteo Prizzon</t>
  </si>
  <si>
    <t>andrea.marella@trafficlab.eu</t>
  </si>
  <si>
    <t>Andrea Marella</t>
  </si>
  <si>
    <t>Servizi offerti: Business strategy &amp; consulting, Live studio broadcast production, Remote broadcast production, Live event broadcast production, Digital/Hybrid event production, Social media management, Talent managementTournament organization, Community &amp; channel management.
Team: 20 persone.
Business model: B2B, agenzia mkt che fa servizi su target giovane, siamo il veicolo per i brand per parlare con questo target.
Fatturato 2022: €3,5m; 2023: €2,2m; 2024e: €3,5m; 2025e: €4,5m.
Fundraising: €2m-€2,5m  ad una valutazione di €6m (più una parte di secondary) per internazionalizzazione e miglioramento della piattaforma tecnologica.
Captable: 89% founders.
&gt; Fatta call il 21/06. motivo rejection: settore di riferimento.</t>
  </si>
  <si>
    <t>Ricavi: 2020: €436k; 2021: €459k; 2022: €780k; 2023: €1,2m; 2024e: €2,6m
Clienti: 2020: 18, 2021: 26, 2022: 45, 2023: 63; 2024e: 85.
Business model: B2B e B2B2C.
Fundraising: €3m ad una valutazione di €1m per ampliare le attività di marketing.
&gt; Fatta call il 21/06. motivo rejection: management non convincente, piattaforma basilare, competition sul mercato di riferimento.</t>
  </si>
  <si>
    <t>Megaride</t>
  </si>
  <si>
    <t>Tiledesk</t>
  </si>
  <si>
    <t>ClubDeal Digital</t>
  </si>
  <si>
    <t>Florence Care</t>
  </si>
  <si>
    <t xml:space="preserve">Leaf </t>
  </si>
  <si>
    <t>Lokit</t>
  </si>
  <si>
    <t>Rodolfo Molettieri</t>
  </si>
  <si>
    <t>Antonio Chiarello</t>
  </si>
  <si>
    <t>Talentis – GI Startup Program 2024</t>
  </si>
  <si>
    <r>
      <rPr>
        <i/>
        <sz val="11"/>
        <color theme="1"/>
        <rFont val="Calibri"/>
        <family val="2"/>
      </rPr>
      <t>Spin-off</t>
    </r>
    <r>
      <rPr>
        <sz val="11"/>
        <color theme="1"/>
        <rFont val="Calibri"/>
        <family val="2"/>
      </rPr>
      <t xml:space="preserve"> dell'Università Federico II di Napoli, focalizzata sull'ottimizzazione delle prestazioni nel motorsport, nella dinamica dei veicoli e nella </t>
    </r>
    <r>
      <rPr>
        <i/>
        <sz val="11"/>
        <color theme="1"/>
        <rFont val="Calibri"/>
        <family val="2"/>
      </rPr>
      <t>smart mobility</t>
    </r>
    <r>
      <rPr>
        <sz val="11"/>
        <color theme="1"/>
        <rFont val="Calibri"/>
        <family val="2"/>
      </rPr>
      <t>.</t>
    </r>
  </si>
  <si>
    <t>fcaracuta@tiledesk.com</t>
  </si>
  <si>
    <t>Francesco Caracuta</t>
  </si>
  <si>
    <t>Piattaforma che permette di progettare e implementare agenti AI che migliorano e digitalizzano il servizio clienti.</t>
  </si>
  <si>
    <t>antonio@clubdealonline.com</t>
  </si>
  <si>
    <r>
      <t xml:space="preserve">Piattaforma che efficienta l’accesso ai </t>
    </r>
    <r>
      <rPr>
        <i/>
        <sz val="11"/>
        <color theme="1"/>
        <rFont val="Calibri"/>
        <family val="2"/>
      </rPr>
      <t>private market</t>
    </r>
    <r>
      <rPr>
        <sz val="11"/>
        <color theme="1"/>
        <rFont val="Calibri"/>
        <family val="2"/>
      </rPr>
      <t xml:space="preserve">. Offre una soluzione </t>
    </r>
    <r>
      <rPr>
        <i/>
        <sz val="11"/>
        <color theme="1"/>
        <rFont val="Calibri"/>
        <family val="2"/>
      </rPr>
      <t xml:space="preserve">one stop shop </t>
    </r>
    <r>
      <rPr>
        <sz val="11"/>
        <color theme="1"/>
        <rFont val="Calibri"/>
        <family val="2"/>
      </rPr>
      <t xml:space="preserve">a investitori (HNWI, </t>
    </r>
    <r>
      <rPr>
        <i/>
        <sz val="11"/>
        <color theme="1"/>
        <rFont val="Calibri"/>
        <family val="2"/>
      </rPr>
      <t>business angels</t>
    </r>
    <r>
      <rPr>
        <sz val="11"/>
        <color theme="1"/>
        <rFont val="Calibri"/>
        <family val="2"/>
      </rPr>
      <t xml:space="preserve">, </t>
    </r>
    <r>
      <rPr>
        <i/>
        <sz val="11"/>
        <color theme="1"/>
        <rFont val="Calibri"/>
        <family val="2"/>
      </rPr>
      <t>family office</t>
    </r>
    <r>
      <rPr>
        <sz val="11"/>
        <color theme="1"/>
        <rFont val="Calibri"/>
        <family val="2"/>
      </rPr>
      <t xml:space="preserve">, fondi di </t>
    </r>
    <r>
      <rPr>
        <i/>
        <sz val="11"/>
        <color theme="1"/>
        <rFont val="Calibri"/>
        <family val="2"/>
      </rPr>
      <t>venture capital</t>
    </r>
    <r>
      <rPr>
        <sz val="11"/>
        <color theme="1"/>
        <rFont val="Calibri"/>
        <family val="2"/>
      </rPr>
      <t xml:space="preserve"> e di </t>
    </r>
    <r>
      <rPr>
        <i/>
        <sz val="11"/>
        <color theme="1"/>
        <rFont val="Calibri"/>
        <family val="2"/>
      </rPr>
      <t>private equity</t>
    </r>
    <r>
      <rPr>
        <sz val="11"/>
        <color theme="1"/>
        <rFont val="Calibri"/>
        <family val="2"/>
      </rPr>
      <t xml:space="preserve">), </t>
    </r>
    <r>
      <rPr>
        <i/>
        <sz val="11"/>
        <color theme="1"/>
        <rFont val="Calibri"/>
        <family val="2"/>
      </rPr>
      <t>start up</t>
    </r>
    <r>
      <rPr>
        <sz val="11"/>
        <color theme="1"/>
        <rFont val="Calibri"/>
        <family val="2"/>
      </rPr>
      <t xml:space="preserve">, </t>
    </r>
    <r>
      <rPr>
        <i/>
        <sz val="11"/>
        <color theme="1"/>
        <rFont val="Calibri"/>
        <family val="2"/>
      </rPr>
      <t>scale up</t>
    </r>
    <r>
      <rPr>
        <sz val="11"/>
        <color theme="1"/>
        <rFont val="Calibri"/>
        <family val="2"/>
      </rPr>
      <t xml:space="preserve"> e PMI innovative interessate a raccogliere capitali, e a tutti i professionisti coinvolti nelle operazioni: avvocati, commercialisti, notai, banche.</t>
    </r>
  </si>
  <si>
    <t>r.maldacea@confindustria.it</t>
  </si>
  <si>
    <t>Roberta Maldacea</t>
  </si>
  <si>
    <r>
      <t xml:space="preserve">Piattaforma </t>
    </r>
    <r>
      <rPr>
        <i/>
        <sz val="11"/>
        <color theme="1"/>
        <rFont val="Calibri"/>
        <family val="2"/>
      </rPr>
      <t>B2C</t>
    </r>
    <r>
      <rPr>
        <sz val="11"/>
        <color theme="1"/>
        <rFont val="Calibri"/>
        <family val="2"/>
      </rPr>
      <t xml:space="preserve"> che (i) connette i pazienti o i loro familiari con un'ampia rete di professionisti della salute (infermieri, fisioterapisti, tecnici diagnostici...) (ii) fornisce l'accesso ai dati sanitari completi per monitorare le condizioni e seguire i progressi (iii) facilita la condivisione dei dati tra i pazienti, le loro famiglie, gli operatori sanitari e i medici.</t>
    </r>
  </si>
  <si>
    <t>Ha sviluppato due prodotti in grado di monitorare, automatizzare e tracciare i prodotti dell' azienda agricola.</t>
  </si>
  <si>
    <r>
      <t xml:space="preserve">Produce </t>
    </r>
    <r>
      <rPr>
        <i/>
        <sz val="11"/>
        <color theme="1"/>
        <rFont val="Calibri"/>
        <family val="2"/>
      </rPr>
      <t>software</t>
    </r>
    <r>
      <rPr>
        <sz val="11"/>
        <color theme="1"/>
        <rFont val="Calibri"/>
        <family val="2"/>
      </rPr>
      <t xml:space="preserve"> e dispositivi </t>
    </r>
    <r>
      <rPr>
        <i/>
        <sz val="11"/>
        <color theme="1"/>
        <rFont val="Calibri"/>
        <family val="2"/>
      </rPr>
      <t>IoT</t>
    </r>
    <r>
      <rPr>
        <sz val="11"/>
        <color theme="1"/>
        <rFont val="Calibri"/>
        <family val="2"/>
      </rPr>
      <t xml:space="preserve"> per i servizi di ricarica dei monopattini elettrici.</t>
    </r>
  </si>
  <si>
    <r>
      <rPr>
        <i/>
        <sz val="11"/>
        <rFont val="Calibri"/>
        <family val="2"/>
        <scheme val="minor"/>
      </rPr>
      <t xml:space="preserve">Digital media company </t>
    </r>
    <r>
      <rPr>
        <sz val="11"/>
        <rFont val="Calibri"/>
        <family val="2"/>
        <scheme val="minor"/>
      </rPr>
      <t>che crea contenuti digitali ed innovativi sull'artigianato contemporaneo. La società ha anche lanciato, sulla piattaforma, l'</t>
    </r>
    <r>
      <rPr>
        <i/>
        <sz val="11"/>
        <rFont val="Calibri"/>
        <family val="2"/>
        <scheme val="minor"/>
      </rPr>
      <t>e-commerce</t>
    </r>
    <r>
      <rPr>
        <sz val="11"/>
        <rFont val="Calibri"/>
        <family val="2"/>
        <scheme val="minor"/>
      </rPr>
      <t xml:space="preserve"> per la vendita dei prodotti artigianali.</t>
    </r>
  </si>
  <si>
    <r>
      <rPr>
        <i/>
        <sz val="11"/>
        <rFont val="Calibri"/>
        <family val="2"/>
        <scheme val="minor"/>
      </rPr>
      <t>E-commerce B2B</t>
    </r>
    <r>
      <rPr>
        <sz val="11"/>
        <rFont val="Calibri"/>
        <family val="2"/>
        <scheme val="minor"/>
      </rPr>
      <t xml:space="preserve"> su attrezzi e utensili da lavoro per professionisti.</t>
    </r>
  </si>
  <si>
    <t>Rejected a febbraio 2020 con motivazione 1.a e a dicembre 2023 con motivazione 3.c, ripresentata da Elisa di The Techshop (hanno ridotto round e pre money).
Dispone di 4 piattaforme:
- Presa in carico del pazinete con inserimento dei dati sanitari dell'assistito identificando l'analisi genetica necessaria;
- Esecuzione dell'esame genetico per estrarre il DNA che viene tracciato al fine di efficientare i processi di laboratorio e riducendo i  tempi del sequenziamento;
- Predisposizione del file dei dati genetici che vengono criptati al fine di garantire la privacy del paziente; 
- Fase di analisi e reporting attraverso algoritmi e AI che prendono i dati e forniscono al genetista la possibilità di riportare le mutazioni genetiche in maniera rapida per identificarle e scrivere report digitale, che poi viene rinviato alla clinica e al medico.
Risultati raggiunti:
- 0% churn rate
- 2023e: 800k di fatturato +300% del fatturato del 2022. 
- Tra i clienti: Ospedale pediatrico Bambin Gesù
- Pipeline clienti 2024 di circa 30 aziende che potrebbero generare €1-1,5m di fatturato 
Fundraised: €4m raccolti in 3 round, l'ultimo (€1,7m) è stato fatto che ha sottoscritto SFP (con uno sconto del 20% su pre money) con un floor pari a €6,1m.
Fundraising: €4,5m ad una pre money di €11m-€12m che garantirà agli investitori una Ownership tra il 15% -20%. Si vorrebbero raccogliere in 2 tranches (la prima a gennaio 2024 e la seconda entro giugno 2024), stanno parlando con CDP evoluzione (che entrerebbe con un ticket €1-1,5m).
&gt; motivo rejection: mancato seguito.</t>
  </si>
  <si>
    <r>
      <t xml:space="preserve">SunCubes, un progetto del Politecnico di Milano, che ha sviluppato un sistema di ricarica </t>
    </r>
    <r>
      <rPr>
        <i/>
        <sz val="11"/>
        <color theme="1"/>
        <rFont val="Calibri"/>
        <family val="2"/>
      </rPr>
      <t>wireless</t>
    </r>
    <r>
      <rPr>
        <sz val="11"/>
        <color theme="1"/>
        <rFont val="Calibri"/>
        <family val="2"/>
      </rPr>
      <t xml:space="preserve"> per sensori. Il sistema è composto da un generatore che produce un laser che ricarica un ricevitore collegato al sensore da ricaricare.</t>
    </r>
  </si>
  <si>
    <r>
      <t xml:space="preserve">Offre una piattaforma e un </t>
    </r>
    <r>
      <rPr>
        <i/>
        <sz val="11"/>
        <color theme="1"/>
        <rFont val="Calibri"/>
        <family val="2"/>
      </rPr>
      <t>magazine</t>
    </r>
    <r>
      <rPr>
        <sz val="11"/>
        <color theme="1"/>
        <rFont val="Calibri"/>
        <family val="2"/>
      </rPr>
      <t xml:space="preserve"> pensata per i viaggiatori nel quale è possibile raccontare alla </t>
    </r>
    <r>
      <rPr>
        <i/>
        <sz val="11"/>
        <color theme="1"/>
        <rFont val="Calibri"/>
        <family val="2"/>
      </rPr>
      <t>community</t>
    </r>
    <r>
      <rPr>
        <sz val="11"/>
        <color theme="1"/>
        <rFont val="Calibri"/>
        <family val="2"/>
      </rPr>
      <t xml:space="preserve"> il proprio itinerario.</t>
    </r>
  </si>
  <si>
    <r>
      <t xml:space="preserve">Sviluppa </t>
    </r>
    <r>
      <rPr>
        <i/>
        <sz val="11"/>
        <color theme="1"/>
        <rFont val="Calibri"/>
        <family val="2"/>
      </rPr>
      <t>software</t>
    </r>
    <r>
      <rPr>
        <sz val="11"/>
        <color theme="1"/>
        <rFont val="Calibri"/>
        <family val="2"/>
      </rPr>
      <t xml:space="preserve"> per accelerare la transizione verso un </t>
    </r>
    <r>
      <rPr>
        <i/>
        <sz val="11"/>
        <color theme="1"/>
        <rFont val="Calibri"/>
        <family val="2"/>
      </rPr>
      <t>web</t>
    </r>
    <r>
      <rPr>
        <sz val="11"/>
        <color theme="1"/>
        <rFont val="Calibri"/>
        <family val="2"/>
      </rPr>
      <t xml:space="preserve"> inclusivo e accessibile a tutti. Con particolare attenzione alle soluzioni </t>
    </r>
    <r>
      <rPr>
        <i/>
        <sz val="11"/>
        <color theme="1"/>
        <rFont val="Calibri"/>
        <family val="2"/>
      </rPr>
      <t>software</t>
    </r>
    <r>
      <rPr>
        <sz val="11"/>
        <color theme="1"/>
        <rFont val="Calibri"/>
        <family val="2"/>
      </rPr>
      <t xml:space="preserve"> e agli </t>
    </r>
    <r>
      <rPr>
        <i/>
        <sz val="11"/>
        <color theme="1"/>
        <rFont val="Calibri"/>
        <family val="2"/>
      </rPr>
      <t xml:space="preserve">audit </t>
    </r>
    <r>
      <rPr>
        <sz val="11"/>
        <color theme="1"/>
        <rFont val="Calibri"/>
        <family val="2"/>
      </rPr>
      <t xml:space="preserve">completi dell'accessibilità, mirano a garantire che i siti </t>
    </r>
    <r>
      <rPr>
        <i/>
        <sz val="11"/>
        <color theme="1"/>
        <rFont val="Calibri"/>
        <family val="2"/>
      </rPr>
      <t>web</t>
    </r>
    <r>
      <rPr>
        <sz val="11"/>
        <color theme="1"/>
        <rFont val="Calibri"/>
        <family val="2"/>
      </rPr>
      <t xml:space="preserve">, gli strumenti e le tecnologie siano progettati e sviluppati in modo che le persone con disabilità possano utilizzarli. </t>
    </r>
  </si>
  <si>
    <t>Business Model: B2B, offre SaaS a canone mensile per aziende e PA, con due profili (Basic e Premium) per servizi di traduzione LIS. Scalabile globalmente in 144 lingue dei segni.
Fundraising: €500k.
&gt; motivo rejection: fase di vita</t>
  </si>
  <si>
    <t>Traction: L’app, rilasciata il 01/07/2023 esclusivamente sul territorio pugliese, ha ottenuto nella sola stagione estiva +11K downloads. Il costo medio per download è stato di 0,18€. Ad oggi, aprile 2024, risultano 510 utenti attivi su base mensile (senza ulteriori azioni di marketing oltre a quelle effettuate la scorsa estate).
&gt; motivo rejection: settore di riferimento.</t>
  </si>
  <si>
    <t>Ricavi: 2022 €165k.
Fundraised: 75k.
&gt; motivo rejection: settore di riferimento</t>
  </si>
  <si>
    <t>I tour operator e le agenzie di viaggio hanno molte piattaforme dove possono acquistare prodotti turistici relativi al trasporto (aereo/nave/bus) e all'alloggio.Non esiste una piattaforma B2B dove gli operatori possono acquistare direttamente, con un solo clic, trasferimenti, attività ed esperienze locali. La piattaforma specializzata nella vendita di servizi turistici B2B nelle principali destinazioni in Europa, l’azienda si occupa di tutti i servizi di cui un turista può avere bisogno durante il suo viaggio: trasferimenti, visite guidate, tour in città, tour fuori città, ingressi ai principali monumenti, accessi ad eventi speciali in particolar modo eventi sportivi e musicali, tour privati.</t>
  </si>
  <si>
    <t xml:space="preserve">Ha brevettato sia processo produttivo che materiali per sviluppa un nuovo tipo di pala eolica costituita da una struttura sottile in materiale composito e ricoperta da tessuto altamente ingegnerizzato che le rendono più leggere e sostenibili. Questa caratteristica consente all'azienda di sostituire le pale di vecchie turbine ormai non più performanti con pale che a parità di peso rendono la turbina il 30% più performante.
Infatti il mercato di riferimento iniziale è costituito dai proprietari di parchi eolici in Europa, che effettuano il reblading (sostituzione di rotori esistenti con pale più lunghe) di turbine e, a partire dal 2026, da produttori di turbine eoliche globali per la creazioni di parchi eolici sia onshore che offshore.
</t>
  </si>
  <si>
    <t>Revenue: 2023: booking €1,7m (20% parte Europa; €1,3m reali); 2024e: €4,5m; 2025e: €12m
Pipeline: €2m
Modello di business: subscription per laboratori. Medici: health system in cui i medici prescrivono il test (fattura circa €100k).
Clienti italiani: Ospedale Gemelli (chiuso contratto), Ospedale Monzino (chiuso contratto), Ospedale San Raffaele (under legal review).
Competitor: Genomix PLC (inghilterra)
Team: 10 persone 60% in america resto tra europa e Italia (4 persone)
Fundraised: pre seed da €50k di PCampus e seed da €1,7m nel 2021 ad una pre-money da €6m con Valore venture (fondo di Atlanta, PCampus e laboratorio tedesco).
Fundraising: €6-8m (valutazione ancora da decidere) per strutturare il team commerciale, marketing. Hanno commitment con Foresite (farebbero da follower con €3-4m).
&gt; Fatta call il 23/05. motivo rejection: non compliant con il regolamento del fondo (sede non in Italia)</t>
  </si>
  <si>
    <t>c.ghelfi@40-factory.com</t>
  </si>
  <si>
    <t>Camillo Ghelfi</t>
  </si>
  <si>
    <t>Lavora in ambito second life Battery. Ha brevettato una tecnologia per offrire una seconda vita alle batterie. Ad oggi offre soluzioni di mobile charging innovative per auto elettriche e ibride dei privati e delle aziende nel settore della mobilità. Fondata nel 2021.</t>
  </si>
  <si>
    <r>
      <t xml:space="preserve">L'azienda ha brevettato alcuni materiali attinenti al settore delle bioplastiche derivanti da rifiuti organici delle aziende come bucce (arance e limoni) , semi e gusci (caffè) che sono rigidi, biodegradabili e compostabili, con cui progettano e realizzano prodotti di </t>
    </r>
    <r>
      <rPr>
        <i/>
        <sz val="11"/>
        <color theme="1"/>
        <rFont val="Calibri"/>
        <family val="2"/>
      </rPr>
      <t>eco-design per il brand da cui recuperano gli scarti andando a realizzare progetti di economia circolare</t>
    </r>
    <r>
      <rPr>
        <sz val="11"/>
        <color theme="1"/>
        <rFont val="Calibri"/>
        <family val="2"/>
      </rPr>
      <t>. Stanno per lanciare anche la vendita della bioplastica con il marchio Rekrill.</t>
    </r>
  </si>
  <si>
    <t>Code RTD</t>
  </si>
  <si>
    <t xml:space="preserve">Butterfly Decisions </t>
  </si>
  <si>
    <t xml:space="preserve">MinervaS </t>
  </si>
  <si>
    <t>Marshmallow Games</t>
  </si>
  <si>
    <t>Authentico</t>
  </si>
  <si>
    <t>Brief</t>
  </si>
  <si>
    <t>Pj Cleaning</t>
  </si>
  <si>
    <t>Emotion Network</t>
  </si>
  <si>
    <t xml:space="preserve">Biolibrary </t>
  </si>
  <si>
    <t>Hoda</t>
  </si>
  <si>
    <t>Viola</t>
  </si>
  <si>
    <t>Rosso</t>
  </si>
  <si>
    <t>Dectar</t>
  </si>
  <si>
    <t>Nubo</t>
  </si>
  <si>
    <t>DoctorApp</t>
  </si>
  <si>
    <t>BOS5</t>
  </si>
  <si>
    <t>Sportwig</t>
  </si>
  <si>
    <t>Giuseppe Coletti</t>
  </si>
  <si>
    <t>Marta Galli-MGA</t>
  </si>
  <si>
    <t>Gianluca Ferranti</t>
  </si>
  <si>
    <t>Andrea Crudeli-iN3 Ventures</t>
  </si>
  <si>
    <t>l.dedamiani@codertd.com</t>
  </si>
  <si>
    <t xml:space="preserve">Loris Dedamiani </t>
  </si>
  <si>
    <t>enzo@butterflysrl.com</t>
  </si>
  <si>
    <t>Enzo Troncone</t>
  </si>
  <si>
    <t>ea.adinolfi@minervas.it</t>
  </si>
  <si>
    <t>Ennio Andrea Adinolfi</t>
  </si>
  <si>
    <t>cristina@marshmallow-games.com</t>
  </si>
  <si>
    <t>Cristina Angelillo</t>
  </si>
  <si>
    <t>g.coletti@authentico-ita.com</t>
  </si>
  <si>
    <t>falvo.massimo@gmail.com</t>
  </si>
  <si>
    <t>Massimo Falvo</t>
  </si>
  <si>
    <t xml:space="preserve">Luigi Nicastro </t>
  </si>
  <si>
    <t>marta.galli@mailmga.com</t>
  </si>
  <si>
    <t>Marta Galli</t>
  </si>
  <si>
    <t>apuce@biolibrary.it</t>
  </si>
  <si>
    <t>Antonio Puce</t>
  </si>
  <si>
    <t>gianluca.ferranti@gmail.com</t>
  </si>
  <si>
    <t>alessandro.giraudo@doctorapp.it</t>
  </si>
  <si>
    <t>Alessandro Giraudo</t>
  </si>
  <si>
    <t>salvatore.fiorenza@bos5.it</t>
  </si>
  <si>
    <t>Salvatore Fiorenza</t>
  </si>
  <si>
    <t>Andrea Crudeli</t>
  </si>
  <si>
    <r>
      <rPr>
        <i/>
        <sz val="11"/>
        <rFont val="Calibri"/>
        <family val="2"/>
        <scheme val="minor"/>
      </rPr>
      <t>Software</t>
    </r>
    <r>
      <rPr>
        <sz val="11"/>
        <rFont val="Calibri"/>
        <family val="2"/>
        <scheme val="minor"/>
      </rPr>
      <t xml:space="preserve"> di analisi dei dati che consente una comprensione delle emozioni umane che aumenta la </t>
    </r>
    <r>
      <rPr>
        <i/>
        <sz val="11"/>
        <rFont val="Calibri"/>
        <family val="2"/>
        <scheme val="minor"/>
      </rPr>
      <t>customer</t>
    </r>
    <r>
      <rPr>
        <sz val="11"/>
        <rFont val="Calibri"/>
        <family val="2"/>
        <scheme val="minor"/>
      </rPr>
      <t xml:space="preserve"> </t>
    </r>
    <r>
      <rPr>
        <i/>
        <sz val="11"/>
        <rFont val="Calibri"/>
        <family val="2"/>
        <scheme val="minor"/>
      </rPr>
      <t>satisfaction</t>
    </r>
    <r>
      <rPr>
        <sz val="11"/>
        <rFont val="Calibri"/>
        <family val="2"/>
        <scheme val="minor"/>
      </rPr>
      <t xml:space="preserve"> grazie ad una comprensione avanzata della percezione dei consumatori.</t>
    </r>
  </si>
  <si>
    <t>Azienda specializzata in soluzioni per la gestione del processo decisionale. Le tecnologie includono algoritmi di valutazione del rischio e procedure decisionali di alta qualità che combinano la scienza comportamentale e l'apprendimento automatico.
Le soluzioni permettono alle organizzazioni di interconnettere i loro dati, migliorare il flusso di informazioni e la trasparenza ed esplorare vari scenari prima di prendere una decisione finale.</t>
  </si>
  <si>
    <r>
      <rPr>
        <i/>
        <sz val="11"/>
        <color theme="1"/>
        <rFont val="Calibri"/>
        <family val="2"/>
      </rPr>
      <t>Spin-off</t>
    </r>
    <r>
      <rPr>
        <sz val="11"/>
        <color theme="1"/>
        <rFont val="Calibri"/>
        <family val="2"/>
      </rPr>
      <t xml:space="preserve"> dell'Università di Salerno. Sviluppa soluzioni per il settore dei trasporti che calcola i percorsi in base alla pendenza della strada, condizioni meteo e psicofisiche del conducente con l'obiettivo di ottimizzare i consumi.</t>
    </r>
  </si>
  <si>
    <t>Crea app educative interattive per bambini, combinando storytelling e giochi STEM con l'obiettivo di trasformare il tempo davanti allo schermo in tempo di apprendimento.</t>
  </si>
  <si>
    <t>Fornisce soluzioni di tracciabilità alimentare basate su blockchain per garantire l'origine e la sostenibilità dei prodotti agroalimentari italiani con l'obiettivo di contrastare il problema della contraffazione di prodotti agro-alimentari italiani.</t>
  </si>
  <si>
    <r>
      <t>Hanno sviluppato un app che permette di creare brevi contenuti vocali (</t>
    </r>
    <r>
      <rPr>
        <i/>
        <sz val="11"/>
        <color theme="1"/>
        <rFont val="Calibri"/>
        <family val="2"/>
      </rPr>
      <t>podcast</t>
    </r>
    <r>
      <rPr>
        <sz val="11"/>
        <color theme="1"/>
        <rFont val="Calibri"/>
        <family val="2"/>
      </rPr>
      <t>), curati da esperti in vari campi, con lo scopo di aumentare le vendite.</t>
    </r>
  </si>
  <si>
    <r>
      <t xml:space="preserve">Opera nel settore dell'intrattenimento, </t>
    </r>
    <r>
      <rPr>
        <i/>
        <sz val="11"/>
        <color theme="1"/>
        <rFont val="Calibri"/>
        <family val="2"/>
      </rPr>
      <t>media</t>
    </r>
    <r>
      <rPr>
        <sz val="11"/>
        <color theme="1"/>
        <rFont val="Calibri"/>
        <family val="2"/>
      </rPr>
      <t xml:space="preserve"> ed </t>
    </r>
    <r>
      <rPr>
        <i/>
        <sz val="11"/>
        <color theme="1"/>
        <rFont val="Calibri"/>
        <family val="2"/>
      </rPr>
      <t>edtech</t>
    </r>
    <r>
      <rPr>
        <sz val="11"/>
        <color theme="1"/>
        <rFont val="Calibri"/>
        <family val="2"/>
      </rPr>
      <t xml:space="preserve">. Produce contenuti audiovisivi (film, serie, docufilm, </t>
    </r>
    <r>
      <rPr>
        <i/>
        <sz val="11"/>
        <color theme="1"/>
        <rFont val="Calibri"/>
        <family val="2"/>
      </rPr>
      <t>podcast</t>
    </r>
    <r>
      <rPr>
        <sz val="11"/>
        <color theme="1"/>
        <rFont val="Calibri"/>
        <family val="2"/>
      </rPr>
      <t xml:space="preserve">). Ha sviluppato TechEmotion.com, una piattaforma di </t>
    </r>
    <r>
      <rPr>
        <i/>
        <sz val="11"/>
        <color theme="1"/>
        <rFont val="Calibri"/>
        <family val="2"/>
      </rPr>
      <t>streaming video</t>
    </r>
    <r>
      <rPr>
        <sz val="11"/>
        <color theme="1"/>
        <rFont val="Calibri"/>
        <family val="2"/>
      </rPr>
      <t xml:space="preserve"> per contenuti formativi per i dipendenti delle imprese.</t>
    </r>
  </si>
  <si>
    <t>Sviluppa sistemi personalizzati per ogni cliente e corso d'acqua per raccogliere e riciclare i rifiuti plastici dai fiumi, prevenendo l'inquinamento oceanico.</t>
  </si>
  <si>
    <t>Progetta e installa sistemi fotovoltaici galleggianti per produrre energia pulita utilizzando bacini idrici. L'obiettivo è quello di promuovere lo sviluppo sostenibile sfruttando il potenziale dei bacini idrici per generare energia pulita.</t>
  </si>
  <si>
    <t>Biolibrary opera nell'ambito dell'automazione del processo di modellazione per la personalizzazione di protesi interne impiantabili e supporti muscoloscheletrici. L'azienda ha sviluppato una Piattaforma software modulare SaaS online (Merge3D) per la realizzazione di prodotti ortopedici attraverso l'uso della stampa 3D. Il processo di modellazione ha 3 fasi principali:
-  Acquisizione dei dati antropometrici del paziente senza alcun dispositivo esterno di default
- Scelta della soluzione ortopedica nella libreria della piattaforma (Merge3D)
- Merge3D è in grado di sviluppare automaticamente un modello pronto per la stampa 3D della protesi o dei supporti muscoloscheletrici personalizzati per il paziente.</t>
  </si>
  <si>
    <t>Traction nei primi 6 mesi: 500 prenotazioni effettuate; 2 corporate hanno aderito al progetto pilota; €20K revenues; 56% gross margin; 8 città attive.
Fundaraising: Round da €600k per aprire spazi in 20 nuove città. 
&gt; motivo rejection: competizione (TAG, We Work, Regus ecc..), sono ancora troppo piccoli.</t>
  </si>
  <si>
    <t xml:space="preserve">Non ci sono informazioni economiche sul deck.
Il deck descrive un'integrazione di diverse tecnologie come AI, Realtà Aumentata, Blockchain e Metaverso. La parte tecnologica mi sembra completamente esternalizzata a fornitori terzi. 
&gt; Motivo rejection: per dimensione attuale, difendibilità tecnologica. </t>
  </si>
  <si>
    <t>Ricavi: 2023: €112k; Q124: €60k; 2024e: €400k.
Fundaraised: Round pre-seed 2022/2023 da €160k, con una valutazione pre-money di €1M.
Fundaraising: Round da €800k ad una valutazione pre-money di €4m.
&gt; motivo rejection: settore di riferimento e dimensione attuale.</t>
  </si>
  <si>
    <t>Bocciata a novembre 2018 con motivazione 1.a. e a marzo 2023 con motivazione 2.a.
Ricavi 2022: €200k; 2024e: €500k.
Clienti: 4-5 tra cui A2A, Eng e Amsa.
Pipeline 2024: €1m (tra cui Enel).
Revenue model: Saas con recurring licence fee annual che pagano (che si basano su feature e volumi della società)
Competitor: Medellia (società americana).
Casi d’uso: servizio clienti, finalità di marketing (servizio che stanno per lanciare) e parte HR per velocizzare i processi di recruiting.
Fundraised: Finora hanno raccolto €700k circa da Club Italia Investimenti, l'acceleratore di TIM e business angel. L’ultimo round €350k ad una valutazione €4m.
Captable: i founder hanno circa 75%
Fundraising: €1m per raggiungere €1m di revenues in 12 mesi. Hanno in mente un round futuro da €3m per espansione in America.
Aggiornamenti: hanno lanciato il modello Saas della piattaforma. A gennaio 2025 dovrebbero lanciare il modello beta per la parte telefonica, la sede ad oggi è a Milano ma hanno una parte tecnica basata in Sardegna e vorrebbero trasferire la sede legale lì.
&gt; Fatta demo il 02/07. motivo rejection: fase di vita, prodotto non ancora finalizzato. Da monitorare. Da presentare a fondo VV6.</t>
  </si>
  <si>
    <t>Ad oggi il focus è sul prodotto Right Metro, in fase di implementazione su tutta la flotta di autobus di Amtab, Ferrovie del Sud Est e AMI.
Ricavi 2023: €700k (derivanti dall'istallazione di Right Metro su circa 100 mezzi). Ricavi 2024: meno di €1m.
&gt; motivi di rejection: dubbi su scenario competitivo, scalabilità (anche legata al target clienti, spesso rappresentato da enti pubblici), management team. Inoltre, nonostante le ripetute richieste, non ci è stato comunicato il fabbisogno finanziario.</t>
  </si>
  <si>
    <t>Business Model: B2B, Servizi offerti: Psicoterapia, Nutrizione, Psichiatria con prezzi e margini variabili. Trattamento modulare per 30-40% dei pazienti combina terapie per migliorare efficacia.
Fundraising: €500k.
&gt; motivo rejection: settore di riferimento.</t>
  </si>
  <si>
    <t>La Società ha chiuso il 2023 con €60k di ricavi.
Il BP prevede €329k di ricavi nel 2024 e un AuCap di €1m nel 2024.
Raccolti €600k nel 2022 da The Techshop.
In raccolta per €1m (round aperto da settembre). Le risorse saranno utilizzate principalmente per investimenti in marketing&amp;sales, anche con la creazione di un team vendite, e per lo sviluppo prodotto. The Techshop sarebbe disposta ad un follow-on. Commitment di Zest. Sono alla ricerca di un lead investor.
&gt; Fatta call con team VV6. motivo rejection: mercato frammentato e popolato da diversi competitors (vedi Spoki); management team non consolidato/stabile (a maggio 2023 era entrato un nuovo CEO, Francesco Caracuta, poi uscito dalla Società). Da risentire a settembre quando apriranno il round.</t>
  </si>
  <si>
    <t>VIOLA ha sviluppato un app che ti protegge quando non ti senti sicuro sulla strada, fornendo sicurezza prima, durante e dopo un evento, grazie alla tecnologia e ai sostenitori. VIOLA è disponibile per chiunque si senta insicuro mentre cammina, con un focus principale sul mercato delle DONNE.</t>
  </si>
  <si>
    <t>Tra i i servizi offerti dall'app ci sono:
- Assistenza tramite videochiamate 24/7 con VIOLA
- Assistenza tramite chat dal vivo 24/7 con VIOLA
- Registrazione video
- Collegamento con le forze dell'ordine
- Geolocalizzazione
- Mappe personalizzabili
- Spazi sicuri di VIOLA
Il pricing model dell'app prevede un modello free e un modello premium a €49,99 all'anno.
Risultati/KPIs: L'app è stata lanciata nel 2022 e da allora ha raggiunto una community di 160k persone, 6k testers, 5k download del MVP e 160 supporters.
Fundraising: Round da €500k ad una valutazione pre-money di €1,9m. 
L'azienda è ancora in fase pre-revenue.
&gt; Motivo rejection: ancora troppo acerba e focus B2C.</t>
  </si>
  <si>
    <t>Rosso è una startup che semplifica il processo di donazione del sangue per migliorare la salute ed il benessere delle persone, collaborando con oltre 1000 centri di raccolta sangue, ospedali e aziende private.</t>
  </si>
  <si>
    <r>
      <t xml:space="preserve">Dectar ha sviluppato ACSIA SOS, una tencologia innovativa in ambito </t>
    </r>
    <r>
      <rPr>
        <i/>
        <sz val="11"/>
        <color theme="1"/>
        <rFont val="Calibri"/>
        <family val="2"/>
      </rPr>
      <t>cybersecurity</t>
    </r>
    <r>
      <rPr>
        <sz val="11"/>
        <color theme="1"/>
        <rFont val="Calibri"/>
        <family val="2"/>
      </rPr>
      <t xml:space="preserve"> con una differenziazione chiara rispetto ai principali prodotti/soluzioni dell'industria. Attualmente, le soluzioni XDR stanno rendendo obsolete la maggior parte delle soluzioni puntuali esistenti nel campo della </t>
    </r>
    <r>
      <rPr>
        <i/>
        <sz val="11"/>
        <color theme="1"/>
        <rFont val="Calibri"/>
        <family val="2"/>
      </rPr>
      <t>cybersecurity</t>
    </r>
    <r>
      <rPr>
        <sz val="11"/>
        <color theme="1"/>
        <rFont val="Calibri"/>
        <family val="2"/>
      </rPr>
      <t xml:space="preserve">. Aver sviluppato una piattaforma più avanzata di un XDR posiziona Dectar sul mercato con enormi opportunità. La soluzione ACSIA vanta capacità di previsione e rilevamento delle minacce, aumentando la capacità di un'azienda di difendersi dagli Attacchi Informatici.  I clienti target sono le PMI.
</t>
    </r>
  </si>
  <si>
    <r>
      <t xml:space="preserve">Nubo si propone come un Airbnb per uffici. Mette in contatto uffici e spazi privati con persone che lavorano in </t>
    </r>
    <r>
      <rPr>
        <i/>
        <sz val="11"/>
        <color theme="1"/>
        <rFont val="Calibri"/>
        <family val="2"/>
      </rPr>
      <t>smart working</t>
    </r>
    <r>
      <rPr>
        <sz val="11"/>
        <color theme="1"/>
        <rFont val="Calibri"/>
        <family val="2"/>
      </rPr>
      <t xml:space="preserve"> e </t>
    </r>
    <r>
      <rPr>
        <i/>
        <sz val="11"/>
        <color theme="1"/>
        <rFont val="Calibri"/>
        <family val="2"/>
      </rPr>
      <t>Freelancers</t>
    </r>
    <r>
      <rPr>
        <sz val="11"/>
        <color theme="1"/>
        <rFont val="Calibri"/>
        <family val="2"/>
      </rPr>
      <t xml:space="preserve">.
</t>
    </r>
  </si>
  <si>
    <r>
      <t xml:space="preserve">DoctorApp ha sviluppato un sistema strutturato per gestire il rapporto tra strutture mediche e pazienti.  L'app ha tre interfacce, la </t>
    </r>
    <r>
      <rPr>
        <i/>
        <sz val="11"/>
        <color theme="1"/>
        <rFont val="Calibri"/>
        <family val="2"/>
      </rPr>
      <t>dashboard</t>
    </r>
    <r>
      <rPr>
        <sz val="11"/>
        <color theme="1"/>
        <rFont val="Calibri"/>
        <family val="2"/>
      </rPr>
      <t xml:space="preserve"> e l'app per il medio e l'app per il paziente. Hanno inziato con la medicina generale e ora hanno integrato anche pediatri e altri medici specialisti. </t>
    </r>
  </si>
  <si>
    <r>
      <t xml:space="preserve">BOS5 ha sviluppato processo digitale di servizi integrati focalizzato sull'internazionalizzazione delle PMI; si tratta di un sistema di aggregazione di servizi che velocizza il processo di compravendita Italia-Estero nelle operazioni di </t>
    </r>
    <r>
      <rPr>
        <i/>
        <sz val="11"/>
        <color theme="1"/>
        <rFont val="Calibri"/>
        <family val="2"/>
      </rPr>
      <t>import-export</t>
    </r>
    <r>
      <rPr>
        <sz val="11"/>
        <color theme="1"/>
        <rFont val="Calibri"/>
        <family val="2"/>
      </rPr>
      <t xml:space="preserve">. Marketplace internazionale che fa incontrare domanda e offerta attraverso il monitoraggio e la rilevazione dei dati Italia/estero con supporti multiservizi del ciclo export che consentono di velocizzare le operazioni di negoziazioni/ transazioni. </t>
    </r>
  </si>
  <si>
    <r>
      <t xml:space="preserve"> Sportwig, fondata nel 2021, ha sviluppato una piattaforma </t>
    </r>
    <r>
      <rPr>
        <i/>
        <sz val="11"/>
        <color theme="1"/>
        <rFont val="Calibri"/>
        <family val="2"/>
      </rPr>
      <t>Edutech</t>
    </r>
    <r>
      <rPr>
        <sz val="11"/>
        <color theme="1"/>
        <rFont val="Calibri"/>
        <family val="2"/>
      </rPr>
      <t xml:space="preserve"> proprietaria per erogare formazione online in ambito sportivo. Offre un </t>
    </r>
    <r>
      <rPr>
        <i/>
        <sz val="11"/>
        <color theme="1"/>
        <rFont val="Calibri"/>
        <family val="2"/>
      </rPr>
      <t>marketplace</t>
    </r>
    <r>
      <rPr>
        <sz val="11"/>
        <color theme="1"/>
        <rFont val="Calibri"/>
        <family val="2"/>
      </rPr>
      <t xml:space="preserve"> sia ai creator di contenuti formativi che, in modalità </t>
    </r>
    <r>
      <rPr>
        <i/>
        <sz val="11"/>
        <color theme="1"/>
        <rFont val="Calibri"/>
        <family val="2"/>
      </rPr>
      <t>white label</t>
    </r>
    <r>
      <rPr>
        <sz val="11"/>
        <color theme="1"/>
        <rFont val="Calibri"/>
        <family val="2"/>
      </rPr>
      <t>, alle aziende (un esempio è la collaborazione con Juventus).</t>
    </r>
  </si>
  <si>
    <t>massimo.montecchi@ifarming.srl</t>
  </si>
  <si>
    <t>Massimo Montecchi</t>
  </si>
  <si>
    <t>Ricavi: 2024: €35k; 2025e: €266k; 2026e: €757k; 2027e: €2,2m
&gt; motivo rejection: fase di vita. Bocciati anche per fondo VV6.</t>
  </si>
  <si>
    <t>L'azienda offre tre prodotti:
- Corporate life Savers: Rosso crea percorsi personalizzati per aziende, semplificando l’accesso alla donazione del sangue, offrendo check up gratuiti, promuovendo la prevenzione, e contribuendo agli obiettivi di sostenibilità aziendale;
- Easy Blood:  Servizio di prenotazione semplice per la donazione di sangue personalizzata per la tua comunità;
- Soluzione software per strutture sanitarie per l'ottimizzazione dei servizi trasfusionali e della community dei donatori. Questa comprenderà un sistema da implementare ai gestionali esistenti, con un focus sulla massimizzazione delle scorte e la gestione avanzata del database donatori, utilizzando algoritmi predittivi per prevedere le necessità di stoccaggio.
Il business model dell'azienda è strutturato come segue:
- B2B program, da €6k a €100k per la membership annuale.
- Easy Blood B2B2C: Free
- Soluzione software B2B
Traction: 15 programmi education in scuole e università, 10 aziende coinvolte, 400 ospedali coinvolti in Italia.
Non ci sono dati economici nel deck.
&gt; motivo rejection: acerbi ed inoltre mercato poco interessante. Li sente team VV6.</t>
  </si>
  <si>
    <t>Piattaforma per digitalizzare e gestire l’intero ciclo di vita delle fideiussioni bancarie e assicurative. Il progetto è stato sviluppato all’interno di Cetif Advisory S.r.l., spin-off del Cetif, il Centro di Ricerca dell’Università Cattolica di Milano.</t>
  </si>
  <si>
    <t>alberto.chiozzi@suncubes.space</t>
  </si>
  <si>
    <t>Alberto Chiozzi</t>
  </si>
  <si>
    <t>Bocciati a ottobre 2022 con motivaizone 1.a
Costituita a maggio 2022.
Business model: opera con un modello SaaS, con licenze annuali pagate mensilmente. Il costo è di 0,10€ per fermata calcolata.
Traction: A fine Q1 2024, l'ARR di Optivo è di circa 40.000€. Obiettivo Q4 2024: 110.000€ ARR con una crescita mensile del 5%.
Fundraised: €190k
Fundraising: sono in raccolta per €500k .
&gt; motivo rejection: fase di vita</t>
  </si>
  <si>
    <t>laura.sposato@joule.video</t>
  </si>
  <si>
    <t>Laura Sposato</t>
  </si>
  <si>
    <t xml:space="preserve">Ricavi: 2024 €900k, 2025 €2.2M, 2026 €3.5M.
EBITDA: 2024 -€487k (-54%), 2025 -€171k (-8%), 2026 €416k.
Business Model: B2B/B2C, focalizzata su pubblicità digitale, monetizzazione dati, creazione di contenuti e programma fedeltà.
Valutazione Pre Money: €2.4M.
Fundraising: €800k.
&gt; motivo rejection: settore di riferimento
</t>
  </si>
  <si>
    <t>Business Model: B2B, AccessiBit offre una piattaforma SaaS per conformità normativa, con widget da €490 a €3.290 basati su pageviews, dichiarazioni di accessibilità a €500, audit a €1.000 per 30 pagine web, e rimediazione documenti a partire da €5 per pagina.
Fundraising: €1M.
&gt; motivo rejection: settore di riferimento.</t>
  </si>
  <si>
    <t>Costo di Keet: €200-250/furgone (risparmio €1k/furgone)
Fundraised: €120k.
&gt; motivo rejection: settore di riferimento</t>
  </si>
  <si>
    <t>Traction: 180 clienti
Fundraising: €225k (di cui €60k già committed)
&gt; motivo rejection: fase di vita. Li sente team VV6.</t>
  </si>
  <si>
    <t>Revenue model: B2C/B2G: €5/giorno, B2B: €1k-10k/campagna; B2G: €100k-€1m/progetto
Fundraising: €500k
&gt; motivo rejection: fase di vita, settore di riferimento e comeptition sul mercato. Bocciati anche per fondo VV6.</t>
  </si>
  <si>
    <t>Risultati/KPIs: Crescita dei ricavi B2C 2023 vs 2022: +100%, crescita dei ricavi B2C Q1 2024 vs Q1 2023: +160%, download: Oltre 1m .
Ricavi attesi: 2024e: €1,4m, 2025e: €5,9m, 2026e: €22,2m 
EBITDA: 2024e:-€400k, 2025e: €1m, 2026e: €5,7m.
&gt; motivo rejection: settore di riferimento.</t>
  </si>
  <si>
    <t>Risultati/KPIs: 6 clienti nuovi nel 2021, 16 clienti attivi sulla piattaforma blockchain a fine 2022, 35 clienti attivi sulla piattaforma blockchain a ottobre 2023.
Download: 10k
Il deck non contiene informazioni economiche.
&gt; motivo rejection: settore di riferimento. Li sente team VV6.</t>
  </si>
  <si>
    <t xml:space="preserve">Segnalata ad Amedeo.
Risultati/KPIs: 160 relatori, 1.200 partecipanti, 50 milioni di persone raggiunte dalla stampa, 5 milioni di visualizzazioni video, 260.000 reach sui social media. 
Ricavi attesi: 2024e:€1,1m, 2025e: €4,3m, 2026e: €10,1m, 2027e: 17,9m, 2028e: €27,7m.
Fundraised: ha raccolto €1,25m da Milano Investment Partner e altri partner d’investimento. 
Fundraising: €3m. 
&gt; motivo rejection: settore di riferimento
</t>
  </si>
  <si>
    <t>Bocciata a ottobre 2019 per settore di riferimento e capacità d'investimento del fondo. Bocciata a ottobre 2021 con motivazione 1.m
Fatta call il 2/10/2020.
Ci ha riscritto ad ottobre 2021.
Le metriche al 2024 sono le seguenti:
Turnover 2017: €1,6m, 2018: €2,6m, 2019: €3m, 2020: €186k, 2021: €225k; 2022: €2,6m; 2023: €5m; 2024e: €7m senza chiudere round e €8m con chiusura round; 2025e: €15,1m
Ha un catalogo di 12k prodotti servendo circa 300 clienti. Al 2024 hanno un Take rate del 18%.
Fundraising: €2m a €8m di valutazione Pre-Money.
Hanno approfittato delle difficoltà del periodo Covid per sviluppare una tecnologia (XML) che consente la totale integrazione con i partners sia in acquiszione prodotto che in distribuzione.
&gt; Fatta call il 21/06. motivo rejection:business poco scalabile</t>
  </si>
  <si>
    <t>Azienda Fondata nel 2019 e iscritta al registro delle Startup Innovative.
Fatturato: 2023: 0€; 2024e: €793k; 2025e: €13,8m; 2026e: €27m
Il fatturato del 2024 è dovuto ad un progetto pilota con Enel Green Power, per la sosituzione di 3 pale eoliche. Per il 2025 già sono state contrattualizzate 24 sostituzioni per un ricavo pari a € 9m, salvo buon fine del progetto pilota.
Pricing: La singola pala ha un costo di € 100k per la società e viene rivenduta a € 125k con un margine del 20%, per ogni turbina ci sono tre pale da sostituire.
Captable: La struttura societaria è costituita da ACT Blade LTD (sede legale in UK) che detiene al 76% ACT Blade Europe SRL (con sede legale in Italia). La parte IP è di proprietà della LTD. Orienta partners ha investito sia nella Società UK che in quella Italiana con due veicoli ad Hoc, mentre Vestas (società quotata danese)  leader mondiale nel settore delle turbine eoliche è socio al 20% della ACT Blade LTD. Il rapporto tra le due società è che ACT Blade LTD è titolare dei brevetti e vende le pale al mercato UK mentre ACT Blade Europe SRL  paga le royalties alla LTD per l'utilizzo dei brevetti, produce le pale eoliche e le vende nel mercato EU.
Fundraising: cercano € 5m ad una valutazione di circa € 30m. Potrebbero coprire € 2,5m con finanziamento bancario di Intesa SanPaolo.
&gt; Fatta call il 25/06, Per VV6 out of scope (non è digitale). motivo rejection: settore di riferimento</t>
  </si>
  <si>
    <t>Aiko</t>
  </si>
  <si>
    <t>Radoff</t>
  </si>
  <si>
    <t>Quindi</t>
  </si>
  <si>
    <t>Bestie Bite</t>
  </si>
  <si>
    <t>Venture Factory</t>
  </si>
  <si>
    <t>Fabio Nalucci-Gellify</t>
  </si>
  <si>
    <r>
      <t xml:space="preserve">Si occupa di automazione satellitare, specializzata nello sviluppo di prodotti di automazione per l'industria spaziale. Vogliono migliorare l'efficienza delle missioni spaziali attraverso soluzioni di intelligenza artificiale, sia a bordo dei satelliti che nei centri di controllo a terra.
Principali Funzionalità:
- Autonomia Integrata: Fornisce un </t>
    </r>
    <r>
      <rPr>
        <i/>
        <sz val="11"/>
        <color theme="1"/>
        <rFont val="Calibri"/>
        <family val="2"/>
      </rPr>
      <t>framework</t>
    </r>
    <r>
      <rPr>
        <sz val="11"/>
        <color theme="1"/>
        <rFont val="Calibri"/>
        <family val="2"/>
      </rPr>
      <t xml:space="preserve"> completo per operazioni autonome, rendendo i satelliti e i centri di controllo più intelligenti;
- Prodotti </t>
    </r>
    <r>
      <rPr>
        <i/>
        <sz val="11"/>
        <color theme="1"/>
        <rFont val="Calibri"/>
        <family val="2"/>
      </rPr>
      <t>B2B SaaS</t>
    </r>
    <r>
      <rPr>
        <sz val="11"/>
        <color theme="1"/>
        <rFont val="Calibri"/>
        <family val="2"/>
      </rPr>
      <t xml:space="preserve">: Supporto per operatori con una </t>
    </r>
    <r>
      <rPr>
        <i/>
        <sz val="11"/>
        <color theme="1"/>
        <rFont val="Calibri"/>
        <family val="2"/>
      </rPr>
      <t>suite</t>
    </r>
    <r>
      <rPr>
        <sz val="11"/>
        <color theme="1"/>
        <rFont val="Calibri"/>
        <family val="2"/>
      </rPr>
      <t xml:space="preserve"> di strumenti per il controllo delle missioni, facilitando la risoluzione delle anomalie;
- Manutenzione Predittiva: La piattaforma gifted_GENE permette la manutenzione predittiva, identificando tendenze e anomalie giorni in anticipo.</t>
    </r>
  </si>
  <si>
    <r>
      <t xml:space="preserve">Si occupa di ridefinire la gestione della qualità dell'aria </t>
    </r>
    <r>
      <rPr>
        <i/>
        <sz val="11"/>
        <color theme="1"/>
        <rFont val="Calibri"/>
        <family val="2"/>
      </rPr>
      <t>indoor</t>
    </r>
    <r>
      <rPr>
        <sz val="11"/>
        <color theme="1"/>
        <rFont val="Calibri"/>
        <family val="2"/>
      </rPr>
      <t xml:space="preserve"> attraverso dispositivi per monitorare e purificare l'aria dai principali inquinanti, come CO2, VOC, particelle e radon (gas radioattivo). Ha sviluppato una serie di prodotti che offrono soluzioni sia per il monitoraggio che per la purificazione dell'aria, distinguendosi per l'uso di sensori proprietari e tecnologie basate su </t>
    </r>
    <r>
      <rPr>
        <i/>
        <sz val="11"/>
        <color theme="1"/>
        <rFont val="Calibri"/>
        <family val="2"/>
      </rPr>
      <t>cloud</t>
    </r>
    <r>
      <rPr>
        <sz val="11"/>
        <color theme="1"/>
        <rFont val="Calibri"/>
        <family val="2"/>
      </rPr>
      <t xml:space="preserve">.
Principali Funzionalità:
- Radoff Sense: Dispositivo di monitoraggio con sensore proprietario per la rilevazione del radon, con una precisione di test equivalente a dispositivi professionali come Alphaguard;
- Radoff Life:  dispositivo capace di purificare l'aria dal radon, certificato da ENEA, che offre una soluzione alternativa a metodi passivi costosi e invasivi;
- Piattaforma </t>
    </r>
    <r>
      <rPr>
        <i/>
        <sz val="11"/>
        <color theme="1"/>
        <rFont val="Calibri"/>
        <family val="2"/>
      </rPr>
      <t>IoT</t>
    </r>
    <r>
      <rPr>
        <sz val="11"/>
        <color theme="1"/>
        <rFont val="Calibri"/>
        <family val="2"/>
      </rPr>
      <t xml:space="preserve">: I dispositivi sono progettati per funzionare su una piattaforma </t>
    </r>
    <r>
      <rPr>
        <i/>
        <sz val="11"/>
        <color theme="1"/>
        <rFont val="Calibri"/>
        <family val="2"/>
      </rPr>
      <t>cloud-based</t>
    </r>
    <r>
      <rPr>
        <sz val="11"/>
        <color theme="1"/>
        <rFont val="Calibri"/>
        <family val="2"/>
      </rPr>
      <t xml:space="preserve"> che facilita l'archiviazione dei dati e l'analisi per identificare tendenze e anomalie.</t>
    </r>
  </si>
  <si>
    <r>
      <t xml:space="preserve">App che permette di offire agli utenti una visione delle esperienze nei ristoranti, mentre fornisce ai ristoratori strumenti di </t>
    </r>
    <r>
      <rPr>
        <i/>
        <sz val="11"/>
        <color theme="1"/>
        <rFont val="Calibri"/>
        <family val="2"/>
      </rPr>
      <t>marketing</t>
    </r>
    <r>
      <rPr>
        <sz val="11"/>
        <color theme="1"/>
        <rFont val="Calibri"/>
        <family val="2"/>
      </rPr>
      <t xml:space="preserve"> efficaci e basati su dati.
Principali Funzionalità:
- Recensioni Video: Gli utenti possono accedere a recensioni video autentiche realizzate da una comunità di pari, offrendo una visione dell'esperienza nei ristoranti;
- </t>
    </r>
    <r>
      <rPr>
        <i/>
        <sz val="11"/>
        <color theme="1"/>
        <rFont val="Calibri"/>
        <family val="2"/>
      </rPr>
      <t>AI</t>
    </r>
    <r>
      <rPr>
        <sz val="11"/>
        <color theme="1"/>
        <rFont val="Calibri"/>
        <family val="2"/>
      </rPr>
      <t xml:space="preserve"> e </t>
    </r>
    <r>
      <rPr>
        <i/>
        <sz val="11"/>
        <color theme="1"/>
        <rFont val="Calibri"/>
        <family val="2"/>
      </rPr>
      <t>Gamification</t>
    </r>
    <r>
      <rPr>
        <sz val="11"/>
        <color theme="1"/>
        <rFont val="Calibri"/>
        <family val="2"/>
      </rPr>
      <t xml:space="preserve">: L'intelligenza artificiale offre consigli personalizzati agli utenti e li premia per le loro recensioni, aumentando </t>
    </r>
    <r>
      <rPr>
        <i/>
        <sz val="11"/>
        <color theme="1"/>
        <rFont val="Calibri"/>
        <family val="2"/>
      </rPr>
      <t>l'engagement</t>
    </r>
    <r>
      <rPr>
        <sz val="11"/>
        <color theme="1"/>
        <rFont val="Calibri"/>
        <family val="2"/>
      </rPr>
      <t xml:space="preserve">. I ristoratori possono utilizzare i dati analitici per attrarre più clienti;
- Strumenti di </t>
    </r>
    <r>
      <rPr>
        <i/>
        <sz val="11"/>
        <color theme="1"/>
        <rFont val="Calibri"/>
        <family val="2"/>
      </rPr>
      <t>Marketing</t>
    </r>
    <r>
      <rPr>
        <sz val="11"/>
        <color theme="1"/>
        <rFont val="Calibri"/>
        <family val="2"/>
      </rPr>
      <t xml:space="preserve"> per Ristoranti: I ristoratori possono gestire offerte settimanali, ricevere recensioni video scaricabili e utilizzare gli strumenti di analisi dei dati per migliorare la loro presenza </t>
    </r>
    <r>
      <rPr>
        <i/>
        <sz val="11"/>
        <color theme="1"/>
        <rFont val="Calibri"/>
        <family val="2"/>
      </rPr>
      <t>online.</t>
    </r>
  </si>
  <si>
    <t>Risultati/KPIs:
- Recensioni video: Oltre 3000
- Ristoranti taggati: 2.800 ristoranti
- Città coperte: Oltre 2.000 città in Italia e nel mondo
- Utenti registrati: 15.000 utenti registrati organicamente
Traction B2B (Maggio 2024):
- Opportunità con catene alberghiere: 36000€
- Opportunità con centri commerciali: 17000€
Business model:
- Abbonamento ristoranti: 50 euro/mese per avere un profilo aziendale, promuovere offerte, abilitare recensioni video e ricevere analisi dei dati
- Abbonamento Utenti: 4,99 euro/mese per accedere a tutte le offerte sull'app Bestie Bite
Fundraising: €500K (di cui €120K già raccolti)
&gt; motivo rejection: settore di riferimento</t>
  </si>
  <si>
    <r>
      <t xml:space="preserve">Servizio di autentificazione dei beni di lusso, utilizzando la </t>
    </r>
    <r>
      <rPr>
        <i/>
        <sz val="11"/>
        <rFont val="Calibri"/>
        <family val="2"/>
        <scheme val="minor"/>
      </rPr>
      <t>blockchain</t>
    </r>
    <r>
      <rPr>
        <sz val="11"/>
        <rFont val="Calibri"/>
        <family val="2"/>
        <scheme val="minor"/>
      </rPr>
      <t xml:space="preserve"> per certificare i prodotti e combatterne la contraffazione.</t>
    </r>
  </si>
  <si>
    <t>Bocciata a ottobre 2023 con motivazione 1.m 
Fondata nel 2018.
Nasce con lo scopo di raccogliere le proposte offerte dal mercato del lavoro dell’industria entertainment (per esempio dai siti tradizionali e dai social) e proporle ai propri utenti, oltre alle ricerche dirette eseguite in Cinebooking da parte dei recruiter.
Candidature eseguite dagli utenti: 26k
match visitati: 182k
Modello di business: opera con abbonamento per le sole figure artistiche e professionali a €4,90 mensile e €39,00 annuale. Per i recruiter non è previsto alcun costo per le ricerche eseguite in piattaforma.
Ricavi: 2021:  €204k; 2022: €160k
&gt; motivo rejection: settore di riferimento. Dubbi anche su fase di vita e crescita attuale.</t>
  </si>
  <si>
    <r>
      <t xml:space="preserve">Cinebooking.com: raccoglie tutte le proposte offerte dal mercato del lavoro dell’industria </t>
    </r>
    <r>
      <rPr>
        <i/>
        <sz val="11"/>
        <rFont val="Calibri"/>
        <family val="2"/>
      </rPr>
      <t>entertainment</t>
    </r>
    <r>
      <rPr>
        <sz val="11"/>
        <rFont val="Calibri"/>
        <family val="2"/>
      </rPr>
      <t xml:space="preserve"> (per esempio dai siti tradizionali e dai </t>
    </r>
    <r>
      <rPr>
        <i/>
        <sz val="11"/>
        <rFont val="Calibri"/>
        <family val="2"/>
      </rPr>
      <t>social</t>
    </r>
    <r>
      <rPr>
        <sz val="11"/>
        <rFont val="Calibri"/>
        <family val="2"/>
      </rPr>
      <t xml:space="preserve">) e le propone ai propri utenti, oltre alle ricerche dirette eseguite in Cinebooking da parte dei </t>
    </r>
    <r>
      <rPr>
        <i/>
        <sz val="11"/>
        <rFont val="Calibri"/>
        <family val="2"/>
      </rPr>
      <t>recruiter</t>
    </r>
    <r>
      <rPr>
        <sz val="11"/>
        <rFont val="Calibri"/>
        <family val="2"/>
      </rPr>
      <t xml:space="preserve">.
Onlymeet.com: Una </t>
    </r>
    <r>
      <rPr>
        <i/>
        <sz val="11"/>
        <rFont val="Calibri"/>
        <family val="2"/>
      </rPr>
      <t>web</t>
    </r>
    <r>
      <rPr>
        <sz val="11"/>
        <rFont val="Calibri"/>
        <family val="2"/>
      </rPr>
      <t xml:space="preserve">/app </t>
    </r>
    <r>
      <rPr>
        <i/>
        <sz val="11"/>
        <rFont val="Calibri"/>
        <family val="2"/>
      </rPr>
      <t>dating</t>
    </r>
    <r>
      <rPr>
        <sz val="11"/>
        <rFont val="Calibri"/>
        <family val="2"/>
      </rPr>
      <t xml:space="preserve"> che agevola l’incontro tra le persone con orientamento sessuale etero, gay e lesbian finalizzando l’incontro a una cena, partecipazione ad un evento o viaggio di coppia.</t>
    </r>
  </si>
  <si>
    <t>Bocciata a dicembre 2021 con motivazione 1.a. Da monitorare.
Nati nel 2018.
Risultati:
-hanno acquistato un’azienda (Matisse)
-Clienti: RFI, Autostrade, Pizzarotti. Principalmente infrastrutture, automotive.
3 applicazioni: 1) Infrastructure (su cui stanno puntando, grazie ad un accordo con le ferrovie teddesche), 2) Automotive, 3) Appliances.
Ricavi: 2023: €2,5m; 2024e: €4m (dovrebbero diventare EBITDA positive); 2025e: €7m.
Team: 15.
Fundraised: finora hanno raccolto €2,3m da 360 e Eureka e €6m ad una pre-money valuation di €23m da CDP, 360 e Eureka.
Fundraising: €8m (di cui €3-4m già committed) ad una pre-money di €30m.
&gt; Fatta call il 9/07. motivo rejection: per struttura operazione (pre-money elevata).</t>
  </si>
  <si>
    <t>Bocciata a febbraio 2021 con motivazione 1.a.
GMW: 2021: €3m; 2022: €6,2m, 2023: €7,6m; 2024e: €9,2m; 2025e: €18m; 2026e: €35m; 2027e: €63m
EBITDA: saranno EBITDA positive nel 2027 (€1,5m)
Clienti: ENI, Lufthansa, Novartis, Birkenstock, Nasa, Lamborghini, Ducati, Versace, Bonfiglioli, ecc…
Margini: 21%-24%.
Captable: 45,2% i founder.
Fundraised: €2m ad una valutazione di €9m nel 2021, €1m ad una valutazione di €17m nel 2023.
Fundraising: €5m ad una valutazione di €20m.
&gt; Fatta call il 11/07. Ci inviano BP. motiv rejection: settore di riferimento, gli investitori precedenti non prevedono di investire nel nuovo round e struttura operazione (pre-money elevata).</t>
  </si>
  <si>
    <t>Revenue Model: Basic a partire da 1,5k€ al giorno, Custom a partire da 100k€ a progetto, Branda partire da 200k€ a campagna
Ricavi: 2022 €15k, 2023 €250k, 2024 500k; €150k già committati.
&gt;motivo rejection: settore di riferimento.</t>
  </si>
  <si>
    <t>lorenzo.feruglio@aikospace.com</t>
  </si>
  <si>
    <t>Lorenzo Feruglio</t>
  </si>
  <si>
    <t>domenico.cassitta@radoff.life</t>
  </si>
  <si>
    <t>Domenico Cassitta</t>
  </si>
  <si>
    <t>alberto.frison@quindi.ai</t>
  </si>
  <si>
    <t>Alberto Frison</t>
  </si>
  <si>
    <t>Bocciata a Nov 2020: 1.a e a aprile 2021 con motivazione 1.a, ripresentata da Elisa Grasso di Primo venture.
Team: 18 persone interne più 5 collaboratori.
Revenue model: 23% production fee, €1,3k/medio mensile services (servizi associate alla produzione).
Clienti target: Brand (D2C), Corporate (private lable per rivenditori multimarca), Retailer (luxury branded merchandise).
Clienti: 65 (da gennaio).
Risultati: CAC: €419; AOV: €5,7k, re-purchase rate: 2,1x
Pipeline Gennaio-marzo 2024: €630k (tra i nuovi clienti: Armani, Costa, Inter, Pomellato, ITA).
Ricavi: 2023: €345k; 2024e: €703k (YTD giugno 2024: €335k vs. €169k giugno 2023); 2025e: €1,4m; 2026e: €2,9m
Fundraising: SFP da €1,5m (di cui €750k già sottoscritti da Primo Venture). Condizioni: floor €8,5m, cap €12m, Trigger €1-1,2m, sconto 20%. Serve per finalizzare le metriche e arrivare ad un round series A da €3m.
&gt; Fatta call il 10/07.  Stanno finalizzando BP e deck. Hanno sede legale a Pescara, discutere con Fondo VV6. 
Motivo rejection: fase di vita</t>
  </si>
  <si>
    <t>Traction commerciale: a marzo 2024 hanno 15 clienti diretti circa per un ARR di €300k. Si stanno attivando anche lato canale indiretto (BIG4, Accenture e Capgemini).
Lato prodotto: focalizzando anche sulla creazione di template di front-end verticali. Interessante il progetto fatto con La Piadineria che apre potenzialmente un filone in ambito food retail.
Fundraising: stanno chiudendo round da €500k con dei BA con una valutazione pre-money di €6,5m. Stanno valutando di accelerare prossimor round (avevano in mente round A da €5-10m nel 2025), facendo eventualemente un pre Round A.
Sono stati messi in contatto con Entando per capire possibili sinergie e per avere un feedback sulla tecnologia.
&gt; Motivo rejection: mancato seguito, dubbi su fase di vita.</t>
  </si>
  <si>
    <t>4 prodotti: supporto piscologico online (2-3 sedute comprese nel pacchetto), psico-educazione (contenuti disponibili in piattaforma), matching con personale di cura assistenziale, Q&amp;A su informazioni comuni.
 Business model: set up fee (€4k), SaaS (self care, family care e premium care).
Team: 14 persone
Clienti: Intesa, Telecom, Sogin, Lottomatica, HP, ecc 
Fatturato 2022: €28,3k; 2023: 82k; 2024e: €432k (YTD aprile €82k); 2025e: €2m
Pipeline 2024: €1m con Deloitte, IKEA, Acea, WWF, Bulgari, SKY, Ferrari, Capgemini ecc
Fundraised: €130k nel 2021, €180k nel 2021, €260k nel 2023.
Fundraising: €1m (SAFE) con interesse di Banca Intesa, hanno già raccolto €100k da alcuni investitori e sono in discussione con BA e con Club degli Investitori.
&gt; Ricevuto feedback da Musa. Punti di forza: need da parte delle aziende, quindi opportunità di mercato. Punti di debolezza: la soluzione non ha elementi differenzianti rispetto ad altre già presenti sul mercato; traction limitata rispetto ad altri player (es. Jointly, che fattura €6m); gli altri player presenti in questo segmento stanno mostrando difficoltà nella scalabilità (crescita del 15-20% / anno); difficoltà nel realizzare exit a valorizzazioni soddisfacenti (tendenzialmente il buyer target potrebbe essere un player industriale come Edenred o AON, che acquista basandosi su multipli legati all'EBITDA). Fare proposta round da €1m con una pre-money di €4m. Motivo rejection: scalabilità del business.</t>
  </si>
  <si>
    <t>Hanno ad oggi clienti importanti come: Autogrill (bucce d'arancia e caffè), Gruppo Cimbali (caffè) e San Pellegrino (bucce d'arancia), oltre a Veuve Clicquot, Illy, Lavazza e Terna.
Riescono a ottenere la bioplastica a partire da Bucce d'aranci e limone, fibre naturali (cotone,lana e seta), scarti della lavorazione del vino e del caffè. Ad oggi i brevetti sono sul singolo materiale, ma c'è la volontà di brevettare l'intero processo industriale. Riescono ad ottenere un materiale finale costituito al 70% dagli scarti organici e al 25% da PTA. 
Il margine sulla vendita del materiale Rekrill è del 20%. Il prezzo di vendita è di €3 al kg per il prodotto base fino a €10 al kg per il prodotto premium.
Ricavi: 2023: €700k; 2024e: €2m; 2025e: €3,1m; 2026e: 6,4m; 2027e: €20,3m
EBITDA: 2023: €200k; 2024e: €295k; 2025e: €647k; 2026e: €1,3m; 2027e: €4,2m
Fundraising: ci sono due strade: 1) Round da €2,5m ad una pre money di €7,5m, €1m già committed 2) Round da €7m di cui €4,5m già committed da Algebris Investments.
&gt; Fatta call il 2/07. Motivo rejection: Round, e sul team in quanto non c'è un vero e proprio esperto sui materiali. In attesa di ulteriore documentazione.</t>
  </si>
  <si>
    <t>Business Model: Sale of on-premise licenses e SaaS.
Traction: hanno iniziato a vendere ai più grossi studi italiani di ingegneria.
Revenues: 2024e: 300k, 2025e: €1,9, 2026e €3,2m
Fundraised: €1M da Galaxia.
Fundraising: €2.5M con Pre Money di €7.5M.
&gt; Fatta call il 11/07. Condiviso materiale richiesto: white paper, pipeline (portafoglio e pipeline con vari stage con ammontare) e deck aggiornato. Prodotto interessante. Motivo rejection: team non convincente.</t>
  </si>
  <si>
    <t>PARTNER/INVESTMENT DIRECTOR</t>
  </si>
  <si>
    <t>Rejected con motivazione 1.a nel 2020 e ad aprile 2023 con motivazione 3.c.
Fondata nel 2019 e con sede a Milano
Risultati: 4k affitti in 5 countries, sono collegati con 27 portali in tutta Europa (tra cui Immobiliare.it, Subito.it, ecc).
Ricavi ’20: €68k | ’21: €302k | ’22: €1,7m (di cui €101k dalla Spagna e €86k dalla Germania, in cui sono entrati a maggio 2022); 2023: €3,9m.
EBITDA: 2023: -€550k; 2024e: €8k; 2025e: -€980k; 2026e: €320k.
GMV: 2020: €78k; 2021: €413k; 2022: €2,6m; 2023: €3,9m;
Fundraising: €4,5m (di cui €2m formalizzati con strumenti di debito) ad una valutazione di €15m-€20m.
Aggiornamenti: hanno sviluppato la piattaforma spacest.com, hanno intenzione di aprire una boutique fisica per raggiungere anche un range di persone più adulte.
&gt; Fatta call per un aggiornamento il 2/07. Motivo rejection: mercato di riferimento, tecnologia non difendibile, struttura del round (3.c). Ci manda BP aggiornato.</t>
  </si>
  <si>
    <t>Bocciata a settembre 2022 con motivazione 1.a (da risentire), ci è stata risegnalata a giugno 2023. Rejected a settembre 2023 con motivazione 1.f.
Lancio a marzo 2021 su Roma. Lancio a Milano e Bologna a gennaio e maggio 2022.
La piattaforma permette di prenotare online, avendo visibilità del preventivo, servizi di: ritiro degli oggetti (con la possibilità di un team dedicato che si occupa di smontaggio ed imballaggio), trasporto, deposito flessibile (si paga solo per lo spazio utilizzato, senza vincoli di tempo) e riconsegna. La società opera sia sul canale B2C (traslochi, ristrutturazioni, etc.), sia B2B (attrezzature stagionali, etc.). 
Revenue model: 1) sottoscrizione di un piano di deposito a partire da €50 / mese; 2) servizi one-off con prezzo customizzato.
Aggiornamenti: 
2023: €115k (monthly revenue) 45% B2B e B2B2C.
Gross margin: 30%
AOV: €1,945
Partner B2B2C: Real estate (ZappyRent, Facile immobiliare, Facile Ristrutturare, Engel&amp;Volkers) e corporate (IKEA, McKinsey &amp; Company, Bonelli Erede, Bending Spoons)
Partner B2B: McKinsey &amp; Company, Oliver Wymann, Azimut, Everly ecc..
MRR YTD: €70k, con previsione a giugno di ca. €80K, in particolare rafforzando clienti B2B.
Competitor: in Italia noi abbiamo non competitor diretti, indiretti: Easybox, Blustorage, Ustock, Boxtobox.
Fundraised: Ha raccolto €750k a settembre 2021. Hanno chiuso la prima tranche del series A (target €5m) in cui Lazio Innova ha reinvestito e sono entrati Growth Engine e CDP Fondo Rilancio per complessivi €1,5m.
Fundraising: a dicembre non hanno chiuso il round previsto da €3,5m, hanno fatto un debito con ISP da €400k (a 4 anni) e sono entrati con Smart&amp;Start per €500k (accettati a gennaio). Oggi sono in raccolta per €3,5m
Aggiornamenti giugno 2024: cresciuta la componente B2B2C / B2B, ordine medio per cliente passato a €1,945 completato gli sviluppi della tecnologia RFID per la gestione degli oggetti e depositato la domanda di brevetto lo scorso gennaio. Città: Bologna da riattivare, Milano (margine 30%, 40% del fatturato), Roma (margine sopra 30%).
&gt; Fatta call il 11/06 per un aggiornamento. Richiesto aggiornamenti su LTV/CAC, CAC, informazioni su use of funds. Motivo rejection: business model (ancora prevalentemente B2C) e dubbi sulla difendibilità tecnologica della soluzione.</t>
  </si>
  <si>
    <t>Business model: I prodotti sono venduti con un markup variabile sui costi dei singoli fornitori e una commissione finale per il cliente.
Team: 7 persone.
Risultati/KPIs: team medio che parte con Smace: 25 persone, durata: 2,5 giorni, ticket medio: €14k, take rate medio: 20%.
Fatturato: 2022: €238k; 2023: €553k, 2024e: €1m.
Clienti ricorrenti: 25% dei clienti.
CAC: €260.
Clienti: 75.
Clienti target: grandi corporate.
Competitor: Kampaay (simili a livello tecnologico ma si focalizza su una durata dell’evento inferiore rispetto a Smace) e Smartway (meno tecnologia e riunisce le persone nei borghi).
Fundraised: inizio 2022 hanno raccolto €340k. Nel 2023 €100k tramite SAFE con BA (floor €2,5m, ccap €5m), €190k tramite finanziamento bancario, bandi Emilia-Romagna e Smart % Start.
Fundraising: fine 2024 e inizio 2025 hanno in mente un round di €1,5m-€2m ad una valutazione di €5-6m da trattare.
&gt; Fatta call il 4/07. Ricevuti: deck aggiornato, captable, BP. Motivo rejection: business model poco scalabile e scarsa difendibilità tecnologica.</t>
  </si>
  <si>
    <t>Fornisce soluzioni per la soreveglianza dei detriti spaziali e/o di satelliti danneggiati operando con una tecnologia che opera direttamente da satellite. Riescono a tracciare e monitorare obiettivi con una frequenza di 8 (vs tecnologie attuali che riescono a fornire informazioni una volta a settimana) e anche al buio (unici al mondo a riuscirci).  L'azienda offre questi servizi di gestione del traffico spaziale e di osservazione della Terra utilizzando e operando sia con nanosatelliti proprietari che con nanosatelliti di terzi.</t>
  </si>
  <si>
    <t>Fondati a fine 2021.
Team: 6 persone.
Clienti target: PMI e grandi corporate.
Clienti: 6.
Business Model: B2B, offre SaaS B2B con pacchetti su misura per aziende.
Pricing: start €1,5k (3 mesi di accesso), scale: €6k (6 mesi di accesso), grow: €25k (12 mesi di accesso)
Risultati: 3,2k utenti in app, pubblicate 71 offerte di lavoro.
Previsione fatturato 2024: €12k, 2025e: €68k; 2026e: €443k; 2027e: €3m; 2028e: €16m
EBITDA: 2024e: -176k; 2025e: -€400kk, EBITDA positive nel 2026 (€12k).
Fundraising: €1M.
&gt; Fatta call il 17/07. Motivo rejection: fase di vita. Da monitorare.</t>
  </si>
  <si>
    <t>Ha brevettato una tecnologia di stampa 3D in grado di realizzare anche i componenti di un treno.</t>
  </si>
  <si>
    <t>Subbyx</t>
  </si>
  <si>
    <t>Project Skincare</t>
  </si>
  <si>
    <t>Drop Me</t>
  </si>
  <si>
    <t>Project Metal</t>
  </si>
  <si>
    <t>MyVisto</t>
  </si>
  <si>
    <t>Fleap</t>
  </si>
  <si>
    <t>DMC</t>
  </si>
  <si>
    <t>IDT</t>
  </si>
  <si>
    <t>Ebazzy</t>
  </si>
  <si>
    <t>LIQEX</t>
  </si>
  <si>
    <t>Sensoria Health</t>
  </si>
  <si>
    <t>Stealth Meetup</t>
  </si>
  <si>
    <t>Angelo Piazzolla</t>
  </si>
  <si>
    <t>Laura Campagnolo</t>
  </si>
  <si>
    <t>Mario Carbone-Calibra-T</t>
  </si>
  <si>
    <t>Giuliano Maestranzi-Law &amp; Tax Consulting</t>
  </si>
  <si>
    <t>Giovanni Toniolo-Azimut Direct</t>
  </si>
  <si>
    <t>Paolo Fiorini-M&amp;A Partners</t>
  </si>
  <si>
    <t>Filippo Manera-AIFI</t>
  </si>
  <si>
    <r>
      <t xml:space="preserve">Piattaforma che consente di abbonarsi per ricevere prodotti </t>
    </r>
    <r>
      <rPr>
        <i/>
        <sz val="11"/>
        <color theme="1"/>
        <rFont val="Calibri"/>
        <family val="2"/>
      </rPr>
      <t>tech</t>
    </r>
    <r>
      <rPr>
        <sz val="11"/>
        <color theme="1"/>
        <rFont val="Calibri"/>
        <family val="2"/>
      </rPr>
      <t xml:space="preserve"> come </t>
    </r>
    <r>
      <rPr>
        <i/>
        <sz val="11"/>
        <color theme="1"/>
        <rFont val="Calibri"/>
        <family val="2"/>
      </rPr>
      <t>smartphone</t>
    </r>
    <r>
      <rPr>
        <sz val="11"/>
        <color theme="1"/>
        <rFont val="Calibri"/>
        <family val="2"/>
      </rPr>
      <t xml:space="preserve">, </t>
    </r>
    <r>
      <rPr>
        <i/>
        <sz val="11"/>
        <color theme="1"/>
        <rFont val="Calibri"/>
        <family val="2"/>
      </rPr>
      <t>smartwatch</t>
    </r>
    <r>
      <rPr>
        <sz val="11"/>
        <color theme="1"/>
        <rFont val="Calibri"/>
        <family val="2"/>
      </rPr>
      <t xml:space="preserve">, cuffie, </t>
    </r>
    <r>
      <rPr>
        <i/>
        <sz val="11"/>
        <color theme="1"/>
        <rFont val="Calibri"/>
        <family val="2"/>
      </rPr>
      <t>computer</t>
    </r>
    <r>
      <rPr>
        <sz val="11"/>
        <color theme="1"/>
        <rFont val="Calibri"/>
        <family val="2"/>
      </rPr>
      <t xml:space="preserve"> e </t>
    </r>
    <r>
      <rPr>
        <i/>
        <sz val="11"/>
        <color theme="1"/>
        <rFont val="Calibri"/>
        <family val="2"/>
      </rPr>
      <t>tablet</t>
    </r>
    <r>
      <rPr>
        <sz val="11"/>
        <color theme="1"/>
        <rFont val="Calibri"/>
        <family val="2"/>
      </rPr>
      <t xml:space="preserve"> ricondizionati e riciclati attraverso la formula della </t>
    </r>
    <r>
      <rPr>
        <i/>
        <sz val="11"/>
        <color theme="1"/>
        <rFont val="Calibri"/>
        <family val="2"/>
      </rPr>
      <t>Subscription economy</t>
    </r>
    <r>
      <rPr>
        <sz val="11"/>
        <color theme="1"/>
        <rFont val="Calibri"/>
        <family val="2"/>
      </rPr>
      <t>.</t>
    </r>
  </si>
  <si>
    <t>Società specializzata nella commercializzazione di linee di cosmetici con principi attivi a base di prebiotici, scientificamente provati e realizzati utilizzando ingredienti naturali al 100%.</t>
  </si>
  <si>
    <t>Risultati: 50 somministrazioni negli ultimi mesi, 30 clienti (di cui 25 recurring).
Fatturato YTD 2024: €8k
Business model: Bar (location dedicata con l'obiettivo di sviluppare un franchising in futuro); servizio at home (offre delivery a casa o in ufficio), Shop in shop (utilizzato attualmente che prevede la presenza in palestre, spa, hotel).
&gt; Motivo rejection: fase di vita, settore di riferimento, scalabilità del business.</t>
  </si>
  <si>
    <t>Offre terapie endovenose che permette la somministrazione direttamente nel flusso sanguigno di vitamine e nutrienti.</t>
  </si>
  <si>
    <t xml:space="preserve">Azienda attiva da più di 30 anni operante nel settore della lavorazione e distribuzione di laminati per la fabbricazione di circuiti stampati. </t>
  </si>
  <si>
    <r>
      <rPr>
        <i/>
        <sz val="11"/>
        <color theme="1"/>
        <rFont val="Calibri"/>
        <family val="2"/>
      </rPr>
      <t>SaaS</t>
    </r>
    <r>
      <rPr>
        <sz val="11"/>
        <color theme="1"/>
        <rFont val="Calibri"/>
        <family val="2"/>
      </rPr>
      <t xml:space="preserve"> per la </t>
    </r>
    <r>
      <rPr>
        <i/>
        <sz val="11"/>
        <color theme="1"/>
        <rFont val="Calibri"/>
        <family val="2"/>
      </rPr>
      <t xml:space="preserve">corporate governance </t>
    </r>
    <r>
      <rPr>
        <sz val="11"/>
        <color theme="1"/>
        <rFont val="Calibri"/>
        <family val="2"/>
      </rPr>
      <t>e la gestione dell'</t>
    </r>
    <r>
      <rPr>
        <i/>
        <sz val="11"/>
        <color theme="1"/>
        <rFont val="Calibri"/>
        <family val="2"/>
      </rPr>
      <t>equity</t>
    </r>
    <r>
      <rPr>
        <sz val="11"/>
        <color theme="1"/>
        <rFont val="Calibri"/>
        <family val="2"/>
      </rPr>
      <t xml:space="preserve">, che integra la tecnologia </t>
    </r>
    <r>
      <rPr>
        <i/>
        <sz val="11"/>
        <color theme="1"/>
        <rFont val="Calibri"/>
        <family val="2"/>
      </rPr>
      <t>blockchain</t>
    </r>
    <r>
      <rPr>
        <sz val="11"/>
        <color theme="1"/>
        <rFont val="Calibri"/>
        <family val="2"/>
      </rPr>
      <t xml:space="preserve"> per offrire una gestione agile e digitale della </t>
    </r>
    <r>
      <rPr>
        <i/>
        <sz val="11"/>
        <color theme="1"/>
        <rFont val="Calibri"/>
        <family val="2"/>
      </rPr>
      <t>Cap Table</t>
    </r>
    <r>
      <rPr>
        <sz val="11"/>
        <color theme="1"/>
        <rFont val="Calibri"/>
        <family val="2"/>
      </rPr>
      <t xml:space="preserve">, degli strumenti finanziari e dei registri societari dell’azienda. Il </t>
    </r>
    <r>
      <rPr>
        <i/>
        <sz val="11"/>
        <color theme="1"/>
        <rFont val="Calibri"/>
        <family val="2"/>
      </rPr>
      <t>software</t>
    </r>
    <r>
      <rPr>
        <sz val="11"/>
        <color theme="1"/>
        <rFont val="Calibri"/>
        <family val="2"/>
      </rPr>
      <t xml:space="preserve"> mette a disposizione una vasta gamma di funzionalità per amministratori, azionisti e professionisti, facilitando la gestione delle partecipazioni societarie, delle emissioni di strumenti finanziari e della tenuta dei libri sociali in modo sicuro e trasparente.</t>
    </r>
  </si>
  <si>
    <t>filippo.rocca@subbyx.com</t>
  </si>
  <si>
    <t>Filippo Rocca</t>
  </si>
  <si>
    <t>mariocarbone@calibra-t.com</t>
  </si>
  <si>
    <t>Mario Carbone</t>
  </si>
  <si>
    <t>investors@stealth-meetup.it</t>
  </si>
  <si>
    <t>giuliano.maestranzi@taxconsulting.tn.it</t>
  </si>
  <si>
    <t>Giuliano Maestranzi</t>
  </si>
  <si>
    <t>angelo.piazzolla@myvisto.it</t>
  </si>
  <si>
    <t>fiorini@m-a-partners.com</t>
  </si>
  <si>
    <t>Paolo Fiorini</t>
  </si>
  <si>
    <t>vendramini@mydraco.biz</t>
  </si>
  <si>
    <t>Stefano Vendramini</t>
  </si>
  <si>
    <t>ebazzy2021@gmail.com</t>
  </si>
  <si>
    <t>f.manera@aifi.it</t>
  </si>
  <si>
    <t>Filippo Manera</t>
  </si>
  <si>
    <r>
      <rPr>
        <sz val="11"/>
        <rFont val="Calibri"/>
        <family val="2"/>
      </rPr>
      <t xml:space="preserve">Piattaforma ideale per facilitare le soluzioni </t>
    </r>
    <r>
      <rPr>
        <i/>
        <sz val="11"/>
        <rFont val="Calibri"/>
        <family val="2"/>
      </rPr>
      <t>blockchain</t>
    </r>
    <r>
      <rPr>
        <sz val="11"/>
        <rFont val="Calibri"/>
        <family val="2"/>
      </rPr>
      <t xml:space="preserve"> aziendali attraverso un approccio </t>
    </r>
    <r>
      <rPr>
        <i/>
        <sz val="11"/>
        <rFont val="Calibri"/>
        <family val="2"/>
      </rPr>
      <t>low-code</t>
    </r>
    <r>
      <rPr>
        <sz val="11"/>
        <rFont val="Calibri"/>
        <family val="2"/>
      </rPr>
      <t>. Fornisce strumenti che semplificano tutte le principali fasi di sviluppo: progettazione della rete, sviluppo di contratti intelligenti e distribuzione.</t>
    </r>
  </si>
  <si>
    <t>Clienti target: Corporate (banche, assicurazioni, RE developer)
Team: 8 persone 
Clienti acquisiti 2024 YTD: 3
Clienti: Banco BPM, Unicredit, Intesa, Protos, Syderma, Tecnocasa, Banca d’Italia.
Pricing: corporate: €1/dato, a seconda del volume hanno una scontistica.  
MRR: 2023: €10k; 2024e: €25k
Ricavi: 2023: €160k; 2024e: €1m (EBITDA positivo).
Competitor: Cerved, Crif, Immobiliare, Whus, Cherry.
Fundraising: €1m/€1,5m ad una valutazione di €6m (€300-350k già committed da Zest e altri fondi che farebbero da follower).
&gt; Fatta call il 12/07. Ricevuta documentazione richiesta: BP e approfondimento sulla tecnologia. motivo rejection: fase di vita, modello di business poco convicente, alta competition sul mercato di riferimento.</t>
  </si>
  <si>
    <t>IDT viene lanciata nel 2009 da un’idea di Carlo e Ida Tafuri ed è ancora interamente detenuta dalla famiglia. Il primo progetto digitale è brandsdistribution.com che diventa in pochi anni il leader nella distribuzione online B2B di prodotti di moda griffata. Da allora guidati da un approccio data driven testano e validano digital startup  nel modo più efficace n termini di tempo e di effort e con bassi margini di rischio. Hanno ad oggi 6 marchi in portafoglio: 
1) Brands Distribution.com
2) Letsell
3) SkonCosmetics
4) Ayay
5) Duca di Morrone 
6) AI Tool Box</t>
  </si>
  <si>
    <r>
      <t xml:space="preserve">Società che offre soluzioni di mobilità basate su un innovativo </t>
    </r>
    <r>
      <rPr>
        <i/>
        <sz val="11"/>
        <rFont val="Calibri"/>
        <family val="2"/>
        <scheme val="minor"/>
      </rPr>
      <t>scooter</t>
    </r>
    <r>
      <rPr>
        <sz val="11"/>
        <rFont val="Calibri"/>
        <family val="2"/>
        <scheme val="minor"/>
      </rPr>
      <t xml:space="preserve"> elettrico intelligente progettato solo per la condivisione; lo </t>
    </r>
    <r>
      <rPr>
        <i/>
        <sz val="11"/>
        <rFont val="Calibri"/>
        <family val="2"/>
        <scheme val="minor"/>
      </rPr>
      <t>scooter</t>
    </r>
    <r>
      <rPr>
        <sz val="11"/>
        <rFont val="Calibri"/>
        <family val="2"/>
        <scheme val="minor"/>
      </rPr>
      <t xml:space="preserve"> è progettato per i conducenti di auto per rendere l'esperienza di guida più confortevole e sicura. A causa della flessibilità e della facilità di parcheggio in tutta la città, darà ai trasporti una dimensione completamente nuova.</t>
    </r>
  </si>
  <si>
    <t>Mercato dei DMC molto frammentato.
Dal teaser non risalta un sottostante tecnologico.
Traction: L'azienda ha registrato un fatturato di 3 milioni di euro nel 2023, il terzo anno della fase competitiva, con un tasso di crescita annuale composto (CAGR) del 35%.
EBITDA positiv, senza capitalizzazioni e con posizione finanziaria netta (NFP) nulla.
L'azienda gestisce attualmente 7 sedi nel nord Italia.
Conta su un team di 20 dipendenti presso la sede centrale, oltre a circa 50 persone impegnate nei tour.
Fatturato 2024e: €3M; 2025e: €6m; 2026e: €9M; 2027e: €14,5M; 2028e: €21M
Round da €3M.
&gt; Motivo rejection: assenza di sottostante tecnologico, mercato ancora focalizzato sul mondo fisico e non digitale.</t>
  </si>
  <si>
    <t xml:space="preserve">L'azieda è un DMC (Destination Management Company), un'azienda specializzata nella gestione e organizzazione di servizi e attività turistiche per gruppi e viaggiatori individuali in una specifica destinazione. Le DMC offrono una vasta gamma di servizi che possono includere pianificazione di eventi, organizzazione di tour, gestione dei trasporti, prenotazione di alloggi, attività di team building, eventi aziendali, conferenze e molto altro. L'obiettivo principale di una DMC è garantire che i viaggiatori possano vivere un'esperienza indimenticabile e senza problemi nella destinazione scelta.
L'azienda soddisfa la domanda dei turisti in arrivo (HNWI) per proposte esclusive e personalizzate.L'azienda articola la sua offerta attraverso due linee di business:
Viaggi di lusso (B2B2C, B2B)
MICE (Meeting, Incentives, Conferences, Exhibitions) (B2C, B2B) </t>
  </si>
  <si>
    <t xml:space="preserve"> Sintesi Operazione:  
Revenue 2023 IDT-SPA: €12M
 Fundraising: €15M
&gt; Motivo rejection: non investiamo in holding di partecipazioni.</t>
  </si>
  <si>
    <r>
      <t xml:space="preserve">Il progetto sociale Ebazzy è nato per soddisfare la necessità di avere una vetrina </t>
    </r>
    <r>
      <rPr>
        <i/>
        <sz val="11"/>
        <color theme="1"/>
        <rFont val="Calibri"/>
        <family val="2"/>
      </rPr>
      <t>online</t>
    </r>
    <r>
      <rPr>
        <sz val="11"/>
        <color theme="1"/>
        <rFont val="Calibri"/>
        <family val="2"/>
      </rPr>
      <t xml:space="preserve">, manifestata apertamente da diversi negozianti nell’ambito di un’indagine territoriale andando a risolvere alcuni problemi connessi come: mancanza di risorse da destinare all’apertura di uno </t>
    </r>
    <r>
      <rPr>
        <i/>
        <sz val="11"/>
        <color theme="1"/>
        <rFont val="Calibri"/>
        <family val="2"/>
      </rPr>
      <t>shop online</t>
    </r>
    <r>
      <rPr>
        <sz val="11"/>
        <color theme="1"/>
        <rFont val="Calibri"/>
        <family val="2"/>
      </rPr>
      <t xml:space="preserve">, mancanza di tempo da dedicare ad un’attività parallela a quella tradizionale. 
 Ebazzy può essere definito un </t>
    </r>
    <r>
      <rPr>
        <i/>
        <sz val="11"/>
        <color theme="1"/>
        <rFont val="Calibri"/>
        <family val="2"/>
      </rPr>
      <t>multiseller</t>
    </r>
    <r>
      <rPr>
        <sz val="11"/>
        <color theme="1"/>
        <rFont val="Calibri"/>
        <family val="2"/>
      </rPr>
      <t xml:space="preserve">. A differenza dei i presenti sul mercato, Ebazzy è un progetto del territorio per il territorio. La piattaforma si rivolge ai piccoli negozi al dettaglio che non hanno un proprio </t>
    </r>
    <r>
      <rPr>
        <i/>
        <sz val="11"/>
        <color theme="1"/>
        <rFont val="Calibri"/>
        <family val="2"/>
      </rPr>
      <t>e-commerce</t>
    </r>
    <r>
      <rPr>
        <sz val="11"/>
        <color theme="1"/>
        <rFont val="Calibri"/>
        <family val="2"/>
      </rPr>
      <t xml:space="preserve">: questi negozi potranno vendere </t>
    </r>
    <r>
      <rPr>
        <i/>
        <sz val="11"/>
        <color theme="1"/>
        <rFont val="Calibri"/>
        <family val="2"/>
      </rPr>
      <t>online</t>
    </r>
    <r>
      <rPr>
        <sz val="11"/>
        <color theme="1"/>
        <rFont val="Calibri"/>
        <family val="2"/>
      </rPr>
      <t xml:space="preserve"> su tutto il territorio italiano pur mantenendo la propria identità. </t>
    </r>
  </si>
  <si>
    <t>Non ci sono informazioni economiche sul Deck.
&gt; Motivo rejection: fase di vita ( non hanno traction ad oggi) e mi sembra una startup troppo a sfondo sociale.</t>
  </si>
  <si>
    <r>
      <t xml:space="preserve">LIQEX ha sviluppato </t>
    </r>
    <r>
      <rPr>
        <i/>
        <sz val="11"/>
        <color theme="1"/>
        <rFont val="Calibri"/>
        <family val="2"/>
      </rPr>
      <t>B2BBridge</t>
    </r>
    <r>
      <rPr>
        <sz val="11"/>
        <color theme="1"/>
        <rFont val="Calibri"/>
        <family val="2"/>
      </rPr>
      <t xml:space="preserve"> il primo </t>
    </r>
    <r>
      <rPr>
        <i/>
        <sz val="11"/>
        <color theme="1"/>
        <rFont val="Calibri"/>
        <family val="2"/>
      </rPr>
      <t>social network</t>
    </r>
    <r>
      <rPr>
        <sz val="11"/>
        <color theme="1"/>
        <rFont val="Calibri"/>
        <family val="2"/>
      </rPr>
      <t xml:space="preserve"> dedicato esclusivamente alle comunicazioni aziendali. </t>
    </r>
  </si>
  <si>
    <r>
      <t xml:space="preserve">Sensoria Health ha sviluppato un sistema formato da </t>
    </r>
    <r>
      <rPr>
        <i/>
        <sz val="11"/>
        <color theme="1"/>
        <rFont val="Calibri"/>
        <family val="2"/>
      </rPr>
      <t>Hardware</t>
    </r>
    <r>
      <rPr>
        <sz val="11"/>
        <color theme="1"/>
        <rFont val="Calibri"/>
        <family val="2"/>
      </rPr>
      <t xml:space="preserve"> + </t>
    </r>
    <r>
      <rPr>
        <i/>
        <sz val="11"/>
        <color theme="1"/>
        <rFont val="Calibri"/>
        <family val="2"/>
      </rPr>
      <t>software</t>
    </r>
    <r>
      <rPr>
        <sz val="11"/>
        <color theme="1"/>
        <rFont val="Calibri"/>
        <family val="2"/>
      </rPr>
      <t xml:space="preserve"> introducendo un ecosistema innovativo di soluzioni indossabili per la teleriabilitazione, abbigliamento intelligente e software di intelligenza artificiale all'avanguardia. Utilizzando sensori negli indumenti e sfruttando la potenza del monitoraggio remoto dei pazienti, riesce a digitalizzare l'assistenza sanitaria.
Hanno sviluppato diversi dispositivi:Ulcera del piede diabetico; Tutore al ginocchio in seguito a rotture o lesioni ai legamenti;Tappetino Sensoria; Calzino Sensoria;Tutina per neonati.
La soluzione di Monitoraggio Remoto dei Pazienti sfrutta dati quantificati provenienti da nuovi sensori indossabili, app mobili abilitate con </t>
    </r>
    <r>
      <rPr>
        <i/>
        <sz val="11"/>
        <color theme="1"/>
        <rFont val="Calibri"/>
        <family val="2"/>
      </rPr>
      <t>AI/ML</t>
    </r>
    <r>
      <rPr>
        <sz val="11"/>
        <color theme="1"/>
        <rFont val="Calibri"/>
        <family val="2"/>
      </rPr>
      <t xml:space="preserve"> e </t>
    </r>
    <r>
      <rPr>
        <i/>
        <sz val="11"/>
        <color theme="1"/>
        <rFont val="Calibri"/>
        <family val="2"/>
      </rPr>
      <t xml:space="preserve">Cloud Computing </t>
    </r>
    <r>
      <rPr>
        <sz val="11"/>
        <color theme="1"/>
        <rFont val="Calibri"/>
        <family val="2"/>
      </rPr>
      <t>per superare le sfide, aumentare l'aderenza e migliorare i risultati della riabilitazione per i pazienti anziani.</t>
    </r>
  </si>
  <si>
    <t>Bocciati a marzo 2024 per fase di vita in quanto sono ancora pre-revenues (1.a).
Business model: B2B e B2C
Revenue model:
- B2C fees: 18% per ogni vendita completata
- B2B fees: Merchants guadagneranno il 2% dalle future rivendite dei prodotti aggiunti dal loro negozio online attraverso l'app Resellify.
Risutlati: hanno accordi commerciali con Vestiarie Collective, Minto anche UX.
Revenue: al momento sono pre-revenue (2023: €30k). 
Fundraising: hanno avviato la raccolta a fine giugno con un cap di €5,2m (di cui €300k committed), cercano Business Angel italiani/stranieri
&gt; motivo rejection: fase di vita e struttura dell'operazione. Parlarne con Giacomo per capire cosa fare (nel caso non va mandata mail di rejection).</t>
  </si>
  <si>
    <t>Bocciati ad aprile 2024 per fase di vita (1.a).
Business model: B2B SaaS.
Revenues: 2023: €0; 2024e: €700k; 2025e: €25k; 2026e: €80k; 2027e: €150k
Ebitda: 2023: -€3k; 2024e: -€75k; 2025e: -30k€; 2026e: -€20k; 2027e: -€80k 
Fundraising: in raccolta per €1m per raggiungere ARR di €1,5m in 18 mesi.
&gt; Motivo rejection: fase di vita. Sentiti a settembre dal team di VV6. Bocciata anche per VV6 (non serve mail di rejection).</t>
  </si>
  <si>
    <t>Sono in raccolta con la controllata Vesevo.
Ricavi Megaride: 2020: €1,2m, 2021: €1,5m; 2022: €2m
Ricavi Vesevo: 2020: €77k, 2021: €370k; 2022: €920k; 2023: €1,75m
Fundraising: non sono in raccolta.
&gt; Fatta call con team VV6. Motivo rejection: non sono in raccolta</t>
  </si>
  <si>
    <t>Prodotti offerti: Fondotinta, struccanti, correttori, primer, rossetti, gloss e balsami, etc..
Risultati: 
- brevetto dal valore di €100k (pagato €10k);
- i prodotti vengono venduti in 347 punti vendita;
- partnership: Marionnaud, Douglas, IdeaBellezza, Rinascente; Naima; Estasi, Farmacosmo.
Ricavi attesi; 2024e: €1,5m; 2025e; €5m; 2026e: €8,4m; 2027e: €9,3m.
Fundraising: €1,5m che saranno principalmente investiti nella sottoscrizione di nuove partnership con celebrità del web e dei social, e nello sviluppo dell’area Marketing e dell’Advertising.
&gt; motivo rejection: diversificaizone di portafoglio.</t>
  </si>
  <si>
    <t>Business Model: 25€ di subscription mensile.
81 aziende lo utilizzano. 
Ci sono 7 Founder.
Round da €500k.
&gt; in contatto VV6 (bocciati anche per VV6), non bisgona mandare mail di rejection. motivo rejection: stadio di vita, mercato di riferimento e competizione.</t>
  </si>
  <si>
    <t xml:space="preserve">Utenti attivi: 1236
Ricavi B2B: €30k
Fundraised: €400k
&gt; motivo rejection: fase di vita e settore di riferimento. </t>
  </si>
  <si>
    <t xml:space="preserve">Hydrosolar </t>
  </si>
  <si>
    <t>Mori</t>
  </si>
  <si>
    <t xml:space="preserve">Fondata nel 2017.
Ricavi: 2019: €57k, 2020: €130k; 2021: €617k; 2022: €2,5m.
EBITDA: sono da sempre EBITDA positive.
Competitor: Upsolar, Cielterre (francese, hanno impianti a livello mondiale), Zimmerman (tedesco). 
Fundraising: €10m (vogliono cedere il 70% dell’azienda).
&gt; Fatta call il 19/07. Ci mandano materiale di approfondimento. Motivo rejection: struttura dell’operazione (round elevato e idee sul round poco chiare), business model poco scalabile. </t>
  </si>
  <si>
    <r>
      <t xml:space="preserve">Sviluppano strumenti per raccogliere e analizzare meglio le prestazioni calcistiche. Usano Xceed, dei </t>
    </r>
    <r>
      <rPr>
        <i/>
        <sz val="11"/>
        <color theme="1"/>
        <rFont val="Calibri"/>
        <family val="2"/>
      </rPr>
      <t xml:space="preserve">wearable </t>
    </r>
    <r>
      <rPr>
        <sz val="11"/>
        <color theme="1"/>
        <rFont val="Calibri"/>
        <family val="2"/>
      </rPr>
      <t xml:space="preserve">(parastinchi) capaci di salvare metriche di gioco nel calcio. Offrono anche Xvalue.ai una piattaforma che racciude le metriche di ogni giocatore e filtrarli per </t>
    </r>
    <r>
      <rPr>
        <i/>
        <sz val="11"/>
        <color theme="1"/>
        <rFont val="Calibri"/>
        <family val="2"/>
      </rPr>
      <t>scouting</t>
    </r>
    <r>
      <rPr>
        <sz val="11"/>
        <color theme="1"/>
        <rFont val="Calibri"/>
        <family val="2"/>
      </rPr>
      <t xml:space="preserve"> e analisi.
</t>
    </r>
  </si>
  <si>
    <t>Business model: Vendita/noleggio, abbonamento annuale.
Risultati: 200 aziende clienti, 300 impianti, 1k sensori installati.
Team: 17 persone
Business model: i sensori vengono venduti o noleggiati e abbonamento annuale (Dati e API).
Ricavi: 2024e: €332k (YDT luglio 2024: €200k); 2025e: €679k; 2026e: €1,4m.
EBITDA: 2024e: €62k; 2025e: €707k, 2026e: €1,1m.
Fundraising: €1m ad una pre-money dio €4,1m per un nuovo stabilimento produttivo, internazionalizzazione, consolidamento mercato italiano e sviluppo brevetti.
&gt; Fatta call il 16/07. motivo rejection: poca differenziazione rispetto ai competitor, dubbi sulla struttura societaria: un investitore (Massimo Montecchi) ha acquistato le quote dei founder. Dubbi anche su fase di vita e settore di riferimento. Richiesto materiale di approfondimento: deck e BP aggiornato.</t>
  </si>
  <si>
    <t>Risultati: hanno un brevetto “Advanced safety system” e hanno in mente una serie di brevetti per proteggere tutta la tecnologia.
Team: 5 persone.
Business Model: B2B.
Revenue model: rental fee: €250/giorno. Poi puntano ad arrivare al direct sale (dal 2028).
Pricing: trasmettitore e ricevitore: €20k (non include il drone).
PoC: Movyon, stanno completando PoC con Leonardo.
Fundraised: €160k.
Fundraising: €3,1m (hanno alcuni soft commitment da LIFTT e Primo Venture) da utilizzare per la commercializzazione di Lucy v3.
&gt; Fatta call il 18/07.motivo rejection: fase di vita (il prodotto non è ancora finalizzato Lucy v3 non è ancora a mercato, lo sarà una volta finalizzato il PoC con Leonardo). Prodotto interessante, da monitorare.</t>
  </si>
  <si>
    <t>Risultati: hanno dei brevetti sulla tecnologia
Progetti in pipeline: 56 progetti in 8 paesi.
Clienti target: B2B (gestori delle centrali idroelettriche, real estate) e B2G (nel settore pubblico).
Ricavi: 2023: €0; 2024e: dovrebbero iniziare a fatturare vendendo 78 dispositivi (valore ancora non certo).
Fundraised: €500k.
Fundraising: €2,4m valutazione non ancora stabilita.
&gt; Fatta call il 17/07. Motivo rejection: fase di vita ma mercato interessante. Da monitorare.</t>
  </si>
  <si>
    <r>
      <t xml:space="preserve">Lo scopo di HODA è creare un ecosistema di dati personali che permetta ai partecipanti di possede e valorizzare tutti i propri dati all'interno di un mercato inclusivo che preservi la </t>
    </r>
    <r>
      <rPr>
        <i/>
        <sz val="11"/>
        <color theme="1"/>
        <rFont val="Calibri"/>
        <family val="2"/>
      </rPr>
      <t>privacy</t>
    </r>
    <r>
      <rPr>
        <sz val="11"/>
        <color theme="1"/>
        <rFont val="Calibri"/>
        <family val="2"/>
      </rPr>
      <t xml:space="preserve">. 
HODA ha costruito una piattaforma </t>
    </r>
    <r>
      <rPr>
        <i/>
        <sz val="11"/>
        <color theme="1"/>
        <rFont val="Calibri"/>
        <family val="2"/>
      </rPr>
      <t xml:space="preserve">white-label </t>
    </r>
    <r>
      <rPr>
        <sz val="11"/>
        <color theme="1"/>
        <rFont val="Calibri"/>
        <family val="2"/>
      </rPr>
      <t xml:space="preserve">che potenzia le app specifiche per contesto, trasformandole in nuovi canali mediatici direttamente controllati dagli </t>
    </r>
    <r>
      <rPr>
        <i/>
        <sz val="11"/>
        <color theme="1"/>
        <rFont val="Calibri"/>
        <family val="2"/>
      </rPr>
      <t>stakeholder</t>
    </r>
    <r>
      <rPr>
        <sz val="11"/>
        <color theme="1"/>
        <rFont val="Calibri"/>
        <family val="2"/>
      </rPr>
      <t>.
Con sentenza del 18 luglio 2023, l'Autorità Antitrust ha costretto Google a indirizzare la portabilità dei dati verso Hoda. L'azienda svolge quindi il ruolo di una banca decentralizzata dei dati degli utenti, raccogliendo dati di prima parte che devono essere forniti secondo il GDPR su richiesta dell'utente.</t>
    </r>
  </si>
  <si>
    <r>
      <t xml:space="preserve">Mira a combattere la condivisione non autorizzata di contenuti multimediali, dai contenuti aziendali (es. cinematografici) a quelli privati (es. </t>
    </r>
    <r>
      <rPr>
        <i/>
        <sz val="11"/>
        <color theme="1"/>
        <rFont val="Calibri"/>
        <family val="2"/>
      </rPr>
      <t>revenge</t>
    </r>
    <r>
      <rPr>
        <sz val="11"/>
        <color theme="1"/>
        <rFont val="Calibri"/>
        <family val="2"/>
      </rPr>
      <t xml:space="preserve"> </t>
    </r>
    <r>
      <rPr>
        <i/>
        <sz val="11"/>
        <color theme="1"/>
        <rFont val="Calibri"/>
        <family val="2"/>
      </rPr>
      <t>porn</t>
    </r>
    <r>
      <rPr>
        <sz val="11"/>
        <color theme="1"/>
        <rFont val="Calibri"/>
        <family val="2"/>
      </rPr>
      <t xml:space="preserve">). Hanno sviluppato un </t>
    </r>
    <r>
      <rPr>
        <i/>
        <sz val="11"/>
        <color theme="1"/>
        <rFont val="Calibri"/>
        <family val="2"/>
      </rPr>
      <t>hub</t>
    </r>
    <r>
      <rPr>
        <sz val="11"/>
        <color theme="1"/>
        <rFont val="Calibri"/>
        <family val="2"/>
      </rPr>
      <t xml:space="preserve"> per proteggere audio, video, immagini e testo, utilizzando servizi brevettati sviluppati internamente, che sfruttano l'intelligenza artificiale e la </t>
    </r>
    <r>
      <rPr>
        <i/>
        <sz val="11"/>
        <color theme="1"/>
        <rFont val="Calibri"/>
        <family val="2"/>
      </rPr>
      <t>blockchain</t>
    </r>
    <r>
      <rPr>
        <sz val="11"/>
        <color theme="1"/>
        <rFont val="Calibri"/>
        <family val="2"/>
      </rPr>
      <t>.</t>
    </r>
  </si>
  <si>
    <t>Team: 3 soci operativi e altre 8 persone.
Risultati/KPI: 
- hanno un brevetto
- presenza in 7 regioni (nord italia); 
- Riduzione dei tempi di attesa, -68% di pazienti in coda e 7/9 minuti di attesa massima; 
- -73% delle chiamate di prenotazione; riduzione spesa sanitaria per centri medici:
- 650 studi medici paganti, 4k informatori scientifici e 502k download (280k utenti attivi).
Pricing: medico di base: da €300-600/ anno, clinica o specialista: €60-70/mese fino a €120/mese; pazienti: gratis.
Business model: abbonamento (per i medici e le farmacie), partnership con aziende farmaceutiche.
Ricavi: 2023: €270k; 2024e: €350k; 2025e: €522k; 2026e: €2,4m.
Competitor: Miodottore (vorrebbero intercettare il mercato degli infermieri, farmacie).
Fundaraised: Nel 2021 hanno raccolto €350k in crowfunding ad una valutazione pre-money di €1,55m; nel 2023 il fondo Zungri Capital investe €400k ad una valutazione di €3,4m.
Fundraising: round da €2m ad una valutazione pre-money di circa €4,370m da utilizzare per finalità di marketing.
&gt; Fatta call il 22/07 per capire unicità offerta, mercato affollato ma interessante. Ricevuto BP. Motivo rejection: al momento non ci sono differenze rispetto ai competitor, competitor già radicati sul mercato di riferimento, fase di vita.</t>
  </si>
  <si>
    <t>Il team è composto da: 
- Antonio Puce CEO e Direttore tecnico, esperienza nello sviluppo di software medicali. Detiene 6 brevetti proprietari;
- Davide Maria Donati, Direttore scientifico, Direttore della Struttura Ortopedia e Traumatologia Clinica con prevalente focus oncologico presso l'Istituto Ortopedico Rizzoli;
- Nazzareno Pierantozzi, Direttore R&amp;D, Esperto nello sviluppo di soluzioni software medicali e apparecchiature elettromedicali.
Il processo di produzione alla base della piattaforma Merge3D è protetto dalla proprietà intellettuale, con deposito a livello europeo e internazionale.
La tecnologia proprietaria è unica e difficile da replicare, poiché è protetta dal brevetto e perché integra le seguenti tecnologie nella piattaforma Merge3D:
- Fotogrammetria - ricostruzione del volume del paziente;
- Rilevamento - determina i dati biometrici del paziente;
- Modellazione - dopo la selezione effettuata dal medico di un modello nella libreria (soluzione ortopedica), il software unirà i dati del modello 3D con i dati antropometrici del paziente (3DMesh) e si otterrà un dispositivo personalizzato per il paziente;
Creazione - viene creato un file STL o DWG o simile del prototipo digitale 3D;
Ricavi: 2023: €0; 2024e: €400k; 2025e: €1,7m; 2026e: €3,5m; 2027e: €8,2m
Fundraising: Round da €500k ad una valutazione pre-money di €3,5m per iniziare a commercializzare il prodotto.
&gt; Fatta call il 24/07. Motivo rejection: è sul mercato da circa 7 anni e ad oggi non ha ancora ricavi, il prodotto è in fase TRL 5/6 (verificata la parte tecnica in laboratorio), non è ancora in commercio, inoltre la stampante non è di loro produzione (producono solo il software). Richiesta manifestazione di interesse.</t>
  </si>
  <si>
    <t>Team: 4 persone più 3 mentors
Risultati: clienti: 125€, CAC: 19€, LTV: €76.
Ricavi: 2024e: €30k, 2025e; €150k; 2026e: €750k; 2027e: €2,5m.
Revenue model: 30€ diagnosi, 69€ visita online (30% margine).
Pricing skincare: €33/mese (1mese); €89,70 (3 mesi), €149,40 (6 mesi). Margine su creme: 70%.
Business Model: B2C, Dermaself utilizza un modello B2C con abbonamenti mensili, trimestrali o semestrali per Night Cream personalizzata. 
Fundraising: €500k con l’obiettivo di essere leader in italia nel 2026.
&gt; Fatta call il 24/07. Motivo rejection: fase di vita. Da monitorare, team competente.</t>
  </si>
  <si>
    <r>
      <t xml:space="preserve">Dermaself offre </t>
    </r>
    <r>
      <rPr>
        <i/>
        <sz val="11"/>
        <color theme="1"/>
        <rFont val="Calibri"/>
        <family val="2"/>
      </rPr>
      <t xml:space="preserve">skincare </t>
    </r>
    <r>
      <rPr>
        <sz val="11"/>
        <color theme="1"/>
        <rFont val="Calibri"/>
        <family val="2"/>
      </rPr>
      <t xml:space="preserve">personalizzata tramite </t>
    </r>
    <r>
      <rPr>
        <i/>
        <sz val="11"/>
        <color theme="1"/>
        <rFont val="Calibri"/>
        <family val="2"/>
      </rPr>
      <t>AI.</t>
    </r>
  </si>
  <si>
    <t>CDP Venture: €200.000,00
StarTIP: €200.000,00</t>
  </si>
  <si>
    <t>Bocciata a giugno 2024 con motivazione 2.b
Nata nel 2021.
Risultati: hanno un brevetto (italiano e richiesto quello europeo).
Clienti: 5 clienti ricorrenti mensili (tra cui Credem, PwC, Unipol).
Pipeline: €1,5m.
Revenue model: pacchetti di analisi 1 analisi €25/analisi oppure offrono la soluzione in white label.
Business model: B2B.
Revenues: 2023: €90k; 2024e: €970k (YTD luglio: €300k); 2025e: €3,3m; 2026e: €7,8m; 2027e: €15,3m.
EBITDA: 2024e: -€615k; 2025e: €3m; 2026e: €38m.
Fundraised: €1,02m ad una valutazione di €10m nel 2022 con BA.
Fundraising: €3m di cui €1,5m committed ad una pre money €17m hanno anche strutturato un SAFE.
&gt; Fatta call il 17/07. motivo rejection: fase di vita, Pre money elevata, competizione e prodotto troppo semplice per essere acquistato in se per se, andrebbe integrato in qualche ATS a tal proposito è stata fatta intro con nCore.</t>
  </si>
  <si>
    <t>Team: 7 persone
Business model: B2B
Revenue model: licenza d’uso (SaaS).
Clienti: San Camillo (contratto da €100k).
Partner: next4, almaviva, levillage, italtel, tor vergata, finsa, InnovUp.
Risultati: 18m di dati raccolti, 764 medici attivi sulla piattaforma.
Ricavi: 2020: €31k; 2021: €92k; 2022: €178k; 2023: €364k; 2024e: €700k-€800k
Fundraising: €1,5m (€650k già committed da Etisan, Zest, CDP, Magic Spectrum) ad una pre money di €5m.
Obiettivi futuri: sviluppare app del medico snella che può portare funzionalità presenti sul portale e attivare lo sviluppo dell’AI (piano di sviluppo di €400k per automatizzare i piani dei pazienti.
&gt; Fatta call il 5/07. Ci invia BP, competition, mercato di riferimento. motivo rejection: nessuna differenziazione rispetto ai competitor, competizione forte e Business Model.</t>
  </si>
  <si>
    <t>Ad oggi hanno clienti importanti come Inter, Milan, FIGC, Venezia, Ferencvaros, OGC Nice.
L'obiettivo è di coinvolgere la parte bassa della piramide (giocatori al di sotto della serie B e soprattutto le giovanili) per fare analisi predittiva e scouting data driven.
Ricavi: 2022 €0.8M, 2023 €0.9M,2024 €2M, 2025 €7.8M, 2026 €19.1M.
EBITDA: 2022 -€0.5M, 2023 -€1.5M, 2024 -€1.7M, 2025 -€1.4M, 2026 €5.3M
Fundraised: 2019 €400k pre-seed ( €1.5M pre money), 2021 €1.25M seed (€4M pre money). 
Fundrising: €5M bridge, €3M committati da CDP. 
L'idea è di fare un bridge round ora, e poi fare un round Series A nel 2025 da €5M post operazione di M&amp;A con Sics (carta contro carta) per diventare leader in italia dei dati potendo disporre sia dei dati statistici dei giocatori che dei dati tattici (grazie a SICS).
&gt; Fissata call il 17/07. Motivo rejection: percorso di crescita e mercato di riferimento.</t>
  </si>
  <si>
    <t>Fondata nel 2018.
Segnalata a Renato che ci consiglia di ascoltare il founder in quanto persona in gamba.
MRR atteso: €250k per 300k utenti.
Clienti: al momento hanno solo un cliente (Coffee Capp). Hanno una partnership con Tim.
Ricavi: 2019: €420k; 2020: €769k; 2021: €1,3m Y1 (2024e): €1,5m; Y2e: €11m; Y3e: €22,5m; Y4e: €36m.
EBITDA: Y1 (2024e): -€2,5; Y2e: €2,9m.
Captable: Silvio (founder) con 93%, Daniele: 20% del 93% di Silvio (verrà formalizzato una volta finalizzata la newco).
Fundraising: €4m ad una valutazione di €16m.
&gt; Fatta call il 15/07. Motivo rejection: segmento di mercato non di interesse, grande competizione nella parte di monetizzazione Ads per gli utenti.</t>
  </si>
  <si>
    <t>Risultati: hanno 2 stabilimenti
Fatturato: 2018: €4,4m; 2019: €3,9m: 2020: €4,4m; 2021: €6,9m; 2022: €6m; 2023: €4,2m 
EBITDA 2023: €0,3m.
&gt; motivo rejection: settore di riferimento, fase di vita (sono sul mercato da più di 30 anni), andamento dei ricavi altalenante.</t>
  </si>
  <si>
    <t>ONLIFE Media</t>
  </si>
  <si>
    <t>Baze</t>
  </si>
  <si>
    <t>PagoDopo</t>
  </si>
  <si>
    <t>L.I.F.E.</t>
  </si>
  <si>
    <t xml:space="preserve">Leasy </t>
  </si>
  <si>
    <t>VESevo</t>
  </si>
  <si>
    <t>RIDEsense</t>
  </si>
  <si>
    <t xml:space="preserve"> Tag Manager Italia</t>
  </si>
  <si>
    <t>TST-5G</t>
  </si>
  <si>
    <t>Dipendesse da Me</t>
  </si>
  <si>
    <t>Applico</t>
  </si>
  <si>
    <t>Domenico Cavaliere</t>
  </si>
  <si>
    <t>Flavio Farroni</t>
  </si>
  <si>
    <t>Norberto Salza</t>
  </si>
  <si>
    <t>Emanuele Bragiola-Axxeltrova</t>
  </si>
  <si>
    <t>Francesco Leonardi-Endeavor</t>
  </si>
  <si>
    <t>alessandro.beulcke@onlifemedia.com</t>
  </si>
  <si>
    <t>Alessandro Beulcke</t>
  </si>
  <si>
    <t>davide.lauria@bazeapp.it</t>
  </si>
  <si>
    <t>Davide Lauria</t>
  </si>
  <si>
    <t>info@pagodopo.net</t>
  </si>
  <si>
    <t>Fernando Agrusti</t>
  </si>
  <si>
    <t>flavio.farroni@megaride.eu</t>
  </si>
  <si>
    <t>norberto.salza@libero.it</t>
  </si>
  <si>
    <t>sabrina@dipendessedame.it</t>
  </si>
  <si>
    <t>Sabrina Onofrio</t>
  </si>
  <si>
    <t>emanuele.bragiola@axxeltrova.com</t>
  </si>
  <si>
    <t>Emanuele Bragiola</t>
  </si>
  <si>
    <t>Eventboost</t>
  </si>
  <si>
    <t>fbondi@eventboost.com</t>
  </si>
  <si>
    <t>Franco Bondi</t>
  </si>
  <si>
    <t>Società del gruppo MegaRide
Ricavi attesi: 2024e: €120k, 2025e: €561k; 2026e: €1,09m; 2027e: €1,83m; 2028e: €2,89m.
&gt; Motivo rejection: non sono in raccolta.</t>
  </si>
  <si>
    <t>Hanno sviluppato due prodotti: (i) Ride Vision, che analizza i dati visivi per identificare eventuali minacce critiche per il motociclista, e (ii) Collision Aversion Technology, che consente una guida più stabile, soprattutto nelle curve.</t>
  </si>
  <si>
    <r>
      <t xml:space="preserve">Agenzia di consulenza e formazione specializzata nel tracciamento e nella misurazione dei dati provenienti da siti </t>
    </r>
    <r>
      <rPr>
        <i/>
        <sz val="11"/>
        <color theme="1"/>
        <rFont val="Calibri"/>
        <family val="2"/>
      </rPr>
      <t>web</t>
    </r>
    <r>
      <rPr>
        <sz val="11"/>
        <color theme="1"/>
        <rFont val="Calibri"/>
        <family val="2"/>
      </rPr>
      <t xml:space="preserve">, </t>
    </r>
    <r>
      <rPr>
        <i/>
        <sz val="11"/>
        <color theme="1"/>
        <rFont val="Calibri"/>
        <family val="2"/>
      </rPr>
      <t>e-commerce</t>
    </r>
    <r>
      <rPr>
        <sz val="11"/>
        <color theme="1"/>
        <rFont val="Calibri"/>
        <family val="2"/>
      </rPr>
      <t xml:space="preserve">, campagne pubblicitarie </t>
    </r>
    <r>
      <rPr>
        <i/>
        <sz val="11"/>
        <color theme="1"/>
        <rFont val="Calibri"/>
        <family val="2"/>
      </rPr>
      <t>online</t>
    </r>
    <r>
      <rPr>
        <sz val="11"/>
        <color theme="1"/>
        <rFont val="Calibri"/>
        <family val="2"/>
      </rPr>
      <t xml:space="preserve"> ed altri presidi digitali. Hanno tre </t>
    </r>
    <r>
      <rPr>
        <i/>
        <sz val="11"/>
        <color theme="1"/>
        <rFont val="Calibri"/>
        <family val="2"/>
      </rPr>
      <t>business unit</t>
    </r>
    <r>
      <rPr>
        <sz val="11"/>
        <color theme="1"/>
        <rFont val="Calibri"/>
        <family val="2"/>
      </rPr>
      <t>: Consulenza, Formazione, Ricerca e Sviluppo.</t>
    </r>
  </si>
  <si>
    <r>
      <t xml:space="preserve">Produce un </t>
    </r>
    <r>
      <rPr>
        <i/>
        <sz val="11"/>
        <color theme="1"/>
        <rFont val="Calibri"/>
        <family val="2"/>
      </rPr>
      <t>hardware</t>
    </r>
    <r>
      <rPr>
        <sz val="11"/>
        <color theme="1"/>
        <rFont val="Calibri"/>
        <family val="2"/>
      </rPr>
      <t xml:space="preserve"> da installare su navi passeggeri e cargo, che gestisce in modo integrato la connettività satellitare e terrestre (GEO, MEO, LEO e 5G), migliorando l'efficienza operativa. Esempio: un sistema che gestisce integratamente la connettività satellitare e terrestre su una nave può passare automaticamente dalla rete 5G quando è vicino alla costa (per sfruttare la velocità e la latenza bassa) alla connettività satellitare (GEO, MEO, o LEO) quando è in mare aperto, garantendo sempre la migliore connessione disponibile.</t>
    </r>
  </si>
  <si>
    <t>Startup che sviluppa la sua mission su tre aree:
- Area Terapeutica: offrendo trattamenti di riabilitazione psichiatrica a pazienti psichiatrici e affetti da dipendenze patologiche;
- Area Sociale: facendo divulgazione e sensibilizzazione sui tematiche sensibili e attuali;
- Area Ricerca Sviluppo e Innovazione: offrendo soluzioni innovative per la salute mentale e le dipendenze.</t>
  </si>
  <si>
    <r>
      <rPr>
        <i/>
        <sz val="11"/>
        <color theme="1"/>
        <rFont val="Calibri"/>
        <family val="2"/>
      </rPr>
      <t>Software</t>
    </r>
    <r>
      <rPr>
        <sz val="11"/>
        <color theme="1"/>
        <rFont val="Calibri"/>
        <family val="2"/>
      </rPr>
      <t xml:space="preserve"> di gestione degli eventi che consente di ottimizzare la registrazione </t>
    </r>
    <r>
      <rPr>
        <i/>
        <sz val="11"/>
        <color theme="1"/>
        <rFont val="Calibri"/>
        <family val="2"/>
      </rPr>
      <t>online,</t>
    </r>
    <r>
      <rPr>
        <sz val="11"/>
        <color theme="1"/>
        <rFont val="Calibri"/>
        <family val="2"/>
      </rPr>
      <t xml:space="preserve"> </t>
    </r>
    <r>
      <rPr>
        <i/>
        <sz val="11"/>
        <color theme="1"/>
        <rFont val="Calibri"/>
        <family val="2"/>
      </rPr>
      <t xml:space="preserve">check-in </t>
    </r>
    <r>
      <rPr>
        <sz val="11"/>
        <color theme="1"/>
        <rFont val="Calibri"/>
        <family val="2"/>
      </rPr>
      <t xml:space="preserve">in loco e </t>
    </r>
    <r>
      <rPr>
        <i/>
        <sz val="11"/>
        <color theme="1"/>
        <rFont val="Calibri"/>
        <family val="2"/>
      </rPr>
      <t>badge</t>
    </r>
    <r>
      <rPr>
        <sz val="11"/>
        <color theme="1"/>
        <rFont val="Calibri"/>
        <family val="2"/>
      </rPr>
      <t xml:space="preserve"> personalizzati.</t>
    </r>
  </si>
  <si>
    <r>
      <rPr>
        <i/>
        <sz val="11"/>
        <color theme="1"/>
        <rFont val="Calibri"/>
        <family val="2"/>
      </rPr>
      <t>Data center</t>
    </r>
    <r>
      <rPr>
        <sz val="11"/>
        <color theme="1"/>
        <rFont val="Calibri"/>
        <family val="2"/>
      </rPr>
      <t xml:space="preserve"> e un fornitore di servizi </t>
    </r>
    <r>
      <rPr>
        <i/>
        <sz val="11"/>
        <color theme="1"/>
        <rFont val="Calibri"/>
        <family val="2"/>
      </rPr>
      <t>cloud</t>
    </r>
    <r>
      <rPr>
        <sz val="11"/>
        <color theme="1"/>
        <rFont val="Calibri"/>
        <family val="2"/>
      </rPr>
      <t>. Applico dispone di una sala operativa di circa 250 metri quadri e una seconda sala in fase di allestimento.</t>
    </r>
  </si>
  <si>
    <t>Fondata nel 2015
Ricavi: 2023: €3m; 2024e: €3,1m; 2025e: €3,2m; 2026e: €5m
EBITDA: 2024e: €250k
&gt; motivo rejection: settore di riferimento.</t>
  </si>
  <si>
    <t>Hanno sviluppato un dispositivo prototipale (VESevo) sviluppato dal Vehicle Dynamics Research Group del Dipartimento di Ingegneria Industriale dell'Università di Napoli Federico II, il cui scopo principale è la valutazione della risposta viscoelastica dei materiali attraverso un metodo non distruttivo.</t>
  </si>
  <si>
    <t>Società del gruppo MegaRide
Ricavi 2020: €100k, 2021: €227k; 2022: €550k; 2023: €920k; 2024e: 1,3m; 2025e: €2,2m
&gt; Motivo rejection: non sono in raccolta. Da monitorare.</t>
  </si>
  <si>
    <t>Hanno sviluppato un algoritmo che permette di mettere in contatto famiglie e lavoratori domestici.</t>
  </si>
  <si>
    <r>
      <t xml:space="preserve">Soluzione che permette di rateizzare i pagamenti nel comparto </t>
    </r>
    <r>
      <rPr>
        <i/>
        <sz val="11"/>
        <color theme="1"/>
        <rFont val="Calibri"/>
        <family val="2"/>
      </rPr>
      <t>Food &amp; Beverage</t>
    </r>
    <r>
      <rPr>
        <sz val="11"/>
        <color theme="1"/>
        <rFont val="Calibri"/>
        <family val="2"/>
      </rPr>
      <t xml:space="preserve"> della GDO.</t>
    </r>
  </si>
  <si>
    <t>Segnalata ad Amedeo.
Il deck non contiene informazioni economiche.
&gt; motivo rejection: settore di riferimento, business model poco scalabile.</t>
  </si>
  <si>
    <t>Segnalata ad Amedeo.
Rvicani: 2022: €996k; 2023: €162k; 2024e: €350k; 2025e: €2m; 2026e: €8,6m
&gt; motivo rejection: settore di riferimento.</t>
  </si>
  <si>
    <t>Team: 30 persone
Business model: 
- Consulting:  vendita di servizi di consulenza in materia di digital analytics, erogati a brand e aziende strutturate (&gt;€5m di fatturato);
- Formazione: fee mensil, semestrale o annuale;
R&amp;D: in futuro la BU potrebbe focalizzarsi sulla creazione di un SaaS proprietario, per la creazione di un modello di revenue recurring fee.
Ricavi: 2022: €1,2m; 2023: €1,3m; 2024e: €1,9m; 2025e: €2,7m; 2026e: €3,5m.
Fundraising: €500k ad una pre money di €3,5m.
&gt; motivo rejection: consulenziale</t>
  </si>
  <si>
    <t>Ricavi: 2023e: €744k; 2025e: €1,4m; 2026e: €1,9m; 2027e: €3,2m.
Competitor: Unobravo, Serenis, InTherapy.
&gt; motivo rejection: fase di vita.</t>
  </si>
  <si>
    <t>Segnalata ad Amedeo.
Il deck non contiene informazioni economiche.
&gt; motivo rejection: Settore di riferimento, business model poco scalabile, necessità di fondi molto importante, competizione, verticale di mercato poco interessante per il modello di BNPL.</t>
  </si>
  <si>
    <t>hanno sviluppato AudAI che è in grado di produrre contenuti per i brand con i seguenti obiettivi: migliorare la qualità dei contenuti, aumento della produttività dei creatori di contenuti, miglioramento della qualità dei contenuti, definizione e incremento del pubblico.</t>
  </si>
  <si>
    <t>Hanno sviluppato dispositivi multiparametrici certificati dal punto di vista medico, capaci di generare e raccogliere dati sui pazienti e di supportare i medici nelle diagnosi.</t>
  </si>
  <si>
    <t>Bocciata a maggio 2019: 1.f., nel giugno 2022 con motivazione 2.a e nel dicembre 2023 con motivazione 2.a. Da monitorare.
Nati nel 2014.
Clienti: Arval, Autostrade, Hertz, Zity, Kia, Cbre, Michelin. Clienti anche nel mondo assicurativo (Verti e Wefox).
3 linee di business:
- business workshops: offrono accesso agli autoripatatori alla piattaforma per gestire i clienti (privati, flotte o assicurazioni). 
Pricing: subscription 40€ mese.
- fleet: offrono una piattaforma in cui è possibile gestire tutti gli interventi di riparazione. Pricing: 18% margine
- claims: servizio per agevolare le assicurazioni nella gestione dei sinistri (mandando link all’assicurato in cui carica le foto del danno e scelgono la carrozzeria con il prezzo più basso. Pricing: 5% dalle carrozzerie più una percentuale sul costo di riparazione.
Fatturato 2021: €1,4m; 2022: €1,8m, 2023: €3m; 2024e: €5m (EBITDA positive); 2025e: €11,6m; 2026e: €26m.
EBITDA 2024e: €55k.
Revenue stream: subscription per i riparatori (34%), manutenzione di flotte B2B (57%), assicurazione (3%).
Fundraised: hanno raccolto €1,36m nel 2015-2017. Nel 2021 hanno raccolto altri €380k da privati per il lancio della piattaforma insurtech. Nel dicembre 2022 €2,5m ad una pre-money €12,5m con Gellify / Azimut (lead), CDP, Mazal Capital e BA.
Captable: founder 45%, Azimut 10%, CDP 5%, BA il resto.
Fundraising: sono in raccolta per €5m ad una pre-money di €25m (sono disposti a rivedere la pre-money) per il consolidamento in Italia, ampliamento in Francia e Spagna.
&gt; Fatta call con Giulio il 25/07. Motivo rejection: pre money elevata, scalabilità del business (la parte delle assicurazioni interessante ma ancora all’inizio), time to market, 45% dei founder con il round si diluirebbero ancora di più.</t>
  </si>
  <si>
    <t>Team: 15 persone
Ricavi: 2024e: 0€; 2025e: €2m; 2026e: €9,5m.
Fundraising: €1,5m ad una pre money di €3,5m
&gt; Motivo rejection: fase di vita, business model poco scalabile, settore di riferimento. Fissata call team VV6 il 31/07.</t>
  </si>
  <si>
    <t>Bocciata ad aprile 2018 con motivazione 1.m (settore di riferimento)
Team: 7 persone.
Business model B2C, B2B2C.
Ricavi attesi: Y0: €1,4m; Y1: €1,9m; Y3: €2,8m; Y3: €3,1m.
Fundraised: €3,2m
Fundraising: €2m (si cui €1,1m già committed) nel Q3'2024 e hanno in mente un round serie A nel Q2'2025 da €25-35m.
&gt; Motivo rejection: business model B2C e B2B2C, fase di vita (sono sul mercato da diversi anni), prospettive di crescita. Non va mandata mail di rejection, li ha sentiti il team VV6.</t>
  </si>
  <si>
    <t>Clienti target: piccole imprese e negozi online, marchi di moda e abbigliamento, aziende di ecommerce.
Business model: B2B SaaS (monthly subscription da €99 a €499/mese) oppure transaction fees (1,5% per transazione )
Fundraising: €1,5m
&gt; Motivo rejection: Mancato seguito. Da monitorare (sentire insieme al team VV6).</t>
  </si>
  <si>
    <t>Business model: B2B
Ricavi: 2023: €30k, 2024e: €40k, 2025e: Circa €2,5m; 2026e: Circa €7m, 2027e: Circa €8m.
EBITDA: 2023: Circa €50k; 2024e: €250k, 2025e: circa €500k, 2026e: Circa €3,75m, 2027e: Circa €4m.
Fundraised: €600k
&gt; Motivo rejection: fase di vita, percorso di crescita e business model. Dubbi anche sulla traction. (non va mandata mail di rejection, sentiti dal fondo VV6).</t>
  </si>
  <si>
    <r>
      <t xml:space="preserve">Progetta e sviluppa </t>
    </r>
    <r>
      <rPr>
        <i/>
        <sz val="11"/>
        <color theme="1"/>
        <rFont val="Calibri"/>
        <family val="2"/>
      </rPr>
      <t>robot</t>
    </r>
    <r>
      <rPr>
        <sz val="11"/>
        <color theme="1"/>
        <rFont val="Calibri"/>
        <family val="2"/>
      </rPr>
      <t xml:space="preserve"> industriali che si occupano dello smontaggio dei rifiuti elettronici (TV,</t>
    </r>
    <r>
      <rPr>
        <i/>
        <sz val="11"/>
        <color theme="1"/>
        <rFont val="Calibri"/>
        <family val="2"/>
      </rPr>
      <t>monitor</t>
    </r>
    <r>
      <rPr>
        <sz val="11"/>
        <color theme="1"/>
        <rFont val="Calibri"/>
        <family val="2"/>
      </rPr>
      <t xml:space="preserve">, elettrodomestici ecc...), trasformando i rifiuti elettronici da un problema ambientale in una risorsa per un futuro sostenibile. Fondata nel 2018. L’utilizzo del </t>
    </r>
    <r>
      <rPr>
        <i/>
        <sz val="11"/>
        <color theme="1"/>
        <rFont val="Calibri"/>
        <family val="2"/>
      </rPr>
      <t>robot</t>
    </r>
    <r>
      <rPr>
        <sz val="11"/>
        <color theme="1"/>
        <rFont val="Calibri"/>
        <family val="2"/>
      </rPr>
      <t xml:space="preserve"> consente di ridurre i tempi di riciclo di circa il 70% consentendo di recuperare totalmente le schede elettroniche non danneggiandole, consumano minore energia e consentono di valorizzare il materiale recuperato. Si stanno espandendo sul settore dei pannelli solari e delle batterie infiammabili.</t>
    </r>
  </si>
  <si>
    <t xml:space="preserve">Enveasy </t>
  </si>
  <si>
    <t>Omnis Power</t>
  </si>
  <si>
    <t>Point-out</t>
  </si>
  <si>
    <t>TEPY</t>
  </si>
  <si>
    <t>Pelomatto</t>
  </si>
  <si>
    <t>Project Vitamin</t>
  </si>
  <si>
    <t>Project Neapolitan Tailor</t>
  </si>
  <si>
    <t>Francesco Vingiano</t>
  </si>
  <si>
    <t>Manuel Urzi-Startup Geeks</t>
  </si>
  <si>
    <t>Gianluca Vassallo-Calibra-T</t>
  </si>
  <si>
    <t>Manuel Urzi</t>
  </si>
  <si>
    <t>manuel.urzi@startupgeeks.it</t>
  </si>
  <si>
    <t>gianlucavassallo@calibra-t.com</t>
  </si>
  <si>
    <t>Gianluca Vassallo</t>
  </si>
  <si>
    <r>
      <t xml:space="preserve">Pelomatto offre servizio di toelettatura per animali domestici che consente ai proprietari di prenotare servizi di cura estetica professionale </t>
    </r>
    <r>
      <rPr>
        <i/>
        <sz val="11"/>
        <color theme="1"/>
        <rFont val="Calibri"/>
        <family val="2"/>
      </rPr>
      <t>ondemand</t>
    </r>
    <r>
      <rPr>
        <sz val="11"/>
        <color theme="1"/>
        <rFont val="Calibri"/>
        <family val="2"/>
      </rPr>
      <t>. I clienti possono scegliere e programmare servizi di toelettatura personalizzati per gli animali domestici.</t>
    </r>
  </si>
  <si>
    <r>
      <rPr>
        <i/>
        <sz val="11"/>
        <color theme="1"/>
        <rFont val="Calibri"/>
        <family val="2"/>
      </rPr>
      <t>Software AI</t>
    </r>
    <r>
      <rPr>
        <sz val="11"/>
        <color theme="1"/>
        <rFont val="Calibri"/>
        <family val="2"/>
      </rPr>
      <t xml:space="preserve"> che automatizza la raccolta e la strutturazione dei dati ambientali. Migliora la gestione dei dati, facilita il monitoraggio delle prestazioni e la conformità normativa, riducendo il rischio di perdere accesso a finanziamenti sostenibili.</t>
    </r>
  </si>
  <si>
    <t>Omnis Power produce e distribuisce prodotti di semiconduttori per il settore dell'energia rinnovabile.</t>
  </si>
  <si>
    <t>Il gruppo Omnis Power ha lanciato alla fine del 2023 il progetto industriale che prevede l’avvio del percorso di application per la quotazione sul mercato statunitense del NASDAQ nel 2025.
Ricavi: 2024e: €48m; 2025e: €176m; 2026e: €282m.
EBITDA: 2024e: €6,9m; 2025e: €32,9m; 2026e: €63,5m.
&gt; motivo rejection: struttura dell'operazione (operazione da PE non da VC) e fase di vita avanzata.</t>
  </si>
  <si>
    <t>Producono vitamine e integratori alimentari.</t>
  </si>
  <si>
    <t>Produce e commercializza capi d’abbigliamento e accessori da uomo.</t>
  </si>
  <si>
    <t>Ricavi: 2019: €961k; 2020: €681k; 2021: €681k; 2022: €1,1m; 2023: €1,6m
EBITDA: 2019: €18k; 2020; €8k; 2021: €18k: 2022: -7k; 2023: €96k
&gt; Motivo rejection: settore di riferimento.</t>
  </si>
  <si>
    <t>Hanno sviluppato un app che offre un supporto personalizzato contro i disturbi muscolari basato su trattamenti di automassaggio ed esercizi terapeutici che suggerisce le attività quotidiane e sportive da evitare.</t>
  </si>
  <si>
    <t>Business model: B2C e B2C (fisioterapisti).
Revenue model: 20 minuti di contenuti/mese: free; €9,99/mese oppure €5,99/anno (rata mensile).
Fundraising: €300k (di cui €110k già committed)
&gt; motivo rejection: fase di vita e settore di riferimento. Non va mandata mail di rejection.</t>
  </si>
  <si>
    <t>Risultati/KPIs: CAC: €39; LTV: €1,1k; AOY: €55
Revenues: 2023: €26k; 2024e: €474k; 2025e: €2,2m; 2026e: €6,6m; 2027e: €12,3m
Fundraising: €500k (di cui €400k già committed)
&gt; motivo rejection: settore di riferimento e business model (B2C). Non va mandata mail di rejection.</t>
  </si>
  <si>
    <r>
      <rPr>
        <i/>
        <sz val="11"/>
        <color theme="1"/>
        <rFont val="Calibri"/>
        <family val="2"/>
      </rPr>
      <t xml:space="preserve">Spin-off </t>
    </r>
    <r>
      <rPr>
        <sz val="11"/>
        <color theme="1"/>
        <rFont val="Calibri"/>
        <family val="2"/>
      </rPr>
      <t>del Politecnico di Torino, sviluppa strumenti innovativi per supportare i patologi a fornire diagnosi rapide al paziente.</t>
    </r>
  </si>
  <si>
    <t>Revenue Model: Contratti Manufatturieri.
Ricavi: 2024 €2.5M, 2025 €4.3M, 2026 €7.4M.
Fundraised: Galaxia approved €1M investment.
Fundraising: €2.1M Seed Round da essere chiuso entro Q2 2024.
&gt; Motivo rejection: sta chiudendo un round Seed (sono in fase di negoziazione dei contratti).  Da monitorare.</t>
  </si>
  <si>
    <t xml:space="preserve">Risultati:
Modello B2B2C con fee recurring + one-off
600k revenues (produzione) 2023 di cui 150k ARR
CAGR asset in custodia 2021-2024 +185%
LTV clienti fiduciaria &gt; 1.450€ con Churn rate &lt; 1%
Oltre 1000 partecipazioni in custodia tra Italia, EU, USA, Israele 63% dei clienti con patrimonio mobiliare &gt; € 1 M
Revenue model: per il servizio di investimento, è prevista una retainer + success fee; per il modello di custodia, il pagamento di €450 / anno / partecipazione; per il modello di tokenizzazione, una setup fee da €2,5k + una fee ricorrente annuale da €1,5k; per il modello ESOP, €40 / anno / dipendente. 
Ricavi: €520k nel 2023; €890k nel 2024e (€423k actual H1 2024); €3,1m nel 2025e; €7,7m nel 2026e.
Cap table: composta da 115 soggetti (non organizzati in veicoli). Il CEO Antonio Chiarello detiene il 53%. 
Fundraising: €5m di cui €3m già committed ad una valutazione di €20m.
&gt;Motivo rejection: settore di riferimento e struttura dell'operazione. </t>
  </si>
  <si>
    <t>Saishsridharan@spinintech.com</t>
  </si>
  <si>
    <t>Saish Sridharan</t>
  </si>
  <si>
    <t>fabio.era@point-out.net</t>
  </si>
  <si>
    <t>Fabio Era</t>
  </si>
  <si>
    <t>thomas.iacchetti@fleap.io</t>
  </si>
  <si>
    <t>Thomas Iacchetti</t>
  </si>
  <si>
    <t>massimiliano.gattari@plusadvance.com</t>
  </si>
  <si>
    <t>Massimiliano Gattari</t>
  </si>
  <si>
    <t>HUI</t>
  </si>
  <si>
    <t>Luigi Rinaldi-Enry's Island</t>
  </si>
  <si>
    <t>&gt; motivo rejection: hanno appena chiuso un round da €25m con un fondo americano e ora stanno per quotarsi alla borsa di Vienna. Non va mandata mail di rejection (manderà una mail il team VV6).</t>
  </si>
  <si>
    <t>Ha sviluppato delle app che permette di organizzare ogni attività per tutte le funzioni aziendali.</t>
  </si>
  <si>
    <t>luigi.rinaldi@enrysisland.com</t>
  </si>
  <si>
    <t>Luigi Rinaldi</t>
  </si>
  <si>
    <r>
      <t xml:space="preserve">Piattaforma che connette </t>
    </r>
    <r>
      <rPr>
        <i/>
        <sz val="11"/>
        <color theme="1"/>
        <rFont val="Calibri"/>
        <family val="2"/>
      </rPr>
      <t>brand</t>
    </r>
    <r>
      <rPr>
        <sz val="11"/>
        <color theme="1"/>
        <rFont val="Calibri"/>
        <family val="2"/>
      </rPr>
      <t xml:space="preserve"> e talenti creativi emergenti: offre alle aziende </t>
    </r>
    <r>
      <rPr>
        <i/>
        <sz val="11"/>
        <color theme="1"/>
        <rFont val="Calibri"/>
        <family val="2"/>
      </rPr>
      <t>brand</t>
    </r>
    <r>
      <rPr>
        <sz val="11"/>
        <color theme="1"/>
        <rFont val="Calibri"/>
        <family val="2"/>
      </rPr>
      <t xml:space="preserve"> clienti strategie di </t>
    </r>
    <r>
      <rPr>
        <i/>
        <sz val="11"/>
        <color theme="1"/>
        <rFont val="Calibri"/>
        <family val="2"/>
      </rPr>
      <t xml:space="preserve">digital video content marketing </t>
    </r>
    <r>
      <rPr>
        <sz val="11"/>
        <color theme="1"/>
        <rFont val="Calibri"/>
        <family val="2"/>
      </rPr>
      <t>personalizzate e contenuti video innovativi.</t>
    </r>
  </si>
  <si>
    <t>Hanno sviluppato un software (Anima) che automatizza la creazione e l’allenamento di reti neurali per la visione artificiale ottimizzandole by design in base all'hardware di destinazione, ai task da eseguire, ecc.</t>
  </si>
  <si>
    <t>Alessandro Papoff/Chiara Morsa</t>
  </si>
  <si>
    <t>Make it Real</t>
  </si>
  <si>
    <t>Displaid</t>
  </si>
  <si>
    <t>State1</t>
  </si>
  <si>
    <t>AidaMask</t>
  </si>
  <si>
    <t>Dbridge</t>
  </si>
  <si>
    <t>BeyondShape</t>
  </si>
  <si>
    <t>Dalfilo</t>
  </si>
  <si>
    <t>EXODIA</t>
  </si>
  <si>
    <t>H24Wave</t>
  </si>
  <si>
    <t>Silvia Marzorati-KPMG</t>
  </si>
  <si>
    <t>Francesco Marotta</t>
  </si>
  <si>
    <t>Massimo Fagioli-Spada Partners</t>
  </si>
  <si>
    <t>Davide Marraro-EY</t>
  </si>
  <si>
    <t>Si occupa di trasformare con l'AI una foto prodotto su sfondo bianco in un photoshoot professionale, con tempi e costi ridotti.</t>
  </si>
  <si>
    <t>Abilita la manutenzione condition-based di tutti i ponti e viadotti della rete infrastrutturale con una soluzione di monitoraggio integrata, standardizzata e scalabile.</t>
  </si>
  <si>
    <t>Ha sviluppato una piattaforma SaaS basata sull'intelligenza artificiale generativa specializzata nel garantire la privacy e la sicurezza dei dati.
AidaMask anonimizza tutte le informazioni identificabili presenti in un testo, mantenendone il contenuto primario e permettendo alle aziende, sia piccole che grandi, di utilizzare modelli di intelligenza artificiale preservando la riservatezza e l'integrità delle informazioni.</t>
  </si>
  <si>
    <t>Aiuta le aziende a creare ecosistemi digitali di servizi, sfruttando la loro base di clienti e offrendo servizi innovativi.
Gli digitali iper-personalizzati, alimentati da un motore AI all'avanguardia, garantiscono che ogni cliente riceva i servizi più adatti. Gestiscono tutte le operazioni legali e amministrative.</t>
  </si>
  <si>
    <t>Produce e commercializza biancheria per casa.</t>
  </si>
  <si>
    <t>Società di consulenza specializzata in soluzioni di automazione ed approcci data-driven basati sull'intelligenza artificiale, rivolta principalmente alle PMI che desiderano ottimizzare i costi e migliorare il loro ritorno sugli investimenti. Offre una gamma completa di servizi, automazione dei processi aziendali, analisi predittiva, e implementazione di sistemi avanzati di machine learning, deep learning, computer vision, e visual recognition.</t>
  </si>
  <si>
    <t>Sta sviluppando convertitori per l'energia delle onde marine. Ha progettato due convertitori di energia da onde associati a un gruppo propulsore comune, in grado di trasformare l'energia delle onde oceaniche.</t>
  </si>
  <si>
    <t>Segnalata ad Amedeo.
Ricavi: 2025e: €0; 2026e: €1,1m; 2027e: €5,3m
EBITDA: 2025e: -€520k; 2026e: -€1,4m; 2027e: €4,5m
&gt; motivo rejection: fase di vita.</t>
  </si>
  <si>
    <t>Bocciati a dicembre 2023 con motivazioone 1.a (fase di vita)
Team: 4 persone (di cui 2 Founders)
Settore: Il settore "bioproduzione sostenibile" si riferisce a processi industriali o agricoli che coinvolgono l'utilizzo di organismi biologici, come microorganismi, piante o animali, per produrre beni o servizi in modo sostenibile dal punto di vista ambientale, sociale ed economico.
Fundraised: €65k da Invitalia.
Fundraising: €1.2m ad una pre-money di €3.8m (di cui €1m già committed).
&gt; motivo rejection: fase di vita e struttura del round (rimangono disponibili solo €200k).</t>
  </si>
  <si>
    <t>Ha sviluppato una piattaforma in cloud che ottimizza i tempi di incasso e pagamento delle fatture con una soluzione centralizzata facilitando la circolazione di liquidità lungo la filiera, permettendo alle aziende di gestire tutto il processo e senza modificare i processi amministrativi, grazie alla completa automazione della piattaforma.</t>
  </si>
  <si>
    <t>info@makeit-real.com</t>
  </si>
  <si>
    <t>Simone Grossi</t>
  </si>
  <si>
    <t>lorenzo.benedetti@displaid.it</t>
  </si>
  <si>
    <t>Lorenzo Benedetti</t>
  </si>
  <si>
    <t>Andrea Bandera</t>
  </si>
  <si>
    <t>andrea.bandera@state1.io</t>
  </si>
  <si>
    <t>andrea.giannuzzi@aidamask.com</t>
  </si>
  <si>
    <t>Massimo.Fagioli@spadapartners.it</t>
  </si>
  <si>
    <t>Massimo Fagioli</t>
  </si>
  <si>
    <t>stanislao.grazioso@unina.it</t>
  </si>
  <si>
    <t>Stanislao Grazioso</t>
  </si>
  <si>
    <t>francesco@fmarotta.com</t>
  </si>
  <si>
    <t>Davide.Marraro@it.ey.com</t>
  </si>
  <si>
    <t>Davide Marraro</t>
  </si>
  <si>
    <t xml:space="preserve">Ha sviluppato un sistema che offre un approccio integrato e intelligente per il monitoraggio e la gestione dei processi produttivi, contribuendo a migliorare efficienza, sostenibilità e decision-making all’interno del sito produttivo.
- Principali Funzionalità:
- raccolta Dati: Il sistema utilizza sensori plug&amp;play e adattatori proprietari per acquisire dati da una vasta gamma di dispositivi, come macchinari, veicoli e postazioni di lavoro manuali. Questa flessibilità consente di monitorare in modo capillare l'intero processo produttivo;
- AI Core Proprietario: Una componente chiave del sistema è il motore di intelligenza artificiale, che trasforma i dati raccolti in decisioni e azioni automatizzate, supportando processi decisionali basati su dati (data-driven). Questo consente di prendere decisioni più rapide ed efficaci;
- interfacce Proattive: Il sistema è dotato di interfacce progettate per ottimizzare l’ergonomia e facilitare la gestione delle operazioni. Queste interfacce sono disponibili su vari dispositivi, inclusi </t>
  </si>
  <si>
    <t>Fondati nel 2016.
Risultati:
+ di 2.800 Nuclei produttivi (creator da 2 a 10 persone);
+ di 5.000 contenuti video realizzati dalla Community + di 1.200 contenuti originali scelti e premiati dai Brand 30.000 utenti registrati votanti;
50 clienti.
Ricavi 2022: €146k; 2023: €300k; 2024 YTD: €440k (2024e: €650k).
Competitor: in italia nessuno (c’era User Farm ma è stato smantellato, Zuppa comprato da un fondo internazionale e ha cambiato destinazione d’uso, una parte del modello va in competizione con Tripler). All’estero c’è una società UK Egsordy e società americane che hanno un business model simile.
Captable: 13% soci effettivi, l’amministratore unico ha il 6%.
Fundraising: €1,5m - €2m.
&gt; motivo rejection: mercato affollato, governance (i founder hanno solo una piccola quota). Segnalata ad Amedeo.</t>
  </si>
  <si>
    <r>
      <rPr>
        <i/>
        <sz val="11"/>
        <color theme="1"/>
        <rFont val="Calibri"/>
        <family val="2"/>
      </rPr>
      <t xml:space="preserve">Spin-Off </t>
    </r>
    <r>
      <rPr>
        <sz val="11"/>
        <color theme="1"/>
        <rFont val="Calibri"/>
        <family val="2"/>
      </rPr>
      <t>ufficiale dell'Università di Napoli Federico II. BeyondShape è un'azienda biomedica che sviluppa tecnologie avanzate per la scansione 3D del corpo e offre soluzioni su misura per l'elaborazione dei dati, utili per la diagnosi, il monitoraggio e i trattamenti medici.</t>
    </r>
  </si>
  <si>
    <r>
      <t xml:space="preserve">Sviluppa soluzioni di realtà virtuale (VR) e realtà aumentata (AR) per le aziende, aiutandole a restare aggiornate con le ultime tecnologie, migliorare l'interazione con i clienti e aumentare le vendite. Oltre a offrire esperienze immersive autonome o integrate nei loro siti </t>
    </r>
    <r>
      <rPr>
        <i/>
        <sz val="11"/>
        <color theme="1"/>
        <rFont val="Calibri"/>
        <family val="2"/>
      </rPr>
      <t>web</t>
    </r>
    <r>
      <rPr>
        <sz val="11"/>
        <color theme="1"/>
        <rFont val="Calibri"/>
        <family val="2"/>
      </rPr>
      <t xml:space="preserve">, tutte le aziende fanno parte del State1 </t>
    </r>
    <r>
      <rPr>
        <i/>
        <sz val="11"/>
        <color theme="1"/>
        <rFont val="Calibri"/>
        <family val="2"/>
      </rPr>
      <t>Ecosystem</t>
    </r>
    <r>
      <rPr>
        <sz val="11"/>
        <color theme="1"/>
        <rFont val="Calibri"/>
        <family val="2"/>
      </rPr>
      <t>, una piattaforma che permette ai clienti di scoprire prodotti e servizi in modo innovativo. Inoltre, gli utenti vengono indirizzati verso le soluzioni più adatte a loro, favorendo un aumento delle vendite per le aziende dell'ecosistema.</t>
    </r>
  </si>
  <si>
    <r>
      <t xml:space="preserve">Piattaforma </t>
    </r>
    <r>
      <rPr>
        <i/>
        <sz val="11"/>
        <color theme="1"/>
        <rFont val="Calibri"/>
        <family val="2"/>
      </rPr>
      <t>SaaS</t>
    </r>
    <r>
      <rPr>
        <sz val="11"/>
        <color theme="1"/>
        <rFont val="Calibri"/>
        <family val="2"/>
      </rPr>
      <t xml:space="preserve"> basata su </t>
    </r>
    <r>
      <rPr>
        <i/>
        <sz val="11"/>
        <color theme="1"/>
        <rFont val="Calibri"/>
        <family val="2"/>
      </rPr>
      <t>cloud</t>
    </r>
    <r>
      <rPr>
        <sz val="11"/>
        <color theme="1"/>
        <rFont val="Calibri"/>
        <family val="2"/>
      </rPr>
      <t xml:space="preserve"> per condurre rilevamenti metaoceanici, per offrire ai produttori di impianti eolici off-shore informazioni più accurate sia per la scelta della localizzazione dell'impianto che in live. La soluzionedi Mespac garantisce una riduzione del tempo del 40% per la scelta del sito e un risparmio dei costi 10 volte superiore rispetto alle campagne di misurazione delle condizioni climatiche in situ, mantenendo la stessa precisione.</t>
    </r>
  </si>
  <si>
    <t>Tundr Tech Corporation</t>
  </si>
  <si>
    <t>Dialybrid</t>
  </si>
  <si>
    <t>Sandeza</t>
  </si>
  <si>
    <t>Akuis</t>
  </si>
  <si>
    <t>Bibac</t>
  </si>
  <si>
    <t>TechVisory</t>
  </si>
  <si>
    <t>Agora Labs</t>
  </si>
  <si>
    <t>RocketDreams</t>
  </si>
  <si>
    <t>Freedhome</t>
  </si>
  <si>
    <t>Cloov</t>
  </si>
  <si>
    <t>Anouk.ai</t>
  </si>
  <si>
    <t>CarpeCarbon</t>
  </si>
  <si>
    <t>RoxPay</t>
  </si>
  <si>
    <t>Alessandro Englaro</t>
  </si>
  <si>
    <t>Tomislav Maksimovic</t>
  </si>
  <si>
    <t>Luigi Visconti</t>
  </si>
  <si>
    <t>Olimpia Santella</t>
  </si>
  <si>
    <t>Daniel Frank</t>
  </si>
  <si>
    <t>Chiara Becucci</t>
  </si>
  <si>
    <t>Massimo Cossu-Consulting Studio MC</t>
  </si>
  <si>
    <t>Rejected ad aprile 2023 con motivazione 1.b
Lancio sul mercato ad ottobre 2022.
Ad aprile lanceranno meccanismo di gamification.
Business capital intensive perché acquiscono in esclusiva i calciatori.
Hanno raccolto €m di cui €700k usati per acquisire i diritti dei primi 8 giocatori.
Utenti registrati pari a 7,2k di cui 2,4k paganti. In 3 mesi, ricavi per €340k.
Round da €5m, ad una pre-money da definire. Nuovo round tra 12 mesi.
&gt; Motivo rejection: business model</t>
  </si>
  <si>
    <t>Sviluppa soluzioni avanzate per il settore sanitario, focalizzandosi sull'elaborazione e analisi dei dati medici in collaborazione con aziende farmaceutiche e di intelligenza artificiale. La piattaforma raccoglie e processa grandi quantità di dati reali, come le storie cliniche dei pazienti e i dati provenienti da dispositivi medici, per supportare la diagnosi, il monitoraggio delle malattie e lo sviluppo di nuove cure.</t>
  </si>
  <si>
    <t>Si occupa di trasformare l'esperienza dei clienti con soluzioni innovative nel settore dell'e-commerce e della customer experience. L'azienda sviluppa strumenti tecnologici basati sull'intelligenza artificiale e altre tecnologie avanzate per ottimizzare l'interazione tra le aziende e i loro clienti. L'obiettivo è rendere il percorso del cliente più coinvolgente e di alta qualità, aumentando le conversioni e la soddisfazione del cliente per le aziende partner.</t>
  </si>
  <si>
    <t>Spin-off della società di consulenza Moviri. Bocciata a Ottobre 2022 con motivazione 2.b, da monitorare (non ci ha condiviso il BP a valle della firma di un NDA, nonostante il reminder) .Li abbiamo sentiti in call il 05/09 per un aggiornamento.
I clienti acquisiti nel 2022 sono stati: Vodafone, Nexi, UniCredit, Intesa, Sisal, Enel, Edenred, Zurich.
Nel 2021 hanno venduto circa €300k di licenze. Obiettivo 2023 superare €1m di licenze.
Patents: Akamas detiene 2 patent, entrambi ottenuti da 3 uffici separati (Italia/Europa/USA). Acquisizione clienti: (i) Sales Lead tramite 2 risorse sales executive e System Integrator; (ii) Product Lead: tramite la freetrial e, grazie all’ottima reputazione che hanno nelle community di performance e nel mondo opensource, ricevono molti inbound leads su canali come Linkedin e Slack.
ARR 2023: €250k; 2024e H1: €920k (target €1,5m)
Competitor: Da analizzare competitor PagerDuty (San Francisco) e Cast.AI. 
Fundraising: round da €10-15m, sono in discussione con United Venture e the Techshop, 2 fondi americani, un VC tedesco e 33N (fondo spagnolo).
&gt; Luca Forni ha presentato relazione a CdA di Moviri con status dei contatti con investitori. il CdA sembra che abbia scelto UV, forti anche del rapporto creato con operazione Cleafy. Il CdA di Moviri sembra che abbia detto a UV di fare round da sola o, in vista di un futuro round con investitori US, di eventualmente cercare un compagno di viaggio internazionale.</t>
  </si>
  <si>
    <t>luigi@freedhome.it</t>
  </si>
  <si>
    <r>
      <t xml:space="preserve">Offre una soluzione per il </t>
    </r>
    <r>
      <rPr>
        <i/>
        <sz val="11"/>
        <color theme="1"/>
        <rFont val="Calibri"/>
        <family val="2"/>
      </rPr>
      <t xml:space="preserve">co-living </t>
    </r>
    <r>
      <rPr>
        <sz val="11"/>
        <color theme="1"/>
        <rFont val="Calibri"/>
        <family val="2"/>
      </rPr>
      <t xml:space="preserve">e la gestione di spazi abitativi condivisi. Il loro servizio permette di prenotare e gestire soggiorni in strutture che offrono ambienti condivisi tra diverse persone. Si rivolge principalmente a giovani professionisti, studenti e lavoratori in </t>
    </r>
    <r>
      <rPr>
        <i/>
        <sz val="11"/>
        <color theme="1"/>
        <rFont val="Calibri"/>
        <family val="2"/>
      </rPr>
      <t>smart working</t>
    </r>
    <r>
      <rPr>
        <sz val="11"/>
        <color theme="1"/>
        <rFont val="Calibri"/>
        <family val="2"/>
      </rPr>
      <t>.</t>
    </r>
  </si>
  <si>
    <r>
      <rPr>
        <i/>
        <sz val="11"/>
        <color theme="1"/>
        <rFont val="Calibri"/>
        <family val="2"/>
      </rPr>
      <t>Fashion tech</t>
    </r>
    <r>
      <rPr>
        <sz val="11"/>
        <color theme="1"/>
        <rFont val="Calibri"/>
        <family val="2"/>
      </rPr>
      <t xml:space="preserve"> che si concentra sulla creazione di una piattaforma innovativa per facilitare il noleggio e la condivisione di abiti e accessori di moda. Il suo obiettivo principale è promuovere un approccio più sostenibile nel mondo della moda, offrendo agli utenti la possibilità di accedere a capi di alta qualità senza doverli acquistare direttamente, riducendo così il consumo eccessivo e lo spreco di risorse.</t>
    </r>
  </si>
  <si>
    <t>olimpia.santella@cloov.tech</t>
  </si>
  <si>
    <t>daniel.frank@thoesch-conversational.ai</t>
  </si>
  <si>
    <r>
      <t xml:space="preserve">Progetta un dispositivo che si integra con Alexa che si occupa di migliorare l'esperienza dei clienti attraverso l'intelligenza artificiale applicata ai servizi di ospitalità e </t>
    </r>
    <r>
      <rPr>
        <i/>
        <sz val="11"/>
        <color theme="1"/>
        <rFont val="Calibri"/>
        <family val="2"/>
      </rPr>
      <t>customer service</t>
    </r>
    <r>
      <rPr>
        <sz val="11"/>
        <color theme="1"/>
        <rFont val="Calibri"/>
        <family val="2"/>
      </rPr>
      <t>.</t>
    </r>
  </si>
  <si>
    <t>Rejected con motivazione 2.b a settembre 2022 (non ci hanno mandato il BP a seguito dalla nostra call), ci sono stati risegnalati dall'advisor che li sta seguendo nel round. Rejected a maggio 2023 con motivazione 3.c e a marzo 2024 con motivazione 1.b e a giugno 2024 con motivazione 1.b.
Team: 33 dipendenti + 15 rivenditori
87 clienti SaaS
Fatturato 2022: €764k, di cui €577k di SaaS (MRR di €53k) |2023: €1,5m, di cui l’85% derivante dalla piattaforma SaaS e il 15% da consulenza a progetto; €6,4m nel 2024e; €11,5m nel 2025e; €16,8m nel 2026e; €24,5m nel 2027e.
Hanno raccolto finora €150k da business angel, €1m in equity crowdfunding e altri €2m in aucap.
Ultima post-money: €33m.
Captable: il 68% è detenuto dai founders tramite una holding; circa 15 investitori detengono il 28% del capitale, mentre alcuni investitori senza diritto di voto il 3%. Il restante 1% è detenuto da dipendenti. 
Fundraised: finora ha raccolto (i) €1,15m nel 2018-2019 da family &amp; friends per lo sviluppo della tecnologia e (ii) €3,3m nel 2021-2022 da investitori privati per lo sviluppo commerciale in Italia. La pre-money valuation dell’ultimo round è stata pari a €30m
Fundraising:  €7m, di cui il 30% coperto, ad una pre-money valuation proposta pari all’ultima post-money (€30m). I fondi saranno utilizzati per lo sviluppo del mercato europeo e, in particolare, per sostenere investimenti in marketing &amp; sales (€4,5m), R&amp;S (€1,5m) e struttura (€1m).
&gt; motivo rejection: (i) servizi offerti: sia in termini di differenziazione che di difendibilità (ii) valutazione: anche se volevano andare in continuità con precedente round parlavamo comunque di €30m. Non va mandata mail di rejection</t>
  </si>
  <si>
    <t>giuliano.antoniciello@carpecarbon.com</t>
  </si>
  <si>
    <t>Giuliano Antoniciello</t>
  </si>
  <si>
    <t>Opera nel settore della sostenibilità ambientale e della gestione delle emissioni di carbonio. La loro missione è quella di aiutare aziende e organizzazioni a ridurre la loro impronta di carbonio attraverso l'uso di tecnologie avanzate e strategie mirate.</t>
  </si>
  <si>
    <t>chiara.becucci@roxpay.eu</t>
  </si>
  <si>
    <r>
      <t xml:space="preserve">Opera nel settore </t>
    </r>
    <r>
      <rPr>
        <i/>
        <sz val="11"/>
        <color theme="1"/>
        <rFont val="Calibri"/>
        <family val="2"/>
      </rPr>
      <t>fintech</t>
    </r>
    <r>
      <rPr>
        <sz val="11"/>
        <color theme="1"/>
        <rFont val="Calibri"/>
        <family val="2"/>
      </rPr>
      <t xml:space="preserve">, specializzata in soluzioni di pagamento digitale. Il loro obiettivo è semplificare e ottimizzare le transazioni </t>
    </r>
    <r>
      <rPr>
        <i/>
        <sz val="11"/>
        <color theme="1"/>
        <rFont val="Calibri"/>
        <family val="2"/>
      </rPr>
      <t>online</t>
    </r>
    <r>
      <rPr>
        <sz val="11"/>
        <color theme="1"/>
        <rFont val="Calibri"/>
        <family val="2"/>
      </rPr>
      <t>, fornendo strumenti sicuri e veloci per l'elaborazione dei pagamenti, principalmente per aziende e commercianti.</t>
    </r>
  </si>
  <si>
    <t>alessandra.scotti@liftt.com</t>
  </si>
  <si>
    <t>Alessandra Scotti</t>
  </si>
  <si>
    <t>Massimo Cossu</t>
  </si>
  <si>
    <t>consultingstudiomc@gmail.com</t>
  </si>
  <si>
    <t>alessandro.englaro@akuis.tech</t>
  </si>
  <si>
    <t>tomo@bibac.eu</t>
  </si>
  <si>
    <t>Tundr è una piattaforma SaaS per la gestione All-in-one dei dei benefit aziendali destinati ai dipendenti, con un particolare focus alle soluzione ESG. E' una delle poche società fintech che si occupa di welfare aziendale. Lato dipendenti Tundr offre una carta per semplificare l'utilizzo del budget per i fringe benefit in tutta Italia, attraverso la più grande rete di migliaia di commercianti selezionati con cura grazie a una rigorosa politica ESG; un App per supportare e semplificare la comprensione dei benefit con un design incentrato sull'utente rende l'offerta welfare intuitiva. Lato HR invece offre una WebApp per personalizzare, gestire e monitorare le iniziative di welfare aziendale.</t>
  </si>
  <si>
    <t xml:space="preserve">AKUISè un'azienda innovativa nel settore fitness e medicale e guida l’innovazione con tecnologie all’avanguardia come SINTESI, la palestra smart all-in-one. SINTESI, in soli 2 metri quadrati di spazio, rivoluziona l'approccio all'allenamento unendo alta tecnologia e design.
La piattaforma digitalizza i pesi tradizionali attraverso motori elettromagnetici, adattandosi a vari tipi di allenamento e rispettando la biomeccanica naturale del corpo umano.
AKUIS adotta un modello di business basato sulla produzione interna dei propri prodotti, garantendo qualità ed eccellenza tipiche del Made in Italy. </t>
  </si>
  <si>
    <t>Bibac sviluppa, progetta e costruisce soluzioni innovative nell'ambito del coating industriale per alimenti. I coating sviluppati sono a base di  additivi e adesivi minerali e organici a base d'acqua, conformi alle normative e alle direttive sul contatto diretto con gli alimenti in tutto il mondo.</t>
  </si>
  <si>
    <t>L'azienda ha completato la fase preclinica per la sua prima indicazione (un innesto arteriovenoso per l'emodialisi) e prevede di entrare in fase clinica a fine 2024. Con il lancio di un round serie A, Dialybrid punta a espandere le sue linee di prodotto: oltre agli innesti arteriovenosi, l'azienda si sta concentrando anche sullo sviluppo di innesti periferici e coronarici, oltre a stent.
La tecnologia sviluppata è coperta da 2 brevetti.
Fundraised: l'iniziativa ha raccolto finora circa €3m di cui €2m da LIFTT tra il 2020 e il 2022 e €1m da CDP nel 2023.
Fundaraising: round da series A è da €8,5m necessari per ottenere l'approvazione regolatoria negli Stati Uniti e nell'Unione Europea per il suo primo prodotto, SAG per la dialisi.
&gt; Motivo rejection: il prodotto non è ancora in vendita, round grande con valutazione probabilmente alta.</t>
  </si>
  <si>
    <t>Risultati: 3,5k start up; 67 subscription; +300 users
Partner e clienti: Aeffe, Amazon, Bara, Brico, Carrefour, MSC, Scalapay, Yamamay, ecc
Ricavi: 2021: €849k; 2022: €1,5m; 2023: €1,8m; 2024e: €3m, 2025e: 5m; 2026e: 7,3m
Fundraising: €3m ad una pre money di €20m 
&gt; motivo rejection: mancato seguito</t>
  </si>
  <si>
    <t>Clienti target: SGR, Fondi, Società con partecipazioni; holding e Club Deal, società non quotate, SRL innovative e SPA.
Primo margine: 70%.
Clienti: 22 aziende, sono in chiusura con 2 società di Club Deal. Accordo con infocert con la parte di commercialisti e con Azimut.
Business model: SaaS. 
Pricing: free per le start up; per aziende strutturate €2,5k/anno (modulare in base a al numero di soci e alle funzioni richieste).
Canale di acquisizione: team sales che si è insediato a giugno per la commercializzazione con PMI e club deal e una FTE marketing strategy per le start up.
Ricavi: 2023: €60k, 2024e: €140k-€150k (previsti €460k), 2025e €2,2m; 2026e: €4,8m.
Fundraised: €3,2m (ultimo €600k bridge fatto ad aprile), ultimo Aucap da €1m ad una valutazone di €12,5m.
Fundraising: €1,7m (liberi €1,2m) ad una valutazione €12,5m.
&gt; Fatta call il 9/09. motivo rejection: fase di vita, da monitorare.</t>
  </si>
  <si>
    <r>
      <t xml:space="preserve">Ha sviluppato una piattaforma con cui abilita agenzie di comunicazione e uffici stampa a elaborare </t>
    </r>
    <r>
      <rPr>
        <i/>
        <sz val="11"/>
        <color theme="1"/>
        <rFont val="Calibri"/>
        <family val="2"/>
      </rPr>
      <t>news</t>
    </r>
    <r>
      <rPr>
        <sz val="11"/>
        <color theme="1"/>
        <rFont val="Calibri"/>
        <family val="2"/>
      </rPr>
      <t xml:space="preserve"> e contenuti informativi, aiutandoli a intercettare </t>
    </r>
    <r>
      <rPr>
        <i/>
        <sz val="11"/>
        <color theme="1"/>
        <rFont val="Calibri"/>
        <family val="2"/>
      </rPr>
      <t>trend</t>
    </r>
    <r>
      <rPr>
        <sz val="11"/>
        <color theme="1"/>
        <rFont val="Calibri"/>
        <family val="2"/>
      </rPr>
      <t xml:space="preserve">, individuare nuove opportunità di </t>
    </r>
    <r>
      <rPr>
        <i/>
        <sz val="11"/>
        <color theme="1"/>
        <rFont val="Calibri"/>
        <family val="2"/>
      </rPr>
      <t>coverage</t>
    </r>
    <r>
      <rPr>
        <sz val="11"/>
        <color theme="1"/>
        <rFont val="Calibri"/>
        <family val="2"/>
      </rPr>
      <t>.</t>
    </r>
  </si>
  <si>
    <t>Bocciata a marzo 2019 con motivazione 1.a.
Team: 12 persone (di cui 3 founder).
Clienti: Bulgari, Pinko, Equos, wonder, money.it
Business model: creano Passport dei Prodotti Digitali (DPP) e Certificati di Autenticità/Gemelli Digitali.
Ricavi attesi: 2023: €850k; 2024e: €1,7m; 2025e: €4,1m 2026e: €5,2m.
Fundraising: €3,5m ad una pre money di €8m.
&gt; Fatta call il 12/09. Vedere certilogo (competitor). Motivo rejection: business model poco scalabile, dubbi sul founder.</t>
  </si>
  <si>
    <t>Team: 7 co-founders, 5 persone assunte full time e 5 persone assunte part time più advisor e programmi di business creation
Revenue model: vendita del dispositivo e possibilità di aggiungere sensori sulla piattaforma già venduta (vendita del kit di upgrade).
Costo produzione macchinario: €50k
Ricavi: 2023: €200k; 2024e: €2m; 2025e: €8m; 2026e: €13m.
Clienti: contratto da €8,5m firmato con DB (compagnia tedesca) e €1,5m con Trenitalia
Pipeline clienti: SNCF, BB, SBB, metropolitana di NY.
Fundraised: raccolto €1m ad una valutazione di €4m con roboIT e Pariter Robotics.
Captable: hanno un socio industriale che gli permette di avere rapporto con i clienti). 20% roboIT e Pariter Robotics; 1% pariter partners 
Fundraising: €4,5m di cui committed €2m da fondo di CDP (corporate) ad una pre money di €14m. 20% Roboit e Pariter robotics, 45% CDP (che farebbe da lead), 10% altri VC (trattative con Levante capital e un fondo di PE) e 25% disponibile (€1,2m). 
&gt; Motivo rejection: dubbi sulla grandezza del mercato di riferimento.</t>
  </si>
  <si>
    <t xml:space="preserve"> Dialybrid, start-up med-tech italiana fondata 2018, focalizzata sullo sviluppo  la commercializzazione di nuovi innesti vascolari utilizzando la tecnologia proprietaria Silkothan un materiale ibrido che combina fibroina di seta e poliuretano. </t>
  </si>
  <si>
    <t>Segnalata ad Amedeo.
Team: 4 persone tutti co-founder.
Revenue model: SaaS con tre abbonamenti:
-Standard: €249/mese oppure €2,5m/anno; 
- Pro: €399/mese oppure €4k/anno;
- Enterprise: personalizzato
Clienti: Lubritex, Zoomilon Capital, Indemar.
Clienti target oggi: aziende manifatturiere e di servizi. Nei prossimi anni vorrebbero espandersi anche su aziende di costruzioni, logistica e trasporti.
Pipeline: Celi Calcestruzzi, Vitale impianti, Hidea; Birra Fiorucci.
Fundraising: €100k ad una pre money di €2m.
&gt; Fatta call il 13/09. Motivo rejection: fase di vita e struttura del round (ticket troppo piccolo per la strategia di VV5). Da monitorare.</t>
  </si>
  <si>
    <t>x</t>
  </si>
  <si>
    <t>Il prodotto è un SaaS venduto con licenza annuale che ha 3 funzionalità:
1. Smart targeting: consente di caricare un testo e scoprire i content creator, le testate e le pubblicazioni più rilevanti per quel particolare contenuto,
2. Discovery: permette di navigare i big data e scoprire i content creator e le fonti informative più importanti, partendo dal topic di interesse,
3. Media Analytics: genera infografiche relative ai topic e agli autori selezionati (data visualization).
Competitor: Prowly, Roxhill, Prophet, Signal AI, Onclusive.
Clienti: 14 (prevalentemente aziende) tra cui Deloitte, TikTok, datrix, Bcw, Adl Consulting, Tedx Verona, Blum,…
Valore medio dei contratti:  €5k/anno.
Revenues: 2024e: €100k. BP post aumento di capitale: Y1: €420k; Y2: €1,2m; Y3: €2,1m; Y4: €3,0m.
Fundraising: primo round da €500k (di cui €150k già committed) per il presidio del mercato italiano. Round successivo nel Q4 2025 da €1,5m.
&gt; Fatta call il 4/09. Motivo rejection: settore di riferiemento.</t>
  </si>
  <si>
    <t>Ricavi: 2022: €110k; 2023: €1,4m; 2024 YTD: €1,1m.
EBITDA: 2022: €40k; 2023: €170k; 2024 YTD: €40k.
&gt; Fissata call l'11/09. motivo rejection: settore di riferimento, il prodotto è poco innovativo e competitivo e business model (B2C). Ci hanno inviato ulteriore materiale di approfondimento sul prodotto, in analisi.</t>
  </si>
  <si>
    <t>leonardo.tosi@luxochain.io</t>
  </si>
  <si>
    <t>Leonardo Tosi</t>
  </si>
  <si>
    <t>michelangelo@volumio.org</t>
  </si>
  <si>
    <t>Michelangelo Guarise</t>
  </si>
  <si>
    <t>fabio@qodeup.com</t>
  </si>
  <si>
    <t>Fabio Marniga</t>
  </si>
  <si>
    <t>pasquale.orlando@dbridge.info</t>
  </si>
  <si>
    <t>Pasquale Orlando</t>
  </si>
  <si>
    <t>federico@leasy.pro</t>
  </si>
  <si>
    <t>Federico Gallina</t>
  </si>
  <si>
    <t>19/09/2024
20/09/2024</t>
  </si>
  <si>
    <t>Green Motion</t>
  </si>
  <si>
    <t>Ganiga</t>
  </si>
  <si>
    <t>Green Future Project</t>
  </si>
  <si>
    <t xml:space="preserve">Grantzy </t>
  </si>
  <si>
    <t>Metacasa</t>
  </si>
  <si>
    <t>Lexdoit</t>
  </si>
  <si>
    <t>MarketLabs</t>
  </si>
  <si>
    <t>Xbooks</t>
  </si>
  <si>
    <t xml:space="preserve">Fintech </t>
  </si>
  <si>
    <t>Ohoskin</t>
  </si>
  <si>
    <t>Kymia</t>
  </si>
  <si>
    <t>Alphafood</t>
  </si>
  <si>
    <t>Teaser Elettronica</t>
  </si>
  <si>
    <t>Giulia Di Mascio-PwC</t>
  </si>
  <si>
    <t>Franco Gonella-Primo Ventures</t>
  </si>
  <si>
    <t>Pier Luigi Vitelli-PwC</t>
  </si>
  <si>
    <t>Si occupa di soluzioni di mobilità sostenibile, concentrandosi principalmente sul noleggio di veicoli a basse emissioni di CO2. Nel 2021, Green Motion è stata acquisita da Eaton, una società che opera nel campo della gestione dell'energia.</t>
  </si>
  <si>
    <t>antoninocondurso@greenmotionitalia.it</t>
  </si>
  <si>
    <t>Antonino Condurso</t>
  </si>
  <si>
    <t>david.anguillesi@anguillesi-canale.it</t>
  </si>
  <si>
    <t>David Anguillesi</t>
  </si>
  <si>
    <t>Ha sviluppato un sistema basato su intelligenza artificiale chiamato Hoooly. Questo robot brevettato è in grado di riconoscere e separare i rifiuti in pochi secondi, ottimizzando così i processi di smaltimento e riciclo.</t>
  </si>
  <si>
    <t>Offre soluzioni per aiutare aziende e individui a sostenere progetti climatici e ambientali. Consente alle imprese di investire in progetti di riforestazione, conservazione e riduzione delle emissioni di carbonio. La piattaforma di Green Future Project permette ai clienti di integrare azioni climatiche direttamente nelle loro operazioni, come compensare le emissioni per ogni transazione effettuata o per ogni prodotto venduto.</t>
  </si>
  <si>
    <t>pietro@greenfutureproject.com</t>
  </si>
  <si>
    <t>Pietro Pasolini</t>
  </si>
  <si>
    <r>
      <t xml:space="preserve">Si occupa di fornire una piattaforma di investimento basata sull'intelligenza artificiale, pensata per semplificare l'accesso a finanziamenti per startup e PMI. La piattaforma utilizza modelli di </t>
    </r>
    <r>
      <rPr>
        <i/>
        <sz val="11"/>
        <color theme="1"/>
        <rFont val="Calibri"/>
        <family val="2"/>
      </rPr>
      <t>machine learning</t>
    </r>
    <r>
      <rPr>
        <sz val="11"/>
        <color theme="1"/>
        <rFont val="Calibri"/>
        <family val="2"/>
      </rPr>
      <t xml:space="preserve"> per analizzare e valutare le opportunità di investimento, facilitando il processo di </t>
    </r>
    <r>
      <rPr>
        <i/>
        <sz val="11"/>
        <color theme="1"/>
        <rFont val="Calibri"/>
        <family val="2"/>
      </rPr>
      <t xml:space="preserve">matching </t>
    </r>
    <r>
      <rPr>
        <sz val="11"/>
        <color theme="1"/>
        <rFont val="Calibri"/>
        <family val="2"/>
      </rPr>
      <t>tra investitori e progetti emergenti.</t>
    </r>
  </si>
  <si>
    <r>
      <t xml:space="preserve">Si occupa di offrire soluzioni per il settore immobiliare, integrando tecnologia e servizi per semplificare l'acquisto, la vendita e la gestione di proprietà. Fornisce strumenti per la valutazione delle case, piattaforme per il </t>
    </r>
    <r>
      <rPr>
        <i/>
        <sz val="11"/>
        <color theme="1"/>
        <rFont val="Calibri"/>
        <family val="2"/>
      </rPr>
      <t>marketing</t>
    </r>
    <r>
      <rPr>
        <sz val="11"/>
        <color theme="1"/>
        <rFont val="Calibri"/>
        <family val="2"/>
      </rPr>
      <t xml:space="preserve"> immobiliare, o servizi di consulenza per aiutare sia i venditori che gli acquirenti a navigare nel mercato.</t>
    </r>
  </si>
  <si>
    <t>Clienti: 95
ARR 2024: €191k.
Ricavi: 2023: €86k; 2024e: €413k; 2025e: €1,9m; 2026e: €5,5m.
Fundraised: €500k
Fundraising: €3m nel Q2 2025
&gt; motivo rejection: settore di riferimento e inoltre non sono al momento in raccolta.</t>
  </si>
  <si>
    <t>Fornisce prodotti farmaceutici, parafarmaceutici, e articoli per la salute, permettendo ai clienti di acquistare farmaci e prodotti di cura direttamente da casa.</t>
  </si>
  <si>
    <r>
      <t xml:space="preserve">Pubblica e distribuisce contenuti digitali, con un </t>
    </r>
    <r>
      <rPr>
        <i/>
        <sz val="11"/>
        <color theme="1"/>
        <rFont val="Calibri"/>
        <family val="2"/>
      </rPr>
      <t>focus</t>
    </r>
    <r>
      <rPr>
        <sz val="11"/>
        <color theme="1"/>
        <rFont val="Calibri"/>
        <family val="2"/>
      </rPr>
      <t xml:space="preserve"> particolare su libri e materiale educativo.</t>
    </r>
  </si>
  <si>
    <r>
      <rPr>
        <i/>
        <sz val="11"/>
        <color theme="1"/>
        <rFont val="Calibri"/>
        <family val="2"/>
      </rPr>
      <t>Startup</t>
    </r>
    <r>
      <rPr>
        <sz val="11"/>
        <color theme="1"/>
        <rFont val="Calibri"/>
        <family val="2"/>
      </rPr>
      <t xml:space="preserve"> attiva nel settore </t>
    </r>
    <r>
      <rPr>
        <i/>
        <sz val="11"/>
        <color theme="1"/>
        <rFont val="Calibri"/>
        <family val="2"/>
      </rPr>
      <t>fintech</t>
    </r>
    <r>
      <rPr>
        <sz val="11"/>
        <color theme="1"/>
        <rFont val="Calibri"/>
        <family val="2"/>
      </rPr>
      <t>.</t>
    </r>
  </si>
  <si>
    <t>Segnalata da Renato. 
Non è chiaro il core business della società (il deck non contiene informazioni).
Business model: piattaforma SaaS B2B: cashflow management e fatturazione elettronica con soluzione anche in White label per banche e grandi aziende.
Clienti: 500 clienti attivi nel b2b, e 6 clienti tra banche e granid imprese per il mercato white label.
Ricavi: 2023: €30k; 2024e: €150k
&gt; Li analizza il fondo VV6. motivo rejection: fase di vita.</t>
  </si>
  <si>
    <t>pier.luigi.vitelli@pwc.com</t>
  </si>
  <si>
    <t>Pier Luigi Vitelli</t>
  </si>
  <si>
    <t>franco.gonella@primo.vc</t>
  </si>
  <si>
    <t>Franco Gonella</t>
  </si>
  <si>
    <t>giulia.di.mascio@pwc.com</t>
  </si>
  <si>
    <t>Giulia Di Mascio</t>
  </si>
  <si>
    <t>luigi.nicastro@forvismazars.com</t>
  </si>
  <si>
    <r>
      <t xml:space="preserve">La Società offre ai propri clienti un servizio di consulenza e di supporto all’acquisto, installazione ed assemblaggio di tutti i sistemi elettronici sui grandi Yacht (&gt;40m), fornendo assistenza informatica e tecnologica continuativa ed efficace per il loro corretto funzionamento, anche attraverso </t>
    </r>
    <r>
      <rPr>
        <i/>
        <sz val="11"/>
        <color theme="1"/>
        <rFont val="Calibri"/>
        <family val="2"/>
      </rPr>
      <t>software</t>
    </r>
    <r>
      <rPr>
        <sz val="11"/>
        <color theme="1"/>
        <rFont val="Calibri"/>
        <family val="2"/>
      </rPr>
      <t xml:space="preserve"> di proprietà.</t>
    </r>
  </si>
  <si>
    <t>Ricavi: 2020: €1m; 2021: €1,5m; 2022: €1,9m; 2023: €2,1m; 2024 YTD (aprile): €800k.
Fundraising: Gli attuali soci intendono cedere fino al 100% delle quote della Società ad un investitore che sostenga la crescita e lo sviluppo dell’azienda, garantendone la continuità
&gt; Motivo rejection: struttura del round, settore di riferimento e taglio consulenziale.</t>
  </si>
  <si>
    <t>Allevano e coltivano Grilli Acheta Domesticus e successivamente, trasformano questi insetti in prodotti alimentari come farine proteiche, snack, e integratori, destinati a migliorare la dieta umana.</t>
  </si>
  <si>
    <t>In contatto con il team VV6.
&gt; motivo rejection: settore di riferimento.</t>
  </si>
  <si>
    <t>Producono e commercializzano creme idratanti con il principio attivo del pistacchio di Bronte.</t>
  </si>
  <si>
    <r>
      <t xml:space="preserve">Startup che produce un  tessuto brevettato, 100% </t>
    </r>
    <r>
      <rPr>
        <i/>
        <sz val="11"/>
        <color theme="1"/>
        <rFont val="Calibri"/>
        <family val="2"/>
      </rPr>
      <t>Made-in-Italy</t>
    </r>
    <r>
      <rPr>
        <sz val="11"/>
        <color theme="1"/>
        <rFont val="Calibri"/>
        <family val="2"/>
      </rPr>
      <t>, realizzato con i sottoprodotti di arance e cactus.</t>
    </r>
  </si>
  <si>
    <t>Bocciata ad ottobre 2021 con motivazione 1.b
Fatturato: 2024e: €2,2m; 2025e: €3,5m; 2026e: €7m
Team: 22 (40% customer success, 45% IT)
Clienti: 3 agenzie media + 5/6 publishers in Italia + 1 pilot in US
Fundraising: €1,7m bridge round ad una pre money di €16m
&gt; Motivo rejection: scalabilità del business, inoltre è sul mercato nel 2017.</t>
  </si>
  <si>
    <r>
      <t xml:space="preserve">Bocciata a maggio 2022 con motivazione 1.e (Percorso di crescita, storico e prospettico)
Fondata nel 2015.
La Società realizza prodotti a marchio proprio destinati agli studi dentistici. 
Fatturato 2021: €1,9m, di cui il 19% è realizzato all'estero. </t>
    </r>
    <r>
      <rPr>
        <i/>
        <sz val="11"/>
        <rFont val="Calibri"/>
        <family val="2"/>
      </rPr>
      <t>CAGR</t>
    </r>
    <r>
      <rPr>
        <sz val="11"/>
        <rFont val="Calibri"/>
        <family val="2"/>
      </rPr>
      <t xml:space="preserve"> 19-21 pari a +27%. 2022: €3,8m; 2023: €7,8m; 2024e: €11,7m.
EBITDA: 2022: €598k; 2023: €2,1m; 2024e: €3,9m.
&gt;  motivo rejection: mancato seguito. Da monitorare</t>
    </r>
  </si>
  <si>
    <t>Clienti: KitKat, Tune, SPAR, Vertex, DeAgostini
&gt; Fatta call il 24/09. Motivo rejection: fase di vita e prodotto non ancora a mercato, inoltre, settore di riferimento a stampo consulenziale.</t>
  </si>
  <si>
    <t>Farmacia Europea</t>
  </si>
  <si>
    <t>francesco.vingiano@envify.ai</t>
  </si>
  <si>
    <t>KHT</t>
  </si>
  <si>
    <t>Young Platform</t>
  </si>
  <si>
    <t>LEB</t>
  </si>
  <si>
    <t>Eco Circular</t>
  </si>
  <si>
    <t xml:space="preserve">Agreen Biosolutions </t>
  </si>
  <si>
    <t>Klear Finance</t>
  </si>
  <si>
    <t>NF&amp;C</t>
  </si>
  <si>
    <t>Lacta</t>
  </si>
  <si>
    <t>FASI</t>
  </si>
  <si>
    <t>Ciao Elsa</t>
  </si>
  <si>
    <t>Caltanissetta</t>
  </si>
  <si>
    <t>Enrico Montanaro</t>
  </si>
  <si>
    <t>Vincenzo Nuzzo</t>
  </si>
  <si>
    <t>Cuccio Emanuele
(Clessidra SGR)</t>
  </si>
  <si>
    <t>Andrea Gallo</t>
  </si>
  <si>
    <t>Anna Vinci</t>
  </si>
  <si>
    <t>Giuseppe Arturo-StartLab</t>
  </si>
  <si>
    <t>federico.quarato@klearfinance.com</t>
  </si>
  <si>
    <t>Federico Quarato</t>
  </si>
  <si>
    <t>info@sophia-edu.com</t>
  </si>
  <si>
    <t>E.Cuccio@clessidrasgr.it</t>
  </si>
  <si>
    <t>Emanuele Cuccio</t>
  </si>
  <si>
    <t>a.gallo@fasi.eu</t>
  </si>
  <si>
    <t>anna@ciaoelsa.com</t>
  </si>
  <si>
    <t>Team: 6 founder e 6 consulenti esterni.
Business Model:
- Commissioni per Transazione: La fonte principale di entrate di RoxPay è una commissione che viene addebitata per ogni transazione elaborata. Questa può essere una percentuale del totale della transazione o una tariffa fissa per transazione, a seconda del tipo di cliente.
- Abbonamenti per Funzionalità Avanzate: Le aziende che richiedono funzionalità aggiuntive o strumenti di analisi più approfonditi possono sottoscrivere abbonamenti che offrono accesso a queste opzioni premium.
- Integrazioni e Personalizzazioni: RoxPay può addebitare costi aggiuntivi per integrazioni personalizzate o supporto tecnico avanzato per clienti di grandi dimensioni o con esigenze complesse.
Revenue model: 35% fatturato sviluppo software per aziende terze, 65% SaaS canoni mensili.
Pricing: CRM: 9€/mese, SMS whatsapp €59/mese, sitiweb €1k/anno, siti hosting €259/anno.
Clienti: 180 aziende, utenti non paganti 700k.
Ricavi: 2021: €36k; 2022: €69k; 2023: €185k; 2024e: €330k.
Clienti: 180 aziende, utenti non paganti 700k.
Fundraising: €800k ad una pre-money di €8m (da trattare) da chiudere entro 1Q 2025.
&gt; Fatta call il 27/09. Ci manda visura e BP aggiornato. motivo rejection: fase di vita ( il prodotto non è stato ancora finalizzato) e business model poco scalabile.</t>
  </si>
  <si>
    <t>cimmino@vertis.it</t>
  </si>
  <si>
    <t>e.montanaro@agreenbiosolu</t>
  </si>
  <si>
    <t xml:space="preserve">KHT opera nel settore dell'acqua minerale, proponendosi di rivoluzionare l'industria con soluzioni innovative. L'azienda ha sviluppato una piattaforma integrata che semplifica e ottimizza la logistica e la distribuzione dell'acqua minerale, focalizzandosi sul mercato B2B e B2C.
KHT ha iniziato con un progetto pilota chiamato "Fontilio", attraverso il quale ha condotto una customer discovery approfondita, ottenendo preziose informazioni sul comportamento dei consumatori e sulle sfide del settore della delivery. </t>
  </si>
  <si>
    <t>LEB World (LEB Srl) è un'azienda fondata nel 2019 con la missione di affrontare il problema della contaminazione nei packaging utilizzati nel settore Beauty &amp; Pharma, con un focus particolare sugli smalti semipermanenti per unghie. La società ha sviluppato tecnologie innovative e ha costruito partnership per la distribuzione dei suoi prodotti in Italia, con negoziazioni in corso per espandersi in altri Paesi europei e negli Stati Uniti.
Uno dei prodotti principali dell'azienda è LACTUBE™ , il primo smalto in tubo per unghie a zero contaminazione, caratterizzato dalla possibilità di sostituire il pennello applicatore dopo ogni utilizzo. Questo prodotto è pensato sia per i saloni di bellezza, che richiedono soluzioni più tecniche, sia per il mercato Direct to Consumer, grazie alla sua semplicità d'uso e precisione.</t>
  </si>
  <si>
    <t>Eco Circular è un'azienda innovativa specializzata nel riciclo di materiali, in particolare polimeri ed elastomeri, attraverso una tecnologia unica e brevettata.L'azienda attraverso un processo di depolimerizzazione permette di trasformare rifiuti difficili da smaltire in prodotti utili come olio combustibile, gas e carbon black. Questo processo è caratterizzato da emissioni zero, rendendolo particolarmente sostenibile.
L'azienda ha già realizzato un impianto pilota che è stato meccanicamente collaudato. I prossimi passi includono il collegamento dell'impianto elettrico, il collaudo finale su scala industriale, e l'ottenimento delle necessarie certificazioni.</t>
  </si>
  <si>
    <t>Agreen Biosolutions S.R.L. SB è un'azienda specializzata nella produzione di oli ozonizzati, sfruttando le proprietà uniche dell'ozono come biocida naturale. L'azienda ha sviluppato una tecnologia innovativa che consente la produzione su larga scala di oli ozonizzati, risolvendo problemi tradizionalmente associati a questo processo, come la lentezza delle reazioni chimiche, la difficoltà di scalare i volumi e i costi di produzione elevati.
L'azienda ha sviluppato il primo sistema continuo per la produzione industriale di oli ozonizzati, riducendo significativamente i tempi di produzione e i costi, rendendo possibile l'uso di questi oli in applicazioni industriali su larga scala.</t>
  </si>
  <si>
    <t>L'azienda ha ottenuto finanziamenti significativi, tra cui 24 milioni di euro da investitori come Azimut, United Ventures e Banca Sella. Inoltre, Young Platform si sta evolvendo verso la creazione di una "crypto bank" che integrerà i vantaggi della finanza tradizionale con le innovazioni del web3, offrendo servizi bancari completi e soluzioni di investimento personalizzate.
La società ha sede legale a Torino, presso I3P Scpa, e una sede operativa a Roma, presso l'Università degli Studi di Roma “Tor Vergata”.
Business model: Young si occupa principalmente di B2C con più di 1,4M di utenti registrati a Step e più di 650k di utenti registrati all’Exchange.
Fatturato: 2023: €1,34m 2024e: €3,42m; 2025e: €4,89m; 2026e: €5,07m
EBITDA 2023: -€4,8m
&gt; motivo rejection: round alto e valutazione alta.</t>
  </si>
  <si>
    <t>Funzionamento della tecnologia:
Materiali di ingresso:  L'azienda è in grado di trattare vari tipi di rifiuti, inclusi rifiuti compositi di carta, plastica, alluminio e colle, abbigliamento in fibra e cotone, rifiuti dell'industria tessile, rifiuti derivanti dallo smantellamento di veicoli fuori uso, e rifiuti urbani.
Processo: Eco Circular utilizza un processo di depolimerizzazione termomeccanica che scompone i polimeri nei loro componenti originali, come idrocarburi, che possono essere utilizzati per la produzione di energia.
Prodotti finali: Dalla lavorazione si ottengono gas (30%), liquido combustibile (40%) e carbon black (30%). Questi prodotti possono essere utilizzati per la produzione di energia, per l'autotrazione, o come materie prime in vari settori industriali, tra cui la produzione di nuovi pneumatici e l'industria chimica.
Brevetto: La tecnologia utilizzata è protetta da brevetto e attualmente non ha concorrenti diretti, posizionando l'azienda in una posizione di vantaggio nel mercato del riciclo.
&gt; motivo rejection: fase di vita. Fondatore di circa 70 anni, tecnologia interessante, anche se ancora a TRL 6-7. Da monitorare.</t>
  </si>
  <si>
    <t>Agreen Biosolutions si concentra sulla produzione di oli ozonizzati per vari settori, tra cui cosmetico, medico, agricolo e industriale. L'ozono, noto per essere un efficace biocida naturale, viene stabilizzato all'interno dell'olio attraverso un processo chimico naturale, permettendo la sua distribuzione su larga scala.
Modello di Business: L'azienda opera secondo un modello B2B, vendendo gli oli ozonizzati a imprese che li formulano e distribuiscono come prodotti finali.
Fundaraised: Agreen Biosolutions ha raccolto €170.000 in finanziamenti pre-seed.
Fundaraising: Round da €2-2,5 milioni entro il primo trimestre del 2025 per registrare gli ingredienti attivi nell'UE, costruire l'impianto industriale e rafforzare il team.
&gt; motivo rejection: settore di riferimento e fase di vita (prodotto non ancora a mercato).</t>
  </si>
  <si>
    <r>
      <t xml:space="preserve">Piattaforma di studio autonomo basata su intelligenza artificiale che aiuta studenti nella preparazione di esami </t>
    </r>
    <r>
      <rPr>
        <i/>
        <sz val="11"/>
        <color theme="1"/>
        <rFont val="Calibri"/>
        <family val="2"/>
      </rPr>
      <t>online</t>
    </r>
    <r>
      <rPr>
        <sz val="11"/>
        <color theme="1"/>
        <rFont val="Calibri"/>
        <family val="2"/>
      </rPr>
      <t>. Utilizza AI per personalizzare i percorsi di apprendimento e migliorare l'efficacia dello studio, offrendo strumenti specifici per esercitarsi e progredire in autonomia.</t>
    </r>
  </si>
  <si>
    <r>
      <t xml:space="preserve">Opera nel settore </t>
    </r>
    <r>
      <rPr>
        <i/>
        <sz val="11"/>
        <color theme="1"/>
        <rFont val="Calibri"/>
        <family val="2"/>
      </rPr>
      <t>AgriFood</t>
    </r>
    <r>
      <rPr>
        <sz val="11"/>
        <color theme="1"/>
        <rFont val="Calibri"/>
        <family val="2"/>
      </rPr>
      <t xml:space="preserve"> e si occupa di sviluppare soluzioni tecnologiche avanzate per l'industria lattiero-casearia. L'azienda si concentra sulla digitalizzazione dei processi produttivi, implementando strumenti di monitoraggio e controllo per migliorare la qualità e la sostenibilità nella produzione di latte e derivati. La missione di Lacta è ottimizzare l'efficienza produttiva delle aziende agricole, riducendo sprechi e aumentando la competitività.</t>
    </r>
  </si>
  <si>
    <t xml:space="preserve">Offre servizi e soluzioni per le aziende che vogliono accedere a finanziamenti pubblici, sovvenzioni, e incentivi europei e nazionali. FASI si occupa principalmente di fornire supporto e consulenza alle imprese nella ricerca e nella gestione di opportunità di finanziamento, promuovendo l'innovazione e lo sviluppo in vari settori. </t>
  </si>
  <si>
    <t xml:space="preserve">Team: 4 persone
&gt; Motivo rejection: settore di riferimento. </t>
  </si>
  <si>
    <t>Bocciata a gennaio 2023 con motivazione 1.h
Fondata nel 2015.
B2B SaaS per e-commerce.
Clienti: circa 300 clienti e-commerce, tra cui Breil, Trilab, Ideabellezza, Clima Convenienza ecc..
Costo istallazione: dipende dall’integrazione (250€ a 500€). Costo di attivazione: €500.
Fatturato: €355k nel 2021, €440k nel 2022, €383k nel 2023 (da previsioni €1,7m), 2024e: €2,89m; 2025e: €4,83.
Fundraised: ha raccolto ca. €1,5m tra equity e debito. In particolare, ha raccolto ca. €471k tramite AuCap e €450k tramite convertible di ISP. La società è in raccolta per un bridge series A round da €2m ad una pre-money valuation di €8m. 
&gt; Fatta call il 27/09. Hanno anche sede al sud (Marcianise). motivo rejection: percorso di crescita, scalabilità del business. Da capire anche con VV6.</t>
  </si>
  <si>
    <t>Bocciata a luglio 2020 con motivazione 1.a (fase di vita)
Business model: SaaS pay: €15/mese, SaaS menu: €29,90/mese. Transactional: €0,09 fisso + €1,59%/per transazione.
Fundraised: €260k nel Q3 2021 e €2.3m nel Q4 2022.
Fundraising: €1,5m
&gt; Fatta call il 27/09. Motivo rejection: fase di vita e settore di riferimento.</t>
  </si>
  <si>
    <t>Young Platform SpA è una società attiva nel settore delle criptovalute e della tecnologia blockchain. Fondata nel 2018, la missione dell'azienda è quella di educare il pubblico sul mondo delle criptovalute e della blockchain.
Young Platform offre una gamma di servizi, tra cui:
Step : Un'applicazione educativa che utilizza meccaniche di gioco per insegnare i principi del mondo delle criptovalute. Gli utenti possono imparare completando quiz, facendo previsioni sui prezzi e partecipando a varie attività interattive. Gli utenti guadagnano XP e possono ricevere ricompense in token YNG o Boost Vite.
Young Platform Exchange : Una piattaforma user-friendly che permette agli utenti di comprare, vendere e scambiare criptovalute. Offre un'interfaccia semplice e sicura, accessibile sia da app che da browser.
Young Platform Pro : Un exchange avanzato per utenti esperti, che offre funzionalità e interfacce più sofisticate per il trading. Gli utenti possono utilizzare lo stesso account per entrambe le piattaforme, con fondi condivisi tra i due scambi.</t>
  </si>
  <si>
    <t>Clienti: 8 tra cui Gioielleria Italiana, Blauer, Yamamay.
CAC: 116€
LTV: 500€
Costo interno per generare un’immagine: 0,03€-0,05€.
Clienti target: brand (fatturato €150k-€80m), e-commerce retail, marketing agency.
Business model: pay per picture.
Pricing: €30-70€ per foto.
Ricavi 2025e: €1m.
Fundraising: €450k ad una valutazione di €2,5m per raggiungere €1m nel 2025.
&gt; Fatta call il 24/09. Motivo rejection: fase di vita ma mercato e tecnologia interessante. Da monitorare.</t>
  </si>
  <si>
    <t>Business model: B2B.
Team: 5 persone.
Ricavi 2024e: €40k, €50k. 
Fundraised: nell’estate del 2023 hanno raccolto €270k ad una valutazione di €2m da FoolFarm Spa, Cifarelli Spa, Comapp Spa.
Fundraising: Q1 2025 €400-700k ad una pre-money di €4m con sconti per dimensione di investimento.
&gt; Fatta call il 25/09. Motivo rejection: fase di vita.</t>
  </si>
  <si>
    <t>Rejected ad aprile 2023 con motivazione 1.a (fase di vita)
Fondata nel 2019.
Ricavi: €1,4m nel 2023E, di cui €450k già assicurati da contratti esistenti (€168k nel 2022), 2024e: €3,7m; 2025e: €8,1m; 2026e: €10,6m.
In raccolta per €2m, ad una pre-money attesa di €8m.
Fundraised:  hanno raccolto €700k da Fabrick e Lventure.
Fundraising: €2m ad una pre money di €8m.
&gt; Fatta call il 24/09. motivo rejection: fase di vita.</t>
  </si>
  <si>
    <t>Segnalata ad Amedeo.
Fatturato previsto: 1 anno: €302k; 2 anno: €956k; 3 anno: €2,9m; 4 anno: €6,3m.
Fundraising: €200k.
&gt; motivo rejection: fase di vita pre-seed e struttura dell'operazione (ticket da €200k).
Da monitorare</t>
  </si>
  <si>
    <t>Fondata nel 2018.
Team: 12 persone di cui 4 co-founder.
Clienti: Gruppo Iren e a2a.
Pipeline 2025: €6m. Tra i clienti: Aiki Elettrics commessa per 3 impianti, Novetek (start up con un impianto), commessa con gruppo Iren (un impianto da €30k).
Business Model: Vendita diretta del sistema (€1m) e fee per maintenance e aggiornamenti (2%)
Pricing: €950k con marginalità sopra il €30k. Tempistica di consegna: circa 6 mesi. 
Ricavi: 2023: €1m; 2024e: poco più di €1m; 20205: €6m.
Fundraised: €2-3m ad una valutazione di €6m. Hanno hard commitment per €1,8m con un Fondo tedesco (Aurum), LIFTT e Levante capital. Ricevute offerte da un industriale (non hanno proseguito perché non erano allineati con gli obiettivi futuri). Vorrebbero fare un Serie A da €5-7m a fine 2025. 
Use of fund: strutturare la parte di sales e marketing, assemblaggio delle macchine, allestimento di fiere, creare internamente uno showroom per far vedere le soluzioni.
&gt; motivo rejection: non c’è ricorrenza nell’acquisto da parte dei clienti, una volta che acquistano un impianto non hanno bisogno di altri impianti per almeno 5-7 anni</t>
  </si>
  <si>
    <t>Fino al 31/12/2024</t>
  </si>
  <si>
    <t>Deltronics</t>
  </si>
  <si>
    <t>Project Wine</t>
  </si>
  <si>
    <t>Carzaa</t>
  </si>
  <si>
    <t>Love You Travel</t>
  </si>
  <si>
    <t>Petmora</t>
  </si>
  <si>
    <t>Ager Oliva</t>
  </si>
  <si>
    <t xml:space="preserve">Pistoia </t>
  </si>
  <si>
    <t>Patrizio Guido Altieri-BINP</t>
  </si>
  <si>
    <t>Norbert Romfeld</t>
  </si>
  <si>
    <t>Tommaso Dami</t>
  </si>
  <si>
    <t>Gianfranco Quaglia</t>
  </si>
  <si>
    <t>Antonio Beneduce</t>
  </si>
  <si>
    <t>Ider</t>
  </si>
  <si>
    <t>g.quaglia@ider.com</t>
  </si>
  <si>
    <r>
      <t xml:space="preserve">Semplifica l'accesso ai servizi, eliminando la necessità di utilizzare </t>
    </r>
    <r>
      <rPr>
        <i/>
        <sz val="11"/>
        <color theme="1"/>
        <rFont val="Calibri"/>
        <family val="2"/>
      </rPr>
      <t>username</t>
    </r>
    <r>
      <rPr>
        <sz val="11"/>
        <color theme="1"/>
        <rFont val="Calibri"/>
        <family val="2"/>
      </rPr>
      <t xml:space="preserve"> e </t>
    </r>
    <r>
      <rPr>
        <i/>
        <sz val="11"/>
        <color theme="1"/>
        <rFont val="Calibri"/>
        <family val="2"/>
      </rPr>
      <t>password</t>
    </r>
    <r>
      <rPr>
        <sz val="11"/>
        <color theme="1"/>
        <rFont val="Calibri"/>
        <family val="2"/>
      </rPr>
      <t xml:space="preserve"> integrando la sicurezza del </t>
    </r>
    <r>
      <rPr>
        <i/>
        <sz val="11"/>
        <color theme="1"/>
        <rFont val="Calibri"/>
        <family val="2"/>
      </rPr>
      <t>multifactor authenticator</t>
    </r>
    <r>
      <rPr>
        <sz val="11"/>
        <color theme="1"/>
        <rFont val="Calibri"/>
        <family val="2"/>
      </rPr>
      <t>. Con un'unica app installata sullo smartphone, l'utente può creare la propria identità digitale e utilizzarla per registrarsi a un numero illimitato di servizi.</t>
    </r>
  </si>
  <si>
    <r>
      <t xml:space="preserve">Produce display a LED. L'offerta di prodotti principali comprende maxischermi, </t>
    </r>
    <r>
      <rPr>
        <i/>
        <sz val="11"/>
        <color theme="1"/>
        <rFont val="Calibri"/>
        <family val="2"/>
      </rPr>
      <t>display</t>
    </r>
    <r>
      <rPr>
        <sz val="11"/>
        <color theme="1"/>
        <rFont val="Calibri"/>
        <family val="2"/>
      </rPr>
      <t xml:space="preserve"> pubblicitari e VideoInsegna, una tecnologia brevettata per la realizzazione di insegne LED a colori con messaggi variabili. Deltronics gestisce l'intero processo, dalla progettazione alla produzione, all'installazione e alla manutenzione di questi sistemi.</t>
    </r>
  </si>
  <si>
    <t>beneduce@deltronics.it</t>
  </si>
  <si>
    <t>Segnalata ad Amedeo.
Il deck non contiene informazioni economiche.
&gt; motivo rejection: settore di riferimento. Capire anche con fondo VV6 (sede Napoli).</t>
  </si>
  <si>
    <t>Fondata nel 1997, automatizza i processi enologici e nella progettazione e produzione di soluzioni e progetti chiavi in mano dedicati al settore vitivinicolo.
In particolare, il gruppo offre i seguenti servizi
- Sistemi di automazione dei processi enologici;
- Macchine stand-alone e portatili per il processo di vinificazione;
- progetti di installazione di cantine
- Consulenza enologica.</t>
  </si>
  <si>
    <t>Ricavi: 2018: €6,5m; 2019: €8,5m; 2020: €7,7m; 2021: €9,7m; 2022: €12,7m.
&gt; motivo rejection: fase troppo avanzata di vita. Da chiarire per quale società è aperto il fundraising (sono 5 società di cui una italiana nata nel 2022).</t>
  </si>
  <si>
    <t>patrizio.altieri@binp.it</t>
  </si>
  <si>
    <t>Patrizio Guido Altieri</t>
  </si>
  <si>
    <t>Business model: freemium (versione base), premium dealer: da €279/mese, premium buyer: €39/mese.
Ricavi: Y1e: €1,8m; Y2e: €4,5m; Y3e: €7,1m.
Fundraising: €250k.
&gt; motivo rejection: settore di riferimento.</t>
  </si>
  <si>
    <t>Il deck non contiene informazioni economiche.
&gt; motivo rejection: settore di riferimento (chiedere a Giacomo).</t>
  </si>
  <si>
    <r>
      <t xml:space="preserve">Piattaforma di </t>
    </r>
    <r>
      <rPr>
        <i/>
        <sz val="11"/>
        <color theme="1"/>
        <rFont val="Calibri"/>
        <family val="2"/>
      </rPr>
      <t xml:space="preserve">social dating </t>
    </r>
    <r>
      <rPr>
        <sz val="11"/>
        <color theme="1"/>
        <rFont val="Calibri"/>
        <family val="2"/>
      </rPr>
      <t xml:space="preserve">basata su viaggi ed esperienze per single. Caratteristiche:
- Profilo Social: Gli utenti possono creare un profilo personale collegato ai principali </t>
    </r>
    <r>
      <rPr>
        <i/>
        <sz val="11"/>
        <color theme="1"/>
        <rFont val="Calibri"/>
        <family val="2"/>
      </rPr>
      <t>social network (</t>
    </r>
    <r>
      <rPr>
        <sz val="11"/>
        <color theme="1"/>
        <rFont val="Calibri"/>
        <family val="2"/>
      </rPr>
      <t xml:space="preserve">come Facebook, Instagram, TikTok, Twitter), con l'obiettivo di favorire un uso quotidiano della piattaforma.
- Profilo </t>
    </r>
    <r>
      <rPr>
        <i/>
        <sz val="11"/>
        <color theme="1"/>
        <rFont val="Calibri"/>
        <family val="2"/>
      </rPr>
      <t>Dating</t>
    </r>
    <r>
      <rPr>
        <sz val="11"/>
        <color theme="1"/>
        <rFont val="Calibri"/>
        <family val="2"/>
      </rPr>
      <t xml:space="preserve">: Offre uno spazio dedicato a chi vuole incontrare nuove persone con cui condividere viaggi ed esperienze, aggiungendo un aspetto di incontri e connessioni.
- TravelTec: Questa funzione consente di promuovere e vendere esperienze e viaggi per single attraverso operatori </t>
    </r>
    <r>
      <rPr>
        <i/>
        <sz val="11"/>
        <color theme="1"/>
        <rFont val="Calibri"/>
        <family val="2"/>
      </rPr>
      <t>B2C</t>
    </r>
    <r>
      <rPr>
        <sz val="11"/>
        <color theme="1"/>
        <rFont val="Calibri"/>
        <family val="2"/>
      </rPr>
      <t xml:space="preserve"> e </t>
    </r>
    <r>
      <rPr>
        <i/>
        <sz val="11"/>
        <color theme="1"/>
        <rFont val="Calibri"/>
        <family val="2"/>
      </rPr>
      <t>C2C</t>
    </r>
    <r>
      <rPr>
        <sz val="11"/>
        <color theme="1"/>
        <rFont val="Calibri"/>
        <family val="2"/>
      </rPr>
      <t>. Gli utenti possono anche proporre e condividere iniziative personali di viaggi e eventi con altri utenti.</t>
    </r>
  </si>
  <si>
    <t>romfeld@petmora.com</t>
  </si>
  <si>
    <t>Applicazione che aiuta i proprietari di animali a offrire un'alimentazione completa e bilanciata ai propri animali. Tra i servizi chiave, offrono il PETFOODSCANNER, uno strumento per la lettura delle etichette e la categorizzazione dei prodotti, e un formulatore di ricette automatico che genera piani alimentari personalizzati, basati sulle linee guida FEDIAF, per animali sani o con patologie.</t>
  </si>
  <si>
    <t>tommaso@ageroliva.it</t>
  </si>
  <si>
    <t xml:space="preserve">Specializzata nella produzione di olio d'oliva extravergine di alta qualità. </t>
  </si>
  <si>
    <t>Fundraising: €1m ad una pre money di €6,6m
&gt; motivo rejection: settore di riferimento.</t>
  </si>
  <si>
    <t>Team: 5 persone.
Ricavi: 1 anno attesi: €15k; 2 anno attesi: €276k; 3 anno attesi: €1,1m.
&gt; motivo rejection: fase di vita e settore di riferimento (capire con fondo VV6, sede a Bari).</t>
  </si>
  <si>
    <r>
      <t xml:space="preserve">Hanno sviluppato un </t>
    </r>
    <r>
      <rPr>
        <i/>
        <sz val="11"/>
        <color theme="1"/>
        <rFont val="Calibri"/>
        <family val="2"/>
      </rPr>
      <t>marketplace</t>
    </r>
    <r>
      <rPr>
        <sz val="11"/>
        <color theme="1"/>
        <rFont val="Calibri"/>
        <family val="2"/>
      </rPr>
      <t xml:space="preserve"> che si rivolge al mercato delle auto usate, facilitando la ricerca e l'acquisto di veicoli.</t>
    </r>
  </si>
  <si>
    <t xml:space="preserve">Bocciata ad aprile 2020 con motivazione 1.a e a settembre 2024 con motivazione fase di vita e settore di riferimento
Team: 15 persone diviso in IT, customer care e social media.
Utenti iscritti: 83k, paganti 2,2k
Risultati: €30k MRR
Ricavi 2023: €128k, 2024e: €250k (€170k YTD).
Partnership: Vittoria Assicurazioni e Tecnomat
GMV: €130k
Revenue model: monthly subscription fee: €85/mese (10 leads), €170/mese (30 leads), €219/mese (leads illimitati); Annual subscription fee: €548/anno (10 leads), €853/anno (30 leads), €1k/anno (leads illimitati).
Fundraised: €450k da BA.
Fundraising: €750k con una valutazione di €4,5m.
&gt; Fatta call il 26/09. Condivsa dataroom. Motivo rejection: fase di vita e settore di riferimento. </t>
  </si>
  <si>
    <t>Bocciata a gennaio 2024 con motivazione 1.a
Business model: B2B e B2C
210 clienti 
Team: 6 persone
Time to market: il prodotto risulta finalizzato e dovrebbe essere disponibile sul mercatoda settembre 2024 
Revenue: acquisto dispositivo b2c bassato sui dati, pensano ad una veresione premium 
2 partnership con eni e coop
Fatturato: sono ancora pre-revenues
Round: €300k ad una pre money di €1,5m
Sentiti insieme al team VV6. Apprezzata modalità in cui è prevista l'eliminazione dello scontrino fisico, rispetto ai competitor chelo fanno in una diversa modalità, team convincente.
&gt;motivo rejection: fase di vita (sono ancora pre seed). Capire con fondo VV6.</t>
  </si>
  <si>
    <r>
      <t xml:space="preserve">Piattaforma di </t>
    </r>
    <r>
      <rPr>
        <i/>
        <sz val="11"/>
        <rFont val="Calibri"/>
        <family val="2"/>
      </rPr>
      <t>total wealth management</t>
    </r>
    <r>
      <rPr>
        <sz val="11"/>
        <rFont val="Calibri"/>
        <family val="2"/>
      </rPr>
      <t xml:space="preserve"> indirizzata ai consulenti finanziari.</t>
    </r>
  </si>
  <si>
    <t>Bocciata a aprile 2022 con motivazione 1.a.
Fondata nel 2017.
Ha partecipato al programma di accelerazione Fin+Tech di CDP.
La piattaforma Robo Advisory consente agli intermediari finanziari di fornire consulenza finanziaria ai propri clienti con un ribilanciamento automatizzato del portafoglio specifico del cliente, guidato da un'ottimizzazione basata su algoritmi.
La piattaforma Robo Wealth Advisory migliora le capacità della piattaforma Robo Advisory per consentire ai gestori patrimoniali di gestire tutte le attività e le passività del cliente e i suoi flussi di cassa.
La società ha completato l’MVP ed a maggio dovrebbe realizzare un aumento di capitale di €450k con l’eventuale intervento al 70% di Innova Venture (Lazio Innova).
Ricavi 2024e: €77k, 2025e: €827k; 2026e: €3,2m.
&gt;motivo rejection: fase di vita</t>
  </si>
  <si>
    <t>Bocciata a luglio 2024 per settore di riferimento
Revenue Model: vendita di dispositivi IoT da installare in campo con un prezzo di vendita di €300 e l'abbonamento annuale di base con un ARR che parte da €50 per azienda.
Traction: Il primo cliente è stato acquisito nell'agosto 2023, seguito da altri due clienti a novembre 2023. La prima campagna di marketing con cartoline è stata lanciata a novembre 2023, con l'invio di 1666 cartoline e un tasso di conversione dell'6.7%, che ha portato a 110 nuovi clienti.
&gt; motivo rejection: settore di riferimento. Capire con team VV6 (sede a matera).</t>
  </si>
  <si>
    <t>Bocciata a giugno 2020 con motivazione 1.a (fondo VV2). 
Team: 9 persone
Fatturato 2024e: €50k
Fundraising: €800k
&gt; motivo rejection: fase di vita.</t>
  </si>
  <si>
    <t>Rejected a novembre 2022 con motivazione 1.h  e a settembre 2024 con motivazione 1.h
Team: 6 persone
Business model: Free users; paid users.
Ricavi: 2019: €230k; 2020: €250k; 2021: €600k; 2022: stimavano di chiudere con €700k. Dal BP che ci hanno fornito i ricavi nel 2024 sono pari a 0 nel B2C; 2025e: €454k.
Fundraising: €2m
&gt; motivo rejection: business model poco scalabile e percorso di crescita. Rispondere anche Roadshow. Capire con fondo VV6, potrebbe avere sede al sud.</t>
  </si>
  <si>
    <t>Bocciati a luglio 2024 per fase di vita.
Revenue Model: Plantvoice ha un modello di vendita di hardware e software come servizio a 450€ + IVA/anno, con rinnovo a 250€ + IVA dal secondo anno, per punto di monitoraggio. 
Clienti: Melinda (€4k); Sant'Orsola (€2k); Martino Rossi (€4k), etc..
&gt; motivo rejection: fase di vita. rispondere anche a roadshow.</t>
  </si>
  <si>
    <t>Revenue Model: Il pricing previsto è di €50k/mese per oggetto monitorato.
Ha due brevetti, uno relativo al rilevamento e tracciamento degli oggetti e uno relativo all'accuratezza del puntamento (delle telecamere installate sui satelliti).
Ricavi: 2024e €500k, 2025e: €5M, 2026e: €10M.
Fundraised: ad agosto 2023 Seed SAFE investment of €1.15M da Galaxia, TakeOff e Exor Seeds.
Fundraising: €2.5M entro luglio 2024
&gt; Fatta call 11/07. Motivo rejection: scalabilità in quanto il numero di oggetti in contemporanea da monitorare dipende sia dal numero di satelliti a disposizione che anche dal numero di operatori che compiono azioni di calcolo, che ad oggi non sono automatizzate.</t>
  </si>
  <si>
    <t>Ricavi: 2024 €2.2M, 2025 €4.1M, 2026 €8.5M. 
Team: 20 persone contano di arrivare a 25 persone nel 2024.
Revenue Model: Vendita del modulo MA61C a €25k per i cubesat, €50k per i small sat e fino a €100k per i large sat.
Fundraised: €1,63m ad una pre money di €8m a dicembre 2023.
Captable: 75,3% founders e 10,4% Galaxia e 14,3% altri investitori (Scientifica e Innova Lazio).
Fundraising: €15m (50% in grant e 50% equity).
&gt; Fatta call il 4/09.Firmata LoI. Motivo rejection: team non italiano, fase di vita.</t>
  </si>
  <si>
    <t xml:space="preserve">Team: 4 persone
3 prodotti: 
Prospect: dati storici no training con i dati in situ 20k/sito
Accelerate: dati recenti, training sui dati in situ  €240k set up fee/anno
Monitor: near real-time data €5k/sito /mese
Revenue model: Saas basato su abbonamento 
Clienti target: sviluppatori di eolica offshore (ad es. Equinor, Orsted, Eni, Iberdrola, EDP,…).
Competitor: Vortex, Fugro, DHI.
Fundraised €285k a marzo 2023.
Fundraising: €1,5m (di cui €700k committed) ad una pre-money di €4,5m. Dovrebbero chiudere un contratto con l’agenzia spaziale europea da €800k grant.
&gt; Fatta call il 6/09. Motivo rejection: fase di vita: hanno solo una versione alfa dei prodotti. </t>
  </si>
  <si>
    <t>Clienti: al momento hanno chiuso 3 PoC
Risultati: al momento hanno monitorato 4 ponti
Team: 4 persone
Fundraising: previsto nel 2025
&gt; Fissata call il 01/10. Motivi rejection: fase di vita e alta competizione nel mercato di riferimento (ci sono delle società che operano nello stesso settore e che sono più mature). Da monitorare per qualità tecnica dei founder.</t>
  </si>
  <si>
    <t>Segnalata ad Amedeo, dare un riscontro a breve.
Team: 6 persone
Business model: evento singolo (€790); pacchetto eventi (€6,9k), licenza annuale (€19,9k)
Ricavi: 2019: €654k; 2020 €700k; 2021: €1,1m; 2022 €1,1m; 2023: €1,1m; 2024e: €1,1m
Fundraising: €1m
&gt; Fissata call con team VV6. motivo rejection: percorso di crescita.</t>
  </si>
  <si>
    <t>&gt; motivo rejection: bocciati dal fondo VV6 per fase di vita.</t>
  </si>
  <si>
    <t>Leasy è una piattaforma SaaS verticale B2B che semplifica la gestione contabile, bancaria e dei pagamenti per gli operatori del settore immobiliare. L'azienda si concentra sulla risoluzione di problemi legati all'amministrazione finanziaria degli operatori immobiliari, offrendo soluzioni automatizzate per la raccolta degli affitti, la logica di pagamento personalizzata, dashboard configurabili e gestione dei depositi di sicurezza.</t>
  </si>
  <si>
    <t>Il modello di business dell'azienda si basa su una commissione dell'1% sul valore dei contratti di affitto gestiti, con potenziali guadagni derivanti da commissioni di convenienza sui pagamenti con carta, interessi su conti vincolati e abbonamenti alla piattaforma.
MRR Dicembre 24e: €12k 
Team: 6 persone
Fundraised: 504,4K$ con Techstars, Exor Ventures e Compagna di San Paolo.
Fundaraising: €1,5-2m ad una valutazione tra €8m e €10m.
&gt; Fatta call il 2/10. Motivo rejection: settore di riferimento, traction ancora limitata e business model.</t>
  </si>
  <si>
    <t>Risultati: Apertura startup a fine febbraio, primo cliente a marzo, chiuso deal con azienda di finanza complementare, hanno cassa per più di un anno.
Team: 3 (con due co-founder), il resto sono collaboratori esterni (10 totali).
Clienti: 70 attivi.
Revenue model: SaaS 
Ricavi: 2023: fatturato in bootstrapping €63k, 2024e: €60k di MRR (YTD €17k).
Fundraised: convertibile di €460k da CDP e BA (Q1 2024) condizioni: Floor €4,5m - Cap €6m.
Fundraising: €1,5m/€2m.
&gt; motivo rejection: prodotto non completo, poca scalabilità.</t>
  </si>
  <si>
    <t>Business model: 
- Servizi di Customer Service Automatizzato: Anouk.ai offre soluzioni di AI per automatizzare il servizio clienti, inclusi chatbot e assistenti virtuali, che possono gestire le richieste dei clienti, risolvere problemi e fornire informazioni in tempo reale.
- Personalizzazione dell'Esperienza: Utilizzano algoritmi di machine learning per analizzare i dati dei clienti e personalizzare le risposte e le offerte, migliorando la soddisfazione e la fidelizzazione del cliente.
- Integrazione con Sistemi Esistenti: Forniscono strumenti che si integrano con i sistemi CRM e le piattaforme di servizio clienti esistenti delle aziende, migliorando l'efficienza senza richiedere una revisione completa dei processi.
Revenue model: Abbonamenti SaaS: offrono le loro soluzioni tramite modelli di abbonamento, dove le aziende pagano una tariffa mensile o annuale per accedere alle loro piattaforme di AI e ai servizi associati.
Clienti target: hotel 4 stelle prevalentemente.
Ricavi: 2024e: €600k; 2025e: €3,1m; 2026e: €7,3m.
&gt; motivo rejection: la società ha solo sede a Monaco per il momento, scalabilità del business.</t>
  </si>
  <si>
    <t xml:space="preserve">Prodotti pronti: Kaigo family, Advanced 3D Coating, Paper straws.
Team: 6 persone di cui 3 co-founder (famiglia).
Business Model: l'azienda ha due principali flussi di entrate. Il primo è legato alla vendita di macchinari, componenti aggiuntivi e configurazioni prototipali. Il secondo è una fonte di entrate ricorrenti derivante dal materiale utilizzato dal cliente per rivestire il proprio prodotto.
Margine: I macchinari avranno un margine del 35%.
Clienti: Storaenso, Sacmi, TrascendPackaging, International paper, Ghefi, Revi, Seda, Sada, ecc..
Fatturato 2022: €25k; 2023: €260k (99% macchinario); 2024e: €1m (YTD: €480k; 99% macchinario). Cash positive e EBITDA positive dal 2022.
Fundraising: Round Series A da €3m ad una valutazione di €2,5m. Il capitale sarà utilizzato per tre attività principali: €1m  per il primo grande impianto nel nord Italia; €0,5m per l'Installazione di un laboratorio adeguato per R&amp;D sui nuovi prodotti; €1,5m per lo sviluppo del business e e dellevendite in Europa e Nord America.
&gt; motivo rejection: settore di riferimento </t>
  </si>
  <si>
    <t>Team: 31 persone. Il founder ha precedente esperienza in start up Bandyer (exit nel 2021 venduta a €16m).
Business model: B2B e B2C. 
B2B: 100 aziende di cui 70% del fatturato lo fanno 10 aziende.
B2C: 2,3k abbonamenti.
Revenue model: Abbonamenti:
-	è possibile bloccare il prezzo e ricevere il modello nuovo ogni anno (€50/anno) oppure 
-	rata che diminuisce nel tempo (anno per anno).
Risultati: €70k di MRR YTD; 2024e: €250k di MRR
Fundraised: €3m (€1,5m debito e €1,5m equity).
Fundraising: round da €7,5m (di cui €5,5m committed) ad una valutazione di €30m da chiudere entro novembre. Stanno chiudendo per debito €1,5m da ISP.
&gt; motivo rejection: pre money elevata.</t>
  </si>
  <si>
    <t>Risultati:
€3m di Gross booking;
+5k customers;
Revenue model: 3% booking fee (su tariffa rivendibile), 10% resell fee (su rivendita che paga il reseller).
Revenue: 2023: €3m transato (fatturato €90k); 2024e: fatturato €1m (gennaio €720k transato).
Clienti: Best Western, STRAF, B&amp;B hotels, IHotels etc..
Fundraised: €180k ad una post money €2,5m e un convertendo a luglio da €350k ancora non convertiti con un cap a €3,3m con alcuni BA e fondi.
Fundraising: round da €3m ad una pre money di €12m da chiudere entro settembre. Sono in negoziazione con un investitore che fa PE in cui dovrebbero fare da lead investor. Con questo round verranno convertiti anche i €350k del prevedente convertendo. 
&gt; motivo rejection: struttura dell’operazione (pre money alta).</t>
  </si>
  <si>
    <t xml:space="preserve">Segnalata ad Amedeo.
Clienti: Milano Malpensa e Roma Fiumicino.
Il deck non contiene dati economici.
Fundraising: €1,1m ad una valutazione di €2m-€3m.
&gt; Fatta call 8/10. Motivo rejection: fase di vita (sono sul mercato dal 2012) e dubbi sul mercato di riferimento, in particolare per quanto riguarda la competition. </t>
  </si>
  <si>
    <t>Il progetto è in fase di lancio sul mercato. Ad oggi, lato garanti, sono stati firmati contratti con Banco BPM, Unicredit e Banca Passadore (in firma MPS e BNL; inviata proposta ad ISP) mentre continuano le discussioni per capire possibilità di pagamento lato stazioni appaltanti della PA. 
Round: €3m ad una pre-money valuation di €12m.
Ricevuto BP.
&gt;  motivo rejection: sviluppo tecnologia totalmente esternalizzati, team non convincente (nessuno si occupa della parte tecnologica).</t>
  </si>
  <si>
    <t>Nel mese di marzo 2023 si è tenuta l’assemblea dei soci che ha deliberato:
- scioglimento anticipato della società ai sensi dell’art. 2484, comma 1, n. 6) c.c., e messa in liquidazione: funzionale al perseguimento del piano di liquidazione volontaria e al perfezionamento dell’operazione di vendita del ramo d’azienda di Credimi a Banca CF+, che verrà realizzata sotto l’alveo di uno strumento protettivo ai sensi del Codice della Crisi e in conformità al TUB e alla regolamentazione attuativa emanata da Banca d’Italia. L’istanza di liquidazione approvata da Banca d’Italia è stata iscritta in camera di commercio in data 24/4/2023;
- trasformazione in S.r.l.: funzionale al contenimento dei costi a carico della società che resterà in liquidazione. Con l’iscrizione in data 24/4/2023 dell’istanza di liquidazione Credimi S.p.A. ha cambiato denominazione in Instapartners S.r.l.;
- aumento di capitale sociale a pagamento: funzionale a dotare la società delle risorse necessarie per perseguire il piano di liquidazione volontaria. Nello specifico, l’assemblea straordinaria ha deliberato l’azzeramento volontario del capitale sociale di Credimi e il contestuale aumento del capitale sociale, sottoscritto da una parte dei soci attuali per un importo pari a €2,5m. Il Fondo non ha partecipato a tale aumento di capitale alla luce anche dei limiti di concentrazione per asset previsti dal Regolamento.</t>
  </si>
  <si>
    <t>3DNextech</t>
  </si>
  <si>
    <t>Matchclick</t>
  </si>
  <si>
    <t>NTRLY</t>
  </si>
  <si>
    <t>Yalla Security</t>
  </si>
  <si>
    <t>Springa</t>
  </si>
  <si>
    <t>Medicaly</t>
  </si>
  <si>
    <t>Zenergea</t>
  </si>
  <si>
    <t>Etilika</t>
  </si>
  <si>
    <t xml:space="preserve">Sensosan </t>
  </si>
  <si>
    <t>Quido</t>
  </si>
  <si>
    <t>Biocentis</t>
  </si>
  <si>
    <t>Lookinglass</t>
  </si>
  <si>
    <t>Domido</t>
  </si>
  <si>
    <t>Alessandro Fantini</t>
  </si>
  <si>
    <t>Caterina Banella</t>
  </si>
  <si>
    <t>Giuliano Messina</t>
  </si>
  <si>
    <t>Federico Davini-a11venture</t>
  </si>
  <si>
    <t>Fabio Maria Continolo-Azimut</t>
  </si>
  <si>
    <t>Spin-off della Scuola Superiore Sant'Anna di Pisa. Sviluppa tecnologie per migliorare la stampa 3D. Il loro prodotto principale è il "3DFinisher", un dispositivo che leviga e migliora la qualità delle superfici degli oggetti stampati in ABS. La startup opera in vari settori come quello biomedicale, automotive e aerospaziale, offrendo anche consulenze per aiutare le aziende a integrare tecnologie di produzione digitale.</t>
  </si>
  <si>
    <t>Sviluppa software che utilizza l'intelligenza artificiale per raccogliere e analizzare dati marini. Il loro prodotto principale, chiamato SPADE, aiuta a prevedere condizioni del mare e ottimizzare le operazioni legate all'acqua, come la gestione di tecnologie che sfruttano l'energia delle onde. In pratica, fornisce strumenti intelligenti per migliorare l'efficienza e la sostenibilità di progetti legati all'oceano, come la raccolta di energia dalle onde​</t>
  </si>
  <si>
    <t>Produce una bevanda alcolica. Creata con una miscela di acqua pura, alcol selezionato e poche gocce di aromi naturali.</t>
  </si>
  <si>
    <t>Si occupa di fornire servizi di cybersicurezza. La missione di Yalla Security è quella di rendere la sicurezza informatica accessibile alle piccole e medie imprese. Offrono una serie di servizi completi e soluzioni personalizzate per soddisfare le esigenze specifiche dei loro clienti.</t>
  </si>
  <si>
    <t xml:space="preserve">Ha creato Goliath CNC, una fresatrice portatile. Questo strumento permette a maker e piccole aziende di tagliare e fresare materiali in modo semplice e versatile, senza le limitazioni delle macchine tradizionali. </t>
  </si>
  <si>
    <t xml:space="preserve">Digitalizza il mondo della salute. Offre una piattaforma online per gestire i dati clinici dei pazienti, migliorando la comunicazione tra medici e pazienti. Questo sistema permette ai medici di accedere facilmente alle informazioni dei pazienti e di monitorare le loro condizioni di salute in tempo reale. </t>
  </si>
  <si>
    <t>Si concentra sull'uso di tecnologie per energie rinnovabili, aiutando i comuni a gestire meglio l'energia.
Tra le loro soluzioni ci sono:
- E-ROUND: una rotatoria stradale che utilizza energia solare e eolica.
- H.E.R.A: pavimentazione stradale che monitora la velocità delle auto e usa materiali riciclati.
- Re-Charge: compostatore urbano che genera compost e fornisce energia per ricaricare veicoli elettrici.</t>
  </si>
  <si>
    <t>Sensosan è un'azienda specializzata nel miglioramento dell'aria per promuovere il benessere fisico e mentale attraverso l'uso di tecnologie innovative.
Soluzione offerta da Sensosan:
Air Intelligence: Sensosan offre una piattaforma brevettata che utilizza AI per monitorare e gestire la qualità dell'aria negli ambienti interni. La piattaforma raccoglie dati e genera report sulla qualità dell'aria, fornendo evidenze scientifiche a supporto dell'efficacia del sistema.
S1 Air Nebulizer e Air Pods: Questi dispositivi brevettati permettono la personalizzazione dell'ambiente attraverso la diffusione di aria arricchita con sostanze benefiche che migliorano l'esperienza funzionale, riducono ansia, stress e depressione.</t>
  </si>
  <si>
    <t>Quido è un'azienda tecnologica che sviluppa una piattaforma basata sull'intelligenza artificiale, specificamente progettata per il settore del private equity. La piattaforma si posiziona come un AI co-pilot, cioè un assistente intelligente che supporta i professionisti del private equity nella gestione di attività legate al recupero dei dati, reportistica e analisi finanziaria. L'idea centrale di Quido è di migliorare l'efficienza dei processi decisionali all'interno dei fondi di investimento, riducendo il tempo che i professionisti dedicano alla raccolta e all'analisi dei dati, tipicamente associati a processi lenti e manuali.</t>
  </si>
  <si>
    <t>Biocentis è un'azienda pionieristica nel campo delle soluzioni genetiche per il controllo degli insetti, con l'obiettivo di migliorare la sicurezza alimentare e la salute pubblica in modo sostenibile. L'azienda sviluppa tecnologie innovative per il controllo degli insetti nocivi, con un particolare focus sulla riduzione della perdita di raccolti e delle malattie trasmesse dagli insetti.
Biocentis utilizza una tecnologia che impedisce la nascita di insetti nocivi attraverso la manipolazione genetica. Invece di uccidere gli insetti, questa tecnologia previene la loro riproduzione, offrendo un controllo estremamente efficace, reversibile ed ecologico. Tra le tecnologie genetiche avanzate, Biocentis si distingue per l'uso di un sistema gene drive sviluppato dai suoi fondatori presso l'Imperial College di Londra, che è stato dimostrato essere molto efficace nel controllo di specie come le zanzare vettori di malattie.</t>
  </si>
  <si>
    <t>&gt; Li analizza Fondo VV6. motivo rejection: settore di riferimento.</t>
  </si>
  <si>
    <t>Clienti: 1k
Robot venduti: 660
Brevetti: 6
Ricavi: 2024e: €537k; 2025e: €2,5m; 2026e: €3,4m
Fundraised: €2,1m
Fundraising: €1,2m
&gt; motivo rejection: fase di vita e settopre di riferimento.</t>
  </si>
  <si>
    <t>Modello di Business:
Sensosan adotta un modello di Product as a Service (PaaS) e Nespresso as a Service (NaaS), dove i clienti possono abbonarsi a servizi di gestione dell'aria a partire da $99 al mese, con livelli di personalizzazione variabili a seconda delle esigenze funzionali e di sicurezza.
Revenue: 2022: €121k; 2023: €81k
Fundaraising: Round da €3m a €12m di Pre-Money.
&gt; Motivo rejection: struttura dell'operazione, valutazione alta. Prodotto non rivoluzionario, traction limitata.</t>
  </si>
  <si>
    <t>Team composta da 12 persone, tutte con grandi expertise.
Dectar LTD (Irlanda) detiene il 100% di Dectar Italia S.r.l.
Pipeline: 
- Industria ferroviaria: firmato un accordo per fornire soluzioni e servizi di sicurezza ai sistemi ferroviari e all'equipaggiamento digitale. La durata del progetto è di circa 2 anni con un valore finanziario minimo di €1M.
- Industria sanitaria: in fase di firma di un accordo che coinvolge diversi partner industriali. La durata del progetto è di circa 2 anni con un valore finanziario minimo di €500k.
- Gestione patrimoniale: il progetto ha una durata di 12 mesi con un valore minimo di €150k.
- Progetto governativo con il ministero: la durata del progetto è di 24 mesi con un valore stimato di circa €2M.
- Industria automobilistica: uno dei più grandi gruppi automobilistici al mondo, con un progetto della durata di 2 anni e un valore minimo di €2M.
- Trasporti e logistica : Dectar ha assicurato un accordo iniziale con questo partner per i prossimi 24 mesi, con un valore stimato di circa €2M.
Ricavi 2023: €1m
Fundaraising: Round da €4m complessivi di cui €2m già raccolti tramite convertibile a gennaio 23 da Cysero (CDP E AVM Gestioni).  
&gt; motivo rejection: mancato seguito</t>
  </si>
  <si>
    <t>Tundr ha un business model recurring, le aziende clienti pagano 1€ al mese per dipendente.Mentre i partner sulla piattaforma di welfare pagano l'1,3% di commissione sulle transazioni effettuate. 
KPI:
Gross Revenue: €1,3m nel 2023 e €2,4m nel 2024; 
ARR €175k ad oggi;
10k utenti attivi;
130 clienti.
Tra i maggiori clienti ci sono aziende come: Stellantis, Golden Goose, Mitsubishi, Amazon e Club Med.
&gt; motivo rejection: mancato seguito. Capire anche perché si è strutturata come una fintech e che vantaggi trae nel mondo welfare aziendale.</t>
  </si>
  <si>
    <t>Business model: piattaforma SaaS tecnologica che raccoglie, elabora e analizza dati sanitari per aziende farmaceutiche e ricercatori nel campo della salute. Fornisce un'infrastruttura che integra dati sanitari eterogenei in modo sicuro e conforme alle normative sulla privacy.
Revenue model: 
- Collaborazioni con aziende farmaceutiche: fornisce servizi di analisi e gestione dati, lavorando a stretto contatto con aziende del settore farmaceutico per accelerare la ricerca e lo sviluppo di nuovi trattamenti.
- Licenza della piattaforma tecnologica: offre l'accesso alla propria piattaforma per l'elaborazione dati attraverso abbonamenti o licenze, permettendo ai partner di sfruttare le sue capacità di analisi avanzata.
- Servizi personalizzati di consulenza e sviluppo:  fornisce anche servizi su misura per organizzazioni che necessitano di soluzioni specifiche, come l'integrazione di dati o lo sviluppo di algoritmi predittivi per migliorare i processi decisionali sanitari.
&gt; motivo rejection: mancato seguito</t>
  </si>
  <si>
    <r>
      <t xml:space="preserve">Si occupa di creare esperienze di coinvolgimento per i fan durante eventi dal vivo, come concerti o partite sportive, utilizzando la tecnologia </t>
    </r>
    <r>
      <rPr>
        <i/>
        <sz val="11"/>
        <rFont val="Calibri"/>
        <family val="2"/>
        <scheme val="minor"/>
      </rPr>
      <t>blockchain</t>
    </r>
    <r>
      <rPr>
        <sz val="11"/>
        <rFont val="Calibri"/>
        <family val="2"/>
        <scheme val="minor"/>
      </rPr>
      <t xml:space="preserve"> e gli </t>
    </r>
    <r>
      <rPr>
        <i/>
        <sz val="11"/>
        <rFont val="Calibri"/>
        <family val="2"/>
        <scheme val="minor"/>
      </rPr>
      <t>NFT</t>
    </r>
    <r>
      <rPr>
        <sz val="11"/>
        <rFont val="Calibri"/>
        <family val="2"/>
        <scheme val="minor"/>
      </rPr>
      <t xml:space="preserve"> (</t>
    </r>
    <r>
      <rPr>
        <i/>
        <sz val="11"/>
        <rFont val="Calibri"/>
        <family val="2"/>
        <scheme val="minor"/>
      </rPr>
      <t>token</t>
    </r>
    <r>
      <rPr>
        <sz val="11"/>
        <rFont val="Calibri"/>
        <family val="2"/>
        <scheme val="minor"/>
      </rPr>
      <t xml:space="preserve"> non fungibili). Attraverso la loro piattaforma, i fan possono ricevere autografi digitali personalizzati e contenuti esclusivi in tempo reale. Questo non solo permette ai fan di connettersi emotivamente con i loro idoli, ma offre anche nuove opportunità di guadagno per organizzatori e </t>
    </r>
    <r>
      <rPr>
        <i/>
        <sz val="11"/>
        <rFont val="Calibri"/>
        <family val="2"/>
        <scheme val="minor"/>
      </rPr>
      <t>sponsor</t>
    </r>
    <r>
      <rPr>
        <sz val="11"/>
        <rFont val="Calibri"/>
        <family val="2"/>
        <scheme val="minor"/>
      </rPr>
      <t xml:space="preserve"> di eventi.</t>
    </r>
  </si>
  <si>
    <t>Bocciata a giugno 2019 con motivazione 1.a. Da monitorare.
Ricavi: 2023: €153k; 2024e: €210k; 2025e: €570k; 2026e: €1,1m
Fundraising: €1m ad una valutazione di €4m.
&gt; motivo rejection: percorso di crescita. Sono stati fondati nel 2018 e nel 2023 hanno chiuso con €153k.</t>
  </si>
  <si>
    <t>Rejected ad aprile 2023 con motivazione 1.a (fase di vita) e a gennaio 2024 con motivazione 2.b (mancato seguito).
Fondata nel 2017.
Team: 15 persone (più 50 freelancer).
Prodotti:
Data Prodigy: Strumento che consente di catturare informazioni tramite comandi vocali, generando report finali per una gestione efficiente dei dati.
Soluzioni di Digital Marketing: Analizza la presenza online delle PMI attraverso l'intelligenza artificiale e fornisce report dettagliati. Utilizzato da camere di commercio e agenzie web.
AI Legal: Genera documenti legali in ambito penale e civile, semplificando il processo di creazione documentale.
AI Agent: Sostituisce le chiamate outbound nel marketing e nelle risorse umane, addestrando un agente AI per effettuare chiamate automatizzate.
Ricavi '22: ca. €2m, di cui il 60% derivante da progetti di digital trasformation, il 35% da consulenza e il 5% da licensing di prodotti (sono compresi in It'sProdigy anche altri prodotti, es. Digitality). 2023: €2,4m (80% consulenza); 2024e: €2,4m (hanno creato un’altra società 100% detenuta da DataProdigy quindi il fatturato di Data prodigy si è splittato).
Clienti: fase pilota con alcuni clienti, tra cui Enel, Aruba, Intesa Sanpaolo, Mediobancam, Flowe.
Captable: 100% del founder.
Fundraising: €3m (vorrebbero arrivare €5m) ad una valutazione di €12,5m.
&gt; Fatta call il 11/10. Motivo rejection: consulenziale, attualmente rappresenta l'80% dei ricavi. Inoltre, defocalizzazione sul business core, poiché l'offerta è troppo ampia e non si concentra su un aspetto specifico, struttura dell’operazione (valutazione alta considerando che i ricavi sono fatti prevalentemente da consulenza), percorso di crescita.</t>
  </si>
  <si>
    <t>Fundraising: €4m da utilizzare in Marketing, Espansione commerciale, Customer service e robustezza tecnica.
&gt; Fatta call il 10/07. motivo rejection: mancato seguito.</t>
  </si>
  <si>
    <t>stand by</t>
  </si>
  <si>
    <t>Bocciata ad aprile 2024 con motivazione 1.a, da monitorare.
Business model: B2B e B2C. Ad oggi si stanno focalizzando sul B2B
Piattaforma: al momento sono disponibili solo le offerte per la comparazione di luce e gas. Prossimamente verranno introdotte anche quelle per le piattaforme streaming e internet.
Team: 12 persone
Clienti: 40
Clienti target: PMI operanti nel mondo ospitality, energivoro.
Competitor: Switch (B2C non B2B come Billding), impiega più tempo per caricare la bolletta (circa 48h) mentre Billding pochi secondi.
Fundraising: SAFE da €500k e altri €500k con equity.
&gt; motivo rejection: fase di vita. Dubbi anche sul tema della conversione dei contratti e l’identificazione del target di clienti nel settore dell'ospitality, poiché potrebbe essere complesso acquisire clienti di questo tipo. Inoltre, è importante chiarire se il modello di business è realmente B2B o se invece opera su un modello B2C.</t>
  </si>
  <si>
    <t>m.trotta@etilika.it</t>
  </si>
  <si>
    <t>Michele Trotta</t>
  </si>
  <si>
    <t>a.arienti@3dnextech.com</t>
  </si>
  <si>
    <t>Andrea Arienti</t>
  </si>
  <si>
    <t>michele@mathclick.ai</t>
  </si>
  <si>
    <t>info@ntrly.it</t>
  </si>
  <si>
    <t>gianluca@medicaly.it</t>
  </si>
  <si>
    <t>Gianluca Biancardi</t>
  </si>
  <si>
    <t>fabio.continolo@azimut.it</t>
  </si>
  <si>
    <t>Fabio Maria Continolo</t>
  </si>
  <si>
    <t>gio@lexdo.it</t>
  </si>
  <si>
    <t>Giovanni Toffoletto</t>
  </si>
  <si>
    <t>Nata a gennaio 2022.
Business model: piattaforma SaaS con soluzioni che consentono alle aziende di ottimizzare la customer journey e personalizzare l'interazione con i propri clienti. 
Clienti target: aziende B2B
Revenue model: abbonamenti: start: 0/mese (meeting fee di €149/match), sales +: €699/mese; sales AI: €1,4k/mese, Sales as a service: €2,1k/mese.
Margini: 30%
Ricavi: 2023: €250k; 2024e: €490k (senza considerare il round): 2025e: €500k. Sono già EBITDA positive.
Fundraising: €500k ad una pre-money di €2m.
&gt; Fatta call il 16/10. Motivo rejection: business model poco scalabile e fase di vita.</t>
  </si>
  <si>
    <t>Segnalata ad Amedeo.
KHT offre un SaaS B2B per la gestione del magazzino e delle vendite, sia online che offline, e un e-commerce B2C per la vendita di acqua minerale. Queste soluzioni mirano a digitalizzare i piccoli distributori locali, consentendo loro di competere in modo più efficace nel mercato della consegna di acqua a domicilio.
Business model:
-	Saas B2B per la gestione del magazzino e gestire le vendite online e offline (Jimmy) li digitalizza e dall’altra parte quando sono digitalizzati pòossono operare su fontilio in quella zona;
-	B2C: e-commerce B2C per la vendita online di acqua minerale (Fontilio).
Competitor: B2B: Bollicine (software di Zucchetti orientato al grande grossista), Cargoful. Nel B2C: Bevy (modello end to end pari alle realtà locali) e realtà locali (potrebbero essere potenziali clienti)
Fundraising: Round da €500k prevalentemente per l’area vendita.
&gt; Fatta call il 15/10. Motivo rejection: business model poco sclabile, bevy era più avanti.</t>
  </si>
  <si>
    <t>Pipein</t>
  </si>
  <si>
    <t>QuestIT</t>
  </si>
  <si>
    <t>Alessandro Minori</t>
  </si>
  <si>
    <t>alessandro.minori@pipein.it</t>
  </si>
  <si>
    <r>
      <t xml:space="preserve">Sviluppa soluzioni di intelligenza artificiale, specializzandosi in assistenti virtuali e </t>
    </r>
    <r>
      <rPr>
        <i/>
        <sz val="11"/>
        <color theme="1"/>
        <rFont val="Calibri"/>
        <family val="2"/>
      </rPr>
      <t>chatbot</t>
    </r>
    <r>
      <rPr>
        <sz val="11"/>
        <color theme="1"/>
        <rFont val="Calibri"/>
        <family val="2"/>
      </rPr>
      <t xml:space="preserve">. L'utilizzo di tecnologie di </t>
    </r>
    <r>
      <rPr>
        <i/>
        <sz val="11"/>
        <color theme="1"/>
        <rFont val="Calibri"/>
        <family val="2"/>
      </rPr>
      <t>machine learning</t>
    </r>
    <r>
      <rPr>
        <sz val="11"/>
        <color theme="1"/>
        <rFont val="Calibri"/>
        <family val="2"/>
      </rPr>
      <t xml:space="preserve"> e </t>
    </r>
    <r>
      <rPr>
        <i/>
        <sz val="11"/>
        <color theme="1"/>
        <rFont val="Calibri"/>
        <family val="2"/>
      </rPr>
      <t>natural language processing</t>
    </r>
    <r>
      <rPr>
        <sz val="11"/>
        <color theme="1"/>
        <rFont val="Calibri"/>
        <family val="2"/>
      </rPr>
      <t xml:space="preserve"> aiuta ad automatizzare l'interazione con i clienti, migliorare il servizio e ridurre i costi operativi.</t>
    </r>
  </si>
  <si>
    <r>
      <t xml:space="preserve">Offre soluzioni per la gestione e il monitoraggio di infrastrutture subacquee, come ponti e tubature. 
Ispezione </t>
    </r>
    <r>
      <rPr>
        <i/>
        <sz val="11"/>
        <color theme="1"/>
        <rFont val="Calibri"/>
        <family val="2"/>
      </rPr>
      <t>standard</t>
    </r>
    <r>
      <rPr>
        <sz val="11"/>
        <color theme="1"/>
        <rFont val="Calibri"/>
        <family val="2"/>
      </rPr>
      <t xml:space="preserve">: un'analisi dettagliata delle strutture subacquee, con documentazione dei difetti in un </t>
    </r>
    <r>
      <rPr>
        <i/>
        <sz val="11"/>
        <color theme="1"/>
        <rFont val="Calibri"/>
        <family val="2"/>
      </rPr>
      <t>database</t>
    </r>
    <r>
      <rPr>
        <sz val="11"/>
        <color theme="1"/>
        <rFont val="Calibri"/>
        <family val="2"/>
      </rPr>
      <t xml:space="preserve"> chiamato Seahorse.
Ispezione avanzata: include l'uso di sensori specializzati, come scanner laser e trasduttori ultrasonici, per ottenere dati più completi.
Pipein propone anche un modello di Robot come Servizio (</t>
    </r>
    <r>
      <rPr>
        <i/>
        <sz val="11"/>
        <color theme="1"/>
        <rFont val="Calibri"/>
        <family val="2"/>
      </rPr>
      <t>RaaS</t>
    </r>
    <r>
      <rPr>
        <sz val="11"/>
        <color theme="1"/>
        <rFont val="Calibri"/>
        <family val="2"/>
      </rPr>
      <t>), che consente ai clienti di noleggiare robot per ispezioni tramite un abbonamento, rendendo l'accesso a tecnologie avanzate più flessibile.</t>
    </r>
  </si>
  <si>
    <t>Risultati: 34 brevetti registrati in USA, EU, Giappone, India
Prodotti: 4 principali prodotti - Radoff Now, Radoff Sense, Radoff Life, Radoff City
Ricavi attesi: 2024e: €4m 
EBITDA Previsto 2024e: €700k 
&gt; Fatta call con team VV6 il 9/09. motivo rejection: non sono al momento in raccolta.</t>
  </si>
  <si>
    <t>Team: 6 persone (di cui 3 co-founder)
Business model: ricerca one-shot (247€), gestione e sostituzioni (149€ più €57/mese)
Fundraising; €500k SAFE
&gt; Fissata call con team VV6. Motivo rejection: difendibilità della soluzione tecnologica.</t>
  </si>
  <si>
    <t>La analizza team VV6.
&gt; Motivo rejection: scalabilità del business model.</t>
  </si>
  <si>
    <t>Ricavi: 1 anno: €604k; 2 anno: €2,4m; 3 anno: €3,9m; 4 anno: €5,6m
&gt; Motivo rejection: settore di riferimento. Non va mandata mail di rejection. In contatto anche con team VV6.</t>
  </si>
  <si>
    <t>Brevetti: LEB World ha un portfolio di 12 brevetti, gestito da PRAXI SpA, e ha ricevuto riconoscimenti importanti come il Beauty Innovation Awards di Los Angeles, dove il loro prodotto Gel Polish è stato premiato come miglior prodotto dell'anno 2023.
Fundraised I finanziamenti ottenuti fino ad oggi includono circa €350.000 dal bando Tecnonidi Puglia, €320.000 da Business Angels, e €739.000 dal bando Smart&amp;Start di Invitalia, oltre a €400.000 di credito bancario.
&gt; motivo rejection: settore di riferimento e Business Model B2C. In comune con team VV6.</t>
  </si>
  <si>
    <t>Business Model: Vendita Hardware; Licenza software; Revenue Sharing con centri di riabilitazione.
Revenue: 2022: €400k; 2023: €500k; 2024e: €1M; 2025e: €1,6M; 2026e: €3,1M
Sensoria Health Inc. controlla la società Sensoria Italia S.r.l. con sede a Napoli, presso la quale sono state già assunte 4 risorse, in quanto intendono realizzare lo sviluppo del prodotto in Italia.
 Fundraised: ha raccolto 6M, €3M con convertibile con Cap a €10M e €3M  tramite grant.
Fundaraising: €5M
&gt; In contatto con fondo VV6. In caso la bocciamo non va mandata mail di rejection. motivo rejection: struttura dell'operazione</t>
  </si>
  <si>
    <t>Segnalata ad Amedeo.
Revenue model: 
Servizi di Ispezione: Ispezione Standard: Un'ispezione subacquea dettagliata che documenta e catalogizza i difetti nel database Seahorse. Ispezione Avanzata: Include l'ispezione standard, ma con sondaggi speciali utilizzando sensori aggiuntivi come scanner laser o trasduttori ad ultrasuoni.
RaaS (Robot as a Service): Opzione altamente scalabile in cui i robot vengono forniti ai clienti su base di abbonamento. I clienti possono accedere a una versione base della piattaforma.
Prezzi: Ispezione Standard: €5.000 per km. Ispezione Avanzata: €8.000 per km.
Servizio di Digitalizzazione Personalizzata: €3.000 per ogni asset, fornito come servizio unico insieme a uno dei servizi di ispezione.
Fundraising: €3,2m.
&gt; motivo rejection: scalabilità del business model, fase di vita.</t>
  </si>
  <si>
    <t xml:space="preserve">Nasce con l’obiettivo di offrire soluzioni tecnologiche per semplificare e digitalizzare processi legali. Fornisce strumenti per la creazione di documenti legali, la gestione di contratti e la consulenza legale online. </t>
  </si>
  <si>
    <t>Fondata nel 2021.
Hanno creato una piattaforma che ha come obiettivo la connessione tra i cloud presenti sul mercato attraverlo la realizzazione di 3 prodotti: 
- Mesos: un traduttore simultaneo del provider cloud;
- Atomos: si focalizza su altro cloud realizzato on premisis con dei server che sono in un datacenter proprietario
- Electros: interfaccia utente che permette di utilizzare il provider
Team: i 2 founders sono fisici nucleari (nessuna esperienza aziendali in corporate o start up), il CPO ha esperienze pregresse in aziende corporate
Revenue model: sottoscrizione di una licenza annuale
Fatturato atteso: 2023e: €50-60k; 2024e: €320k
Fundraised: €501k nel 2021 in cui hanno investito BA
Fundraising: safe di €500k (di cu i€250k già committed) ad una valutazione di €5m. il seed vorrebbero aprirlo a dicembre 2025 e chiuderlo aprile/maggio 2026.
&gt;  Fatta call il 17/10. Motivo rejection: struttura dell’operazione, ticket troppo piccolo per VV5.</t>
  </si>
  <si>
    <t>Clienti: circa 50 clienti tra cui Bianchi Bicycles, Valentino Shoes, Euronut, Nonnonanni ecc..
Team: 20 persone
Prezzi: SENSE: 24.000€/anno; SENSE + CONTROL: 39.000€/anno; SENSE + CONTROL + PLAN: 58.000€/anno
Ricavi: 2022 €500k; 2023: €645k; 2024e: €550k; 2025e: €2,15m; 2026e: €4,69m
EBITDA: 2023: -€1,2m; 2024e: -€308k; 2025e: €3,9m
Fundraising: €2m (ad oggi stanno portando avanti una DD per i primi €500k con Open ventures, ma sono già pronti per il round da €1,5m che vogliono aprire nel Q3 2025) per supportare la crescita del prodotto (40%) e del mercato (60%).
&gt; motivo rejection: mercato di riferimento (nel mercato sono in crescita solo i system integrator non soluzioni come Quindi) e crescita degli ultimi 3 anni (abbastanza flat).</t>
  </si>
  <si>
    <t>Piattaforma per la vendita di vini, champagne e superalcolici sia in ambito B2C che B2B.</t>
  </si>
  <si>
    <t>raimondo.zizza@techvisory.it</t>
  </si>
  <si>
    <t>Raimondo Zizza</t>
  </si>
  <si>
    <t>Segnalata ad Amedeo.
Prodotto: Utilizza un engine per salvare i dati su un cloud sicuro, con applicazioni aggiuntive che offrono autenticazione senza password, autenticazione multifattore e una gestione completa dell'identità digitale, migliorando sicurezza e accesso ai dati.
Revenue model: installazione gratuita e pacchetti di utenti acquistabili. Per clienti piccoli viene imposta una soglia (500 utenti per l’autenticazione), con promemoria o blocco del sistema al raggiungimento della soglia. Per partner medio-grandi, viene offerto un plug-in con utenti illimitati, assistenza prioritaria, e un costo basato sull'integrazione dei sistemi e sul flusso previsto di utenti.
Ricavi 2024e: €75k, la società di fatto non è stata ancora costituita.
Fundraising: €500k.
&gt; Fatta call il 18/10. Motivo rejection: modello di business poco scalabile al momento, quando ci sarà il modello satispay diventerà probabilmente più scalabile. Dubbi anche su fase di vita (al momento non c’è effettivamente la società bisognerebbe creare uno spin off) e sul management team (ha avuto molti cambi di management).</t>
  </si>
  <si>
    <t>Piattaforma che, connettendo sia fonti esterne che interne, consente a PMI e startup di creare, mediante deglia agenti AI, dei team virtuali, specialmente per quei ruoli e funzioni caratterizzate da una certa ripetitività di azioni e flussi operativi.</t>
  </si>
  <si>
    <t>Alessandro Botteon</t>
  </si>
  <si>
    <t>alessandrobotteon@impssbl.com</t>
  </si>
  <si>
    <t>Riccardo Schiavotto</t>
  </si>
  <si>
    <t>riccardo.schiavotto@gmail.com</t>
  </si>
  <si>
    <t>Startup fintech che introduce una soluzione di Buy Now, Pay Later (BNPL) come beneficio per i dipendenti. La piattaforma permette ai dipendenti di accedere a finanziamenti a breve termine senza interessi, interamente finanziati dal datore di lavoro.
Domido utilizza una piattaforma automatizzata che permette ai dipendenti di richiedere finanziamenti direttamente, senza l'approvazione del datore di lavoro, con una liquidità immediata disponibile nei loro conti bancari. L'intera gestione del rischio di insolvenza viene assunta da Domido, garantendo zero rischi per i datori di lavoro.</t>
  </si>
  <si>
    <t>roberto@eoliann.com</t>
  </si>
  <si>
    <t>Roberto Carnicelli</t>
  </si>
  <si>
    <t>federico.monti@notarify.io</t>
  </si>
  <si>
    <t>Federico Monti</t>
  </si>
  <si>
    <t>Servizio di consegna a domicilio che ha l'obiettivo di focalizzarsi su prodotti e negozi di qualità medio-alta con business model sia B2C che B2B.</t>
  </si>
  <si>
    <t>Per settore di riferimento, pur apprezzando la serietà del founding team e il percorso fatto nel B2B, non ci sono potenzialmente i ritorni che ad oggi stiamo ricercando come VV5.</t>
  </si>
  <si>
    <t>TechVisory sviluppa oluzioni per il miglioramento dei livelli di servizio e dell’efficienza aziendale. Ad oggi ha sviluppato due prodotti: 
TextGenius: Estrazione, classificazione e archiviazione di informazioni significative da documenti testuali non strutturati di diversa natura (Analisi contrattuale, Adeguamento Normativo, Due Diligence, Gestione dei Contenziosi, Reclami). TextGenius si rivolge ai settori Legal, Purchasing e Commerciale di qualsiasi azienda.;
Energy class efficiency: Analisi degli scenari potenziali di consumo energetico (ICEP): fornisce la variazione attesa dei consumi in base all'intensità dell'efficienza energetica e alle caratteristiche degli immobili. Determinazione della reattività energetica delle abitazioni alla temperatura esterna.</t>
  </si>
  <si>
    <t>Logistica interna. Reputation online: + 14.000 recensioni certificate, con il 99% di feedback positivi. Questa reputazione la posiziona come la migliore enoteca online d'Italia.
Espansione internazionale: ha lanciato piattaforme in vari Paesi europei, tra cui Danimarca, Germania, e Regno Unito.
Prodotti a marchio: ha iniziato a sviluppare vini a marchio proprio, una strategia che promette margini più alti rispetto ai prodotti di terzi, con una selezione iniziale che include Chianti, Brunello, Barolo e altre etichette italiane di qualità.
Business Model: B2B e B2C. 
Revenue: 2023: €3,83m; 2024e: €3,70m; 2025e: €4,55m; 2026: €5,81m; 2027e: €7,57m
Fundaraising: Round da €2m, di cui €1m inscindibile, a pre-money di €5m.
&gt; Fatta call il 17/10. motivo rejection: settore di riferimento e percorso.</t>
  </si>
  <si>
    <t>PROTESO - Personal Protective Exoskeletons</t>
  </si>
  <si>
    <t>MinervaSys</t>
  </si>
  <si>
    <t>Yumus</t>
  </si>
  <si>
    <t>PausePay</t>
  </si>
  <si>
    <t>BEF Biosystems</t>
  </si>
  <si>
    <t>Typeone Biomaterials</t>
  </si>
  <si>
    <t>TeC</t>
  </si>
  <si>
    <t>Postbiotica</t>
  </si>
  <si>
    <t>Oxoco</t>
  </si>
  <si>
    <t>Oloker Therapeutics</t>
  </si>
  <si>
    <t>Celery</t>
  </si>
  <si>
    <t>AppLavoro</t>
  </si>
  <si>
    <t>Dottorinsieme</t>
  </si>
  <si>
    <t>Asters</t>
  </si>
  <si>
    <t>Dhom</t>
  </si>
  <si>
    <t>Reiwa</t>
  </si>
  <si>
    <t>Indi</t>
  </si>
  <si>
    <t>VV3TT Proof of Concept Program</t>
  </si>
  <si>
    <t>Simone Cimminelli</t>
  </si>
  <si>
    <t>Gianluca Pace</t>
  </si>
  <si>
    <t>Giuseppe Lombardi</t>
  </si>
  <si>
    <t>Andrea Messetti</t>
  </si>
  <si>
    <t>Domenico Toscano</t>
  </si>
  <si>
    <t>Stefania Ingannamorte</t>
  </si>
  <si>
    <t>Marco Parente-Growth Capital</t>
  </si>
  <si>
    <t>Mattia Turchetti-Stealth Meetup</t>
  </si>
  <si>
    <t>Lorenzo Castellano-Quantico Advisory</t>
  </si>
  <si>
    <t>manfredi@reinnova.it</t>
  </si>
  <si>
    <t>Alessandro Manfredi</t>
  </si>
  <si>
    <r>
      <t>Proteso è nata come</t>
    </r>
    <r>
      <rPr>
        <i/>
        <sz val="11"/>
        <color theme="1"/>
        <rFont val="Calibri"/>
        <family val="2"/>
      </rPr>
      <t xml:space="preserve"> spin-off </t>
    </r>
    <r>
      <rPr>
        <sz val="11"/>
        <color theme="1"/>
        <rFont val="Calibri"/>
        <family val="2"/>
      </rPr>
      <t>dell'Istituto Italiano di Tecnologia (IIT) in collaborazione con l'INAIL. Progetta e produce tecnologie indossabili che supportano fisicamente i lavoratori durante attività come la movimentazione manuale di carichi pesanti. L'obiettivo principale è ridurre l'affaticamento e prevenire infortuni legati al sovraccarico biomeccanico, migliorando al contempo la sicurezza e la salute degli operatori.</t>
    </r>
  </si>
  <si>
    <t>gianluca.pace@yumus.org</t>
  </si>
  <si>
    <t>Ricavi: 2023: €114k; 2024e: €523k; 2025e: €2,5m; 2026e: €10m.
Captable: 75% dei founder, il resto è suddiviso tra LifeGate, Primo Climate e Entopan.
Fundraising: €2m ad una pre-money di €8m di cui €1,3m committed.
&gt; Fatta call il 23/10. Motivo rejection: scalabilità del business model, struttura del round (ticket troppo piccolo per VV5).</t>
  </si>
  <si>
    <t>Azienda fondata nel febbraio 2023, specializzata produzione di creme basate sulla galenica e sulle erbe medicinali delle Dolomiti trentine.</t>
  </si>
  <si>
    <t>Segnalata ad Amedeo.
Fundraising: €250k
&gt; Motivo rejection:  settore di riferimento e fase di vita.</t>
  </si>
  <si>
    <t>luca@pausepay.it</t>
  </si>
  <si>
    <r>
      <t>Offre un servizio di "</t>
    </r>
    <r>
      <rPr>
        <i/>
        <sz val="11"/>
        <color theme="1"/>
        <rFont val="Calibri"/>
        <family val="2"/>
      </rPr>
      <t>Buy Now, Pay Later</t>
    </r>
    <r>
      <rPr>
        <sz val="11"/>
        <color theme="1"/>
        <rFont val="Calibri"/>
        <family val="2"/>
      </rPr>
      <t>" (</t>
    </r>
    <r>
      <rPr>
        <i/>
        <sz val="11"/>
        <color theme="1"/>
        <rFont val="Calibri"/>
        <family val="2"/>
      </rPr>
      <t>BNPL</t>
    </r>
    <r>
      <rPr>
        <sz val="11"/>
        <color theme="1"/>
        <rFont val="Calibri"/>
        <family val="2"/>
      </rPr>
      <t xml:space="preserve">) specificamente per il settore </t>
    </r>
    <r>
      <rPr>
        <i/>
        <sz val="11"/>
        <color theme="1"/>
        <rFont val="Calibri"/>
        <family val="2"/>
      </rPr>
      <t>B2B</t>
    </r>
    <r>
      <rPr>
        <sz val="11"/>
        <color theme="1"/>
        <rFont val="Calibri"/>
        <family val="2"/>
      </rPr>
      <t>. Fondato in collaborazione con Allianz Trade, PausePay consente alle aziende di acquistare beni e servizi con la possibilità di posticipare il pagamento fino a 90 giorni, migliorando così la gestione del flusso di cassa e delle spese aziendali.</t>
    </r>
  </si>
  <si>
    <t>mparente@growthcapital.vc</t>
  </si>
  <si>
    <t>Marco Parente</t>
  </si>
  <si>
    <t>Ha sviluppato un sistema tecnico e contrattuale per rivoluzionare l'allevamento delle larve di mosca soldato nera (Hermetia Illucens) per la preparazione di prodotti come petfood, mangimi per animali e altro.</t>
  </si>
  <si>
    <t>pilomb54@gmail.com</t>
  </si>
  <si>
    <t>Specializzata nello sviluppo, produzione e commercializzazione di polimeri naturali, in particolare collagene estratto da tessuti animali. Questo collagene viene utilizzato per creare preparazioni personalizzate come sospensioni, pellicole e matrici porose, destinate ai settori biomedicale, cosmetico e farmaceutico. Si occupa anche della progettazione e costruzione di impianti pilota per la produzione di dispositivi medici e gestisce i processi pre-clinici e clinici.</t>
  </si>
  <si>
    <t>Si occupa del riciclo dei pneumatici a fine vita. Fondata nel 2023, ha sviluppato una tecnologia brevettata per il recupero di Carbon Black purificato e altri materiali utili dai pneumatici usati.
Il processo di riciclo prevede diverse fasi, tra cui la pirolisi, che permette di trasformare i pneumatici in carbonio, sinoli e acciaio, con basse emissioni inquinanti.</t>
  </si>
  <si>
    <t>il deck non contiene informazioni economiche.
&gt; Motivo rejection: settore di riferimento (biotech). Bocciata da VV6 in quanto non è digital.</t>
  </si>
  <si>
    <t>il deck non contiene informazioni economiche.
&gt; Motivo rejection: settore di riferimento (biotech).</t>
  </si>
  <si>
    <t>Si dedica alla ricerca e allo sviluppo di ingredienti postbiotici per applicazioni nel settore nutraceutico, cosmetico e medico. Fondata nel 2016, l'azienda utilizza i postbiotici - metaboliti prodotti da microrganismi - per creare prodotti che migliorano la salute, come formulazioni per la cura della pelle e integratori alimentari.</t>
  </si>
  <si>
    <t>Utilizza la tecnologia di ossicombustione senza fiamma per il trattamento dei rifiuti. Questa tecnologia permette di gestire rifiuti urbani e industriali, sia pericolosi che non pericolosi, trasformandoli in materiali vitrifatti riutilizzabili.
Il processo di ossicombustione opera in un'atmosfera di alta temperatura e pressione, riducendo significativamente le emissioni inquinanti e consentendo il recupero di energia e la cattura di CO2.</t>
  </si>
  <si>
    <t>In common with VV6</t>
  </si>
  <si>
    <t xml:space="preserve">Il deck è del 2023, ad oggi, da roadmap dovrebbero essere alla fase di sperimentazione animale. Il prodotto dovrebbe essere pronto entro il 2026. 
&gt; Motivo rejection: fase di vita ancora early e settore di riferimento (medtech). </t>
  </si>
  <si>
    <t>Olker è un'azienda focalizzata nello sviluppo di terapie cellulari innovative per il trattamento delle malattie cardiovascolari. Ha creato la terapia CPCPlus, una nuova sottopopolazione di cellule stromali pro-angiogeniche, mirata a migliorare la funzione cardiaca nei pazienti con disfunzione microvascolare coronarica e angina refrattaria.
Le cellule CPCPlus favoriscono la rigenerazione del tessuto cardiaco attraverso l'angiogenesi e modulano il sistema immunitario, riducendo il rischio di rigetto e infiammazione.</t>
  </si>
  <si>
    <t xml:space="preserve">Produzione: Celery ha in programma la costruzione di un impianto di produzione nell'area metropolitana di Bari, con una capacità iniziale di 5.200 tonnellate all'anno, progettato per essere scalabile e facilmente espandibile.
&gt; Motivo rejection: fase di vita ancora early </t>
  </si>
  <si>
    <t>Sviluppa soluzioni nutrizionali avanzate a base di legumi e cereali, puntando a offrire prodotti alimentari sani e funzionali. L'azienda produce bevande e ingredienti vegetali utilizzando una piattaforma fermentata, che garantisce prodotti altamente digeribili, privi di allergeni e con un profilo nutrizionale completo.</t>
  </si>
  <si>
    <t>Piattaforma digitale che semplifica l'incontro tra aziende e candidati, migliorando i processi di selezione e ricerca di lavoro. La piattaforma offre un sistema di matching basato su profili personalizzati con video-presentazioni, referenze certificate e test psicoattitudinali, permettendo alle aziende di accedere a un elenco dettagliato di candidati e a visualizzare i loro profili in modo completo.</t>
  </si>
  <si>
    <t>Business model: AppLavoro utilizza un modello freemium , con diversi piani a pagamento per le aziende, a seconda delle funzionalità richieste:
Basic : un annuncio per tre mesi.
Oro : 10 annunci e messaggi illimitati.
Platinum : annunci illimitati e accesso completo a tutte le funzionalità.
Fundraising: €500k tramite SAFE con sconto 20% e floor a €1m e Cap a €2,5m.
&gt; La analizza team VV6. Motivo rejection: sono in una fase ancora early e poi è un mercato fortemente competitivo e non vedo differenziazione rispetto ai competitors.</t>
  </si>
  <si>
    <r>
      <t xml:space="preserve">Piattaforma </t>
    </r>
    <r>
      <rPr>
        <i/>
        <sz val="11"/>
        <color theme="1"/>
        <rFont val="Calibri"/>
        <family val="2"/>
      </rPr>
      <t>HealthTech</t>
    </r>
    <r>
      <rPr>
        <sz val="11"/>
        <color theme="1"/>
        <rFont val="Calibri"/>
        <family val="2"/>
      </rPr>
      <t xml:space="preserve"> multicanale che offre servizi di medicina generale privata, mirata a rispondere alle difficoltà di accesso ai servizi sanitari pubblici e alla diminuzione del numero di medici di medicina generale.
Si propone come un'alternativa privata per visite e consulti, affrontando queste sfide nel settore della salute.</t>
    </r>
  </si>
  <si>
    <t>Business model: piattaforma "double-sided" , rivolgendosi sia ai medici che ai pazienti. Offre ai medici l'opportunità di erogare servizi privati, mantenendo un giusto compenso e garantendo la replicabilità del format in altri territori. Il modello è ispirato a "One Medical" di Amazon, con un approccio basato su membership e co-pagamenti per accesso semplificato ai servizi di assistenza primaria e prevenzione.
Revenues: 2024: €5k; 2025e: €265k; 2026e: €986k; 2027e: €2,4m; 2028: €5,5m
Fundraising: €300k tramite SAFE con sconto 20% Cap a €4,5m.
&gt; Motivo rejection: fase ancora early e poi è un mercato fortemente competitivo e non vedo differenziazione rispetto ai competitors.</t>
  </si>
  <si>
    <r>
      <t xml:space="preserve">Piattaforma che automatizza i processi di </t>
    </r>
    <r>
      <rPr>
        <i/>
        <sz val="11"/>
        <color theme="1"/>
        <rFont val="Calibri"/>
        <family val="2"/>
      </rPr>
      <t>social media marketing</t>
    </r>
    <r>
      <rPr>
        <sz val="11"/>
        <color theme="1"/>
        <rFont val="Calibri"/>
        <family val="2"/>
      </rPr>
      <t xml:space="preserve"> attraverso l'uso dell'intelligenza artificiale. Offre strumenti per gestire i social media, inclusi ricerca di contenuti, creazione, pubblicazione e sponsorizzazione di </t>
    </r>
    <r>
      <rPr>
        <i/>
        <sz val="11"/>
        <color theme="1"/>
        <rFont val="Calibri"/>
        <family val="2"/>
      </rPr>
      <t>post</t>
    </r>
    <r>
      <rPr>
        <sz val="11"/>
        <color theme="1"/>
        <rFont val="Calibri"/>
        <family val="2"/>
      </rPr>
      <t>. La piattaforma fornisce anche analisi dettagliate delle prestazioni, gestione della comunità e la possibilità di automatizzare i flussi di lavoro con l'</t>
    </r>
    <r>
      <rPr>
        <i/>
        <sz val="11"/>
        <color theme="1"/>
        <rFont val="Calibri"/>
        <family val="2"/>
      </rPr>
      <t>AI Autopilot</t>
    </r>
    <r>
      <rPr>
        <sz val="11"/>
        <color theme="1"/>
        <rFont val="Calibri"/>
        <family val="2"/>
      </rPr>
      <t xml:space="preserve">. </t>
    </r>
  </si>
  <si>
    <r>
      <t xml:space="preserve">Azienda che opera nel settore delle bevande alcoliche premium, specializzata nella creazione di </t>
    </r>
    <r>
      <rPr>
        <i/>
        <sz val="11"/>
        <color theme="1"/>
        <rFont val="Calibri"/>
        <family val="2"/>
      </rPr>
      <t>cocktail</t>
    </r>
    <r>
      <rPr>
        <sz val="11"/>
        <color theme="1"/>
        <rFont val="Calibri"/>
        <family val="2"/>
      </rPr>
      <t xml:space="preserve"> </t>
    </r>
    <r>
      <rPr>
        <i/>
        <sz val="11"/>
        <color theme="1"/>
        <rFont val="Calibri"/>
        <family val="2"/>
      </rPr>
      <t>ready-to-drink</t>
    </r>
    <r>
      <rPr>
        <sz val="11"/>
        <color theme="1"/>
        <rFont val="Calibri"/>
        <family val="2"/>
      </rPr>
      <t xml:space="preserve"> (</t>
    </r>
    <r>
      <rPr>
        <i/>
        <sz val="11"/>
        <color theme="1"/>
        <rFont val="Calibri"/>
        <family val="2"/>
      </rPr>
      <t>RTD</t>
    </r>
    <r>
      <rPr>
        <sz val="11"/>
        <color theme="1"/>
        <rFont val="Calibri"/>
        <family val="2"/>
      </rPr>
      <t xml:space="preserve">). Il loro prodotto principale è un </t>
    </r>
    <r>
      <rPr>
        <i/>
        <sz val="11"/>
        <color theme="1"/>
        <rFont val="Calibri"/>
        <family val="2"/>
      </rPr>
      <t>cocktail</t>
    </r>
    <r>
      <rPr>
        <sz val="11"/>
        <color theme="1"/>
        <rFont val="Calibri"/>
        <family val="2"/>
      </rPr>
      <t xml:space="preserve"> premiscelato di alta qualità, presentato in un bicchiere brevettato che mantiene il ghiaccio alla temperatura ideale, offrendo un'esperienza di consumo premium e sostenibile.</t>
    </r>
  </si>
  <si>
    <t>Fundraising: €500k ad una pre-money da definire.
&gt; Motivo rejection: settore di riferimento.</t>
  </si>
  <si>
    <t xml:space="preserve">Azienda specializzata nello sviluppo di robot autonomi per la pulizia e manutenzione di pannelli solari fotovoltaici. Il prodotto di punta è il robot SandStorm R6, che pulisce e diagnostica i pannelli in modo autonomo e senza l'uso di acqua. </t>
  </si>
  <si>
    <t>Piattaforma digitale che mette in contatto viaggiatori con guide locali per offrire esperienze di viaggio personalizzate.</t>
  </si>
  <si>
    <t>Business model: abbonamento mensile per le guide locali
&gt; Motivo rejection: fase di vita, scalabilità del business model e la differenziazione con i competitor.</t>
  </si>
  <si>
    <t>Azienda che trasforma i rifiuti liquidi, come le acque reflue, in bioplastiche biodegradabili. Affronta così l'inquinamento da acque reflue e l'accumulo di plastica, utilizzando una tecnologia brevettata che converte i rifiuti in materiali compostabili.</t>
  </si>
  <si>
    <t>Rejected a ottobre 2017 da VV2 con motivazione 1.a.
Prodotto: L'azienda è attualmente impegnata nella costruzione di un impianto pilota per aumentare la produzione e ha collaborazioni in corso con partner industriali e accademici per perfezionare la tecnologia e sviluppare nuove applicazioni​
&gt; Motivo rejection: sono ancora in una fase early.</t>
  </si>
  <si>
    <t>Bocciata a settembre 2024 con motivazione 1.m
Team: 3 persone (founders).
ARR: 2024e: €360k; 2025e: €3,6m; 2026e: €10,2m; 2027e: €24,2m
Fundraising: €4,5m ad una pre money di €12m, e €10m di debito (già hanno parlato con i primi provider). Mentre per quanto riguarda il round, €2m sono stati committati da alcuni follower.
&gt; Fatta call il 22/10. Motivo rejection: fase di vita, il prodotto non è ancora a mercato e la società non è stata ancora di fatto costituita. Prodotto interessante e scalabile, da monitorare.</t>
  </si>
  <si>
    <t>Business model: B2B.
Fundraising: €3m di cui €1m committed ad una pre money di €9m.
&gt; motivo rejection: founding team (uno dei founder è Maudo Odorico).</t>
  </si>
  <si>
    <r>
      <t xml:space="preserve">Acquista, gestisce e fa crescere strumenti di </t>
    </r>
    <r>
      <rPr>
        <i/>
        <sz val="11"/>
        <color theme="1"/>
        <rFont val="Calibri"/>
        <family val="2"/>
      </rPr>
      <t>CRM</t>
    </r>
    <r>
      <rPr>
        <sz val="11"/>
        <color theme="1"/>
        <rFont val="Calibri"/>
        <family val="2"/>
      </rPr>
      <t xml:space="preserve"> legati all'ecosistema </t>
    </r>
    <r>
      <rPr>
        <i/>
        <sz val="11"/>
        <color theme="1"/>
        <rFont val="Calibri"/>
        <family val="2"/>
      </rPr>
      <t>HubSpot</t>
    </r>
    <r>
      <rPr>
        <sz val="11"/>
        <color theme="1"/>
        <rFont val="Calibri"/>
        <family val="2"/>
      </rPr>
      <t xml:space="preserve">. Si concentra su aziende </t>
    </r>
    <r>
      <rPr>
        <i/>
        <sz val="11"/>
        <color theme="1"/>
        <rFont val="Calibri"/>
        <family val="2"/>
      </rPr>
      <t>SaaS</t>
    </r>
    <r>
      <rPr>
        <sz val="11"/>
        <color theme="1"/>
        <rFont val="Calibri"/>
        <family val="2"/>
      </rPr>
      <t xml:space="preserve"> che forniscono applicazioni e temi per </t>
    </r>
    <r>
      <rPr>
        <i/>
        <sz val="11"/>
        <color theme="1"/>
        <rFont val="Calibri"/>
        <family val="2"/>
      </rPr>
      <t>HubSpot</t>
    </r>
    <r>
      <rPr>
        <sz val="11"/>
        <color theme="1"/>
        <rFont val="Calibri"/>
        <family val="2"/>
      </rPr>
      <t>, aiutando i proprietari a vendere le loro attività con un processo semplificato e collaborativo, per poi farle scalare e crescere ulteriormente dopo l'acquisizione.</t>
    </r>
  </si>
  <si>
    <t>Ha clienti importanti come: Dazn, Invitalia, Snam e Allitude.
Business model: B2B o B2B2C, con il primo vertical orientato verso il settore della ricerca legale, destinato principalmente agli istituti professionali. Per quanto riguarda il resto dell'offerta, il modello si basa su canoni o licenze per grandi aziende, che iniziano con una fase di set-up di circa 2 mesi. Successivamente, i clienti accedono ai servizi continuativi tramite l’utilizzo della piattaforma, pagando la licenza per la durata contrattuale stabilita.
Ricavi: 2023: €800k; 2024e: €800k.
&gt; Fatta call il 22/10. Motivo rejection: scalabilità del prodotto, percorso di crescita.</t>
  </si>
  <si>
    <t>Il prodotto deve essere ancora sviluppato. Il founder, R. Schiavotto, lavoro in ALMA startup estera attiva nel BNPL: e ha curato per loro lo sviluppo del mercato italiano.
Target: aziende medio-grandi con impiegati mediamente specializzati  o white collars a inizio carriera.
Motiti per azienda target: retention dipendenti; non avere rischio d'insolvenza; esternalizzare burocrazia legata a pratica finanziamento dipendente.
FInanziamenti erogati fino a massimo di €5k e durata massima di 12 mesi.
Pricing model: fee mensile per piattaforma + interessi su stipendio finanziato (1% mese).
Fundraising: € 1,2m
&gt; Fatta call il 23/10 da A. Pontari. Dubbi su sostenibilità degli economics (ad es. perchè l'azienda dovrebbe preferire pagare un tasso d'interesse piuttosto prendersi il richio di dafault di un proprio dipendente?)</t>
  </si>
  <si>
    <t>Hanno sviluppato una piattaforma che mette in relazione grandi aziende che vogliono aumentare la propria brand reputation e migliorare il proprio bilancio di sostenibilità con una rete di pescatori a livello internazionale che ripulisce il mare dai detriti marini. Attraverso le grandi aziende, riescono a fornire sostegno finanziario per la raccolta, e attraverso una reale e tangibile opera di pulizia dei mari riescono ad aumentare la brand reputation dei proprio clienti.</t>
  </si>
  <si>
    <t>Target di mercato: sono partiti orizzontali ma adesso si vogliono focalizzare su segmento luxury, fashion e design.
Modello di business: offrono sia agenti AI generalisti che specializzati. e il pricing model va da €500 a €2k per mese e dipende da quante fonti sono collegate, n. account e n. chiamate.
KPI: 30 clienti in fase Beta; $500k di revenue nel 2023 ma sostanzialmente sono progetti; nel 2024 hanno fatturato poco o nulla perchè si sono focalizzati sullo sviluppo del prodotto.
Team: Alessandro Botteon come CEO anche se da capire la dedication visto che varie altre iniziative + CTO ex Contents.com.
Altre note: sono model agnostic (operatore AI) e l'on-boarding dei clienti dura al massimo qualche giorno. 
Fundaraised: €1,2m di Pre-seed round. (Exor)
Fundrasing: $3-5m a $25m di pre-money. 
&gt; Fatta call il 22/10 da A. Pontair. Ci mandano materiale di approfondimento. motivo rejection: Al momento hanno ancora una versione Beta del prodotto, stanno costruendo ora pipeline clienti. Da monitorare anche se oltre che tema fase di vita vi è anche quello della ridotta difendibilità visto che il tutto è costruito su tecnologia AI a mercato e i casi d'uso, come quello del data analyst, non rappresentano tematiche particolarmente nuove.</t>
  </si>
  <si>
    <t>Fundraised: €700k tra equity e debito.
Fundraising: €500k-€1m.
&gt; Fatta call il 25/10. Motivo rejection: fase di vita</t>
  </si>
  <si>
    <t>Bull</t>
  </si>
  <si>
    <t>Roads of Beauty</t>
  </si>
  <si>
    <t>HRgo</t>
  </si>
  <si>
    <t xml:space="preserve">K Hero </t>
  </si>
  <si>
    <t>Live Story</t>
  </si>
  <si>
    <t>CyberDart</t>
  </si>
  <si>
    <t>Lanificio Digitale</t>
  </si>
  <si>
    <t xml:space="preserve">Omega </t>
  </si>
  <si>
    <t>AI-M</t>
  </si>
  <si>
    <t>Epsilon</t>
  </si>
  <si>
    <t>MedAI</t>
  </si>
  <si>
    <t>Global Biomedical Service</t>
  </si>
  <si>
    <t>MAIND Capital</t>
  </si>
  <si>
    <t>NutriWorld</t>
  </si>
  <si>
    <t>Roberto Massa</t>
  </si>
  <si>
    <t>Francesca Marsella</t>
  </si>
  <si>
    <t>David Ferrini</t>
  </si>
  <si>
    <t>Nicolò Schiavi</t>
  </si>
  <si>
    <t>Davide Bussetti</t>
  </si>
  <si>
    <t>Lucrezia Platè</t>
  </si>
  <si>
    <t>Massimo Cerra</t>
  </si>
  <si>
    <t>Mélody Dujardin-OAK Company</t>
  </si>
  <si>
    <t>Paola Ziraldo-DealSet</t>
  </si>
  <si>
    <t>melody.dujardin@live.it</t>
  </si>
  <si>
    <t>Melody Dujardin</t>
  </si>
  <si>
    <t>Fundraising: €300k per aprire un punto di vendita
&gt; Motivo rejection: settore di riferimento,</t>
  </si>
  <si>
    <t>Hanno creato un format che riunisce panetteria, gelateria e caffè in un unico spazio.</t>
  </si>
  <si>
    <t>roberto@roadsofbeauty.com</t>
  </si>
  <si>
    <r>
      <t xml:space="preserve">Produce prodotti di bellezza inclusivi e diversificati. La loro linea di </t>
    </r>
    <r>
      <rPr>
        <i/>
        <sz val="11"/>
        <color theme="1"/>
        <rFont val="Calibri"/>
        <family val="2"/>
      </rPr>
      <t>skincare</t>
    </r>
    <r>
      <rPr>
        <sz val="11"/>
        <color theme="1"/>
        <rFont val="Calibri"/>
        <family val="2"/>
      </rPr>
      <t xml:space="preserve"> per il corpo è </t>
    </r>
    <r>
      <rPr>
        <i/>
        <sz val="11"/>
        <color theme="1"/>
        <rFont val="Calibri"/>
        <family val="2"/>
      </rPr>
      <t>gender-neutral</t>
    </r>
    <r>
      <rPr>
        <sz val="11"/>
        <color theme="1"/>
        <rFont val="Calibri"/>
        <family val="2"/>
      </rPr>
      <t xml:space="preserve"> e si ispira alla rappresentazione di diverse forme, taglie e tonalità della pelle, puntando a un approccio inclusivo che valorizzi tutte le caratteristiche fisiche.</t>
    </r>
  </si>
  <si>
    <t xml:space="preserve">
&gt; Motivo rejection: settore di riferimento,</t>
  </si>
  <si>
    <r>
      <t xml:space="preserve">Offre strumenti per l’analisi delle </t>
    </r>
    <r>
      <rPr>
        <i/>
        <sz val="11"/>
        <color theme="1"/>
        <rFont val="Calibri"/>
        <family val="2"/>
      </rPr>
      <t xml:space="preserve">soft skills </t>
    </r>
    <r>
      <rPr>
        <sz val="11"/>
        <color theme="1"/>
        <rFont val="Calibri"/>
        <family val="2"/>
      </rPr>
      <t xml:space="preserve">di individui e </t>
    </r>
    <r>
      <rPr>
        <i/>
        <sz val="11"/>
        <color theme="1"/>
        <rFont val="Calibri"/>
        <family val="2"/>
      </rPr>
      <t>team</t>
    </r>
    <r>
      <rPr>
        <sz val="11"/>
        <color theme="1"/>
        <rFont val="Calibri"/>
        <family val="2"/>
      </rPr>
      <t>, supportando le aziende nella selezione e nello sviluppo dei talenti. Tra i suoi servizi, HRgo include un motore di raccomandazione di corsi e suggerimenti per migliorare l’esperienza dei dipendenti e un sistema di "</t>
    </r>
    <r>
      <rPr>
        <i/>
        <sz val="11"/>
        <color theme="1"/>
        <rFont val="Calibri"/>
        <family val="2"/>
      </rPr>
      <t>Cultural Hacking</t>
    </r>
    <r>
      <rPr>
        <sz val="11"/>
        <color theme="1"/>
        <rFont val="Calibri"/>
        <family val="2"/>
      </rPr>
      <t>" per promuovere innovazioni aziendali​.</t>
    </r>
  </si>
  <si>
    <t>fmarsella@differentconsulting.it</t>
  </si>
  <si>
    <r>
      <t xml:space="preserve">Offre una soluzione </t>
    </r>
    <r>
      <rPr>
        <i/>
        <sz val="11"/>
        <color theme="1"/>
        <rFont val="Calibri"/>
        <family val="2"/>
      </rPr>
      <t>HealthTech</t>
    </r>
    <r>
      <rPr>
        <sz val="11"/>
        <color theme="1"/>
        <rFont val="Calibri"/>
        <family val="2"/>
      </rPr>
      <t xml:space="preserve"> per la tele-riabilitazione, sia a domicilio che in strutture sanitarie. Dispone di 15 protocolli clinici pronti all'uso e 100 esercizi per terapie personalizzate. I dispositivi, privi di sensori, utilizzano l'intelligenza artificiale e la </t>
    </r>
    <r>
      <rPr>
        <i/>
        <sz val="11"/>
        <color theme="1"/>
        <rFont val="Calibri"/>
        <family val="2"/>
      </rPr>
      <t xml:space="preserve">computer vision </t>
    </r>
    <r>
      <rPr>
        <sz val="11"/>
        <color theme="1"/>
        <rFont val="Calibri"/>
        <family val="2"/>
      </rPr>
      <t>per effettuare valutazioni. La proposta include un'</t>
    </r>
    <r>
      <rPr>
        <i/>
        <sz val="11"/>
        <color theme="1"/>
        <rFont val="Calibri"/>
        <family val="2"/>
      </rPr>
      <t>app mobile</t>
    </r>
    <r>
      <rPr>
        <sz val="11"/>
        <color theme="1"/>
        <rFont val="Calibri"/>
        <family val="2"/>
      </rPr>
      <t xml:space="preserve"> e un'applicazione </t>
    </r>
    <r>
      <rPr>
        <i/>
        <sz val="11"/>
        <color theme="1"/>
        <rFont val="Calibri"/>
        <family val="2"/>
      </rPr>
      <t>cloud</t>
    </r>
    <r>
      <rPr>
        <sz val="11"/>
        <color theme="1"/>
        <rFont val="Calibri"/>
        <family val="2"/>
      </rPr>
      <t xml:space="preserve"> per la gestione dei dati clinici, con un approccio centrato sul paziente che ha dimostrato significativi risultati clinici.</t>
    </r>
  </si>
  <si>
    <t>david.ferrini@dropdigitalhealth.com</t>
  </si>
  <si>
    <t>Ricavi: 2025e: €802k; 2026e: €4,9m; 2027e: €14,1m
&gt; Motivo rejection: fase di vita e settore di riferimento.</t>
  </si>
  <si>
    <t>Offre un servizio di piattaforma per la creazione di eventi virtuali e ibridi. Consente a organizzatori e aziende di progettare esperienze interattive per partecipanti in tutto il mondo.</t>
  </si>
  <si>
    <t xml:space="preserve">Si concentra sulla protezione delle aziende da attacchi informatici. Offre servizi di consulenza, analisi dei rischi e implementazione di sistemi di difesa per garantire la sicurezza dei dati e delle infrastrutture. </t>
  </si>
  <si>
    <t>nicolo.schiavi@cyberdart.eu</t>
  </si>
  <si>
    <t>Ricavi: 2024 YTD (ottobre): €150k (netti: €63k).
Fundraising: SAFE da €600k 
&gt; Motivo rejection: fase di vita.</t>
  </si>
  <si>
    <t>d@lanificiodigitale.com</t>
  </si>
  <si>
    <r>
      <t xml:space="preserve">Si occupa della digitalizzazione dell'industria tessile. La sua piattaforma offre soluzioni per migliorare i processi produttivi e la gestione della filiera, con un </t>
    </r>
    <r>
      <rPr>
        <i/>
        <sz val="11"/>
        <color theme="1"/>
        <rFont val="Calibri"/>
        <family val="2"/>
      </rPr>
      <t>focus</t>
    </r>
    <r>
      <rPr>
        <sz val="11"/>
        <color theme="1"/>
        <rFont val="Calibri"/>
        <family val="2"/>
      </rPr>
      <t xml:space="preserve"> particolare sulla sostenibilità.</t>
    </r>
  </si>
  <si>
    <t>Offre soluzioni per la gestione e il trattamento dei rifiuti, promuovendo pratiche ecologiche e la riduzione dell'impatto ambientale. Si impegna a fornire servizi che facilitano il riciclo e il riutilizzo dei materiali, contribuendo così alla creazione di un'economia circolare.</t>
  </si>
  <si>
    <t>FPellone@grimaldialliance.com</t>
  </si>
  <si>
    <t>andrea.messetti@asters.ai</t>
  </si>
  <si>
    <t>lorenzo.castellano@quanticoadvisory.com</t>
  </si>
  <si>
    <t>Lorenzo Castellano</t>
  </si>
  <si>
    <t>segreteria@dealset.it</t>
  </si>
  <si>
    <t>Paola Ziraldo</t>
  </si>
  <si>
    <t>l.plate@maindcapital.com</t>
  </si>
  <si>
    <t>amministrazione@nutriworld.it</t>
  </si>
  <si>
    <t>rejected a maggio 2024 con motivazione 2.b (mancato seguito)
Team: 8 persone
Ricavi: 2024e: €1,1m; 2025e: €9,8m; 2026e: €25m; 2026e: €65m
EBITDA: 2024e: -€453k; 2025e: €632k; 2026e: €4,1m; 2026e: €25m
Fundraising: €4,5m di cui €3m già in discussione con gli investitori correnti (CDP, LVenture, Indico, Katapult Ocean)
&gt; motivo rejection: business model poco scalabile</t>
  </si>
  <si>
    <t>Rejected a settembre 2024 con motivaizone 1.b (business model poco scalabile)
Business model: 
- subscription annuale per ogni licenza
- Screening fee: Pay-per-use 
Fundraising: tra €1m e €1,5m (di cui €246k già commissionati)
&gt; motivo rejection: business model poco scalabile</t>
  </si>
  <si>
    <t>Omega è una società di consulenza direzionale che opera nel mercato EaaS (Equipment as a Service). La società offre una soluzione innovativa di Risk &amp; Performance Management basata su tecnologie di Intelligenza Artificiale e Blockchain, progettata per la gestione strategica dei rischi legati ai contratti di servizio nell'ambito dell'EaaS o della Digital Servitization.
La metodologia di Omega si basa su un sistema di scoring che valuta quattro ambiti di rischio: credito, utilizzo dell’asset, valore di mercato e reputazione. Le informazioni raccolte vengono pubblicate su una blockchain, consentendo la creazione di un track record certificato e favorendo la trasferibilità telematica dei contratti a terzi, grazie alla tokenizzazione. Questo approccio consente anche una valutazione più oggettiva dei crediti futuri, facilitando il dialogo con le istituzioni finanziarie</t>
  </si>
  <si>
    <t>Omega ha sviluppato un sistema brevettato che consente una gestione efficace degli asset e dei contratti di servizio, migliorando la trasparenza e la sostenibilità delle operazioni di EaaS. Questo sistema offre un’importante innovazione: la possibilità di trasformare i contratti di servizio e gli asset in liquidità, mediante la cartolarizzazione, offrendo un canale di autofinanziamento per le aziende, incluse le PMI.
Non ci sono informazioni economiche nel deck.
&gt; Motivo Rejection: Settore di riferimento.</t>
  </si>
  <si>
    <t>AI-M è un'azienda italiana, fondata nel 2007, specializzata nel settore del Digital Customer Care &amp; Engagement. La sua missione è rivoluzionare l'interazione tra aziende e clienti attraverso una gamma completa di strumenti e servizi per il supporto clienti online, basati sull'Intelligenza Artificiale</t>
  </si>
  <si>
    <t>Fatturato 2021: €1,37m; 2022 €1,45m; 2023: €1,66m 2024e: €1,91m
L'azienda è Ebitda Positive, nel 2024 ha un Ebitda Margin del 35%.
&gt; Motivo Rejection: Settore di riferimento e crescita flat negli ultimi 4 anni (CAGR 11%).</t>
  </si>
  <si>
    <t>Epsilon è una società medtech fondata nel 2011, specializzata nella ricerca e nello sviluppo di dispositivi medici che utilizzano la terapia a risonanza magnetica (TRM). Questa tecnologia è applicata per trattare una serie di condizioni, tra cui patologie degenerative e neurodegenerative, malattie cardiovascolari, traumi, lesioni, fratture e per supportare la riabilitazione post-operatoria​</t>
  </si>
  <si>
    <t>Epsilon si approccia al segmento B2B che include: ospedali, cliniche, fornitori homecare e compagnie farmaceutiche interessate a integrare dispositivi elettronici nelle terapie farmacologiche.
Non ci sono informazioni economiche nel deck.
&gt; Motivo Rejection: Settore di riferimento.</t>
  </si>
  <si>
    <t>Ad oggi l'azienda è in fase di industrializzazione e certificazione.
&gt; Motivo Rejection: Settore di riferimento e prodotto non ancora a mercato.</t>
  </si>
  <si>
    <t>Global Biomedical Service S.r.l. (GBS) è un'azienda che opera nel settore delle apparecchiature di diagnostica per immagini. Fondata per offrire assistenza tecnica specializzata e soluzioni chiavi in mano, l'azienda si occupa di progettazione, consulenza, manutenzione, riparazione e vendita di apparecchiature medical</t>
  </si>
  <si>
    <t xml:space="preserve">Fatturato 2020: €2,3m; 2021: €4,5m; 2022: €8,1m; 2023: €9,1m; 2024e: €11,1. L'EBITDA Margin nel 2023 è pari al 16%.
&gt; Motivo Rejection: mercato di riferimento e tipologia di operazione (vorrebbero fare un minibond) </t>
  </si>
  <si>
    <t xml:space="preserve">Maind Capital è una piattaforma dedicata all'origination di operazioni di M&amp;A (fusioni e acquisizioni), progettata per velocizzare la fase di deal sourcing e il matching tra la domanda (Sell-Side) e l’offerta (Buy-Side). La piattaforma sfrutta tecnologie avanzate di AI e Natural Language Processing per identificare opportunità e connessioni rilevanti su scala globale, mettendo in contatto advisor, investitori e PMI verificate​.
</t>
  </si>
  <si>
    <t>NutriWorld è un'azienda specializzata nella vendita di integratori sportivi, prodotti per il benessere e cibo dietetico. L'azienda opera attraverso due punti vendita fisici situati a Taranto e Palagiano, e gestisce un e-commerce che copre l'intero territorio italiano.</t>
  </si>
  <si>
    <t>Maind Capital adotta un modello di business basato su abbonamenti rivolti a PMI, advisor di M&amp;A e investitori. L'obiettivo è fornire una piattaforma che possa ottimizzare le fasi iniziali del processo M&amp;A, riducendo i tempi e migliorando l'efficienza delle operazioni grazie alla potenza della tecnologia AI.
Non dovrebbero ancora avere clienti paganti.
Fundraising: €1m.
&gt; Motivo Rejection: Competizione nel mercato (abbiamo visto aziende migliori in questo ambito) e ancora nessun ricavo.</t>
  </si>
  <si>
    <t>Segnalata ad Amedeo.
&gt; Motivo Rejection: settore di riferimento, mercato B2C e poca traction.</t>
  </si>
  <si>
    <t>Team: 49 persone (30 effettivi, gli altri sono i professionisti a P.IVA).
Clienti attesi: 2024: 7k; 2025: 11k; 2026: 21k.
ARR: 2022: €800k; 2023: €1,2m; 2024e: €2,7m; 2025e: €8,2m; 2026e; €25,3m; 2027e: €40,5m.
Ricavi attesi: 2024e: €2,2m (senza includere la parte banking); 2025e: €5,3m: 2026e: €17,9m, 2027e: €35,2m.
Margini: legale: molto alto perché è quasi tutto automatizzato, contabilità: 30% va al commercialista.
EBITDA: 2024e: -€515k; 2025e: -€2,5m; 2026e: €683k; 2027e: €10,5m.
Competitor: in USA: Zen business e Legal zoom. In Europa: Legal Start e Legal Place.
Fundraised: nel 2018 hanno fatto un round da €1,5m (di cui €1m in equiy) ad una valutazione di €5m.
Fundraising: €6m ad una valutazione di €25m-€30m. Il piano prevede un fabbisogno di cassa di €4,5m ma senza considerare la parte delle banche). Hanno delle discussioni avanzate con alcuni fondi (per quasi tutto l’ammontare).
&gt; Fatta call il 14/10. motivo rejection: attualmente, una quota significativa dei ricavi è generata dalle consulenze legali, che costituiscono una parte importante del business dell'azienda. Questo è evidenziato dalla prevalenza di consulenti legali tra i dipendenti (30 su 49). Nei prossimi anni, è previsto un leggero calo della dipendenza da questa attività man mano che l'azienda consoliderà altri servizi, pur mantenendo la consulenza legale una componente rilevante. Inoltre, pre money valuation alta.</t>
  </si>
  <si>
    <t>Med-AI è un'azienda tecnologica specializzata nell'utilizzo di sensori avanzati e tecnologie di intelligenza artificiale (AI) per rivoluzionare le procedure chirurgiche e la formazione medica. L'azienda utilizza una piattaforma innovativa che consente la visualizzazione olografica dei dettagli anatomici, offrendo ai chirurghi una precisione senza precedenti e migliorando la formazione medica​.</t>
  </si>
  <si>
    <t xml:space="preserve">Fondata nel 2020.
Due prodotti: STAINS (normalizzazione delle immagini) e ASSIST (farà segmentazione e quantificazione con report finale e sarà pronto nel 2026).
Risultati/KPIs: hanno due brevetti depositati su entrambi i prodotti.
Team: 3 co-founder (ingegneri e professori biomedici e gestionali).
Revenue Model: SaaS
Competitor: Ibex, Aiforia. 
Traction: hanno iniziato a fare delle istallazioni in Piemonte (Biella e Torino), due istallazioni in Veneto e una in Sicilia. 
Aggiornamenti call 30/10: Soci Fondatori: Orazio Pennisi, Prof. Molinari e Massimo 30% ciascuno; Paolucci 4%. Fondazione Golinelli possiede il 4,3%.
Ruoli: Molinari e Massimo sono professori; si occupano di ricerca e sviluppo. Massimo si occupa dello sviluppo tecnico, Molinari della certificazione. Tre dipendenti full-time al progetto; Orazio diventerà 100% dipendente.
Certificazioni: Vogliono certificare i prodotti in sviluppo; attesa di quotazione ufficiale. Hanno in mente nuove certificazioni previste per il 2025.
Attività Commerciali: Installazione presso La Sapienza di Roma per un progetto da €400k. Altri contatti con aziende in occasione di un congresso. Progetto Stains: Certificazione prevista nel 2025, si prevede di ampliare il numero di tessuti certificati.
&gt; motivo rejection: fase di vita, da monitorare. Prodotto scalabile: sono partiti dal settore dell’oncologia ma è facilmente applicabile ad altri settori della medicina. Dubbi sulla fase di vita e sulla traction ad oggi. </t>
  </si>
  <si>
    <t xml:space="preserve">Revenue mode: Fee upfront: Piccole e medie banche: €50k. Grandi banche: Fino a €250k. Recurring fee: Comprende diversi componenti (licenza, cloud, LLM), Fino a un certo limite temporale (X mesi), i costi sono coperti dalla società; oltre il limite, le banche pagano a consumo. Piccole e medie banche: €50k-€60k/anno, Grandi banche: €100k/anno. Success fee.
Clienti: Credit Agricole, Banca Popolare di Ragusa, ISP (tramite Accenture). In fase di firma finale Iccrea, Desio, Illumia e Sorgenia.
Ricavi: 2022: €35k; 2023: €550k (set up delle piattaforme e canoni dei contratti del 2022): 2024e: €1,2m; 2025e: €7,3m; 2026e: €21m
EBITDA: 2022: -€121k; 2023: -€160k: 2024e: €156k; 2025e: €1,8m; 2026e: €10m
Fundraised: hanno vinto uno Smart&amp;Start di €900k. Nel 2022 hanno fatto un round €1,3m da Azimut e Gellify ad una valutazione di €1,6m. 
Fundraising: saranno in raccolta a settembre 2025, pensano ad un round da €2m.
&gt; motivo rejection: al momento non sono in raccolta, ci aggiorneranno una volta aperto il round. </t>
  </si>
  <si>
    <t xml:space="preserve">Attualmente sono a TRL 5, con i soldi del prossimo round contano di arrivare a TRL 7-8. Il round sarà necessario per costruire l'impianto pilota per lo stoccaggio della CO2.
Ad oggi anche se stoccaggio della C02, stanno iniziando a vendere i carbon credit grazie a collaborazioni con aziende del settore costruzioni che utilizzano la C02 recuperata dall'atmosfera da Carpecarbon per costruire materiali per costruzioni a impatto 0 di CO2.
Team: 4 persone
Fundraising: €5m, Pre-Money intorno ai €30m.
&gt; motivo rejection: al momento non sono in raccolta, ci aggiorneranno una volta aperto il round. </t>
  </si>
  <si>
    <t>Risultati: oltre 3k utenti paganti, quasi €500k di ARR, oltre 140k persone sui social e 2500+ sulla community telegram.
Fundraising: €100k su Mamacrowd e equity €100k ad una pre money di €2,45m
&gt; motivo rejection: mancato seguito e dubbi su Business model (B2C).</t>
  </si>
  <si>
    <t>Business model: monthly fee: €75/mese + Application fee €500 + Success fee: 6%-12%.
&gt; motivo rejection: mamcato seguito.</t>
  </si>
  <si>
    <t>Opes: €2.000.000,00
ALIcrowdIII: €999.905,17
CDP DTF: €2.000.000,00
Finint: €450.000,00
Investitori crowdfunding: €169.100,00</t>
  </si>
  <si>
    <t>Ricavi previsti 2024: €2,4m di cui €2m in Italia e il resto in Spagna (da BP precedentemente condiviso €1m).
Round: Non hanno avviato volutamente il round: in questo mese hanno sentito alcuni fondi italiani (Primo, IFF, UV e FNDX) per capire le loro proposte. La società non ha bisogno di soldi, negli ultimi due mesi EBITDA positivo. Hanno avviato Spagna che sta andando bene. Potrebbero essere interessati a round da €4-6m per poter eventualmente intraprendere percorso di M&amp;A in Francia (in Francia, le normative protezionistiche potrebbero rendere complesso l'ingresso nel mercato. Di conseguenza, potrebbe essere più semplice acquisire un'azienda piccola già esistente nel panorama francese per entrare nel mercato). Inoltre, vorrebbero utilizzare il finanziamento per iniziare l’internazionalizzazione negli USA. 
Ricevuto TS da un fondo disposto a investire €2m a €16m di pre-money. Abbiamo contatto FNDX e la loro view è negativa per motivi principalmente legati al founder e alle modalità di gestione e condivisione delle informazioni e chiarimenti richiesti.
&gt;  motivo rejection: dubbi sul founder.</t>
  </si>
  <si>
    <t>Wodzi</t>
  </si>
  <si>
    <t>Weply</t>
  </si>
  <si>
    <t>Pjt Too Good</t>
  </si>
  <si>
    <t>Cassandra</t>
  </si>
  <si>
    <t>LiveLink</t>
  </si>
  <si>
    <t>Exo Lab</t>
  </si>
  <si>
    <t>TPPay</t>
  </si>
  <si>
    <t>Flash Scientific</t>
  </si>
  <si>
    <t>Paolo Zanni</t>
  </si>
  <si>
    <t>Fabio Bravi</t>
  </si>
  <si>
    <t>Luca Guizzetti-Deloitte</t>
  </si>
  <si>
    <t>Andrea Censoni-Cariplo Factory</t>
  </si>
  <si>
    <t>Sta digitalizzando il settore delle moto in Europa attraverso una piattaforma basata su IoT e software. La sua missione è migliorare la sicurezza e l'esperienza post-vendita per motociclisti, OEM, concessionarie e gestori di flotte. La piattaforma include tre componenti principali: un dispositivo IoT con funzionalità di eCall e GPS per il monitoraggio in tempo reale, un'app mobile per motociclisti che offre servizi come chiamata SOS automatica, sistema anti-furto e manutenzione, e una soluzione SaaS per la gestione delle flotte, integrando le operazioni con le reti di concessionarie e officine.</t>
  </si>
  <si>
    <t>ExoLab Italia è una startup innovativa fondata nel 2020, focalizzata sulla ricerca, sviluppo e produzione di esosomi derivati ​​da piante (Plant-Derived Exosomes, PDEs). Gli esosomi sono piccole vescicole naturali con proprietà uniche, utilizzabili come sistema di trasporto per molecole bioattive, oltre che come agenti biologici autonomi per applicazioni in settori come cosmetica, nutraceutica e biotecnologia.</t>
  </si>
  <si>
    <t>Flash Scientific è una MedTech innovativa che sviluppa dispositivi medici per la radioterapia oncologica basati sull'effetto FLASH, una tecnologia rivoluzionaria che permette trattamenti più rapidi e meno dannosi per i tessuti sani. L'effetto FLASH riduce il danno ai tessuti circostanti al tumore, aumentando l'efficacia delle terapie. Questo approccio apre nuove possibilità per il trattamento di tumori complessi, come il pancreas e gliomi, attualmente difficile da trattare con le tecniche convenzionali​</t>
  </si>
  <si>
    <t>Sviluppa una piattaforma per gestire in modo efficiente il lavoro ibrido. L'azienda ha l'obiettivo di ottimizzare la pianificazione dei giorni di presenza in ufficio, ridurre i costi degli spazi e migliorare la collaborazione tra i team. La piattaforma include funzionalità come la gestione delle presenze, mappe di presenza in tempo reale, e l'integrazione con i sistemi di gestione delle risorse umane per semplificare le operazioni​</t>
  </si>
  <si>
    <t>paolo@wodzi.com</t>
  </si>
  <si>
    <t>davide.guerrieri@weply.it</t>
  </si>
  <si>
    <t>Davide Guerrieri</t>
  </si>
  <si>
    <t>lguizzetti@deloitte.itù</t>
  </si>
  <si>
    <t>Luca Guizzetti</t>
  </si>
  <si>
    <r>
      <t xml:space="preserve">Ha creato un'applicazione di intelligenza artificiale che aiuta le aziende a decidere come distribuire i loro </t>
    </r>
    <r>
      <rPr>
        <i/>
        <sz val="11"/>
        <color theme="1"/>
        <rFont val="Calibri"/>
        <family val="2"/>
      </rPr>
      <t>budget</t>
    </r>
    <r>
      <rPr>
        <sz val="11"/>
        <color theme="1"/>
        <rFont val="Calibri"/>
        <family val="2"/>
      </rPr>
      <t xml:space="preserve"> pubblicitari. L'applicazione analizza e suggerisce in quali canali conviene investire di più per ottenere un miglior ritorno economico. Supporta le aziende nell'allocazione delle spese pubblicitarie in modo più strategico, migliorando l'efficacia delle loro campagne.</t>
    </r>
  </si>
  <si>
    <t>Gabriele Franco</t>
  </si>
  <si>
    <r>
      <t xml:space="preserve">Opera nel settore del </t>
    </r>
    <r>
      <rPr>
        <i/>
        <sz val="11"/>
        <color theme="1"/>
        <rFont val="Calibri"/>
        <family val="2"/>
      </rPr>
      <t>premium food</t>
    </r>
    <r>
      <rPr>
        <sz val="11"/>
        <color theme="1"/>
        <rFont val="Calibri"/>
        <family val="2"/>
      </rPr>
      <t>, in particolare specializzandosi in prodotti alimentari di alta qualità pensati per occasioni speciali, destinati a clienti aziendali.</t>
    </r>
  </si>
  <si>
    <t>Senalata ad Amedeo
Ricavi: 2021: €10m; 2022: €11,8m; 2023: €12m; 2024e: €13m
&gt; motivo rejection: settore di riferimento, fase di vita (troppo grande rispetto al target di VV5).</t>
  </si>
  <si>
    <t>Rejected ad aprile 2020 con motivazione 1.a (fase di vita) e a giugno 2024 con motivazione 1.a (fase di vita) e a luglio 2024 con motivazione 1.a (fase di vita).
Business model: B2B e B2B2C.
Revenue model: margine su ogni polizza del 14% su polizze RC e CVT.
Ricavi: 2023: €170k; 2024e: €1,5m; 2025e: €10,7m (con la vendita di 86k polizze); 2026e: €29,3m.
EBITDA: 2023: -€690k; 2024e: €20k; 2025e: €800k; 2026e: €3,9m.
Fundraising: €5m (di cui €1m committed da cdp). Hanno intenzione di dividere il round in due tranches (uno adesso e uno a gennaio).
&gt;  motivo rejection: fase di vita (sono sul mercato da parecchio e hanno chiuso il 2023 con €170k) e per team poco convincente. In contatto con VV6.</t>
  </si>
  <si>
    <t xml:space="preserve">Bocciata a luglio 2024 con motivazione 1.a (fase di vita)
Prodotti:Hardwere e Softwere.
Business Model: B2B2C per case e B2B per Corporate.
Fundraising: €600k (di cui una parte già committed).
&gt;motivo rejection: fase di vita.
</t>
  </si>
  <si>
    <t>Nati nel 2023, 25k utenti registrati e 40.000 download. Ad oggi hanno concluso 43 transazioni. Devono ancora integrare sia parte pagamenti che spedizione su app.
Round pre-seed da €400k con SAFE/SFP.
&gt; Fatta call con  Alessandro Pontari, motivo rejection: fase di vita (sono appena partiti) e settore di riferimento.</t>
  </si>
  <si>
    <r>
      <t xml:space="preserve">Piattaforma </t>
    </r>
    <r>
      <rPr>
        <i/>
        <sz val="11"/>
        <color theme="1"/>
        <rFont val="Calibri"/>
        <family val="2"/>
      </rPr>
      <t>online</t>
    </r>
    <r>
      <rPr>
        <sz val="11"/>
        <color theme="1"/>
        <rFont val="Calibri"/>
        <family val="2"/>
      </rPr>
      <t xml:space="preserve"> per compravendita di attrezzature sportive usate.</t>
    </r>
  </si>
  <si>
    <t>Seregno</t>
  </si>
  <si>
    <t>lapo.nidiaci@funnifin.com</t>
  </si>
  <si>
    <t>Lapo Nidiaci</t>
  </si>
  <si>
    <t>Piattaforma per educare e supportare dipendenti nella gestione finanziaria, migliorando il loro benessere e la produttività aziendale.</t>
  </si>
  <si>
    <t>Piattaforma per educazione finanziaria che si basa su 3 pillar: (i) assistenza (basata su AI), (ii) supporto qualora virtual assistant non copre tema e (iii) education.
Modello pricing: modello a subscription sulla base del numero di utenti; ad oggi il pricing per dipendente è di €40-70.
Ad oggi hanno 4 clienti e in fase di chiusura hanno altra 4 aziende. Fatturato atteso di €150k.
Round: seed da €1m già committato in parte da CDP e da un società attiva nel HR Tech; inoltre hanno avuto accesso a smart&amp;start in Puglia. Libero ticket da €250k, da segnalare per VV6. 
&gt; motivo rejection: fase di vita.</t>
  </si>
  <si>
    <t>Sandeza realizza software gestionali grazie all’utilizzo della piattaforma di sviluppo low-code, FileMaker. I software svilippati da Sandeza sono: flessibili e personalizzabili, Multipiattaforma e facilmente fruibili. Ad oggi l'azienda ha sviluppato due prodotti:
Zproduction: focalizzato sui processi produttivi; Zservice: per il mondo dei servizi e commercio B2B.</t>
  </si>
  <si>
    <t>Rejected a settembre 2024 con motivazione 1.h (percorso di crescita).
Nati nel 2013 e cresciuti in bootstrapping senza fundraising.
Revenue model: licenza annaule o perpetua con maintenance. Ragionano su numero utenti per il pricing (€1k/utente per la perpetua e €500/utente per la annuale).
Target clienti: PMI con linee/processi complessi. Ad oggi hanno 65 clienti circa (10 licenza annuale) con numero mediano dipendenti di 25.
Ad oggi acquisizione è diretta/segnalazioni; stanno sviluppando canale dei partner.
Fatturato: 2020: €523k; 2021: €590k; 2022: €695k; 2023: €730k. Quello del 2024 è in linea/di poco inferiore a quello del 2023.
Fundraising: sono in raccolta per €2m.
&gt; Fatta call con Alessandro Pontari: dubbi su percorso di crescita; scenario competitivo/scalabilità; team.</t>
  </si>
  <si>
    <t>Segnalata ad Amedeo
Flash Scientific si posiziona sul mercato globale, rivolgendosi a ospedali, cliniche universitarie e centri di ricerca. Il modello di business prevede vendite dirette tramite una rete di distributori e agenti locali. Per accelerare l'ingresso nel mercato e ridurre i rischi, Flash Scientific sta acquisendo una PMI con esperienza nella produzione di dispositivi per la radioterapia, garantendo così un flusso di cassa immediato e un'infrastruttura già consolidata.
&gt; Motivo rejection: struttura dell'operazione.</t>
  </si>
  <si>
    <t>Team: 10 persone.
Brevetti: 19 brevetti alcuni sono depositati altri concessi.
Ricavi: 2024e: €60-70k; 2025e: €800k.
Fundraised: €1,7m ad una valutazione post-money di €6m da CDP ed Eureka!.
Fundraising: €5m (soft commitment da CDP ed Eureka!).
&gt; Fatta call il 11/11. Motivo rejection: fase di vita. Ci inviano documentazione su tecnologia, prodotto e BP.</t>
  </si>
  <si>
    <t xml:space="preserve">rejected a settembre 2024 con motivazione 1.m (settore di riferimento).
Nata nel 2019.
Prodotti: Pluretana (per la moda e abbigliamento prodotto più leggero, sottile, flessibile ) e bio attributed PVC.
Fatturato: 2023: €50k; 2024e: €90k; 2025e: €1,2m; 2026e: €3,4m.
Fundraised: pre seed round €300k con CDP e Plug&amp;Play
Fundraising: €1m (di €500k già committed da CDP) ad una valutazione di €8,5m.
&gt; Fatta call il 11/11. Motivo rejection: fase di vita </t>
  </si>
  <si>
    <t>Nati nel 2019
Team: 5 persone (alcuni consulenti esterni per la parte di formazione).
Clienti: 4 per HrGo, 50 PMI e start up.
Pricing: €970k/mese e €1,4m/mese con assesment aziendale iniziale e periodico, staff meeting programmati, finestre temporali aperte per ognuno dei clienti per il tutoraggio.
Ricavi: 2024e: €150k (con 40 clienti).
Fundraising: €350k (€35k già committed in una holding di partecipazione).
&gt; Fatta call il 11/11. Motivo rejection: fase di vita e struttura dell’operazione (ticket piccolo rispetto al target di VV5).</t>
  </si>
  <si>
    <t>Segnalata ad Amedeo.
Ricavi:2023: €250k; 2024e: €300k.
Fundraising: €2m ad una valutazione di €5,5m-€7,7m.
&gt; Fatta call il 11/11. Bocciati da VV6. Motivo rejection: fase di vita, business model poco scalabile, team non convincente.</t>
  </si>
  <si>
    <t xml:space="preserve">Team: 12 persone.
Clienti: 10 
Ricavi: Y5: €561k; Y6: €563k; Y7: €574k; € Y8: €586k; Y9: €598.
Ricavi attesi: 2025e: €1m; 2026e: €10m; 2027e; €19m, 2028e: €31m.
Fundraising: nel 2025 vogliono raccogliere €16m in equity e €4m in debt ad una valutazione di €24m (40% diluizione). Hanno in mente anche un altro round nel 2027 da €22m.
&gt; Fatta call il 12/11. Motivo rejection: ticket elevato rispetto al target di VV5, settore di riferimento e percorso di crescita (crescita molto flat negli anni). </t>
  </si>
  <si>
    <r>
      <t xml:space="preserve">Fondata nel 2019 e con sede a Milano, Akamas ha sviluppato una piattaforma </t>
    </r>
    <r>
      <rPr>
        <i/>
        <sz val="11"/>
        <rFont val="Calibri"/>
        <family val="2"/>
      </rPr>
      <t>software B2B</t>
    </r>
    <r>
      <rPr>
        <sz val="11"/>
        <rFont val="Calibri"/>
        <family val="2"/>
      </rPr>
      <t xml:space="preserve"> che, grazie ad algoritmi di </t>
    </r>
    <r>
      <rPr>
        <i/>
        <sz val="11"/>
        <rFont val="Calibri"/>
        <family val="2"/>
      </rPr>
      <t>AI</t>
    </r>
    <r>
      <rPr>
        <sz val="11"/>
        <rFont val="Calibri"/>
        <family val="2"/>
      </rPr>
      <t xml:space="preserve"> proprietari e brevettati, permette di ottimizzare ed efficientare i sistemi IT complessi. La Società è nata come </t>
    </r>
    <r>
      <rPr>
        <i/>
        <sz val="11"/>
        <rFont val="Calibri"/>
        <family val="2"/>
      </rPr>
      <t xml:space="preserve">spin-off </t>
    </r>
    <r>
      <rPr>
        <sz val="11"/>
        <rFont val="Calibri"/>
        <family val="2"/>
      </rPr>
      <t xml:space="preserve">dell’azienda di consulenza Moviri, che detiene il 90% del capitale sociale (i founders possiedono il restante 10% + 20% </t>
    </r>
    <r>
      <rPr>
        <i/>
        <sz val="11"/>
        <rFont val="Calibri"/>
        <family val="2"/>
      </rPr>
      <t>ESOP</t>
    </r>
    <r>
      <rPr>
        <sz val="11"/>
        <rFont val="Calibri"/>
        <family val="2"/>
      </rPr>
      <t>).</t>
    </r>
  </si>
  <si>
    <t>Stelo</t>
  </si>
  <si>
    <t>Karrycar</t>
  </si>
  <si>
    <t>RarEarth</t>
  </si>
  <si>
    <t>Traipler</t>
  </si>
  <si>
    <t>Quarkpay</t>
  </si>
  <si>
    <t>YanchWare</t>
  </si>
  <si>
    <t>KOOKone</t>
  </si>
  <si>
    <t>Teach Corner</t>
  </si>
  <si>
    <t>JedAI</t>
  </si>
  <si>
    <t>TAC</t>
  </si>
  <si>
    <t>Wedelay</t>
  </si>
  <si>
    <t>11/112024</t>
  </si>
  <si>
    <t>Realizza scarpe su misura utilizzando tecnologia basata su biometria. Ogni paio di scarpe è personalizzato per adattarsi alla forma e alla taglia del piede del cliente, garantendo sia comfort che stile.</t>
  </si>
  <si>
    <t>Startup che si occupa di riciclare magneti speciali, chiamati NdFeB, che contengono terre rare (gruppo di 17 elementi chimici che includono metalli) e sono utilizzati in veicoli elettrici come scooter e biciclette. La loro tecnologia consente di recuperare e riutilizzare questi materiali preziosi, contribuendo a ridurre gli sprechi e a rendere il settore dei trasporti più sostenibile.</t>
  </si>
  <si>
    <t xml:space="preserve">Facilita le transazioni internazionali per le imprese. Offre soluzioni di pagamento per le aziende che operano a livello globale. La piattaforma consente alle aziende di accettare più di 50 metodi di pagamento internazionali, supportando oltre 30 regioni. È particolarmente orientata ai settori come il gaming e i social media, e permette una facile integrazione nei sistemi aziendali tramite API o SDK. </t>
  </si>
  <si>
    <t>Sviluppa soluzioni software per le aziende. Si occupa di migliorare i processi aziendali attraverso l'utilizzo di intelligenza artificiale. L'obiettivo è aiutare le aziende a gestire meglio i loro dati e aumentare l'efficienza delle operazioni quotidiane.</t>
  </si>
  <si>
    <t xml:space="preserve">Piattaforma che facilita il processo di approvvigionamento di beni per i ristoranti, migliorando l'efficienza e riducendo i costi. </t>
  </si>
  <si>
    <t>Piattaforma online per la formazione. Permette a professionisti e aziende di creare corsi personalizzati, sia per la formazione interna che per i clienti, con un focus sulla didattica digitale. La piattaforma include strumenti per creare contenuti, tracciare i progressi e gestire le attività didattiche.</t>
  </si>
  <si>
    <t>Punta a codificare i pensieri umani per consentire un'interazione fluida tra persone e tecnologia. Il suo obiettivo è sviluppare algoritmi autonomi di nuova generazione, iniziando dal settore automobilistico.</t>
  </si>
  <si>
    <t>Si occupa di offrire soluzioni tecnologiche per l'automazione del lavoro amministrativo, aiutando le aziende a semplificare processi complessi come la gestione documentale e la compliance.</t>
  </si>
  <si>
    <t>Offre un servizio per aiutare le aziende a gestire meglio i loro progetti. Utilizzando tecnologia avanzata, monitora il progresso dei progetti in tempo reale, identificando eventuali ritardi o problemi prima che diventino troppo grandi. In pratica, le aziende possono usare la piattaforma di Wedelay per evitare imprevisti, organizzare meglio le risorse e assicurarsi di completare i progetti in tempo, rispettando le scadenze.</t>
  </si>
  <si>
    <t>Segnalata ad Amedeo.
Business model: B2C.
Ricavi: Y1: €72k
Fundraising: €150k
&gt; motivo rejection: settore di riferimento. Chiedere prima ad Amedeo perché ha chiesto aggiornamenti.</t>
  </si>
  <si>
    <t>Fundraising: €2,8m.
&gt; La analizza team VV6. Motivo rejection: fase di vita.</t>
  </si>
  <si>
    <t>Competitor: Deliveristo e Spolaya
Fundraising: €500k-€1m.
&gt; Motivo rejection: settore di riferimento e diversificazione del portafoglio.</t>
  </si>
  <si>
    <t>Ricavi: 2025e: €0k; 2026e: €0k; 2027e: €1,8m
&gt; La analizza team VV6. motivo rejection: fase di vita. Settore interessante, da monitorare.</t>
  </si>
  <si>
    <t>Ricavi: 2025e: €400k; 2026e: €2,1m; 2027e: €9,1m
Fundraising: €3m.
&gt; Motivo rejection: fase di vita.</t>
  </si>
  <si>
    <t>Belluno</t>
  </si>
  <si>
    <t>Stefano Zanovello</t>
  </si>
  <si>
    <t>Jacopo Neri</t>
  </si>
  <si>
    <t>Davide Pagliara</t>
  </si>
  <si>
    <t>Alessandro Belleno</t>
  </si>
  <si>
    <t>Segnalata ad Amedeo.
Ricavi: 2024e: marzo- agosto: €160k
Team: 7 persone (di cui 3 founder).
Revenue model: si basa su una fee del 4% sul valore della transazione, pagata dal venditore, che copre tre costi principali: assicurativo, operativo e servizi di gestione.
Fundraising: €2m ad una valutazione di €5m.
&gt; Fatta call il 12/11. Motivo rejection: fase di vita. Da monitorare.</t>
  </si>
  <si>
    <t>Lenderwize</t>
  </si>
  <si>
    <r>
      <rPr>
        <i/>
        <sz val="11"/>
        <color theme="1"/>
        <rFont val="Calibri"/>
        <family val="2"/>
      </rPr>
      <t>Startup</t>
    </r>
    <r>
      <rPr>
        <sz val="11"/>
        <color theme="1"/>
        <rFont val="Calibri"/>
        <family val="2"/>
      </rPr>
      <t xml:space="preserve"> londinese che combina </t>
    </r>
    <r>
      <rPr>
        <i/>
        <sz val="11"/>
        <color theme="1"/>
        <rFont val="Calibri"/>
        <family val="2"/>
      </rPr>
      <t>fintech</t>
    </r>
    <r>
      <rPr>
        <sz val="11"/>
        <color theme="1"/>
        <rFont val="Calibri"/>
        <family val="2"/>
      </rPr>
      <t xml:space="preserve"> e </t>
    </r>
    <r>
      <rPr>
        <i/>
        <sz val="11"/>
        <color theme="1"/>
        <rFont val="Calibri"/>
        <family val="2"/>
      </rPr>
      <t>paytech</t>
    </r>
    <r>
      <rPr>
        <sz val="11"/>
        <color theme="1"/>
        <rFont val="Calibri"/>
        <family val="2"/>
      </rPr>
      <t xml:space="preserve"> in un’unica piattaforma. Inizialmente focalizzata sul settore delle telecomunicazioni, offre una soluzione per gestire pagamenti e finanziamenti incrociati tra molteplici controparti a livello globale, semplificando la complessa gestione dei flussi di cassa e delle transazioni internazionali.
Oltre al settore TLC, la società sta espandendo il proprio modello verso altri mercati, automatizzando l'intero processo di pagamento e credito commerciale per le PMI. Attraverso la piattaforma, le aziende possono convertire le fatture in liquidità in modo immediato e gestire pagamenti e incassi in multivaluta, grazie a conti correnti creati </t>
    </r>
    <r>
      <rPr>
        <i/>
        <sz val="11"/>
        <color theme="1"/>
        <rFont val="Calibri"/>
        <family val="2"/>
      </rPr>
      <t xml:space="preserve">ad hoc </t>
    </r>
    <r>
      <rPr>
        <sz val="11"/>
        <color theme="1"/>
        <rFont val="Calibri"/>
        <family val="2"/>
      </rPr>
      <t>per i clienti.</t>
    </r>
  </si>
  <si>
    <t>Il modello di business di Fintech+ si basa su diverse Tipologie di commissioni:
per attività come gestione dei pagamenti e delle transazioni.
per l'accesso a strumenti avanzati come il comprehensive portfolio manager e la reporting suite.
intermediazione assicurativa, per coperture assicurative opzionali.
per servizi tecnologici, per l'utilizzo di tecnologie avanzate, come l'AI-driven credit assessment e strumenti di verifica delle fatture.
Fatturato 2022: €2,62m; 2023: €4,85m. L'EBITDA nel 2023 è pari al 3%.
Fundraised: complessivamente hanno raccolto $4,2m . ultimo round da €3m ad una valutazione di €20m con un fondo inglese.
Fundraising: €5m-€10m 
&gt; Dubbi su marginalità molto basse. Fatta call il 15/11. Motivo rejection: struttura del round e scalabilità del business model.</t>
  </si>
  <si>
    <t>fabiobravi@gmail.com</t>
  </si>
  <si>
    <t xml:space="preserve">ExoLab ha sviluppato un processo di produzione sostenibile e a zero rifiuti , che include:
1) Estrazione e concentrazione degli esosomi : tramite attività meccaniche e temperature basse, senza l'uso di solventi chimici.
2) Caricamento delle molecole : gli esosomi vegetali sono in grado di trasportare proteine, acidi nucleici, e altre molecole bioattive, rendendoli adatti a impieghi sia come ingredienti bioattivi autonomi sia come veicoli per il rilascio di farmaci (Drug Delivery System)
Ambiti di applicazione:
Cosmetica e Nutraceutica : esosomi utilizzati per migliorare l'efficacia e la sicurezza degli ingredienti attivi.
Biotecnologia e Terapie Avanzate : esosomi caricati con molecole bioattive per applicazioni terapeutiche e come veicoli di trasporto per vaccini e terapie geniche
Fundraising: Hanno aperto un round di Series A da €5m.
&gt; motivo rejection: settore diriferimento (biotech). </t>
  </si>
  <si>
    <t>Bocciata a dicembre 2020 con motivazione 2.a (non in raccolta). Da monitorare.
Ricavi: 2022: circa €6m; 2023: circa €5m; 2024e: circa €18m; 2025: circa €38m.
Fundraised: hanno investito Rialto Venture, Nova Capital e Lagfin.
&gt; Hanno sede sia a Bari che Milano. Amedeo ha inviato una prima bozza del TS preparata da Roberto Nigro. L'idea è di investire €3-4m (se partecipa VV5 €4m altrimenti €3m con solo VV6 e VV7). Dubbi sul management e scalabilità del business.</t>
  </si>
  <si>
    <t>andrea.censoni@cariplofactory.it</t>
  </si>
  <si>
    <t>Andrea Censoni</t>
  </si>
  <si>
    <t>stefano.zanovello@steloitaly.com</t>
  </si>
  <si>
    <t>m.stevanin@karrycar.com</t>
  </si>
  <si>
    <t>Mattia Stevanin</t>
  </si>
  <si>
    <t>jacopo.neri@rarearth.it</t>
  </si>
  <si>
    <t>dome@dlventures.it</t>
  </si>
  <si>
    <t>davidepagliara@quarkpay.eu</t>
  </si>
  <si>
    <t xml:space="preserve">edmondo.sparano@zestgroup.vc </t>
  </si>
  <si>
    <t>alessandro.belleno@kookone.com</t>
  </si>
  <si>
    <t>simone@teachcorner.com</t>
  </si>
  <si>
    <t>Simone Bresciani</t>
  </si>
  <si>
    <t>Segnalata ad Amedeo.
Ricavi attesi: 2024e: 30k.
Fundraising: €1m.
&gt; motivo rejection: mancato seguito.</t>
  </si>
  <si>
    <t>Marco Cipriani</t>
  </si>
  <si>
    <t>Slesh (Easylivery)</t>
  </si>
  <si>
    <t xml:space="preserve">Bocciata a gennaio 2023 con motivazione 2.a (non in raccolta). Da monitorare.
Fondata nel 2020.
Offrono una piattaforma no/low code per testare soluzioni blockchain per startup/dev/freelance/aziende (IT provider, istituti di ricerca, fintch/AI/notarizzazione).
Business model : SaaS freemium (free, $80 Dev, $800 pro).
Team: 3 founder e 10 dipendenti.
1200 utenti registrati, di cui il 50% attivi (soprattutto Asia, Europa e NA).
Fundraised: hanno raccolto finora 2 SAFE, per un totale di €150k da degli acceleratori/fondi internazionali, più €800k di Smart&amp;Start.
Fundraising: €1m da chiudere nel Q4'2024
&gt; è stata fatta rivivere per valutazione AIFI, da capire se fissare una call di update (in contatto team VV6, hanno fissato call il 18/10). Il team di VV6 fatto una call di aggiornamento. Hanno avuto difficoltà nel convertire gli utenti iscritti in paganti, per questo motivo hanno iniziato a lavorare a progetti di consulenza da cui deriverà la maggior parte dei ricavi del 2024.
Lato round, hanno deciso di mettere in stand-by l'attività di fundraising fin quando non raggiungeranno le giuste metriche. Stanno pensando ad un bridge round, ci terranno aggiornati. </t>
  </si>
  <si>
    <t>Segnalati da Amedeo. 
il deck non contiene informazionio economiche.
&gt; motivo rejection: Business model poco scalabile (stampo consulenziale).</t>
  </si>
  <si>
    <t>il deck non contiene informazioni economiche
&gt; motivo rejection: fase di vita (sono ancora pre-seed)</t>
  </si>
  <si>
    <t>Ricavi: 2024e: €11k; 2025e: €1,1m; 2026e: €1,3m; 2027e: €9m.
Fundraising: €300k.
&gt; motivo rejection: fase di vita. Non va mandata mail di rejection.</t>
  </si>
  <si>
    <r>
      <t xml:space="preserve">Piattaforma digitale che semplifica e ottimizza il trasporto di veicoli (automobili) in Italia ed Europa. Si rivolge a concessionarie, noleggiatori, case madri e trasportatori, riducendo i costi operativi tramite un gestionale integrato. Le funzionalità includono: richieste di preventivi centralizzate, monitoraggio in tempo reale dei viaggi, caricamento foto, </t>
    </r>
    <r>
      <rPr>
        <i/>
        <sz val="11"/>
        <color theme="1"/>
        <rFont val="Calibri"/>
        <family val="2"/>
      </rPr>
      <t>chat</t>
    </r>
    <r>
      <rPr>
        <sz val="11"/>
        <color theme="1"/>
        <rFont val="Calibri"/>
        <family val="2"/>
      </rPr>
      <t xml:space="preserve"> interna con i fornitori, servizi personalizzati e riconciliazione delle fatture per grandi aziende, oltre a soluzioni </t>
    </r>
    <r>
      <rPr>
        <i/>
        <sz val="11"/>
        <color theme="1"/>
        <rFont val="Calibri"/>
        <family val="2"/>
      </rPr>
      <t>white label</t>
    </r>
    <r>
      <rPr>
        <sz val="11"/>
        <color theme="1"/>
        <rFont val="Calibri"/>
        <family val="2"/>
      </rPr>
      <t xml:space="preserve">. L’obiettivo è rendere più efficiente il processo di trasporto, dal </t>
    </r>
    <r>
      <rPr>
        <i/>
        <sz val="11"/>
        <color theme="1"/>
        <rFont val="Calibri"/>
        <family val="2"/>
      </rPr>
      <t>matching</t>
    </r>
    <r>
      <rPr>
        <sz val="11"/>
        <color theme="1"/>
        <rFont val="Calibri"/>
        <family val="2"/>
      </rPr>
      <t xml:space="preserve"> alla gestione delle consegne.</t>
    </r>
  </si>
  <si>
    <t>gabriele.franco@cassandra.app</t>
  </si>
  <si>
    <t>TPPay è la prima piattaforma italiana di EMI-as-a-Service (Electronic Money Institution) e si posiziona come una soluzione per l'offerta di servizi di pagamento digitali e open banking senza la necessità per i clienti di ottenere una licenza EMI. La piattaforma è particolarmente rivolta a grandi aziende e settori quali retail, utilities, telecomunicazioni, assicurazioni, turismo e fintech.</t>
  </si>
  <si>
    <t xml:space="preserve">Sono investitori di qualche SGR e questo progetto fa parte di una società più grande (TAS).
Struttura organizzativa: hanno in mente un’operazione di management buyout su TPPay prevede l'acquisizione del 100% della società da TAS per €500k (considerando la partecipazione del fondo olandese), rendendola indipendente. Si creerà un veicolo partecipato dai manager e promotori dell’iniziativa, cercando un coinvestitore per raccogliere €500k iniziali e successivamente €3M (pre-money €15M oppure unico socio post money €10m). 
Ricavi 2024e: 350k-400k
&gt; Fatta call il 19/11. Motivo rejection: struttura dell’operazione. </t>
  </si>
  <si>
    <t>Nata nel 2019.
Ricavi: 2022: €140k; 2023: €700k; 2024e: €1m.
Ebitda: 2024e: €70k
AOV: €1,2k.
CAC: €300.
Fundraised: €300k ad una valutazione di €1m.
Fundraising: €2m ad una pre-money di €7,5m per incrementare la presenza in Italia e per espandersi in Spagna.
&gt; Fatta call il 19/11. Motivo rejection: business model B2C, founder non convincente.</t>
  </si>
  <si>
    <t>3D4MEC</t>
  </si>
  <si>
    <t xml:space="preserve"> K3RX</t>
  </si>
  <si>
    <t>Credit Service</t>
  </si>
  <si>
    <t>Live Information System</t>
  </si>
  <si>
    <t>ISAAC</t>
  </si>
  <si>
    <t>Soource</t>
  </si>
  <si>
    <t>Imola</t>
  </si>
  <si>
    <t>Francesco Pezcoller</t>
  </si>
  <si>
    <t>Iris Agalliu</t>
  </si>
  <si>
    <t>Luca Bernardo</t>
  </si>
  <si>
    <t>Francesco D’Antonio-Integrae SIM</t>
  </si>
  <si>
    <t>giorgio.montanari@k3rx.com</t>
  </si>
  <si>
    <t>Giorgio Montanari</t>
  </si>
  <si>
    <r>
      <rPr>
        <i/>
        <sz val="11"/>
        <color theme="1"/>
        <rFont val="Calibri"/>
        <family val="2"/>
      </rPr>
      <t>Spin-off</t>
    </r>
    <r>
      <rPr>
        <sz val="11"/>
        <color theme="1"/>
        <rFont val="Calibri"/>
        <family val="2"/>
      </rPr>
      <t xml:space="preserve"> del CNR, specializzata nella produzione di componenti avanzati in materiali compositi ceramici ultraleggeri e resistenti alle alte temperature. I prodotti, come ugelli di propulsione, scudi termici e flap, trovano applicazione nell'aerospazio, grazie a collaborazioni con enti e aziende come CNR, ESA, Avio, DLR e ArianeGroup. </t>
    </r>
  </si>
  <si>
    <r>
      <rPr>
        <i/>
        <sz val="11"/>
        <color theme="1"/>
        <rFont val="Calibri"/>
        <family val="2"/>
      </rPr>
      <t xml:space="preserve">Startup fintech </t>
    </r>
    <r>
      <rPr>
        <sz val="11"/>
        <color theme="1"/>
        <rFont val="Calibri"/>
        <family val="2"/>
      </rPr>
      <t>che aiuta le aziende a gestire i pagamenti e i crediti in modo più semplice e organizzato. La sua piattaforma, MyCreditService, offre strumenti per tenere sotto controllo il flusso di cassa, vendere fatture per ottenere liquidità (</t>
    </r>
    <r>
      <rPr>
        <i/>
        <sz val="11"/>
        <color theme="1"/>
        <rFont val="Calibri"/>
        <family val="2"/>
      </rPr>
      <t>invoice</t>
    </r>
    <r>
      <rPr>
        <sz val="11"/>
        <color theme="1"/>
        <rFont val="Calibri"/>
        <family val="2"/>
      </rPr>
      <t xml:space="preserve"> </t>
    </r>
    <r>
      <rPr>
        <i/>
        <sz val="11"/>
        <color theme="1"/>
        <rFont val="Calibri"/>
        <family val="2"/>
      </rPr>
      <t>trading</t>
    </r>
    <r>
      <rPr>
        <sz val="11"/>
        <color theme="1"/>
        <rFont val="Calibri"/>
        <family val="2"/>
      </rPr>
      <t>) e finanziare fornitori in modo più flessibile (</t>
    </r>
    <r>
      <rPr>
        <i/>
        <sz val="11"/>
        <color theme="1"/>
        <rFont val="Calibri"/>
        <family val="2"/>
      </rPr>
      <t>reverse finance</t>
    </r>
    <r>
      <rPr>
        <sz val="11"/>
        <color theme="1"/>
        <rFont val="Calibri"/>
        <family val="2"/>
      </rPr>
      <t>).</t>
    </r>
  </si>
  <si>
    <t>irisagalliu89@gmail.com</t>
  </si>
  <si>
    <r>
      <rPr>
        <i/>
        <sz val="11"/>
        <color theme="1"/>
        <rFont val="Calibri"/>
        <family val="2"/>
      </rPr>
      <t>Startup</t>
    </r>
    <r>
      <rPr>
        <sz val="11"/>
        <color theme="1"/>
        <rFont val="Calibri"/>
        <family val="2"/>
      </rPr>
      <t xml:space="preserve"> operante nel settore </t>
    </r>
    <r>
      <rPr>
        <i/>
        <sz val="11"/>
        <color theme="1"/>
        <rFont val="Calibri"/>
        <family val="2"/>
      </rPr>
      <t>ICT</t>
    </r>
    <r>
      <rPr>
        <sz val="11"/>
        <color theme="1"/>
        <rFont val="Calibri"/>
        <family val="2"/>
      </rPr>
      <t xml:space="preserve"> che sviluppa soluzioni tecnologiche per il monitoraggio e la gestione intelligente degli edifici. Offrono un sistema integrato basato su sensori </t>
    </r>
    <r>
      <rPr>
        <i/>
        <sz val="11"/>
        <color theme="1"/>
        <rFont val="Calibri"/>
        <family val="2"/>
      </rPr>
      <t>smart</t>
    </r>
    <r>
      <rPr>
        <sz val="11"/>
        <color theme="1"/>
        <rFont val="Calibri"/>
        <family val="2"/>
      </rPr>
      <t xml:space="preserve"> e intelligenza artificiale, progettato per ottimizzare la gestione delle infrastrutture edilizie, migliorare l’efficienza energetica e ridurre i costi operativi. Le loro soluzioni supportano gli obiettivi ambientali dell'Unione Europea, promuovendo la sostenibilità degli edifici. </t>
    </r>
  </si>
  <si>
    <t>Business model: SaaS 
Pricing: da €3/mq più una fee annuale.
Fundraising; €1m.
&gt; Motivo rejection: fase di vita (il prodotto è ancora in fase di sviluppo e sono a TRL 6) e per differenziazione rispetto ai competitor.</t>
  </si>
  <si>
    <t>alberto.bussini@isaacsrl.com</t>
  </si>
  <si>
    <t>Alberto Bussini</t>
  </si>
  <si>
    <t>maicol.verzotto@soource.com</t>
  </si>
  <si>
    <t>Maicol Verzotto</t>
  </si>
  <si>
    <t>Bocciata a luglio 2023 con motivazione 1.g (piano di crescita).
Utenti registrati sulla piattaforma: 45k; 165k istallazioni dell'App
26k pagamenti gestiti verso le scuole paritarie e pubbliche.
CAC: €150
Fatturato: 2023e: €381k; 2024e: €528k (da BP precedente €897k); 2025e: 1,3m; 2026e: €3,3m; 2027e: €7,3m; 2028e: €14,5m.
Fundraising: €2m
&gt; motivo rejection: fase di vita e business model poco scalabile.</t>
  </si>
  <si>
    <t>Bocciata a giugno 2022 con motivazione 1.a (fase di vita).
Fondata nel 2022.
Business model: B2B SaaS.
Team: 16 persone di cui 4 co-founder.
Ricavi: 2024e: €650k-€700k (YTD ottobre €600k) ad oggi non sono contratti ricorrenti; 
Clienti/Partner commerciali: Terna, Italgas, Banco BPM, Unipol, ESA, Aws, Nvidia,Microsoft.
Fundraised: al momento hanno raccolto nel 2022 da €1,5m ad una pre money di €4,5m con Primo Space. 
Fundraising: €4m (di cui €2,5m committed da Primo Space e un fondo californiano Montage Ventures che farebbe da lead) ad una pre money di €14m.
&gt; Fatta call il 30/10. Motivo rejection: struttura dell’operazione (pre money elevata rispetto allo stadio di vita dell’iniziativa).</t>
  </si>
  <si>
    <r>
      <t xml:space="preserve">Ha sviluppato un sistema operativo, con focus sui settori </t>
    </r>
    <r>
      <rPr>
        <i/>
        <sz val="11"/>
        <color theme="1"/>
        <rFont val="Calibri"/>
        <family val="2"/>
      </rPr>
      <t>automotive</t>
    </r>
    <r>
      <rPr>
        <sz val="11"/>
        <color theme="1"/>
        <rFont val="Calibri"/>
        <family val="2"/>
      </rPr>
      <t xml:space="preserve"> e avionica, che consente di avere performance migliori, un più alto livello di certificabilità e maggiore interoperabilità.</t>
    </r>
  </si>
  <si>
    <t>Marco Solieri</t>
  </si>
  <si>
    <t>marco.solieri@minervasys.tech</t>
  </si>
  <si>
    <t>Fundraising: €2m di cui €1,1m già committed.
La società dedicata al prodotto OS sarà uno spin-out di Minerva Systems.
&gt; Fatta call con Alessandro Pontari: bocciata per fase di vita. Il sistema operativo è ancora in fase prototipale. Messo in contatto con quelli di Join Capital.</t>
  </si>
  <si>
    <t>20 soci attuali:
€1.415.051,31</t>
  </si>
  <si>
    <r>
      <t xml:space="preserve">Piattaforma che utilizza </t>
    </r>
    <r>
      <rPr>
        <i/>
        <sz val="11"/>
        <rFont val="Calibri"/>
        <family val="2"/>
        <scheme val="minor"/>
      </rPr>
      <t>blockchain</t>
    </r>
    <r>
      <rPr>
        <sz val="11"/>
        <rFont val="Calibri"/>
        <family val="2"/>
        <scheme val="minor"/>
      </rPr>
      <t xml:space="preserve"> e firma digitale per certificare, firmare e conservare documenti in modo sicuro, garantendo autenticità, integrità e validità legale. Offre certificazione documentale per prevenire frodi, firma digitale legalmente valida, archiviazione sicura e tracciabilità completa grazie alla registrazione delle operazioni sulla </t>
    </r>
    <r>
      <rPr>
        <i/>
        <sz val="11"/>
        <rFont val="Calibri"/>
        <family val="2"/>
        <scheme val="minor"/>
      </rPr>
      <t>blockchain</t>
    </r>
    <r>
      <rPr>
        <sz val="11"/>
        <rFont val="Calibri"/>
        <family val="2"/>
        <scheme val="minor"/>
      </rPr>
      <t>.</t>
    </r>
  </si>
  <si>
    <t>Nati nel 2018.
La commercializzazione avviene attraverso una strategia multicanale: la vendita diretta, supportata dalla generazione di lead derivanti da campagne di marketing digitale e la vendita indiretta, attraverso la collaborazione con distributori in Italia e all'estero. 
KPI: Ricavi: 2021: 1,1m; 2022: €1,33m; 2023: €1,7m (margine 60%).
Fundraised: nel gennaio 2024 hanno raccolto tramite crowdfunding €1,2m ad una post money di €13m.
Fundraising: €3m ad una valutazione di €13m-€15m hanno ricevuto già un TS dal Fondo Friulia che farebbe da follower (metterebbe €500k).
&gt; Fatta call il 30/10. motivo rejection: settore di riferimento.</t>
  </si>
  <si>
    <t>Segnalata ad Amedeo.
Obiettivi:
- Rivoluzionare la gestione dei rifiuti attraverso la robotica e l'intelligenza artificiale (IA).
- Sviluppo di un "cestino intelligente" che riconosce e smista i tipi di rifiuti all'interno.
- Utilizzo di AI generativa per analizzare le statistiche sui rifiuti raccolti.
Specifiche del Prodotto:
- Capacità dei cestini: 320 litri, con 4 scompartimenti (completamente personalizzabili).
- Costo produzione: €1,6k (produzione esternalizzata, assemblaggio e collaudo gestiti internamente).
- Tempistiche di produzione: 50 unità/mese (pianificato), con l'attuale capacità produttiva tra 15-25 unità/mese.
Prezzo di Vendita:
- Prezzo unitario: €3,5k (versione standard).
- Manutenzione: +10% annuo per la manutenzione.
- Contratto minimo: 3 anni.
- Robot as a service: Costo: 10% del prezzo finale (€300/mese circa). Durata minima: 3 anni, manutenzione inclusa.
Business model: prevalentemente B2B, ma hanno prodotto anche alcuni robot per il B2C.
Clienti: Agos, Michelin, Google, Autogrill, Enel, Aeroporto di Bologna, ecc..
Brevetto: 2 brevetti accettati, 2 pending e 2 depositati.
Competition tra Italia e Europa: Relearn, Clean Robotx, GreyParrot (analizzano le discariche però non differenziano).
Team: 12 persone.
Ricavi: 2022: €0; 2023: €38k; 2024e: €100-150k; 2025e: €500k; 2026e: €10,5m; 2027e: €35m
EBITDA: 2025e: €1,3m; 2025e: €2,9m; 2026e: €14,2m.
Fundraised: €300k con BA e VC.
Fundraising: €2m ad una pre-money €8m.
&gt; motivo rejection: fase di vita.</t>
  </si>
  <si>
    <t>Clienti target: Editori, agenzie e brand diretti (anche se al momento stanno passando tramite agenzia).
Ricavi: 2024e: €350k, di cui €150k di ARR, €30k di setup fee e 170k derivanti dall'attività precedente di Asters come Web Agency.
Modello business: SMEs SaaS: abbonamenti mensili da 50-500/mese, enterprise SaaS: abbonamenti annuali da 6k-36k/anno, servizi aggiuntivi: API integrato personalizzato su preventivo (media €2,5k), sviluppo costum su preventivo (5k media).
Principali clienti Gruppo Gedi, Agos e Digitouch. 
Fundraised: €320k di Aucap da Yobee e nel 2024 altri finanziamenti soci. Ultima post money (6 mesi fa) di €3m.
Fundraising: €1m ad una pre-money da definire.
&gt; motivo rejection: piattaforma non ancora completa, dubbi sulla grandezza del mercato degli editori e sulla differenziazione rispetto ai competitor. Ulteriori dubbi sul team (è composto solo dal founder e team di Yobee).</t>
  </si>
  <si>
    <t>Team: 7 persone tra customer care, reparto grafico, IT, sviluppatori e due commerciali.
Business model: B2B (SaaS) e B2C (e-commerce).
Clienti: 500 (di cui 70 grandi corporate tra cui PwC e BIP).
Primo margine: 95%.
ARR 2024: €650k.
Pricing: licenza €25/dipendente.
Ricavi: 2021: €80k; 2022: €200k; 2023: €440k; 2024e: €650k (YTD a giugno: €330k); 2025e: €1,2m.
EBITDA: 2024e: EBITDA positive.
Fundraising: Stiamo chiudendo un round da €1,8m ad una valutazione di €5m con SCM SIM e Ventive. Hanno in mente nel 2025-2026 un round da €3m.
Captable postround: founder avranno 50%
&gt; Fatta call il 26/11. Motivo rejection: non sono al momento in raccolta, da monitorare prodotto e crescita interessante. Ci aggiorna tra 3-4 mesi.</t>
  </si>
  <si>
    <t>Segnalata ad Amedeo.
Prodotti offerti:
- ISMA: tecnologia di prevenzione, inserisce un codice nascosto nel contenuto multimediale e verifica nel momento della condivisione se si hanno i diritti per condividerlo (la tecnologia sarà pronta nel 2025);
- Private Room: verticale sui contenuti video e collegato a ricerche sui social network;
- Web rep: non verticale sui contenuti video e collegato a Google.
Revenue model: B2B: SaaS con pacchetti che partono da €29/mese fino a €1k/mese e contratti custom. 
Team: 2 co-founder e altre 4 persone (tra cui 2 consulenti esterni).
Pipeline clienti: PoC in discussione con NNT data (per il prodotto Isma) e un broadcaster. Ad oggi hanno contratti chiusi per Private Room e Web Rep dal valore di €25k.
Revenue: 2024e: €166k (YTD €25k); 2025e: €973k.
Competitor: Kopjra, Smart Protection, Muso, Snapdragons Monitoring, Verimatrix, Irideto. Differenziazione rispetto ai competitor: Oggi, grazie ai prodotti Private Room e Web Rep, il processo è stato ottimizzato, è possibile gestire tutto direttamente tramite la piattaforma, eliminando la necessità di recarsi presso uno studio legale. Inoltre, la piattaforma garantisce continuità nella raccolta delle informazioni e nella legalizzazione delle prove. 
Fundraised: €801k tra bandi e fundraising (€138k da CDP e BA).
Fundraising: €500k (compreso il finanziamento a fondo perduto da €150k) ad una pre money di €4m. Secondo round metà 2025 da €3m.
&gt; Tecnologia interessante ma il prodotto Isma non è ancora sul mercato. Fatta call il 13/09 con Alessandro Pontari. Aggiornamenti: hanno deciso di ridurre il round previsto da €500k a seguito della mancata partecipazione a un bando. Attualmente, il ticket risulta essere troppo basso rispetto alla strategia di investimento di VV5, nonostante il business model e il prodotto siano ritenuti interessanti. Fatta il 26/11 call di aggiornamento per discutere i prossimi passi e allinearsi sugli sviluppi futuri, in previsione anche del round nel 2025 da €3m.</t>
  </si>
  <si>
    <t>Ottenuto impegno da United Ventures per €100k di finanza esterna. A questo punto l'Esperto ha dato ok per proseguire la CNC. Nel caso le trattative non diano esito positivo come rappresentato nel piano a quel punto si potrà eventualmente procedere con il Concordato Semplificato Liquidatorio.</t>
  </si>
  <si>
    <t>Team: 6 persone (di cui 3 founder).
Prodotti venduti: crocchette, umido e biscotti per cani.
Costo produzione biscotti e packaging: €1,30, prezzo di vendita: €6,50 (60€/kg).
Clienti attivi online: 3k (30% nuovi e 70% recurring).
Business model: vendita online e retail (sono già in Esselunga, Arcaplanet, Coop).
Ricavi 2024e: €700k
Fundraised: nel 2022 hanno raccolto €400k da Prana Ventures.
Fundraising: sono in raccolta per €3m (di cui €1m verrà utilizzato per l'acquisizione di un impianto produttivo di snack).
&gt; Dubbi sul settore di riferimento e sulla mancanza di tecnologia. Motivo rejection: elevato churn mensile, fase di vita (ricavi 2024e YTD: €450k su 3 canali con retail ancora molto acerbo e con ordini piccoli). Da monitorare.</t>
  </si>
  <si>
    <t>InSimili</t>
  </si>
  <si>
    <t>Fomula Center</t>
  </si>
  <si>
    <t>Proscaenia</t>
  </si>
  <si>
    <t>BigProfiles</t>
  </si>
  <si>
    <t>Meditype</t>
  </si>
  <si>
    <t>17tons</t>
  </si>
  <si>
    <t>AMG</t>
  </si>
  <si>
    <t>RAW</t>
  </si>
  <si>
    <t>Enrico Grassilli</t>
  </si>
  <si>
    <t>Nicola Tamberi</t>
  </si>
  <si>
    <t>Stefano De Pascale 
(Ant Capital)</t>
  </si>
  <si>
    <t>Alessandro Peluso</t>
  </si>
  <si>
    <t>Lorenzo Luce</t>
  </si>
  <si>
    <t>Alberto Pietrangelo</t>
  </si>
  <si>
    <t>Giacomo Colombo</t>
  </si>
  <si>
    <t>Gianpietro Pasquon</t>
  </si>
  <si>
    <t>Stefano De Pascale-Ant Capital</t>
  </si>
  <si>
    <t>Spin-off dell'Università di Bologna, che opera nel settore delle life sciences con un focus sulla fase preclinica di sperimentazione di farmaci. Ha sviluppato un dispositivo che ricrea in laboratorio un ambiente simile ai tessuti umani che consente di migliorare il processo di selezione dei farmaci, rendendolo più rapido ed efficace, e di ridurre il ricorso a modelli animali e ai test di farmaci inefficaci sugli esseri umani durante la fase clinica</t>
  </si>
  <si>
    <t xml:space="preserve">Offre corsi di formazione online, sia live che on-demand, in ambiti come business, ingegneria e design. </t>
  </si>
  <si>
    <t>Ha sviluppato Humetry, una tecnologia di telemetria umana utilizzata in ambito sanitario e sportivo.
- Humetry-Med: sistema per la telemedicina, monitora parametri vitali di pazienti cronici o con patologie specifiche (es. COVID-19), supportando la medicina territoriale e la gestione delle emergenze.
- Humetry-Sport:  misura parametri fisici di atleti, con applicazioni anche nel fitness e performance sportive.</t>
  </si>
  <si>
    <t>Offre una piattaforma digitale per la diffusione e la fruizione di spettacoli teatrali in streaming. Si focalizza su opere fuori produzione e mira a rendere il teatro accessibile a un pubblico più ampio, inclusi scuole e RSA.</t>
  </si>
  <si>
    <t>Piattaforma SaaS di Customer Intelligence basata sull'intelligenza artificiale. La soluzione arricchisce i dati dei clienti aziendali con informazioni provenienti da fonti pubbliche e realizza analisi predittive per migliorare le strategie di vendita e marketing.</t>
  </si>
  <si>
    <t>Specializzata in soluzioni digitali per la sanità, offre strumenti per ottimizzare i processi ospedalieri.</t>
  </si>
  <si>
    <t>Si occupa di soluzioni per la rimozione del carbonio tramite progetti di riforestazione. Utilizzano sensori e tag RFID per monitorare la crescita degli alberi e la capacità di sequestrare carbonio. I dati raccolti vengono poi verificati tramite una piattaforma digitale basata su blockchain, che garantisce trasparenza e tracciabilità.</t>
  </si>
  <si>
    <t>Specializza nella produzione di gin artigianale.</t>
  </si>
  <si>
    <t>Sviluppa sistemi, attraverso l’applicazione di nuove tecnologie, quali la realtà aumentata, la segmentazione, la fusione e la ricostruzione 3D delle immagini radiologiche, per aumentare l’efficacia delle procedure miniinvasive di Oncologia interventistica.</t>
  </si>
  <si>
    <t>Pilots: 15
Clienti: 5
Ricavi: €10k
Fundraising: €1m
&gt; motivo rejection: fase di vita e settore di riferimento.</t>
  </si>
  <si>
    <t>il deck non contiene informazioni economiche.
&gt; La analizza il team VV6. Motivo rejection: Settore di riferimento.</t>
  </si>
  <si>
    <t>Fundraised: €330k.
Fundraising: €200k.
&gt; La analizza il team VV6. Motivo rejection: Settore di riferimento e fase di vita.</t>
  </si>
  <si>
    <t>Business model: B2B
Pricing: set up: €20k-€80k, licenza: €10-€40/paziente/mese.
Ricavi: 2024e: €150k; 2025e: €1m; 2026e: €3m.
Fundraising: €700k
&gt; Motivo rejection: fase di vita e settore di riferimento.</t>
  </si>
  <si>
    <t>Il deck non contiene dati economici.
&gt; Motivo rejection: settore di riferimento</t>
  </si>
  <si>
    <t>Ricavi; €2024e: €345k; 2025e: €850k; 3036e: €1,4m.
Fundraised: €2,6m.
Fundraising: €3,2m.
&gt; Motivo rejection: fase di vita e settore di riferimento (medtech).</t>
  </si>
  <si>
    <t>egrassilli@insimili.com</t>
  </si>
  <si>
    <t>stefano.depascale@antcapital.it</t>
  </si>
  <si>
    <t>a.peluso@proscaenia.it</t>
  </si>
  <si>
    <t>lorenzo.luce@bigprofiles.com</t>
  </si>
  <si>
    <t>alberto.pietrangelo@famalabs.com</t>
  </si>
  <si>
    <t>mariga.perlongo@17tons.earth</t>
  </si>
  <si>
    <t>giacomo@sevigin.it</t>
  </si>
  <si>
    <t>g.pasquon@endo-sight.it</t>
  </si>
  <si>
    <t>Rejected a febbraio 2022 con motivazione 1.a (fase di vita)
Da gennaio a giugno 2022 hanno acquisito 520 clienti.
Dal 2023 stimano di generare fatturato anche grazie ai dati raccolti tramite l'uso del software (200k utenti profilati).
Ricavi: €2,7k nel 2020; €120k nel 2021; €132k nel 2022.
&gt; Motivo rejection: mancato seguito (contattati il 15/11 per fissare una call).</t>
  </si>
  <si>
    <t>stefano.mazzocca@mycreditservice.com</t>
  </si>
  <si>
    <t>Stefano Mazzocca</t>
  </si>
  <si>
    <t>Specializzata in consulenza previdenziale. Offre supporto per semplificare temi complessi come TFR, fondi pensione e previdenza integrativa. La missione di Ciao Elsa è aiutare le persone a pianificare il proprio futuro previdenziale in modo chiaro e accessibile, attraverso:
- comparatore di fondi pensione: uno strumento digitale che analizza oltre 150 fondi in Italia, personalizzando i risultati in base all’età, professione, propensione al rischio e capacità di risparmio degli utenti;
- consulenza personalizzata: sessioni informative di gruppo e consulenze individuali a pagamento per guidare i clienti verso decisioni consapevoli sulla pensione.</t>
  </si>
  <si>
    <t>Rejected con motivazione 3.a nel 2021 e ad aprile 2023 con motivazione 3.c.
Fondata nel 2019.
Team: 15 persone
Fatturato 2022: €490k (quasi tutto consulenze), atteso 2023: €2m (di cui prevedevano circa €200k di prodotto), 2024e: €2,4m.
Revenue model: subscritpion, special project.
Tra i clienti: Mediolanum.
Captable: founder ha il 70% delle quote, CRIF: 1%; BIFC Media 6%. Il CEO ha 15 anni di esperienza come Financial Advisor per banche, quali MPS e Allianz.
Fundraised: Pre-seed round nel 2019 da €171k (Equity Crowdfunding). Nel 2020, Seed Round (Opstart) da €500k (Equity Crowdfunding). Nel 2022, seed round (Private 2022): €1m (Betacom, Mediolanum Bank, Forbes, CRIF) ad una pre money di €10m. Seed Round (Private 2023): €450k ad una pre money di €12m.
Fundraising: €3m ad una valutazione di €12,5m. 
&gt; motivo rejection: crescita flat e un fatturato previsto di €1,3M nel 2024 (sono sul mercato dal 2019), con dipendenza crescente dalla consulenza (68% nel 2026) non scalabile. Opera in un mercato di nicchia rivolto a professionisti regolamentati e ha una limitata internazionalizzazione rispetto a competitor europei più integrati come DocuSign e Signaturit, oltre a concorrenti italiani con approcci più semplici o settoriali.</t>
  </si>
  <si>
    <r>
      <t xml:space="preserve">Fondata nel 2016, produce stampanti 3D per metalli personalizzate. Grazie al metodo CorSystem, offre soluzioni di stampa 3D per settori come meccanica di precisione, </t>
    </r>
    <r>
      <rPr>
        <i/>
        <sz val="11"/>
        <color theme="1"/>
        <rFont val="Calibri"/>
        <family val="2"/>
      </rPr>
      <t>automotive</t>
    </r>
    <r>
      <rPr>
        <sz val="11"/>
        <color theme="1"/>
        <rFont val="Calibri"/>
        <family val="2"/>
      </rPr>
      <t xml:space="preserve">, aerospaziale e medicale. </t>
    </r>
  </si>
  <si>
    <t>lucabernardo68@gmail.com+S1595\</t>
  </si>
  <si>
    <t>Ha sviluppato una tecnologia di protezione sismica per edifici e infrastrutture. Utilizza un sistema di contrappesi attivati elettricamente, controllati da sensori accelerometrici, che rilevano i movimenti in tempo reale. Questo sistema riduce le oscillazioni strutturali e limita i danni senza necessitare di interventi invasivi o ristrutturazioni.</t>
  </si>
  <si>
    <t>a.) momentaneamente non interessato a proseguire con operazione di venture capital</t>
  </si>
  <si>
    <r>
      <t xml:space="preserve">Fatta call il 3/12/2024. Stanno incominciando a sentire investitori in vista di un round B da €10/15m che apriranno nel primo trimestre 2025 per chiuderlo entro fine anno.
Economics: ricavi 2023 pari a €500k; ricavi 2024 ricavi di €5m con Ebitda negativo per €1m.
Team: 24 persone
Ad oggi hanno 6 installazioni attive: 1 scuola, 1 ospedale, 3 edifici residenziali e 1 albergo.
Ambito di applicazione: infrastrutture esistenti. Su nuovo ha poco senso ed il loro vantaggio è di poter intervenire su esistente senza dover fare dei lavori invasivi e strutturali.
Pricing: il prezzo per macchina (escluse eventuali scontistiche) è di circa €100k (include anche parte progettuale e sensori). Gross Margin è di circa il 40/50%. Dunque modello di ricavi non ricorrente.
Oltre a protezione sisimica stanno sviluppando altre famiglie di prodotto, in cui sono in fase di </t>
    </r>
    <r>
      <rPr>
        <i/>
        <sz val="11"/>
        <rFont val="Calibri"/>
        <family val="2"/>
      </rPr>
      <t xml:space="preserve">PoC </t>
    </r>
    <r>
      <rPr>
        <sz val="11"/>
        <rFont val="Calibri"/>
        <family val="2"/>
      </rPr>
      <t>con Telecom, da applicare a torri TLC, ecc. In questi casi potrebbero agganciare una parte di ricavi ricorrente.
In termini di produzione: è tutta esterna; loro assemblano, curano parte sw e fanno test.
Fundraised: €7,7m da 360 capital, CDP e Nova Capital. Ultimo round la pre-money era di €13m
&gt; Ci terranno aggiornati.</t>
    </r>
  </si>
  <si>
    <t>Rent2Cash</t>
  </si>
  <si>
    <t>SellUp</t>
  </si>
  <si>
    <t>Thauma</t>
  </si>
  <si>
    <t>Always Friday</t>
  </si>
  <si>
    <t>Lexroom</t>
  </si>
  <si>
    <t>Anima</t>
  </si>
  <si>
    <t>Gaja Sabatino</t>
  </si>
  <si>
    <t>Gianluca Sordano</t>
  </si>
  <si>
    <t>Fulvio Andriolo-Open Advisory</t>
  </si>
  <si>
    <t>Luca Duranti-Alkemia Capital</t>
  </si>
  <si>
    <t>andriolo.f@openadvisory.eu</t>
  </si>
  <si>
    <t>Fulvio Andriolo</t>
  </si>
  <si>
    <t>gaja@sellup.cloud</t>
  </si>
  <si>
    <r>
      <t xml:space="preserve">Piattaforma per il settore moda che aiuta i </t>
    </r>
    <r>
      <rPr>
        <i/>
        <sz val="11"/>
        <color theme="1"/>
        <rFont val="Calibri"/>
        <family val="2"/>
      </rPr>
      <t>brand</t>
    </r>
    <r>
      <rPr>
        <sz val="11"/>
        <color theme="1"/>
        <rFont val="Calibri"/>
        <family val="2"/>
      </rPr>
      <t xml:space="preserve"> e i </t>
    </r>
    <r>
      <rPr>
        <i/>
        <sz val="11"/>
        <color theme="1"/>
        <rFont val="Calibri"/>
        <family val="2"/>
      </rPr>
      <t>retailer</t>
    </r>
    <r>
      <rPr>
        <sz val="11"/>
        <color theme="1"/>
        <rFont val="Calibri"/>
        <family val="2"/>
      </rPr>
      <t xml:space="preserve"> a migliorare la gestione delle vendite e dei magazzini. Utilizza un sistema SaaS che integra funzionalità di condivisione magazzino e vendite omnicanale ottimizzando le operazioni.</t>
    </r>
  </si>
  <si>
    <t>Business model: abbonamenti SaaS pagati dai clienti per accedere alla piattaforma.
Ricavi: 2024e: €10k, 2025e: €30k; 2026e: €900k.
Fundraised: nel 2022: €400k Smart&amp;Start Invitalia, €60k Twenty Investments, €50k Fashion Technology Accelerator, €50k Cayman Investiments.
&gt; motivo rejection: forte competizione nel mercato di riferimento, fase di vita, rischi legati alla sicurezza dei dati.</t>
  </si>
  <si>
    <r>
      <t xml:space="preserve">Ha sviluppato una piattaforma di </t>
    </r>
    <r>
      <rPr>
        <i/>
        <sz val="11"/>
        <color theme="1"/>
        <rFont val="Calibri"/>
        <family val="2"/>
      </rPr>
      <t>Business Digital Intelligence</t>
    </r>
    <r>
      <rPr>
        <sz val="11"/>
        <color theme="1"/>
        <rFont val="Calibri"/>
        <family val="2"/>
      </rPr>
      <t xml:space="preserve"> destinata a </t>
    </r>
    <r>
      <rPr>
        <i/>
        <sz val="11"/>
        <color theme="1"/>
        <rFont val="Calibri"/>
        <family val="2"/>
      </rPr>
      <t>CEO</t>
    </r>
    <r>
      <rPr>
        <sz val="11"/>
        <color theme="1"/>
        <rFont val="Calibri"/>
        <family val="2"/>
      </rPr>
      <t xml:space="preserve"> e </t>
    </r>
    <r>
      <rPr>
        <i/>
        <sz val="11"/>
        <color theme="1"/>
        <rFont val="Calibri"/>
        <family val="2"/>
      </rPr>
      <t>manager</t>
    </r>
    <r>
      <rPr>
        <sz val="11"/>
        <color theme="1"/>
        <rFont val="Calibri"/>
        <family val="2"/>
      </rPr>
      <t xml:space="preserve"> di PMI. Semplifica la gestione aziendale attraverso un assistente digitale che integra IA, </t>
    </r>
    <r>
      <rPr>
        <i/>
        <sz val="11"/>
        <color theme="1"/>
        <rFont val="Calibri"/>
        <family val="2"/>
      </rPr>
      <t>Business Intelligence</t>
    </r>
    <r>
      <rPr>
        <sz val="11"/>
        <color theme="1"/>
        <rFont val="Calibri"/>
        <family val="2"/>
      </rPr>
      <t xml:space="preserve"> e sistemi </t>
    </r>
    <r>
      <rPr>
        <i/>
        <sz val="11"/>
        <color theme="1"/>
        <rFont val="Calibri"/>
        <family val="2"/>
      </rPr>
      <t>ERP, raccogliendo e analizzando</t>
    </r>
    <r>
      <rPr>
        <sz val="11"/>
        <color theme="1"/>
        <rFont val="Calibri"/>
        <family val="2"/>
      </rPr>
      <t xml:space="preserve"> automaticamente i dati aziendali (come vendite, costi e risultati), li trasforma in grafici e indicatori e li mostra in un’unica schermata.</t>
    </r>
  </si>
  <si>
    <t>luca.duranti@alkemiacapital.com</t>
  </si>
  <si>
    <t>Luca Duranti</t>
  </si>
  <si>
    <r>
      <t xml:space="preserve">Semplifica l’organizzazione di eventi aziendali, come ritiri, </t>
    </r>
    <r>
      <rPr>
        <i/>
        <sz val="11"/>
        <color theme="1"/>
        <rFont val="Calibri"/>
        <family val="2"/>
      </rPr>
      <t>workshop</t>
    </r>
    <r>
      <rPr>
        <sz val="11"/>
        <color theme="1"/>
        <rFont val="Calibri"/>
        <family val="2"/>
      </rPr>
      <t xml:space="preserve"> e incontri di </t>
    </r>
    <r>
      <rPr>
        <i/>
        <sz val="11"/>
        <color theme="1"/>
        <rFont val="Calibri"/>
        <family val="2"/>
      </rPr>
      <t>team</t>
    </r>
    <r>
      <rPr>
        <sz val="11"/>
        <color theme="1"/>
        <rFont val="Calibri"/>
        <family val="2"/>
      </rPr>
      <t xml:space="preserve"> </t>
    </r>
    <r>
      <rPr>
        <i/>
        <sz val="11"/>
        <color theme="1"/>
        <rFont val="Calibri"/>
        <family val="2"/>
      </rPr>
      <t>building</t>
    </r>
    <r>
      <rPr>
        <sz val="11"/>
        <color theme="1"/>
        <rFont val="Calibri"/>
        <family val="2"/>
      </rPr>
      <t xml:space="preserve">. Gestisce ogni aspetto dell’evento: dalla selezione delle </t>
    </r>
    <r>
      <rPr>
        <i/>
        <sz val="11"/>
        <color theme="1"/>
        <rFont val="Calibri"/>
        <family val="2"/>
      </rPr>
      <t>location</t>
    </r>
    <r>
      <rPr>
        <sz val="11"/>
        <color theme="1"/>
        <rFont val="Calibri"/>
        <family val="2"/>
      </rPr>
      <t xml:space="preserve"> al </t>
    </r>
    <r>
      <rPr>
        <i/>
        <sz val="11"/>
        <color theme="1"/>
        <rFont val="Calibri"/>
        <family val="2"/>
      </rPr>
      <t>catering</t>
    </r>
    <r>
      <rPr>
        <sz val="11"/>
        <color theme="1"/>
        <rFont val="Calibri"/>
        <family val="2"/>
      </rPr>
      <t>, alla personalizzazione delle esperienze.</t>
    </r>
  </si>
  <si>
    <t>gianluca.sordano@alwaysfriday.it</t>
  </si>
  <si>
    <t>Business model: modello B2B, posizionandosi come partner per aziende che necessitano di soluzioni per eventi aziendali.
Revenue model: commissioni derivanti dai servizi organizzati tramite la piattaforma.
Clienti: 12
GMW: €160k nel 2024
&gt; Motivo rejection: elevata competizione nel mercato di riferimento (es Kampaay, Smartway), fase di vita.</t>
  </si>
  <si>
    <t>Piattaforma che semplifica la ricerca legale. La sua soluzione permette agli avvocati di ottenere risposte rapide a domande legali, generando bozza di pareri e analizzando normative, giurisprudenza e prassi in pochi secondi.</t>
  </si>
  <si>
    <t>Si occupa della certificazione dei prodotti, utilizzando tecnologie per garantire l'autenticità dei beni. La piattaforma consente alle aziende di tracciare e verificare l'origine dei prodotti, migliorando la trasparenza e la fiducia dei consumatori.</t>
  </si>
  <si>
    <t>Revenue model: abbonamenti per l'accesso alla piattaforma di certificazione, con il pagamento che si basa sul numero di prodotti certificati oppure sul volume delle attività di verifica.
&gt; Motivo rejection: elevata competizione nel mercato di rifeirmento (es. Certilogo).</t>
  </si>
  <si>
    <r>
      <t xml:space="preserve">Piattaforma che offre ai proprietari di immobili la possibilità di ricevere in anticipo fino a tre anni di affitto, trasformando i canoni futuri in liquidità immediata. In cambio, Rent2Cash gestisce il rapporto con gli inquilini, ciò include riscossione affitti e gestione di eventuali insolvenze o disdette. Il servizio si basa su un algoritmo proprietario, VAULT, che valuta oltre 50 variabili per garantire </t>
    </r>
    <r>
      <rPr>
        <i/>
        <sz val="11"/>
        <color theme="1"/>
        <rFont val="Calibri"/>
        <family val="2"/>
      </rPr>
      <t>pricing</t>
    </r>
    <r>
      <rPr>
        <sz val="11"/>
        <color theme="1"/>
        <rFont val="Calibri"/>
        <family val="2"/>
      </rPr>
      <t xml:space="preserve"> personalizzato in base alle specificità del contratto e della proprietà​.</t>
    </r>
  </si>
  <si>
    <t>Team: 7 persone (2 co-founder che hanno 80% complessivo) il team è composto da 2 sales, CTO, 3 developer e un customer success.
Clienti target: aziende che spendono dai €500k-€1m nel marketing.
Primo margine: 80%-85%.
MRR settembre: €85k.
Pricing model: €1k/mese-€8k/mese.
Ricavi 2024: €740k, 2025e: €3m.
Clienti in negoziazione: Linkedin, Netflix e Google.
Clienti attivi: 60.
Competitor: in Italia non ci sono, solo qualche agenzia. Esteri: Sellforte (sono in Finlandia e sono i più simili a Cassandra, fanno €3m), Fospha, Measures.com, Haus.io, Recast.
Fundraised: €300k da Exor e BA ad una pre-money di €4m a luglio 2023 (€15k di MRR).
Fundraising: entro fine anno vorrebbero chiudere un €2m ad una post money di €14m per arrivare a €3m nel 2025. Hanno ricevuto un TS da IFF, stanno parlando con un fondo UK e Azimut.
&gt; Motivo rejection: Hanno firmato un TS con Founders Fund.</t>
  </si>
  <si>
    <t>Rejected con motivazione 1.a a ottobre 2021 e a luglio 2022 con motivazione 2.a.
Hanno chiuso un accordo con Telepass, che inserirà la loro elettronica nella nuova versione del Telepass (gratis per i clienti, royalty da parte di Telepass o acquisizione clienti per crossell).
CAC: €60,29, AOV: €106,83.
Ricavi: 2024e: €1,5m, 2025e: €4,2m; 2026e: €8,4m.
EBITDA: 2025e: -€308k; 2026e: €83k. 
Fundraising: nel 2023 €1m (di cui €500k SFP e €500k con Azimut in equity) ad una pre money di €9m (CDP convertirà con il prossimo round).
Fundraising: €3m di cui €1m committed da CDP. Valutazione di €12m.
&gt; motivo rejection: modello di business poco scalabile, prevalentemente B2C, Marginalità molto basse.</t>
  </si>
  <si>
    <t>Caratteristiche principali di Quido:
AI-driven Reporting &amp; Sourcing: La piattaforma automatizza la creazione di report e l'analisi delle informazioni, facilitando il recupero e la gestione dei dati finanziari in modo più rapido e accurato.
Target di Mercato: Si concentra principalmente sul mercato europeo del private equity, con una particolare attenzione all'Italia e alla Francia. Quido punta a stabilirsi come leader in Italia e successivamente espandersi in altri Paesi europei.
Offerta e Modello di Business: Quido è pensata per essere una soluzione "must-have" per i professionisti del private equity, fornendo strumenti di AI che semplificano l'analisi dei dati finanziari e delle transazioni, e rendendo disponibili i dati internazionali già a partire dalla versione 1.1 della piattaforma.
Modello di Business: B2B Saas da €20k/anno + €3k per ogni licenza aggiuntiva.
Traction: Chiusi tre contratti in 5 settimane per un valore di €52k.
Fundraising: €1,6m (soft commitment di €600k) ad una valutazione ancora da decidere (pensano a €8-8,5m).
&gt; Fatta call con Alessandro Pontari e Nicola Cimmino il 5/12. Piattaforma funzionale, rapida e user friendly. Condivisa dataroom. motivo rejection: fase di vita (i primi clienti paganti sono previsti da gennaio 2025, al momento gli utenti stanno provando la piattaforma). Tenere monitorati a gennaio una volta consolidata la traction. (da non inviare Mail di rejection per il momento)</t>
  </si>
  <si>
    <t>Bocciata a maggio 2023 con motivazione 1.a (fase di vita)
Fondata alla fine del 2021.
Fatturato: 2024e: €237k; 2025e: €703k; 2026e: €1,7m
&gt; motivo rejection: fase di vita (sono nati nel 2021 e nel 2024 fattureranno €237k). La analizza fondo VV6.</t>
  </si>
  <si>
    <t>Bocciata a marzo 2024 con motivazione 1.f 
Ricavi: 2020: €770; 2021: €955k; 2022: €1,7m; 2023: €2,2m
Fundraised: ha realizzato due aumenti di capitale (da ricevere i dettagli delle operazioni): il primo aumento di capitale è avvenuto nel 2021 e ha permesso l’ingresso di Talks Media (Talks S.r.l.); il secondo aumento di capitale è avvenuto nel 2022 e ha consentito a Talks Media di raggiungere l’attuale percentuale di capitale sociale detenuta (35,50%). Inoltre, nel 2021 Talks Media e i soci attuali hanno ceduto il 5% del capitale ad Alessio Di Domizio, head of ecommerce di Omnicom Media Group Italy, la divisione italiana di Omnicom Media Group Inc., leader mondiale nei servizi di advertising e comunicazione, che ha consentito a 3PW di estendere a nuovi clienti i servizi offerti e di potenziare la piattaforma tecnologica con servizi di marketing e comunicazione.
Fundraising: in raccolta per circa €1/1,3m ad una valutazione pre-money di €7m. La proposta è di raccogliere €1,0m da Vertis e €300k da family&amp;friends, in quanto ad oggi non sono stati individuati altri potenziali investitori. In particolare, a detta di Giovanni De Caro, 3PW era in discussione con CDP che ha però deciso di non procedere perché ha già investito in BrandOn Group.
&gt;motivo rejection: mancato seguito. Dubbi sul prodotto. non vi è innovazione e la competizione nel mercato di riferimento è elevata. Aggiornare Team VV6. Fatta call per il 12/11 per approfondire linee di business e relative marginalità. Richiesto BP aggiornato, file excel con fatturato per cliente e per linea di business.</t>
  </si>
  <si>
    <t>Ricavi: 2024e: €523k; 2025e: €1,2m; 2026e: €2,6m; 2027e: €6,8m.
&gt; motivo rejection: mancato seguito (contattati il 27/12). Passare da Alessandro Pontari. Dubbi sulla fase di vita.</t>
  </si>
  <si>
    <t>Fondata nel 2014.
Clienti attivi; 101
Team: 10 (2 sulla parte commerciale, 2 financial advisor, 1 staff e 3 consulenti). La parte tech è tutta esternalizzata.
Ricavi: 2023: €850k; 2024e: €950k (EBITDA positive).
Rapporto LTV/CAC: 3,5.
Revenue model:
- 0,3% del valore del transato.
- Spread: 0,4-0,5% mensile sul valore facciale del credito.
- Canone mensile variabile in base ai clienti monitorati.
Fundraising: €1,5m primo round e €3,5m seconda tranche ad una valutazione di €15m vorrebbero fare un'operazione di M&amp;A che prevede il conferimento di un ramo d’azienda per un valore stimato di €700K da corrispondere in parte in cash (€200K) e in parte attraverso sottoscrizione di nuove azioni (€500K). Inoltre, vorrebbero fare serie B da €10m nel 2025.
&gt; motivo rejection: elevata competiizone nel mercato di riferimento.</t>
  </si>
  <si>
    <t>Fundraised: pre-seed 2023 €100k
Fundraising: €1m
Il deck non contiene ulteriori informazioni economiche.
&gt; motivo rejection: struttura del round. VV6 sta negoziando il TS. La società è in raccolta per €1m e il ticket sarà intorno ai €700k (da dividere con VV7) pertanto non rientra nel perimetro di VV5.</t>
  </si>
  <si>
    <t>&gt; motivo rejection: struttura dell'operazione. Lla società è in raccolta per massimi €700k e il ticket di VV6 sarà intorno ai €500k (da dividere con VV7).</t>
  </si>
  <si>
    <t xml:space="preserve">Ha creato una piattaforma che aiuta le aziende a trovare e scegliere fornitori in modo rapido ed efficace. Utilizza l'intelligenza artificiale per automatizzare la ricerca, rendendo il processo più veloce e semplice anche per chi non è esperto. </t>
  </si>
  <si>
    <t xml:space="preserve">Pricing macchinario: €400k.
Ricavi 2022: €700k; 2023: €1,2m (3 macchine vendute); 2024e: €1,2m.
Fundraising: €2,5m/€3m ad una pre-money di €20m.
&gt; Motivo rejection: Dubbi sul team (alla call si è presentato solo Luca Bernardo consulente che li segue), dubbi inoltre su differenziazione rispetto ai competitor. </t>
  </si>
  <si>
    <t>Excantia</t>
  </si>
  <si>
    <t>Meedox</t>
  </si>
  <si>
    <t>MON5</t>
  </si>
  <si>
    <t>Meddle</t>
  </si>
  <si>
    <t>AWRobotics</t>
  </si>
  <si>
    <t>Zephyra</t>
  </si>
  <si>
    <t>Mach3D</t>
  </si>
  <si>
    <t>Wayla</t>
  </si>
  <si>
    <t>Aosta</t>
  </si>
  <si>
    <t>Arturo Capasso</t>
  </si>
  <si>
    <t>Franco Bonacini-Yon</t>
  </si>
  <si>
    <t>Mario Ferretti</t>
  </si>
  <si>
    <t>Franco Bonacini</t>
  </si>
  <si>
    <t>franco.bonacini@yon.it</t>
  </si>
  <si>
    <r>
      <t xml:space="preserve">Servizio per la gestione delle cantine nei ristoranti di alta qualità. Attraverso una piattaforma </t>
    </r>
    <r>
      <rPr>
        <i/>
        <sz val="11"/>
        <color theme="1"/>
        <rFont val="Calibri"/>
        <family val="2"/>
      </rPr>
      <t>cloud</t>
    </r>
    <r>
      <rPr>
        <sz val="11"/>
        <color theme="1"/>
        <rFont val="Calibri"/>
        <family val="2"/>
      </rPr>
      <t xml:space="preserve">, aiuta i ristoratori a creare carte dei vini, gestire ordini e rifornire il magazzino. Il modello </t>
    </r>
    <r>
      <rPr>
        <i/>
        <sz val="11"/>
        <color theme="1"/>
        <rFont val="Calibri"/>
        <family val="2"/>
      </rPr>
      <t>pay-as-you-sell</t>
    </r>
    <r>
      <rPr>
        <sz val="11"/>
        <color theme="1"/>
        <rFont val="Calibri"/>
        <family val="2"/>
      </rPr>
      <t xml:space="preserve"> consente di pagare solo per il vino venduto.</t>
    </r>
  </si>
  <si>
    <t>luca.nardi@illimity.com</t>
  </si>
  <si>
    <t>Piattaforma che consente agli utenti di monitorare e gestire i propri dati sanitari in modo completo, con particolare attenzione alle famiglie, consentendo la gestione delle informazioni sanitarie non solo per sé stessi, ma anche per i propri familiari, come bambini o anziani.</t>
  </si>
  <si>
    <t>Annachiara.Meschi@gellify.com</t>
  </si>
  <si>
    <t>Annachiara Meschi</t>
  </si>
  <si>
    <t>Specializzata nella gestione e nel monitoraggio delle operazioni tecnologiche industriali (OT). La sua piattaforma si concentra sull'automazione e sull'intelligenza artificiale per monitorare e migliorare la sicurezza degli ambienti industriali, facilitando l'analisi dei dati provenienti da sensori e dispositivi connessi.</t>
  </si>
  <si>
    <t>Business model e revenue model: Il business model di MON5 è incentrato sul fornire soluzioni B2B alle aziende che operano in ambito industriale, con un focus particolare sulla sicurezza e l'efficienza dei processi operativi. La startup utilizza un approccio IoT (Internet of Things) per raccogliere e analizzare dati, e il suo modello di ricavo si basa probabilmente su abbonamenti per l'uso della piattaforma e su soluzioni personalizzate per i clienti​.
Team: 4 founders più altre 3 persone.
Ricavi: 2024e: €43k; 2025e: €111k; 2026e: €394k.
Fundraising; €1m nel Q2 2025.
&gt; motivo rejection: fase di vita. Da monitorare</t>
  </si>
  <si>
    <t>Team: 6 persone 
Ricavi: 2023: €32k; 2024e: €180k; 2025e: €650k; 2026e: €2m.
Fundraising: €1m.
&gt; motivo rejection: fase di vita.</t>
  </si>
  <si>
    <r>
      <t xml:space="preserve">Si occupa di logistica robotizzata per </t>
    </r>
    <r>
      <rPr>
        <i/>
        <sz val="11"/>
        <color theme="1"/>
        <rFont val="Calibri"/>
        <family val="2"/>
      </rPr>
      <t>e-commerce</t>
    </r>
    <r>
      <rPr>
        <sz val="11"/>
        <color theme="1"/>
        <rFont val="Calibri"/>
        <family val="2"/>
      </rPr>
      <t>, offrendo soluzioni per la movimentazione automatizzata delle merci nei magazzini. Il suo modello di business si basa sull'uso di tecnologie robotiche e intelligenza artificiale per ridurre i costi operativi e migliorare l'efficienza, consentendo alle aziende di pagare solo per i robot utilizzati e lo spazio occupato.</t>
    </r>
  </si>
  <si>
    <t>Sviluppa software di progettazione per la generazione automatizzata di modelli 3D. La sua tecnologia consente di velocizzare il processo di progettazione architettonica e industriale, automatizzando la creazione di modelli tridimensionali complessi.</t>
  </si>
  <si>
    <t xml:space="preserve">Ha sviluppato una soluzione che consente di testare le proprietà meccaniche dei materiali direttamente nei luoghi di produzione, eliminando la necessità di laboratori complessi e costosi. </t>
  </si>
  <si>
    <t>mario.ferretti@wayla.it</t>
  </si>
  <si>
    <t>Offre un servizio di trasporto urbano condiviso on-demand. Utilizza una piattaforma per ottimizzare i percorsi e la disponibilità dei mezzi. Il servizio, che può essere prenotato tramite un'app, raggruppa automaticamente i passeggeri con percorsi simili per ridurre i costi e l'impatto ambientale, offrendo un'alternativa economica e accessibile ai tradizionali taxi.</t>
  </si>
  <si>
    <t>Geen</t>
  </si>
  <si>
    <t>Eco Sistem S. Felice (Sbriciola)</t>
  </si>
  <si>
    <t>giulia@geenapp.it</t>
  </si>
  <si>
    <t>Giulia Marchese</t>
  </si>
  <si>
    <t>Zerow</t>
  </si>
  <si>
    <t>Moneyviz</t>
  </si>
  <si>
    <t>Oraigo</t>
  </si>
  <si>
    <t>HER</t>
  </si>
  <si>
    <t>Rotonium</t>
  </si>
  <si>
    <t>Infinity 4 Earth</t>
  </si>
  <si>
    <t>Luigi Casciaro-Peekaboo</t>
  </si>
  <si>
    <t>Davide Bona-Emintad</t>
  </si>
  <si>
    <t>Antonietta Caracciuolo</t>
  </si>
  <si>
    <t>g.rorandelli@zerow.it</t>
  </si>
  <si>
    <t>Gabriele Rorandelli</t>
  </si>
  <si>
    <r>
      <t xml:space="preserve">Piattaforma </t>
    </r>
    <r>
      <rPr>
        <i/>
        <sz val="11"/>
        <color theme="1"/>
        <rFont val="Calibri"/>
        <family val="2"/>
      </rPr>
      <t>B2B</t>
    </r>
    <r>
      <rPr>
        <sz val="11"/>
        <color theme="1"/>
        <rFont val="Calibri"/>
        <family val="2"/>
      </rPr>
      <t xml:space="preserve"> che promuove la sostenibilità nella moda attraverso l’economia circolare. Facilita la vendita, il riciclo o la donazione di materiali in eccedenza tramite un </t>
    </r>
    <r>
      <rPr>
        <i/>
        <sz val="11"/>
        <color theme="1"/>
        <rFont val="Calibri"/>
        <family val="2"/>
      </rPr>
      <t>marketplace</t>
    </r>
    <r>
      <rPr>
        <sz val="11"/>
        <color theme="1"/>
        <rFont val="Calibri"/>
        <family val="2"/>
      </rPr>
      <t xml:space="preserve"> dedicato e offre strumenti per misurare la circolarità delle aziende. Utilizza tecnologie per ottimizzare il </t>
    </r>
    <r>
      <rPr>
        <i/>
        <sz val="11"/>
        <color theme="1"/>
        <rFont val="Calibri"/>
        <family val="2"/>
      </rPr>
      <t>matching</t>
    </r>
    <r>
      <rPr>
        <sz val="11"/>
        <color theme="1"/>
        <rFont val="Calibri"/>
        <family val="2"/>
      </rPr>
      <t xml:space="preserve"> tra domanda e offerta. </t>
    </r>
  </si>
  <si>
    <t>luigi.casciaro@peekaboo.vision</t>
  </si>
  <si>
    <t>Luigi Casciaro</t>
  </si>
  <si>
    <r>
      <t xml:space="preserve">Piattaforma </t>
    </r>
    <r>
      <rPr>
        <i/>
        <sz val="11"/>
        <color theme="1"/>
        <rFont val="Calibri"/>
        <family val="2"/>
      </rPr>
      <t>SaaS</t>
    </r>
    <r>
      <rPr>
        <sz val="11"/>
        <color theme="1"/>
        <rFont val="Calibri"/>
        <family val="2"/>
      </rPr>
      <t xml:space="preserve"> per semplificare la dichiarazione dei redditi sugli investimenti alternativi. La piattaforma genera un modello precompilato integrandosi con </t>
    </r>
    <r>
      <rPr>
        <i/>
        <sz val="11"/>
        <color theme="1"/>
        <rFont val="Calibri"/>
        <family val="2"/>
      </rPr>
      <t>broker</t>
    </r>
    <r>
      <rPr>
        <sz val="11"/>
        <color theme="1"/>
        <rFont val="Calibri"/>
        <family val="2"/>
      </rPr>
      <t xml:space="preserve"> tradizionali (per azioni, ETF, CFD, ecc.), </t>
    </r>
    <r>
      <rPr>
        <i/>
        <sz val="11"/>
        <color theme="1"/>
        <rFont val="Calibri"/>
        <family val="2"/>
      </rPr>
      <t>exchange</t>
    </r>
    <r>
      <rPr>
        <sz val="11"/>
        <color theme="1"/>
        <rFont val="Calibri"/>
        <family val="2"/>
      </rPr>
      <t xml:space="preserve"> centralizzati (usando </t>
    </r>
    <r>
      <rPr>
        <i/>
        <sz val="11"/>
        <color theme="1"/>
        <rFont val="Calibri"/>
        <family val="2"/>
      </rPr>
      <t>API</t>
    </r>
    <r>
      <rPr>
        <sz val="11"/>
        <color theme="1"/>
        <rFont val="Calibri"/>
        <family val="2"/>
      </rPr>
      <t xml:space="preserve"> o file </t>
    </r>
    <r>
      <rPr>
        <i/>
        <sz val="11"/>
        <color theme="1"/>
        <rFont val="Calibri"/>
        <family val="2"/>
      </rPr>
      <t>CSV</t>
    </r>
    <r>
      <rPr>
        <sz val="11"/>
        <color theme="1"/>
        <rFont val="Calibri"/>
        <family val="2"/>
      </rPr>
      <t>) e sistemi di finanza decentralizzata (</t>
    </r>
    <r>
      <rPr>
        <i/>
        <sz val="11"/>
        <color theme="1"/>
        <rFont val="Calibri"/>
        <family val="2"/>
      </rPr>
      <t>DeFi</t>
    </r>
    <r>
      <rPr>
        <sz val="11"/>
        <color theme="1"/>
        <rFont val="Calibri"/>
        <family val="2"/>
      </rPr>
      <t xml:space="preserve">), come </t>
    </r>
    <r>
      <rPr>
        <i/>
        <sz val="11"/>
        <color theme="1"/>
        <rFont val="Calibri"/>
        <family val="2"/>
      </rPr>
      <t>wallet</t>
    </r>
    <r>
      <rPr>
        <sz val="11"/>
        <color theme="1"/>
        <rFont val="Calibri"/>
        <family val="2"/>
      </rPr>
      <t xml:space="preserve"> e </t>
    </r>
    <r>
      <rPr>
        <i/>
        <sz val="11"/>
        <color theme="1"/>
        <rFont val="Calibri"/>
        <family val="2"/>
      </rPr>
      <t>blockchain</t>
    </r>
    <r>
      <rPr>
        <sz val="11"/>
        <color theme="1"/>
        <rFont val="Calibri"/>
        <family val="2"/>
      </rPr>
      <t>.</t>
    </r>
  </si>
  <si>
    <t>michelegaletta@oraigo.com</t>
  </si>
  <si>
    <t>Michele Galetta</t>
  </si>
  <si>
    <r>
      <t xml:space="preserve">Sviluppa un sistema per prevenire incidenti stradali causati dalla sonnolenza. La società offre una fascia indossabile chiamata "AiGo", che, tramite un'app e una piattaforma </t>
    </r>
    <r>
      <rPr>
        <i/>
        <sz val="11"/>
        <color theme="1"/>
        <rFont val="Calibri"/>
        <family val="2"/>
      </rPr>
      <t>web</t>
    </r>
    <r>
      <rPr>
        <sz val="11"/>
        <color theme="1"/>
        <rFont val="Calibri"/>
        <family val="2"/>
      </rPr>
      <t xml:space="preserve">, rileva la sonnolenza del conducente e fornisce avvisi per prevenire il colpo di sonno. </t>
    </r>
  </si>
  <si>
    <t>antonietta@byherth.com</t>
  </si>
  <si>
    <t>Ricavi 2024: €29k; 2025e: €441k; 2026e: €1,2m; 2027e: €1,8m.
&gt; motivo rejection: fase di vita e settore di riferimento.</t>
  </si>
  <si>
    <t>roberto.siagri@rotonium.com</t>
  </si>
  <si>
    <t>Roberto Siagri</t>
  </si>
  <si>
    <r>
      <t xml:space="preserve">Sviluppa computer quantistici, ma con una tecnologia che utilizza i fotoni (particelle di luce). L'azienda cerca di rendere i </t>
    </r>
    <r>
      <rPr>
        <i/>
        <sz val="11"/>
        <color theme="1"/>
        <rFont val="Calibri"/>
        <family val="2"/>
      </rPr>
      <t>computer</t>
    </r>
    <r>
      <rPr>
        <sz val="11"/>
        <color theme="1"/>
        <rFont val="Calibri"/>
        <family val="2"/>
      </rPr>
      <t xml:space="preserve"> quantistici abbastanza piccoli e potenti da funzionare anche a temperatura ambiente.</t>
    </r>
  </si>
  <si>
    <t>davide.bona@emintad.it</t>
  </si>
  <si>
    <t>Fundraised: nel 2024 ha chiuso un round da €1m
&gt; Fatta call con Alessandro Pontari. Prodotto e settore di riferimento molto interessante.</t>
  </si>
  <si>
    <t>Si occupa di riciclo della plastica e produzione di pellet plastici, utilizzando scarti delle cartiere. Ha brevettato un processo per trasformare gli scarti di produzione delle cartiere in pellet riutilizzabili.</t>
  </si>
  <si>
    <t>Bocciata a settembre 2024 con motivazione 1.m (settore di riferimento)
Team: 30 persone
Ricavi 2023: €7m
&gt; motivo rejection: settore di riferimento.</t>
  </si>
  <si>
    <t>Bocciata a marzo 2022 con motivazione 1.a, e nel marzo 2023 con motivazione 2.a e a dicembre 2023 con motivazione 3.c e a giugno 2024 con motivazione 1.b.
Fondata nel 2021.
Team: 23 compresi stagisti e founder.
Prodotto: marketplace e road trip (digitalizzazione della logistica)
Transato: €600k nel 2021, €2,2m nel 2022; €7,4m nel 2023, obiettivo 2024e: €15m (in caso di chiusura del round) con un margine del 6,5%.
Business model: trattengono una commissione del 10-20%.
Clienti ricorrenti: 189. 
A fine 2022 hanno raccolto €1,5m da Exor e Gellify (post-money €7,1m).
Fundraising: round da €6,2m di cui committed €2,4m da CDP, €400k da Banca Finint, €1,2m da Invitalia, €1,5m daUnicredit e ISP. C'è spazio per €700k. La valutazione prevista è €13,5m 1x LP non-participating. 
&gt; motivo rejection: primo margine basso (6,5%), prodotto non ancora finalizzato (non è stata ancora automatizzata la parte di road trip, al momento hanno digitalizzato solo la parte di emissione fatture).</t>
  </si>
  <si>
    <t>Bocciata a marzo 2024 con motivazione 1.m (settore di riferimento)
Risultati:
- 6k membrui della community
- 90 estetiste 
Ricavi 2023: €210k; 2024e: €530k; 2025e: €1,7m; 2026e: €4m. 
Fundraising: €800k
&gt;  motivo rejection: per settore di riferimento. Chiedere a Giacomo prima di mandare mail di rejection (doveva guardare il pitch per confrontare questa startup con quella del business angel di Fitprime).</t>
  </si>
  <si>
    <t>bocciata a giugno 2024 con motivazione 3.c
Team: 16 persone.
Ricavi: 2025e: €500k, 2025e: €2,5m.
Costi per apertura di un impianto: €40-50m.
Mercati di riferimento: mercato regolato (ETS) e volontario (CSR come microsoft).
Fundraised: €500k da F&amp;F. Hanno chiuso da poco un SFP €2,5m (€10m floor, no cap e sconto del 30%).
Fundraising: hanno aperto un nuovo round da €5m (soft commitment da CDP di €3,5m) ad una pre-money attesa €25m.
&gt; Fatta call il 16/12. motivo rejection: struttura del round e fase di vita.</t>
  </si>
  <si>
    <t>Si occupa di creare materiali sostenibili simili alla pelle usando cellulosa, senza sostanze chimiche nocive. Questi materiali vengono usati per accessori di moda e gli scarti del processo vengono riutilizzati in agricoltura.</t>
  </si>
  <si>
    <t>Visual Note</t>
  </si>
  <si>
    <t>Odibuy</t>
  </si>
  <si>
    <t>Envify</t>
  </si>
  <si>
    <t>This Unique</t>
  </si>
  <si>
    <t>Antonio Prigiobbo-NAStartUp</t>
  </si>
  <si>
    <t>Alessandro De Marco</t>
  </si>
  <si>
    <t>Massimiliano Vitale</t>
  </si>
  <si>
    <t>vincenzo.maresca@visual-note.com</t>
  </si>
  <si>
    <t>Vincenzo Maresca</t>
  </si>
  <si>
    <r>
      <t xml:space="preserve">Ha creato un sistema per l'apprendimento della chitarra, combinando un dispositivo LED avanzato connesso via Bluetooth a un'app. L'app integra strumenti ispirati alle migliori piattaforme sul mercato, come Yousician, Truefire, Ultimate Guitar e Guitar Pro, offrendo </t>
    </r>
    <r>
      <rPr>
        <i/>
        <sz val="11"/>
        <color theme="1"/>
        <rFont val="Calibri"/>
        <family val="2"/>
      </rPr>
      <t>gamification</t>
    </r>
    <r>
      <rPr>
        <sz val="11"/>
        <color theme="1"/>
        <rFont val="Calibri"/>
        <family val="2"/>
      </rPr>
      <t>, lezioni interattive e personalizzazione.</t>
    </r>
  </si>
  <si>
    <t>odibuy@odibuy.biz</t>
  </si>
  <si>
    <r>
      <t xml:space="preserve">Ha creato un sistema per trasformare le vetrine dei negozi in punti vendita interattivi attivi 24/7. Grazie al dispositivo Magic Touch, i passanti possono sfogliare i prodotti, fare acquisti e pagare direttamente dal proprio </t>
    </r>
    <r>
      <rPr>
        <i/>
        <sz val="11"/>
        <color theme="1"/>
        <rFont val="Calibri"/>
        <family val="2"/>
      </rPr>
      <t>smartphone</t>
    </r>
    <r>
      <rPr>
        <sz val="11"/>
        <color theme="1"/>
        <rFont val="Calibri"/>
        <family val="2"/>
      </rPr>
      <t>, anche quando il negozio è chiuso.</t>
    </r>
  </si>
  <si>
    <t>hello@envify.ai</t>
  </si>
  <si>
    <t>Piattaforma che aiuta le PMI a monitorare consumi, costi ed emissioni legati a bollette e risorse aziendali. Automatizza la raccolta e l'analisi dei dati, semplificando la conformità alle normative e promuovendo la sostenibilità.</t>
  </si>
  <si>
    <t xml:space="preserve">Offre assorbenti biodegradabili in cotone organico, pensati per migliorare il comfort durante il ciclo mestruale. I prodotti sono compostabili e progettati per ridurre le irritazioni, con l'opportunità di creare box personalizzate. </t>
  </si>
  <si>
    <t>Business model: B2B e B2C.
Team: 8 persone di cui 4 founders.
&gt; Motivo rejection: Settore di riferimento.</t>
  </si>
  <si>
    <t xml:space="preserve">Rejected ad ottobre 2021 con motivazione 1.a, a maggio 2022 con motivazione 1.a, giugno 2023 con motivazione 1.m e a dicembre 2023 con motivazione 1.h, e a marzo 2024 con motivazione 1.h e a marzo 2024 con motivazione 1.h.
Ricavi: €41k nel 2020; €57k nel 2021; €250k nel 2022; €220k nel 2023.
Ricavi attesi: 2024e: €364k; 2025e: €682k; 2026: €800k.
Fundraised: €50k nel 2021 e €200k nel 2022
Fundraising: round di €700k con €500k già committati.
&gt; motivo rejection: percorso di crescita e settore di riferimento e struttura del round (ticket disponibile €200k).
</t>
  </si>
  <si>
    <t>VC Partners: €854.000
CDP VC: €704.000
Galaxia: €88.000
Vento: €150.000</t>
  </si>
  <si>
    <t>Studio Alma: dd legale, privacy e proprietà intellettuale;  assistenza legale</t>
  </si>
  <si>
    <t>Prodotto: 
Algoritmo proprietario con oltre 60 criteri per il pricing dinamico.
Strutturazione tramite firma digitale (InfoCert) e componenti di AI.
Monitoring predittivo e gestione legale per eventuali mancati pagamenti.
Business model: Modello "rental advance":Consente di anticipare fino a tre anni di affitto al proprietario. La piattaforma gestisce il rapporto tra proprietari e inquilini.
Revenue Model
Commissioni iniziali: 3% sul valore nominale al momento della firma del contratto di cessione.
Service fee mensile: 3% su ogni incasso mensile degli inquilini.
Performance fee extra: aggiuntiva se le performance superano le aspettative.
Clienti: Allianz, Ministero dell'interno, H&amp;M, Progetto Arca.
Pipeline: Banco BPM, AXA, Wycon, McDonald's, Poste Italiane.
GMW: 2025e: €50m.
Ricavi: €3,5m.
Margini: Margine operativo: 20% su ogni euro, utilizzato per remunerare sia la liquidità che i partner di cartolarizzazione.
Catpable: 77% founders, 10% legal entity, 13% BA
Fundraised: pre seed da €1,3m ad una post-money di €6m.
Fundraising: €3m ad una pre-money di €12m. Sono in contatto con Azimut che metterebbe €1m-€1,5m.
&gt; motivo rejection: modello di business.</t>
  </si>
  <si>
    <t>Piattaforma SaaS per semplificare la dichiarazione dei redditi sugli investimenti alternativi. La piattaforma genera un modello precompilato integrandosi con broker tradizionali (per azioni, ETF, CFD, ecc.), exchange centralizzati (usando API o file CSV) e sistemi di finanza decentralizzata (DeFi), come wallet e blockchain.</t>
  </si>
  <si>
    <t>Sviluppa computer quantistici, ma con una tecnologia che utilizza i fotoni (particelle di luce). L'azienda cerca di rendere i computer quantistici abbastanza piccoli e potenti da funzionare anche a temperatura ambiente.</t>
  </si>
  <si>
    <t>Nati nel 2017.
Business model: Transazione singola per l'intera missione e base fee più abbonamenti per applicazioni di autonomia
Contratti totali: 7,8 milioni di euro
Ricavi 2023: €2,3m; 2024e: €2,9m; 2025e: €6m.
Team: 40 dipendenti a tempo pieno (35 in Italia e 5 a Tolosa in Francia)
Fundraised: nel 2020 hanno raccolto €1,5m da VC.
Fundraising: €5m di cui €3,5m già versati (Deep Ocean Capital è lead investor con un investimento da €2m) ad una pre money di €14m. 
&gt; Motivo rejection: in data 20/12 ribadita disponibilità a investire €1,5m incluso €500k di secondorio ma con prezzo scontato; anche su tema materie riservate, fatto presente che quanto inviato rappresentava nostra posizione finale. Il fondatore non ci ha più dato riscontro.</t>
  </si>
  <si>
    <t>mcostabile@luiss.it</t>
  </si>
  <si>
    <t>DriveDrop</t>
  </si>
  <si>
    <t>I-VASC</t>
  </si>
  <si>
    <t>Game2Value</t>
  </si>
  <si>
    <t>ReWing</t>
  </si>
  <si>
    <t>Scindo Payments</t>
  </si>
  <si>
    <t>Tabomenu</t>
  </si>
  <si>
    <t>Weeshop</t>
  </si>
  <si>
    <t>Boundless Horizons</t>
  </si>
  <si>
    <t xml:space="preserve">XSpline </t>
  </si>
  <si>
    <t>Francesco Maria Fratini</t>
  </si>
  <si>
    <t>Stefano Firpo</t>
  </si>
  <si>
    <t>Gianmarco Pinto</t>
  </si>
  <si>
    <t>Jacopo Zenzeri</t>
  </si>
  <si>
    <t>Severine Bruwier</t>
  </si>
  <si>
    <t>Devin Visani</t>
  </si>
  <si>
    <t>Patrick Gharapetians</t>
  </si>
  <si>
    <t>Marco Micozzi-Le Village by CA Milano</t>
  </si>
  <si>
    <t>Marco Micozzi</t>
  </si>
  <si>
    <t>Paolo Sarti-NOI</t>
  </si>
  <si>
    <t>Paolo Sarti</t>
  </si>
  <si>
    <t>f.fratini@drivedrop.it</t>
  </si>
  <si>
    <t xml:space="preserve">Aiuta le aziende con parcheggi inutilizzati a generare reddito, affittando gli spazi in eccesso per rispondere alla crescente domanda di parcheggi nelle aree urbane. </t>
  </si>
  <si>
    <t>Business model: B2B2C, B2B, B2C.
Fundraising: €600k.
&gt; motivo rejection: struttura del round (ticket da €600k).</t>
  </si>
  <si>
    <t>firpo.stefano@gmail.com</t>
  </si>
  <si>
    <t xml:space="preserve">Ha sviluppato VELEX, un dispositivo minimamente invasivo per il trattamento delle varici. Il dispositivo utilizza la procedura EVA (Empty Vein Ablation) per trattare vene di varie dimensioni. </t>
  </si>
  <si>
    <t>gianmarco@game2value.it</t>
  </si>
  <si>
    <t>Opera nel settore HR Tech che utilizza giochi interattivi, aiutando le aziende a scoprire il potenziale di candidati e dipendenti.</t>
  </si>
  <si>
    <t>jacopo.zenzeri@rewingtech.com</t>
  </si>
  <si>
    <t>Sviluppa dispositivi medicali avanzati basati su robotica e intelligenza artificiale, mirati a migliorare la riabilitazione di persone con deficit sensorimotori causati da problematiche ortopediche e neurologiche</t>
  </si>
  <si>
    <t>severine@tabomenu.com</t>
  </si>
  <si>
    <t>App che permette ai ristoranti di gestire in modo più efficiente i loro menu digitali, gli ordini online e le operazioni quotidiane.</t>
  </si>
  <si>
    <t>App aiuta gli utenti a fare scelte alimentari più sane e sostenibili, fornendo informazioni e consigli basati su dati personalizzati.</t>
  </si>
  <si>
    <t>devin.visani@weeshop.it</t>
  </si>
  <si>
    <t>Revenue model: basic: €9,90/mese, pro: €24,90/mese, premium: €39,90/mese
&gt; motivo rejection: business model e differenziazione rispetto ai competitor.</t>
  </si>
  <si>
    <t>Clienti: Kioene, mr.beans.
Pipeline: Rigoni di Asiago, Carrefour, Fileni, To.market ecc..
Fundraising: €300k 
&gt; Motivo rejection: struttura round.</t>
  </si>
  <si>
    <t>Gioco di carte collezionabili che attualmente è in fase di sviluppo, la società sta preparando una campagna Kickstarter per il lancio commerciale.</t>
  </si>
  <si>
    <t>Ricavi: 2025e: €3,5m; 2026e €9,6m
Fundraising: €200k ad una valutazione di €600k.
&gt; motivo rejection: struttura operazione e fase di vita.</t>
  </si>
  <si>
    <t>info@boundlesshorizons.it</t>
  </si>
  <si>
    <t>p.sarti@noi.bz.it</t>
  </si>
  <si>
    <t xml:space="preserve">Ha creato una tecnologia che, partendo da un elettrocardiogramma, mappa il sistema cardiaco per individuare con precisione il punto in cui installare un pacemaker, riducendo il rischio di errori. Questa tecnologia non invasiva e è stata validata tramite trial clinici con buoni risultati. </t>
  </si>
  <si>
    <t xml:space="preserve">Bocciata a giugno 2023 con motivazione 1.a (fase di vita).
Fondata nel 2022, hanno fatto un pivot nel 2023 (prima erano Easylivery).
Revenue model si basa su tre principali fonti di ricavi legate alla gestione e fornitura di servizi per eventi:
1. Set-Up Fee: Una tariffa fissa pagata dagli organizzatori per l'allestimento iniziale, che varia tra €2.000 e €4.000 in base alla complessità e tipologia dell'evento.
2. Operational Fees: Comprende il noleggio dei dispositivi (come iPhone), il supporto operativo in loco e il costo dei braccialetti utilizzati per il sistema. Su questa componente, l'azienda trattiene un margine operativo del 40%. Ad esempio, per un evento che fattura €30.000, il margine netto per l'azienda sarebbe di €12.000.
3. Commissioni sulle Ricariche: Una percentuale sul valore delle ricariche effettuate durante l’evento, che oscilla tra il 3,5% e il 5% a seconda della località in cui avvengono le operazioni.
Ricavi: 2023: €200k; 2024: €900k; 2025e: €2,1m; 2026e: €4,6m.
Team: 5 co-founder. Il CEO (founder di spiagge.it) non ha più ruolo operativo in Spiagge.it, sono tutti e 5 100% ocmmitted. Oltre i 5, ci sono 1 altra risorsa con due stagisti e 1 tech.
Fundraised: €1m (€500k dei soci €500k di CDP fondo rilancio).
Captable: i founder hanno 70% (20% il CEO) e i resto 30% BA e Friends&amp;Family. CDP deve ancora convertire.
Fundraising; €2m-€3m ad una valutazione di €10m (vorrebbero diluirsi del 20%). Vorrebbero un commitment nelle prossime settimane e poi chiusura del round 1Q2025.
&gt; motivo rejection: mancato seguito. Richiesto il TS. Dovrebbe essere arrivato un TS a fine dicembre di un family office che metterebbe €1m ad una valutazione di €9m, oltre ad un piano SOP del 10%. Sono in contatto anche con altri fondi. </t>
  </si>
  <si>
    <t>Business Model: servizio SaaS rivolto agli studi legali.
Revenue Model: abbonamenti SaaS, dove gli studi legali pagano per l'accesso alla piattaforma. Lexroom intende espandere questo modello integrando nuove funzionalità, come la redazione automatica di documenti legali​.
Fundraising: €3m.
&gt; motivo rejection: mancato seguito</t>
  </si>
  <si>
    <t xml:space="preserve">Ricavi: 2021: €90k; 2022: €152k; 2023: €49k, Y1: €899k; Y2: €3m; Y3: €5m.
&gt; motivo rejection: fase di vita e percorso di crescita. Segnalata ad Amedeo. Dargli parere. </t>
  </si>
  <si>
    <t xml:space="preserve">Ricavi: 2024: 0; 2025e: €900k; 2026e: €5,6m
Team: 14 persone.
&gt; Motivo rejection: fase di vita e settore di riferimento. </t>
  </si>
  <si>
    <t>rejected a luglio 2024 con motivazione 1.a (fase di vita).
2 prodotti: Hi-Bufaga (mobile) e E-Bufaga (Stationary, pensato per per metro, parcheggi ecc..).
Team: 7 persone
Costo per produrre il dispositivo (esternalizzati): E-Bufaga €3k; Hi-Bufaga: €2k.
Prezzo vendita: E-Bufaga €6k; Hi-Bufaga: €4k.
Clienti target: grandi corporare che inquinano tanto e che vogliono migliorare il bilancio di sostenibilità.
PoC: applicazione con ENI e per E-Bufaga messo in un parcheggio di Aeroporti di Roma e Aereoporto di Parma (PoC dal valore di €30k).
Pipeline: ATAC e altri per un totale di €250k.
Reveue Model: Setup Fee (6k) + Subscription: €1k/year. Inoltre, c’è un modello basato su ADV e sponsorship (garantendo una fee annuale).
Ricavi: 2024e: €2459k; 2025e: €1,5m.
Fundraised: €240k ad una pre-money di €2m con BA Olandese e un fondo inglese.
Fundrasining: seed Round da €1,5m ad una valutazione di €8m per industrializzare i prodotti ed entrare sul mercato.
&gt; motivo rejection: fase di vita ma li terrei monitorati (team interessante, mercato di riferimento di interesse).Fatta call il 21/11 con il team VV6, interessante da approfondire.</t>
  </si>
  <si>
    <t>Clienti: La società ha avuto svariati riconoscimenti; ENEL li ha nel frattempo sperimentati e a valle degli ottimi risultati ha  stipulato un contratto di fornitura per oltre 200 robot che vale circa €2m. Cysero (AVM) è entrato a metà 2022 con un primo investimento di €2m.
Fundraising: Non c’è ancora un round strutturato, ed in questo contesto hanno anche ricevuto una LOI da un gruppo industriale locale (non affine al business, un puro investimento finanziario) con l’impegno ad investire a breve 250k
&gt; Bocciate da team VV6. motivo rejection: struttura dell'operazione.</t>
  </si>
  <si>
    <r>
      <t xml:space="preserve">Sviluppa soluzioni </t>
    </r>
    <r>
      <rPr>
        <i/>
        <sz val="11"/>
        <color theme="1"/>
        <rFont val="Calibri"/>
        <family val="2"/>
      </rPr>
      <t>software</t>
    </r>
    <r>
      <rPr>
        <sz val="11"/>
        <color theme="1"/>
        <rFont val="Calibri"/>
        <family val="2"/>
      </rPr>
      <t xml:space="preserve"> per le aziende. Si occupa di migliorare i processi aziendali attraverso l'utilizzo di intelligenza artificiale. L'obiettivo è aiutare le aziende a gestire meglio i loro dati e aumentare l'efficienza delle operazioni quotidiane.</t>
    </r>
  </si>
  <si>
    <t>Team: 9 persone e due consulenti esterni.
Ricavi 2025: €600k, 20206e: €1,8m
Fundraised: €350k con Nana bianca, Ikigai, Startup Wise Guys.
Fundraising; €1,5m.
&gt; Segnalata ad Amedeo. Motivo rejection: revenue model poco convincente e fase di vita.</t>
  </si>
  <si>
    <t>Spinoff dell' Istituto italiano di tecnologia
Team: 8 persone.
&gt; Motivo rejection: settore di riferimenton e fase di vita.</t>
  </si>
  <si>
    <r>
      <rPr>
        <i/>
        <sz val="11"/>
        <color theme="1"/>
        <rFont val="Calibri"/>
        <family val="2"/>
      </rPr>
      <t>Startup</t>
    </r>
    <r>
      <rPr>
        <sz val="11"/>
        <color theme="1"/>
        <rFont val="Calibri"/>
        <family val="2"/>
      </rPr>
      <t xml:space="preserve"> FemTech che si occupa di salute riproduttiva e sessuale, con l'obiettivo di rendere l'accesso alle informazioni e ai servizi più inclusivo, accessibile e consapevole. Attraverso una piattaforma </t>
    </r>
    <r>
      <rPr>
        <i/>
        <sz val="11"/>
        <color theme="1"/>
        <rFont val="Calibri"/>
        <family val="2"/>
      </rPr>
      <t>online</t>
    </r>
    <r>
      <rPr>
        <sz val="11"/>
        <color theme="1"/>
        <rFont val="Calibri"/>
        <family val="2"/>
      </rPr>
      <t xml:space="preserve">, offre un assistente virtuale e un </t>
    </r>
    <r>
      <rPr>
        <i/>
        <sz val="11"/>
        <color theme="1"/>
        <rFont val="Calibri"/>
        <family val="2"/>
      </rPr>
      <t>marketplace</t>
    </r>
    <r>
      <rPr>
        <sz val="11"/>
        <color theme="1"/>
        <rFont val="Calibri"/>
        <family val="2"/>
      </rPr>
      <t xml:space="preserve"> di professionisti, fornendo consigli personalizzati e la possibilità di prenotare servizi. Utilizza dati scientifici validati per colmare le lacune della salute di genere.</t>
    </r>
  </si>
  <si>
    <t>Bocciata a luglio 2024 con motivazione 1.a (fase di vita)
Business Model: B2B e B2C. 
Risultati: gift card vendute B2C nel 2022: €141k;  gift card vendute B2C nel 2023: €736k; gift card vendute B2B nel 2022: €13k; gift card vendute B2B nel 2023: €124k.
Team: 5 soci
Fatturato transato: 2024e: €1m; 2025e: €4m
Margine: 1%-2%
Partnership: Edenred
Fundraising: €500k ad una valutazione pre-money di€2,5m. Da utilizzare 20% per personale, 30% sviluppo e 50% marketing.
&gt; Motivo rejection: fase di vita, business model B2C e B2B, margine basso (1%-2%), difendibilità del prodotto.</t>
  </si>
  <si>
    <t>Bocciata a marzo 2024 con motivazione 2.a. Da monitorare. 
Risultati/KPIs:
- Chiusura contratto con Eni Plenitude da €61k; 
- Chiusura contratto con Movyon da €54k;
- installazioni al Talent Garden di Torino;
- Installazioni a Firenze;
- Iniziati i lavori per installazioni a Milano in prossimità delle colonnine di Eni, con l’obiettivo di installare in 20.000 colonnine nei prossimi due anni;
- aggiudicazione gara Aeroporti di Roma per PoC da €30k a Fiumicino e in base all’esito della PoC di 5 mesi possibile contratto commerciale fino a 2 mln nel 2024;
- contrattazioni in corso con A2A e-mobility, Atb Bergamo, Verona, Levanto, Genova, Atm Milano, Roma Capitale, Pompei, Yunex Traffic (Germania) per installazioni nei prossimi 6 mesi
Non dispongono di app propria ma il software è integrabile con le app esistenti (Waze, Google maps, ecc) 
Team: 6 persone più 3 advisor
Obiettivi 2024: Ricavi: €250k (ad oggi sono confident di riuscire ad arrivare a €250k), Go-to-market.
Fundraised: €575k ad una pre-money di €3,5m chiuso con Venture e magic spectrum. 
Fundraising: €2,5m/€3m di cui €1m committato ad una valutaizone di €10m.
&gt; motivo rejection: business model. Interessante integrazione con Google maps e Daze che hanno in perogramma, per il momento il modello di business non è convincente. Da monitorare.</t>
  </si>
  <si>
    <t>Bocciata a novembre 2024 con motivazione 1.a. (fase di vita).
costo prodotto al KG: 2,5€/kg.
Costo impianto: €12,5m.
Ricavi: 2021: €40k; 2022: €28k
Ricavi BP: 1 anno: €3,7m; 2 anno: €7,3m; 3 anno: €12,4m.
&gt; L’iniziativa è basata a Napoli, quindi rientrerebbe nell’ambito del fondo VV6, non è di interesse perché manca il carattere digitale necessario per VV6. motivo rejection: dimensione del mercato, competition (potrebbero esserci tecnologie già consolidate per la triturazione o il riciclo del vetro), percorso di crescita (con un calo di fatturato da €40k a €21k dal 2021 al 2022), raggiungimento concreto del target di €3,7M di fatturato previsto per il 2025.</t>
  </si>
  <si>
    <t>Servizi offerti: profilo clinico, archivio documenti, terapie
Business model: Attualmente, il modello di business principale è B2C, con prospettive future di espansione verso il B2B. Sono presenti anche integrazioni orientate al B2B2C. Le entrate derivano da tre fonti principali, tra cui il video consulto.Team: 7 founders (tra cui Zest) più altre 8 persone.
Pricing: small: €49 (3 utenti); 50€ (5 utenti); 96€ (7 utenti).
Ricavi: 1 anno: €96k; 2 anno: €1,6m; 3 anno: €6,2m; 4 anno: €17,1m.
Fundraising: €2,5m.
&gt; Presentata ad Amedeo. Fatta call il 22/01. Ci mandano BP e deck aggiornato. Motivo rejection: dubbi riguardo al founding team, alla fase di vita ancora molto early, alla presenza di numerosi competitor nel mercato di riferimento e al modello di business B2C.</t>
  </si>
  <si>
    <t>Team molto interessante e startup spin-off dell'Imperial College di Londra (sono 16 in totale di cui 6 co-founders).
Ricavi: al momento sono ancora pre revenues. I primi ricavi sono previsti nel 2027.
Fundraising; €4m con converti bile tra BA e founders.
Fundraising: €4-5m.
&gt; Fatta call il 22/01. Motivo rejection: fase di vita (sono ancora pre revenues). Da monitorare.</t>
  </si>
  <si>
    <r>
      <t xml:space="preserve">Bocciata a maggio 2022 con motivazione 1.b (scalabilità del business model).
Fondata nel 2019.
La Società è titolare della licenza d’uso su un brevetto in corso di riconoscimento.
In raccolta per un </t>
    </r>
    <r>
      <rPr>
        <i/>
        <sz val="11"/>
        <rFont val="Calibri"/>
        <family val="2"/>
      </rPr>
      <t xml:space="preserve">round seed </t>
    </r>
    <r>
      <rPr>
        <sz val="11"/>
        <rFont val="Calibri"/>
        <family val="2"/>
      </rPr>
      <t xml:space="preserve">da €800k. Ha già raccolto nel 2020 circa €200k sottoscritti da </t>
    </r>
    <r>
      <rPr>
        <i/>
        <sz val="11"/>
        <rFont val="Calibri"/>
        <family val="2"/>
      </rPr>
      <t>business angels</t>
    </r>
    <r>
      <rPr>
        <sz val="11"/>
        <rFont val="Calibri"/>
        <family val="2"/>
      </rPr>
      <t xml:space="preserve"> ad una valutazione </t>
    </r>
    <r>
      <rPr>
        <i/>
        <sz val="11"/>
        <rFont val="Calibri"/>
        <family val="2"/>
      </rPr>
      <t xml:space="preserve">pre-money </t>
    </r>
    <r>
      <rPr>
        <sz val="11"/>
        <rFont val="Calibri"/>
        <family val="2"/>
      </rPr>
      <t>di €1m.
Ricavi: FY1: €1,5m;  FY2: €7,9m;  FY3: €15,9m
&gt; Fatta call con team VV6. VV6 è in attesa di ricevere i device ma il founder ha comunicato che ci sono stati dei ritardi perchè stanno lanciando la versione test dell'app necessaria per il funzionamento dei dispositivi. motivo rejection: il prodotto non è ancora stato validato</t>
    </r>
  </si>
  <si>
    <t>Risultati:
- in 2 anni di incubazione sono riusciti a ridurre i tempi di processamento dei dati 10 volte;
- Periodo di incubazione di due anni presso un’agenzia spaziale;
- Partner: Microsoft, Oracle, Esa (European Space Agency), Politecnico di Bari, CSI, One team;
- riescono a recuperare dati di serie storiche sulle infrastrutture fino a 10 anni (recuperano l’hub dei dati dell’agenzia spaziale e li elaborano).
Clienti target: sia operanti nel pubblico che nel privato (50%-50%).
Pipeline: Anas, ItalGas, stanno provando ad entrare nel mercato assicurativo
Team: 10 persone
Revenue Model: Titan4 offre tre servizi principali:
1) Servizio di rilevamento remoto satellitare Insar con elaborazione automatica
2) Abbonamento SaaS (Software as a Service)
3) Integrazione B2B tramite API, ad esempio in strumenti software BIM (Building Information Modeling)
Competitor: Canary, 3vG, Sixense,Dares, MDA, Sensar, Gamma remote Sensing, e-geòs, Planetek, Groung Probe.
Ricavi: 2023: €300k; 2024e: €570k, 2025e: €1.8M, 2026e: €4M.
Fundraised: 2019-2021 incubazione in Esa da €50k, a novembre 2022 €300k con Invitalia, a dicembre 2023 €1m da Galaxia.
Fundraising: apriranno un round fine 2024, stanno finalizzando il BP per capire il funding.
&gt; Stanno per aprire una subsidiary in Puglia (Bari), analizzare insieme al fondo VV6. Non sono in raccolta al momento, apriranno un round a breve. Da monitorare, settore di riferimento e prodotto interessante, team ha grande esperienza nel settore. Da capire tema costi e pricing prodotto. Dovrebbero condividere un BP aggiornato nei prossimi giorni.</t>
  </si>
  <si>
    <t>il deck non contiene informazioni economiche.
&gt; Fatta call il team VV6, al momento è in stand-by in attesa di un parere tecnico sulla tecnologia. Stanno ricevendo primi feedback da esperti di settore. Per ora sembra essere un bisogno sentito. Continueranno con approfondimenti sulla tecnologia e sulla natura del servizio offerto (da capire il peso dell'eventuale parte consulenziale).</t>
  </si>
  <si>
    <t>Fundraising: €3m nel 1Q2025.
&gt; Fatta call il team VV6. Motivo rejection: fase di vita (sono in una prima fase di lancio sul mercato), elevata competition.</t>
  </si>
  <si>
    <t>Revenue model: Abbonamento mensile: 39 euro; Margine medio sulle vendite: 30%, con possibilità di miglioramento.
Clienti 2024: 230 ristoranti, con una spesa media annuale di 16.000-20.000 euro.
Pipeline clienti 2025: ricavi per 3 milioni di euro, espansione verso hotel e altre realtà horeca.
Ricavi: 2023: €2,4m; 2024e: €2m; 2025e: €17m (con integrazione di un’altra società).
EBITDA: 2023: €-690k; 2024e: €-949k; 2025e: €553k; 2026e: €1,3m.
Fundraising: €2m più debito per €1,5m e €1,5m di venture debt. Vorrebbero fare un’operazione da 5 milioni di euro (2,5 milioni per avviamento, 2,5 milioni per magazzino).
&gt; Fatta call il 17/01. Motivo rejection: business model poco scalabile.</t>
  </si>
  <si>
    <t>Medsniper</t>
  </si>
  <si>
    <t>Allyfe</t>
  </si>
  <si>
    <t>Fliklab</t>
  </si>
  <si>
    <t>Brussels</t>
  </si>
  <si>
    <t>Belgio</t>
  </si>
  <si>
    <t>Chiara Ferrero Aprato</t>
  </si>
  <si>
    <t>Antimo Fiorillo</t>
  </si>
  <si>
    <t>Francesco Bernacchio</t>
  </si>
  <si>
    <t>2beautiful</t>
  </si>
  <si>
    <t>Phoenix</t>
  </si>
  <si>
    <t>Federica Turrisi</t>
  </si>
  <si>
    <t>Matteo Catania</t>
  </si>
  <si>
    <t>Costo di produzione: €17
Pricing: €80 (per le ambulanze), €45 (distributori).
Fundraised: €212k ad una pre-money di €600k tramite un grant da parte del club degli investitori e €633k Smart e start da invitalia, nel 2024 aucap da €370k ad una valutazione di €2,4m.
Fundraising: €250k di debito e €500k in aucap.
&gt; Fatta call il 20/01. Motivo rejection: settore di riferimento (medtech).</t>
  </si>
  <si>
    <r>
      <t xml:space="preserve">Ha sviluppato un video laringoscopio monouso con punta orientabile. Questo dispositivo migliora la visualizzazione e la gestione delle vie aeree durante le procedure di intubazione tracheale. È compatibile con dispositivi Android, ha un </t>
    </r>
    <r>
      <rPr>
        <i/>
        <sz val="11"/>
        <color theme="1"/>
        <rFont val="Calibri"/>
        <family val="2"/>
      </rPr>
      <t>design</t>
    </r>
    <r>
      <rPr>
        <sz val="11"/>
        <color theme="1"/>
        <rFont val="Calibri"/>
        <family val="2"/>
      </rPr>
      <t xml:space="preserve"> monouso per ridurre il rischio di infezioni, e include un canale guida per inserire il tubo endotracheale. Il dispositivo è realizzato con materiali ecocompatibili ed è privo di batteria, eliminando la necessità di ricariche</t>
    </r>
  </si>
  <si>
    <t>Affronta le inefficienze critiche nella conduzione degli studi clinici automatizzando i flussi di lavoro per snellire l'attivazione dei siti, l'arruolamento dei pazienti e il monitoraggio remoto, che spesso rappresentano i principali colli di bottiglia nella conduzione degli studi clinici.</t>
  </si>
  <si>
    <t>Attualmente la sede è in Belgio, ma l'attività di sviluppo è in Italia, dove potrebbero o trasferire la sede oppure costituire una società controllata.
&gt; Fatta call con Alessandro Pontari il 16/01. Motivo rejection: Sede: sono a Bruxelles. Risolvibile perchè sviluppano in Italia e potrebbero trasferire o fare società controllata. Traction commerciale molto early. Non va mandata mail di rejection. Settore interessante, da monitorare.</t>
  </si>
  <si>
    <t>antimo.fiorillo@allyfe.health</t>
  </si>
  <si>
    <t>chiara.ferreroaprato@medsniper.com</t>
  </si>
  <si>
    <t>info@fliklab.it</t>
  </si>
  <si>
    <t>MVP della piattaforma già disponibile, previsione di lancio sul mercato italiano nel
settembre 2025.
Fundraising: €300-500k.
&gt; motivo rejection: fase di vita early, struttura dell'operazione (ticket piccolo).</t>
  </si>
  <si>
    <t>Piattaforma digitale pensata per bambini dai 3 ai 14 anni. Furobi combina intrattenimento ed educazione, offrendo contenuti come ebook, audiolibri, fumetti e video. Tra le sue funzionalità, c'è una libreria interattiva, la modalità "leggi per me" con lettura vocale, uno strumento per creare storie personalizzate con intelligenza artificiale, libri animati in 3D e strumenti per bambini con esigenze speciali. Inoltre, suggerisce contenuti personalizzati e permette la sincronizzazione su più dispositivi. In futuro, saranno introdotte esperienze con realtà aumentata e virtuale.</t>
  </si>
  <si>
    <t>&gt; VV6: Non li hanno mai sentiti in call, vorrebbero bocciarli per la debolezza del carattere digitale. Motivo rejection VV5: settore di riferimento.</t>
  </si>
  <si>
    <t>Produce zeolite sintetica, trasformando la cenere vulcanica dell'Etna. La risorsa potrebbe essere utilizzata in agricoltura, edilizia, settore petrolchimico e per il trattamento delle acque.</t>
  </si>
  <si>
    <t>&gt; VV6: Sono pre-revenues ed in raccolta per €500k. Non li hanno mai sentiti in call, vorrebbero bocciarli per la debolezza del carattere digitale. VV5: motivo rejection: fase di vita early, struttura dell'operazione (ticket piccolo per VV5).</t>
  </si>
  <si>
    <t>federica.turrisi@hotmail.it</t>
  </si>
  <si>
    <t>Offre una linea di cosmetici naturali pensata per il benessere quotidiano. I loro prodotti includono una vasta gamma di articoli per la cura della pelle, come detergenti, trattamenti per il viso, maschere, booster e prodotti specifici per occhi e labbra. Tutti i prodotti sono realizzati con ingredienti naturali e sono cruelty-free, clean e vegan.</t>
  </si>
  <si>
    <t>matteo.ct@icloud.com</t>
  </si>
  <si>
    <t>Offre flessibilità nei pagamenti per aiutare le persone a sostenere spese importanti, come quelle sanitarie o legali, senza la pressione di pagare immediatamente. Si concentra su spese essenziali, offrendo un supporto reale nei momenti cruciali come la gestione di emergenze o necessità sanitarie, distinguendosi dai tradizionali servizi BNPL, che riguardano beni non essenziali.</t>
  </si>
  <si>
    <r>
      <t xml:space="preserve">Prodotti: 
- Agente virtuale: Fornisce consigli e suggerimenti personalizzati, basati su linee guida scientifiche e regolamentari (OMS, ISTAT, database comportamentali). Utilizza solo dati science-based (no dati sintetici come ad esempio quelli di altre app).
- Marketplace: Connette l’utente con professionisti della salute riproduttiva e sessuale. Servizi disponibili inizialmente a Milano, in espansione su Roma, Torino e altre grandi città.
Utenti: 2.000 utenti unici in </t>
    </r>
    <r>
      <rPr>
        <i/>
        <sz val="11"/>
        <rFont val="Calibri"/>
        <family val="2"/>
      </rPr>
      <t>soft launch</t>
    </r>
    <r>
      <rPr>
        <sz val="11"/>
        <rFont val="Calibri"/>
        <family val="2"/>
      </rPr>
      <t xml:space="preserve"> (Milano).
Target: Principalmente giovani donne, ma aperto anche a persone non binarie, uomini e donne più avanti con l’età.
Business model: B2B e B2G.
Revenue stream: workshops (€1-5k); Progettazione e sviluppo tech (€6-100k); Reportistica e insight (€20-150k); Corporate e welfare services (€60/employee). I costi sono sostenuti dai professionisti e dalle aziende, non dagli utenti finali.
Team: 2 co-founder. Giulia si occupa della parte dello sviluppo/dati; Silvia esperta di marketing.
Fundraised: Bootstrapped 
Fundraising: al momento non sono in raccolta, sono alla ricerca di un fondo che sia in linea con la loro linea di pensiero.
&gt; Fatta call 16/01. Prodotto interessante, hanno raggiunto la profittabilità, ma ad oggi non hanno ancora sviluppato un prodotto specifico anche perchè sono soltanto due risorse e hanno puntato alla sostenibilità. Da chiarire che percorso intraprendere e compatibilità con un modello VC tradizionale. Fissare un incontro a fine febbraio per un aggiornamento.</t>
    </r>
  </si>
  <si>
    <t>Ricavi 2024: €300k.
Fundraising: €500k ad una valutazione di €4,5m
&gt; Segnalata ad Amedeo. Fissata call con team VV6 il 31/01. Dubbi sul settore di riferimento. Aggiornare team VV6 (competitor di Xbooks)</t>
  </si>
  <si>
    <t>Business model: SaaS
Revenue model: Basic: €150/mese; Standard: €400/mese; premium: €1k/mese; Professional: €1,7k/mese; Enterprise: custom price.
Clienti: Granarolo, Nexi, Menarini, Sisal.
Fundraised: €1,5m nel 2024 ad una pre-money di €4,5m da 360 Capital, Exor, Vesper (family office famiglia ERG) e B-Heroes.
Fundraising: Stanno preparando un round Series A importante per la fine del 2025 Sono alla ricerca di un investitore che faccia un bridge per consentirgli di assumere nuove risorse in ambito commerciale per riuscire a lavorare la pipeline molto lunga che hanno. 
&gt; motivo rejection: al momento il prodotto risulta ancora incompleto, con un database limitato esclusivamente alle aziende italiane. Tuttavia, il mercato di riferimento è molto interessante e presenta un'evidente domanda da parte degli utenti. Sentire start up Compri per capire le differenze.</t>
  </si>
  <si>
    <t>Prodotto: Piattaforma SaaS di Corporate Performance Management (CPM) specifica per PMI, denominata "CPM Light". Consente la governance dei numeri aziendali, integrando dati interni (ERP) con dati di contesto (es. Mood Finance e Gemini di Google). Offre preconfigurazioni basate su best practices di amministrazione aziendale e fornisce insight rapidi grazie a un'integrazione avanzata con ERP aziendali.
Team: 20 persone, inclusi consulenti esterni. Attualmente in fase di riduzione per snellire la struttura operativa (previsti 10 dipendenti). Paolo Coloni, Matteo Del Sole Massimiliano Oleotto sono manager e detengono solo le SOP, ma non hanno quote della società.
Revenue model: 
Attuale: Licenze pagate in base a dimensioni dell'azienda (€15k-€50k/anno) e giornate progetto per implementazione.
Futuro: SaaS puro con abbonamenti annuali, obbligatori per i primi 2 anni, attivo al raggiungimento di 20-30 clienti. Oggi conta 15 clienti, target per il modello SaaS è 30 clienti.
Clienti target: PMI con fatturato compreso tra €10M e €50M.
Clienti: 15 clienti.
Governance: la società è integralmente controllata da Kauri Holding.
Clienti target: PMI che fatturano tra i €10m e €50m.
Ricavi: 2021: €195k; 2022: €200k; 2023: €247k; 2024e: €148k; 2025e €265k; 2026e: €766k.
Fundraised: Finanziamenti interamente dalla holding (Kauri Holding), che ha investito circa €3-4M fino ad oggi. I soci della holding non intendono effettuare ulteriori investimenti poiché stanno monetizzando gli asset.
Fundraised: €3m ad una valutazione di €3m-€4m.
Struttura societaria/Captable: la proprietà è 100% detenuta da Kauri Holding. La holding è tornata alla famiglia fondatrice dopo un buyout. I founder e manager (Matteo, Massimiliano e Paolo) detengono esclusivamente SOP.
&gt; Ci mandano BP, fatta demo prodotto il 21/01. motivo rejection: La piattaforma appare piuttosto semplice e integrata con GeminiAI. Durante la demo è stato mostrato un esempio pratico utilizzando la partecipata Coverzen, che ha prodotto principalmente un’analisi di mercato e dei competitor di Coverzen, senza però fornire un feedback dettagliato sull’andamento della società o altre informazioni significative.
Persistono diversi dubbi sul progetto, in particolare riguardo al percorso di crescita, che risulta molto piatto negli anni e registra una riduzione dei ricavi nel 2024. Ci sono inoltre perplessità sull’assetto societario, poiché al momento non ci sono founder coinvolti ma solo manager, e sulla strategia commerciale e distributiva, che necessita di una ristrutturazione. Infine, l’approccio SaaS attuale presenta delle limitazioni, legate al mancato raggiungimento del target clienti previsto. Per queste ragioni, l’idea è di non procedere.</t>
  </si>
  <si>
    <t>Fondata a fine 2023.
Risultati: 40k download, 2k passeggeri
Business model: B2C hanno una parte anche di B2B (al momento è al 15%). Il modello B2B include sia servizi per eventi aziendali sia soluzioni di welfare aziendale. Stanno già finalizzando accordi con diverse aziende, alcuni atenei e realtà legate al settore della mobilità, inclusi gli aeroporti.
Team: 5 co-founder.
Pricing: 1,6€/km (taxi €3-4/km), 
Posti disponibili nel bus: attualmente 15 (escluso il conducente). È prevista una riduzione a 9 posti utilizzando mezzi più piccoli, mantenendo però almeno 9 posti per rispettare la normativa vigente, che altrimenti richiederebbe una licenza taxi.
Ricavi 2024e: €19k; 2025e €1,3m; 2026e: €9,2m; 2027e: €29m.
Competitor: MOIA (Berlino).
Fundraised: a ottobre 2024 hanno fatto SFP da €900k con scadenza di conversione a fine del 2025 da angel del settore di riferimento.
Fundraising €2m con l’idea di diluirsi fino al 15%-16% (pre-money €12m).
&gt; motivo rejection: il modello B2B sembra interessante, soprattutto per l’applicazione al welfare aziendale, ma al momento necessita ancora di una validazione del prodotto. L’idea è di non procedere per ora, anche considerando che l’azienda è stata fondata a fine 2023 ed è effettivamente operativa solo da ottobre 2024. Monitoreremo la crescita nei prossimi mesi e valuteremo se saranno in grado di implementare la componente B2B, che potrebbe garantire margini più elevati e rendere il servizio più interessante rispetto al semplice carpooling B2C.</t>
  </si>
  <si>
    <t>Stefano Mocellini</t>
  </si>
  <si>
    <t>sm@livestory.nyc</t>
  </si>
  <si>
    <t>Rejected ad ottobre 2021 con motivazione 1.a (fase di vita)
5 impianti installati dal 2015 (settori: vinicolo, birrifici, caseifici). Impianti: la parte di reattore (vessel) viene prodotta internamente. Il catalizzatore può essere rigenerato.
Costo impianto: personalizzato €400k-€500k, gli altri invece vanno da €50k fino a €190k (30m2 al giorno) tutti gli impianti sono modulari ed è possibile arrivare fino a 150m2 al giorno . Loro marginano il 66% (a cui bisogna togliere i costi commerciali).
Vantaggi rispetto alla concorrenza: impianti più piccoli (meno CAPEX), risparmio di energia elettrica (meno OPEX)
Pipeline: €18m.
Ricavi: 2020: €190k; 2021: €221k; 2022: €1,7m (consolidato con VM) 2023: €2,4m; 2024e: €5,5m (a giugno 2024 €3m); 2025e: €6,1m.
M&amp;A: nel 2021 hanno acquisito il 70% di VM Engineering (pagata €160k) si occupa di sanificazione di tutti gli impianti che trattano le acque in ingresso ai processi produttivi. Produce una vernice che sanifica le acque così da trattare le tubature riducendo il costo di manutenzione. 
Fundraised: nel 2021 €750k in crowdfunding e altri €750k nel 2022-2023.
Captable: ci sono delle società Cerish (maggioranza è di Monica la founder)
Fundraising: €5m-€6m ad una valutazione di €13m. Stanno parlando con dei fondi sia italiani che stranieri. 2 fondi sono più avanti e metterebbero uno €3m e l’altro €2m.
&gt; Settore interessante, team con esperienza alle spalle (la founder ha già un’exit alle spalle), il prodotto è innovativo e si differenzia rispetto ai competitor (nessuno si è dedicato all'ossidazione catalitica). Dubbi sulla valutazione alta, considerando che è un'operazione a cavallo tra VC e PE (si ragiona su una valutazione di €6m con LP non participating 2x fino al 5 anno e dopo 1x). Hanno iniziato a caricare parte della documentazione richiesta propedeutica alla nostra valutazione.Hanno iniziato a fare una delibera di Aucap che prevedere un Crowfunding per €2,5m. Non riteniamo sia la scelta giusta dal punto di vista procedurale, in quanto la nostra intenzione era di ragionare insieme sulla struttura del round.</t>
  </si>
  <si>
    <t>Hyper Wind</t>
  </si>
  <si>
    <t>Skin Lovers</t>
  </si>
  <si>
    <t>Requpero</t>
  </si>
  <si>
    <t>Diego Dolciami</t>
  </si>
  <si>
    <t>Leonardo Schirano-Eversheds Sutherland</t>
  </si>
  <si>
    <t>Leonardo Schirano</t>
  </si>
  <si>
    <t>Even2plan</t>
  </si>
  <si>
    <t>Neosperience Health</t>
  </si>
  <si>
    <t>Wegoo</t>
  </si>
  <si>
    <t>Plannest</t>
  </si>
  <si>
    <t>Giovanni Demarchi Albengo-Gyg Investment Partners</t>
  </si>
  <si>
    <t>Giovanni Demarchi Albengo</t>
  </si>
  <si>
    <t>Jacopo Sosio</t>
  </si>
  <si>
    <t>Cosimo Luigi Mattei</t>
  </si>
  <si>
    <t>Impianti: stanno per aprire due impianti e l’intenzione è di aprirne altri due nei prossimi mesi.
Contratti: hanno chiuso 2 contratti per un totale di €40m (durata 4 anni).
Ricavi: 2024: €0; 2025e: €3,7m, 2026e: €8,4m; 2027e: €12,6m.
Captable: la maggior parte del founder.
Fundraising: €5m per acquistare 2 nuovi impianti ad una valutazione ancora da stabilire.
&gt; Segnalata a Giulio e Amedeo. Fatta call il 29/01. Motivo rejection: struttura dell'operazione (operazione PE), su fase di vita (sono ancora a 0 ricavi) e mercato di riferimento (cartiere) che al momento è in difficoltà.</t>
  </si>
  <si>
    <t>Team: 10 persone.
Business Model: Modello SaaS + hardware: Canone mensile per il dispositivo: €80 (€20 per licenza app/utente)
Costo del dispositivo: Circa €5k, margine del 50%.
Clienti attuali: Italgas (€35k contratto chiuso per 2024).
Pipeline clienti: Aziende di autotrasporto con flotte di 1k-2k driver, società come Verisure (driver per controlli anti-furto). In trattativa con aziende per ordini di 100 e 1k dispositivi.
Ricavi 2025: €600k con 4 nuovi clienti.
Costi di produzione: Attuale: €2,77k per dispositivo. Ridotto a €2,3k per lotti superiori ai 100 dispositivi.
Fundrasied; nel 2019 €130k da BA ad una valutazione di €1,3m, nel 2021 €400k di cui €250k equity e resto debito, Smart e start per €535k.
Fundraising: €2m di cui già committed €1m da un club deal ad una valutazione di €12,5m e €350k da ISP.
Capire Clienti tagert e business model.
&gt; Fatta call il 29/01. Motivo rejection: fase di vita, traction ancora limitata, founder non convincente.</t>
  </si>
  <si>
    <t>Daniel.Guariglia@hyperwind.it</t>
  </si>
  <si>
    <t>Daniel Guariglia</t>
  </si>
  <si>
    <t>Sviluppa tecnologie per migliorare l'efficienza delle turbine eoliche. La loro tecnologia brevettata di controllo attivo del flusso aerodinamico consente di aumentare la produzione di energia delle turbine. Hanno sviluppato Active Flow Control che migliora l’aerodinamica delle pale eoliche, in modo da estrarre più energia dal vento.</t>
  </si>
  <si>
    <t>diegodolciami@skinlovers.srl</t>
  </si>
  <si>
    <t>Azienda operante nel settore dell'estetica avanzata, specializzata nello sviluppo di prodotti e tecnologie di alta qualità. Tra le sue principali innovazioni figurano maschere di bellezza con polvere d'oro 24k, protettivi solari anti-age, prodotti premium con tecnologie avanzate come emulsioni a cristalli liquidi e acido ialuronico brevettato, oltre a macchinari estetici per trattamenti sicuri ed efficaci. L'azienda offre anche master class per formare professionisti del settore.</t>
  </si>
  <si>
    <t>Business model: B2B, dal 2025 vogliono implementare anche il B2C.
Ricavi 2023: €1m con margini del 25%.
&gt; Motivo rejection: settore di riferimento.</t>
  </si>
  <si>
    <t>LeonardoSchirano@eversheds-sutherland.it</t>
  </si>
  <si>
    <t>Fundraising: €250k.
&gt; motivo rejection: settore di riferimento.</t>
  </si>
  <si>
    <t>Produce un integratore validato in ospedale per la stanchezza cronica.</t>
  </si>
  <si>
    <t>jacopo.sosio@even2plan.com</t>
  </si>
  <si>
    <t>Team: 6 persone.
&gt; Motivo rejection: settore di riferimento.</t>
  </si>
  <si>
    <r>
      <t xml:space="preserve">Piattaforma pensata per semplificare la gestione di eventi e la vendita di biglietti. Oltre a offrire strumenti per organizzare eventi, permette agli organizzatori di guadagnare </t>
    </r>
    <r>
      <rPr>
        <i/>
        <sz val="11"/>
        <color theme="1"/>
        <rFont val="Calibri"/>
        <family val="2"/>
      </rPr>
      <t>cashback</t>
    </r>
    <r>
      <rPr>
        <sz val="11"/>
        <color theme="1"/>
        <rFont val="Calibri"/>
        <family val="2"/>
      </rPr>
      <t xml:space="preserve"> e include un </t>
    </r>
    <r>
      <rPr>
        <i/>
        <sz val="11"/>
        <color theme="1"/>
        <rFont val="Calibri"/>
        <family val="2"/>
      </rPr>
      <t>marketplace</t>
    </r>
    <r>
      <rPr>
        <sz val="11"/>
        <color theme="1"/>
        <rFont val="Calibri"/>
        <family val="2"/>
      </rPr>
      <t xml:space="preserve"> dedicato al settore Ho.Re.Ca. (Hotel, Ristorazione e Catering), dove è possibile trovare prodotti e servizi utili per eventi.</t>
    </r>
  </si>
  <si>
    <t>giovanni.demarchi@gvginvestmentpartners.com</t>
  </si>
  <si>
    <r>
      <rPr>
        <i/>
        <sz val="11"/>
        <color theme="1"/>
        <rFont val="Calibri"/>
        <family val="2"/>
      </rPr>
      <t>Suite</t>
    </r>
    <r>
      <rPr>
        <sz val="11"/>
        <color theme="1"/>
        <rFont val="Calibri"/>
        <family val="2"/>
      </rPr>
      <t xml:space="preserve"> tecnologica che mira a ottimizzare il percorso del paziente, garantendo un flusso di informazioni e rendendo le strutture sanitarie più efficienti. Si concentra sull'importanza dell'empatia nelle interazioni sanitarie, posizionandosi come un ponte essenziale tra i professionisti medici e i pazienti. Questo approccio migliora la soddisfazione dei pazienti, facilita la comunicazione e favorisce l'adesione ai trattamenti, contribuendo a un'esperienza di cura più umana e al successo del percorso di guarigione.</t>
    </r>
  </si>
  <si>
    <r>
      <t xml:space="preserve">Si occupa di sviluppare soluzioni per la creazione, la gestione e la promozione di contenuti digitali, spesso legati ai settori della moda e della creatività. Offre servizi che aiutano le aziende a valorizzare il proprio </t>
    </r>
    <r>
      <rPr>
        <i/>
        <sz val="11"/>
        <color theme="1"/>
        <rFont val="Calibri"/>
        <family val="2"/>
      </rPr>
      <t>brand</t>
    </r>
    <r>
      <rPr>
        <sz val="11"/>
        <color theme="1"/>
        <rFont val="Calibri"/>
        <family val="2"/>
      </rPr>
      <t xml:space="preserve"> e a migliorare la loro presenza </t>
    </r>
    <r>
      <rPr>
        <i/>
        <sz val="11"/>
        <color theme="1"/>
        <rFont val="Calibri"/>
        <family val="2"/>
      </rPr>
      <t>online</t>
    </r>
    <r>
      <rPr>
        <sz val="11"/>
        <color theme="1"/>
        <rFont val="Calibri"/>
        <family val="2"/>
      </rPr>
      <t>.</t>
    </r>
  </si>
  <si>
    <t>cosimo@plannest.net</t>
  </si>
  <si>
    <t>Sviluppa soluzioni digitali pensate per migliorare l'organizzazione e la gestione di eventi sportivi, offrendo strumenti che semplificano la pianificazione, il coordinamento e l'esperienza degli utenti coinvolti.</t>
  </si>
  <si>
    <t>Bocciata a settembre 2024 con motivazione 1.a.
Business model: noleggio peer-to-peer (P2P) e business-to-consumer (B2C), che permette agli utenti di:
- Noleggiare capi e accessori da privati o direttamente da marchi partner attraverso la piattaforma.
- Condividere e monetizzare i propri capi di abbigliamento e accessori, offrendo la possibilità di affittarli ad altri utenti per un periodo definito.
Revenue model:
- Commissioni sulle transazioni: trattiene una commissione su ogni noleggio effettuato attraverso la piattaforma.
- Abbonamenti premium: Gli utenti possono sottoscrivere abbonamenti per accedere a offerte esclusive, sconti e servizi personalizzati.
- Partnership con brand: collabora con marchi di moda per offrire capi unici in noleggio, generando entrate anche attraverso accordi commerciali B2B.
&gt; Motivo rejection: fase di vita.</t>
  </si>
  <si>
    <t>Bocciata a febbraio 2024 con motivazione 2.b (mancato seguito)
Costituiti nel 2020
Prodotto: il loro prodotto si innesta su ERP/TMS consentendo attività di pianificazione, routing, tracciamento, ecc.
Saving: Capaci di dimostrare un saving del 10/15% rispetto a sistemi adottati
Clienti: A livello commerciale ha un portafoglio clienti di circa 25 soggetti con P&amp;G come anchor client. Chiudono il 2024 con €600k circa di ricavi, con un ARR su fine anno di circa €850k. Obiettivo 2025 è di raddoppiare i risultati 2024.
Team: 7 persone.
Fundraised: Hanno raccolto a oggi €400k circa da un partner "industriale" (sviluppo sw), B4i e Berkelely Skydeck.
Fundraising: Nuova raccolta: ad oggi non stanno cercando. Gli obiettivi che si sono prefissati sono in grado di raggiungerli da soli.
&gt; Fatta call il 29/01 con Alessandro Pontari. Interessante, da monitorare anche se al momento non sono in raccolta.</t>
  </si>
  <si>
    <t>Fondata nel 2016 a Londra, hanno sviluppato il modello fino al 2018.
Clienti: Azimut, Ranstad, Credit Agricole, Barilla, Adecco, ecc..
Team: 4 persone (di cui un founder).
Ricavi: 2024: €215k (+30% vs 2023).
Revenue model: SaaS 
Pricing: 60€/report per aziende più piccole mentre per aziende con migliaia di dipendenti possono arrivare anche a 10-20€/report.
Competitor: Egap, gamindo, Laborplay, Hogan.
Fundraised: €150k con un BA e nel 2023 hanno raccolto €260k ad una valutazione di €3,8m da azimut.
Fundraising: €2m ad una pre money di €4m-€4,5m per sviluppo marketing e commerciale.e per l’internazionalizzazione.
&gt; Fatta call il 29/01. Motivo rejection: fase di vita early. Messi in contato con nCore.</t>
  </si>
  <si>
    <t>Segnalata ad Amedeo.
Prezzo di vendita: €650-€1,2k/end user.
Team: 7 persone, la parte di sviluppo prodotto è esternalizzata.
Fundraised: nel 2021 hanno raccolto €1,8m ad una pre money di €15m.
Fundraising; €5m ad una pre-money di €15m.
&gt; Fatta call il 31/01. Motivo rejection: fase di vita (il prodotto non è ancora mercato), settore di riferimento (medtech), struttura operazione (pre-money elevata).</t>
  </si>
  <si>
    <t>Rejected ad aprile 2023 con motivazione 3.c e a giugno 2024 con motivazione 3.c.
Nata nel 2017.
Hanno chiuso il 2024 con €1m di fatturato. Hanno un contrattualizzato per il 2025 di €3,5m e stiamo di chiudere con €5m di fatturato. Hanno siglato accordi con due clienti, Fincantieri e per un azienda novergese. Sono in raccolta per €30m divisi in due tranche, la prima guidata da CDP Green Transition Fund, committata per €9m (ne mancano €6m) e la seconda committata interamente dalla regione Sardegna. Valutazione Pre-money intorno ai €60m.
Il sistema di propulsione sviluppato lo vende ad un prezzo di circa €2m compreso anche di motore elettrico. Il sistema di propulsione è tuttavia adattabili anche a motori endotermici.
&gt; Motivo rejection: Struttura dell'operazione, pre-money molto alta rispetto ai risultati raggiunti, pricing sistema di propulsione.</t>
  </si>
  <si>
    <t>Sealence S.p.A. è un’azienda italiana innovativa nel settore della mobilità marina sostenibile. Si definisce una Deep Tech Green Company, focalizzata sullo sviluppo di soluzioni avanzate per la propulsione navale, con particolare attenzione all’efficienza, alla riduzione dell’impatto ambientale e al miglioramento dell’esperienza di navigazione. Sealence ha sviluppato DeepSpeed, un innovativo getto idrodinamico elettrico ad alte prestazioni, con brevetti registrati in 50 paesi che si distingue per la sua silenziosità, efficienza delle prestazioni (superiori rispetto ai tradizionali motori a elica) e sostenibilità (emissioni zero e risparmio energetico significativo).</t>
  </si>
  <si>
    <t>Nati ad agosto 2024.
Team: 4 persone tutto co-founder (di cui solo uno è committed 100%).
Revenue model: Basic (999€/anno),  Pro (1,5€k/anno).
Traction: Vitale impianti, Lubritex, Fineteca, Sisifo, zoomlion Capital. 
Traction a dicembre 2024 €50k per 3 anni.
Clienti target: PMI e Piattaforme ESG
Risultati: 5 contratti firmati fatturato di €50k distribuito su tre anni, di cui €26k solo nel primo anno; ARR di €13k.
Ricavi: 2025e: €150k (ARR: €12,5k) .
Fundraised: €15k equity free.
Fundraising: pre-seed round da €400k ad una valutazione di €2m.
&gt; Fatta call il 4/02. Motivo rejection: fase di vita (ancora pre seed) e struttura del round. Da monitorare.</t>
  </si>
  <si>
    <t>Bocciata a gennaio 2025 con motivazione 2.b (mancato seguito).
Prodotto: lanciato il prodotto nel Q4 2024
Settore: sector agnostic (Smart home, sutomotive, industrial, medtech).
Clienti target: PMI
Clienti: Maserati (contratto da €50k/anno).
Team: 3 persone (1 founder) più un advisor.
Pricing: sono 4 volte più cari rispetto al mercato però a livello operativo sono molto più veloci che li fa risparmiare durante il processo.
Fundraising: €2,2m bridge round di cui committed €135k da CDP VC, €100k grant, Bank Loan €156k; €500k BA.
&gt; Fatta call il 4/02. Motivo rejection: fase di vita, struttura operazione. Dubbi sul pricing che potrebbe essere una barriera all’entrata.</t>
  </si>
  <si>
    <t>Holifya</t>
  </si>
  <si>
    <t>Powerset</t>
  </si>
  <si>
    <t>COCI</t>
  </si>
  <si>
    <t>Jubatus</t>
  </si>
  <si>
    <t>Corem</t>
  </si>
  <si>
    <t>Medical Prime</t>
  </si>
  <si>
    <t>YP Trainer</t>
  </si>
  <si>
    <t>Covision Media</t>
  </si>
  <si>
    <t>Fleequid</t>
  </si>
  <si>
    <t xml:space="preserve">Dronus </t>
  </si>
  <si>
    <t>DST</t>
  </si>
  <si>
    <t>Nicolò Pentassuglia</t>
  </si>
  <si>
    <t>Giacomo Bider-Growth Capital</t>
  </si>
  <si>
    <t>Michele Sibio-Innovative-RFK</t>
  </si>
  <si>
    <r>
      <t xml:space="preserve">Sviluppo di dispositivi medici e soluzioni </t>
    </r>
    <r>
      <rPr>
        <i/>
        <sz val="11"/>
        <color theme="1"/>
        <rFont val="Calibri"/>
        <family val="2"/>
      </rPr>
      <t>software</t>
    </r>
    <r>
      <rPr>
        <sz val="11"/>
        <color theme="1"/>
        <rFont val="Calibri"/>
        <family val="2"/>
      </rPr>
      <t xml:space="preserve"> per migliorare diagnosi e trattamenti in ambito sanitario attraverso tecnologie come sensori biometrici.</t>
    </r>
  </si>
  <si>
    <t>gbider@growthcapital.vc</t>
  </si>
  <si>
    <t>Piattaforma che offre test genetici e diagnostici da fare a casa, videoconsulenze con specialisti, piani personalizzati di prevenzione e nutrizione, e consegna a domicilio di integratori e farmaci su misura. L'obiettivo è migliorare la salute metabolica attraverso soluzioni personalizzate e tecnologiche.</t>
  </si>
  <si>
    <t>edoardo.figone@mypowerset.com</t>
  </si>
  <si>
    <t>Edoardo Figone</t>
  </si>
  <si>
    <t>Pricing: Sport Teams and Organizations: €15k-€20k/anno; Fitness Centers &amp; Personal Trainers​: €3k-€9k/anno; Medical Centers &amp; Physiotherapists​ €5k-€12k/anno.
Ricavi: 2025e: €200k; 2026e: €500k; 2027e: €2m.
&gt; motivo rejection: fase di vita, modello di business poco scalabile.</t>
  </si>
  <si>
    <t>Piattaforma per integrare e centralizzare tutti i dati degli atleti, consentendo analisi approfondite e una migliore pianificazione delle attività. Migliora la comunicazione tra professionisti e atleti, monitorando i progressi e supportando decisioni basate su evidenze scientifiche.
La piattaforma consente di visualizzare dati relativi a valutazioni, infortuni e cause, aiutando i professionisti del settore della salute fisica a identificare strategie di trattamento e prevenzione personalizzate.</t>
  </si>
  <si>
    <t>nicolo@digitalcoci.com</t>
  </si>
  <si>
    <r>
      <t xml:space="preserve">Attiva nel settore del </t>
    </r>
    <r>
      <rPr>
        <i/>
        <sz val="11"/>
        <color theme="1"/>
        <rFont val="Calibri"/>
        <family val="2"/>
      </rPr>
      <t xml:space="preserve">wealth management </t>
    </r>
    <r>
      <rPr>
        <sz val="11"/>
        <color theme="1"/>
        <rFont val="Calibri"/>
        <family val="2"/>
      </rPr>
      <t>che ha sviluppato una piattaforma piattaforma che sfrutta intelligenza artificiale,</t>
    </r>
    <r>
      <rPr>
        <i/>
        <sz val="11"/>
        <color theme="1"/>
        <rFont val="Calibri"/>
        <family val="2"/>
      </rPr>
      <t xml:space="preserve"> Big Data</t>
    </r>
    <r>
      <rPr>
        <sz val="11"/>
        <color theme="1"/>
        <rFont val="Calibri"/>
        <family val="2"/>
      </rPr>
      <t xml:space="preserve"> e </t>
    </r>
    <r>
      <rPr>
        <i/>
        <sz val="11"/>
        <color theme="1"/>
        <rFont val="Calibri"/>
        <family val="2"/>
      </rPr>
      <t xml:space="preserve">machine learning </t>
    </r>
    <r>
      <rPr>
        <sz val="11"/>
        <color theme="1"/>
        <rFont val="Calibri"/>
        <family val="2"/>
      </rPr>
      <t>per offrire soluzioni di gestione del risparmio sia a clienti retail che istituzionali.</t>
    </r>
  </si>
  <si>
    <t>logan@jubatus.it</t>
  </si>
  <si>
    <t>Logan Para</t>
  </si>
  <si>
    <r>
      <t xml:space="preserve">Sviluppa algoritmi di </t>
    </r>
    <r>
      <rPr>
        <i/>
        <sz val="11"/>
        <color theme="1"/>
        <rFont val="Calibri"/>
        <family val="2"/>
      </rPr>
      <t>editing</t>
    </r>
    <r>
      <rPr>
        <sz val="11"/>
        <color theme="1"/>
        <rFont val="Calibri"/>
        <family val="2"/>
      </rPr>
      <t xml:space="preserve"> video per creare ricordi personalizzati dei partecipanti a eventi. Analizza i materiali video dell'evento e genera automaticamente contenuti per ciascun partecipante.</t>
    </r>
  </si>
  <si>
    <t>Team: 3 persone.
Ricavi: Y1: €10k; Y2: €100k; Y3: €210k, Y4: €410k.
&gt; motivo rejection: competition nel mercato di riferimento e fase di vita.</t>
  </si>
  <si>
    <t>michele.sibio@innovative-rfk.it</t>
  </si>
  <si>
    <t>Michele Sibio</t>
  </si>
  <si>
    <t>Piattaforma per la gestione delle risorse umane, pensata per le PMI. Offre strumenti per monitorare le presenze, le richieste di permesso, il telelavoro e la gestione dei documenti come buste paga e contratti. La piattaforma facilita l'automazione dei processi HR, riducendo il carico di lavoro manuale e migliorando la produttività aziendale.</t>
  </si>
  <si>
    <t>Team: 3 persone.
Ricavi: 2025e:€324k; 2026e: €779k; 2027e: €2,8m.
Fundraising: €1m.
&gt; La analizza team VV6 (segnalata da Marco De Palma). Dubbi sulla competition.</t>
  </si>
  <si>
    <t>marcocampagnano@hotmail.com</t>
  </si>
  <si>
    <t>Marco Campagnano</t>
  </si>
  <si>
    <r>
      <t xml:space="preserve">Offre un ecosistema fisico e digitale per il </t>
    </r>
    <r>
      <rPr>
        <i/>
        <sz val="11"/>
        <color theme="1"/>
        <rFont val="Calibri"/>
        <family val="2"/>
      </rPr>
      <t>fitness</t>
    </r>
    <r>
      <rPr>
        <sz val="11"/>
        <color theme="1"/>
        <rFont val="Calibri"/>
        <family val="2"/>
      </rPr>
      <t xml:space="preserve">, consentendo a professionisti e appassionati di prenotare spazi privati e attrezzati per allenamenti. La piattaforma permette di accedere a studi </t>
    </r>
    <r>
      <rPr>
        <i/>
        <sz val="11"/>
        <color theme="1"/>
        <rFont val="Calibri"/>
        <family val="2"/>
      </rPr>
      <t>fitness</t>
    </r>
    <r>
      <rPr>
        <sz val="11"/>
        <color theme="1"/>
        <rFont val="Calibri"/>
        <family val="2"/>
      </rPr>
      <t xml:space="preserve"> in </t>
    </r>
    <r>
      <rPr>
        <i/>
        <sz val="11"/>
        <color theme="1"/>
        <rFont val="Calibri"/>
        <family val="2"/>
      </rPr>
      <t>coworking</t>
    </r>
    <r>
      <rPr>
        <sz val="11"/>
        <color theme="1"/>
        <rFont val="Calibri"/>
        <family val="2"/>
      </rPr>
      <t xml:space="preserve">, ideali per personal </t>
    </r>
    <r>
      <rPr>
        <i/>
        <sz val="11"/>
        <color theme="1"/>
        <rFont val="Calibri"/>
        <family val="2"/>
      </rPr>
      <t>trainer</t>
    </r>
    <r>
      <rPr>
        <sz val="11"/>
        <color theme="1"/>
        <rFont val="Calibri"/>
        <family val="2"/>
      </rPr>
      <t xml:space="preserve"> e clienti, senza costi fissi, con una gestione automatizzata degli spazi tramite un'app. Ogni utente può scegliere professionisti e allenamenti personalizzati, in totale </t>
    </r>
    <r>
      <rPr>
        <i/>
        <sz val="11"/>
        <color theme="1"/>
        <rFont val="Calibri"/>
        <family val="2"/>
      </rPr>
      <t>privacy</t>
    </r>
    <r>
      <rPr>
        <sz val="11"/>
        <color theme="1"/>
        <rFont val="Calibri"/>
        <family val="2"/>
      </rPr>
      <t xml:space="preserve"> e autonomia.</t>
    </r>
  </si>
  <si>
    <r>
      <t xml:space="preserve">Offre soluzioni di scansione 3D per trasformare oggetti fisici in gemelli digitali. Utilizzando scanner industriali, l'azienda fornisce modelli 3D di precisione per applicazioni in vari settori, tra cui commercio al dettaglio, studi fotografici, </t>
    </r>
    <r>
      <rPr>
        <i/>
        <sz val="11"/>
        <color theme="1"/>
        <rFont val="Calibri"/>
        <family val="2"/>
      </rPr>
      <t>brand</t>
    </r>
    <r>
      <rPr>
        <sz val="11"/>
        <color theme="1"/>
        <rFont val="Calibri"/>
        <family val="2"/>
      </rPr>
      <t xml:space="preserve">, e grandi aziende tecnologiche. I modelli 3D sono utilizzabili per la creazione di immagini, video, e </t>
    </r>
    <r>
      <rPr>
        <i/>
        <sz val="11"/>
        <color theme="1"/>
        <rFont val="Calibri"/>
        <family val="2"/>
      </rPr>
      <t>dataset</t>
    </r>
    <r>
      <rPr>
        <sz val="11"/>
        <color theme="1"/>
        <rFont val="Calibri"/>
        <family val="2"/>
      </rPr>
      <t xml:space="preserve"> per intelligenza artificiale, offrendo una soluzione scalabile e di alta qualità per diversi utilizzi professionali.</t>
    </r>
  </si>
  <si>
    <t>Team: 8 persone.
Fundraising: €6m ad una valutazione di €30m
&gt; motivo rejection: business model poco scalabile e struttura dell'operazione, dubbi su conduzione familiare.</t>
  </si>
  <si>
    <r>
      <t xml:space="preserve">Piattaforma </t>
    </r>
    <r>
      <rPr>
        <i/>
        <sz val="11"/>
        <color theme="1"/>
        <rFont val="Calibri"/>
        <family val="2"/>
      </rPr>
      <t>online</t>
    </r>
    <r>
      <rPr>
        <sz val="11"/>
        <color theme="1"/>
        <rFont val="Calibri"/>
        <family val="2"/>
      </rPr>
      <t xml:space="preserve"> che permette alle aziende di acquistare e vendere mezzi usati, come autobus, tramite aste. Le aziende possono registrarsi, partecipare alle aste per acquistare mezzi o vendere i propri, con l'assistenza nella definizione del prezzo e nella creazione di </t>
    </r>
    <r>
      <rPr>
        <i/>
        <sz val="11"/>
        <color theme="1"/>
        <rFont val="Calibri"/>
        <family val="2"/>
      </rPr>
      <t>dossier</t>
    </r>
    <r>
      <rPr>
        <sz val="11"/>
        <color theme="1"/>
        <rFont val="Calibri"/>
        <family val="2"/>
      </rPr>
      <t xml:space="preserve"> fotografici. </t>
    </r>
  </si>
  <si>
    <t>mmeoni@growthcapital.vc</t>
  </si>
  <si>
    <t xml:space="preserve">Ha sviluppato il sistema NEST250, un drone industriale autonomo utilizzato per ispezioni e sicurezza in ambito industriale e progetti di Smart City. Il sistema, che non richiede piloti, può eseguire missioni in autonomia 24 ore su 24. </t>
  </si>
  <si>
    <r>
      <t xml:space="preserve">Sviluppa soluzioni di industrial </t>
    </r>
    <r>
      <rPr>
        <i/>
        <sz val="11"/>
        <color theme="1"/>
        <rFont val="Calibri"/>
        <family val="2"/>
      </rPr>
      <t>IoT</t>
    </r>
    <r>
      <rPr>
        <sz val="11"/>
        <color theme="1"/>
        <rFont val="Calibri"/>
        <family val="2"/>
      </rPr>
      <t xml:space="preserve"> per la raccolta, gestione e analisi dei dati provenienti da fonti eterogenee. La sua piattaforma è progettata per facilitare l'applicazione di tecnologie di intelligenza artificiale e </t>
    </r>
    <r>
      <rPr>
        <i/>
        <sz val="11"/>
        <color theme="1"/>
        <rFont val="Calibri"/>
        <family val="2"/>
      </rPr>
      <t>machine learning</t>
    </r>
    <r>
      <rPr>
        <sz val="11"/>
        <color theme="1"/>
        <rFont val="Calibri"/>
        <family val="2"/>
      </rPr>
      <t xml:space="preserve"> su questi dati, rendendo la loro analisi semplice, scalabile e altamente automatizzata. Meddle si concentra sull'interoperabilità e sulla gestione dei dati in modo efficiente, contribuendo a ottimizzare i processi industriali attraverso un alto livello di automazione, riducendo i costi e semplificando la gestione. </t>
    </r>
  </si>
  <si>
    <t>Fondata a luglio 2024.
Bocciata a gennaio 2025 con motivaizone 2.b (mancato seguito).
Use case: Alcoplast, specializzata nello sviluppo di film fotografici, utilizzava un processo di lavorazione che richiedeva 6-7,5 ore, durante le quali l'operatore verificava manualmente se il processo chimico fosse andato a buon fine. Grazie al softare e alla raccolta dati tramite Meddle, l'azienda ha ottimizzato il processo, riducendo i tempi di rilevamento dei guasti a 2 ore e permettendo di fermare rapidamente la produzione. Questo ha aumentato l'efficienza e ridotto i tempi di processo.
Business model: piattaforma SaaS che offre servizi di data ingestion e analisi a imprese industriali, consentendo loro di raccogliere e gestire dati provenienti da diverse fonti.
Clienti/POC: radical BIT, Comer industries, SCM group, Conkreta robotics, Poggipolini, Energynet, dly data.
Ricavi: 2024: €3,5k, 2025e: €30-40k.
Team: 3 persone
Partner: CDP, Bi-rex, Quinck, Forward factory.
Fundraising €1m-€1,2m (di cui €235k raccolti tramite SAFE da Forward Factory).
&gt; Fatta call il 5/02. Motivo rejection: fase di vita (sono nati a luglio 2024). Da monitorare.</t>
  </si>
  <si>
    <t>Società che si occupa di trasformazione digitale, combinando consulenza, progettazione e soluzioni basate sull'intelligenza artificiale per aiutare aziende e enti pubblici a modernizzarsi e innovare. Offrono progetti di consulenza a lungo termine, prodotti AI proprietari e strumenti digitali personalizzati per le esigenze dei clienti, supportando diverse industrie nella loro evoluzione tecnologica.</t>
  </si>
  <si>
    <t>Ricavi 2023: €18m; 2024e: €21m.
EBITDA: 2023: €1,3m;  2024e: €1,7m.
Fundraising: €10M finalizzato all’implementazione di una strategia di Buy-and-Build (già avviata con l’acquisizione di Telepass Digital nel novembre 2024).
&gt; motivo rejection: fase di vita (avanzata) e struttura del round.</t>
  </si>
  <si>
    <t>Bocciata a novembre 2024 con motivazione 1.a (fase di vita).
Fundraising: €2m 
&gt; motivo rejection: fase di vita (sono ancora a TRL 6), li terrei monitorati perché il settore di riferimento è interessante.</t>
  </si>
  <si>
    <t>Bocciata a bovembre 2024 con motivazione 3.c (struttura dell'operazione).
Business model: SaaS B2B.
Team: 9 persone
Margini: 25%
Clienti: Cerbone, Ceva logistic, Zatti, Tesla, De Bona, ecc..
Pricing: 3 pacchetti da €99-€159-€299/mese. 
Ricavi: 2023: €800k (gross revenue); 2024 YTD (giugno 2024): €145k (attesi 2024: €1,4m-€1,6m, netti €400k); 2025e: €5,1m; 2026e: €14,8m.
Fundraised: €90k da F&amp;F, pre-seed da €150k, ottobre 2023: €843k ad una valutazione pre-money di €5m.
Captable: i founder hanno il 65% (già con ESOP del 10%).
Fundraising: hanno un SAFE da €500k con gli attuali soci. Nel Q2 2025 è previsto un round da €3,5m ad una valutazione pre-money di €20m. Sono in contatto con fondi italiani ed esteri.
&gt; Fatta call il 19/11. Motivo rejection: struttura operazione (valutazione elevata rispetto alla fase di vita della società).</t>
  </si>
  <si>
    <t>Bocciata a giugno 2024 con motivazione 1.c (profilo del management)
Clienti attivi: 165k 
Business model: B2B
Revenue model: sucsbription model; 16€/anno per paziente.
Ricavi 2023: €1,6m; 2024e: €2,1m; 2025e: €3,4; 2026e: €6,1m; 2027e: €11,3m
Fundraised: hanno racconto €500k nel 2021
Fundraising: €4m
&gt; motivo rejection: dubbi sul team. Fare un passaggio con team VV6 (dovrebbero aver aperto una sede ad Avellino).</t>
  </si>
  <si>
    <t>nicola@scaleupacademy.it</t>
  </si>
  <si>
    <t>Bocciata a ottobre 2021 con motivazione 1.m (settore di riferimento).
130 saloni aperti in Italia e Europa.
140k clienti
Fatturato 2020: €1,1m, 2021: €2m, 2022: €4m, 2024e: €5,5m
Fundraising: hanno intenzione di chiudere nel 2025 un SAFE da $3,5m per aprire nuovi negozi in US.
&gt; motivo rejection: Business tradizionale retail, limitata scalabilità.</t>
  </si>
  <si>
    <t>Nata a Febbraio 2022.
Clienti pagati con contratto e negozio montato: 2 (toscana e monza).
Pricing: standard: hardware e piattaforma di vendita (€89/mese più commissioni 5% sulle vendite), solo hardware (€79/mese), custom: trattativa a parte.
Costo: €10/mese per la struttura
Fundraising: al momento non sono in raccolta 
&gt; Fatta call il 7/02. Motivo rejection: fase di vita, non sono in raccolta, business model poco scalabile.</t>
  </si>
  <si>
    <t>Bocciata a ottobre 2024 con motivazione 1.a, da monitorare.
Business model: B2B e B2C. Piattaforma P2P, che connette direttamente prestatori e mutuatari, eliminando l'intermediario bancario e riducendo così i costi associati. 
Subscription model. Prodotto in beta con 100 utenti. Buona richiesta da parte di utenti della app (zero marketing). Anche su tik tok numero elevato di visualizzazioni.
Fundraised: €1m.
Fundraising: nel 2Q 2025 apriranno un round da €4m.
&gt; Fatta call il 7/02. Settore interessante (anche se con precedenti non di successo) ma sono ancora agli inizi. Faremo a intro a Founders Factory/Mediobanca. Fatto presente che per noi è più interessante/adatto la go-to-market B2B/welfare.</t>
  </si>
  <si>
    <r>
      <t xml:space="preserve">App </t>
    </r>
    <r>
      <rPr>
        <sz val="11"/>
        <color theme="1"/>
        <rFont val="Calibri"/>
        <family val="2"/>
      </rPr>
      <t xml:space="preserve">nell'ambito del </t>
    </r>
    <r>
      <rPr>
        <i/>
        <sz val="11"/>
        <color theme="1"/>
        <rFont val="Calibri"/>
        <family val="2"/>
      </rPr>
      <t>wealth management</t>
    </r>
    <r>
      <rPr>
        <sz val="11"/>
        <color theme="1"/>
        <rFont val="Calibri"/>
        <family val="2"/>
      </rPr>
      <t xml:space="preserve"> che ha l'obiettivo di consentire ai consumatori di accedere a strumenti finanziari più idonei rispetto a obiettivi ed esigene di vita, conoscenza finanziaria e propensione al rischio e patrimonio personale.</t>
    </r>
  </si>
  <si>
    <t>Sviluppo di dispositivi medici e soluzioni software per migliorare diagnosi e trattamenti in ambito sanitario attraverso tecnologie come sensori biometrici.</t>
  </si>
  <si>
    <t>Offre un ecosistema fisico e digitale per il fitness, consentendo a professionisti e appassionati di prenotare spazi privati e attrezzati per allenamenti. La piattaforma permette di accedere a studi fitness in coworking, ideali per personal trainer e clienti, senza costi fissi, con una gestione automatizzata degli spazi tramite un'app. Ogni utente può scegliere professionisti e allenamenti personalizzati, in totale privacy e autonomia.</t>
  </si>
  <si>
    <t>Offre soluzioni di scansione 3D per trasformare oggetti fisici in gemelli digitali. Utilizzando scanner industriali, l'azienda fornisce modelli 3D di precisione per applicazioni in vari settori, tra cui commercio al dettaglio, studi fotografici, brand, e grandi aziende tecnologiche. I modelli 3D sono utilizzabili per la creazione di immagini, video, e dataset per intelligenza artificiale, offrendo una soluzione scalabile e di alta qualità per diversi utilizzi professionali.</t>
  </si>
  <si>
    <t>Bocciata a luglio 2022 con motivazione 1.a (afase di vita) e a luglio 2024 con motivazione 1.m (settore di riferimento).
Fondata nel 2018.
Principali metriche ad oggi: network di 5k artigiani, 18 paesi, community di oltre 200k persone, 8m di account raggiunti, 100 brands.
Team: 7 persone.
Partiti come media company che proponeva branded content sull'artigianato, hanno lanciato a dicembre 2021 l'ecommerce che in poche settimane e senza investimenti in marketing ha  ottenuto vendite per €10k.
Fundraising: €1m da chiudere in 2 mesi. Stanno pianificando un'acquisizione effettuando un bridge da €1M per una target company in liquidazione, operante nel settore B2B su categorie diverse (fashion e pelletteria). L'obiettivo è acquisire asset strategici, tra cui il database clienti e rivenditori e un software di back-end. La due diligence è in corso da dicembre, con una lettera vincolante già firmata. La finalizzazione è prevista a maggio, con un affitto iniziale del ramo per garantire continuità. Hanno già un commitment di €400K da Azimut.
&gt; motivo rejection: settore di riferimento e tempistiche operazione.</t>
  </si>
  <si>
    <r>
      <t xml:space="preserve">L’azienda opera nel settore della creazione e gestione di contenuti digitali, sfruttando tecnologie proprietarie e intelligenza artificiale per automatizzare i processi di produzione e </t>
    </r>
    <r>
      <rPr>
        <i/>
        <sz val="11"/>
        <color theme="1"/>
        <rFont val="Calibri"/>
        <family val="2"/>
      </rPr>
      <t>scouting</t>
    </r>
    <r>
      <rPr>
        <sz val="11"/>
        <color theme="1"/>
        <rFont val="Calibri"/>
        <family val="2"/>
      </rPr>
      <t xml:space="preserve"> di </t>
    </r>
    <r>
      <rPr>
        <i/>
        <sz val="11"/>
        <color theme="1"/>
        <rFont val="Calibri"/>
        <family val="2"/>
      </rPr>
      <t>creator</t>
    </r>
    <r>
      <rPr>
        <sz val="11"/>
        <color theme="1"/>
        <rFont val="Calibri"/>
        <family val="2"/>
      </rPr>
      <t xml:space="preserve">. Nasce come casa di produzione e si evolve in una piattaforma tecnologica in grado di gestire l’intero ciclo di produzione e distribuzione dei contenuti per </t>
    </r>
    <r>
      <rPr>
        <i/>
        <sz val="11"/>
        <color theme="1"/>
        <rFont val="Calibri"/>
        <family val="2"/>
      </rPr>
      <t>brand</t>
    </r>
    <r>
      <rPr>
        <sz val="11"/>
        <color theme="1"/>
        <rFont val="Calibri"/>
        <family val="2"/>
      </rPr>
      <t xml:space="preserve"> di rilievo.</t>
    </r>
  </si>
  <si>
    <t>L’azienda opera nel settore della creazione e gestione di contenuti digitali, sfruttando tecnologie proprietarie e intelligenza artificiale per automatizzare i processi di produzione e scouting di creator. Nasce come casa di produzione e si evolve in una piattaforma tecnologica in grado di gestire l’intero ciclo di produzione e distribuzione dei contenuti per brand di rilievo.</t>
  </si>
  <si>
    <r>
      <t xml:space="preserve">Ha sviluppato insieme all’Università di Padova il primo sistema di </t>
    </r>
    <r>
      <rPr>
        <i/>
        <sz val="11"/>
        <rFont val="Calibri"/>
        <family val="2"/>
      </rPr>
      <t xml:space="preserve">rating </t>
    </r>
    <r>
      <rPr>
        <sz val="11"/>
        <rFont val="Calibri"/>
        <family val="2"/>
      </rPr>
      <t>al mondo basato su IA che classifica le aziende in base alla similarità dei loro bilanci con quelli di società criminali.</t>
    </r>
  </si>
  <si>
    <t>Rejected a ottobre 2022 con motivazione 1.a (fase di vita).
Fondata nel 2019.
Team: 6 dipendenti, 4 full time equivalent.
Ricavi: 2022: €300k; 2023: €500€ (da piano precedente €2,44m), 2024e: €600k (da piano 6,78m); 2025e: €1,5m.
Clienti: CDP (contratto da €140k+€65k), Snam, Autostrade per l’Italia (€135k), a2a (€230k), Credem, UniCredit.
Fundraised: per il momento non hanno chiuso nessun round. Nel 2022 stavano chiudendo il round €500k con Prana ad una valutazione di €3,5m ma hanno deciso di non chiuderlo.
Captable: founders e persone fisiche dell’università di Pisa.
Fundraising: al momento non sono in raccolta.
Aggiornamenti: hanno chiuso un contratto con ISP triennale (€1,2m su tre anni), Banco BPM (€150k contratto annuale), hanno chiuso un accordo con CRIF per avere l’intera banca dati a disposizione. Stanno lanciando una piattaforma AI agent per integrare i report.
&gt; motivo rejection: Non sono in raccolta. Fatta call di aggiornamento l’11/02.</t>
  </si>
  <si>
    <t>Paperbox Health</t>
  </si>
  <si>
    <t>Fler</t>
  </si>
  <si>
    <t>Pixy.art</t>
  </si>
  <si>
    <t>Equis</t>
  </si>
  <si>
    <t xml:space="preserve">Linari Medical </t>
  </si>
  <si>
    <t>iStory</t>
  </si>
  <si>
    <t>Equal Education</t>
  </si>
  <si>
    <t>Similar</t>
  </si>
  <si>
    <t>GenoGra</t>
  </si>
  <si>
    <t>Longevity Pet Solutions</t>
  </si>
  <si>
    <t>PlantBit</t>
  </si>
  <si>
    <t>SMUSH materials</t>
  </si>
  <si>
    <t>Tifeo</t>
  </si>
  <si>
    <t>Poleepo</t>
  </si>
  <si>
    <t>Undersdogs</t>
  </si>
  <si>
    <t>Marco Agostini</t>
  </si>
  <si>
    <t>Giacomo Manaresi-fndx</t>
  </si>
  <si>
    <t>Andrea Orlando-Startup Wise Guys</t>
  </si>
  <si>
    <t>Elena Vittone-FoundersFactory</t>
  </si>
  <si>
    <t>Sara Falcone-CDI Global</t>
  </si>
  <si>
    <t>Andrea Calcagno-Cloud4Wi</t>
  </si>
  <si>
    <t>Nicola Cimmino/Fabiana Martone</t>
  </si>
  <si>
    <t>Bocciata a gennaio 2025 con motivazione 2.b (mancato seguito).
Team: 7 persone.
Ricavi: 2024e: €200k.
Margini: 3k
&gt; Fatta call l'11/02. Motivo rejection: fase di vita (non sono ancora a mercato), differenziazione rispetto ai competitor.</t>
  </si>
  <si>
    <t>team@plai-accelerator.com</t>
  </si>
  <si>
    <t>francesco.trovato@paperbox.health</t>
  </si>
  <si>
    <t>Francesco Trovato</t>
  </si>
  <si>
    <t xml:space="preserve">Sviluppa soluzioni digitali per l'identificazione precoce dei disturbi specifici dell'apprendimento (DSA) nei bambini. La loro piattaforma include DINO, un videogioco progettato per individuare segnali di dislessia e altri DSA già a partire dai 5 anni. </t>
  </si>
  <si>
    <t>giacomo.manaresi@fndx.vc</t>
  </si>
  <si>
    <t>Giacomo Manaresi</t>
  </si>
  <si>
    <t xml:space="preserve">Specializzata nella creazione e commercializzazione di rasoi di alta qualità e prodotti per la cura del corpo. </t>
  </si>
  <si>
    <t>Team: 11 persone.
Partner: L'Oreal, Loop, Vitesy, Westwing.
Fundraising: €2,5m.
&gt; motivo rejection: settore di riferimento e business model B2C.</t>
  </si>
  <si>
    <r>
      <rPr>
        <i/>
        <sz val="11"/>
        <color theme="1"/>
        <rFont val="Calibri"/>
        <family val="2"/>
      </rPr>
      <t>Editor</t>
    </r>
    <r>
      <rPr>
        <sz val="11"/>
        <color theme="1"/>
        <rFont val="Calibri"/>
        <family val="2"/>
      </rPr>
      <t xml:space="preserve"> di immagini basato su Agentic AI che automatizza la creazione di contenuti visivi. Il prodotto è stato sviluppato per rendere più scalabile e veloce la progettazione grafica, risolvendo il problema della gestione manuale dei contenuti. L'idea alla base di Pixy.art è simile a quella di piattaforme come Canva e Airtable, ma con un'integrazione avanzata dell'intelligenza artificiale per ottimizzare e semplificare il processo creativo.</t>
    </r>
  </si>
  <si>
    <t>andrea@startupwiseguys.com</t>
  </si>
  <si>
    <t>Andrea Orlando</t>
  </si>
  <si>
    <t>giovanni.cavallo@gruppoequis.com</t>
  </si>
  <si>
    <t>Giovanni Cavallo</t>
  </si>
  <si>
    <t>sara.falcone@cdiglobal.com</t>
  </si>
  <si>
    <t>Sara Falcone</t>
  </si>
  <si>
    <t>Sviluppa soluzioni per la riabilitazione neurovisiva di pazienti che hanno perso la vista a seguito di un trauma cranico.</t>
  </si>
  <si>
    <t>Business model: B2C e B2B.
Fundraised €1,7m.
Fundraising: €5m.
&gt; motivo rejection: settore di riferimento.</t>
  </si>
  <si>
    <t xml:space="preserve">Piattaforma che consente di creare libri personalizzati per bambini, integrando il nome e l'aspetto del bambino nella storia. </t>
  </si>
  <si>
    <t>info@istorybooks.it</t>
  </si>
  <si>
    <t>Nicola Grasso</t>
  </si>
  <si>
    <t>Team: 3 persone.
Business model: B2C e B2B2C.
&gt; motivo rejection: settore di riferimento.</t>
  </si>
  <si>
    <t>Offre tutoraggio personalizzato a studenti, rendendo l'apprendimento accessibile a tutti a costi contenuti. L'obiettivo è fornire supporto educativo personalizzato, in particolare nelle materie come la matematica, per migliorare le competenze degli studenti.</t>
  </si>
  <si>
    <t>Team: 3 persone.
Fundraising: €400k.
&gt; motivo rejection: modello di business e settore di riferimento.</t>
  </si>
  <si>
    <t>PlaiAccelerator Team</t>
  </si>
  <si>
    <t>Team: 2 persone.
Business model: B2B
&gt; Motivo rejection: fase di vita.</t>
  </si>
  <si>
    <t>gregorio.roccasecca@cariplofactory.it</t>
  </si>
  <si>
    <t>Gregorio Roccasecca</t>
  </si>
  <si>
    <t>Ricavi 2024: oltre €70k.
Fundraising: €400k.
&gt; Motivo rejection: fase di vita (TRL 6).</t>
  </si>
  <si>
    <r>
      <t xml:space="preserve">Sviluppa soluzioni </t>
    </r>
    <r>
      <rPr>
        <i/>
        <sz val="11"/>
        <color theme="1"/>
        <rFont val="Calibri"/>
        <family val="2"/>
      </rPr>
      <t>software</t>
    </r>
    <r>
      <rPr>
        <sz val="11"/>
        <color theme="1"/>
        <rFont val="Calibri"/>
        <family val="2"/>
      </rPr>
      <t xml:space="preserve"> per l'analisi genomica, rivolte sia alla ricerca che alle applicazioni cliniche. La piattaforma di GenoGra utilizza una rappresentazione dei dati genomici basata su grafi, consentendo un'analisi più accurata rispetto ai metodi tradizionali. </t>
    </r>
  </si>
  <si>
    <r>
      <rPr>
        <i/>
        <sz val="11"/>
        <color theme="1"/>
        <rFont val="Calibri"/>
        <family val="2"/>
      </rPr>
      <t>Brand</t>
    </r>
    <r>
      <rPr>
        <sz val="11"/>
        <color theme="1"/>
        <rFont val="Calibri"/>
        <family val="2"/>
      </rPr>
      <t xml:space="preserve"> che si occupa del benessere di cani e gatti, offrendo integratori personalizzati e formulazioni scientificamente validate per migliorare la loro salute.</t>
    </r>
  </si>
  <si>
    <t>Ricavi Gennaio-Novembre 2024: €200k (B2C: €80k, B2B: €120k)
Fundraising: €400k
&gt; motivo rejection: settore di riferimento.</t>
  </si>
  <si>
    <r>
      <rPr>
        <i/>
        <sz val="11"/>
        <color theme="1"/>
        <rFont val="Calibri"/>
        <family val="2"/>
      </rPr>
      <t xml:space="preserve">Spin-off </t>
    </r>
    <r>
      <rPr>
        <sz val="11"/>
        <color theme="1"/>
        <rFont val="Calibri"/>
        <family val="2"/>
      </rPr>
      <t xml:space="preserve">del Consiglio Nazionale delle Ricerche che ha sviluppato un sistema per il monitoraggio in tempo reale dello stato di salute delle piante. Utilizza un sensore brevettato biocompatibile, chiamato Bioristor, che analizza la linfa delle piante per rilevare parametri fisiologici cruciali. I dati raccolti vengono inviati a un </t>
    </r>
    <r>
      <rPr>
        <i/>
        <sz val="11"/>
        <color theme="1"/>
        <rFont val="Calibri"/>
        <family val="2"/>
      </rPr>
      <t>server</t>
    </r>
    <r>
      <rPr>
        <sz val="11"/>
        <color theme="1"/>
        <rFont val="Calibri"/>
        <family val="2"/>
      </rPr>
      <t>, dove algoritmi predittivi avanzati elaborano informazioni per offrire diagnosi precoci su necessità irrigue, fertirrigue e fitosanitarie. Questo sistema consente di risparmiare oltre il 40% di acqua, eliminare lo spreco di fertilizzanti, e migliorare le rese e la qualità delle colture, riducendo anche le emissioni di CO2.</t>
    </r>
  </si>
  <si>
    <r>
      <t xml:space="preserve">Sviluppa soluzioni di </t>
    </r>
    <r>
      <rPr>
        <i/>
        <sz val="11"/>
        <color theme="1"/>
        <rFont val="Calibri"/>
        <family val="2"/>
      </rPr>
      <t>packaging</t>
    </r>
    <r>
      <rPr>
        <sz val="11"/>
        <color theme="1"/>
        <rFont val="Calibri"/>
        <family val="2"/>
      </rPr>
      <t xml:space="preserve"> 100% naturali e biocompatibili, utilizzando il micelio per trasformare sottoprodotti agricoli in un biomateriale che offre prestazioni simili a quelle del polistirolo (EPS). Questo materiale, progettato per proteggere prodotti pesanti o fragili, è resistente agli urti, all'acqua e al fuoco. </t>
    </r>
  </si>
  <si>
    <r>
      <t>Sviluppa tecnologie nel campo delle "</t>
    </r>
    <r>
      <rPr>
        <i/>
        <sz val="11"/>
        <color theme="1"/>
        <rFont val="Calibri"/>
        <family val="2"/>
      </rPr>
      <t>two-phase flow technologies</t>
    </r>
    <r>
      <rPr>
        <sz val="11"/>
        <color theme="1"/>
        <rFont val="Calibri"/>
        <family val="2"/>
      </rPr>
      <t xml:space="preserve">" con applicazioni in cogenerazione, stoccaggio energetico a lungo termine e pompe di calore ad alta temperatura. Queste soluzioni puntano a migliorare l'efficienza energetica, con un </t>
    </r>
    <r>
      <rPr>
        <i/>
        <sz val="11"/>
        <color theme="1"/>
        <rFont val="Calibri"/>
        <family val="2"/>
      </rPr>
      <t>focus</t>
    </r>
    <r>
      <rPr>
        <sz val="11"/>
        <color theme="1"/>
        <rFont val="Calibri"/>
        <family val="2"/>
      </rPr>
      <t xml:space="preserve"> sui </t>
    </r>
    <r>
      <rPr>
        <i/>
        <sz val="11"/>
        <color theme="1"/>
        <rFont val="Calibri"/>
        <family val="2"/>
      </rPr>
      <t>data center</t>
    </r>
    <r>
      <rPr>
        <sz val="11"/>
        <color theme="1"/>
        <rFont val="Calibri"/>
        <family val="2"/>
      </rPr>
      <t xml:space="preserve"> </t>
    </r>
    <r>
      <rPr>
        <i/>
        <sz val="11"/>
        <color theme="1"/>
        <rFont val="Calibri"/>
        <family val="2"/>
      </rPr>
      <t>AI-driven</t>
    </r>
    <r>
      <rPr>
        <sz val="11"/>
        <color theme="1"/>
        <rFont val="Calibri"/>
        <family val="2"/>
      </rPr>
      <t xml:space="preserve">. </t>
    </r>
  </si>
  <si>
    <t>m.agostini@poleepo.cloud</t>
  </si>
  <si>
    <r>
      <t xml:space="preserve">Piattaforma </t>
    </r>
    <r>
      <rPr>
        <i/>
        <sz val="11"/>
        <color theme="1"/>
        <rFont val="Calibri"/>
        <family val="2"/>
        <scheme val="minor"/>
      </rPr>
      <t xml:space="preserve">all-in-one </t>
    </r>
    <r>
      <rPr>
        <sz val="11"/>
        <color theme="1"/>
        <rFont val="Calibri"/>
        <family val="2"/>
        <scheme val="minor"/>
      </rPr>
      <t xml:space="preserve">che aiuta gli </t>
    </r>
    <r>
      <rPr>
        <i/>
        <sz val="11"/>
        <color theme="1"/>
        <rFont val="Calibri"/>
        <family val="2"/>
        <scheme val="minor"/>
      </rPr>
      <t>e-commerce</t>
    </r>
    <r>
      <rPr>
        <sz val="11"/>
        <color theme="1"/>
        <rFont val="Calibri"/>
        <family val="2"/>
        <scheme val="minor"/>
      </rPr>
      <t xml:space="preserve"> a scalare le proprie vendite multicanale, ottimizzando e automatizzando tutto il flusso, dalla gestione dei cataloghi e dei prodotti alla gestione degli ordini e delle spedizioni.</t>
    </r>
  </si>
  <si>
    <t>Fundraising: €1,1m di cui il 70% committed (lead investor è un veicolo di imprenditori italiani nel Digital, guidato da Enrico Donati di AssistDigital).
&gt; motivo rejection: struttura dell'operazione (ticket piccolo per VV5).</t>
  </si>
  <si>
    <t>Bocciati a maggio 2022 con motivazione 1.a( (fase di vita) e a novembre 2023 con motivazione 1.b. (Business model, revenue model, dubbi su round. Ci sono inoltre competitor che sono più avanti (PINV).
Fondata nel 2020.
Risultati raggiunti:
+2800 clienti acquisiti; 660k ARR; 14% monthly average growth; 80% clienti attivi; &gt;81% clienti che usano tot come primo conto bancario; 21% clienti sono già sul secondo piano; CAC: 250€.
Ricavi: 2022: €47k; 2023e: €450k (40% transato carte, 30% canoni, 30% margine sui depositi); 2024e: €1,8m; 2026e: €14,9m
Ebitda: 2022: -€2m; 2023e: -€1,9; 2024e: -€1,8m; 2026e: €3,8m
Fundraising: €3-3,2m (di cui CDP ha committato €2m, The Techshop €500k) ad una valutazione di €15m.
&gt; motivo rejection: struttura del round (ticket piccolo per VV5), Business model, revenue model, dubbi su round. Ci sono inoltre competitor che sono più avanti (PINV).</t>
  </si>
  <si>
    <t>Bocciati a settembre 2024 con motivazione 1.m (settore di riferimento)
Business model:
- Affitto di spazi condivisi: Gli utenti possono prenotare stanze o appartamenti in co-living, usufruendo di servizi comuni come aree di lavoro, spazi ricreativi e cucina.
- Abbonamenti mensili o settimanali: Gli utenti pagano per il periodo di soggiorno, con possibilità di scegliere tra opzioni a breve e lungo termine.
- Gestione e manutenzione degli spazi: Freedhome si occupa della gestione e manutenzione degli spazi, rendendo l’esperienza di co-living semplice e senza preoccupazioni per gli utenti.
Fundraising: €1m (di cui €500k già committed)
&gt; motivo rejection: settore di riferimento</t>
  </si>
  <si>
    <t xml:space="preserve">Bocciata a novembre 2024 con motivazione 2.b (mancato seguito).
Fondata nel 2020.
Coprono anche la parte consulenziale dei diversi attori fornendo delle soluzioni per ottimizzare le performance.
Non hanno un app ma solo una piattaforma web.
Team: 7 persone.
Clienti: GDO (Pam, Coop), gruppo Generali, Riso Gallo, BPER.
Fatturato: 2020: €3k; 2021: €18k: 2022: 27,7k. Non sono stati forniti dati del 2023 e previsioni 2024 perché il BP è in fase di costruzione.
Fundraised: marzo 2023 €1,5m.
Fundraising: non hanno ancora in mente l’ammontare del round, vorrebbero farlo Q1 2025 da utilizzare per espandersi in Italia e poi iniziare l’internazionalizzazione Spagna, Francia e Inghilterra.
Aggiornamenti: hanno sviluppato 2 nuovi prodotti: carta di credito (hanno firmato un accordo con Mastercard) e international payments (che permette di bloccare i tassi di cambio per i clienti esteri).
&gt; motivo rejection: mancato seguito. Ci ha ricontattati il founder per un aggiornamento, ci forniranno nel prossimi giorni i doumenti richiesti: storico ricavi, BP (da finalizzare), split sui ricavi per prodotto, pipeline clienti, competitor, mercato di riferimento. Richiesto parere ad Ignazio Rocco di Torrepadula, non è condifent su soluzioni di questo tipo ma ci ha consigliato di vedere bene i numeri per capire la traction della soluzione. </t>
  </si>
  <si>
    <t>Nati a marzo 2023
Team: 6 persone.
Pricing: Formaizone in azienda: da €500 (sessioni collettive); Elsa Premium: €149 (consulenza indivisuale)
Ricavi: €10-12k/mese, 2024e: €100k-€120k.
Competitor: PensionBee (UK), Penfold (UK), ProfilePensions (UK, acquisita da Moneyfarm), Kota (Ireland), Epsor (Francia), Easyvest (Germania).
Fundraised: €330k ad una pre money di €2,7m con family e friends e BA.
&gt; fatta call il 13/02, analisi in corso.</t>
  </si>
  <si>
    <t>Similar è un'azienda specializzata nell'analisi video basata sull'intelligenza artificiale (AI) per aiutare i brand a mantenere una coerenza nella loro identità visiva e comunicativa. L'azienda ha sviluppato una tecnologia avanzata che raccoglie e analizza dati relativi alla brand identity di un'azienda, consentendo ai clienti di mantenere una comunicazione visiva e testuale coerente su diversi contenuti multimediali.</t>
  </si>
  <si>
    <t>Metriche Settembre-Dicembre 2024: 91 ADV Lead generati in 1 settimana (CPL: &lt;€1), 20 Lead generati
da rete di agenti agronomi,
Fundraising:  €860k.
&gt; motivo rejection: fase di vita.</t>
  </si>
  <si>
    <t xml:space="preserve"> Fatturato atteso 2025: €100k e +5 PoC in definizione
Fundraising: Attualmente non in fundraising, previsto un round da €3mln in apertura a partire da settembre 2025.
&gt; motivo rejection: al momento non sono in raccolta.</t>
  </si>
  <si>
    <t>stefano.briola@tifeo.eu</t>
  </si>
  <si>
    <t>Stefano Briola</t>
  </si>
  <si>
    <t>Team: 2 persone.
Tecnologia: Infrastruttura tecnologica basata su reti neurali e big data, focalizzata sulla volatilità. Registrano dati di Ethereum e Bitcoin dal 2019. Utilizzano AI e machine learning per analizzare situazioni passate e ottimizzare il rischio/rendimento. Strategia di dollar cost averaging e high-frequency trading per ridurre perdite e ottimizzare i prezzi. Market neutral: generano profitti anche in mercati ribassisti.
Ricavi: 2025e: €30k; 2026e: €1,9m, 2027eL €11,10m.
Business model: Clientela retail: il cliente trasferisce il capitale alla piattaforma e noi gestiamo gli investimenti. Gestione attiva con scelta del livello di rischio da parte del cliente.
Revenue model: Fee di sottoscrizione e gestione: 1,5% sul capitale iniziale e sul primo payout (media di mercato 3%). Performance fee: 28%
Clienti attivi: 56 (retail), gestiscono circa €300k.
Fundraising: €1,5m ad una valutazione di €4,5m.
&gt; Fatta call il 13/02.  Piattaforma interessante, ma ancora traction molto litimata.Motivo rejection: fase di vita.</t>
  </si>
  <si>
    <t>Bocciati a novembre 2024 con motivazione 3.c (struttura dell'operazione)
Business model: B2B SaaS
M&amp;A: hanno chiuso la prima operazione di M&amp;A in UK e stanno a buon punto nel trovare la società target in Italia.
ARR 2024: circa €1,4m.
Pricing: sono presenti 3 moduli: Carbon: €20k/anno, per aziende con meno di 100 dipendenti €2,5k anno.
Progetti: primo rigenerazione degli ecosistemi distrutti e poi protezione alta biodiversità.
Fundraised: €2,1m da un fondo di PE, Prana e Finint ad una post money di €15m compresa di SOP.
Fundraising: stanno considerando altri investment tickets nel round da €2,1m.
&gt; Dopo aver deciso di andare avanti con Ogyre, è stato deciso di non continuare le analisi con GFP. Nonostante il prodotto
fosse interessante, si è ritenuto che la valutazione pre-money fosse ad oggi troppo elevata.</t>
  </si>
  <si>
    <t>Editor di immagini basato su Agentic AI che automatizza la creazione di contenuti visivi. Il prodotto è stato sviluppato per rendere più scalabile e veloce la progettazione grafica, risolvendo il problema della gestione manuale dei contenuti. L'idea alla base di Pixy.art è simile a quella di piattaforme come Canva e Airtable, ma con un'integrazione avanzata dell'intelligenza artificiale per ottimizzare e semplificare il processo creativo.</t>
  </si>
  <si>
    <t>LexCapital</t>
  </si>
  <si>
    <t>Confirmo</t>
  </si>
  <si>
    <t>ORAZERO</t>
  </si>
  <si>
    <t>Logogramma</t>
  </si>
  <si>
    <t>S2X</t>
  </si>
  <si>
    <t>Marco Cappellini</t>
  </si>
  <si>
    <t>Andrea Maglione</t>
  </si>
  <si>
    <t>VirtualE</t>
  </si>
  <si>
    <t>Cyberating</t>
  </si>
  <si>
    <t>PickEat</t>
  </si>
  <si>
    <t>Finapp</t>
  </si>
  <si>
    <t>Elephantroom</t>
  </si>
  <si>
    <t>Yooond (Flowi)</t>
  </si>
  <si>
    <t>Amalia</t>
  </si>
  <si>
    <t>NutriYou</t>
  </si>
  <si>
    <t>Loqui</t>
  </si>
  <si>
    <t>Discentis</t>
  </si>
  <si>
    <t>Lora Fahmy</t>
  </si>
  <si>
    <t>marco.ballerini@dronus.com</t>
  </si>
  <si>
    <t>Marco Ballerini</t>
  </si>
  <si>
    <t>Bocciata a febbraio 2023 con motivazione 1.a (fase di vita).
In raccolta per €500k.
Ricavi '23e: €123k.
&gt; Motivo rejection: settore di riferimento e fase di vita.</t>
  </si>
  <si>
    <t>Bocciata a novembre 2023 con motivazione 1.m (settore di riferimento)
Team: 20 persone
Ricavi: 2023e: €1,1m; 2024e: €600k (da BP precedente €7,2m); 2025e: €1,2m (da BP precedente €29m)
Fundraised: €1,6m nel 2020 in un round guidato da Amazon Alexa Fund e €2,6m a luglio da Cycero CDP, RoboIT, Pariter,Techstars.
Fundraising : €5m-€10m ad una pre money di €11m
&gt; motivo rejection: settore di riferimento, inoltre, dubbi su pre money alta rispetto allo stadio di vita della società (€11m)</t>
  </si>
  <si>
    <t>Bocciata a maggio 2023 con motivazione 1.m e a luglio 2023 con motivazione 1.m (settore di riferimento).
La società è stata fondata nel 2009 e ha iniziato la produzione di device nel 2013.
Nel periodo 2019-2024, i ricavi sono aumentati da €2,9m a €10m.
EBITDA: passato da € 0,2 mln a € 2,5 mln stimati a fine 2023e.
Recente ingresso nel settore del gaming con la nuova piattaforma Ludix, che permette ai clienti retail e B2C di costruire un PC da gioco.
Clienti: Mediaword, Euronix e Gamestop.
Ad inizio anno ha concluso un primo round di €2,8m con Azimut e Alicrowd.
In raccolta per €5m.
&gt; motivo rejection: settore di riferimento</t>
  </si>
  <si>
    <t>Bocciati a settembre 2023 con motivazione 1.a (fase di vita) e a gennaio 2024 con motivazione 1.a (fase di vita).
Ricavi 2022: €0k, 2023: €6k, 2024: €15k, 2025e: €500k.
Burn rate: €85k/mese
Clienti: 60 hanno richiesto la demo ma al momento senza pagare.
Contratti firmati: 5.
Pricing: 12€/minuto di utilizzato.
Team: 15 persone.
Fundraised: €1,5m ad una pre-money di €6,5m.
Fundraising: in raccolta per €2m di cui €1,5m committed (€500k da LIFTT, €1m da EIC Fund) ad una pre-money di €10m.
&gt; motivo rejection: fase di vita. Tecnologia molto interessante ma sono ancora molto piccoli (fatturato €15k nel 2024) e non hanno traction commerciale.</t>
  </si>
  <si>
    <r>
      <t xml:space="preserve">LexCapital ha sviluppato un </t>
    </r>
    <r>
      <rPr>
        <i/>
        <sz val="11"/>
        <color theme="1"/>
        <rFont val="Calibri"/>
        <family val="2"/>
      </rPr>
      <t>tool</t>
    </r>
    <r>
      <rPr>
        <sz val="11"/>
        <color theme="1"/>
        <rFont val="Calibri"/>
        <family val="2"/>
      </rPr>
      <t xml:space="preserve"> basato su </t>
    </r>
    <r>
      <rPr>
        <i/>
        <sz val="11"/>
        <color theme="1"/>
        <rFont val="Calibri"/>
        <family val="2"/>
      </rPr>
      <t>AI</t>
    </r>
    <r>
      <rPr>
        <sz val="11"/>
        <color theme="1"/>
        <rFont val="Calibri"/>
        <family val="2"/>
      </rPr>
      <t xml:space="preserve"> e modelli matematico-statistici per la misurazione del rischio di contenzioso. Attualmente, le decisioni legali si basano su informazioni qualitative, ma il </t>
    </r>
    <r>
      <rPr>
        <i/>
        <sz val="11"/>
        <color theme="1"/>
        <rFont val="Calibri"/>
        <family val="2"/>
      </rPr>
      <t>tool</t>
    </r>
    <r>
      <rPr>
        <sz val="11"/>
        <color theme="1"/>
        <rFont val="Calibri"/>
        <family val="2"/>
      </rPr>
      <t xml:space="preserve"> introduce un'analisi quantitativa, utile per magistrati, avvocati, aziende e istituzioni finanziarie. Il sistema elabora dati da un ampio </t>
    </r>
    <r>
      <rPr>
        <i/>
        <sz val="11"/>
        <color theme="1"/>
        <rFont val="Calibri"/>
        <family val="2"/>
      </rPr>
      <t>datalake</t>
    </r>
    <r>
      <rPr>
        <sz val="11"/>
        <color theme="1"/>
        <rFont val="Calibri"/>
        <family val="2"/>
      </rPr>
      <t xml:space="preserve">, alimentato da circa 20 milioni di sentenze civili del Ministero della Giustizia (2004-2024) e aggiornato con </t>
    </r>
    <r>
      <rPr>
        <i/>
        <sz val="11"/>
        <color theme="1"/>
        <rFont val="Calibri"/>
        <family val="2"/>
      </rPr>
      <t>survey</t>
    </r>
    <r>
      <rPr>
        <sz val="11"/>
        <color theme="1"/>
        <rFont val="Calibri"/>
        <family val="2"/>
      </rPr>
      <t xml:space="preserve"> di operatori del settore.</t>
    </r>
  </si>
  <si>
    <t>Ricavi: 2022: €109k, 2023: €166k; 2024e: €699k; 2025e: €2,8m.
Fundraised: €1,2m da BA e industriali.
Fundraising: da €350k a €1m l’aumento di capitale, il cui termine ultimo di sottoscrizione è stato fissato al 31 dicembre 2025, è stato già deliberato dall’assemblea dei soci di giugno 2024 (per €350k, diluizione dell’11,5%). Le risorse finanziarie saranno utilizzate soprattutto per rafforzare il team, creando una rete commerciale, e migliorare la tecnologia.
&gt; Bocciata dal team VV6. Motivo rejection: Dubbi su management team, dimensione del mercato e scenario competitivo. Ancora non è stato definito in maniera chiara il business e revenue model.</t>
  </si>
  <si>
    <t>coo@lexcapital.it</t>
  </si>
  <si>
    <t>cappellini@confirmo.it</t>
  </si>
  <si>
    <t>Ha sviluppato una piattaforma per la firma elettronica e digitale, garantendo trasparenza e tutela legale. Il sistema verifica la comprensione dei documenti tramite test e certifica le risposte dell’utente prima della firma, che avviene con firma elettronica avanzata (FEA) o qualificata (FEQ). I documenti sono archiviati in cloud secondo le normative europee e italiane.</t>
  </si>
  <si>
    <t>Traction: ha chiuso il 2024 con circa €350k di fatturato (MRR attuale pari a €35k). I clienti paganti sono circa 250, di cui la maggior parte studi medici ed ospedali di medie dimensioni. Tra i clienti anche Novartis, Gruppo San Donato.
Fundraised:a società ha raccolto €590k, di cui €145k in un round pre-seed ad ottobre 2019 da LVenture (pre-money di €888k) e €445k tramite convertendo in un round seed a dicembre 2020 da CDP VC tramite il Fondo Nazionale Innovazione (€300k), LVenture, NextUp e business angels. 
Fundraising: in raccolta per €1,5mln. Le risorse saranno utilizzate principalmente per investimenti in sales&amp;marketing e R&amp;D. La valutazione pre-money attesa è pari a €6mln.
&gt;bocciati da VV6 motivo rejection: (i) elevata competizione e (ii) dubbi sulla scalabilità del modello di business</t>
  </si>
  <si>
    <r>
      <t xml:space="preserve">Opera da oltre dieci anni nel settore tecnologico con tre divisioni principali: </t>
    </r>
    <r>
      <rPr>
        <i/>
        <sz val="11"/>
        <color theme="1"/>
        <rFont val="Calibri"/>
        <family val="2"/>
      </rPr>
      <t>Cyber Security</t>
    </r>
    <r>
      <rPr>
        <sz val="11"/>
        <color theme="1"/>
        <rFont val="Calibri"/>
        <family val="2"/>
      </rPr>
      <t xml:space="preserve"> (protezione di dati e sistemi),</t>
    </r>
    <r>
      <rPr>
        <i/>
        <sz val="11"/>
        <color theme="1"/>
        <rFont val="Calibri"/>
        <family val="2"/>
      </rPr>
      <t xml:space="preserve"> Infrastructure &amp; Network</t>
    </r>
    <r>
      <rPr>
        <sz val="11"/>
        <color theme="1"/>
        <rFont val="Calibri"/>
        <family val="2"/>
      </rPr>
      <t xml:space="preserve"> (gestione di reti informatiche) e Formazione (corsi su sicurezza informatica e IT). L'azienda investe nella qualità del personale per garantire sicurezza ed efficienza nello scambio di informazioni.</t>
    </r>
  </si>
  <si>
    <t>Team: 8 persone.
Fatturato: 2024: €2,5m-€3m.
&gt; motivo rejection: scalabilità del business model (molto incentrato sulla consulenza).</t>
  </si>
  <si>
    <t>legale.maglione@gmail.com</t>
  </si>
  <si>
    <r>
      <t xml:space="preserve">Sviluppa soluzioni per ottimizzare i processi aziendali, combinando </t>
    </r>
    <r>
      <rPr>
        <i/>
        <sz val="11"/>
        <color theme="1"/>
        <rFont val="Calibri"/>
        <family val="2"/>
      </rPr>
      <t>machine learning</t>
    </r>
    <r>
      <rPr>
        <sz val="11"/>
        <color theme="1"/>
        <rFont val="Calibri"/>
        <family val="2"/>
      </rPr>
      <t>, d</t>
    </r>
    <r>
      <rPr>
        <i/>
        <sz val="11"/>
        <color theme="1"/>
        <rFont val="Calibri"/>
        <family val="2"/>
      </rPr>
      <t xml:space="preserve">eep learning </t>
    </r>
    <r>
      <rPr>
        <sz val="11"/>
        <color theme="1"/>
        <rFont val="Calibri"/>
        <family val="2"/>
      </rPr>
      <t>e tecnologie grafiche. Tra i suoi progetti principali ci sono AI.CODIUM, per la creazione semi-automatica di ontologie, CHEMIDAI, per la gestione automatizzata di operazioni aziendali, e VISIT3D, un sistema per tour virtuali 3D nei beni culturali. È incubata presso Campania NewSteel e collabora con università e centri di ricerca internazionali.</t>
    </r>
  </si>
  <si>
    <t>Ricavi 2024: €350k.
Fundraised: bootstrapped.
&gt; Motivo rejection: fase di vita.</t>
  </si>
  <si>
    <r>
      <rPr>
        <i/>
        <sz val="11"/>
        <color theme="1"/>
        <rFont val="Calibri"/>
        <family val="2"/>
      </rPr>
      <t xml:space="preserve">Spin-off </t>
    </r>
    <r>
      <rPr>
        <sz val="11"/>
        <color theme="1"/>
        <rFont val="Calibri"/>
        <family val="2"/>
      </rPr>
      <t xml:space="preserve">dell’Università del Molise, specializzata in diagnostica strutturale e monitoraggio dinamico permanente. La società sviluppa </t>
    </r>
    <r>
      <rPr>
        <i/>
        <sz val="11"/>
        <color theme="1"/>
        <rFont val="Calibri"/>
        <family val="2"/>
      </rPr>
      <t>software</t>
    </r>
    <r>
      <rPr>
        <sz val="11"/>
        <color theme="1"/>
        <rFont val="Calibri"/>
        <family val="2"/>
      </rPr>
      <t xml:space="preserve"> avanzati per l'ingegneria civile e strutturale, tra cui S2-DDA per l'acquisizione dei dati da prove dinamiche, S2-FFT per l'analisi delle vibrazioni, S2-OMA per l'analisi delle prove dinamiche </t>
    </r>
    <r>
      <rPr>
        <i/>
        <sz val="11"/>
        <color theme="1"/>
        <rFont val="Calibri"/>
        <family val="2"/>
      </rPr>
      <t>output-only</t>
    </r>
    <r>
      <rPr>
        <sz val="11"/>
        <color theme="1"/>
        <rFont val="Calibri"/>
        <family val="2"/>
      </rPr>
      <t>, e S2-SHM per il monitoraggio continuo delle strutture. I prodotti sono destinati a edifici strategici, infrastrutture, e manufatti storici.</t>
    </r>
  </si>
  <si>
    <t>Clienti: tra i clienti dell’azienda figurano i principali concessionari autostradali, RFI ed enti pubblici.
Ricavi: 2024:€200k.
&gt; Motivo rejection: fase di vita.</t>
  </si>
  <si>
    <t>contact@virtualesem.com</t>
  </si>
  <si>
    <t>Marco Macrì</t>
  </si>
  <si>
    <t>Offre una piattaforma di benessere aziendale che facilita la comunicazione tra manager e dipendenti, concentrandosi sull'analisi dello stato emotivo e delle situazioni critiche in azienda. La piattaforma si sviluppa in tre fasi: valutazione dello stato aziendale, analisi delle cause e supporto nella gestione di situazioni difficili, con l'aiuto di guide e coaching sul lavoro.</t>
  </si>
  <si>
    <t>Business model: Saas 
Pricing: 4,99€/mese/dipendente.
Clienti target: azienda con 60-300 dipendenti.
Ricavi: 2025e: €120k (MRR €8k-€9k).
Fundraising: SAFE da €500k con una valutazione di €1,5m e sconto 10%.
&gt; Fatta call il 17/02. Motivo rejection: fase di vita e struttura del round (ticket piccolo per VV5).</t>
  </si>
  <si>
    <r>
      <t xml:space="preserve">Società specializzata in </t>
    </r>
    <r>
      <rPr>
        <i/>
        <sz val="11"/>
        <color theme="1"/>
        <rFont val="Calibri"/>
        <family val="2"/>
      </rPr>
      <t>cybersecurity</t>
    </r>
    <r>
      <rPr>
        <sz val="11"/>
        <color theme="1"/>
        <rFont val="Calibri"/>
        <family val="2"/>
      </rPr>
      <t>. Si occupa di proteggere i dati e le infrastrutture aziendali attraverso soluzioni avanzate di sicurezza informatica, come la gestione delle vulnerabilità, la protezione contro le minacce esterne, e la compliance con le normative di sicurezza. L'azienda fornisce anche servizi di consulenza e formazione per aiutare le imprese a migliorare la loro resilienza cyber, prevenendo attacchi e incidenti di sicurezza. Cyberating si rivolge principalmente a piccole e medie imprese che necessitano di soluzioni efficaci per tutelare le loro risorse digitali.</t>
    </r>
  </si>
  <si>
    <t>Team: 5 persone.
Fatturato: anno 1: €190k; anno 2: €1,26m; anno 3: €6,5m.
Fundraised: dovrebbero aver chiuso un round da poco pari a €2,5m.
Fundraising: non dovrebbero essere attualmente in raccolta.
&gt; Motivo rejection: attualmente non in raccolta. Da monitorare.</t>
  </si>
  <si>
    <t>giacomo@pickeat.it</t>
  </si>
  <si>
    <t>Giacomo Perazzo</t>
  </si>
  <si>
    <r>
      <t xml:space="preserve">Ha sviluppato una piattaforma che consente ai clienti di ordinare direttamente dai loro dispositivi mobili. PickEat integra funzionalità come la gestione dei menu digitali, l'ordinazione e il pagamento direttamente tramite </t>
    </r>
    <r>
      <rPr>
        <i/>
        <sz val="11"/>
        <color theme="1"/>
        <rFont val="Calibri"/>
        <family val="2"/>
      </rPr>
      <t>app</t>
    </r>
    <r>
      <rPr>
        <sz val="11"/>
        <color theme="1"/>
        <rFont val="Calibri"/>
        <family val="2"/>
      </rPr>
      <t>, migliorando la velocità e la comodità per i clienti, mentre per i ristoratori facilita la gestione degli ordini e riduce gli errori di comunicazione.</t>
    </r>
  </si>
  <si>
    <t>Team: 5 persone.
Revenue model: subscriptio (B2B): €49/mese + 7% sulle vendite; Commission (B2C): €0,29/ordine.
Fundraising: €578k.
&gt; motivo rejection: fase di vita, settore di riferimento, elevata competition nel mercato di riferimento e struttura dell'operazione (ticket troppo piccolo per VV5).</t>
  </si>
  <si>
    <t>Riccardo.DeSutti@credit-agricole.it</t>
  </si>
  <si>
    <r>
      <t xml:space="preserve">Piattaforma basata sull'intelligenza artificiale che offre soluzioni personalizzate per il </t>
    </r>
    <r>
      <rPr>
        <i/>
        <sz val="11"/>
        <color theme="1"/>
        <rFont val="Calibri"/>
        <family val="2"/>
      </rPr>
      <t>design</t>
    </r>
    <r>
      <rPr>
        <sz val="11"/>
        <color theme="1"/>
        <rFont val="Calibri"/>
        <family val="2"/>
      </rPr>
      <t xml:space="preserve"> d'interni. Utilizza </t>
    </r>
    <r>
      <rPr>
        <i/>
        <sz val="11"/>
        <color theme="1"/>
        <rFont val="Calibri"/>
        <family val="2"/>
      </rPr>
      <t>AI</t>
    </r>
    <r>
      <rPr>
        <sz val="11"/>
        <color theme="1"/>
        <rFont val="Calibri"/>
        <family val="2"/>
      </rPr>
      <t xml:space="preserve"> per suggerire </t>
    </r>
    <r>
      <rPr>
        <i/>
        <sz val="11"/>
        <color theme="1"/>
        <rFont val="Calibri"/>
        <family val="2"/>
      </rPr>
      <t>layout</t>
    </r>
    <r>
      <rPr>
        <sz val="11"/>
        <color theme="1"/>
        <rFont val="Calibri"/>
        <family val="2"/>
      </rPr>
      <t xml:space="preserve"> di mobili, stili e prodotti specifici in base alle preferenze degli utenti. La piattaforma permette di misurare gli spazi, ottimizzare il posizionamento dei mobili e gestire il </t>
    </r>
    <r>
      <rPr>
        <i/>
        <sz val="11"/>
        <color theme="1"/>
        <rFont val="Calibri"/>
        <family val="2"/>
      </rPr>
      <t>budget</t>
    </r>
    <r>
      <rPr>
        <sz val="11"/>
        <color theme="1"/>
        <rFont val="Calibri"/>
        <family val="2"/>
      </rPr>
      <t xml:space="preserve">, rendendo il </t>
    </r>
    <r>
      <rPr>
        <i/>
        <sz val="11"/>
        <color theme="1"/>
        <rFont val="Calibri"/>
        <family val="2"/>
      </rPr>
      <t>design</t>
    </r>
    <r>
      <rPr>
        <sz val="11"/>
        <color theme="1"/>
        <rFont val="Calibri"/>
        <family val="2"/>
      </rPr>
      <t xml:space="preserve"> d'interni più accessibile e funzionale per una vasta gamma di utenti.</t>
    </r>
  </si>
  <si>
    <t>lora@elephantroom.ai</t>
  </si>
  <si>
    <t>antonella.beltrame@indacosgr.com</t>
  </si>
  <si>
    <t>Antonella Beltrame</t>
  </si>
  <si>
    <t>Yooond ha sviluppato Flowi, una tecnologia che utilizza sensori Wi-Fi per monitorare in tempo reale il flusso di passeggeri. Analizzando i dati dei dispositivi mobili, permette di ottimizzare la gestione dei flussi di persone in spazi pubblici e nei trasporti, migliorando l'efficienza dei servizi e la pianificazione delle risorse.</t>
  </si>
  <si>
    <r>
      <t xml:space="preserve">Piattaforma di supporto psicologico </t>
    </r>
    <r>
      <rPr>
        <i/>
        <sz val="11"/>
        <color theme="1"/>
        <rFont val="Calibri"/>
        <family val="2"/>
      </rPr>
      <t>online</t>
    </r>
    <r>
      <rPr>
        <sz val="11"/>
        <color theme="1"/>
        <rFont val="Calibri"/>
        <family val="2"/>
      </rPr>
      <t xml:space="preserve"> che offre consulenze attraverso </t>
    </r>
    <r>
      <rPr>
        <i/>
        <sz val="11"/>
        <color theme="1"/>
        <rFont val="Calibri"/>
        <family val="2"/>
      </rPr>
      <t>chat</t>
    </r>
    <r>
      <rPr>
        <sz val="11"/>
        <color theme="1"/>
        <rFont val="Calibri"/>
        <family val="2"/>
      </rPr>
      <t xml:space="preserve">, videochiamata e telefono. </t>
    </r>
  </si>
  <si>
    <t xml:space="preserve">Offre un servizio di nutrizione personalizzata attraverso una piattaforma online che facilita il matching tra pazienti e nutrizionisti basato su esigenze specifiche </t>
  </si>
  <si>
    <t>Tracrion: nutrizionisti: 30, visite effettate: 168.
Ricavi: €14k
Roadmap di prodotto: 2025: lancio app e raggiungimento 1,5k clienti e 100 nutrizionisti.
&gt; motivo rejection: fase di vita ma sono interessanti, da monitorare.</t>
  </si>
  <si>
    <t>Fatturato 2023: €118k; 2024: €206k.
&gt; motivo rejection: fase di vita, business model poco scalabile, pricing non competitivo.</t>
  </si>
  <si>
    <t>Fatturato: 2023: €68k; 2024: €233k.
&gt; motivo rejection: settore di riferimento e business model poco scalabile.</t>
  </si>
  <si>
    <r>
      <t xml:space="preserve">Supporta docenti e migliora il sistema educativo attraverso programmi formativi per insegnanti e studenti. La società ha consolidato il modello </t>
    </r>
    <r>
      <rPr>
        <i/>
        <sz val="11"/>
        <color theme="1"/>
        <rFont val="Calibri"/>
        <family val="2"/>
      </rPr>
      <t>B2G</t>
    </r>
    <r>
      <rPr>
        <sz val="11"/>
        <color theme="1"/>
        <rFont val="Calibri"/>
        <family val="2"/>
      </rPr>
      <t xml:space="preserve">, punta ad espandersi nel </t>
    </r>
    <r>
      <rPr>
        <i/>
        <sz val="11"/>
        <color theme="1"/>
        <rFont val="Calibri"/>
        <family val="2"/>
      </rPr>
      <t>B2C</t>
    </r>
    <r>
      <rPr>
        <sz val="11"/>
        <color theme="1"/>
        <rFont val="Calibri"/>
        <family val="2"/>
      </rPr>
      <t xml:space="preserve"> con un prodotto digitale dedicato a fornire supporto ai singoli docenti.</t>
    </r>
  </si>
  <si>
    <t>Business model: €97/mese
Fatturato: 2023: €197k.
Fundraised: €1m
&gt; motivo rejection: elevata competizione nel mercato di riferimento.</t>
  </si>
  <si>
    <t>Supporta le famiglie nella ricerca e selezione di caregiver professionali per l'assistenza agli anziani. Utilizzando algoritmi e intelligenza artificiale, la piattaforma identifica il caregiver più adatto in base alle esigenze specifiche dell'anziano, alle competenze richieste e alle caratteristiche personali.</t>
  </si>
  <si>
    <t xml:space="preserve">Team: 2 più 3 persone esterne.
Fundraised: €200k SAFEcon un cap da €1m.
Fundraising: per il momento non sono in raccolta.
&gt; motivo rejection: non sono al momento in raccolta. Inoltre, sono ancora pre-revenues e il prodotto verr lanciato ad aprile 2025. Da monitorare. </t>
  </si>
  <si>
    <t>Team: 4 persone.
Ricavi: 2025e: €500k; 2026e: €1,3m; 2027e: €2,4m.
Fundraised: €350k.
Fundraising: €1,5m.
&gt; Fissare call. Dubbi su fase di vita, su business model e applicazione.</t>
  </si>
  <si>
    <t>Team: 5 co-founder (di cui 2 sono committed 100%).
Ricavi 2025e: €100k (€2m di transato).
Traction: €450k.
Revenue model: commissione di servizio del 5% su base trimestrale. L'importo finanziato varia tra €200 e €5.000. Nessun costo di abbonamento o di installazione. Il pagamento avviene in 4 rate distribuite nei 90 giorni di dilazione.
Fundraised: SAFE da €240k (cap €6m, floor €2,5m) con scadenza 30/06.
Fundraising: €1,5M, di cui €800K-€1M già committed da fondi, holding di investimento e family office. Stanno inoltre strutturando una raccolta di debito. La valutazione prevista è tra €4,5M e €5M, con chiusura stimata entro Q1-Q2 2025.
&gt; Fissata call il 19/02. Motivo rejection: fase di vita early stage e competition nel mercato di riferimento.</t>
  </si>
  <si>
    <r>
      <t xml:space="preserve">Microtech è un’azienda con oltre 15 anni di esperienza nel settore IT, specializzata nella progettazione, produzione e commercializzazione di dispositivi tecnologici, tra cui </t>
    </r>
    <r>
      <rPr>
        <i/>
        <sz val="11"/>
        <rFont val="Calibri"/>
        <family val="2"/>
        <scheme val="minor"/>
      </rPr>
      <t>notebook</t>
    </r>
    <r>
      <rPr>
        <sz val="11"/>
        <rFont val="Calibri"/>
        <family val="2"/>
        <scheme val="minor"/>
      </rPr>
      <t xml:space="preserve">, </t>
    </r>
    <r>
      <rPr>
        <i/>
        <sz val="11"/>
        <rFont val="Calibri"/>
        <family val="2"/>
        <scheme val="minor"/>
      </rPr>
      <t>PC gaming</t>
    </r>
    <r>
      <rPr>
        <sz val="11"/>
        <rFont val="Calibri"/>
        <family val="2"/>
        <scheme val="minor"/>
      </rPr>
      <t xml:space="preserve">, </t>
    </r>
    <r>
      <rPr>
        <i/>
        <sz val="11"/>
        <rFont val="Calibri"/>
        <family val="2"/>
        <scheme val="minor"/>
      </rPr>
      <t>workstation</t>
    </r>
    <r>
      <rPr>
        <sz val="11"/>
        <rFont val="Calibri"/>
        <family val="2"/>
        <scheme val="minor"/>
      </rPr>
      <t xml:space="preserve"> e soluzioni per la realtà virtuale ed educativa.</t>
    </r>
  </si>
  <si>
    <r>
      <rPr>
        <i/>
        <sz val="11"/>
        <color theme="1"/>
        <rFont val="Calibri"/>
        <family val="2"/>
      </rPr>
      <t>Mad-Tech Company</t>
    </r>
    <r>
      <rPr>
        <sz val="11"/>
        <color theme="1"/>
        <rFont val="Calibri"/>
        <family val="2"/>
      </rPr>
      <t xml:space="preserve"> fondata nel 2022 c</t>
    </r>
    <r>
      <rPr>
        <i/>
        <sz val="11"/>
        <color theme="1"/>
        <rFont val="Calibri"/>
        <family val="2"/>
      </rPr>
      <t xml:space="preserve">he integra </t>
    </r>
    <r>
      <rPr>
        <sz val="11"/>
        <color theme="1"/>
        <rFont val="Calibri"/>
        <family val="2"/>
      </rPr>
      <t>software</t>
    </r>
    <r>
      <rPr>
        <i/>
        <sz val="11"/>
        <color theme="1"/>
        <rFont val="Calibri"/>
        <family val="2"/>
      </rPr>
      <t xml:space="preserve"> e consulenza per ottimizzare il </t>
    </r>
    <r>
      <rPr>
        <sz val="11"/>
        <color theme="1"/>
        <rFont val="Calibri"/>
        <family val="2"/>
      </rPr>
      <t>marketing</t>
    </r>
    <r>
      <rPr>
        <i/>
        <sz val="11"/>
        <color theme="1"/>
        <rFont val="Calibri"/>
        <family val="2"/>
      </rPr>
      <t xml:space="preserve"> digitale. </t>
    </r>
    <r>
      <rPr>
        <sz val="11"/>
        <color theme="1"/>
        <rFont val="Calibri"/>
        <family val="2"/>
      </rPr>
      <t xml:space="preserve">Offre soluzioni </t>
    </r>
    <r>
      <rPr>
        <i/>
        <sz val="11"/>
        <color theme="1"/>
        <rFont val="Calibri"/>
        <family val="2"/>
      </rPr>
      <t>end-to-end</t>
    </r>
    <r>
      <rPr>
        <i/>
        <u/>
        <sz val="11"/>
        <color theme="1"/>
        <rFont val="Calibri"/>
        <family val="2"/>
      </rPr>
      <t xml:space="preserve"> </t>
    </r>
    <r>
      <rPr>
        <sz val="11"/>
        <color theme="1"/>
        <rFont val="Calibri"/>
        <family val="2"/>
      </rPr>
      <t xml:space="preserve">combinando software in abbonamento e servizi di consulenza per enterprise, </t>
    </r>
    <r>
      <rPr>
        <i/>
        <sz val="11"/>
        <color theme="1"/>
        <rFont val="Calibri"/>
        <family val="2"/>
      </rPr>
      <t>scale-up</t>
    </r>
    <r>
      <rPr>
        <sz val="11"/>
        <color theme="1"/>
        <rFont val="Calibri"/>
        <family val="2"/>
      </rPr>
      <t xml:space="preserve"> e </t>
    </r>
    <r>
      <rPr>
        <i/>
        <sz val="11"/>
        <color theme="1"/>
        <rFont val="Calibri"/>
        <family val="2"/>
      </rPr>
      <t>mid-corporate</t>
    </r>
    <r>
      <rPr>
        <sz val="11"/>
        <color theme="1"/>
        <rFont val="Calibri"/>
        <family val="2"/>
      </rPr>
      <t xml:space="preserve">. Adotta un modello aggregativo, acquisendo aziende complementari per creare sinergie nel </t>
    </r>
    <r>
      <rPr>
        <i/>
        <sz val="11"/>
        <color theme="1"/>
        <rFont val="Calibri"/>
        <family val="2"/>
      </rPr>
      <t>cross-selling.</t>
    </r>
  </si>
  <si>
    <t>Team: 27 persone (di cui 2 co-founder, 6 sales, 12 R&amp;D)
Pricing; €10k-€30k/mese
CAC: 24€, LTV: 81€
Clienti: 35 tra cui Edison, Unicef, ISP, Orange, Prenatal, Facile.it.
Primo margine: 94%
MRR 2024: €100k
Ricavi: 2018: €200k; 2019: €301k; 2020: €427k; 2021: €731k; 2022: €1m; 2023: €1,4m; 2024e: €1,5m (60% proveniente da clienti esteri).
Competitor: Pekan.ai americana nasce per essere un tool no code 
Fundraised; €700k nel 2018, €1,5m nel 2020 con Zest, CDP Venture1 ad una valutazione di €4,5m, €750k nel 2022.
Fundraising: €3m-€3,5m ad una valutazione di €14m nel 1Q2025.
&gt; Fatta demo prodotto il 14/01. Ricevuta documentazione richiesta: funnel commerciale, BP, storico clienti, pipeline, captable. Dubbi su valutazione elevata, ricavi relativamente bassi rispetto alla fase di vita della società, competition elevata nel mercato di riferimento. Da approfondire: MRR mensile, churn rate, spacchettamento ricavi (prodotto/servizio). Per il momento in stand-by considerando che non hanno ancora risposto agli approfondimenti richiesti.</t>
  </si>
  <si>
    <t>Team: 70+ 
Ricavi: €5,5m.
Clienti target: Enterprise, Scaleup, Start up, Mid-corporate. 
Competitor: Mitgo, Quinten Group (Svedesi), Lumine Group.
Società acquisite: 5 aziende ma a marzo 2025 si concretizza il processo di acquisizione iniziato a ottobre 2024. Non è un modello multicompany: hanno una holding e poi un’operativa che raggruppa gli asset.
Realtà che cercano: soluzione tecnologica integrabile con il loro stack (AWS, Google, ecc.), un parco clienti con un LTV di almeno 4 anni, una strategia di acquisizione senza sales, un modello di abbonamento tra €150 e €250 al mese, una cap table pulita e un team di massimo 15 persone.
Fundraised: bootsrapped.
Fundraising: al momento non sono in raccolta anche se hanno in mente un round da €3m
&gt; Fatta call il 19/02. Realtà interessante, anche se al momento non è in fase di raccolta. Ci condividerà una data room. Capire quanto dei ricavi deriva da consulenza e quanto da prodotto.</t>
  </si>
  <si>
    <t>Piattaforma SaaS B2B2C che abilita le aziende ad offrire auto a noleggio a lungo termine alla propria clientela (Car-as-a-Service).</t>
  </si>
  <si>
    <t>Mad-Tech Company fondata nel 2022 che integra software e consulenza per ottimizzare il marketing digitale. Offre soluzioni end-to-end combinando software in abbonamento e servizi di consulenza per enterprise, scale-up e mid-corporate. Adotta un modello aggregativo, acquisendo aziende complementari per creare sinergie nel cross-selling.</t>
  </si>
  <si>
    <t>Gelato 4ever</t>
  </si>
  <si>
    <t>Francesco Clarizi-A.M.U. Investments</t>
  </si>
  <si>
    <r>
      <t xml:space="preserve">Produce gelato artigianale naturale e senza glutine. Propone due linee principali: una per il consumo domestico, con confezioni di gelato pronte da mantecare, e una per il settore </t>
    </r>
    <r>
      <rPr>
        <i/>
        <sz val="11"/>
        <color theme="1"/>
        <rFont val="Calibri"/>
        <family val="2"/>
      </rPr>
      <t>Ho.Re.Ca</t>
    </r>
    <r>
      <rPr>
        <sz val="11"/>
        <color theme="1"/>
        <rFont val="Calibri"/>
        <family val="2"/>
      </rPr>
      <t xml:space="preserve"> e </t>
    </r>
    <r>
      <rPr>
        <i/>
        <sz val="11"/>
        <color theme="1"/>
        <rFont val="Calibri"/>
        <family val="2"/>
      </rPr>
      <t>franchising</t>
    </r>
    <r>
      <rPr>
        <sz val="11"/>
        <color theme="1"/>
        <rFont val="Calibri"/>
        <family val="2"/>
      </rPr>
      <t>, con soluzioni pensate per locali e opportunità di espansione del marchio.</t>
    </r>
  </si>
  <si>
    <t>&gt; Motivo rejection: settore di riferimento.</t>
  </si>
  <si>
    <t>francesco.clarizio@amuinvestments.com</t>
  </si>
  <si>
    <t>Francesco Clarizio</t>
  </si>
  <si>
    <t>Fatta assemblea dei soci in cui è stato nominato il liquidatore. Quest'ultimo è già al lavoro e ha avviato azioni di blocco pagamenti e riduzione costi. 
Ricevuto questionario ESG.</t>
  </si>
  <si>
    <t>La società sta redigendo il budget per il 2025, per cui sono previsti circa €3m di ricavi di cui €1m su Velv S.r.l. la nuova società costituita, partecipata al 100% da Starting Finance che si occuperà della linea di business Academy  per cui l'azienda si sta strutturando in modo più strutturato, ha infatti sviluppato 4 masterclass B2C, una per analista finanziario (in collaborazione con AIAF), una in Investor Relation (in collaborazione con Borsa Italiana), la founder Academy e una in content creators finanziario.
Effettuato business update il 19/2.  La società sta andando avanti con quanto previsto a budget, soprattutto in ambito media sono usciti alcuni preventivi importanti con clienti di primario standing come Poste, Eni, Enel, Fideuram e Stellantis. Per quanto riguarda il corso di personal finance (B2B) sono in discussione con Gucci e Tim. Per quanto riguarda gli eventi, sono state fissate le dato per lo SFIM, a Roma il 9 maggio e a Milano il 24 e 25 ottobre. Lato academy il target per febbraio era €180k, al 19/2 sono a €157k.</t>
  </si>
  <si>
    <r>
      <t>Ha sviluppato una tecnologia che utilizza dei sensori in grado di rilevare la quantità di raggi cosmici all'interno del suolo. I raggi cosmici sono immagazzinati dall'acqua, riescono quindi a stimare l'umidità del suolo in realazione al quantitativo di raggi cosmici individuati. Il loro strumento può monitorare grandi superfici (fino a 5 ettari) e profondità fino a 50 cm senza perforare il terreno. Il sistema è privo di manutenzione e l'</t>
    </r>
    <r>
      <rPr>
        <i/>
        <sz val="11"/>
        <color theme="1"/>
        <rFont val="Calibri"/>
        <family val="2"/>
      </rPr>
      <t>hardware</t>
    </r>
    <r>
      <rPr>
        <sz val="11"/>
        <color theme="1"/>
        <rFont val="Calibri"/>
        <family val="2"/>
      </rPr>
      <t xml:space="preserve"> è comune a tutte le applicazioni, adattabile a diverse esigenze specifiche. Hanno tre verticali di business: Agrotech; Individuazione delle perdite idriche; Monitoraggio ambientale.</t>
    </r>
  </si>
  <si>
    <t>Ha sviluppato una tecnologia che utilizza dei sensori in grado di rilevare la quantità di raggi cosmici all'interno del suolo. I raggi cosmici sono immagazzinati dall'acqua, riescono quindi a stimare l'umidità del suolo in realazione al quantitativo di raggi cosmici individuati. Il loro strumento può monitorare grandi superfici (fino a 5 ettari) e profondità fino a 50 cm senza perforare il terreno. Il sistema è privo di manutenzione e l'hardware è comune a tutte le applicazioni, adattabile a diverse esigenze specifiche. Hanno tre verticali di business: Agrotech; Individuazione delle perdite idriche; Monitoraggio ambientale.</t>
  </si>
  <si>
    <t>Segnalata ad Amedeo.
Fundraising: €2,6m per sviluppare le macchine a TRL 4.
&gt; Fatta call il 25/02. motivo rejection: fase di vita, dubbi sul founder.</t>
  </si>
  <si>
    <t>Acquisita da Bancomat.</t>
  </si>
  <si>
    <t>Partecipata da VV6.</t>
  </si>
  <si>
    <t>Sentieri</t>
  </si>
  <si>
    <t>Pathway</t>
  </si>
  <si>
    <t>CrioPurA</t>
  </si>
  <si>
    <t>Immunoveg</t>
  </si>
  <si>
    <t>Catanzaro</t>
  </si>
  <si>
    <t>L'Aquila</t>
  </si>
  <si>
    <t>Antonio Carvetta</t>
  </si>
  <si>
    <t>Dritto</t>
  </si>
  <si>
    <t>FairMind</t>
  </si>
  <si>
    <t>HumanWE</t>
  </si>
  <si>
    <t>Project 342</t>
  </si>
  <si>
    <t>U-Care Medical</t>
  </si>
  <si>
    <t>Antonello Bartolone</t>
  </si>
  <si>
    <t>alessandro@alessandrorimassa.com</t>
  </si>
  <si>
    <t>Alessandro Rimassa-Radical HR</t>
  </si>
  <si>
    <t>Francesco Villa-Le Village by CA</t>
  </si>
  <si>
    <t>Franco Bonacini-YON</t>
  </si>
  <si>
    <t>Paolo Borella-VITA Accelerator</t>
  </si>
  <si>
    <t>&gt; Bocciata da VV6.</t>
  </si>
  <si>
    <t xml:space="preserve">Piattaforma che aiuta le persone a trovare e ottenere agevolazioni pubbliche in modo semplice mappando automaticamente le opportunità disponibili e abbinandole agli utenti idonei. </t>
  </si>
  <si>
    <t>alexio.cassani@fairmind.ai</t>
  </si>
  <si>
    <t>Alexio Cassani</t>
  </si>
  <si>
    <r>
      <rPr>
        <i/>
        <sz val="11"/>
        <color theme="1"/>
        <rFont val="Calibri"/>
        <family val="2"/>
      </rPr>
      <t>Benefit Company</t>
    </r>
    <r>
      <rPr>
        <sz val="11"/>
        <color theme="1"/>
        <rFont val="Calibri"/>
        <family val="2"/>
      </rPr>
      <t xml:space="preserve"> che si concentra sull'adozione dell'Intelligenza Artificiale Generativa  con l'obiettivo di rivoluzionare l'industria del </t>
    </r>
    <r>
      <rPr>
        <i/>
        <sz val="11"/>
        <color theme="1"/>
        <rFont val="Calibri"/>
        <family val="2"/>
      </rPr>
      <t>software</t>
    </r>
    <r>
      <rPr>
        <sz val="11"/>
        <color theme="1"/>
        <rFont val="Calibri"/>
        <family val="2"/>
      </rPr>
      <t>. Inizialmente orientata alla consulenza, l'azienda ha lanciato il suo prodotto principale, MindStream, una piattaforma integrata per</t>
    </r>
    <r>
      <rPr>
        <i/>
        <sz val="11"/>
        <color theme="1"/>
        <rFont val="Calibri"/>
        <family val="2"/>
      </rPr>
      <t xml:space="preserve"> software factory</t>
    </r>
    <r>
      <rPr>
        <sz val="11"/>
        <color theme="1"/>
        <rFont val="Calibri"/>
        <family val="2"/>
      </rPr>
      <t>, attualmente in fase di brevetto. FairMind aiuta a trasformare le</t>
    </r>
    <r>
      <rPr>
        <i/>
        <sz val="11"/>
        <color theme="1"/>
        <rFont val="Calibri"/>
        <family val="2"/>
      </rPr>
      <t xml:space="preserve"> software factory</t>
    </r>
    <r>
      <rPr>
        <sz val="11"/>
        <color theme="1"/>
        <rFont val="Calibri"/>
        <family val="2"/>
      </rPr>
      <t xml:space="preserve"> implementando flussi di lavoro intelligenti e automatizzati, migliorando l'efficienza e l'innovazione nel processo di sviluppo </t>
    </r>
    <r>
      <rPr>
        <i/>
        <sz val="11"/>
        <color theme="1"/>
        <rFont val="Calibri"/>
        <family val="2"/>
      </rPr>
      <t>software</t>
    </r>
    <r>
      <rPr>
        <sz val="11"/>
        <color theme="1"/>
        <rFont val="Calibri"/>
        <family val="2"/>
      </rPr>
      <t>.</t>
    </r>
  </si>
  <si>
    <t>antonello.bartolone@humanwe.it</t>
  </si>
  <si>
    <r>
      <t xml:space="preserve">Ha sviluppato il software ESGanalytics, progettato per la gestione del bilancio di sostenibilità e dei temi ESG. Il prodotto, in vendita da dicembre, aiuta le aziende a monitorare, gestire e rendicontare le proprie </t>
    </r>
    <r>
      <rPr>
        <i/>
        <sz val="11"/>
        <color theme="1"/>
        <rFont val="Calibri"/>
        <family val="2"/>
      </rPr>
      <t>performance</t>
    </r>
    <r>
      <rPr>
        <sz val="11"/>
        <color theme="1"/>
        <rFont val="Calibri"/>
        <family val="2"/>
      </rPr>
      <t xml:space="preserve"> in ambito sostenibilità, semplificando la raccolta e l'analisi dei dati relativi agli aspetti ambientali, sociali e di </t>
    </r>
    <r>
      <rPr>
        <i/>
        <sz val="11"/>
        <color theme="1"/>
        <rFont val="Calibri"/>
        <family val="2"/>
      </rPr>
      <t>governance</t>
    </r>
    <r>
      <rPr>
        <sz val="11"/>
        <color theme="1"/>
        <rFont val="Calibri"/>
        <family val="2"/>
      </rPr>
      <t xml:space="preserve">. </t>
    </r>
  </si>
  <si>
    <t>Ricavi: 2025e: €135k, 2026e: €261k, 2027e: €685k; 2028e: €1,3m.
&gt; Fissare call. Dubbi su fase di vita (early).</t>
  </si>
  <si>
    <t>Paolo Borella</t>
  </si>
  <si>
    <r>
      <t xml:space="preserve">Fondata nel 2015, l'azienda sviluppa soluzioni per l'industria del turismo, con l'obiettivo di migliorare l'esperienza dei viaggiatori attraverso connettività internet e servizi personalizzati. Offre uno </t>
    </r>
    <r>
      <rPr>
        <i/>
        <sz val="11"/>
        <color theme="1"/>
        <rFont val="Calibri"/>
        <family val="2"/>
      </rPr>
      <t>smartphone</t>
    </r>
    <r>
      <rPr>
        <sz val="11"/>
        <color theme="1"/>
        <rFont val="Calibri"/>
        <family val="2"/>
      </rPr>
      <t xml:space="preserve"> personalizzato che sostituisce il telefono fisso in hotel, permettendo chiamate internazionali gratuite e connettività internet illimitata. Questo dispositivo fornisce anche un ecosistema di contenuti e servizi per arricchire l'esperienza di viaggio, rendendo la permanenza in hotel più comoda e connessa.</t>
    </r>
  </si>
  <si>
    <t>Fatturato: €800k-€900k.
&gt; Motivo rejection: scalabilità del modello di business.</t>
  </si>
  <si>
    <t>Paolo.Borella@Eversana.com</t>
  </si>
  <si>
    <t>Sviluppa tecnologie per migliorare la salute dei pazienti. Offrono dispositivi medici e piattaforme digitali per monitorare a distanza le malattie croniche, rendendo più facile per i pazienti ricevere cure e per i medici seguire i progressi.</t>
  </si>
  <si>
    <t>antonio@sentieri.me</t>
  </si>
  <si>
    <r>
      <rPr>
        <i/>
        <sz val="11"/>
        <color theme="1"/>
        <rFont val="Calibri"/>
        <family val="2"/>
      </rPr>
      <t>Startup</t>
    </r>
    <r>
      <rPr>
        <sz val="11"/>
        <color theme="1"/>
        <rFont val="Calibri"/>
        <family val="2"/>
      </rPr>
      <t xml:space="preserve"> nel settore del benessere mentale che punta a rivoluzionare l’esperienza della terapia attraverso un modello innovativo di “terapia ibrida”, connettendo comunità e territori. La piattaforma, già </t>
    </r>
    <r>
      <rPr>
        <i/>
        <sz val="11"/>
        <color theme="1"/>
        <rFont val="Calibri"/>
        <family val="2"/>
      </rPr>
      <t>online</t>
    </r>
    <r>
      <rPr>
        <sz val="11"/>
        <color theme="1"/>
        <rFont val="Calibri"/>
        <family val="2"/>
      </rPr>
      <t xml:space="preserve"> in versione </t>
    </r>
    <r>
      <rPr>
        <i/>
        <sz val="11"/>
        <color theme="1"/>
        <rFont val="Calibri"/>
        <family val="2"/>
      </rPr>
      <t>MVP</t>
    </r>
    <r>
      <rPr>
        <sz val="11"/>
        <color theme="1"/>
        <rFont val="Calibri"/>
        <family val="2"/>
      </rPr>
      <t xml:space="preserve">, sta raccogliendo i primi utenti e </t>
    </r>
    <r>
      <rPr>
        <i/>
        <sz val="11"/>
        <color theme="1"/>
        <rFont val="Calibri"/>
        <family val="2"/>
      </rPr>
      <t>feedback</t>
    </r>
    <r>
      <rPr>
        <sz val="11"/>
        <color theme="1"/>
        <rFont val="Calibri"/>
        <family val="2"/>
      </rPr>
      <t xml:space="preserve"> per migliorare il servizio. </t>
    </r>
  </si>
  <si>
    <t>Team; 3 persone.
Ricavi: 2025e: €769k; 2026e: €4m; 2027e: €10m.
&gt; motivo rejection: fase di vita e differenziazione rispetto ai competitor. Bocciata da VV6: soluzione in beta testing e dubbi su difendibilità, ma da monitorare nei prossimi mesi.</t>
  </si>
  <si>
    <t>Team PLAI</t>
  </si>
  <si>
    <t>Team: 4 persone.
Business model: B2B e B2C (freemium).
&gt; motivo rejection: dubbi du difendibilità dell'iniziativa. Bocciata da VV6.</t>
  </si>
  <si>
    <r>
      <t xml:space="preserve">Ha creato una </t>
    </r>
    <r>
      <rPr>
        <i/>
        <sz val="11"/>
        <color theme="1"/>
        <rFont val="Calibri"/>
        <family val="2"/>
      </rPr>
      <t>Digital Academy</t>
    </r>
    <r>
      <rPr>
        <sz val="11"/>
        <color theme="1"/>
        <rFont val="Calibri"/>
        <family val="2"/>
      </rPr>
      <t xml:space="preserve"> basata sull'</t>
    </r>
    <r>
      <rPr>
        <i/>
        <sz val="11"/>
        <color theme="1"/>
        <rFont val="Calibri"/>
        <family val="2"/>
      </rPr>
      <t>AI</t>
    </r>
    <r>
      <rPr>
        <sz val="11"/>
        <color theme="1"/>
        <rFont val="Calibri"/>
        <family val="2"/>
      </rPr>
      <t xml:space="preserve"> per aiutare gli studenti a prepararsi agli esami e alle certificazioni in modo personalizzato e accessibile. Il tutor virtuale analizza le prestazioni, individua le aree di miglioramento e fornisce </t>
    </r>
    <r>
      <rPr>
        <i/>
        <sz val="11"/>
        <color theme="1"/>
        <rFont val="Calibri"/>
        <family val="2"/>
      </rPr>
      <t>feedback</t>
    </r>
    <r>
      <rPr>
        <sz val="11"/>
        <color theme="1"/>
        <rFont val="Calibri"/>
        <family val="2"/>
      </rPr>
      <t xml:space="preserve"> in tempo reale, offrendo supporto continuo 24/7 senza i costi elevati del tutoraggio privato.</t>
    </r>
  </si>
  <si>
    <t>Team: 4 persone.
Fundraising: Round €1,15M per il finanziamento di PoC commerciali mirati a validare la tecnologia e per l’ottenimento delle certificazioni utili a realizzare impianto di produzione industriale.
&gt; motivo rejection: tecnologia ancora da validare, round per finanziare i primi PoC. Bocciata da VV6.</t>
  </si>
  <si>
    <t>Spin-off dell’Università degli Studi di Napoli Federico II e del Consiglio Nazionale delle ricerche (CNR), attivo nello sviluppo di colture cellulari vegetali finalizzate alla realizzazione di sostanze naturali e bioingredienti potenziati per l’applicazione in ambito cosmetico, nutraceutico ed alimentare.</t>
  </si>
  <si>
    <t>Nata da un team di ricercatori del CNR, CrioPurA opera nell’ambito del trattamento acque e reflui industriali, introducendo una tecnologia innovativa basata su idrogeli polimerici macroporosi che offrono una soluzione ecocompatibile e con capacità sequestranti fino al 70% più efficaci rispetto alle tecnologie attuali per la rimozione e il recupero di contaminanti tossici, metalli pesanti e fosfati presenti nelle acque industriali e di falda.</t>
  </si>
  <si>
    <t xml:space="preserve">Rejected ad ottobre 2021 con motivazione 1.a, e a maggio 2023 con motivazione 6.a. e a marzo 2024 con motivazione 6.a.
Fondata nel 2019.
Business model:  D2C e B2B2C
Total GWP: €25m
Total commission: €5,4m.
Fundraised: €2m nel 2023 con CDP (Fondo Rilancio), Reale Mutua, ISP.
Fundraising: €10m.
&gt;  motivo rejection: diversificazione di portafoglio (Coverzen). </t>
  </si>
  <si>
    <t>Bocciati a settembre 2020 con motivazione 1.a (fase di vita).
Fundraising: €750k-€1m ad una pre money di €6m.
&gt; Fissare call.</t>
  </si>
  <si>
    <r>
      <t xml:space="preserve">Sviluppa soluzioni </t>
    </r>
    <r>
      <rPr>
        <i/>
        <sz val="11"/>
        <rFont val="Calibri"/>
        <family val="2"/>
      </rPr>
      <t>software</t>
    </r>
    <r>
      <rPr>
        <sz val="11"/>
        <rFont val="Calibri"/>
        <family val="2"/>
      </rPr>
      <t xml:space="preserve"> in grado di semplificare la gestione ed il controllo dei sistemi </t>
    </r>
    <r>
      <rPr>
        <i/>
        <sz val="11"/>
        <rFont val="Calibri"/>
        <family val="2"/>
      </rPr>
      <t>mainframe.</t>
    </r>
  </si>
  <si>
    <t>Bocciata nel 2022 per fase di vita.
Ricevuta email da Amedeo da parte del CEO/Founder: hanno terminato le risorse finanziarie e sembrano in difficoltà con un'evidente e significativo ritardo sul piano condiviso nel 2022. Inoltre lo strumento è un Convertibile con condizioni molto favorevoli agli investitori e non vi è traccia del commitment di UV, già socio. A maggior ragione si può dedurre che stiano andando male.</t>
  </si>
  <si>
    <t>Piattaforma di augmented analytics con applicazione in ambito manifatturiero.</t>
  </si>
  <si>
    <t>E-commerce di bici di fascia medio-alta e di e-bike, sia nuove che ricondizionate.</t>
  </si>
  <si>
    <t>Benefit Company che si concentra sull'adozione dell'Intelligenza Artificiale Generativa  con l'obiettivo di rivoluzionare l'industria del software. Inizialmente orientata alla consulenza, l'azienda ha lanciato il suo prodotto principale, MindStream, una piattaforma integrata per software factory, attualmente in fase di brevetto. FairMind aiuta a trasformare le software factory implementando flussi di lavoro intelligenti e automatizzati, migliorando l'efficienza e l'innovazione nel processo di sviluppo software.</t>
  </si>
  <si>
    <t xml:space="preserve">Ha sviluppato il software ESGanalytics, progettato per la gestione del bilancio di sostenibilità e dei temi ESG. Il prodotto, in vendita da dicembre, aiuta le aziende a monitorare, gestire e rendicontare le proprie performance in ambito sostenibilità, semplificando la raccolta e l'analisi dei dati relativi agli aspetti ambientali, sociali e di governance. </t>
  </si>
  <si>
    <t>d.traverso@geniuswatter.com</t>
  </si>
  <si>
    <t>Dario Traverso</t>
  </si>
  <si>
    <t>Risultati: 1500 aziende analizzate, 17k rating fatti, 1m di asset analizzati (asset tecnologici).
Pricing: l’analisi svolta ha un costo di 0.36 centesimi e può essere venduto tra i 50€ e 1500€.
Ricavi: 2022: €98,5k; 2023: €274k; 2024e: €974k; 2025e: €2,4m.
Team: 8 persone di cui 4 co-founders.
Clienti: hanno 3 partner di cui 2 irlandesi e una italiana (Bip).
Fundraised: nel giugno 2023 hanno raccolto €800k da 2 fondi (Primo venture e Klecha &amp;Co) ad una post money di €4m.
Fundraising: non sanno ancora quando ci sarà il prossimo round.
&gt; E' stata acquisita da Teamsystem.</t>
  </si>
  <si>
    <t>Nati nel 2023, fino ad oggi sono andati avanti in bootstrapping (consulenze).
Clienti target: Software factories.
Business model: SaaS
Team: 7 persone.
Clienti prodotto: Redify e Alpitour.
Pipeline: RCS, Mooneyfarm, Nexi.
Ricavi: €400k provenienti da progetti di consulenza.
Fundraising: €1-1,5m
&gt; Fatta call il 25/02. Prodotto interessante, da far vedere a Juan Ventura (CTO di Entando)</t>
  </si>
  <si>
    <t>Team: 7 persone.
&gt; Fissare call</t>
  </si>
  <si>
    <t>Hanno fatto 300+ installazioni in più paesi, tra cui USA, Brasile, Australia, Marocco e Italia.
Lato Agro, il cliente target sono agricolotori con 50+ ettari. (modello difficile in Italia data la frammentazione in ambito agricoltura).
Lato Water leaks lavorano con le municipalizzate italiane. 
Lato monitoraggio ambientale lavorano con la protezione civile o con le Arpa regionali.
Ricavi: 2024: €1,2m; 2025e: €3,7m; 2026e: €8,2m.
Fundaraised: hanno raccolto nel 2022, ultima post-money €5m. Nel frattempo hanno ricevuto investimenti dall'EIC.
Fundraising: Sono alla ricerca di un round tra i €5m e i €6m. 
&gt; Fatta call il 21/02. Prodotto molto interessante, da capire reale ricorrenza del servizio/prodotto offerto.</t>
  </si>
  <si>
    <t>Spin-off di Neosperience, azienda quotata su Euronext Growth Milano.
Investiti complessivamente €16m in R&amp;D.
Traction: 2023: €850k 2024: €1m Budget 2025: €2,4m
Team: 8 persone.
Round da €5m ad una valutazione intorno ai €20/25m.
&gt; Dubbi sulla competizione e su round e valutazione.</t>
  </si>
  <si>
    <t xml:space="preserve">Fatta call il 25/2.
Nati nel 2022 con focus personal trainer e boutique fitness. Idealmente soggetti che hanno parco clienti di 30-40 soggetti.
Sviluppato gestionale che copre tre funzionalità: 1) calendario con politica di cancellazione, 2) gestione servizi e pacchetti; 3) pagamento (stripe).
Revenute model: abbonamento annuale da €499; abbonamento mensile da €49,99; oltre 50 clienti ogni 50 aggiuntivi €59,99 anno o 5,99/mese. In aggiunta fee su transato (0,5% carta; 5% pagamento rate).
Ad oggi hanno 50 clienti paganti; 250 registrati.
Competition: estero, Pushpress e Legitfit; Italia, Revu e App Palestre.
Round da €450k.
&gt; motivo rejection: Dubbi, oltre che su fase di vita, anche su difendibilità e competition. Da monitorare percorso acquisizione clienti. </t>
  </si>
  <si>
    <t>Offre una piattaforma di analisi dati basata sull'intelligenza artificiale, progettata per aiutare i ristoranti a ottimizzare la gestione operativa e ridurre gli sprechi. La piattaforma fornisce previsioni accurate sulla domanda, consentendo ai ristoratori di pianificare in modo efficiente l'approvvigionamento di materie prime e la gestione del personale.</t>
  </si>
  <si>
    <t>Effettuato l'11/02/2025 il CDA per approvazione Budget 2025 e BP 26-29. Durante il CDA, i founder hanno riportato la propria delusione in merito all'operato del CFO. A tal proposito il CDA ha deciso di procedere con il licenziamento dello stesso. Il consiglio dei legali è di procedere con il giustificato motivo oggettivo. Sarà consegnata la lettera di licenziamento non appena il CFO avrà terminato il periodo di malattia.</t>
  </si>
  <si>
    <t>Lato business stanno procedendo rapidamente nello sviluppo della piattaforma e dell'infrastruttura hardware che c'è dietro affinché sia affidabile e scalabile una volta che sarà accessibile a tutti. Lato business sono andate avanti le discussioni con Inspection Drone, primo vero cliente diretto che ha fimato per una POC per i mesi di gennaio e febbraio da circa €3k al mese.
In data 20/12 è stato completato il signing; Il Closing è stato effettuato il 27/01. 
Previsto incontro di business update a Torino per 4/03/25</t>
  </si>
  <si>
    <t>DomusLearning (ScaleUp)</t>
  </si>
  <si>
    <t>Bocciata a dicembre 2024 con motivazione 1.m (settore di riferimento).
Lanciata la piattaforma Scaleup Academy a settembre 2024.
2025e: €80k primo mese distribuiti in contratti di tutto l’anno.
Clienti: 8-9 aziende con una spesa media di 8-9k ciascuna.
Fundraised: bootstrapped.
Fundraising: €500k ad una valutazione di €2m, soft commitment di €200k di grotwn engine e di un investitore estero. Vorrebbero chiudere nel Q2 2025.
&gt; Fatta call il 5/03. motivo rejection: fase di vita, settore di riferimento.</t>
  </si>
  <si>
    <t>Rejected con motivazione 1.a (fase di vita) a maggio 2022 e a maggio 2023 con motivazione 1.a (fase di vita), da monitorare.
Fondata nel 2019. 
La fondatrice ha anche co-fondato CarPlanner.
Oltre 130 clienti tra concessionari, agenti assicurativi, società finanziarie, ai quali viene offerta la piattaforma in white label per avere accesso alle migliori offerte delle principali società di noleggio auto a lungo termine. Le offerte vengono selezionate manualmente da iDEAL. La piattaforma è integrata con chatbot che guidano i venditori durante tutto il processo di vendita, compreso lo scoring del cliente finale. Inoltre, le aziende clienti sono supportate anche nel back-office. La Società sta lavorando all'evoluzione del modello in cui essa stessa svilupperà le offerte di abbonamento auto, sostituendo i fornitori. 
Revenue model: la prima linea di ricavo è rappresentata dalla licenza SaaS (€199 o €149 per utente al mese), la seconda deriva dai fornitori, in quanto iDEAL fattura il 100% del costo del noleggio e retrocede ai fornitori dal 50 al 70%. 
Ricavi 2021: €180k; 2022: €325k (avevano come obiettivo €850k); 2023E: €600k (da confermare); 2024: €500k; 2025e: €1,6m.
Fundraising: In raccolta per €2,5m di cui €1m già committed.
&gt; Fissata call 11/03.</t>
  </si>
  <si>
    <t>Team: 11 persone.
Business model: scanner (hardware): €280k- €350k per comprare, €15-18k/mese per fittare. Software licensing: €100/ scan.
Clienti: Adidas, meta, Dior, Nike, Gucci, Dr. Martens.
Fundraising: €5m ad una pre money di €14m, di cui committer: €1,1m da CDP, €1m da the techshop, €1m da Redstone, €410k da BA, €1,5m convertible loan.
&gt; motivo rejection: mancato seguito.</t>
  </si>
  <si>
    <t>Dispositivi: K3, Krypton, K500I, K250X, K500L.
Team: 30 persone.
M&amp;A: hanno acquisito il 75% di Siralab, un'azienda con 18 anni di esperienza nel settore dei droni e attiva nella vendita a terzi nel mercato della difesa. L'operazione è stata conclusa per un valore di €1,9 milioni. Attualmente, avendo esaurito le sinergie, intendono cedere il 50% delle quote.
Fundraising: Il round totale ammonta a €25 milioni, con una prima tranche da €15 milioni già sottoscritta da Algebris, CDP Fondo Evoluzione ed Eni Next. Attualmente, la size disponibile per ulteriori investitori è di €2-3 milioni.
&gt; Fatta call il 28/02. Motivo rejection: i prodotti non sono ancora sul mercato ma sono in fase di finalizzazione. Attualmente, la principale fonte di ricavi proviene da Siralab, che ora intendono vendere.</t>
  </si>
  <si>
    <t>Bocciati a agosto 2024 con motivazione 2.a (momentaneamente non interessato a proseguire con operazione di venture capital).
Revenue Model: Entrate basate su contratti e royalties.
Ricavi: 2025e €1.4M, 2026e €2.9M, 2027e €6.1M.
Fundraised: €2.1M Luglio 2023.
Fundraising: Series A €3-5m in Q3 2025.
&gt; Fissare call.</t>
  </si>
  <si>
    <t>Bocciati a ottobre 2023 con motivazione 2.a (momentaneamente non interessato a proseguire con operazione di venture capital).
Fundraising: €2,2m per seed round
&gt; Fissata call il 10/03</t>
  </si>
  <si>
    <t>Bocciata a novembre 2020 con motivazione 1.a e a gennaio 2024 con motivazione 1.a (fase di vita).
Business model: B2C e B2B2C
Fundraising: SAFE da €1m
&gt; motivo rejection: fase di vita, settore di riferimento e percorso di crescita.</t>
  </si>
  <si>
    <t>Team: 3 co-founder.
Risultati: 12+ partnerships B2B, 1200 download, 600 utenti.
Fundraising: €500k tramite SAFE Floor €1,5m Cap €2,5m.
&gt; Fatta call il 28/02. Motivo Rejecetion: Dubbi su modello di business, reale convenienza ad utilizzare la piattaforma per gli utenti e coinvolgimento potenziali rider.</t>
  </si>
  <si>
    <t>PICOSATS è specializzata nella fornitura di attrezzature per telecomunicazioni ad alta frequenza per piccoli satelliti (smallsats). La società si concentra sullo sviluppo di transponder (RADIOSAT™) e antenne (BEAMSAT™) per missioni spaziali e applicazioni di telecomunicazione avanzate.</t>
  </si>
  <si>
    <t>Natlive è specializzata nello sviluppo e nella gestione di piattaforme digitali OTT (Over-The-Top) per la distribuzione e gestione di contenuti multimediali. L'azienda offre una soluzione "All in One" &amp; "Multi-device" in modalità SaaS per la distribuzione sicura di video, supportando streaming in 4K attraverso HTML5 e CDN private con crittografia del codice embedded per garantire la massima sicurezza.</t>
  </si>
  <si>
    <t>Rejected a settembre 2021 con motivazione 1.m e a luglio 2023 con motivazione 1.h e a novembre 2023 con motivaizone 1.h (percorso di crescita).
Fatturato 2019: €170k; 2020: €80k; 2021:€77k; 2022: €68k; 2023e: €184k; 2024e: €1,3m; 2025e: €4,3m
Fundraising: In raccolta per €1,4m
&gt; motivo rejection: Dubbi su fase di vita e crescita attuale.</t>
  </si>
  <si>
    <t>AICube</t>
  </si>
  <si>
    <t>Yuno.AI</t>
  </si>
  <si>
    <t>AI-taly Solution</t>
  </si>
  <si>
    <t>Alpha Quantaris</t>
  </si>
  <si>
    <t>BM DIAGNOSTICS</t>
  </si>
  <si>
    <t>Spacewear</t>
  </si>
  <si>
    <t>EYE4NIR</t>
  </si>
  <si>
    <t>Relifeme</t>
  </si>
  <si>
    <t>DatiSalute</t>
  </si>
  <si>
    <t>Check&amp;Love</t>
  </si>
  <si>
    <t>Alessandria</t>
  </si>
  <si>
    <t>Marco Ranieri</t>
  </si>
  <si>
    <t>Innocenzo Cipolletta</t>
  </si>
  <si>
    <t>Renato Vigezzi-Accurancy</t>
  </si>
  <si>
    <t>Anna Maria Roscio-Intesa San Paolo</t>
  </si>
  <si>
    <t xml:space="preserve">Sviluppa dispositivi per il monitoraggio della salute e la prevenzione delle malattie. Uno dei loro prodotti principali è DOC.D, uno spazzolino elettrico che, durante l'uso quotidiano, raccoglie campioni di saliva per analizzare biomarcatori cruciali. Questi dati forniscono agli utenti informazioni utili sul loro stato di salute. </t>
  </si>
  <si>
    <r>
      <t xml:space="preserve">Piattaforma di </t>
    </r>
    <r>
      <rPr>
        <i/>
        <sz val="11"/>
        <color theme="1"/>
        <rFont val="Calibri"/>
        <family val="2"/>
      </rPr>
      <t>Business Intelligence</t>
    </r>
    <r>
      <rPr>
        <sz val="11"/>
        <color theme="1"/>
        <rFont val="Calibri"/>
        <family val="2"/>
      </rPr>
      <t xml:space="preserve"> che automatizza l'analisi delle aziende utilizzando dati disponibili sul </t>
    </r>
    <r>
      <rPr>
        <i/>
        <sz val="11"/>
        <color theme="1"/>
        <rFont val="Calibri"/>
        <family val="2"/>
      </rPr>
      <t>web</t>
    </r>
    <r>
      <rPr>
        <sz val="11"/>
        <color theme="1"/>
        <rFont val="Calibri"/>
        <family val="2"/>
      </rPr>
      <t xml:space="preserve">, simulando il comportamento degli analisti aziendali per fornire informazioni dettagliate. 
La piattaforma è utile per consulenti in operazioni di M&amp;A, fornendo strumenti avanzati per l'intercettazione precoce dei clienti e per la ricerca di mercato e delle operazioni. </t>
    </r>
  </si>
  <si>
    <t>Specializzata nella diagnostica rapida sia per uso domestico che professionale. Il loro prodotto principale, HeartBeat Test, è un kit di automonitoraggio progettato per prevenire gli infarti, offrendo agli utenti uno strumento diagnostico immediato e accessibile per monitorare la salute cardiaca.</t>
  </si>
  <si>
    <t>Sviluppa abbigliamento tecnico per astronauti e turisti spaziali. Ha creato la Smart Flight Suit 1 (SFS1), testata da Virgin Galactic, e sta sviluppando la SFS2, che sarà testata sulla ISS con Axiom Space. Collabora con Virgin Galactic per una linea di abbigliamento da addestramento e una collezione ispirata alle tute spaziali.</t>
  </si>
  <si>
    <t xml:space="preserve">Crea soluzioni di intelligenza artificiale su misura per aziende di diverse dimensioni. Le sue applicazioni includono strumenti per migliorare la sicurezza aziendale, automatizzare il servizio clienti, offrire assistenza educativa e ottimizzare i consumi energetici. </t>
  </si>
  <si>
    <t xml:space="preserve">Piattaforma che permette di creare un "LifeBook", un diario virtuale dove le persone possono raccontare la loro vita, condividere ricordi e pensieri, e lasciare messaggi per il futuro. Questo spazio online consente di pubblicare contenuti che potranno essere letti da familiari e amici, anche quando non si è più presenti. </t>
  </si>
  <si>
    <r>
      <t>Sviluppa tecnologie avanzate in ambito</t>
    </r>
    <r>
      <rPr>
        <i/>
        <sz val="11"/>
        <color theme="1"/>
        <rFont val="Calibri"/>
        <family val="2"/>
      </rPr>
      <t xml:space="preserve"> Data e</t>
    </r>
    <r>
      <rPr>
        <sz val="11"/>
        <color theme="1"/>
        <rFont val="Calibri"/>
        <family val="2"/>
      </rPr>
      <t xml:space="preserve"> </t>
    </r>
    <r>
      <rPr>
        <i/>
        <sz val="11"/>
        <color theme="1"/>
        <rFont val="Calibri"/>
        <family val="2"/>
      </rPr>
      <t>AI</t>
    </r>
    <r>
      <rPr>
        <sz val="11"/>
        <color theme="1"/>
        <rFont val="Calibri"/>
        <family val="2"/>
      </rPr>
      <t>, progettando soluzioni per ottimizzare le operazioni aziendali e sbloccare nuove opportunità di crescita.</t>
    </r>
  </si>
  <si>
    <t xml:space="preserve">Sviluppa sensori d'immagine innovativi in grado di rilevare sia la luce visibile che l'infrarosso a onde corte (SWIR). Questa tecnologia consente di integrare la visione SWIR nella vita quotidiana, offrendo applicazioni in vari settori, tra cui l'automotive, l'industria e l'aeronautica. </t>
  </si>
  <si>
    <t>Francesco.VILLA@levillagebyca.com</t>
  </si>
  <si>
    <t>Francesco Villa</t>
  </si>
  <si>
    <t>Team: 3 persone.
&gt; Motivo rejection: settore di riferimento.</t>
  </si>
  <si>
    <t>Revenue 2024: €20k, 2025e: €276k; 2026e: €1m.
Clienti: 4 
Fundraising: €125k
&gt; Fissare call.</t>
  </si>
  <si>
    <t>marco@yunoai.io</t>
  </si>
  <si>
    <t>il deck non contiene informazioni economiche
&gt; motivo rejection: fase di vita</t>
  </si>
  <si>
    <t>Team: 4 persone.
&gt; Motivo rejection: settore di riferimento.</t>
  </si>
  <si>
    <t>Team: 3 persone.
Fundraised: €3,35m nel 2021 e €2,5m grant nel 2024 da 360 Capital e Eureka!.
Fundraising: €8m.
&gt; Fissare call.</t>
  </si>
  <si>
    <t>stefano.mascetti@cdpventurecapital.it</t>
  </si>
  <si>
    <t>anna.roscio@intesasanpaolo.com</t>
  </si>
  <si>
    <t>Anna Maria Roscio</t>
  </si>
  <si>
    <t>Team: 6 persone di cui solo il CEO è full time.
Fundraised: €150k.
Fundraising: €800k.
&gt; Dubbi sul settore di riferimento. motivo rejection: fase di vita (non fattureranno prima di 2 anni) e sono a TRL 4. Fatta call il 6/03. Bocciata da VV6 perché non hanno carattere digitale.</t>
  </si>
  <si>
    <t>innocenzo.cipolletta@gmail.com</t>
  </si>
  <si>
    <r>
      <rPr>
        <i/>
        <sz val="11"/>
        <color theme="1"/>
        <rFont val="Calibri"/>
        <family val="2"/>
      </rPr>
      <t>Social network</t>
    </r>
    <r>
      <rPr>
        <sz val="11"/>
        <color theme="1"/>
        <rFont val="Calibri"/>
        <family val="2"/>
      </rPr>
      <t xml:space="preserve"> che mira a facilitare le relazioni tra persone che si conoscono veramente o che si incontrano nella vita reale, evitando l'anonimato. L'obiettivo è creare un ambiente sicuro, autentico e privo di profili </t>
    </r>
    <r>
      <rPr>
        <i/>
        <sz val="11"/>
        <color theme="1"/>
        <rFont val="Calibri"/>
        <family val="2"/>
      </rPr>
      <t>fake</t>
    </r>
    <r>
      <rPr>
        <sz val="11"/>
        <color theme="1"/>
        <rFont val="Calibri"/>
        <family val="2"/>
      </rPr>
      <t xml:space="preserve">, preservando la </t>
    </r>
    <r>
      <rPr>
        <i/>
        <sz val="11"/>
        <color theme="1"/>
        <rFont val="Calibri"/>
        <family val="2"/>
      </rPr>
      <t>privacy.</t>
    </r>
  </si>
  <si>
    <t>Permette a istituzioni pubbliche e private di monitorare, comprendere e ottimizzare l’efficacia dei servizi sanitari, fornendo una soluzione per la gestione e l’interpretazione delle informazioni.</t>
  </si>
  <si>
    <t>NutriCo</t>
  </si>
  <si>
    <t>Floriana Vitale-IRTOP Consulting</t>
  </si>
  <si>
    <t>Elite Villas</t>
  </si>
  <si>
    <t>Francesco Zaccariello-Zeta Holding</t>
  </si>
  <si>
    <t>f.vitale@irtop.com</t>
  </si>
  <si>
    <t>Floriana Vitale</t>
  </si>
  <si>
    <r>
      <t>Opera nel settore</t>
    </r>
    <r>
      <rPr>
        <i/>
        <sz val="11"/>
        <color theme="1"/>
        <rFont val="Calibri"/>
        <family val="2"/>
      </rPr>
      <t xml:space="preserve"> health care</t>
    </r>
    <r>
      <rPr>
        <sz val="11"/>
        <color theme="1"/>
        <rFont val="Calibri"/>
        <family val="2"/>
      </rPr>
      <t xml:space="preserve"> e specificamente nella progettazione e distribuzione di integratori alimentari, al momento dedicati all’oftalmologia e alla gastro/gine/urologia. </t>
    </r>
  </si>
  <si>
    <t>Ricavi: 2021:€78k, 2022: €367k; 2023: €1,5m, 2024e: €3m, 2025e: €6m; 2027e: €11m.
&gt; Motivo rejection: settore di riferimento.</t>
  </si>
  <si>
    <t>Elite Villas sta sviluppando una piattaforma per la gestione di ville di lusso in Italia. Nello specifico, la società dà la possibilità a clienti alto spendenti di prenotare ville di lusso in location italiane esclusive con un servizio di concierge che fornisce supporto 24/7 per pianificare gli itinerari e prenotare servizi complementari come noleggio di yacht ed imbarcazioni, chef a domicilio, cooking class, massaggi, etc.</t>
  </si>
  <si>
    <t>Traction: La società ha realizzato un GMV di circa €1mln nel 2022 e €2,5mln nel 2023. I ricavi da extra servizi sono stati pari a circa €150k nel 2022 e €500k nel 2023. 
&gt; Fissare call.</t>
  </si>
  <si>
    <t>Team: 3 persone.
Il deck non contiene informazioni economiche, probabilmente in una fase ancora pre-seed, ma settore di forte interesse.
&gt; Fissare call.</t>
  </si>
  <si>
    <t>Equis sta sviluppando una piattaforma per acquisire, anche tramite utilizzo della tecnologia, piccole aziende profittevoli di proprietà di imprenditori in fase di cambio generazionale/pensionamento. Il modello dell'azienda prevede di attribuire una parte delle azioni ai dipendenti nel lungo periodo, con l'obiettivo di offrire loro una partecipazione e un ruolo nel successo futuro dell'azienda.</t>
  </si>
  <si>
    <t>Ricercano aziende con fatturato fino a €2-3m e profittevoli pagandole con EBITDA multiple di 3/4x. Inizialemnte garantiscono ai dipendenti un 10%, percentuale che può crescere nel tempo fino all'80% tramite delle operazioni di buy-back della target nei confronti della Holding. Talei proventi possono essere utilizzati dalla Holding per effettuare altre acquisizioni oppure distribuire dividendi. Non hanno focus settoriale. FInanziano acquisizione 40/60 Equity/Debito per poi arrivare idealmente a 20/80.
&gt; Alessandro ha fatto call il 6/03: dubbi su business model</t>
  </si>
  <si>
    <t>alessandro7vn@icloud.com</t>
  </si>
  <si>
    <t>Alessandro Lumicisi</t>
  </si>
  <si>
    <t>Realizza experience box ecosostenibili e di design combinando l'enogastronomia e le tecnologie VR immersive al fine di ricreare per il cliente finale in qualsiasi parte del mondo esso si trovi un'esperienza a 360°.</t>
  </si>
  <si>
    <t>Offre una piattaforma online che permette agli utenti finali di liberarsi dei propri rifiuti, garantendo loro un cashback in base al tipo di rifiuto trattato, servizio di raccolta programmabile in base alle proprie esigenze e incremento della reputazione (tramite una certificazione rilasciata) e una riduzione delle tasse (TARI).</t>
  </si>
  <si>
    <t>Cosctruiscono e installano sistemi di imballaggio on-demand di nuova generazione, che rispondono alle esigenze dei clienti in materia di Industria 4.0, risolvendo il problema dell'eccesso di imballaggi nel settore dell'e-commerce.</t>
  </si>
  <si>
    <t xml:space="preserve">Piattaforma di Business Intelligence che automatizza l'analisi delle aziende utilizzando dati disponibili sul web, simulando il comportamento degli analisti aziendali per fornire informazioni dettagliate. 
La piattaforma è utile per consulenti in operazioni di M&amp;A, fornendo strumenti avanzati per l'intercettazione precoce dei clienti e per la ricerca di mercato e delle operazioni. </t>
  </si>
  <si>
    <t>Sviluppa tecnologie avanzate in ambito Data e AI, progettando soluzioni per ottimizzare le operazioni aziendali e sbloccare nuove opportunità di crescita.</t>
  </si>
  <si>
    <t xml:space="preserve">Opera nel settore health care e specificamente nella progettazione e distribuzione di integratori alimentari, al momento dedicati all’oftalmologia e alla gastro/gine/urologia. </t>
  </si>
  <si>
    <t>Social network che mira a facilitare le relazioni tra persone che si conoscono veramente o che si incontrano nella vita reale, evitando l'anonimato. L'obiettivo è creare un ambiente sicuro, autentico e privo di profili fake, preservando la privacy.</t>
  </si>
  <si>
    <t xml:space="preserve">Bocciata a ottobre 2021 con motivazione 1.b (scalabilità del business).
L'ultima volta che li abbiamo sentiti aveva chiuso il 2020 con circa €1,2m di fatturato e EBITDA pari a 160€k circa e prevede di arrivare a circa €2mln di fatturato nel 2021 con un EBITDA di circa €680k. Da ultimo deck, negli ultimi due anni, ha avuto una decrescita, con una fatturato di €1m nel 2023 e €1,95m nel 2024.
All'epoca stava raccogliendo raccogliendo il Series A da €6m con una pre-money valuation di €12m. 
Ad oggi sta raccogliendo €6m ad una pre-money non ancora definita.
&gt; Motivo rejection: traction non in linea con le nostre strategie d'investimento e struttura del round che alla luce dei risultati dovrebbe avere una Pre-money valuation minore rispetto a quella desiderata nel 2021.
</t>
  </si>
  <si>
    <t>Modello di business: B2C lanciato già sul mercato, B2B il lancio sul mercato è previsto tra il 2025 e il 2026.
Revenue model: DNA Foundations Plan (check up iniziale): €45/mese, Health plan (2 check up all’anno e un consulto al mese, chat con operatori): €60/mese; Ultimate health plan (ancora da lanciare nel 2026 servizio per paziente patologico): €145/mese.
Utenti attivi: 3k user.
Ricavi: 2024: €580k, 2025e: €1,5m.
Gross margin: 60%.
Team: 8 persone.
Fundraised: nel Q12023 hanno raccolto €300k ad una post di €3,2m.
Fundraising: €3m di cui €800k già committed (€400k già versati) ad una pre-money di €10-12m.
&gt; Fatta call il 18/02. Condivisa dataroom (BP, competition, deck aggiornato). motivo rejection: elevata competition nel mercato di riferimento, soprattutto nella soluzione B2C.</t>
  </si>
  <si>
    <t>Business model: B2B2C.
ARR 2025e: €800k (YTD €377k).
Team: 8 persone.
Fundraising: €2m ad una valutazione di €5,5m.
&gt; Fatta call il 6/03. Al momento Laborability e Dritto sono la stessa società, verrà fatto prossimamente uno spinoff. Ci mandano BP, pipeline, clienti. motivo rejection: ancora troppo piccoli e poca scalaiblità del business.</t>
  </si>
  <si>
    <t>Mostrati i risutlati di gennaio: cassa (combined): €326k; PFN (combined):  €1,7m; ricavi; €239k di cui €100k relaviti Buzzoole e €139k Creatoor. Forecast Y/E Buzzoole: €1,3m; Booking Y/E: €955k.
Sul fronte acquisizione di realtà tech, l'idea è quella di concentrarsi su realtà emergenti in ambito UCG (€500-€1m di fatturato).</t>
  </si>
  <si>
    <t>Rivcevuti dati di gennaio di Wellhub: fatturato: €83m, first margin: 23%, adj ebitda: -€6,6m, clienti paganti: €22m, cassa: €149m.</t>
  </si>
  <si>
    <t>Mostrati i risultati di gennaio: bookings: 33k; gross revenues: €567k; revenues post Angel's fee e IVA: €360k; cassa: €4,8m; PFN: -€4,1m; citta: 1.061; Angels: 8.847.
Pedivan: ricavi: €129k, primo margine: 17%; cassa: €159k; PFN: €45k.
Nelle trattative per Nannybag, Radical ha presentato un’offerta migliorativa rispetto a quella di Bounce. La scelta è ricaduta su Bounce a causa della maggiore disponibilità di cassa. Si è iniziata a valutare un’eventuale offerta per un altro potenziale competitor, Stasher, attivo nel Regno Unito.</t>
  </si>
  <si>
    <t>Bocciata a luglio 2022 con motivazione 1.a (fase di vita) e a luglio 2023 con motivazione 2.a (momentaneamente non interessato a proseguire con operazione di venture capital).
Business model: Modello a subscription.
Competitor: Nory, Delicious Data, Tenzo, Inpuse.
Team composto da 7 persone.
Fundraised: Hanno raccolto fino ad ora €1,2m con B4i e LVenture. Captable: 4 founder, B4i (con convertendo), entreranno a breve altri Business Angels.
Fundraising: non ci sono aggiornamenti recenti sul round di finanziamento; l'obiettivo era chiudere entro il Q1 2024 una raccolta di €1,2m.
&gt; Incontrati durante l'evento PLAI Mondadori: team e prodotto molto interessanti, con metriche che sembravano solide. Hanno condiviso il materiale aggiornato; da fissare una call per un aggiornamento dettagliato su risultati e round, approfondire inoltre la strategia commerciale (acquisizione clienti), tempistiche di acquisizione clienti. Fissata call il 13/03.</t>
  </si>
  <si>
    <t>Ricavi: €1,2M nel 2022, €1,5M nel 2023, con una proiezione di €1,7M nel 2024 e un’accelerazione a €3M nel 2025 e €4,3M nel 2026.
Primo Margine: 40%, con punte fino al 60% su determinati progetti.
Media valore progetto: €2,8K, con circa 757 progetti gestiti nel 2023.
Clienti serviti: Oltre 500, tra cui brand di rilievo come Valentino, Sisal, Allianz, Eni, Jeep, Team System, Adidas, Natuzzi, Fastweb, Nikon, Unicredit e Italiaonline. Il 70% del fatturato proviene da clienti ricorrenti, con contratti annuali o pluriennali.
Network: 7.000 progetti video realizzati, oltre 1.000 professionisti della comunicazione e videomaker coinvolti e una community di 45.000 creator mappati nel database sulla base delle loro skill.
Fundraising: L’azienda è in raccolta per €1,5M con una valutazione post-money di €4,8M (post-money del round seed) per raggiungere €6,4M di ricavi e un EBITDA di €2,5M entro il 2028. Sta inoltre valutando acquisizioni di realtà più piccole, con fatturato compreso tra €800K e €1M, che abbiano una track record positivo, EBITDA positivo e solidità finanziaria, ma che non possiedano un hub tecnologico interno.
&gt; Bocciata per team VV6 (mandata già mail di rejection). Fatta call per demo piattaforma il 7/03: a piattaforma automatizza una parte del processo di creazione dei contenuti, ma una parte significativa del lavoro continua a essere gestita manualmente. Fissare una call per la seconda parte della demo del prodotto. Per quanto riguarda VV5, al momento si prevede di bocciatla, ma l'idea è quella di mantenerla in considerazione per un'eventuale operazione di M&amp;A con Buzzoole.</t>
  </si>
  <si>
    <t>In attesa del markup al term sheet da parte dei founder: hanno scelto Orrick come studio legale; tema CDP Fondo Rilancio da gestire.
In stesura infomemo.</t>
  </si>
  <si>
    <r>
      <t xml:space="preserve">Offre un sistema di gestione dei contenuti (CMS) di nuova generazione incentrato sulla gestione </t>
    </r>
    <r>
      <rPr>
        <i/>
        <sz val="11"/>
        <color theme="1"/>
        <rFont val="Calibri"/>
        <family val="2"/>
      </rPr>
      <t xml:space="preserve">front-end </t>
    </r>
    <r>
      <rPr>
        <sz val="11"/>
        <color theme="1"/>
        <rFont val="Calibri"/>
        <family val="2"/>
      </rPr>
      <t xml:space="preserve">dei siti </t>
    </r>
    <r>
      <rPr>
        <i/>
        <sz val="11"/>
        <color theme="1"/>
        <rFont val="Calibri"/>
        <family val="2"/>
      </rPr>
      <t>web</t>
    </r>
    <r>
      <rPr>
        <sz val="11"/>
        <color theme="1"/>
        <rFont val="Calibri"/>
        <family val="2"/>
      </rPr>
      <t xml:space="preserve">. A differenza delle piattaforme CMS tradizionali come Adobe Experience Manager, Live Story enfatizza la facilità d'uso, offrendo tre caratteristiche principali:
- Integrazione perfetta: È in grado di integrarsi facilmente con varie tecnologie, rendendolo adattabile a tutte le piattaforme.
- Editing visivo La sua caratteristica principale è un editor visivo di facile utilizzo. Questo permette agli utenti di progettare le pagine </t>
    </r>
    <r>
      <rPr>
        <i/>
        <sz val="11"/>
        <color theme="1"/>
        <rFont val="Calibri"/>
        <family val="2"/>
      </rPr>
      <t>web</t>
    </r>
    <r>
      <rPr>
        <sz val="11"/>
        <color theme="1"/>
        <rFont val="Calibri"/>
        <family val="2"/>
      </rPr>
      <t xml:space="preserve"> spostando gli elementi come in uno strumento di presentazione, mentre il CMS genera automaticamente il codice in </t>
    </r>
    <r>
      <rPr>
        <i/>
        <sz val="11"/>
        <color theme="1"/>
        <rFont val="Calibri"/>
        <family val="2"/>
      </rPr>
      <t>background</t>
    </r>
    <r>
      <rPr>
        <sz val="11"/>
        <color theme="1"/>
        <rFont val="Calibri"/>
        <family val="2"/>
      </rPr>
      <t xml:space="preserve">.
- Nessun codice richiesto: con Live Story, anche gli utenti non tecnici possono creare e gestire pagine </t>
    </r>
    <r>
      <rPr>
        <i/>
        <sz val="11"/>
        <color theme="1"/>
        <rFont val="Calibri"/>
        <family val="2"/>
      </rPr>
      <t>web</t>
    </r>
    <r>
      <rPr>
        <sz val="11"/>
        <color theme="1"/>
        <rFont val="Calibri"/>
        <family val="2"/>
      </rPr>
      <t xml:space="preserve"> senza bisogno di competenze di programmazione.
</t>
    </r>
  </si>
  <si>
    <t>Infomemo in fase di finalizzazione, mancano ancora un paio di documenti lato LS (BP aggiornato e Pre-closing 2024). 
Fatta intro call con Alma-led per definire meglio contenuti e perimetro dd.
Programmata intro call con studio Pirola per 11/3 per definire al meglio perimetro dd contabil, fiscale e lavoro.
Term sheet finalizzato: devo tornare da noi dopo averlo illustrato alle Key Person.
Firma term sheet programmabile per il 20/3 o il 24/3.</t>
  </si>
  <si>
    <t>Ricevuto saldo prezzo di €200k a fine ferbbraio.
Ricevuti dati dicembre 2024 con relativa pre-chiusura: programmata call per il 12/3 per definire prossimi step per formalizzare raggiungimento o meno dell'eventuale earn-out.</t>
  </si>
  <si>
    <t>&gt; Bocciata ad agosto 2022 con motivazione 1.b e a luglio 2023 con motivazione 1.e risegnalata da Gianluca Perrelli di Buzzoole e a ottobre 2023 con motivazione 1.e e marzo 2024 con motivazione 1.e ( piano di crescita prospettico, passaggio da e-commerce a marketplace, su cui ad oggi non hanno traction; potenziale di crescita; B2C rivolto ad un mercato di nicchia). 
Risultati: GMV 2022: €2,4m, 2024: €6,2m, 2025e: €12m.
Margini: %20 su e-commerce; %13-15 su marketplace.
Finora ha raccolto €300k da CDP e business angels e €500k tramite crowdfunding su Mamacrowd. Ultima post-money valuation di €2,2m. 
Fundraising: Ad oggi sono in raccolta per €4m (€1m era stato coperto da CDP fondo rilancio tramite convertendo ma si sono tirati indietro).
&gt; Fissare call per capire in che modo si sono mossi sul SaaS B2B.</t>
  </si>
  <si>
    <t>Bocciati a giugno 2019 (VV4) con motivazione 1.a (fase di vita).
Team: 14 persone.
Clienti: Lavazza, CA Auto bank, MediaWorld, CoopVoce, Brico, Barilla, ecc…
KPIs: MRR: €93k; Ang deal size: €8k/mese, CAC; €10k.
&gt; Ci hanno inviato deck il 7/3. Fissare call e inserire Giulio nella call.</t>
  </si>
  <si>
    <t>Business model: combina vendite di dispositivi IoT con abbonamenti SaaS ricorrenti, sia per il mercato B2C (motociclisti) sia per il mercato B2B (OEM e gestori di flotte).
Struttura: L'azienda è spagnola ma ha intenzione di aprire un legal entity in Italia dove fa attualmente il 10% del suo fatturato.
ARR: Ha un  ARR previsto di 1,3 milioni di euro nel 2024 e un tasso di crescita annuo del 66%.
Fundaraising:  LiveLink punta a raccogliere un round da €2m per accelerare la crescita e raggiungere 5 milioni di euro di ARR entro il 2027.
&gt; Rinviata call programata per il 6/03. In attesa di riscontro su nuova data.</t>
  </si>
  <si>
    <t>Servizi offerti: Trattamenti stagionali: corpo durante l'estate, viso durante l'inverno. Trattamenti viso: filler, botox, PRX (stimolazione senza aghi). Trattamenti corpo: carbossiterapia, radiofrequenza, criolipolisi.
Team: 5 co-founder
Negozi: 8.
Business model: centri diretti, centri in partecipazione, franchising.
Ricavi: Y1: €276k; Y2: €404k, 2025e: €674k; 2026e: €1,6m.
Costo medico: 20-60% del trattamento.
Capex per apertura: €120-130k.
Fundraised: €100k da F&amp;F.
Fundraising: l’obiettivo è raccogliere tra €700k e €800k ad una valutazione di €3,5m (da confermare), con la possibilità di estendere l’investimento fino a €1,5M. I fondi serviranno per accelerare l’espansione diretta attraverso nuove aperture, supportate anche da debito bancario con una linea di credito fino a 1M. Parallelamente, si punterà a rafforzare il franchising e la visibilità del brand con investimenti mirati in marketing e fiere di settore. Un altro focus sarà lo sviluppo del mercato della "Longevity", trasformando i centri di Medicina Estetica in ambulatori polispecialistici per ampliare i servizi e aumentare il valore medio per cliente. Un’eventuale raccolta superiore consentirebbe di consolidare la rete di negozi diretti nelle principali città italiane, mentre il franchising coprirebbe le aree minori, seguendo il modello di Seta Beauty, che oggi genera €3M di EBITDA con 40 negozi diretti e 40 in franchising. Se c’è interesse, verrà predisposto un Business Plan che tenga conto di un investimento fino a 1,5M.
&gt; Ricevuta prima documentazione il 20/2. Richiesta ulteriore documentazione preliminare: 1) risultati consuntivi dei centri oggi aperti; 2) BP in excel; 3) captable attuale; 4) studi di mercato.</t>
  </si>
  <si>
    <t>Team: 5 persone.
Competitor: Bulb, The gym pod.
Traction: 24 studi aperti, 1200 PT.
Fundraised: nel 2023 hanno raccolto €723k da Lazio innova, CDP, WeSportUp e Sport e salute.
Fundraising: nel 1Q2026 apriranno un bridge o serie A da €1,5m.
&gt; Dubbi su business model e competition.</t>
  </si>
  <si>
    <t>Fundraising: €1,5M via SAFE per il 10% di equity post-money (€15m). Obiettivo sviluppare un Agentic Editor da affiancare al prodotto già esistente, Ocoya, dedicato invece al social media managemente tramite AI. Su tale prodotto attuale traction è di €20k di MRR (85% clienti sono agenzie).
&gt; Fatta call il 28/02: sono Lituani con una presenza non significativa in Italia; dubbi su competition e go-to-market.</t>
  </si>
  <si>
    <t>m.) settore di riferimento/competizione</t>
  </si>
  <si>
    <t xml:space="preserve">Offre un sistema di gestione dei contenuti (CMS) di nuova generazione incentrato sulla gestione front-end dei siti web. A differenza delle piattaforme CMS tradizionali come Adobe Experience Manager, Live Story enfatizza la facilità d'uso, offrendo tre caratteristiche principali:
- Integrazione perfetta: È in grado di integrarsi facilmente con varie tecnologie, rendendolo adattabile a tutte le piattaforme.
- Editing visivo La sua caratteristica principale è un editor visivo di facile utilizzo. Questo permette agli utenti di progettare le pagine web spostando gli elementi come in uno strumento di presentazione, mentre il CMS genera automaticamente il codice in background.
- Nessun codice richiesto: con Live Story, anche gli utenti non tecnici possono creare e gestire pagine web senza bisogno di competenze di programmazione.
</t>
  </si>
  <si>
    <t>Rcevuta una bozza di term sheet relativa all'operazione con Futura, che propone agli attuali azionisti di Milkman un earn-out della durata di cinque anni, basato su una valutazione legata all’EBITDA o ai ricavi, con un limite massimo fissato a €5m. Parallelamente, i fondatori di Milkman riceverebbero una partecipazione diretta del 15%, con la possibilità di incrementarla fino al 25% nel tempo.
Fatto CdA il 26/02: deliberata una proroga di un mese per poter consentire il trasferimento di alcuni dipendenti a Futura, cercando di bilanciare questa operazione senza compromettere la disponibilità di cassa. Tuttavia, la situazione si è complicata con l’ingresso di Poste Italiane nella trattativa. Poste, che aveva partecipato al round di investimento precedente, ha avanzato la richiesta di avere la certezza di incassare €1,4m LP del round passato, prima che vengano distribuite altre somme. 
La scorsa settimana si è tenuto un incontro tra Futura e Poste per cercare di sbloccare la situazione, ma al momento non sono emersi aggiornamenti concreti sull’esito della trattativa.</t>
  </si>
  <si>
    <t>Proseguono, con il supporto di Deloitte, le discussioni con Expert.AI, sia in merito al progetto Villanova/Tiscali sia su potenziali opportunità di M&amp;A. 
Ricevuto il business plan aggiornato (stand alone) con il contratto IPCEI. Lato IPCEI: il Ministero ha accordato un ulteriore mese per trovare fidejussione (quindi 15/3); la nuova struttura dovrebbe prevedere una collaborazione tra Tiscali e Expert.AI, ma al momento Deloitte non ha informazione puntuali.
Mostrati i risultati di gennaio: cassa: €755k; PFN: €333k; Ricavi: €74k; revenued booked 2025: €708k; Pipeline totale: €20m di cui €8,6m in fase 5;  personale: 33 persone.
Fatto business update il 7/03: Il prodotto Entando Operations è in fase di beta testing e il rilascio finale è previsto per la fine di marzo, secondo la roadmap. Questo strumento mira a semplificare la gestione della tecnologia cloud native, offrendo un catalogo con circa 40 componenti preconfigurati, 63 blueprint di deployment già pronti e 11 connettori per la gestione di digital asset. La soluzione sta attualmente testando l'integrazione con sette cloud provider. Sono già attivi tre tenant nella fase di beta testing (Intesis, Orbyta e Peer Network).</t>
  </si>
  <si>
    <t>Fatto incontro il 4/03 con Giulio e suo fratello per tema partnership con concessionari veicoli industriali.
Mostrati i dati di gennaio: cassa: -€622k; PFN: -€609k; ricavi: €219k; numero polizze: 1.951; GMV: €855k; intermediari aderenti alla piattaforma: 593 (di cui 345 intermediari che non hanno stipulato polizze).
Fissato CdA il 17/03.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</si>
</sst>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dd/mm/yy;@"/>
    <numFmt numFmtId="165" formatCode="[$-410]d\-mmm\-yy;@"/>
    <numFmt numFmtId="166" formatCode="0.0%"/>
    <numFmt numFmtId="167" formatCode="#,##0.000"/>
    <numFmt numFmtId="168" formatCode="[$-410]mmmm\-yy;@"/>
    <numFmt numFmtId="169" formatCode="0.0"/>
    <numFmt numFmtId="170" formatCode="#,##0.00_ ;\-#,##0.00\ "/>
  </numFmts>
  <fonts count="39">
    <font>
      <sz val="11"/>
      <color theme="1"/>
      <name val="Calibri"/>
      <family val="2"/>
      <scheme val="minor"/>
    </font>
    <font>
      <sz val="11"/>
      <color theme="1"/>
      <name val="Calibri"/>
      <family val="2"/>
      <scheme val="minor"/>
    </font>
    <font>
      <b/>
      <sz val="18"/>
      <name val="Calibri"/>
      <family val="2"/>
      <scheme val="minor"/>
    </font>
    <font>
      <b/>
      <sz val="11"/>
      <name val="Calibri"/>
      <family val="2"/>
      <scheme val="minor"/>
    </font>
    <font>
      <sz val="11"/>
      <color indexed="8"/>
      <name val="Calibri"/>
      <family val="2"/>
      <scheme val="minor"/>
    </font>
    <font>
      <sz val="11"/>
      <name val="Calibri"/>
      <family val="2"/>
      <scheme val="minor"/>
    </font>
    <font>
      <b/>
      <sz val="11"/>
      <color rgb="FFFF0000"/>
      <name val="Calibri"/>
      <family val="2"/>
      <scheme val="minor"/>
    </font>
    <font>
      <b/>
      <sz val="12"/>
      <name val="Calibri"/>
      <family val="2"/>
      <scheme val="minor"/>
    </font>
    <font>
      <b/>
      <sz val="11"/>
      <color theme="1"/>
      <name val="Calibri"/>
      <family val="2"/>
      <scheme val="minor"/>
    </font>
    <font>
      <b/>
      <u/>
      <sz val="11"/>
      <color theme="1"/>
      <name val="Calibri"/>
      <family val="2"/>
      <scheme val="minor"/>
    </font>
    <font>
      <b/>
      <sz val="12"/>
      <color rgb="FFFF0000"/>
      <name val="Calibri"/>
      <family val="2"/>
      <scheme val="minor"/>
    </font>
    <font>
      <u/>
      <sz val="11"/>
      <color theme="10"/>
      <name val="Calibri"/>
      <family val="2"/>
      <scheme val="minor"/>
    </font>
    <font>
      <b/>
      <sz val="14"/>
      <color rgb="FFFF0000"/>
      <name val="Calibri"/>
      <family val="2"/>
      <scheme val="minor"/>
    </font>
    <font>
      <b/>
      <sz val="20"/>
      <name val="Calibri"/>
      <family val="2"/>
      <scheme val="minor"/>
    </font>
    <font>
      <b/>
      <sz val="24"/>
      <name val="Calibri"/>
      <family val="2"/>
      <scheme val="minor"/>
    </font>
    <font>
      <u/>
      <sz val="11"/>
      <name val="Calibri"/>
      <family val="2"/>
      <scheme val="minor"/>
    </font>
    <font>
      <i/>
      <sz val="11"/>
      <color theme="1"/>
      <name val="Calibri"/>
      <family val="2"/>
      <scheme val="minor"/>
    </font>
    <font>
      <i/>
      <sz val="11"/>
      <name val="Calibri"/>
      <family val="2"/>
      <scheme val="minor"/>
    </font>
    <font>
      <b/>
      <sz val="12"/>
      <color theme="1"/>
      <name val="Calibri"/>
      <family val="2"/>
      <scheme val="minor"/>
    </font>
    <font>
      <b/>
      <sz val="24"/>
      <color theme="1"/>
      <name val="Calibri"/>
      <family val="2"/>
      <scheme val="minor"/>
    </font>
    <font>
      <sz val="11"/>
      <color rgb="FF222222"/>
      <name val="Calibri"/>
      <family val="2"/>
      <scheme val="minor"/>
    </font>
    <font>
      <sz val="11"/>
      <color rgb="FF000000"/>
      <name val="Calibri"/>
      <family val="2"/>
      <scheme val="minor"/>
    </font>
    <font>
      <u/>
      <sz val="11"/>
      <color rgb="FF0563C1"/>
      <name val="Calibri"/>
      <family val="2"/>
      <scheme val="minor"/>
    </font>
    <font>
      <b/>
      <sz val="9"/>
      <color indexed="81"/>
      <name val="Tahoma"/>
      <family val="2"/>
    </font>
    <font>
      <sz val="9"/>
      <color indexed="81"/>
      <name val="Tahoma"/>
      <family val="2"/>
    </font>
    <font>
      <sz val="11"/>
      <name val="Calibri"/>
      <family val="2"/>
    </font>
    <font>
      <b/>
      <sz val="11"/>
      <color rgb="FF000000"/>
      <name val="Calibri"/>
      <family val="2"/>
    </font>
    <font>
      <sz val="11"/>
      <color rgb="FF000000"/>
      <name val="Calibri"/>
      <family val="2"/>
    </font>
    <font>
      <u/>
      <sz val="11"/>
      <color rgb="FF0563C1"/>
      <name val="Calibri"/>
      <family val="2"/>
    </font>
    <font>
      <i/>
      <sz val="11"/>
      <name val="Calibri"/>
      <family val="2"/>
    </font>
    <font>
      <b/>
      <sz val="11"/>
      <name val="Calibri"/>
      <family val="2"/>
    </font>
    <font>
      <i/>
      <sz val="11"/>
      <color theme="1"/>
      <name val="Calibri"/>
      <family val="2"/>
    </font>
    <font>
      <sz val="11"/>
      <color theme="1"/>
      <name val="Calibri"/>
      <family val="2"/>
    </font>
    <font>
      <sz val="11"/>
      <color theme="1"/>
      <name val="Calibri (Corpo)"/>
    </font>
    <font>
      <i/>
      <sz val="11"/>
      <color theme="1"/>
      <name val="Calibri (Corpo)"/>
    </font>
    <font>
      <sz val="9"/>
      <color rgb="FF000000"/>
      <name val="Tahoma"/>
      <family val="2"/>
    </font>
    <font>
      <b/>
      <sz val="9"/>
      <color rgb="FF000000"/>
      <name val="Tahoma"/>
      <family val="2"/>
    </font>
    <font>
      <i/>
      <sz val="11"/>
      <name val="Calibri (Corpo)"/>
    </font>
    <font>
      <i/>
      <u/>
      <sz val="11"/>
      <color theme="1"/>
      <name val="Calibri"/>
      <family val="2"/>
    </font>
  </fonts>
  <fills count="11">
    <fill>
      <patternFill patternType="none"/>
    </fill>
    <fill>
      <patternFill patternType="gray125"/>
    </fill>
    <fill>
      <patternFill patternType="darkGray">
        <fgColor theme="0"/>
        <bgColor theme="8" tint="0.59996337778862885"/>
      </patternFill>
    </fill>
    <fill>
      <patternFill patternType="solid">
        <fgColor theme="0"/>
        <bgColor theme="0"/>
      </patternFill>
    </fill>
    <fill>
      <patternFill patternType="solid">
        <fgColor theme="0"/>
        <bgColor indexed="64"/>
      </patternFill>
    </fill>
    <fill>
      <patternFill patternType="darkGray">
        <fgColor theme="0"/>
        <bgColor theme="8" tint="0.39994506668294322"/>
      </patternFill>
    </fill>
    <fill>
      <patternFill patternType="solid">
        <fgColor theme="0" tint="-4.9989318521683403E-2"/>
        <bgColor indexed="64"/>
      </patternFill>
    </fill>
    <fill>
      <patternFill patternType="solid">
        <fgColor rgb="FFFFFFFF"/>
        <bgColor rgb="FFFFFFFF"/>
      </patternFill>
    </fill>
    <fill>
      <patternFill patternType="solid">
        <fgColor theme="0"/>
        <bgColor rgb="FFFFFFFF"/>
      </patternFill>
    </fill>
    <fill>
      <patternFill patternType="solid">
        <fgColor rgb="FFFFFF00"/>
        <bgColor theme="0"/>
      </patternFill>
    </fill>
    <fill>
      <patternFill patternType="solid">
        <fgColor rgb="FFFFFF00"/>
        <bgColor indexed="64"/>
      </patternFill>
    </fill>
  </fills>
  <borders count="115">
    <border>
      <left/>
      <right/>
      <top/>
      <bottom/>
      <diagonal/>
    </border>
    <border>
      <left style="thick">
        <color theme="3" tint="0.39991454817346722"/>
      </left>
      <right style="hair">
        <color theme="3" tint="0.39988402966399123"/>
      </right>
      <top style="thick">
        <color theme="3" tint="0.39994506668294322"/>
      </top>
      <bottom style="thick">
        <color theme="3" tint="0.39994506668294322"/>
      </bottom>
      <diagonal/>
    </border>
    <border>
      <left style="hair">
        <color theme="3" tint="0.39988402966399123"/>
      </left>
      <right style="hair">
        <color theme="3" tint="0.39988402966399123"/>
      </right>
      <top style="thick">
        <color theme="3" tint="0.39994506668294322"/>
      </top>
      <bottom style="thick">
        <color theme="3" tint="0.39994506668294322"/>
      </bottom>
      <diagonal/>
    </border>
    <border>
      <left style="hair">
        <color theme="3" tint="0.39988402966399123"/>
      </left>
      <right style="thick">
        <color theme="3" tint="0.39991454817346722"/>
      </right>
      <top style="thick">
        <color theme="3" tint="0.39994506668294322"/>
      </top>
      <bottom style="thick">
        <color theme="3" tint="0.39994506668294322"/>
      </bottom>
      <diagonal/>
    </border>
    <border>
      <left style="thick">
        <color theme="3" tint="0.39991454817346722"/>
      </left>
      <right style="thick">
        <color theme="3" tint="0.39991454817346722"/>
      </right>
      <top style="thick">
        <color theme="3" tint="0.39994506668294322"/>
      </top>
      <bottom style="thick">
        <color theme="3" tint="0.39994506668294322"/>
      </bottom>
      <diagonal/>
    </border>
    <border>
      <left style="hair">
        <color theme="3" tint="0.39991454817346722"/>
      </left>
      <right style="hair">
        <color theme="3" tint="0.39991454817346722"/>
      </right>
      <top style="hair">
        <color theme="3" tint="0.39988402966399123"/>
      </top>
      <bottom style="hair">
        <color theme="3" tint="0.39991454817346722"/>
      </bottom>
      <diagonal/>
    </border>
    <border>
      <left style="thick">
        <color theme="3" tint="0.39988402966399123"/>
      </left>
      <right style="thick">
        <color theme="3" tint="0.39988402966399123"/>
      </right>
      <top style="hair">
        <color theme="3" tint="0.39991454817346722"/>
      </top>
      <bottom style="hair">
        <color theme="3" tint="0.39991454817346722"/>
      </bottom>
      <diagonal/>
    </border>
    <border>
      <left/>
      <right style="hair">
        <color theme="3" tint="0.39991454817346722"/>
      </right>
      <top style="hair">
        <color theme="3" tint="0.39991454817346722"/>
      </top>
      <bottom style="hair">
        <color theme="3" tint="0.39991454817346722"/>
      </bottom>
      <diagonal/>
    </border>
    <border>
      <left style="hair">
        <color theme="3" tint="0.39991454817346722"/>
      </left>
      <right style="hair">
        <color theme="3" tint="0.39991454817346722"/>
      </right>
      <top style="hair">
        <color theme="3" tint="0.39991454817346722"/>
      </top>
      <bottom style="hair">
        <color theme="3" tint="0.39991454817346722"/>
      </bottom>
      <diagonal/>
    </border>
    <border>
      <left style="hair">
        <color theme="3" tint="0.39991454817346722"/>
      </left>
      <right style="hair">
        <color theme="3" tint="0.39991454817346722"/>
      </right>
      <top style="hair">
        <color theme="3" tint="0.39988402966399123"/>
      </top>
      <bottom style="hair">
        <color theme="3" tint="0.39988402966399123"/>
      </bottom>
      <diagonal/>
    </border>
    <border>
      <left style="hair">
        <color theme="3" tint="0.39991454817346722"/>
      </left>
      <right/>
      <top style="hair">
        <color theme="3" tint="0.39991454817346722"/>
      </top>
      <bottom style="hair">
        <color theme="3" tint="0.39991454817346722"/>
      </bottom>
      <diagonal/>
    </border>
    <border>
      <left style="thick">
        <color theme="3" tint="0.39988402966399123"/>
      </left>
      <right style="hair">
        <color theme="3" tint="0.39991454817346722"/>
      </right>
      <top style="hair">
        <color theme="3" tint="0.39991454817346722"/>
      </top>
      <bottom style="hair">
        <color theme="3" tint="0.39991454817346722"/>
      </bottom>
      <diagonal/>
    </border>
    <border>
      <left/>
      <right style="thick">
        <color theme="3" tint="0.39991454817346722"/>
      </right>
      <top style="hair">
        <color theme="3" tint="0.39991454817346722"/>
      </top>
      <bottom style="hair">
        <color theme="3" tint="0.39991454817346722"/>
      </bottom>
      <diagonal/>
    </border>
    <border>
      <left/>
      <right/>
      <top style="thick">
        <color theme="3" tint="0.39994506668294322"/>
      </top>
      <bottom style="thick">
        <color theme="3" tint="0.39994506668294322"/>
      </bottom>
      <diagonal/>
    </border>
    <border>
      <left style="hair">
        <color theme="3" tint="0.39988402966399123"/>
      </left>
      <right/>
      <top style="thick">
        <color theme="3" tint="0.39994506668294322"/>
      </top>
      <bottom style="thick">
        <color theme="3" tint="0.39994506668294322"/>
      </bottom>
      <diagonal/>
    </border>
    <border>
      <left/>
      <right style="hair">
        <color theme="3" tint="0.39988402966399123"/>
      </right>
      <top style="thick">
        <color theme="3" tint="0.39994506668294322"/>
      </top>
      <bottom style="thick">
        <color theme="3" tint="0.39994506668294322"/>
      </bottom>
      <diagonal/>
    </border>
    <border>
      <left style="hair">
        <color theme="3" tint="0.39991454817346722"/>
      </left>
      <right/>
      <top style="hair">
        <color theme="3" tint="0.39988402966399123"/>
      </top>
      <bottom style="hair">
        <color theme="3" tint="0.39988402966399123"/>
      </bottom>
      <diagonal/>
    </border>
    <border>
      <left style="thick">
        <color theme="3" tint="0.39991454817346722"/>
      </left>
      <right/>
      <top style="thick">
        <color theme="3" tint="0.39994506668294322"/>
      </top>
      <bottom style="thick">
        <color theme="3" tint="0.39994506668294322"/>
      </bottom>
      <diagonal/>
    </border>
    <border>
      <left style="thick">
        <color theme="3" tint="0.39991454817346722"/>
      </left>
      <right style="hair">
        <color theme="3" tint="0.39991454817346722"/>
      </right>
      <top style="hair">
        <color theme="3" tint="0.39985351115451523"/>
      </top>
      <bottom style="hair">
        <color theme="3" tint="0.39991454817346722"/>
      </bottom>
      <diagonal/>
    </border>
    <border>
      <left/>
      <right style="thick">
        <color theme="3" tint="0.39991454817346722"/>
      </right>
      <top style="thick">
        <color theme="3" tint="0.39994506668294322"/>
      </top>
      <bottom style="thick">
        <color theme="3" tint="0.39994506668294322"/>
      </bottom>
      <diagonal/>
    </border>
    <border>
      <left style="hair">
        <color theme="3" tint="0.39991454817346722"/>
      </left>
      <right style="thick">
        <color theme="3" tint="0.39991454817346722"/>
      </right>
      <top style="hair">
        <color theme="3" tint="0.39991454817346722"/>
      </top>
      <bottom style="hair">
        <color theme="3" tint="0.39991454817346722"/>
      </bottom>
      <diagonal/>
    </border>
    <border>
      <left style="thick">
        <color theme="3" tint="0.39991454817346722"/>
      </left>
      <right style="hair">
        <color theme="3" tint="0.39991454817346722"/>
      </right>
      <top style="thick">
        <color theme="3" tint="0.39994506668294322"/>
      </top>
      <bottom style="hair">
        <color theme="3" tint="0.39991454817346722"/>
      </bottom>
      <diagonal/>
    </border>
    <border>
      <left style="thick">
        <color theme="3" tint="0.39991454817346722"/>
      </left>
      <right style="hair">
        <color theme="3" tint="0.39991454817346722"/>
      </right>
      <top style="hair">
        <color theme="3" tint="0.39991454817346722"/>
      </top>
      <bottom style="hair">
        <color theme="3" tint="0.39991454817346722"/>
      </bottom>
      <diagonal/>
    </border>
    <border>
      <left style="hair">
        <color theme="3" tint="0.39991454817346722"/>
      </left>
      <right style="hair">
        <color theme="3" tint="0.39991454817346722"/>
      </right>
      <top style="thick">
        <color theme="3" tint="0.39994506668294322"/>
      </top>
      <bottom style="thick">
        <color theme="3" tint="0.39994506668294322"/>
      </bottom>
      <diagonal/>
    </border>
    <border>
      <left/>
      <right/>
      <top style="thin">
        <color indexed="64"/>
      </top>
      <bottom style="thin">
        <color indexed="64"/>
      </bottom>
      <diagonal/>
    </border>
    <border>
      <left style="thick">
        <color theme="3" tint="0.39991454817346722"/>
      </left>
      <right style="thick">
        <color theme="3" tint="0.39991454817346722"/>
      </right>
      <top style="hair">
        <color theme="3" tint="0.39991454817346722"/>
      </top>
      <bottom style="hair">
        <color theme="3" tint="0.39991454817346722"/>
      </bottom>
      <diagonal/>
    </border>
    <border>
      <left/>
      <right style="hair">
        <color theme="3" tint="0.39991454817346722"/>
      </right>
      <top/>
      <bottom style="hair">
        <color theme="3" tint="0.39991454817346722"/>
      </bottom>
      <diagonal/>
    </border>
    <border>
      <left style="hair">
        <color theme="3" tint="0.39991454817346722"/>
      </left>
      <right style="thick">
        <color theme="3" tint="0.39988402966399123"/>
      </right>
      <top style="hair">
        <color theme="3" tint="0.39991454817346722"/>
      </top>
      <bottom style="hair">
        <color theme="3" tint="0.39991454817346722"/>
      </bottom>
      <diagonal/>
    </border>
    <border>
      <left style="hair">
        <color theme="3" tint="0.39991454817346722"/>
      </left>
      <right style="hair">
        <color theme="3" tint="0.39991454817346722"/>
      </right>
      <top/>
      <bottom style="hair">
        <color theme="3" tint="0.39991454817346722"/>
      </bottom>
      <diagonal/>
    </border>
    <border>
      <left style="hair">
        <color theme="3" tint="0.39991454817346722"/>
      </left>
      <right/>
      <top style="hair">
        <color theme="3" tint="0.39988402966399123"/>
      </top>
      <bottom/>
      <diagonal/>
    </border>
    <border>
      <left style="hair">
        <color theme="3" tint="0.39991454817346722"/>
      </left>
      <right style="hair">
        <color theme="3" tint="0.39991454817346722"/>
      </right>
      <top style="hair">
        <color theme="3" tint="0.39991454817346722"/>
      </top>
      <bottom style="thick">
        <color theme="3" tint="0.39985351115451523"/>
      </bottom>
      <diagonal/>
    </border>
    <border>
      <left style="hair">
        <color theme="3" tint="0.39991454817346722"/>
      </left>
      <right style="thick">
        <color theme="3" tint="0.39988402966399123"/>
      </right>
      <top style="hair">
        <color theme="3" tint="0.39991454817346722"/>
      </top>
      <bottom style="thick">
        <color theme="3" tint="0.39985351115451523"/>
      </bottom>
      <diagonal/>
    </border>
    <border>
      <left style="hair">
        <color theme="3" tint="0.39985351115451523"/>
      </left>
      <right style="hair">
        <color theme="3" tint="0.39985351115451523"/>
      </right>
      <top style="thick">
        <color theme="3" tint="0.39994506668294322"/>
      </top>
      <bottom style="thick">
        <color theme="3" tint="0.39994506668294322"/>
      </bottom>
      <diagonal/>
    </border>
    <border>
      <left style="thick">
        <color theme="3" tint="0.39991454817346722"/>
      </left>
      <right/>
      <top style="thick">
        <color theme="3" tint="0.39991454817346722"/>
      </top>
      <bottom style="thick">
        <color theme="3" tint="0.39994506668294322"/>
      </bottom>
      <diagonal/>
    </border>
    <border>
      <left/>
      <right style="thick">
        <color theme="3" tint="0.39991454817346722"/>
      </right>
      <top style="thick">
        <color theme="3" tint="0.39991454817346722"/>
      </top>
      <bottom style="thick">
        <color theme="3" tint="0.39994506668294322"/>
      </bottom>
      <diagonal/>
    </border>
    <border>
      <left/>
      <right/>
      <top style="thick">
        <color theme="3" tint="0.39991454817346722"/>
      </top>
      <bottom style="thick">
        <color theme="3" tint="0.39994506668294322"/>
      </bottom>
      <diagonal/>
    </border>
    <border>
      <left style="thick">
        <color theme="3" tint="0.39994506668294322"/>
      </left>
      <right/>
      <top style="thick">
        <color theme="3" tint="0.39991454817346722"/>
      </top>
      <bottom style="thick">
        <color theme="3" tint="0.39994506668294322"/>
      </bottom>
      <diagonal/>
    </border>
    <border>
      <left style="thick">
        <color theme="3" tint="0.39988402966399123"/>
      </left>
      <right/>
      <top style="thick">
        <color theme="3" tint="0.39991454817346722"/>
      </top>
      <bottom style="thick">
        <color theme="3" tint="0.39994506668294322"/>
      </bottom>
      <diagonal/>
    </border>
    <border>
      <left style="medium">
        <color theme="3" tint="0.39985351115451523"/>
      </left>
      <right style="hair">
        <color theme="3" tint="0.39988402966399123"/>
      </right>
      <top style="thick">
        <color theme="3" tint="0.39994506668294322"/>
      </top>
      <bottom/>
      <diagonal/>
    </border>
    <border>
      <left style="hair">
        <color theme="3" tint="0.39988402966399123"/>
      </left>
      <right/>
      <top style="thick">
        <color theme="3" tint="0.39994506668294322"/>
      </top>
      <bottom/>
      <diagonal/>
    </border>
    <border>
      <left style="hair">
        <color theme="3" tint="0.39988402966399123"/>
      </left>
      <right style="hair">
        <color theme="3" tint="0.39988402966399123"/>
      </right>
      <top style="thick">
        <color theme="3" tint="0.39994506668294322"/>
      </top>
      <bottom/>
      <diagonal/>
    </border>
    <border>
      <left style="hair">
        <color theme="3" tint="0.39991454817346722"/>
      </left>
      <right/>
      <top style="thick">
        <color theme="3" tint="0.39994506668294322"/>
      </top>
      <bottom/>
      <diagonal/>
    </border>
    <border>
      <left style="thick">
        <color theme="3" tint="0.39988402966399123"/>
      </left>
      <right/>
      <top style="hair">
        <color theme="3" tint="0.39988402966399123"/>
      </top>
      <bottom style="hair">
        <color theme="3" tint="0.39988402966399123"/>
      </bottom>
      <diagonal/>
    </border>
    <border>
      <left/>
      <right/>
      <top style="hair">
        <color theme="3" tint="0.39988402966399123"/>
      </top>
      <bottom style="hair">
        <color theme="3" tint="0.39988402966399123"/>
      </bottom>
      <diagonal/>
    </border>
    <border>
      <left/>
      <right style="thick">
        <color theme="3" tint="0.39991454817346722"/>
      </right>
      <top style="hair">
        <color theme="3" tint="0.39988402966399123"/>
      </top>
      <bottom style="hair">
        <color theme="3" tint="0.39988402966399123"/>
      </bottom>
      <diagonal/>
    </border>
    <border>
      <left style="thick">
        <color theme="3" tint="0.39994506668294322"/>
      </left>
      <right style="thick">
        <color theme="3" tint="0.39991454817346722"/>
      </right>
      <top style="thick">
        <color theme="3" tint="0.39991454817346722"/>
      </top>
      <bottom style="thick">
        <color theme="3" tint="0.39994506668294322"/>
      </bottom>
      <diagonal/>
    </border>
    <border>
      <left style="thick">
        <color theme="3" tint="0.39991454817346722"/>
      </left>
      <right style="hair">
        <color theme="3" tint="0.39991454817346722"/>
      </right>
      <top style="hair">
        <color theme="3" tint="0.39991454817346722"/>
      </top>
      <bottom style="thick">
        <color theme="3" tint="0.39985351115451523"/>
      </bottom>
      <diagonal/>
    </border>
    <border>
      <left/>
      <right style="thick">
        <color theme="3" tint="0.39988402966399123"/>
      </right>
      <top style="thick">
        <color theme="3" tint="0.39994506668294322"/>
      </top>
      <bottom style="thick">
        <color theme="3" tint="0.39994506668294322"/>
      </bottom>
      <diagonal/>
    </border>
    <border>
      <left style="thick">
        <color theme="3" tint="0.39991454817346722"/>
      </left>
      <right style="hair">
        <color theme="3" tint="0.39991454817346722"/>
      </right>
      <top style="thick">
        <color theme="3" tint="0.39991454817346722"/>
      </top>
      <bottom style="thick">
        <color theme="3" tint="0.39994506668294322"/>
      </bottom>
      <diagonal/>
    </border>
    <border>
      <left style="hair">
        <color theme="3" tint="0.39991454817346722"/>
      </left>
      <right style="hair">
        <color theme="3" tint="0.39991454817346722"/>
      </right>
      <top style="thick">
        <color theme="3" tint="0.39991454817346722"/>
      </top>
      <bottom style="thick">
        <color theme="3" tint="0.39994506668294322"/>
      </bottom>
      <diagonal/>
    </border>
    <border>
      <left style="hair">
        <color theme="3" tint="0.39991454817346722"/>
      </left>
      <right style="thick">
        <color theme="3" tint="0.39991454817346722"/>
      </right>
      <top style="thick">
        <color theme="3" tint="0.39991454817346722"/>
      </top>
      <bottom style="thick">
        <color theme="3" tint="0.39994506668294322"/>
      </bottom>
      <diagonal/>
    </border>
    <border>
      <left style="thick">
        <color theme="3" tint="0.39991454817346722"/>
      </left>
      <right style="thick">
        <color theme="3" tint="0.39988402966399123"/>
      </right>
      <top style="thick">
        <color theme="3" tint="0.39991454817346722"/>
      </top>
      <bottom style="thick">
        <color theme="3" tint="0.39994506668294322"/>
      </bottom>
      <diagonal/>
    </border>
    <border>
      <left style="thick">
        <color theme="3" tint="0.39991454817346722"/>
      </left>
      <right style="hair">
        <color theme="3" tint="0.39988402966399123"/>
      </right>
      <top style="thick">
        <color theme="3" tint="0.39991454817346722"/>
      </top>
      <bottom style="thick">
        <color theme="3" tint="0.39994506668294322"/>
      </bottom>
      <diagonal/>
    </border>
    <border>
      <left style="hair">
        <color theme="3" tint="0.39988402966399123"/>
      </left>
      <right style="hair">
        <color theme="3" tint="0.39988402966399123"/>
      </right>
      <top style="thick">
        <color theme="3" tint="0.39991454817346722"/>
      </top>
      <bottom style="thick">
        <color theme="3" tint="0.39994506668294322"/>
      </bottom>
      <diagonal/>
    </border>
    <border>
      <left style="hair">
        <color theme="3" tint="0.39988402966399123"/>
      </left>
      <right style="hair">
        <color theme="3" tint="0.39985351115451523"/>
      </right>
      <top style="thick">
        <color theme="3" tint="0.39991454817346722"/>
      </top>
      <bottom style="thick">
        <color theme="3" tint="0.39994506668294322"/>
      </bottom>
      <diagonal/>
    </border>
    <border>
      <left/>
      <right style="thick">
        <color theme="3" tint="0.39988402966399123"/>
      </right>
      <top style="thick">
        <color theme="3" tint="0.39991454817346722"/>
      </top>
      <bottom style="thick">
        <color theme="3" tint="0.39994506668294322"/>
      </bottom>
      <diagonal/>
    </border>
    <border>
      <left style="thick">
        <color theme="3" tint="0.39988402966399123"/>
      </left>
      <right style="hair">
        <color theme="3" tint="0.39991454817346722"/>
      </right>
      <top style="thick">
        <color theme="3" tint="0.39991454817346722"/>
      </top>
      <bottom style="thick">
        <color theme="3" tint="0.39994506668294322"/>
      </bottom>
      <diagonal/>
    </border>
    <border>
      <left style="thick">
        <color theme="3" tint="0.39988402966399123"/>
      </left>
      <right style="hair">
        <color theme="3" tint="0.39985351115451523"/>
      </right>
      <top style="thick">
        <color theme="3" tint="0.39991454817346722"/>
      </top>
      <bottom style="thick">
        <color theme="3" tint="0.39994506668294322"/>
      </bottom>
      <diagonal/>
    </border>
    <border>
      <left style="hair">
        <color theme="3" tint="0.39985351115451523"/>
      </left>
      <right style="hair">
        <color theme="3" tint="0.39985351115451523"/>
      </right>
      <top style="thick">
        <color theme="3" tint="0.39991454817346722"/>
      </top>
      <bottom style="thick">
        <color theme="3" tint="0.39994506668294322"/>
      </bottom>
      <diagonal/>
    </border>
    <border>
      <left style="hair">
        <color theme="3" tint="0.39985351115451523"/>
      </left>
      <right style="thick">
        <color theme="3" tint="0.39991454817346722"/>
      </right>
      <top style="thick">
        <color theme="3" tint="0.39991454817346722"/>
      </top>
      <bottom style="thick">
        <color theme="3" tint="0.39994506668294322"/>
      </bottom>
      <diagonal/>
    </border>
    <border>
      <left/>
      <right/>
      <top style="thin">
        <color theme="3" tint="0.39994506668294322"/>
      </top>
      <bottom style="thin">
        <color theme="3" tint="0.39994506668294322"/>
      </bottom>
      <diagonal/>
    </border>
    <border>
      <left/>
      <right/>
      <top/>
      <bottom style="thin">
        <color theme="3" tint="0.39991454817346722"/>
      </bottom>
      <diagonal/>
    </border>
    <border>
      <left style="thick">
        <color theme="3" tint="0.39994506668294322"/>
      </left>
      <right/>
      <top style="thick">
        <color theme="3" tint="0.39991454817346722"/>
      </top>
      <bottom style="thick">
        <color theme="3" tint="0.39991454817346722"/>
      </bottom>
      <diagonal/>
    </border>
    <border>
      <left/>
      <right/>
      <top style="thick">
        <color theme="3" tint="0.39991454817346722"/>
      </top>
      <bottom style="thick">
        <color theme="3" tint="0.39991454817346722"/>
      </bottom>
      <diagonal/>
    </border>
    <border>
      <left/>
      <right/>
      <top style="thin">
        <color theme="3" tint="0.39991454817346722"/>
      </top>
      <bottom style="hair">
        <color theme="3" tint="0.39988402966399123"/>
      </bottom>
      <diagonal/>
    </border>
    <border>
      <left style="thick">
        <color theme="3" tint="0.39988402966399123"/>
      </left>
      <right style="thick">
        <color theme="3" tint="0.39988402966399123"/>
      </right>
      <top style="thick">
        <color theme="3" tint="0.39991454817346722"/>
      </top>
      <bottom style="thick">
        <color theme="3" tint="0.39994506668294322"/>
      </bottom>
      <diagonal/>
    </border>
    <border>
      <left style="thick">
        <color theme="3" tint="0.39991454817346722"/>
      </left>
      <right style="thick">
        <color theme="3" tint="0.39988402966399123"/>
      </right>
      <top style="thick">
        <color theme="3" tint="0.39994506668294322"/>
      </top>
      <bottom style="thick">
        <color theme="3" tint="0.39994506668294322"/>
      </bottom>
      <diagonal/>
    </border>
    <border>
      <left/>
      <right style="thick">
        <color theme="3" tint="0.39988402966399123"/>
      </right>
      <top style="hair">
        <color theme="3" tint="0.39991454817346722"/>
      </top>
      <bottom style="hair">
        <color theme="3" tint="0.39991454817346722"/>
      </bottom>
      <diagonal/>
    </border>
    <border>
      <left style="hair">
        <color theme="0" tint="-0.499984740745262"/>
      </left>
      <right style="thin">
        <color theme="0" tint="-0.499984740745262"/>
      </right>
      <top style="hair">
        <color theme="0" tint="-0.499984740745262"/>
      </top>
      <bottom style="hair">
        <color theme="0" tint="-0.499984740745262"/>
      </bottom>
      <diagonal/>
    </border>
    <border>
      <left style="thick">
        <color theme="3" tint="0.39988402966399123"/>
      </left>
      <right/>
      <top style="hair">
        <color theme="3" tint="0.39991454817346722"/>
      </top>
      <bottom style="hair">
        <color theme="3" tint="0.39991454817346722"/>
      </bottom>
      <diagonal/>
    </border>
    <border>
      <left style="thick">
        <color theme="3" tint="0.39994506668294322"/>
      </left>
      <right style="hair">
        <color theme="3" tint="0.39994506668294322"/>
      </right>
      <top style="thick">
        <color theme="3" tint="0.39994506668294322"/>
      </top>
      <bottom style="thick">
        <color theme="3" tint="0.39994506668294322"/>
      </bottom>
      <diagonal/>
    </border>
    <border>
      <left style="hair">
        <color theme="3" tint="0.39994506668294322"/>
      </left>
      <right style="thick">
        <color theme="3" tint="0.39994506668294322"/>
      </right>
      <top style="thick">
        <color theme="3" tint="0.39994506668294322"/>
      </top>
      <bottom style="thick">
        <color theme="3" tint="0.39994506668294322"/>
      </bottom>
      <diagonal/>
    </border>
    <border>
      <left style="thick">
        <color theme="3" tint="0.39994506668294322"/>
      </left>
      <right style="hair">
        <color theme="3" tint="0.39994506668294322"/>
      </right>
      <top style="hair">
        <color theme="3" tint="0.39991454817346722"/>
      </top>
      <bottom style="hair">
        <color theme="3" tint="0.39991454817346722"/>
      </bottom>
      <diagonal/>
    </border>
    <border>
      <left style="hair">
        <color theme="3" tint="0.39994506668294322"/>
      </left>
      <right style="thick">
        <color theme="3" tint="0.39991454817346722"/>
      </right>
      <top style="thick">
        <color theme="3" tint="0.39994506668294322"/>
      </top>
      <bottom style="hair">
        <color theme="3" tint="0.39991454817346722"/>
      </bottom>
      <diagonal/>
    </border>
    <border>
      <left style="hair">
        <color theme="3" tint="0.39994506668294322"/>
      </left>
      <right style="thick">
        <color theme="3" tint="0.39991454817346722"/>
      </right>
      <top style="hair">
        <color theme="3" tint="0.39991454817346722"/>
      </top>
      <bottom style="hair">
        <color theme="3" tint="0.39991454817346722"/>
      </bottom>
      <diagonal/>
    </border>
    <border>
      <left style="thin">
        <color rgb="FF808080"/>
      </left>
      <right style="hair">
        <color rgb="FF808080"/>
      </right>
      <top/>
      <bottom style="hair">
        <color rgb="FF808080"/>
      </bottom>
      <diagonal/>
    </border>
    <border>
      <left style="thin">
        <color theme="0" tint="-0.499984740745262"/>
      </left>
      <right style="hair">
        <color theme="0" tint="-0.499984740745262"/>
      </right>
      <top style="hair">
        <color theme="0" tint="-0.499984740745262"/>
      </top>
      <bottom style="hair">
        <color theme="0" tint="-0.499984740745262"/>
      </bottom>
      <diagonal/>
    </border>
    <border>
      <left/>
      <right style="thick">
        <color theme="3" tint="0.39988402966399123"/>
      </right>
      <top style="hair">
        <color theme="3" tint="0.39991454817346722"/>
      </top>
      <bottom/>
      <diagonal/>
    </border>
    <border>
      <left/>
      <right style="hair">
        <color theme="3" tint="0.39991454817346722"/>
      </right>
      <top style="hair">
        <color theme="3" tint="0.39991454817346722"/>
      </top>
      <bottom/>
      <diagonal/>
    </border>
    <border>
      <left style="hair">
        <color theme="3" tint="0.39991454817346722"/>
      </left>
      <right style="hair">
        <color theme="3" tint="0.39991454817346722"/>
      </right>
      <top style="hair">
        <color theme="3" tint="0.39991454817346722"/>
      </top>
      <bottom/>
      <diagonal/>
    </border>
    <border>
      <left style="hair">
        <color theme="3" tint="0.39991454817346722"/>
      </left>
      <right style="hair">
        <color theme="3" tint="0.39991454817346722"/>
      </right>
      <top/>
      <bottom/>
      <diagonal/>
    </border>
    <border>
      <left style="thick">
        <color theme="3" tint="0.39991454817346722"/>
      </left>
      <right style="hair">
        <color theme="3" tint="0.39991454817346722"/>
      </right>
      <top style="hair">
        <color theme="3" tint="0.39985351115451523"/>
      </top>
      <bottom/>
      <diagonal/>
    </border>
    <border>
      <left/>
      <right style="hair">
        <color theme="3" tint="0.39991454817346722"/>
      </right>
      <top/>
      <bottom/>
      <diagonal/>
    </border>
    <border>
      <left style="thick">
        <color theme="3" tint="0.39988402966399123"/>
      </left>
      <right/>
      <top style="hair">
        <color theme="3" tint="0.39991454817346722"/>
      </top>
      <bottom/>
      <diagonal/>
    </border>
    <border>
      <left style="thick">
        <color theme="3" tint="0.39994506668294322"/>
      </left>
      <right style="hair">
        <color theme="3" tint="0.39994506668294322"/>
      </right>
      <top style="hair">
        <color theme="3" tint="0.39991454817346722"/>
      </top>
      <bottom/>
      <diagonal/>
    </border>
    <border>
      <left style="hair">
        <color theme="3" tint="0.39994506668294322"/>
      </left>
      <right style="thick">
        <color theme="3" tint="0.39991454817346722"/>
      </right>
      <top style="hair">
        <color theme="3" tint="0.39991454817346722"/>
      </top>
      <bottom/>
      <diagonal/>
    </border>
    <border>
      <left/>
      <right style="thick">
        <color theme="3" tint="0.39991454817346722"/>
      </right>
      <top style="hair">
        <color theme="3" tint="0.39991454817346722"/>
      </top>
      <bottom/>
      <diagonal/>
    </border>
    <border>
      <left style="thick">
        <color theme="3" tint="0.39988402966399123"/>
      </left>
      <right style="hair">
        <color theme="3" tint="0.39991454817346722"/>
      </right>
      <top style="hair">
        <color theme="3" tint="0.39991454817346722"/>
      </top>
      <bottom/>
      <diagonal/>
    </border>
    <border>
      <left style="hair">
        <color theme="3" tint="0.39991454817346722"/>
      </left>
      <right/>
      <top style="hair">
        <color theme="3" tint="0.39991454817346722"/>
      </top>
      <bottom/>
      <diagonal/>
    </border>
    <border>
      <left style="thick">
        <color theme="3" tint="0.39991454817346722"/>
      </left>
      <right style="hair">
        <color theme="3" tint="0.39991454817346722"/>
      </right>
      <top style="hair">
        <color theme="3" tint="0.39991454817346722"/>
      </top>
      <bottom/>
      <diagonal/>
    </border>
    <border>
      <left style="hair">
        <color theme="3" tint="0.39991454817346722"/>
      </left>
      <right style="thick">
        <color theme="3" tint="0.39988402966399123"/>
      </right>
      <top style="hair">
        <color theme="3" tint="0.39991454817346722"/>
      </top>
      <bottom/>
      <diagonal/>
    </border>
    <border>
      <left/>
      <right style="hair">
        <color rgb="FF8497B0"/>
      </right>
      <top/>
      <bottom style="hair">
        <color rgb="FF8497B0"/>
      </bottom>
      <diagonal/>
    </border>
    <border>
      <left/>
      <right style="hair">
        <color rgb="FF8497B0"/>
      </right>
      <top style="hair">
        <color rgb="FF8497B0"/>
      </top>
      <bottom style="hair">
        <color rgb="FF8497B0"/>
      </bottom>
      <diagonal/>
    </border>
    <border>
      <left style="hair">
        <color rgb="FF8497B0"/>
      </left>
      <right style="hair">
        <color rgb="FF8497B0"/>
      </right>
      <top style="hair">
        <color rgb="FF8497B0"/>
      </top>
      <bottom style="hair">
        <color rgb="FF8497B0"/>
      </bottom>
      <diagonal/>
    </border>
    <border>
      <left style="hair">
        <color theme="3" tint="0.39991454817346722"/>
      </left>
      <right/>
      <top/>
      <bottom style="hair">
        <color theme="3" tint="0.39991454817346722"/>
      </bottom>
      <diagonal/>
    </border>
    <border>
      <left style="hair">
        <color theme="3" tint="0.39991454817346722"/>
      </left>
      <right style="thick">
        <color theme="3" tint="0.39991454817346722"/>
      </right>
      <top style="hair">
        <color theme="3" tint="0.39988402966399123"/>
      </top>
      <bottom style="hair">
        <color theme="0" tint="-0.34998626667073579"/>
      </bottom>
      <diagonal/>
    </border>
    <border>
      <left style="hair">
        <color theme="3" tint="0.39991454817346722"/>
      </left>
      <right style="hair">
        <color theme="3" tint="0.39991454817346722"/>
      </right>
      <top style="hair">
        <color theme="3" tint="0.39988402966399123"/>
      </top>
      <bottom style="hair">
        <color theme="0" tint="-0.34998626667073579"/>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hair">
        <color rgb="FF8497B0"/>
      </top>
      <bottom style="hair">
        <color rgb="FF8497B0"/>
      </bottom>
      <diagonal/>
    </border>
    <border>
      <left/>
      <right style="thick">
        <color rgb="FF8497B0"/>
      </right>
      <top style="hair">
        <color rgb="FF8497B0"/>
      </top>
      <bottom style="hair">
        <color rgb="FF8497B0"/>
      </bottom>
      <diagonal/>
    </border>
    <border>
      <left style="thin">
        <color rgb="FF808080"/>
      </left>
      <right style="hair">
        <color rgb="FF808080"/>
      </right>
      <top style="hair">
        <color rgb="FF808080"/>
      </top>
      <bottom style="hair">
        <color rgb="FF808080"/>
      </bottom>
      <diagonal/>
    </border>
    <border>
      <left style="hair">
        <color rgb="FF808080"/>
      </left>
      <right style="hair">
        <color rgb="FF808080"/>
      </right>
      <top style="hair">
        <color rgb="FF808080"/>
      </top>
      <bottom style="hair">
        <color rgb="FF808080"/>
      </bottom>
      <diagonal/>
    </border>
    <border>
      <left/>
      <right/>
      <top/>
      <bottom style="hair">
        <color rgb="FF8497B0"/>
      </bottom>
      <diagonal/>
    </border>
    <border>
      <left style="hair">
        <color rgb="FF8497B0"/>
      </left>
      <right style="hair">
        <color rgb="FF8497B0"/>
      </right>
      <top style="hair">
        <color rgb="FF8497B0"/>
      </top>
      <bottom style="hair">
        <color rgb="FFA6A6A6"/>
      </bottom>
      <diagonal/>
    </border>
    <border>
      <left/>
      <right style="thick">
        <color rgb="FF8497B0"/>
      </right>
      <top style="hair">
        <color rgb="FF8497B0"/>
      </top>
      <bottom style="hair">
        <color rgb="FFA6A6A6"/>
      </bottom>
      <diagonal/>
    </border>
    <border>
      <left style="thick">
        <color rgb="FF8497B0"/>
      </left>
      <right style="hair">
        <color rgb="FF8497B0"/>
      </right>
      <top style="hair">
        <color rgb="FF8497B0"/>
      </top>
      <bottom style="hair">
        <color rgb="FF8497B0"/>
      </bottom>
      <diagonal/>
    </border>
    <border>
      <left style="hair">
        <color rgb="FF8497B0"/>
      </left>
      <right/>
      <top style="hair">
        <color rgb="FF8497B0"/>
      </top>
      <bottom style="hair">
        <color rgb="FF8497B0"/>
      </bottom>
      <diagonal/>
    </border>
    <border>
      <left/>
      <right style="thick">
        <color rgb="FF8497B0"/>
      </right>
      <top/>
      <bottom style="hair">
        <color rgb="FF8497B0"/>
      </bottom>
      <diagonal/>
    </border>
    <border>
      <left style="hair">
        <color rgb="FF808080"/>
      </left>
      <right style="hair">
        <color rgb="FF808080"/>
      </right>
      <top/>
      <bottom style="hair">
        <color rgb="FF808080"/>
      </bottom>
      <diagonal/>
    </border>
    <border>
      <left style="hair">
        <color rgb="FF8497B0"/>
      </left>
      <right style="hair">
        <color rgb="FF8497B0"/>
      </right>
      <top/>
      <bottom style="hair">
        <color rgb="FF8497B0"/>
      </bottom>
      <diagonal/>
    </border>
    <border>
      <left style="thick">
        <color rgb="FF8497B0"/>
      </left>
      <right style="hair">
        <color rgb="FF8497B0"/>
      </right>
      <top/>
      <bottom style="hair">
        <color rgb="FF8497B0"/>
      </bottom>
      <diagonal/>
    </border>
    <border>
      <left style="hair">
        <color rgb="FF8497B0"/>
      </left>
      <right/>
      <top/>
      <bottom style="hair">
        <color rgb="FF8497B0"/>
      </bottom>
      <diagonal/>
    </border>
    <border>
      <left style="hair">
        <color rgb="FF808080"/>
      </left>
      <right style="thin">
        <color rgb="FF808080"/>
      </right>
      <top style="hair">
        <color rgb="FF808080"/>
      </top>
      <bottom style="hair">
        <color rgb="FF808080"/>
      </bottom>
      <diagonal/>
    </border>
    <border>
      <left style="hair">
        <color theme="0" tint="-0.499984740745262"/>
      </left>
      <right style="hair">
        <color theme="0" tint="-0.499984740745262"/>
      </right>
      <top/>
      <bottom/>
      <diagonal/>
    </border>
    <border>
      <left/>
      <right style="thick">
        <color theme="3" tint="0.39991454817346722"/>
      </right>
      <top/>
      <bottom/>
      <diagonal/>
    </border>
  </borders>
  <cellStyleXfs count="4">
    <xf numFmtId="0" fontId="0" fillId="0" borderId="0"/>
    <xf numFmtId="9" fontId="1" fillId="0" borderId="0" applyFont="0" applyFill="0" applyBorder="0" applyAlignment="0" applyProtection="0"/>
    <xf numFmtId="0" fontId="11" fillId="0" borderId="0" applyNumberFormat="0" applyFill="0" applyBorder="0" applyAlignment="0" applyProtection="0"/>
    <xf numFmtId="43" fontId="1" fillId="0" borderId="0" applyFont="0" applyFill="0" applyBorder="0" applyAlignment="0" applyProtection="0"/>
  </cellStyleXfs>
  <cellXfs count="469">
    <xf numFmtId="0" fontId="0" fillId="0" borderId="0" xfId="0"/>
    <xf numFmtId="0" fontId="4" fillId="3" borderId="8" xfId="0" applyFont="1" applyFill="1" applyBorder="1" applyAlignment="1">
      <alignment horizontal="center" vertical="center" wrapText="1"/>
    </xf>
    <xf numFmtId="9" fontId="5" fillId="3" borderId="8" xfId="1" applyFont="1" applyFill="1" applyBorder="1" applyAlignment="1">
      <alignment horizontal="center" vertical="center" wrapText="1"/>
    </xf>
    <xf numFmtId="15" fontId="4" fillId="3" borderId="8" xfId="0" applyNumberFormat="1" applyFont="1" applyFill="1" applyBorder="1" applyAlignment="1">
      <alignment horizontal="center" vertical="center" wrapText="1"/>
    </xf>
    <xf numFmtId="164" fontId="4" fillId="3" borderId="8" xfId="0" applyNumberFormat="1" applyFont="1" applyFill="1" applyBorder="1" applyAlignment="1">
      <alignment horizontal="center" vertical="center" wrapText="1"/>
    </xf>
    <xf numFmtId="0" fontId="5" fillId="3" borderId="8" xfId="0" applyFont="1" applyFill="1" applyBorder="1" applyAlignment="1">
      <alignment horizontal="center" vertical="center" wrapText="1"/>
    </xf>
    <xf numFmtId="15" fontId="5" fillId="3" borderId="8" xfId="0" applyNumberFormat="1" applyFont="1" applyFill="1" applyBorder="1" applyAlignment="1">
      <alignment horizontal="center" vertical="center" wrapText="1"/>
    </xf>
    <xf numFmtId="9" fontId="5" fillId="0" borderId="8" xfId="1" applyFont="1" applyBorder="1" applyAlignment="1">
      <alignment horizontal="center" vertical="center" wrapText="1"/>
    </xf>
    <xf numFmtId="15" fontId="5" fillId="3" borderId="5" xfId="0" applyNumberFormat="1" applyFont="1" applyFill="1" applyBorder="1" applyAlignment="1">
      <alignment horizontal="justify" vertical="top" wrapText="1"/>
    </xf>
    <xf numFmtId="14" fontId="5" fillId="3" borderId="8" xfId="0" applyNumberFormat="1" applyFont="1" applyFill="1" applyBorder="1" applyAlignment="1">
      <alignment horizontal="center" vertical="center" wrapText="1"/>
    </xf>
    <xf numFmtId="15" fontId="5" fillId="3" borderId="16" xfId="0" applyNumberFormat="1" applyFont="1" applyFill="1" applyBorder="1" applyAlignment="1">
      <alignment horizontal="center" vertical="center" wrapText="1"/>
    </xf>
    <xf numFmtId="15" fontId="5" fillId="3" borderId="22" xfId="0" applyNumberFormat="1" applyFont="1" applyFill="1" applyBorder="1" applyAlignment="1">
      <alignment horizontal="center" vertical="center" wrapText="1"/>
    </xf>
    <xf numFmtId="15" fontId="5" fillId="0" borderId="22" xfId="0" applyNumberFormat="1" applyFont="1" applyBorder="1" applyAlignment="1">
      <alignment horizontal="center" vertical="center" wrapText="1"/>
    </xf>
    <xf numFmtId="17" fontId="5" fillId="3" borderId="8" xfId="0" applyNumberFormat="1" applyFont="1" applyFill="1" applyBorder="1" applyAlignment="1">
      <alignment horizontal="center" vertical="center" wrapText="1"/>
    </xf>
    <xf numFmtId="0" fontId="8" fillId="0" borderId="0" xfId="0" applyFont="1"/>
    <xf numFmtId="0" fontId="9" fillId="0" borderId="0" xfId="0" applyFont="1"/>
    <xf numFmtId="0" fontId="0" fillId="0" borderId="0" xfId="0" applyAlignment="1">
      <alignment horizontal="right"/>
    </xf>
    <xf numFmtId="0" fontId="0" fillId="0" borderId="0" xfId="0" applyAlignment="1">
      <alignment horizontal="center"/>
    </xf>
    <xf numFmtId="0" fontId="9" fillId="0" borderId="0" xfId="0" applyFont="1" applyAlignment="1">
      <alignment horizontal="center"/>
    </xf>
    <xf numFmtId="0" fontId="5" fillId="0" borderId="8" xfId="0" applyFont="1" applyBorder="1" applyAlignment="1">
      <alignment horizontal="center" vertical="center" wrapText="1"/>
    </xf>
    <xf numFmtId="164" fontId="4" fillId="3" borderId="27" xfId="0" applyNumberFormat="1" applyFont="1" applyFill="1" applyBorder="1" applyAlignment="1">
      <alignment horizontal="center" vertical="center" wrapText="1"/>
    </xf>
    <xf numFmtId="0" fontId="4" fillId="3" borderId="30" xfId="0" applyFont="1" applyFill="1" applyBorder="1" applyAlignment="1">
      <alignment horizontal="center" vertical="center" wrapText="1"/>
    </xf>
    <xf numFmtId="15" fontId="4" fillId="3" borderId="30" xfId="0" applyNumberFormat="1" applyFont="1" applyFill="1" applyBorder="1" applyAlignment="1">
      <alignment horizontal="center" vertical="center" wrapText="1"/>
    </xf>
    <xf numFmtId="164" fontId="4" fillId="3" borderId="30" xfId="0" applyNumberFormat="1" applyFont="1" applyFill="1" applyBorder="1" applyAlignment="1">
      <alignment horizontal="center" vertical="center" wrapText="1"/>
    </xf>
    <xf numFmtId="164" fontId="4" fillId="3" borderId="31" xfId="0" applyNumberFormat="1" applyFont="1" applyFill="1" applyBorder="1" applyAlignment="1">
      <alignment horizontal="center" vertical="center" wrapText="1"/>
    </xf>
    <xf numFmtId="15" fontId="5" fillId="3" borderId="18" xfId="0" applyNumberFormat="1"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justify" vertical="center" wrapText="1"/>
    </xf>
    <xf numFmtId="15" fontId="5" fillId="3" borderId="5" xfId="0" applyNumberFormat="1" applyFont="1" applyFill="1" applyBorder="1" applyAlignment="1">
      <alignment horizontal="justify" vertical="center" wrapText="1"/>
    </xf>
    <xf numFmtId="0" fontId="10" fillId="0" borderId="0" xfId="0" applyFont="1" applyAlignment="1">
      <alignment vertical="center"/>
    </xf>
    <xf numFmtId="165" fontId="12" fillId="5" borderId="34" xfId="1" applyNumberFormat="1" applyFont="1" applyFill="1" applyBorder="1" applyAlignment="1">
      <alignment vertical="center" wrapText="1"/>
    </xf>
    <xf numFmtId="0" fontId="5" fillId="3" borderId="7" xfId="0" applyFont="1" applyFill="1" applyBorder="1" applyAlignment="1">
      <alignment horizontal="left" vertical="center" wrapText="1"/>
    </xf>
    <xf numFmtId="0" fontId="5" fillId="0" borderId="7" xfId="0" applyFont="1" applyBorder="1" applyAlignment="1">
      <alignment horizontal="left" vertical="center" wrapText="1"/>
    </xf>
    <xf numFmtId="15" fontId="6" fillId="0" borderId="0" xfId="0" applyNumberFormat="1" applyFont="1"/>
    <xf numFmtId="9" fontId="13" fillId="5" borderId="33" xfId="1" applyFont="1" applyFill="1" applyBorder="1" applyAlignment="1">
      <alignment vertical="center" wrapText="1"/>
    </xf>
    <xf numFmtId="9" fontId="14" fillId="5" borderId="35" xfId="1" applyFont="1" applyFill="1" applyBorder="1" applyAlignment="1">
      <alignment vertical="center" wrapText="1"/>
    </xf>
    <xf numFmtId="9" fontId="14" fillId="5" borderId="35" xfId="1" applyFont="1" applyFill="1" applyBorder="1" applyAlignment="1">
      <alignment vertical="center"/>
    </xf>
    <xf numFmtId="9" fontId="14" fillId="5" borderId="34" xfId="1" applyFont="1" applyFill="1" applyBorder="1" applyAlignment="1">
      <alignment vertical="center" wrapText="1"/>
    </xf>
    <xf numFmtId="0" fontId="5" fillId="0" borderId="0" xfId="0" applyFont="1"/>
    <xf numFmtId="9" fontId="7" fillId="2" borderId="38" xfId="1" applyFont="1" applyFill="1" applyBorder="1" applyAlignment="1">
      <alignment horizontal="center" vertical="center" wrapText="1"/>
    </xf>
    <xf numFmtId="9" fontId="7" fillId="2" borderId="39" xfId="1" applyFont="1" applyFill="1" applyBorder="1" applyAlignment="1">
      <alignment horizontal="center" vertical="center" wrapText="1"/>
    </xf>
    <xf numFmtId="9" fontId="7" fillId="2" borderId="40" xfId="1" applyFont="1" applyFill="1" applyBorder="1" applyAlignment="1">
      <alignment horizontal="center" vertical="center" wrapText="1"/>
    </xf>
    <xf numFmtId="9" fontId="7" fillId="2" borderId="15" xfId="1" applyFont="1" applyFill="1" applyBorder="1" applyAlignment="1">
      <alignment horizontal="center" vertical="center" wrapText="1"/>
    </xf>
    <xf numFmtId="9" fontId="7" fillId="2" borderId="2" xfId="1" applyFont="1" applyFill="1" applyBorder="1" applyAlignment="1">
      <alignment horizontal="center" vertical="center" wrapText="1"/>
    </xf>
    <xf numFmtId="9" fontId="7" fillId="2" borderId="14" xfId="1" applyFont="1" applyFill="1" applyBorder="1" applyAlignment="1">
      <alignment horizontal="center" vertical="center" wrapText="1"/>
    </xf>
    <xf numFmtId="9" fontId="7" fillId="2" borderId="1" xfId="1" applyFont="1" applyFill="1" applyBorder="1" applyAlignment="1">
      <alignment horizontal="center" vertical="center" wrapText="1"/>
    </xf>
    <xf numFmtId="9" fontId="7" fillId="2" borderId="3" xfId="1" applyFont="1" applyFill="1" applyBorder="1" applyAlignment="1">
      <alignment horizontal="center" vertical="center" wrapText="1"/>
    </xf>
    <xf numFmtId="9" fontId="7" fillId="2" borderId="19" xfId="1" applyFont="1" applyFill="1" applyBorder="1" applyAlignment="1">
      <alignment horizontal="center" vertical="center" wrapText="1"/>
    </xf>
    <xf numFmtId="9" fontId="7" fillId="2" borderId="23" xfId="1" applyFont="1" applyFill="1" applyBorder="1" applyAlignment="1">
      <alignment horizontal="center" vertical="center" wrapText="1"/>
    </xf>
    <xf numFmtId="9" fontId="7" fillId="2" borderId="17" xfId="1" applyFont="1" applyFill="1" applyBorder="1" applyAlignment="1">
      <alignment horizontal="center" vertical="center" wrapText="1"/>
    </xf>
    <xf numFmtId="9" fontId="7" fillId="2" borderId="13" xfId="1" applyFont="1" applyFill="1" applyBorder="1" applyAlignment="1">
      <alignment horizontal="center" vertical="center" wrapText="1"/>
    </xf>
    <xf numFmtId="0" fontId="5" fillId="0" borderId="42" xfId="0" applyFont="1" applyBorder="1"/>
    <xf numFmtId="0" fontId="5" fillId="0" borderId="43" xfId="0" applyFont="1" applyBorder="1" applyAlignment="1">
      <alignment horizontal="center"/>
    </xf>
    <xf numFmtId="164" fontId="5" fillId="0" borderId="44" xfId="0" applyNumberFormat="1" applyFont="1" applyBorder="1"/>
    <xf numFmtId="15" fontId="5" fillId="3" borderId="26" xfId="0" applyNumberFormat="1" applyFont="1" applyFill="1" applyBorder="1" applyAlignment="1">
      <alignment horizontal="center" vertical="center" wrapText="1"/>
    </xf>
    <xf numFmtId="164" fontId="5" fillId="3" borderId="8" xfId="0" applyNumberFormat="1" applyFont="1" applyFill="1" applyBorder="1" applyAlignment="1">
      <alignment horizontal="center" vertical="center" wrapText="1"/>
    </xf>
    <xf numFmtId="164" fontId="5" fillId="3" borderId="20" xfId="0" applyNumberFormat="1" applyFont="1" applyFill="1" applyBorder="1" applyAlignment="1">
      <alignment horizontal="center" vertical="center" wrapText="1"/>
    </xf>
    <xf numFmtId="15" fontId="5" fillId="3" borderId="6" xfId="0" applyNumberFormat="1" applyFont="1" applyFill="1" applyBorder="1" applyAlignment="1">
      <alignment horizontal="center" vertical="center" wrapText="1"/>
    </xf>
    <xf numFmtId="15" fontId="5" fillId="3" borderId="7" xfId="0" applyNumberFormat="1" applyFont="1" applyFill="1" applyBorder="1" applyAlignment="1">
      <alignment horizontal="center" vertical="center" wrapText="1"/>
    </xf>
    <xf numFmtId="15" fontId="5" fillId="3" borderId="9" xfId="0" applyNumberFormat="1" applyFont="1" applyFill="1" applyBorder="1" applyAlignment="1">
      <alignment horizontal="center" vertical="center" wrapText="1"/>
    </xf>
    <xf numFmtId="15" fontId="5" fillId="3" borderId="11" xfId="0" applyNumberFormat="1" applyFont="1" applyFill="1" applyBorder="1" applyAlignment="1">
      <alignment horizontal="center" vertical="center" wrapText="1"/>
    </xf>
    <xf numFmtId="165" fontId="5" fillId="3" borderId="8" xfId="0" applyNumberFormat="1" applyFont="1" applyFill="1" applyBorder="1" applyAlignment="1">
      <alignment horizontal="center" vertical="center" wrapText="1"/>
    </xf>
    <xf numFmtId="15" fontId="5" fillId="3" borderId="10" xfId="0" applyNumberFormat="1" applyFont="1" applyFill="1" applyBorder="1" applyAlignment="1">
      <alignment horizontal="center" vertical="center" wrapText="1"/>
    </xf>
    <xf numFmtId="165" fontId="5" fillId="3" borderId="10" xfId="0" applyNumberFormat="1" applyFont="1" applyFill="1" applyBorder="1" applyAlignment="1">
      <alignment horizontal="center" vertical="center" wrapText="1"/>
    </xf>
    <xf numFmtId="165" fontId="5" fillId="3" borderId="27" xfId="0" applyNumberFormat="1" applyFont="1" applyFill="1" applyBorder="1" applyAlignment="1">
      <alignment horizontal="center" vertical="center" wrapText="1"/>
    </xf>
    <xf numFmtId="15" fontId="5" fillId="3" borderId="29" xfId="0" applyNumberFormat="1" applyFont="1" applyFill="1" applyBorder="1" applyAlignment="1">
      <alignment horizontal="center" vertical="center" wrapText="1"/>
    </xf>
    <xf numFmtId="15" fontId="5" fillId="0" borderId="8" xfId="0" applyNumberFormat="1" applyFont="1" applyBorder="1" applyAlignment="1">
      <alignment horizontal="center" vertical="center" wrapText="1"/>
    </xf>
    <xf numFmtId="15" fontId="5" fillId="0" borderId="29" xfId="0" applyNumberFormat="1" applyFont="1" applyBorder="1" applyAlignment="1">
      <alignment horizontal="center" vertical="center" wrapText="1"/>
    </xf>
    <xf numFmtId="164" fontId="5" fillId="0" borderId="8" xfId="0" applyNumberFormat="1" applyFont="1" applyBorder="1" applyAlignment="1">
      <alignment horizontal="center" vertical="center" wrapText="1"/>
    </xf>
    <xf numFmtId="15" fontId="5" fillId="0" borderId="7" xfId="0" applyNumberFormat="1" applyFont="1" applyBorder="1" applyAlignment="1">
      <alignment horizontal="center" vertical="center" wrapText="1"/>
    </xf>
    <xf numFmtId="15" fontId="5" fillId="0" borderId="11" xfId="0" applyNumberFormat="1" applyFont="1" applyBorder="1" applyAlignment="1">
      <alignment horizontal="center" vertical="center" wrapText="1"/>
    </xf>
    <xf numFmtId="165" fontId="5" fillId="0" borderId="8" xfId="0" applyNumberFormat="1" applyFont="1" applyBorder="1" applyAlignment="1">
      <alignment horizontal="center" vertical="center" wrapText="1"/>
    </xf>
    <xf numFmtId="15" fontId="5" fillId="0" borderId="10" xfId="0" applyNumberFormat="1" applyFont="1" applyBorder="1" applyAlignment="1">
      <alignment horizontal="center" vertical="center" wrapText="1"/>
    </xf>
    <xf numFmtId="165" fontId="5" fillId="0" borderId="10" xfId="0" applyNumberFormat="1" applyFont="1" applyBorder="1" applyAlignment="1">
      <alignment horizontal="center" vertical="center" wrapText="1"/>
    </xf>
    <xf numFmtId="165" fontId="5" fillId="0" borderId="27" xfId="0" applyNumberFormat="1" applyFont="1" applyBorder="1" applyAlignment="1">
      <alignment horizontal="center" vertical="center" wrapText="1"/>
    </xf>
    <xf numFmtId="15" fontId="5" fillId="0" borderId="18" xfId="0" applyNumberFormat="1" applyFont="1" applyBorder="1" applyAlignment="1">
      <alignment horizontal="center" vertical="center" wrapText="1"/>
    </xf>
    <xf numFmtId="15" fontId="5" fillId="0" borderId="26" xfId="0" applyNumberFormat="1" applyFont="1" applyBorder="1" applyAlignment="1">
      <alignment horizontal="center" vertical="center" wrapText="1"/>
    </xf>
    <xf numFmtId="15" fontId="5" fillId="0" borderId="6" xfId="0" applyNumberFormat="1" applyFont="1" applyBorder="1" applyAlignment="1">
      <alignment horizontal="center" vertical="center" wrapText="1"/>
    </xf>
    <xf numFmtId="15" fontId="5" fillId="3" borderId="28" xfId="0" applyNumberFormat="1" applyFont="1" applyFill="1" applyBorder="1" applyAlignment="1">
      <alignment horizontal="justify" vertical="center" wrapText="1"/>
    </xf>
    <xf numFmtId="164" fontId="15" fillId="3" borderId="8" xfId="2" applyNumberFormat="1" applyFont="1" applyFill="1" applyBorder="1" applyAlignment="1">
      <alignment horizontal="center" vertical="center" wrapText="1"/>
    </xf>
    <xf numFmtId="9" fontId="7" fillId="5" borderId="36" xfId="1" applyFont="1" applyFill="1" applyBorder="1" applyAlignment="1">
      <alignment vertical="center"/>
    </xf>
    <xf numFmtId="9" fontId="7" fillId="5" borderId="45" xfId="1" applyFont="1" applyFill="1" applyBorder="1" applyAlignment="1">
      <alignment vertical="center"/>
    </xf>
    <xf numFmtId="9" fontId="7" fillId="5" borderId="48" xfId="1" applyFont="1" applyFill="1" applyBorder="1" applyAlignment="1">
      <alignment vertical="center"/>
    </xf>
    <xf numFmtId="9" fontId="7" fillId="5" borderId="49" xfId="1" applyFont="1" applyFill="1" applyBorder="1" applyAlignment="1">
      <alignment vertical="center"/>
    </xf>
    <xf numFmtId="9" fontId="7" fillId="5" borderId="50" xfId="1" applyFont="1" applyFill="1" applyBorder="1" applyAlignment="1">
      <alignment vertical="center"/>
    </xf>
    <xf numFmtId="164" fontId="11" fillId="3" borderId="8" xfId="2" applyNumberFormat="1" applyFill="1" applyBorder="1" applyAlignment="1">
      <alignment horizontal="center" vertical="center" wrapText="1"/>
    </xf>
    <xf numFmtId="15" fontId="5" fillId="3" borderId="12" xfId="0" applyNumberFormat="1" applyFont="1" applyFill="1" applyBorder="1" applyAlignment="1">
      <alignment horizontal="justify" vertical="center" wrapText="1"/>
    </xf>
    <xf numFmtId="0" fontId="5" fillId="3" borderId="12" xfId="0" applyFont="1" applyFill="1" applyBorder="1" applyAlignment="1">
      <alignment horizontal="justify" vertical="center" wrapText="1"/>
    </xf>
    <xf numFmtId="0" fontId="5" fillId="0" borderId="12" xfId="0" applyFont="1" applyBorder="1" applyAlignment="1">
      <alignment horizontal="justify" vertical="center" wrapText="1"/>
    </xf>
    <xf numFmtId="15" fontId="11" fillId="3" borderId="26" xfId="2" applyNumberFormat="1" applyFill="1" applyBorder="1" applyAlignment="1">
      <alignment horizontal="center" vertical="center" wrapText="1"/>
    </xf>
    <xf numFmtId="0" fontId="5" fillId="3" borderId="7" xfId="0" applyFont="1" applyFill="1" applyBorder="1" applyAlignment="1">
      <alignment horizontal="center" vertical="center" wrapText="1"/>
    </xf>
    <xf numFmtId="0" fontId="5" fillId="4" borderId="0" xfId="0" applyFont="1" applyFill="1"/>
    <xf numFmtId="0" fontId="3" fillId="4" borderId="0" xfId="0" applyFont="1" applyFill="1" applyAlignment="1">
      <alignment horizontal="center"/>
    </xf>
    <xf numFmtId="0" fontId="3" fillId="4" borderId="0" xfId="0" applyFont="1" applyFill="1"/>
    <xf numFmtId="0" fontId="5" fillId="4" borderId="0" xfId="0" applyFont="1" applyFill="1" applyAlignment="1">
      <alignment horizontal="center"/>
    </xf>
    <xf numFmtId="9" fontId="7" fillId="5" borderId="51" xfId="1" applyFont="1" applyFill="1" applyBorder="1" applyAlignment="1">
      <alignment vertical="center"/>
    </xf>
    <xf numFmtId="1" fontId="3" fillId="6" borderId="24" xfId="0" applyNumberFormat="1" applyFont="1" applyFill="1" applyBorder="1"/>
    <xf numFmtId="0" fontId="1" fillId="0" borderId="0" xfId="0" applyFont="1"/>
    <xf numFmtId="9" fontId="3" fillId="5" borderId="52" xfId="1" applyFont="1" applyFill="1" applyBorder="1" applyAlignment="1">
      <alignment vertical="center"/>
    </xf>
    <xf numFmtId="9" fontId="3" fillId="5" borderId="53" xfId="1" applyFont="1" applyFill="1" applyBorder="1" applyAlignment="1">
      <alignment vertical="center"/>
    </xf>
    <xf numFmtId="9" fontId="3" fillId="5" borderId="55" xfId="1" applyFont="1" applyFill="1" applyBorder="1" applyAlignment="1">
      <alignment vertical="center"/>
    </xf>
    <xf numFmtId="9" fontId="7" fillId="5" borderId="56" xfId="1" applyFont="1" applyFill="1" applyBorder="1" applyAlignment="1">
      <alignment vertical="center"/>
    </xf>
    <xf numFmtId="0" fontId="16" fillId="0" borderId="0" xfId="0" applyFont="1"/>
    <xf numFmtId="0" fontId="16" fillId="0" borderId="0" xfId="0" applyFont="1" applyAlignment="1">
      <alignment horizontal="center"/>
    </xf>
    <xf numFmtId="9" fontId="7" fillId="5" borderId="50" xfId="1" applyFont="1" applyFill="1" applyBorder="1" applyAlignment="1">
      <alignment horizontal="center" vertical="center"/>
    </xf>
    <xf numFmtId="9" fontId="7" fillId="5" borderId="57" xfId="1" applyFont="1" applyFill="1" applyBorder="1" applyAlignment="1">
      <alignment vertical="center"/>
    </xf>
    <xf numFmtId="9" fontId="7" fillId="5" borderId="59" xfId="1" applyFont="1" applyFill="1" applyBorder="1" applyAlignment="1">
      <alignment horizontal="center" vertical="center"/>
    </xf>
    <xf numFmtId="9" fontId="0" fillId="0" borderId="0" xfId="1" applyFont="1" applyAlignment="1">
      <alignment horizontal="center"/>
    </xf>
    <xf numFmtId="166" fontId="0" fillId="0" borderId="0" xfId="1" applyNumberFormat="1" applyFont="1" applyAlignment="1">
      <alignment horizontal="center"/>
    </xf>
    <xf numFmtId="166" fontId="9" fillId="0" borderId="0" xfId="1" applyNumberFormat="1" applyFont="1" applyAlignment="1">
      <alignment horizontal="center"/>
    </xf>
    <xf numFmtId="17" fontId="1" fillId="0" borderId="0" xfId="0" applyNumberFormat="1" applyFont="1"/>
    <xf numFmtId="0" fontId="8" fillId="0" borderId="60" xfId="0" applyFont="1" applyBorder="1"/>
    <xf numFmtId="0" fontId="8" fillId="0" borderId="60" xfId="0" applyFont="1" applyBorder="1" applyAlignment="1">
      <alignment horizontal="center"/>
    </xf>
    <xf numFmtId="0" fontId="8" fillId="0" borderId="61" xfId="0" applyFont="1" applyBorder="1" applyAlignment="1">
      <alignment vertical="center"/>
    </xf>
    <xf numFmtId="0" fontId="8" fillId="0" borderId="61" xfId="0" applyFont="1" applyBorder="1" applyAlignment="1">
      <alignment horizontal="center" vertical="center"/>
    </xf>
    <xf numFmtId="9" fontId="7" fillId="5" borderId="62" xfId="1" applyFont="1" applyFill="1" applyBorder="1" applyAlignment="1">
      <alignment vertical="center"/>
    </xf>
    <xf numFmtId="9" fontId="7" fillId="5" borderId="63" xfId="1" applyFont="1" applyFill="1" applyBorder="1" applyAlignment="1">
      <alignment vertical="center"/>
    </xf>
    <xf numFmtId="9" fontId="7" fillId="5" borderId="58" xfId="1" applyFont="1" applyFill="1" applyBorder="1" applyAlignment="1">
      <alignment horizontal="center" vertical="center"/>
    </xf>
    <xf numFmtId="9" fontId="9" fillId="0" borderId="0" xfId="1" applyFont="1" applyAlignment="1">
      <alignment horizontal="center"/>
    </xf>
    <xf numFmtId="9" fontId="7" fillId="5" borderId="63" xfId="1" applyFont="1" applyFill="1" applyBorder="1" applyAlignment="1">
      <alignment horizontal="center" vertical="center"/>
    </xf>
    <xf numFmtId="0" fontId="0" fillId="0" borderId="64" xfId="0" applyBorder="1" applyAlignment="1">
      <alignment vertical="center"/>
    </xf>
    <xf numFmtId="0" fontId="0" fillId="0" borderId="64" xfId="0" applyBorder="1" applyAlignment="1">
      <alignment horizontal="center" vertical="center"/>
    </xf>
    <xf numFmtId="0" fontId="0" fillId="0" borderId="64" xfId="0" applyBorder="1" applyAlignment="1">
      <alignment horizontal="justify" vertical="center" wrapText="1"/>
    </xf>
    <xf numFmtId="0" fontId="0" fillId="0" borderId="43" xfId="0" applyBorder="1" applyAlignment="1">
      <alignment vertical="center"/>
    </xf>
    <xf numFmtId="0" fontId="0" fillId="0" borderId="43" xfId="0" applyBorder="1" applyAlignment="1">
      <alignment horizontal="center" vertical="center"/>
    </xf>
    <xf numFmtId="0" fontId="0" fillId="0" borderId="43" xfId="0" applyBorder="1" applyAlignment="1">
      <alignment horizontal="justify" vertical="center" wrapText="1"/>
    </xf>
    <xf numFmtId="15" fontId="5" fillId="0" borderId="28" xfId="0" applyNumberFormat="1" applyFont="1" applyBorder="1" applyAlignment="1">
      <alignment horizontal="justify" vertical="center" wrapText="1"/>
    </xf>
    <xf numFmtId="14" fontId="5" fillId="0" borderId="8" xfId="0" applyNumberFormat="1" applyFont="1" applyBorder="1" applyAlignment="1">
      <alignment horizontal="center" vertical="center" wrapText="1"/>
    </xf>
    <xf numFmtId="9" fontId="14" fillId="5" borderId="65" xfId="1" applyFont="1" applyFill="1" applyBorder="1" applyAlignment="1">
      <alignment horizontal="center" vertical="center" wrapText="1"/>
    </xf>
    <xf numFmtId="0" fontId="5" fillId="3" borderId="67" xfId="0" applyFont="1" applyFill="1" applyBorder="1" applyAlignment="1">
      <alignment horizontal="center" vertical="center" wrapText="1"/>
    </xf>
    <xf numFmtId="0" fontId="5" fillId="0" borderId="67" xfId="0" applyFont="1" applyBorder="1" applyAlignment="1">
      <alignment horizontal="center" vertical="center" wrapText="1"/>
    </xf>
    <xf numFmtId="9" fontId="14" fillId="5" borderId="33" xfId="1" applyFont="1" applyFill="1" applyBorder="1" applyAlignment="1">
      <alignment horizontal="centerContinuous" vertical="center"/>
    </xf>
    <xf numFmtId="9" fontId="14" fillId="5" borderId="35" xfId="1" applyFont="1" applyFill="1" applyBorder="1" applyAlignment="1">
      <alignment horizontal="centerContinuous" vertical="center"/>
    </xf>
    <xf numFmtId="9" fontId="14" fillId="5" borderId="34" xfId="1" applyFont="1" applyFill="1" applyBorder="1" applyAlignment="1">
      <alignment horizontal="centerContinuous" vertical="center" wrapText="1"/>
    </xf>
    <xf numFmtId="9" fontId="14" fillId="5" borderId="35" xfId="1" applyFont="1" applyFill="1" applyBorder="1" applyAlignment="1">
      <alignment horizontal="centerContinuous" vertical="center" wrapText="1"/>
    </xf>
    <xf numFmtId="9" fontId="14" fillId="5" borderId="37" xfId="1" applyFont="1" applyFill="1" applyBorder="1" applyAlignment="1">
      <alignment horizontal="centerContinuous" vertical="center"/>
    </xf>
    <xf numFmtId="9" fontId="14" fillId="5" borderId="34" xfId="1" applyFont="1" applyFill="1" applyBorder="1" applyAlignment="1">
      <alignment horizontal="centerContinuous" vertical="center"/>
    </xf>
    <xf numFmtId="164" fontId="11" fillId="0" borderId="8" xfId="2" applyNumberFormat="1" applyBorder="1" applyAlignment="1">
      <alignment horizontal="center" vertical="center" wrapText="1"/>
    </xf>
    <xf numFmtId="0" fontId="5" fillId="0" borderId="7" xfId="0" applyFont="1" applyBorder="1" applyAlignment="1">
      <alignment horizontal="center" vertical="center" wrapText="1"/>
    </xf>
    <xf numFmtId="15" fontId="5" fillId="0" borderId="16" xfId="0" applyNumberFormat="1" applyFont="1" applyBorder="1" applyAlignment="1">
      <alignment horizontal="center" vertical="center" wrapText="1"/>
    </xf>
    <xf numFmtId="1" fontId="5" fillId="0" borderId="8" xfId="0" applyNumberFormat="1" applyFont="1" applyBorder="1" applyAlignment="1">
      <alignment horizontal="center" vertical="center" wrapText="1"/>
    </xf>
    <xf numFmtId="15" fontId="5" fillId="0" borderId="22" xfId="0" applyNumberFormat="1" applyFont="1" applyBorder="1" applyAlignment="1">
      <alignment horizontal="left" vertical="center" wrapText="1"/>
    </xf>
    <xf numFmtId="43" fontId="16" fillId="0" borderId="0" xfId="3" applyFont="1" applyAlignment="1">
      <alignment horizontal="center"/>
    </xf>
    <xf numFmtId="9" fontId="7" fillId="5" borderId="35" xfId="1" applyFont="1" applyFill="1" applyBorder="1" applyAlignment="1">
      <alignment vertical="center"/>
    </xf>
    <xf numFmtId="14" fontId="1" fillId="0" borderId="68" xfId="0" applyNumberFormat="1" applyFont="1" applyBorder="1" applyAlignment="1">
      <alignment horizontal="center" vertical="center"/>
    </xf>
    <xf numFmtId="15" fontId="5" fillId="3" borderId="12" xfId="0" applyNumberFormat="1" applyFont="1" applyFill="1" applyBorder="1" applyAlignment="1">
      <alignment horizontal="center" vertical="center" wrapText="1"/>
    </xf>
    <xf numFmtId="15" fontId="5" fillId="0" borderId="12" xfId="0" applyNumberFormat="1" applyFont="1" applyBorder="1" applyAlignment="1">
      <alignment horizontal="center" vertical="center" wrapText="1"/>
    </xf>
    <xf numFmtId="3" fontId="5" fillId="3" borderId="8" xfId="0" applyNumberFormat="1" applyFont="1" applyFill="1" applyBorder="1" applyAlignment="1">
      <alignment horizontal="center" vertical="center" wrapText="1"/>
    </xf>
    <xf numFmtId="4" fontId="5" fillId="3" borderId="8" xfId="0" applyNumberFormat="1" applyFont="1" applyFill="1" applyBorder="1" applyAlignment="1">
      <alignment horizontal="center" vertical="center" wrapText="1"/>
    </xf>
    <xf numFmtId="3" fontId="5" fillId="3" borderId="27" xfId="0" applyNumberFormat="1" applyFont="1" applyFill="1" applyBorder="1" applyAlignment="1">
      <alignment horizontal="left" vertical="center" wrapText="1"/>
    </xf>
    <xf numFmtId="9" fontId="0" fillId="0" borderId="0" xfId="1" applyFont="1"/>
    <xf numFmtId="9" fontId="3" fillId="5" borderId="54" xfId="1" applyFont="1" applyFill="1" applyBorder="1" applyAlignment="1">
      <alignment vertical="center" wrapText="1"/>
    </xf>
    <xf numFmtId="0" fontId="1" fillId="0" borderId="0" xfId="0" applyFont="1" applyAlignment="1">
      <alignment horizontal="center"/>
    </xf>
    <xf numFmtId="167" fontId="5" fillId="3" borderId="8" xfId="0" applyNumberFormat="1" applyFont="1" applyFill="1" applyBorder="1" applyAlignment="1">
      <alignment horizontal="center" vertical="center" wrapText="1"/>
    </xf>
    <xf numFmtId="9" fontId="18" fillId="2" borderId="17" xfId="1" applyFont="1" applyFill="1" applyBorder="1" applyAlignment="1">
      <alignment horizontal="center" vertical="center" wrapText="1"/>
    </xf>
    <xf numFmtId="9" fontId="18" fillId="2" borderId="32" xfId="1" applyFont="1" applyFill="1" applyBorder="1" applyAlignment="1">
      <alignment horizontal="center" vertical="center" wrapText="1"/>
    </xf>
    <xf numFmtId="0" fontId="0" fillId="0" borderId="8" xfId="0" applyBorder="1"/>
    <xf numFmtId="164" fontId="0" fillId="0" borderId="8" xfId="0" applyNumberFormat="1" applyBorder="1"/>
    <xf numFmtId="0" fontId="0" fillId="0" borderId="30" xfId="0" applyBorder="1"/>
    <xf numFmtId="164" fontId="0" fillId="0" borderId="30" xfId="0" applyNumberFormat="1" applyBorder="1"/>
    <xf numFmtId="0" fontId="0" fillId="0" borderId="22" xfId="0" applyBorder="1" applyAlignment="1">
      <alignment horizontal="center"/>
    </xf>
    <xf numFmtId="0" fontId="0" fillId="0" borderId="46" xfId="0" applyBorder="1" applyAlignment="1">
      <alignment horizontal="center"/>
    </xf>
    <xf numFmtId="0" fontId="0" fillId="0" borderId="8" xfId="0" applyBorder="1" applyAlignment="1">
      <alignment horizontal="center"/>
    </xf>
    <xf numFmtId="0" fontId="0" fillId="0" borderId="30" xfId="0" applyBorder="1" applyAlignment="1">
      <alignment horizontal="center"/>
    </xf>
    <xf numFmtId="9" fontId="19" fillId="5" borderId="17" xfId="1" applyFont="1" applyFill="1" applyBorder="1" applyAlignment="1">
      <alignment horizontal="centerContinuous" vertical="center"/>
    </xf>
    <xf numFmtId="9" fontId="19" fillId="5" borderId="13" xfId="1" applyFont="1" applyFill="1" applyBorder="1" applyAlignment="1">
      <alignment horizontal="centerContinuous" vertical="center"/>
    </xf>
    <xf numFmtId="9" fontId="19" fillId="5" borderId="47" xfId="1" applyFont="1" applyFill="1" applyBorder="1" applyAlignment="1">
      <alignment horizontal="centerContinuous" vertical="center"/>
    </xf>
    <xf numFmtId="9" fontId="7" fillId="2" borderId="66" xfId="1" applyFont="1" applyFill="1" applyBorder="1" applyAlignment="1">
      <alignment horizontal="center" vertical="center" textRotation="90" wrapText="1"/>
    </xf>
    <xf numFmtId="9" fontId="7" fillId="5" borderId="41" xfId="1" applyFont="1" applyFill="1" applyBorder="1" applyAlignment="1">
      <alignment horizontal="center" vertical="center" textRotation="90" wrapText="1"/>
    </xf>
    <xf numFmtId="0" fontId="0" fillId="0" borderId="21" xfId="0" applyBorder="1" applyAlignment="1">
      <alignment horizontal="center" vertical="center"/>
    </xf>
    <xf numFmtId="0" fontId="0" fillId="0" borderId="8" xfId="0" applyBorder="1" applyAlignment="1">
      <alignment horizontal="center" vertical="center"/>
    </xf>
    <xf numFmtId="4" fontId="4" fillId="3" borderId="8" xfId="0" applyNumberFormat="1" applyFont="1" applyFill="1" applyBorder="1" applyAlignment="1">
      <alignment horizontal="center" vertical="center" wrapText="1"/>
    </xf>
    <xf numFmtId="4" fontId="4" fillId="3" borderId="27" xfId="0" applyNumberFormat="1" applyFont="1" applyFill="1" applyBorder="1" applyAlignment="1">
      <alignment horizontal="center" vertical="center" wrapText="1"/>
    </xf>
    <xf numFmtId="15" fontId="5" fillId="3" borderId="69" xfId="0" applyNumberFormat="1" applyFont="1" applyFill="1" applyBorder="1" applyAlignment="1">
      <alignment horizontal="center" vertical="center" wrapText="1"/>
    </xf>
    <xf numFmtId="15" fontId="5" fillId="0" borderId="69" xfId="0" applyNumberFormat="1" applyFont="1" applyBorder="1" applyAlignment="1">
      <alignment horizontal="center" vertical="center" wrapText="1"/>
    </xf>
    <xf numFmtId="9" fontId="7" fillId="2" borderId="70" xfId="1" applyFont="1" applyFill="1" applyBorder="1" applyAlignment="1">
      <alignment horizontal="center" vertical="center" wrapText="1"/>
    </xf>
    <xf numFmtId="9" fontId="7" fillId="2" borderId="71" xfId="1" applyFont="1" applyFill="1" applyBorder="1" applyAlignment="1">
      <alignment horizontal="center" vertical="center" wrapText="1"/>
    </xf>
    <xf numFmtId="15" fontId="5" fillId="3" borderId="72" xfId="0" applyNumberFormat="1" applyFont="1" applyFill="1" applyBorder="1" applyAlignment="1">
      <alignment horizontal="center" vertical="center" wrapText="1"/>
    </xf>
    <xf numFmtId="15" fontId="5" fillId="3" borderId="73" xfId="0" applyNumberFormat="1" applyFont="1" applyFill="1" applyBorder="1" applyAlignment="1">
      <alignment horizontal="center" vertical="center" wrapText="1"/>
    </xf>
    <xf numFmtId="15" fontId="5" fillId="3" borderId="74" xfId="0" applyNumberFormat="1" applyFont="1" applyFill="1" applyBorder="1" applyAlignment="1">
      <alignment horizontal="center" vertical="center" wrapText="1"/>
    </xf>
    <xf numFmtId="15" fontId="5" fillId="0" borderId="74" xfId="0" applyNumberFormat="1" applyFont="1" applyBorder="1" applyAlignment="1">
      <alignment horizontal="center" vertical="center" wrapText="1"/>
    </xf>
    <xf numFmtId="15" fontId="4" fillId="0" borderId="8" xfId="0" applyNumberFormat="1" applyFont="1" applyBorder="1" applyAlignment="1">
      <alignment horizontal="center" vertical="center" wrapText="1"/>
    </xf>
    <xf numFmtId="0" fontId="0" fillId="0" borderId="22" xfId="0" applyBorder="1" applyAlignment="1">
      <alignment horizontal="center" vertical="center"/>
    </xf>
    <xf numFmtId="164" fontId="0" fillId="0" borderId="8" xfId="0" applyNumberFormat="1" applyBorder="1" applyAlignment="1">
      <alignment horizontal="center" vertical="center" wrapText="1"/>
    </xf>
    <xf numFmtId="0" fontId="0" fillId="0" borderId="0" xfId="0" pivotButton="1" applyAlignment="1">
      <alignment vertical="center" wrapText="1"/>
    </xf>
    <xf numFmtId="0" fontId="0" fillId="0" borderId="0" xfId="0" applyAlignment="1">
      <alignment vertical="center" wrapText="1"/>
    </xf>
    <xf numFmtId="14" fontId="0" fillId="0" borderId="0" xfId="0" applyNumberFormat="1" applyAlignment="1">
      <alignment vertical="center" wrapText="1"/>
    </xf>
    <xf numFmtId="15" fontId="5" fillId="3" borderId="28" xfId="0" applyNumberFormat="1" applyFont="1" applyFill="1" applyBorder="1" applyAlignment="1">
      <alignment horizontal="left" vertical="center" wrapText="1"/>
    </xf>
    <xf numFmtId="4" fontId="4" fillId="0" borderId="8" xfId="0" applyNumberFormat="1" applyFont="1" applyBorder="1" applyAlignment="1">
      <alignment horizontal="center" vertical="center" wrapText="1"/>
    </xf>
    <xf numFmtId="43" fontId="0" fillId="0" borderId="0" xfId="3" applyFont="1"/>
    <xf numFmtId="4" fontId="0" fillId="0" borderId="0" xfId="0" applyNumberFormat="1"/>
    <xf numFmtId="0" fontId="5" fillId="3" borderId="12" xfId="0" quotePrefix="1" applyFont="1" applyFill="1" applyBorder="1" applyAlignment="1">
      <alignment horizontal="justify" vertical="center" wrapText="1"/>
    </xf>
    <xf numFmtId="9" fontId="19" fillId="5" borderId="35" xfId="1" applyFont="1" applyFill="1" applyBorder="1" applyAlignment="1">
      <alignment vertical="center" wrapText="1"/>
    </xf>
    <xf numFmtId="9" fontId="18" fillId="2" borderId="4" xfId="1" applyFont="1" applyFill="1" applyBorder="1" applyAlignment="1">
      <alignment horizontal="center" vertical="center" textRotation="90" wrapText="1"/>
    </xf>
    <xf numFmtId="0" fontId="8" fillId="0" borderId="25" xfId="0" applyFont="1" applyBorder="1" applyAlignment="1">
      <alignment horizontal="center" vertical="center" wrapText="1"/>
    </xf>
    <xf numFmtId="0" fontId="8" fillId="3" borderId="25" xfId="0" applyFont="1" applyFill="1" applyBorder="1" applyAlignment="1">
      <alignment horizontal="center" vertical="center" wrapText="1"/>
    </xf>
    <xf numFmtId="15" fontId="5" fillId="0" borderId="72" xfId="0" applyNumberFormat="1" applyFont="1" applyBorder="1" applyAlignment="1">
      <alignment horizontal="center" vertical="center" wrapText="1"/>
    </xf>
    <xf numFmtId="14" fontId="1" fillId="0" borderId="76" xfId="0" applyNumberFormat="1" applyFont="1" applyBorder="1" applyAlignment="1">
      <alignment horizontal="center" vertical="center"/>
    </xf>
    <xf numFmtId="0" fontId="5" fillId="0" borderId="12" xfId="0" quotePrefix="1" applyFont="1" applyBorder="1" applyAlignment="1">
      <alignment horizontal="justify" vertical="center" wrapText="1"/>
    </xf>
    <xf numFmtId="0" fontId="11" fillId="0" borderId="0" xfId="2"/>
    <xf numFmtId="9" fontId="5" fillId="0" borderId="8" xfId="1" applyFont="1" applyFill="1" applyBorder="1" applyAlignment="1">
      <alignment horizontal="center" vertical="center" wrapText="1"/>
    </xf>
    <xf numFmtId="15" fontId="5" fillId="0" borderId="28" xfId="0" applyNumberFormat="1" applyFont="1" applyBorder="1" applyAlignment="1">
      <alignment horizontal="center" vertical="center" wrapText="1"/>
    </xf>
    <xf numFmtId="0" fontId="11" fillId="0" borderId="0" xfId="2" applyFill="1" applyAlignment="1">
      <alignment horizontal="center" vertical="center" wrapText="1"/>
    </xf>
    <xf numFmtId="164" fontId="11" fillId="0" borderId="8" xfId="2" applyNumberFormat="1" applyFill="1" applyBorder="1" applyAlignment="1">
      <alignment horizontal="center" vertical="center" wrapText="1"/>
    </xf>
    <xf numFmtId="0" fontId="5" fillId="0" borderId="77" xfId="0" applyFont="1" applyBorder="1" applyAlignment="1">
      <alignment horizontal="center" vertical="center" wrapText="1"/>
    </xf>
    <xf numFmtId="0" fontId="5" fillId="0" borderId="78" xfId="0" applyFont="1" applyBorder="1" applyAlignment="1">
      <alignment horizontal="left" vertical="center" wrapText="1"/>
    </xf>
    <xf numFmtId="0" fontId="5" fillId="0" borderId="79" xfId="0" applyFont="1" applyBorder="1" applyAlignment="1">
      <alignment horizontal="center" vertical="center" wrapText="1"/>
    </xf>
    <xf numFmtId="9" fontId="5" fillId="0" borderId="79" xfId="1" applyFont="1" applyFill="1" applyBorder="1" applyAlignment="1">
      <alignment horizontal="center" vertical="center" wrapText="1"/>
    </xf>
    <xf numFmtId="15" fontId="5" fillId="3" borderId="79" xfId="0" applyNumberFormat="1" applyFont="1" applyFill="1" applyBorder="1" applyAlignment="1">
      <alignment horizontal="center" vertical="center" wrapText="1"/>
    </xf>
    <xf numFmtId="15" fontId="5" fillId="0" borderId="80" xfId="0" applyNumberFormat="1" applyFont="1" applyBorder="1" applyAlignment="1">
      <alignment horizontal="justify" vertical="center" wrapText="1"/>
    </xf>
    <xf numFmtId="15" fontId="5" fillId="3" borderId="81" xfId="0" applyNumberFormat="1" applyFont="1" applyFill="1" applyBorder="1" applyAlignment="1">
      <alignment horizontal="center" vertical="center" wrapText="1"/>
    </xf>
    <xf numFmtId="15" fontId="5" fillId="3" borderId="82" xfId="0" applyNumberFormat="1" applyFont="1" applyFill="1" applyBorder="1" applyAlignment="1">
      <alignment horizontal="center" vertical="center" wrapText="1"/>
    </xf>
    <xf numFmtId="164" fontId="5" fillId="3" borderId="79" xfId="0" applyNumberFormat="1" applyFont="1" applyFill="1" applyBorder="1" applyAlignment="1">
      <alignment horizontal="center" vertical="center" wrapText="1"/>
    </xf>
    <xf numFmtId="15" fontId="5" fillId="0" borderId="83" xfId="0" applyNumberFormat="1" applyFont="1" applyBorder="1" applyAlignment="1">
      <alignment horizontal="center" vertical="center" wrapText="1"/>
    </xf>
    <xf numFmtId="15" fontId="5" fillId="0" borderId="84" xfId="0" applyNumberFormat="1" applyFont="1" applyBorder="1" applyAlignment="1">
      <alignment horizontal="center" vertical="center" wrapText="1"/>
    </xf>
    <xf numFmtId="15" fontId="5" fillId="0" borderId="85" xfId="0" applyNumberFormat="1" applyFont="1" applyBorder="1" applyAlignment="1">
      <alignment horizontal="center" vertical="center" wrapText="1"/>
    </xf>
    <xf numFmtId="15" fontId="5" fillId="0" borderId="86" xfId="0" applyNumberFormat="1" applyFont="1" applyBorder="1" applyAlignment="1">
      <alignment horizontal="center" vertical="center" wrapText="1"/>
    </xf>
    <xf numFmtId="0" fontId="5" fillId="0" borderId="86" xfId="0" applyFont="1" applyBorder="1" applyAlignment="1">
      <alignment horizontal="justify" vertical="center" wrapText="1"/>
    </xf>
    <xf numFmtId="15" fontId="5" fillId="0" borderId="87" xfId="0" applyNumberFormat="1" applyFont="1" applyBorder="1" applyAlignment="1">
      <alignment horizontal="center" vertical="center" wrapText="1"/>
    </xf>
    <xf numFmtId="14" fontId="5" fillId="0" borderId="79" xfId="0" applyNumberFormat="1" applyFont="1" applyBorder="1" applyAlignment="1">
      <alignment horizontal="center" vertical="center" wrapText="1"/>
    </xf>
    <xf numFmtId="15" fontId="5" fillId="0" borderId="88" xfId="0" applyNumberFormat="1" applyFont="1" applyBorder="1" applyAlignment="1">
      <alignment horizontal="center" vertical="center" wrapText="1"/>
    </xf>
    <xf numFmtId="165" fontId="5" fillId="0" borderId="79" xfId="0" applyNumberFormat="1" applyFont="1" applyBorder="1" applyAlignment="1">
      <alignment horizontal="center" vertical="center" wrapText="1"/>
    </xf>
    <xf numFmtId="15" fontId="5" fillId="0" borderId="89" xfId="0" applyNumberFormat="1" applyFont="1" applyBorder="1" applyAlignment="1">
      <alignment horizontal="center" vertical="center" wrapText="1"/>
    </xf>
    <xf numFmtId="15" fontId="5" fillId="0" borderId="78" xfId="0" applyNumberFormat="1" applyFont="1" applyBorder="1" applyAlignment="1">
      <alignment horizontal="center" vertical="center" wrapText="1"/>
    </xf>
    <xf numFmtId="15" fontId="5" fillId="0" borderId="79" xfId="0" applyNumberFormat="1" applyFont="1" applyBorder="1" applyAlignment="1">
      <alignment horizontal="center" vertical="center" wrapText="1"/>
    </xf>
    <xf numFmtId="165" fontId="5" fillId="0" borderId="88" xfId="0" applyNumberFormat="1" applyFont="1" applyBorder="1" applyAlignment="1">
      <alignment horizontal="center" vertical="center" wrapText="1"/>
    </xf>
    <xf numFmtId="165" fontId="5" fillId="0" borderId="90" xfId="0" applyNumberFormat="1" applyFont="1" applyBorder="1" applyAlignment="1">
      <alignment horizontal="center" vertical="center" wrapText="1"/>
    </xf>
    <xf numFmtId="164" fontId="11" fillId="3" borderId="79" xfId="2" applyNumberFormat="1" applyFill="1" applyBorder="1" applyAlignment="1">
      <alignment horizontal="center" vertical="center" wrapText="1"/>
    </xf>
    <xf numFmtId="0" fontId="15" fillId="0" borderId="8" xfId="0" applyFont="1" applyBorder="1" applyAlignment="1">
      <alignment horizontal="center" vertical="center" wrapText="1"/>
    </xf>
    <xf numFmtId="15" fontId="5" fillId="7" borderId="91" xfId="0" applyNumberFormat="1" applyFont="1" applyFill="1" applyBorder="1" applyAlignment="1">
      <alignment horizontal="center" vertical="center" wrapText="1"/>
    </xf>
    <xf numFmtId="164" fontId="22" fillId="7" borderId="92" xfId="0" applyNumberFormat="1" applyFont="1" applyFill="1" applyBorder="1" applyAlignment="1">
      <alignment horizontal="center" vertical="center" wrapText="1"/>
    </xf>
    <xf numFmtId="0" fontId="11" fillId="0" borderId="0" xfId="2" applyAlignment="1">
      <alignment horizontal="center" vertical="center"/>
    </xf>
    <xf numFmtId="164" fontId="5" fillId="7" borderId="93" xfId="0" applyNumberFormat="1" applyFont="1" applyFill="1" applyBorder="1" applyAlignment="1">
      <alignment horizontal="center" vertical="center" wrapText="1"/>
    </xf>
    <xf numFmtId="15" fontId="5" fillId="0" borderId="93" xfId="0" applyNumberFormat="1" applyFont="1" applyBorder="1" applyAlignment="1">
      <alignment horizontal="center" vertical="center" wrapText="1"/>
    </xf>
    <xf numFmtId="0" fontId="0" fillId="0" borderId="0" xfId="0" applyAlignment="1">
      <alignment wrapText="1"/>
    </xf>
    <xf numFmtId="164" fontId="4" fillId="0" borderId="27" xfId="0" applyNumberFormat="1" applyFont="1" applyBorder="1" applyAlignment="1">
      <alignment horizontal="center" vertical="center" wrapText="1"/>
    </xf>
    <xf numFmtId="15" fontId="5" fillId="0" borderId="94" xfId="0" applyNumberFormat="1" applyFont="1" applyBorder="1" applyAlignment="1">
      <alignment horizontal="justify" vertical="center" wrapText="1"/>
    </xf>
    <xf numFmtId="15" fontId="5" fillId="0" borderId="96" xfId="0" applyNumberFormat="1" applyFont="1" applyBorder="1" applyAlignment="1">
      <alignment horizontal="center" vertical="center" wrapText="1"/>
    </xf>
    <xf numFmtId="15" fontId="5" fillId="3" borderId="95" xfId="0" applyNumberFormat="1" applyFont="1" applyFill="1" applyBorder="1" applyAlignment="1">
      <alignment horizontal="center" vertical="center" wrapText="1"/>
    </xf>
    <xf numFmtId="0" fontId="0" fillId="0" borderId="76" xfId="0" applyBorder="1" applyAlignment="1">
      <alignment horizontal="center" vertical="center"/>
    </xf>
    <xf numFmtId="0" fontId="0" fillId="0" borderId="76" xfId="0" applyBorder="1" applyAlignment="1">
      <alignment horizontal="left" vertical="center" wrapText="1"/>
    </xf>
    <xf numFmtId="0" fontId="0" fillId="0" borderId="97" xfId="0" applyBorder="1" applyAlignment="1">
      <alignment horizontal="center" vertical="center"/>
    </xf>
    <xf numFmtId="0" fontId="0" fillId="0" borderId="97" xfId="0" applyBorder="1" applyAlignment="1">
      <alignment horizontal="center" vertical="center" wrapText="1"/>
    </xf>
    <xf numFmtId="0" fontId="26" fillId="7" borderId="99" xfId="0" applyFont="1" applyFill="1" applyBorder="1" applyAlignment="1">
      <alignment wrapText="1"/>
    </xf>
    <xf numFmtId="0" fontId="25" fillId="0" borderId="99" xfId="0" applyFont="1" applyBorder="1" applyAlignment="1">
      <alignment wrapText="1"/>
    </xf>
    <xf numFmtId="0" fontId="25" fillId="0" borderId="93" xfId="0" applyFont="1" applyBorder="1" applyAlignment="1">
      <alignment wrapText="1"/>
    </xf>
    <xf numFmtId="0" fontId="25" fillId="0" borderId="92" xfId="0" applyFont="1" applyBorder="1" applyAlignment="1">
      <alignment wrapText="1"/>
    </xf>
    <xf numFmtId="0" fontId="25" fillId="0" borderId="102" xfId="0" applyFont="1" applyBorder="1" applyAlignment="1">
      <alignment wrapText="1"/>
    </xf>
    <xf numFmtId="0" fontId="25" fillId="0" borderId="91" xfId="0" applyFont="1" applyBorder="1" applyAlignment="1">
      <alignment wrapText="1"/>
    </xf>
    <xf numFmtId="0" fontId="25" fillId="0" borderId="105" xfId="0" applyFont="1" applyBorder="1" applyAlignment="1">
      <alignment wrapText="1"/>
    </xf>
    <xf numFmtId="0" fontId="25" fillId="0" borderId="98" xfId="0" applyFont="1" applyBorder="1" applyAlignment="1">
      <alignment wrapText="1"/>
    </xf>
    <xf numFmtId="0" fontId="25" fillId="0" borderId="106" xfId="0" applyFont="1" applyBorder="1" applyAlignment="1">
      <alignment wrapText="1"/>
    </xf>
    <xf numFmtId="0" fontId="26" fillId="7" borderId="107" xfId="0" applyFont="1" applyFill="1" applyBorder="1" applyAlignment="1">
      <alignment wrapText="1"/>
    </xf>
    <xf numFmtId="0" fontId="25" fillId="0" borderId="107" xfId="0" applyFont="1" applyBorder="1" applyAlignment="1">
      <alignment wrapText="1"/>
    </xf>
    <xf numFmtId="0" fontId="25" fillId="0" borderId="109" xfId="0" applyFont="1" applyBorder="1" applyAlignment="1">
      <alignment wrapText="1"/>
    </xf>
    <xf numFmtId="0" fontId="25" fillId="0" borderId="110" xfId="0" applyFont="1" applyBorder="1" applyAlignment="1">
      <alignment wrapText="1"/>
    </xf>
    <xf numFmtId="0" fontId="25" fillId="0" borderId="111" xfId="0" applyFont="1" applyBorder="1" applyAlignment="1">
      <alignment wrapText="1"/>
    </xf>
    <xf numFmtId="0" fontId="25" fillId="0" borderId="107" xfId="0" applyFont="1" applyBorder="1" applyAlignment="1">
      <alignment horizontal="center" vertical="center" wrapText="1"/>
    </xf>
    <xf numFmtId="0" fontId="25" fillId="0" borderId="99" xfId="0" applyFont="1" applyBorder="1" applyAlignment="1">
      <alignment horizontal="center" vertical="center" wrapText="1"/>
    </xf>
    <xf numFmtId="0" fontId="27" fillId="0" borderId="100" xfId="0" applyFont="1" applyBorder="1" applyAlignment="1">
      <alignment horizontal="left" vertical="center" wrapText="1"/>
    </xf>
    <xf numFmtId="0" fontId="27" fillId="0" borderId="75" xfId="0" applyFont="1" applyBorder="1" applyAlignment="1">
      <alignment horizontal="left" vertical="center" wrapText="1"/>
    </xf>
    <xf numFmtId="0" fontId="25" fillId="7" borderId="92" xfId="0" applyFont="1" applyFill="1" applyBorder="1" applyAlignment="1">
      <alignment horizontal="center" vertical="center" wrapText="1"/>
    </xf>
    <xf numFmtId="0" fontId="27" fillId="0" borderId="101" xfId="0" applyFont="1" applyBorder="1" applyAlignment="1">
      <alignment horizontal="center" vertical="center"/>
    </xf>
    <xf numFmtId="0" fontId="25" fillId="0" borderId="93" xfId="0" applyFont="1" applyBorder="1" applyAlignment="1">
      <alignment horizontal="center" vertical="center" wrapText="1"/>
    </xf>
    <xf numFmtId="0" fontId="25" fillId="0" borderId="92" xfId="0" applyFont="1" applyBorder="1" applyAlignment="1">
      <alignment horizontal="center" vertical="center" wrapText="1"/>
    </xf>
    <xf numFmtId="0" fontId="25" fillId="7" borderId="91" xfId="0" applyFont="1" applyFill="1" applyBorder="1" applyAlignment="1">
      <alignment horizontal="center" vertical="center" wrapText="1"/>
    </xf>
    <xf numFmtId="0" fontId="27" fillId="0" borderId="108" xfId="0" applyFont="1" applyBorder="1" applyAlignment="1">
      <alignment horizontal="center" vertical="center"/>
    </xf>
    <xf numFmtId="0" fontId="25" fillId="0" borderId="109" xfId="0" applyFont="1" applyBorder="1" applyAlignment="1">
      <alignment horizontal="center" vertical="center" wrapText="1"/>
    </xf>
    <xf numFmtId="0" fontId="25" fillId="0" borderId="91" xfId="0" applyFont="1" applyBorder="1" applyAlignment="1">
      <alignment horizontal="center" vertical="center" wrapText="1"/>
    </xf>
    <xf numFmtId="0" fontId="27" fillId="0" borderId="101" xfId="0" applyFont="1" applyBorder="1" applyAlignment="1">
      <alignment horizontal="center" vertical="center" wrapText="1"/>
    </xf>
    <xf numFmtId="0" fontId="27" fillId="0" borderId="108" xfId="0" applyFont="1" applyBorder="1" applyAlignment="1">
      <alignment horizontal="center" vertical="center" wrapText="1"/>
    </xf>
    <xf numFmtId="0" fontId="28" fillId="7" borderId="91" xfId="0" applyFont="1" applyFill="1" applyBorder="1" applyAlignment="1">
      <alignment horizontal="center" vertical="center" wrapText="1"/>
    </xf>
    <xf numFmtId="14" fontId="25" fillId="0" borderId="92" xfId="0" applyNumberFormat="1" applyFont="1" applyBorder="1" applyAlignment="1">
      <alignment horizontal="center" vertical="center" wrapText="1"/>
    </xf>
    <xf numFmtId="14" fontId="25" fillId="0" borderId="91" xfId="0" applyNumberFormat="1" applyFont="1" applyBorder="1" applyAlignment="1">
      <alignment horizontal="center" vertical="center" wrapText="1"/>
    </xf>
    <xf numFmtId="0" fontId="25" fillId="0" borderId="110" xfId="0" applyFont="1" applyBorder="1" applyAlignment="1">
      <alignment horizontal="center" vertical="center" wrapText="1"/>
    </xf>
    <xf numFmtId="0" fontId="11" fillId="7" borderId="91" xfId="2" applyFill="1" applyBorder="1" applyAlignment="1">
      <alignment horizontal="center" vertical="center" wrapText="1"/>
    </xf>
    <xf numFmtId="0" fontId="27" fillId="0" borderId="75" xfId="0" applyFont="1" applyBorder="1" applyAlignment="1">
      <alignment vertical="center" wrapText="1"/>
    </xf>
    <xf numFmtId="15" fontId="25" fillId="7" borderId="91" xfId="0" applyNumberFormat="1" applyFont="1" applyFill="1" applyBorder="1" applyAlignment="1">
      <alignment horizontal="center" vertical="center" wrapText="1"/>
    </xf>
    <xf numFmtId="0" fontId="25" fillId="7" borderId="99" xfId="0" applyFont="1" applyFill="1" applyBorder="1" applyAlignment="1">
      <alignment horizontal="center" vertical="center" wrapText="1"/>
    </xf>
    <xf numFmtId="0" fontId="28" fillId="0" borderId="91" xfId="0" applyFont="1" applyBorder="1" applyAlignment="1">
      <alignment horizontal="center" vertical="center" wrapText="1"/>
    </xf>
    <xf numFmtId="0" fontId="25" fillId="0" borderId="103" xfId="0" applyFont="1" applyBorder="1" applyAlignment="1">
      <alignment wrapText="1"/>
    </xf>
    <xf numFmtId="0" fontId="25" fillId="0" borderId="102" xfId="0" applyFont="1" applyBorder="1" applyAlignment="1">
      <alignment horizontal="justify" vertical="center" wrapText="1"/>
    </xf>
    <xf numFmtId="15" fontId="5" fillId="4" borderId="8" xfId="0" applyNumberFormat="1" applyFont="1" applyFill="1" applyBorder="1" applyAlignment="1">
      <alignment horizontal="center" vertical="center" wrapText="1"/>
    </xf>
    <xf numFmtId="0" fontId="25" fillId="4" borderId="92" xfId="0" applyFont="1" applyFill="1" applyBorder="1" applyAlignment="1">
      <alignment horizontal="center" vertical="center" wrapText="1"/>
    </xf>
    <xf numFmtId="14" fontId="0" fillId="0" borderId="68" xfId="0" applyNumberFormat="1" applyBorder="1" applyAlignment="1">
      <alignment horizontal="center" vertical="center"/>
    </xf>
    <xf numFmtId="0" fontId="11" fillId="0" borderId="97" xfId="2" applyBorder="1" applyAlignment="1">
      <alignment horizontal="center" vertical="center" wrapText="1"/>
    </xf>
    <xf numFmtId="9" fontId="2" fillId="2" borderId="34" xfId="1" applyFont="1" applyFill="1" applyBorder="1" applyAlignment="1">
      <alignment horizontal="justify" vertical="center" wrapText="1"/>
    </xf>
    <xf numFmtId="0" fontId="25" fillId="0" borderId="99" xfId="0" applyFont="1" applyBorder="1" applyAlignment="1">
      <alignment horizontal="justify" vertical="center" wrapText="1"/>
    </xf>
    <xf numFmtId="0" fontId="25" fillId="0" borderId="107" xfId="0" applyFont="1" applyBorder="1" applyAlignment="1">
      <alignment horizontal="justify" vertical="center" wrapText="1"/>
    </xf>
    <xf numFmtId="0" fontId="0" fillId="0" borderId="0" xfId="0" applyAlignment="1">
      <alignment horizontal="justify"/>
    </xf>
    <xf numFmtId="0" fontId="0" fillId="0" borderId="76" xfId="0" applyBorder="1" applyAlignment="1">
      <alignment horizontal="left" vertical="center"/>
    </xf>
    <xf numFmtId="14" fontId="21" fillId="0" borderId="112" xfId="0" applyNumberFormat="1" applyFont="1" applyBorder="1" applyAlignment="1">
      <alignment horizontal="center" vertical="center"/>
    </xf>
    <xf numFmtId="4" fontId="4" fillId="0" borderId="27" xfId="0" applyNumberFormat="1" applyFont="1" applyBorder="1" applyAlignment="1">
      <alignment horizontal="center" vertical="center" wrapText="1"/>
    </xf>
    <xf numFmtId="15" fontId="5" fillId="4" borderId="93" xfId="0" applyNumberFormat="1" applyFont="1" applyFill="1" applyBorder="1" applyAlignment="1">
      <alignment horizontal="center" vertical="center" wrapText="1"/>
    </xf>
    <xf numFmtId="0" fontId="29" fillId="0" borderId="102" xfId="0" applyFont="1" applyBorder="1" applyAlignment="1">
      <alignment horizontal="justify" vertical="center" wrapText="1"/>
    </xf>
    <xf numFmtId="0" fontId="25" fillId="4" borderId="102" xfId="0" applyFont="1" applyFill="1" applyBorder="1" applyAlignment="1">
      <alignment horizontal="justify" vertical="center" wrapText="1"/>
    </xf>
    <xf numFmtId="0" fontId="25" fillId="4" borderId="107" xfId="0" applyFont="1" applyFill="1" applyBorder="1" applyAlignment="1">
      <alignment horizontal="justify" vertical="center" wrapText="1"/>
    </xf>
    <xf numFmtId="0" fontId="0" fillId="0" borderId="113" xfId="0" applyBorder="1" applyAlignment="1">
      <alignment horizontal="center" vertical="center" wrapText="1"/>
    </xf>
    <xf numFmtId="0" fontId="0" fillId="4" borderId="76" xfId="0" applyFill="1" applyBorder="1" applyAlignment="1">
      <alignment horizontal="left" vertical="center" wrapText="1"/>
    </xf>
    <xf numFmtId="0" fontId="0" fillId="4" borderId="97" xfId="0" applyFill="1" applyBorder="1" applyAlignment="1">
      <alignment horizontal="center" vertical="center" wrapText="1"/>
    </xf>
    <xf numFmtId="15" fontId="11" fillId="0" borderId="26" xfId="2" applyNumberFormat="1" applyFill="1" applyBorder="1" applyAlignment="1">
      <alignment horizontal="center" vertical="center" wrapText="1"/>
    </xf>
    <xf numFmtId="0" fontId="5" fillId="0" borderId="12" xfId="0" applyFont="1" applyBorder="1" applyAlignment="1">
      <alignment horizontal="left" vertical="center" wrapText="1"/>
    </xf>
    <xf numFmtId="15" fontId="5" fillId="9" borderId="26" xfId="0" applyNumberFormat="1" applyFont="1" applyFill="1" applyBorder="1" applyAlignment="1">
      <alignment horizontal="center" vertical="center" wrapText="1"/>
    </xf>
    <xf numFmtId="0" fontId="0" fillId="10" borderId="97" xfId="0" applyFill="1" applyBorder="1" applyAlignment="1">
      <alignment horizontal="center" vertical="center" wrapText="1"/>
    </xf>
    <xf numFmtId="0" fontId="5" fillId="0" borderId="97" xfId="0" applyFont="1" applyBorder="1" applyAlignment="1">
      <alignment horizontal="center" vertical="center"/>
    </xf>
    <xf numFmtId="0" fontId="25" fillId="0" borderId="107" xfId="0" applyFont="1" applyBorder="1" applyAlignment="1">
      <alignment horizontal="left" vertical="center" wrapText="1"/>
    </xf>
    <xf numFmtId="0" fontId="5" fillId="4" borderId="7" xfId="0" applyFont="1" applyFill="1" applyBorder="1" applyAlignment="1">
      <alignment horizontal="left" vertical="center" wrapText="1"/>
    </xf>
    <xf numFmtId="0" fontId="26" fillId="7" borderId="25" xfId="0" applyFont="1" applyFill="1" applyBorder="1" applyAlignment="1">
      <alignment wrapText="1"/>
    </xf>
    <xf numFmtId="0" fontId="8" fillId="3" borderId="107" xfId="0" applyFont="1" applyFill="1" applyBorder="1" applyAlignment="1">
      <alignment horizontal="center" vertical="center" wrapText="1"/>
    </xf>
    <xf numFmtId="0" fontId="25" fillId="0" borderId="67" xfId="0" applyFont="1" applyBorder="1" applyAlignment="1">
      <alignment horizontal="center" vertical="center" wrapText="1"/>
    </xf>
    <xf numFmtId="0" fontId="5" fillId="3" borderId="107" xfId="0" applyFont="1" applyFill="1" applyBorder="1" applyAlignment="1">
      <alignment horizontal="center" vertical="center" wrapText="1"/>
    </xf>
    <xf numFmtId="0" fontId="5" fillId="0" borderId="107" xfId="0" applyFont="1" applyBorder="1" applyAlignment="1">
      <alignment horizontal="center" vertical="center" wrapText="1"/>
    </xf>
    <xf numFmtId="0" fontId="0" fillId="0" borderId="7" xfId="0" applyBorder="1" applyAlignment="1">
      <alignment horizontal="left" vertical="center" wrapText="1"/>
    </xf>
    <xf numFmtId="0" fontId="5" fillId="3" borderId="76" xfId="0" applyFont="1" applyFill="1" applyBorder="1" applyAlignment="1">
      <alignment horizontal="left" vertical="center" wrapText="1"/>
    </xf>
    <xf numFmtId="0" fontId="5" fillId="0" borderId="76" xfId="0" applyFont="1" applyBorder="1" applyAlignment="1">
      <alignment horizontal="left" vertical="center" wrapText="1"/>
    </xf>
    <xf numFmtId="0" fontId="27" fillId="0" borderId="7" xfId="0" applyFont="1" applyBorder="1" applyAlignment="1">
      <alignment vertical="center" wrapText="1"/>
    </xf>
    <xf numFmtId="0" fontId="5" fillId="3" borderId="75" xfId="0" applyFont="1" applyFill="1" applyBorder="1" applyAlignment="1">
      <alignment horizontal="left" vertical="center" wrapText="1"/>
    </xf>
    <xf numFmtId="0" fontId="27" fillId="0" borderId="7" xfId="0" applyFont="1" applyBorder="1" applyAlignment="1">
      <alignment horizontal="left" vertical="center" wrapText="1"/>
    </xf>
    <xf numFmtId="0" fontId="0" fillId="4" borderId="7" xfId="0" applyFill="1" applyBorder="1" applyAlignment="1">
      <alignment horizontal="left" vertical="center" wrapText="1"/>
    </xf>
    <xf numFmtId="0" fontId="25" fillId="7" borderId="7" xfId="0" applyFont="1" applyFill="1" applyBorder="1" applyAlignment="1">
      <alignment horizontal="center" vertical="center" wrapText="1"/>
    </xf>
    <xf numFmtId="0" fontId="5" fillId="3" borderId="91" xfId="0" applyFont="1" applyFill="1" applyBorder="1" applyAlignment="1">
      <alignment horizontal="center" vertical="center" wrapText="1"/>
    </xf>
    <xf numFmtId="0" fontId="5" fillId="3" borderId="97" xfId="0" applyFont="1" applyFill="1" applyBorder="1" applyAlignment="1">
      <alignment horizontal="center" vertical="center" wrapText="1"/>
    </xf>
    <xf numFmtId="0" fontId="5" fillId="0" borderId="97" xfId="0" applyFont="1" applyBorder="1" applyAlignment="1">
      <alignment horizontal="center" vertical="center" wrapText="1"/>
    </xf>
    <xf numFmtId="0" fontId="27" fillId="0" borderId="8" xfId="0" applyFont="1" applyBorder="1" applyAlignment="1">
      <alignment horizontal="center" vertical="center"/>
    </xf>
    <xf numFmtId="0" fontId="5" fillId="3" borderId="108" xfId="0" applyFont="1" applyFill="1" applyBorder="1" applyAlignment="1">
      <alignment horizontal="center" vertical="center" wrapText="1"/>
    </xf>
    <xf numFmtId="0" fontId="25" fillId="0" borderId="8" xfId="0" applyFont="1" applyBorder="1" applyAlignment="1">
      <alignment horizontal="center" vertical="center" wrapText="1"/>
    </xf>
    <xf numFmtId="0" fontId="5" fillId="3" borderId="109" xfId="0" applyFont="1" applyFill="1" applyBorder="1" applyAlignment="1">
      <alignment horizontal="center" vertical="center" wrapText="1"/>
    </xf>
    <xf numFmtId="9" fontId="5" fillId="3" borderId="97" xfId="1" applyFont="1" applyFill="1" applyBorder="1" applyAlignment="1">
      <alignment horizontal="center" vertical="center" wrapText="1"/>
    </xf>
    <xf numFmtId="9" fontId="5" fillId="3" borderId="109" xfId="1" applyFont="1" applyFill="1" applyBorder="1" applyAlignment="1">
      <alignment horizontal="center" vertical="center" wrapText="1"/>
    </xf>
    <xf numFmtId="9" fontId="5" fillId="0" borderId="109" xfId="1" applyFont="1" applyBorder="1" applyAlignment="1">
      <alignment horizontal="center" vertical="center" wrapText="1"/>
    </xf>
    <xf numFmtId="15" fontId="5" fillId="3" borderId="94" xfId="0" applyNumberFormat="1" applyFont="1" applyFill="1" applyBorder="1" applyAlignment="1">
      <alignment horizontal="justify" vertical="center" wrapText="1"/>
    </xf>
    <xf numFmtId="0" fontId="25" fillId="0" borderId="28" xfId="0" applyFont="1" applyBorder="1" applyAlignment="1">
      <alignment horizontal="justify" vertical="center" wrapText="1"/>
    </xf>
    <xf numFmtId="15" fontId="5" fillId="3" borderId="102" xfId="0" applyNumberFormat="1" applyFont="1" applyFill="1" applyBorder="1" applyAlignment="1">
      <alignment horizontal="justify" vertical="center" wrapText="1"/>
    </xf>
    <xf numFmtId="0" fontId="25" fillId="0" borderId="5" xfId="0" applyFont="1" applyBorder="1" applyAlignment="1">
      <alignment horizontal="justify" vertical="center" wrapText="1"/>
    </xf>
    <xf numFmtId="15" fontId="5" fillId="0" borderId="102" xfId="0" applyNumberFormat="1" applyFont="1" applyBorder="1" applyAlignment="1">
      <alignment horizontal="justify" vertical="center" wrapText="1"/>
    </xf>
    <xf numFmtId="0" fontId="29" fillId="0" borderId="28" xfId="0" applyFont="1" applyBorder="1" applyAlignment="1">
      <alignment horizontal="justify" vertical="center" wrapText="1"/>
    </xf>
    <xf numFmtId="15" fontId="5" fillId="3" borderId="96" xfId="0" applyNumberFormat="1" applyFont="1" applyFill="1" applyBorder="1" applyAlignment="1">
      <alignment horizontal="center" vertical="center" wrapText="1"/>
    </xf>
    <xf numFmtId="0" fontId="25" fillId="0" borderId="29" xfId="0" applyFont="1" applyBorder="1" applyAlignment="1">
      <alignment wrapText="1"/>
    </xf>
    <xf numFmtId="15" fontId="5" fillId="3" borderId="103" xfId="0" applyNumberFormat="1" applyFont="1" applyFill="1" applyBorder="1" applyAlignment="1">
      <alignment horizontal="center" vertical="center" wrapText="1"/>
    </xf>
    <xf numFmtId="15" fontId="5" fillId="3" borderId="103" xfId="0" applyNumberFormat="1" applyFont="1" applyFill="1" applyBorder="1" applyAlignment="1">
      <alignment horizontal="justify" vertical="center" wrapText="1"/>
    </xf>
    <xf numFmtId="0" fontId="25" fillId="0" borderId="5" xfId="0" applyFont="1" applyBorder="1" applyAlignment="1">
      <alignment wrapText="1"/>
    </xf>
    <xf numFmtId="0" fontId="25" fillId="7" borderId="16" xfId="0" applyFont="1" applyFill="1" applyBorder="1" applyAlignment="1">
      <alignment horizontal="center" vertical="center" wrapText="1"/>
    </xf>
    <xf numFmtId="15" fontId="5" fillId="3" borderId="104" xfId="0" applyNumberFormat="1" applyFont="1" applyFill="1" applyBorder="1" applyAlignment="1">
      <alignment horizontal="center" vertical="center" wrapText="1"/>
    </xf>
    <xf numFmtId="0" fontId="0" fillId="0" borderId="18" xfId="0" applyBorder="1" applyAlignment="1">
      <alignment horizontal="center" vertical="center" wrapText="1"/>
    </xf>
    <xf numFmtId="15" fontId="5" fillId="3" borderId="97" xfId="0" applyNumberFormat="1" applyFont="1" applyFill="1" applyBorder="1" applyAlignment="1">
      <alignment horizontal="center" vertical="center" wrapText="1"/>
    </xf>
    <xf numFmtId="0" fontId="0" fillId="0" borderId="18" xfId="0" applyBorder="1" applyAlignment="1">
      <alignment horizontal="center" vertical="center"/>
    </xf>
    <xf numFmtId="15" fontId="5" fillId="3" borderId="76" xfId="0" applyNumberFormat="1" applyFont="1" applyFill="1" applyBorder="1" applyAlignment="1">
      <alignment horizontal="center" vertical="center" wrapText="1"/>
    </xf>
    <xf numFmtId="0" fontId="27" fillId="0" borderId="18" xfId="0" applyFont="1" applyBorder="1" applyAlignment="1">
      <alignment horizontal="center" vertical="center" wrapText="1"/>
    </xf>
    <xf numFmtId="15" fontId="5" fillId="3" borderId="101" xfId="0" applyNumberFormat="1" applyFont="1" applyFill="1" applyBorder="1" applyAlignment="1">
      <alignment horizontal="center" vertical="center" wrapText="1"/>
    </xf>
    <xf numFmtId="15" fontId="5" fillId="3" borderId="108" xfId="0" applyNumberFormat="1" applyFont="1" applyFill="1" applyBorder="1" applyAlignment="1">
      <alignment horizontal="center" vertical="center" wrapText="1"/>
    </xf>
    <xf numFmtId="0" fontId="0" fillId="0" borderId="26" xfId="0" applyBorder="1" applyAlignment="1">
      <alignment horizontal="center" vertical="center" wrapText="1"/>
    </xf>
    <xf numFmtId="0" fontId="25" fillId="7" borderId="26" xfId="0" applyFont="1" applyFill="1" applyBorder="1" applyAlignment="1">
      <alignment horizontal="center" vertical="center" wrapText="1"/>
    </xf>
    <xf numFmtId="15" fontId="5" fillId="3" borderId="91" xfId="0" applyNumberFormat="1" applyFont="1" applyFill="1" applyBorder="1" applyAlignment="1">
      <alignment horizontal="center" vertical="center" wrapText="1"/>
    </xf>
    <xf numFmtId="15" fontId="5" fillId="3" borderId="113" xfId="0" applyNumberFormat="1" applyFont="1" applyFill="1" applyBorder="1" applyAlignment="1">
      <alignment horizontal="center" vertical="center" wrapText="1"/>
    </xf>
    <xf numFmtId="0" fontId="11" fillId="7" borderId="8" xfId="2" applyFill="1" applyBorder="1" applyAlignment="1">
      <alignment horizontal="center" vertical="center" wrapText="1"/>
    </xf>
    <xf numFmtId="164" fontId="11" fillId="3" borderId="91" xfId="2" applyNumberFormat="1" applyFill="1" applyBorder="1" applyAlignment="1">
      <alignment horizontal="center" vertical="center" wrapText="1"/>
    </xf>
    <xf numFmtId="15" fontId="11" fillId="3" borderId="8" xfId="2" applyNumberFormat="1" applyFill="1" applyBorder="1" applyAlignment="1">
      <alignment horizontal="center" vertical="center" wrapText="1"/>
    </xf>
    <xf numFmtId="164" fontId="11" fillId="3" borderId="26" xfId="2" applyNumberFormat="1" applyFill="1" applyBorder="1" applyAlignment="1">
      <alignment horizontal="center" vertical="center" wrapText="1"/>
    </xf>
    <xf numFmtId="0" fontId="11" fillId="8" borderId="8" xfId="2" applyFill="1" applyBorder="1" applyAlignment="1">
      <alignment horizontal="center" vertical="center" wrapText="1"/>
    </xf>
    <xf numFmtId="164" fontId="11" fillId="0" borderId="26" xfId="2" applyNumberFormat="1" applyBorder="1" applyAlignment="1">
      <alignment horizontal="center" vertical="center" wrapText="1"/>
    </xf>
    <xf numFmtId="0" fontId="28" fillId="7" borderId="8" xfId="0" applyFont="1" applyFill="1" applyBorder="1" applyAlignment="1">
      <alignment horizontal="center" vertical="center" wrapText="1"/>
    </xf>
    <xf numFmtId="0" fontId="11" fillId="0" borderId="8" xfId="2" applyBorder="1" applyAlignment="1">
      <alignment horizontal="center" vertical="center"/>
    </xf>
    <xf numFmtId="0" fontId="11" fillId="0" borderId="8" xfId="2" applyBorder="1" applyAlignment="1">
      <alignment horizontal="center" vertical="center" wrapText="1"/>
    </xf>
    <xf numFmtId="164" fontId="11" fillId="3" borderId="97" xfId="2" applyNumberFormat="1" applyFill="1" applyBorder="1" applyAlignment="1">
      <alignment horizontal="center" vertical="center" wrapText="1"/>
    </xf>
    <xf numFmtId="0" fontId="11" fillId="0" borderId="26" xfId="2" applyBorder="1" applyAlignment="1">
      <alignment horizontal="center" vertical="center" wrapText="1"/>
    </xf>
    <xf numFmtId="164" fontId="11" fillId="0" borderId="97" xfId="2" applyNumberFormat="1" applyBorder="1" applyAlignment="1">
      <alignment horizontal="center" vertical="center" wrapText="1"/>
    </xf>
    <xf numFmtId="14" fontId="25" fillId="0" borderId="8" xfId="0" applyNumberFormat="1" applyFont="1" applyBorder="1" applyAlignment="1">
      <alignment horizontal="center" vertical="center" wrapText="1"/>
    </xf>
    <xf numFmtId="164" fontId="5" fillId="3" borderId="91" xfId="0" applyNumberFormat="1" applyFont="1" applyFill="1" applyBorder="1" applyAlignment="1">
      <alignment horizontal="center" vertical="center" wrapText="1"/>
    </xf>
    <xf numFmtId="14" fontId="0" fillId="0" borderId="8" xfId="0" applyNumberFormat="1" applyBorder="1" applyAlignment="1">
      <alignment horizontal="center" vertical="center"/>
    </xf>
    <xf numFmtId="164" fontId="5" fillId="3" borderId="68" xfId="0" applyNumberFormat="1" applyFont="1" applyFill="1" applyBorder="1" applyAlignment="1">
      <alignment horizontal="center" vertical="center" wrapText="1"/>
    </xf>
    <xf numFmtId="164" fontId="5" fillId="7" borderId="8" xfId="0" applyNumberFormat="1" applyFont="1" applyFill="1" applyBorder="1" applyAlignment="1">
      <alignment horizontal="center" vertical="center" wrapText="1"/>
    </xf>
    <xf numFmtId="164" fontId="5" fillId="3" borderId="93" xfId="0" applyNumberFormat="1" applyFont="1" applyFill="1" applyBorder="1" applyAlignment="1">
      <alignment horizontal="center" vertical="center" wrapText="1"/>
    </xf>
    <xf numFmtId="0" fontId="25" fillId="0" borderId="12" xfId="0" applyFont="1" applyBorder="1" applyAlignment="1">
      <alignment horizontal="center" vertical="center" wrapText="1"/>
    </xf>
    <xf numFmtId="15" fontId="5" fillId="3" borderId="107" xfId="0" applyNumberFormat="1" applyFont="1" applyFill="1" applyBorder="1" applyAlignment="1">
      <alignment horizontal="center" vertical="center" wrapText="1"/>
    </xf>
    <xf numFmtId="0" fontId="25" fillId="0" borderId="12" xfId="0" applyFont="1" applyBorder="1" applyAlignment="1">
      <alignment horizontal="justify" vertical="center" wrapText="1"/>
    </xf>
    <xf numFmtId="0" fontId="5" fillId="3" borderId="107" xfId="0" applyFont="1" applyFill="1" applyBorder="1" applyAlignment="1">
      <alignment horizontal="justify" vertical="center" wrapText="1"/>
    </xf>
    <xf numFmtId="15" fontId="5" fillId="3" borderId="107" xfId="0" applyNumberFormat="1" applyFont="1" applyFill="1" applyBorder="1" applyAlignment="1">
      <alignment horizontal="justify" vertical="center" wrapText="1"/>
    </xf>
    <xf numFmtId="0" fontId="5" fillId="0" borderId="107" xfId="0" applyFont="1" applyBorder="1" applyAlignment="1">
      <alignment horizontal="justify" vertical="center" wrapText="1"/>
    </xf>
    <xf numFmtId="15" fontId="5" fillId="3" borderId="93" xfId="0" applyNumberFormat="1" applyFont="1" applyFill="1" applyBorder="1" applyAlignment="1">
      <alignment horizontal="center" vertical="center" wrapText="1"/>
    </xf>
    <xf numFmtId="15" fontId="5" fillId="3" borderId="92" xfId="0" applyNumberFormat="1" applyFont="1" applyFill="1" applyBorder="1" applyAlignment="1">
      <alignment horizontal="center" vertical="center" wrapText="1"/>
    </xf>
    <xf numFmtId="0" fontId="25" fillId="4" borderId="8" xfId="0" applyFont="1" applyFill="1" applyBorder="1" applyAlignment="1">
      <alignment horizontal="center" vertical="center" wrapText="1"/>
    </xf>
    <xf numFmtId="0" fontId="25" fillId="0" borderId="11" xfId="0" applyFont="1" applyBorder="1" applyAlignment="1">
      <alignment wrapText="1"/>
    </xf>
    <xf numFmtId="15" fontId="5" fillId="3" borderId="110" xfId="0" applyNumberFormat="1" applyFont="1" applyFill="1" applyBorder="1" applyAlignment="1">
      <alignment horizontal="center" vertical="center" wrapText="1"/>
    </xf>
    <xf numFmtId="0" fontId="25" fillId="0" borderId="8" xfId="0" applyFont="1" applyBorder="1" applyAlignment="1">
      <alignment wrapText="1"/>
    </xf>
    <xf numFmtId="14" fontId="5" fillId="3" borderId="91" xfId="0" applyNumberFormat="1" applyFont="1" applyFill="1" applyBorder="1" applyAlignment="1">
      <alignment horizontal="center" vertical="center" wrapText="1"/>
    </xf>
    <xf numFmtId="165" fontId="5" fillId="3" borderId="91" xfId="0" applyNumberFormat="1" applyFont="1" applyFill="1" applyBorder="1" applyAlignment="1">
      <alignment horizontal="center" vertical="center" wrapText="1"/>
    </xf>
    <xf numFmtId="0" fontId="25" fillId="0" borderId="10" xfId="0" applyFont="1" applyBorder="1" applyAlignment="1">
      <alignment wrapText="1"/>
    </xf>
    <xf numFmtId="15" fontId="5" fillId="3" borderId="102" xfId="0" applyNumberFormat="1" applyFont="1" applyFill="1" applyBorder="1" applyAlignment="1">
      <alignment horizontal="center" vertical="center" wrapText="1"/>
    </xf>
    <xf numFmtId="15" fontId="5" fillId="3" borderId="111" xfId="0" applyNumberFormat="1" applyFont="1" applyFill="1" applyBorder="1" applyAlignment="1">
      <alignment horizontal="center" vertical="center" wrapText="1"/>
    </xf>
    <xf numFmtId="169" fontId="5" fillId="0" borderId="10" xfId="0" applyNumberFormat="1" applyFont="1" applyBorder="1" applyAlignment="1">
      <alignment horizontal="center" vertical="center" wrapText="1"/>
    </xf>
    <xf numFmtId="165" fontId="5" fillId="3" borderId="109" xfId="0" applyNumberFormat="1" applyFont="1" applyFill="1" applyBorder="1" applyAlignment="1">
      <alignment horizontal="center" vertical="center" wrapText="1"/>
    </xf>
    <xf numFmtId="17" fontId="5" fillId="3" borderId="109" xfId="0" applyNumberFormat="1" applyFont="1" applyFill="1" applyBorder="1" applyAlignment="1">
      <alignment horizontal="center" vertical="center" wrapText="1"/>
    </xf>
    <xf numFmtId="17" fontId="5" fillId="3" borderId="91" xfId="0" applyNumberFormat="1" applyFont="1" applyFill="1" applyBorder="1" applyAlignment="1">
      <alignment horizontal="center" vertical="center" wrapText="1"/>
    </xf>
    <xf numFmtId="0" fontId="25" fillId="0" borderId="22" xfId="0" applyFont="1" applyBorder="1" applyAlignment="1">
      <alignment wrapText="1"/>
    </xf>
    <xf numFmtId="15" fontId="5" fillId="3" borderId="105" xfId="0" applyNumberFormat="1" applyFont="1" applyFill="1" applyBorder="1" applyAlignment="1">
      <alignment horizontal="center" vertical="center" wrapText="1"/>
    </xf>
    <xf numFmtId="0" fontId="25" fillId="0" borderId="7" xfId="0" applyFont="1" applyBorder="1" applyAlignment="1">
      <alignment wrapText="1"/>
    </xf>
    <xf numFmtId="165" fontId="5" fillId="3" borderId="98" xfId="0" applyNumberFormat="1" applyFont="1" applyFill="1" applyBorder="1" applyAlignment="1">
      <alignment horizontal="center" vertical="center" wrapText="1"/>
    </xf>
    <xf numFmtId="0" fontId="25" fillId="0" borderId="27" xfId="0" applyFont="1" applyBorder="1" applyAlignment="1">
      <alignment wrapText="1"/>
    </xf>
    <xf numFmtId="165" fontId="5" fillId="3" borderId="99" xfId="0" applyNumberFormat="1" applyFont="1" applyFill="1" applyBorder="1" applyAlignment="1">
      <alignment horizontal="center" vertical="center" wrapText="1"/>
    </xf>
    <xf numFmtId="0" fontId="32" fillId="0" borderId="102" xfId="0" applyFont="1" applyBorder="1" applyAlignment="1">
      <alignment horizontal="justify" vertical="center" wrapText="1"/>
    </xf>
    <xf numFmtId="0" fontId="33" fillId="0" borderId="102" xfId="0" applyFont="1" applyBorder="1" applyAlignment="1">
      <alignment horizontal="justify" vertical="center" wrapText="1"/>
    </xf>
    <xf numFmtId="0" fontId="0" fillId="0" borderId="102" xfId="0" applyBorder="1" applyAlignment="1">
      <alignment horizontal="justify" vertical="center" wrapText="1"/>
    </xf>
    <xf numFmtId="15" fontId="5" fillId="4" borderId="12" xfId="0" applyNumberFormat="1" applyFont="1" applyFill="1" applyBorder="1" applyAlignment="1">
      <alignment horizontal="center" vertical="center" wrapText="1"/>
    </xf>
    <xf numFmtId="0" fontId="25" fillId="4" borderId="107" xfId="0" applyFont="1" applyFill="1" applyBorder="1" applyAlignment="1">
      <alignment horizontal="center" vertical="center" wrapText="1"/>
    </xf>
    <xf numFmtId="0" fontId="33" fillId="0" borderId="76" xfId="0" applyFont="1" applyBorder="1" applyAlignment="1">
      <alignment horizontal="left" vertical="center" wrapText="1"/>
    </xf>
    <xf numFmtId="0" fontId="32" fillId="0" borderId="12" xfId="0" applyFont="1" applyBorder="1" applyAlignment="1">
      <alignment horizontal="justify" vertical="center" wrapText="1"/>
    </xf>
    <xf numFmtId="0" fontId="0" fillId="4" borderId="97" xfId="0" applyFill="1" applyBorder="1" applyAlignment="1">
      <alignment horizontal="center" vertical="center"/>
    </xf>
    <xf numFmtId="0" fontId="25" fillId="4" borderId="109" xfId="0" applyFont="1" applyFill="1" applyBorder="1" applyAlignment="1">
      <alignment horizontal="center" vertical="center" wrapText="1"/>
    </xf>
    <xf numFmtId="0" fontId="26" fillId="0" borderId="107" xfId="0" applyFont="1" applyBorder="1" applyAlignment="1">
      <alignment wrapText="1"/>
    </xf>
    <xf numFmtId="15" fontId="5" fillId="0" borderId="95" xfId="0" applyNumberFormat="1" applyFont="1" applyBorder="1" applyAlignment="1">
      <alignment horizontal="center" vertical="center" wrapText="1"/>
    </xf>
    <xf numFmtId="15" fontId="5" fillId="0" borderId="5" xfId="0" applyNumberFormat="1" applyFont="1" applyBorder="1" applyAlignment="1">
      <alignment horizontal="justify" vertical="center" wrapText="1"/>
    </xf>
    <xf numFmtId="4" fontId="5" fillId="0" borderId="8" xfId="0" applyNumberFormat="1" applyFont="1" applyBorder="1" applyAlignment="1">
      <alignment horizontal="center" vertical="center" wrapText="1"/>
    </xf>
    <xf numFmtId="0" fontId="0" fillId="0" borderId="12" xfId="0" applyBorder="1" applyAlignment="1">
      <alignment horizontal="justify" vertical="center" wrapText="1"/>
    </xf>
    <xf numFmtId="167" fontId="5" fillId="0" borderId="8" xfId="0" applyNumberFormat="1" applyFont="1" applyBorder="1" applyAlignment="1">
      <alignment horizontal="center" vertical="center" wrapText="1"/>
    </xf>
    <xf numFmtId="0" fontId="25" fillId="0" borderId="7" xfId="0" applyFont="1" applyBorder="1" applyAlignment="1">
      <alignment horizontal="center" vertical="center" wrapText="1"/>
    </xf>
    <xf numFmtId="15" fontId="11" fillId="0" borderId="8" xfId="2" applyNumberFormat="1" applyFill="1" applyBorder="1" applyAlignment="1">
      <alignment horizontal="center" vertical="center" wrapText="1"/>
    </xf>
    <xf numFmtId="3" fontId="5" fillId="0" borderId="8" xfId="0" applyNumberFormat="1" applyFont="1" applyBorder="1" applyAlignment="1">
      <alignment horizontal="center" vertical="center" wrapText="1"/>
    </xf>
    <xf numFmtId="3" fontId="5" fillId="0" borderId="27" xfId="0" applyNumberFormat="1" applyFont="1" applyBorder="1" applyAlignment="1">
      <alignment horizontal="left" vertical="center" wrapText="1"/>
    </xf>
    <xf numFmtId="168" fontId="5" fillId="0" borderId="7" xfId="0" applyNumberFormat="1" applyFont="1" applyBorder="1" applyAlignment="1">
      <alignment horizontal="center" vertical="center" wrapText="1"/>
    </xf>
    <xf numFmtId="15" fontId="5" fillId="0" borderId="22" xfId="0" applyNumberFormat="1" applyFont="1" applyBorder="1" applyAlignment="1">
      <alignment vertical="center" wrapText="1"/>
    </xf>
    <xf numFmtId="1" fontId="5" fillId="0" borderId="10" xfId="0" applyNumberFormat="1" applyFont="1" applyBorder="1" applyAlignment="1">
      <alignment horizontal="center" vertical="center" wrapText="1"/>
    </xf>
    <xf numFmtId="165" fontId="5" fillId="0" borderId="7" xfId="0" applyNumberFormat="1" applyFont="1" applyBorder="1" applyAlignment="1">
      <alignment horizontal="center" vertical="center" wrapText="1"/>
    </xf>
    <xf numFmtId="170" fontId="5" fillId="0" borderId="8" xfId="3" applyNumberFormat="1" applyFont="1" applyFill="1" applyBorder="1" applyAlignment="1">
      <alignment horizontal="center" vertical="center" wrapText="1"/>
    </xf>
    <xf numFmtId="170" fontId="5" fillId="0" borderId="27" xfId="3" applyNumberFormat="1" applyFont="1" applyFill="1" applyBorder="1" applyAlignment="1">
      <alignment horizontal="center" vertical="center" wrapText="1"/>
    </xf>
    <xf numFmtId="0" fontId="11" fillId="0" borderId="0" xfId="2" applyFill="1" applyBorder="1" applyAlignment="1">
      <alignment horizontal="center" vertical="center"/>
    </xf>
    <xf numFmtId="0" fontId="26" fillId="0" borderId="25" xfId="0" applyFont="1" applyBorder="1" applyAlignment="1">
      <alignment wrapText="1"/>
    </xf>
    <xf numFmtId="15" fontId="5" fillId="4" borderId="11" xfId="0" applyNumberFormat="1" applyFont="1" applyFill="1" applyBorder="1" applyAlignment="1">
      <alignment horizontal="center" vertical="center" wrapText="1"/>
    </xf>
    <xf numFmtId="0" fontId="25" fillId="4" borderId="91" xfId="0" applyFont="1" applyFill="1" applyBorder="1" applyAlignment="1">
      <alignment horizontal="center" vertical="center" wrapText="1"/>
    </xf>
    <xf numFmtId="0" fontId="25" fillId="4" borderId="111" xfId="0" applyFont="1" applyFill="1" applyBorder="1" applyAlignment="1">
      <alignment horizontal="center" vertical="center" wrapText="1"/>
    </xf>
    <xf numFmtId="15" fontId="25" fillId="4" borderId="109" xfId="0" applyNumberFormat="1" applyFont="1" applyFill="1" applyBorder="1" applyAlignment="1">
      <alignment horizontal="center" vertical="center" wrapText="1"/>
    </xf>
    <xf numFmtId="15" fontId="25" fillId="4" borderId="91" xfId="0" applyNumberFormat="1" applyFont="1" applyFill="1" applyBorder="1" applyAlignment="1">
      <alignment horizontal="center" vertical="center" wrapText="1"/>
    </xf>
    <xf numFmtId="0" fontId="25" fillId="4" borderId="105" xfId="0" applyFont="1" applyFill="1" applyBorder="1" applyAlignment="1">
      <alignment horizontal="left" vertical="center" wrapText="1"/>
    </xf>
    <xf numFmtId="15" fontId="5" fillId="4" borderId="10" xfId="0" applyNumberFormat="1" applyFont="1" applyFill="1" applyBorder="1" applyAlignment="1">
      <alignment horizontal="center" vertical="center" wrapText="1"/>
    </xf>
    <xf numFmtId="0" fontId="25" fillId="0" borderId="12" xfId="0" applyFont="1" applyBorder="1" applyAlignment="1">
      <alignment horizontal="left" vertical="center" wrapText="1"/>
    </xf>
    <xf numFmtId="15" fontId="5" fillId="4" borderId="26" xfId="0" applyNumberFormat="1" applyFont="1" applyFill="1" applyBorder="1" applyAlignment="1">
      <alignment horizontal="center" vertical="center" wrapText="1"/>
    </xf>
    <xf numFmtId="15" fontId="11" fillId="4" borderId="26" xfId="2" applyNumberFormat="1" applyFill="1" applyBorder="1" applyAlignment="1">
      <alignment horizontal="center" vertical="center" wrapText="1"/>
    </xf>
    <xf numFmtId="15" fontId="11" fillId="0" borderId="26" xfId="2" applyNumberFormat="1" applyBorder="1" applyAlignment="1">
      <alignment horizontal="center" vertical="center" wrapText="1"/>
    </xf>
    <xf numFmtId="0" fontId="32" fillId="4" borderId="107" xfId="0" applyFont="1" applyFill="1" applyBorder="1" applyAlignment="1">
      <alignment horizontal="justify" vertical="center" wrapText="1"/>
    </xf>
    <xf numFmtId="0" fontId="32" fillId="0" borderId="107" xfId="0" applyFont="1" applyBorder="1" applyAlignment="1">
      <alignment horizontal="justify" vertical="center" wrapText="1"/>
    </xf>
    <xf numFmtId="0" fontId="25" fillId="4" borderId="12" xfId="0" applyFont="1" applyFill="1" applyBorder="1" applyAlignment="1">
      <alignment horizontal="justify" vertical="center" wrapText="1"/>
    </xf>
    <xf numFmtId="15" fontId="11" fillId="10" borderId="26" xfId="2" applyNumberFormat="1" applyFill="1" applyBorder="1" applyAlignment="1">
      <alignment horizontal="center" vertical="center" wrapText="1"/>
    </xf>
    <xf numFmtId="3" fontId="0" fillId="0" borderId="0" xfId="0" applyNumberFormat="1" applyAlignment="1">
      <alignment horizontal="center"/>
    </xf>
    <xf numFmtId="3" fontId="9" fillId="0" borderId="0" xfId="0" applyNumberFormat="1" applyFont="1" applyAlignment="1">
      <alignment horizontal="center"/>
    </xf>
    <xf numFmtId="3" fontId="0" fillId="0" borderId="0" xfId="0" applyNumberFormat="1"/>
    <xf numFmtId="0" fontId="0" fillId="0" borderId="109" xfId="0" applyBorder="1" applyAlignment="1">
      <alignment horizontal="center" vertical="center" wrapText="1"/>
    </xf>
    <xf numFmtId="0" fontId="5" fillId="0" borderId="114" xfId="0" applyFont="1" applyBorder="1" applyAlignment="1">
      <alignment horizontal="justify" vertical="center" wrapText="1"/>
    </xf>
    <xf numFmtId="15" fontId="5" fillId="0" borderId="114" xfId="0" applyNumberFormat="1" applyFont="1" applyBorder="1" applyAlignment="1">
      <alignment horizontal="center" vertical="center" wrapText="1"/>
    </xf>
    <xf numFmtId="0" fontId="25" fillId="0" borderId="0" xfId="0" applyFont="1" applyAlignment="1">
      <alignment horizontal="center" vertical="center" wrapText="1"/>
    </xf>
    <xf numFmtId="15" fontId="5" fillId="0" borderId="0" xfId="0" applyNumberFormat="1" applyFont="1" applyAlignment="1">
      <alignment horizontal="center" vertical="center" wrapText="1"/>
    </xf>
    <xf numFmtId="0" fontId="25" fillId="0" borderId="107" xfId="0" quotePrefix="1" applyFont="1" applyBorder="1" applyAlignment="1">
      <alignment horizontal="justify" vertical="center" wrapText="1"/>
    </xf>
    <xf numFmtId="164" fontId="0" fillId="0" borderId="0" xfId="0" applyNumberFormat="1" applyAlignment="1">
      <alignment horizontal="left" vertical="center" wrapText="1"/>
    </xf>
    <xf numFmtId="0" fontId="25" fillId="0" borderId="111" xfId="0" applyFont="1" applyBorder="1" applyAlignment="1">
      <alignment horizontal="center" vertical="center" wrapText="1"/>
    </xf>
    <xf numFmtId="0" fontId="25" fillId="0" borderId="99" xfId="0" applyFont="1" applyBorder="1" applyAlignment="1">
      <alignment vertical="center" wrapText="1"/>
    </xf>
    <xf numFmtId="0" fontId="31" fillId="0" borderId="102" xfId="0" applyFont="1" applyBorder="1" applyAlignment="1">
      <alignment horizontal="justify" vertical="center" wrapText="1"/>
    </xf>
    <xf numFmtId="0" fontId="25" fillId="10" borderId="107" xfId="0" applyFont="1" applyFill="1" applyBorder="1" applyAlignment="1">
      <alignment horizontal="justify" vertical="center" wrapText="1"/>
    </xf>
    <xf numFmtId="0" fontId="32" fillId="10" borderId="102" xfId="0" applyFont="1" applyFill="1" applyBorder="1" applyAlignment="1">
      <alignment horizontal="justify" vertical="center" wrapText="1"/>
    </xf>
    <xf numFmtId="164" fontId="5" fillId="0" borderId="93" xfId="0" applyNumberFormat="1" applyFont="1" applyBorder="1" applyAlignment="1">
      <alignment horizontal="center" vertical="center" wrapText="1"/>
    </xf>
    <xf numFmtId="164" fontId="5" fillId="9" borderId="8" xfId="0" applyNumberFormat="1" applyFont="1" applyFill="1" applyBorder="1" applyAlignment="1">
      <alignment horizontal="center" vertical="center" wrapText="1"/>
    </xf>
    <xf numFmtId="0" fontId="25" fillId="0" borderId="107" xfId="0" applyFont="1" applyFill="1" applyBorder="1" applyAlignment="1">
      <alignment horizontal="justify" vertical="center" wrapText="1"/>
    </xf>
    <xf numFmtId="0" fontId="0" fillId="0" borderId="0" xfId="0" applyFont="1" applyAlignment="1">
      <alignment vertical="center" wrapText="1"/>
    </xf>
    <xf numFmtId="164" fontId="5" fillId="10" borderId="8" xfId="0" applyNumberFormat="1" applyFont="1" applyFill="1" applyBorder="1" applyAlignment="1">
      <alignment horizontal="center" vertical="center" wrapText="1"/>
    </xf>
    <xf numFmtId="15" fontId="5" fillId="10" borderId="69" xfId="0" applyNumberFormat="1" applyFont="1" applyFill="1" applyBorder="1" applyAlignment="1">
      <alignment horizontal="center" vertical="center" wrapText="1"/>
    </xf>
    <xf numFmtId="15" fontId="5" fillId="10" borderId="72" xfId="0" applyNumberFormat="1" applyFont="1" applyFill="1" applyBorder="1" applyAlignment="1">
      <alignment horizontal="center" vertical="center" wrapText="1"/>
    </xf>
    <xf numFmtId="15" fontId="5" fillId="10" borderId="74" xfId="0" applyNumberFormat="1" applyFont="1" applyFill="1" applyBorder="1" applyAlignment="1">
      <alignment horizontal="center" vertical="center" wrapText="1"/>
    </xf>
    <xf numFmtId="15" fontId="5" fillId="10" borderId="12" xfId="0" applyNumberFormat="1" applyFont="1" applyFill="1" applyBorder="1" applyAlignment="1">
      <alignment horizontal="center" vertical="center" wrapText="1"/>
    </xf>
    <xf numFmtId="0" fontId="5" fillId="10" borderId="12" xfId="0" applyFont="1" applyFill="1" applyBorder="1" applyAlignment="1">
      <alignment horizontal="justify" vertical="center" wrapText="1"/>
    </xf>
    <xf numFmtId="14" fontId="0" fillId="10" borderId="68" xfId="0" applyNumberFormat="1" applyFill="1" applyBorder="1" applyAlignment="1">
      <alignment horizontal="center" vertical="center"/>
    </xf>
    <xf numFmtId="0" fontId="25" fillId="10" borderId="107" xfId="0" applyFont="1" applyFill="1" applyBorder="1" applyAlignment="1">
      <alignment horizontal="center" vertical="center" wrapText="1"/>
    </xf>
  </cellXfs>
  <cellStyles count="4">
    <cellStyle name="Collegamento ipertestuale" xfId="2" builtinId="8"/>
    <cellStyle name="Migliaia" xfId="3" builtinId="3"/>
    <cellStyle name="Normale" xfId="0" builtinId="0"/>
    <cellStyle name="Percentuale" xfId="1" builtinId="5"/>
  </cellStyles>
  <dxfs count="1182">
    <dxf>
      <font>
        <b val="0"/>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alignment wrapText="1" readingOrder="0"/>
    </dxf>
    <dxf>
      <font>
        <b val="0"/>
      </font>
    </dxf>
  </dxfs>
  <tableStyles count="0" defaultTableStyle="TableStyleMedium2" defaultPivotStyle="PivotStyleLight16"/>
  <colors>
    <mruColors>
      <color rgb="FF00FF00"/>
      <color rgb="FFFD620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24"/>
    </mc:Choice>
    <mc:Fallback>
      <c:style val="24"/>
    </mc:Fallback>
  </mc:AlternateContent>
  <c:chart>
    <c:title>
      <c:overlay val="0"/>
    </c:title>
    <c:autoTitleDeleted val="0"/>
    <c:plotArea>
      <c:layout>
        <c:manualLayout>
          <c:layoutTarget val="inner"/>
          <c:xMode val="edge"/>
          <c:yMode val="edge"/>
          <c:x val="4.420781707558516E-2"/>
          <c:y val="3.2939605505928969E-2"/>
          <c:w val="0.94878017527265646"/>
          <c:h val="0.83790813578026746"/>
        </c:manualLayout>
      </c:layout>
      <c:barChart>
        <c:barDir val="col"/>
        <c:grouping val="clustered"/>
        <c:varyColors val="0"/>
        <c:ser>
          <c:idx val="0"/>
          <c:order val="0"/>
          <c:tx>
            <c:strRef>
              <c:f>'Status mensili'!$C$1</c:f>
              <c:strCache>
                <c:ptCount val="1"/>
                <c:pt idx="0">
                  <c:v>Monthly deals 
(first contact)</c:v>
                </c:pt>
              </c:strCache>
            </c:strRef>
          </c:tx>
          <c:spPr>
            <a:solidFill>
              <a:schemeClr val="accent6"/>
            </a:solidFill>
            <a:ln>
              <a:noFill/>
            </a:ln>
          </c:spPr>
          <c:invertIfNegative val="0"/>
          <c:trendline>
            <c:spPr>
              <a:ln w="28575">
                <a:solidFill>
                  <a:srgbClr val="C00000"/>
                </a:solidFill>
              </a:ln>
            </c:spPr>
            <c:trendlineType val="movingAvg"/>
            <c:period val="6"/>
            <c:dispRSqr val="0"/>
            <c:dispEq val="0"/>
          </c:trendline>
          <c:cat>
            <c:numRef>
              <c:f>'Status mensili'!$B$2:$B$94</c:f>
              <c:numCache>
                <c:formatCode>mmm\-yy</c:formatCode>
                <c:ptCount val="93"/>
                <c:pt idx="0">
                  <c:v>42947</c:v>
                </c:pt>
                <c:pt idx="1">
                  <c:v>42978</c:v>
                </c:pt>
                <c:pt idx="2">
                  <c:v>43008</c:v>
                </c:pt>
                <c:pt idx="3">
                  <c:v>43039</c:v>
                </c:pt>
                <c:pt idx="4">
                  <c:v>43069</c:v>
                </c:pt>
                <c:pt idx="5">
                  <c:v>43100</c:v>
                </c:pt>
                <c:pt idx="6">
                  <c:v>43131</c:v>
                </c:pt>
                <c:pt idx="7">
                  <c:v>43159</c:v>
                </c:pt>
                <c:pt idx="8">
                  <c:v>43190</c:v>
                </c:pt>
                <c:pt idx="9">
                  <c:v>43220</c:v>
                </c:pt>
                <c:pt idx="10">
                  <c:v>43251</c:v>
                </c:pt>
                <c:pt idx="11">
                  <c:v>43281</c:v>
                </c:pt>
                <c:pt idx="12">
                  <c:v>43312</c:v>
                </c:pt>
                <c:pt idx="13">
                  <c:v>43343</c:v>
                </c:pt>
                <c:pt idx="14">
                  <c:v>43373</c:v>
                </c:pt>
                <c:pt idx="15">
                  <c:v>43404</c:v>
                </c:pt>
                <c:pt idx="16">
                  <c:v>43434</c:v>
                </c:pt>
                <c:pt idx="17">
                  <c:v>43465</c:v>
                </c:pt>
                <c:pt idx="18">
                  <c:v>43496</c:v>
                </c:pt>
                <c:pt idx="19">
                  <c:v>43524</c:v>
                </c:pt>
                <c:pt idx="20">
                  <c:v>43555</c:v>
                </c:pt>
                <c:pt idx="21">
                  <c:v>43585</c:v>
                </c:pt>
                <c:pt idx="22">
                  <c:v>43616</c:v>
                </c:pt>
                <c:pt idx="23">
                  <c:v>43646</c:v>
                </c:pt>
                <c:pt idx="24">
                  <c:v>43677</c:v>
                </c:pt>
                <c:pt idx="25">
                  <c:v>43708</c:v>
                </c:pt>
                <c:pt idx="26">
                  <c:v>43738</c:v>
                </c:pt>
                <c:pt idx="27">
                  <c:v>43769</c:v>
                </c:pt>
                <c:pt idx="28">
                  <c:v>43799</c:v>
                </c:pt>
                <c:pt idx="29">
                  <c:v>43830</c:v>
                </c:pt>
                <c:pt idx="30">
                  <c:v>43861</c:v>
                </c:pt>
                <c:pt idx="31">
                  <c:v>43890</c:v>
                </c:pt>
                <c:pt idx="32">
                  <c:v>43921</c:v>
                </c:pt>
                <c:pt idx="33">
                  <c:v>43951</c:v>
                </c:pt>
                <c:pt idx="34">
                  <c:v>43982</c:v>
                </c:pt>
                <c:pt idx="35">
                  <c:v>44012</c:v>
                </c:pt>
                <c:pt idx="36">
                  <c:v>44043</c:v>
                </c:pt>
                <c:pt idx="37">
                  <c:v>44074</c:v>
                </c:pt>
                <c:pt idx="38">
                  <c:v>44104</c:v>
                </c:pt>
                <c:pt idx="39">
                  <c:v>44135</c:v>
                </c:pt>
                <c:pt idx="40">
                  <c:v>44165</c:v>
                </c:pt>
                <c:pt idx="41">
                  <c:v>44196</c:v>
                </c:pt>
                <c:pt idx="42">
                  <c:v>44227</c:v>
                </c:pt>
                <c:pt idx="43">
                  <c:v>44255</c:v>
                </c:pt>
                <c:pt idx="44">
                  <c:v>44286</c:v>
                </c:pt>
                <c:pt idx="45">
                  <c:v>44316</c:v>
                </c:pt>
                <c:pt idx="46">
                  <c:v>44347</c:v>
                </c:pt>
                <c:pt idx="47">
                  <c:v>44377</c:v>
                </c:pt>
                <c:pt idx="48">
                  <c:v>44408</c:v>
                </c:pt>
                <c:pt idx="49">
                  <c:v>44439</c:v>
                </c:pt>
                <c:pt idx="50">
                  <c:v>44469</c:v>
                </c:pt>
                <c:pt idx="51">
                  <c:v>44500</c:v>
                </c:pt>
                <c:pt idx="52">
                  <c:v>44530</c:v>
                </c:pt>
                <c:pt idx="53">
                  <c:v>44561</c:v>
                </c:pt>
                <c:pt idx="54">
                  <c:v>44592</c:v>
                </c:pt>
                <c:pt idx="55">
                  <c:v>44620</c:v>
                </c:pt>
                <c:pt idx="56">
                  <c:v>44651</c:v>
                </c:pt>
                <c:pt idx="57">
                  <c:v>44681</c:v>
                </c:pt>
                <c:pt idx="58">
                  <c:v>44712</c:v>
                </c:pt>
                <c:pt idx="59">
                  <c:v>44742</c:v>
                </c:pt>
                <c:pt idx="60">
                  <c:v>44773</c:v>
                </c:pt>
                <c:pt idx="61">
                  <c:v>44804</c:v>
                </c:pt>
                <c:pt idx="62">
                  <c:v>44834</c:v>
                </c:pt>
                <c:pt idx="63">
                  <c:v>44865</c:v>
                </c:pt>
                <c:pt idx="64">
                  <c:v>44895</c:v>
                </c:pt>
                <c:pt idx="65">
                  <c:v>44926</c:v>
                </c:pt>
                <c:pt idx="66">
                  <c:v>44957</c:v>
                </c:pt>
                <c:pt idx="67">
                  <c:v>44985</c:v>
                </c:pt>
                <c:pt idx="68">
                  <c:v>45016</c:v>
                </c:pt>
                <c:pt idx="69">
                  <c:v>45046</c:v>
                </c:pt>
                <c:pt idx="70">
                  <c:v>45077</c:v>
                </c:pt>
                <c:pt idx="71">
                  <c:v>45107</c:v>
                </c:pt>
                <c:pt idx="72">
                  <c:v>45137</c:v>
                </c:pt>
                <c:pt idx="73">
                  <c:v>45169</c:v>
                </c:pt>
                <c:pt idx="74">
                  <c:v>45199</c:v>
                </c:pt>
                <c:pt idx="75">
                  <c:v>45230</c:v>
                </c:pt>
                <c:pt idx="76">
                  <c:v>45260</c:v>
                </c:pt>
                <c:pt idx="77">
                  <c:v>45291</c:v>
                </c:pt>
                <c:pt idx="78">
                  <c:v>45322</c:v>
                </c:pt>
                <c:pt idx="79">
                  <c:v>45351</c:v>
                </c:pt>
                <c:pt idx="80">
                  <c:v>45382</c:v>
                </c:pt>
                <c:pt idx="81">
                  <c:v>45412</c:v>
                </c:pt>
                <c:pt idx="82">
                  <c:v>45443</c:v>
                </c:pt>
                <c:pt idx="83">
                  <c:v>45473</c:v>
                </c:pt>
                <c:pt idx="84">
                  <c:v>45504</c:v>
                </c:pt>
                <c:pt idx="85">
                  <c:v>45535</c:v>
                </c:pt>
                <c:pt idx="86">
                  <c:v>45565</c:v>
                </c:pt>
                <c:pt idx="87">
                  <c:v>45596</c:v>
                </c:pt>
                <c:pt idx="88">
                  <c:v>45626</c:v>
                </c:pt>
                <c:pt idx="89">
                  <c:v>45657</c:v>
                </c:pt>
                <c:pt idx="90">
                  <c:v>45688</c:v>
                </c:pt>
                <c:pt idx="91">
                  <c:v>45716</c:v>
                </c:pt>
                <c:pt idx="92">
                  <c:v>45747</c:v>
                </c:pt>
              </c:numCache>
            </c:numRef>
          </c:cat>
          <c:val>
            <c:numRef>
              <c:f>'Status mensili'!$C$2:$C$94</c:f>
              <c:numCache>
                <c:formatCode>General</c:formatCode>
                <c:ptCount val="93"/>
                <c:pt idx="0">
                  <c:v>6</c:v>
                </c:pt>
                <c:pt idx="1">
                  <c:v>0</c:v>
                </c:pt>
                <c:pt idx="2">
                  <c:v>29</c:v>
                </c:pt>
                <c:pt idx="3">
                  <c:v>28</c:v>
                </c:pt>
                <c:pt idx="4">
                  <c:v>31</c:v>
                </c:pt>
                <c:pt idx="5">
                  <c:v>7</c:v>
                </c:pt>
                <c:pt idx="6">
                  <c:v>19</c:v>
                </c:pt>
                <c:pt idx="7">
                  <c:v>22</c:v>
                </c:pt>
                <c:pt idx="8">
                  <c:v>15</c:v>
                </c:pt>
                <c:pt idx="9">
                  <c:v>20</c:v>
                </c:pt>
                <c:pt idx="10">
                  <c:v>25</c:v>
                </c:pt>
                <c:pt idx="11">
                  <c:v>17</c:v>
                </c:pt>
                <c:pt idx="12">
                  <c:v>8</c:v>
                </c:pt>
                <c:pt idx="13">
                  <c:v>4</c:v>
                </c:pt>
                <c:pt idx="14">
                  <c:v>9</c:v>
                </c:pt>
                <c:pt idx="15">
                  <c:v>12</c:v>
                </c:pt>
                <c:pt idx="16">
                  <c:v>10</c:v>
                </c:pt>
                <c:pt idx="17">
                  <c:v>14</c:v>
                </c:pt>
                <c:pt idx="18">
                  <c:v>9</c:v>
                </c:pt>
                <c:pt idx="19">
                  <c:v>24</c:v>
                </c:pt>
                <c:pt idx="20">
                  <c:v>17</c:v>
                </c:pt>
                <c:pt idx="21">
                  <c:v>21</c:v>
                </c:pt>
                <c:pt idx="22">
                  <c:v>25</c:v>
                </c:pt>
                <c:pt idx="23">
                  <c:v>16</c:v>
                </c:pt>
                <c:pt idx="24">
                  <c:v>11</c:v>
                </c:pt>
                <c:pt idx="25">
                  <c:v>7</c:v>
                </c:pt>
                <c:pt idx="26">
                  <c:v>9</c:v>
                </c:pt>
                <c:pt idx="27">
                  <c:v>24</c:v>
                </c:pt>
                <c:pt idx="28">
                  <c:v>16</c:v>
                </c:pt>
                <c:pt idx="29">
                  <c:v>5</c:v>
                </c:pt>
                <c:pt idx="30">
                  <c:v>16</c:v>
                </c:pt>
                <c:pt idx="31">
                  <c:v>15</c:v>
                </c:pt>
                <c:pt idx="32">
                  <c:v>8</c:v>
                </c:pt>
                <c:pt idx="33">
                  <c:v>6</c:v>
                </c:pt>
                <c:pt idx="34">
                  <c:v>14</c:v>
                </c:pt>
                <c:pt idx="35">
                  <c:v>20</c:v>
                </c:pt>
                <c:pt idx="36">
                  <c:v>11</c:v>
                </c:pt>
                <c:pt idx="37">
                  <c:v>8</c:v>
                </c:pt>
                <c:pt idx="38">
                  <c:v>15</c:v>
                </c:pt>
                <c:pt idx="39">
                  <c:v>8</c:v>
                </c:pt>
                <c:pt idx="40">
                  <c:v>19</c:v>
                </c:pt>
                <c:pt idx="41">
                  <c:v>11</c:v>
                </c:pt>
                <c:pt idx="42">
                  <c:v>14</c:v>
                </c:pt>
                <c:pt idx="43">
                  <c:v>15</c:v>
                </c:pt>
                <c:pt idx="44">
                  <c:v>16</c:v>
                </c:pt>
                <c:pt idx="45">
                  <c:v>16</c:v>
                </c:pt>
                <c:pt idx="46">
                  <c:v>15</c:v>
                </c:pt>
                <c:pt idx="47">
                  <c:v>23</c:v>
                </c:pt>
                <c:pt idx="48">
                  <c:v>14</c:v>
                </c:pt>
                <c:pt idx="49">
                  <c:v>9</c:v>
                </c:pt>
                <c:pt idx="50">
                  <c:v>15</c:v>
                </c:pt>
                <c:pt idx="51">
                  <c:v>35</c:v>
                </c:pt>
                <c:pt idx="52">
                  <c:v>15</c:v>
                </c:pt>
                <c:pt idx="53">
                  <c:v>11</c:v>
                </c:pt>
                <c:pt idx="54">
                  <c:v>16</c:v>
                </c:pt>
                <c:pt idx="55">
                  <c:v>18</c:v>
                </c:pt>
                <c:pt idx="56">
                  <c:v>16</c:v>
                </c:pt>
                <c:pt idx="57">
                  <c:v>13</c:v>
                </c:pt>
                <c:pt idx="58">
                  <c:v>21</c:v>
                </c:pt>
                <c:pt idx="59">
                  <c:v>16</c:v>
                </c:pt>
                <c:pt idx="60">
                  <c:v>28</c:v>
                </c:pt>
                <c:pt idx="61">
                  <c:v>6</c:v>
                </c:pt>
                <c:pt idx="62">
                  <c:v>15</c:v>
                </c:pt>
                <c:pt idx="63">
                  <c:v>30</c:v>
                </c:pt>
                <c:pt idx="64">
                  <c:v>28</c:v>
                </c:pt>
                <c:pt idx="65">
                  <c:v>15</c:v>
                </c:pt>
                <c:pt idx="66">
                  <c:v>11</c:v>
                </c:pt>
                <c:pt idx="67">
                  <c:v>20</c:v>
                </c:pt>
                <c:pt idx="68">
                  <c:v>25</c:v>
                </c:pt>
                <c:pt idx="69">
                  <c:v>12</c:v>
                </c:pt>
                <c:pt idx="70">
                  <c:v>20</c:v>
                </c:pt>
                <c:pt idx="71">
                  <c:v>18</c:v>
                </c:pt>
                <c:pt idx="72">
                  <c:v>17</c:v>
                </c:pt>
                <c:pt idx="73">
                  <c:v>5</c:v>
                </c:pt>
                <c:pt idx="74">
                  <c:v>23</c:v>
                </c:pt>
                <c:pt idx="75">
                  <c:v>31</c:v>
                </c:pt>
                <c:pt idx="76">
                  <c:v>32</c:v>
                </c:pt>
                <c:pt idx="77">
                  <c:v>17</c:v>
                </c:pt>
                <c:pt idx="78">
                  <c:v>10</c:v>
                </c:pt>
                <c:pt idx="79">
                  <c:v>38</c:v>
                </c:pt>
                <c:pt idx="80">
                  <c:v>25</c:v>
                </c:pt>
                <c:pt idx="81">
                  <c:v>31</c:v>
                </c:pt>
                <c:pt idx="82">
                  <c:v>31</c:v>
                </c:pt>
                <c:pt idx="83">
                  <c:v>48</c:v>
                </c:pt>
                <c:pt idx="84">
                  <c:v>37</c:v>
                </c:pt>
                <c:pt idx="85">
                  <c:v>8</c:v>
                </c:pt>
                <c:pt idx="86">
                  <c:v>43</c:v>
                </c:pt>
                <c:pt idx="87">
                  <c:v>52</c:v>
                </c:pt>
                <c:pt idx="88">
                  <c:v>31</c:v>
                </c:pt>
                <c:pt idx="89">
                  <c:v>24</c:v>
                </c:pt>
                <c:pt idx="90">
                  <c:v>39</c:v>
                </c:pt>
                <c:pt idx="91">
                  <c:v>33</c:v>
                </c:pt>
                <c:pt idx="92">
                  <c:v>4</c:v>
                </c:pt>
              </c:numCache>
            </c:numRef>
          </c:val>
          <c:extLst>
            <c:ext xmlns:c16="http://schemas.microsoft.com/office/drawing/2014/chart" uri="{C3380CC4-5D6E-409C-BE32-E72D297353CC}">
              <c16:uniqueId val="{00000001-FDCA-4F9B-AC32-BEAF5BDB11D0}"/>
            </c:ext>
          </c:extLst>
        </c:ser>
        <c:dLbls>
          <c:showLegendKey val="0"/>
          <c:showVal val="0"/>
          <c:showCatName val="0"/>
          <c:showSerName val="0"/>
          <c:showPercent val="0"/>
          <c:showBubbleSize val="0"/>
        </c:dLbls>
        <c:gapWidth val="50"/>
        <c:axId val="97979600"/>
        <c:axId val="97977640"/>
      </c:barChart>
      <c:dateAx>
        <c:axId val="97979600"/>
        <c:scaling>
          <c:orientation val="minMax"/>
        </c:scaling>
        <c:delete val="0"/>
        <c:axPos val="b"/>
        <c:numFmt formatCode="mmm\-yy" sourceLinked="1"/>
        <c:majorTickMark val="out"/>
        <c:minorTickMark val="none"/>
        <c:tickLblPos val="nextTo"/>
        <c:spPr>
          <a:ln>
            <a:solidFill>
              <a:schemeClr val="tx1"/>
            </a:solidFill>
          </a:ln>
        </c:spPr>
        <c:crossAx val="97977640"/>
        <c:crosses val="autoZero"/>
        <c:auto val="1"/>
        <c:lblOffset val="100"/>
        <c:baseTimeUnit val="months"/>
      </c:dateAx>
      <c:valAx>
        <c:axId val="97977640"/>
        <c:scaling>
          <c:orientation val="minMax"/>
        </c:scaling>
        <c:delete val="0"/>
        <c:axPos val="l"/>
        <c:numFmt formatCode="General" sourceLinked="1"/>
        <c:majorTickMark val="out"/>
        <c:minorTickMark val="none"/>
        <c:tickLblPos val="nextTo"/>
        <c:crossAx val="97979600"/>
        <c:crosses val="autoZero"/>
        <c:crossBetween val="between"/>
      </c:valAx>
      <c:spPr>
        <a:noFill/>
        <a:ln>
          <a:noFill/>
        </a:ln>
      </c:spPr>
    </c:plotArea>
    <c:plotVisOnly val="1"/>
    <c:dispBlanksAs val="gap"/>
    <c:showDLblsOverMax val="0"/>
  </c:chart>
  <c:spPr>
    <a:ln>
      <a:noFill/>
    </a:ln>
  </c:spPr>
  <c:txPr>
    <a:bodyPr/>
    <a:lstStyle/>
    <a:p>
      <a:pPr>
        <a:defRPr sz="1000"/>
      </a:pPr>
      <a:endParaRPr lang="it-IT"/>
    </a:p>
  </c:txPr>
  <c:printSettings>
    <c:headerFooter/>
    <c:pageMargins b="0.75000000000000222" l="0.70000000000000062" r="0.70000000000000062" t="0.75000000000000222"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24"/>
    </mc:Choice>
    <mc:Fallback>
      <c:style val="24"/>
    </mc:Fallback>
  </mc:AlternateContent>
  <c:chart>
    <c:autoTitleDeleted val="1"/>
    <c:plotArea>
      <c:layout>
        <c:manualLayout>
          <c:layoutTarget val="inner"/>
          <c:xMode val="edge"/>
          <c:yMode val="edge"/>
          <c:x val="6.8810914793119723E-2"/>
          <c:y val="3.6479998652203943E-2"/>
          <c:w val="0.90080343957185494"/>
          <c:h val="0.82641179465869163"/>
        </c:manualLayout>
      </c:layout>
      <c:lineChart>
        <c:grouping val="standard"/>
        <c:varyColors val="0"/>
        <c:ser>
          <c:idx val="0"/>
          <c:order val="0"/>
          <c:tx>
            <c:strRef>
              <c:f>'Status mensili'!$D$1</c:f>
              <c:strCache>
                <c:ptCount val="1"/>
                <c:pt idx="0">
                  <c:v>Cumulated deals</c:v>
                </c:pt>
              </c:strCache>
            </c:strRef>
          </c:tx>
          <c:spPr>
            <a:ln>
              <a:solidFill>
                <a:schemeClr val="accent6">
                  <a:lumMod val="75000"/>
                </a:schemeClr>
              </a:solidFill>
            </a:ln>
          </c:spPr>
          <c:marker>
            <c:symbol val="none"/>
          </c:marker>
          <c:cat>
            <c:numRef>
              <c:f>'Status mensili'!$B$2:$B$94</c:f>
              <c:numCache>
                <c:formatCode>mmm\-yy</c:formatCode>
                <c:ptCount val="93"/>
                <c:pt idx="0">
                  <c:v>42947</c:v>
                </c:pt>
                <c:pt idx="1">
                  <c:v>42978</c:v>
                </c:pt>
                <c:pt idx="2">
                  <c:v>43008</c:v>
                </c:pt>
                <c:pt idx="3">
                  <c:v>43039</c:v>
                </c:pt>
                <c:pt idx="4">
                  <c:v>43069</c:v>
                </c:pt>
                <c:pt idx="5">
                  <c:v>43100</c:v>
                </c:pt>
                <c:pt idx="6">
                  <c:v>43131</c:v>
                </c:pt>
                <c:pt idx="7">
                  <c:v>43159</c:v>
                </c:pt>
                <c:pt idx="8">
                  <c:v>43190</c:v>
                </c:pt>
                <c:pt idx="9">
                  <c:v>43220</c:v>
                </c:pt>
                <c:pt idx="10">
                  <c:v>43251</c:v>
                </c:pt>
                <c:pt idx="11">
                  <c:v>43281</c:v>
                </c:pt>
                <c:pt idx="12">
                  <c:v>43312</c:v>
                </c:pt>
                <c:pt idx="13">
                  <c:v>43343</c:v>
                </c:pt>
                <c:pt idx="14">
                  <c:v>43373</c:v>
                </c:pt>
                <c:pt idx="15">
                  <c:v>43404</c:v>
                </c:pt>
                <c:pt idx="16">
                  <c:v>43434</c:v>
                </c:pt>
                <c:pt idx="17">
                  <c:v>43465</c:v>
                </c:pt>
                <c:pt idx="18">
                  <c:v>43496</c:v>
                </c:pt>
                <c:pt idx="19">
                  <c:v>43524</c:v>
                </c:pt>
                <c:pt idx="20">
                  <c:v>43555</c:v>
                </c:pt>
                <c:pt idx="21">
                  <c:v>43585</c:v>
                </c:pt>
                <c:pt idx="22">
                  <c:v>43616</c:v>
                </c:pt>
                <c:pt idx="23">
                  <c:v>43646</c:v>
                </c:pt>
                <c:pt idx="24">
                  <c:v>43677</c:v>
                </c:pt>
                <c:pt idx="25">
                  <c:v>43708</c:v>
                </c:pt>
                <c:pt idx="26">
                  <c:v>43738</c:v>
                </c:pt>
                <c:pt idx="27">
                  <c:v>43769</c:v>
                </c:pt>
                <c:pt idx="28">
                  <c:v>43799</c:v>
                </c:pt>
                <c:pt idx="29">
                  <c:v>43830</c:v>
                </c:pt>
                <c:pt idx="30">
                  <c:v>43861</c:v>
                </c:pt>
                <c:pt idx="31">
                  <c:v>43890</c:v>
                </c:pt>
                <c:pt idx="32">
                  <c:v>43921</c:v>
                </c:pt>
                <c:pt idx="33">
                  <c:v>43951</c:v>
                </c:pt>
                <c:pt idx="34">
                  <c:v>43982</c:v>
                </c:pt>
                <c:pt idx="35">
                  <c:v>44012</c:v>
                </c:pt>
                <c:pt idx="36">
                  <c:v>44043</c:v>
                </c:pt>
                <c:pt idx="37">
                  <c:v>44074</c:v>
                </c:pt>
                <c:pt idx="38">
                  <c:v>44104</c:v>
                </c:pt>
                <c:pt idx="39">
                  <c:v>44135</c:v>
                </c:pt>
                <c:pt idx="40">
                  <c:v>44165</c:v>
                </c:pt>
                <c:pt idx="41">
                  <c:v>44196</c:v>
                </c:pt>
                <c:pt idx="42">
                  <c:v>44227</c:v>
                </c:pt>
                <c:pt idx="43">
                  <c:v>44255</c:v>
                </c:pt>
                <c:pt idx="44">
                  <c:v>44286</c:v>
                </c:pt>
                <c:pt idx="45">
                  <c:v>44316</c:v>
                </c:pt>
                <c:pt idx="46">
                  <c:v>44347</c:v>
                </c:pt>
                <c:pt idx="47">
                  <c:v>44377</c:v>
                </c:pt>
                <c:pt idx="48">
                  <c:v>44408</c:v>
                </c:pt>
                <c:pt idx="49">
                  <c:v>44439</c:v>
                </c:pt>
                <c:pt idx="50">
                  <c:v>44469</c:v>
                </c:pt>
                <c:pt idx="51">
                  <c:v>44500</c:v>
                </c:pt>
                <c:pt idx="52">
                  <c:v>44530</c:v>
                </c:pt>
                <c:pt idx="53">
                  <c:v>44561</c:v>
                </c:pt>
                <c:pt idx="54">
                  <c:v>44592</c:v>
                </c:pt>
                <c:pt idx="55">
                  <c:v>44620</c:v>
                </c:pt>
                <c:pt idx="56">
                  <c:v>44651</c:v>
                </c:pt>
                <c:pt idx="57">
                  <c:v>44681</c:v>
                </c:pt>
                <c:pt idx="58">
                  <c:v>44712</c:v>
                </c:pt>
                <c:pt idx="59">
                  <c:v>44742</c:v>
                </c:pt>
                <c:pt idx="60">
                  <c:v>44773</c:v>
                </c:pt>
                <c:pt idx="61">
                  <c:v>44804</c:v>
                </c:pt>
                <c:pt idx="62">
                  <c:v>44834</c:v>
                </c:pt>
                <c:pt idx="63">
                  <c:v>44865</c:v>
                </c:pt>
                <c:pt idx="64">
                  <c:v>44895</c:v>
                </c:pt>
                <c:pt idx="65">
                  <c:v>44926</c:v>
                </c:pt>
                <c:pt idx="66">
                  <c:v>44957</c:v>
                </c:pt>
                <c:pt idx="67">
                  <c:v>44985</c:v>
                </c:pt>
                <c:pt idx="68">
                  <c:v>45016</c:v>
                </c:pt>
                <c:pt idx="69">
                  <c:v>45046</c:v>
                </c:pt>
                <c:pt idx="70">
                  <c:v>45077</c:v>
                </c:pt>
                <c:pt idx="71">
                  <c:v>45107</c:v>
                </c:pt>
                <c:pt idx="72">
                  <c:v>45137</c:v>
                </c:pt>
                <c:pt idx="73">
                  <c:v>45169</c:v>
                </c:pt>
                <c:pt idx="74">
                  <c:v>45199</c:v>
                </c:pt>
                <c:pt idx="75">
                  <c:v>45230</c:v>
                </c:pt>
                <c:pt idx="76">
                  <c:v>45260</c:v>
                </c:pt>
                <c:pt idx="77">
                  <c:v>45291</c:v>
                </c:pt>
                <c:pt idx="78">
                  <c:v>45322</c:v>
                </c:pt>
                <c:pt idx="79">
                  <c:v>45351</c:v>
                </c:pt>
                <c:pt idx="80">
                  <c:v>45382</c:v>
                </c:pt>
                <c:pt idx="81">
                  <c:v>45412</c:v>
                </c:pt>
                <c:pt idx="82">
                  <c:v>45443</c:v>
                </c:pt>
                <c:pt idx="83">
                  <c:v>45473</c:v>
                </c:pt>
                <c:pt idx="84">
                  <c:v>45504</c:v>
                </c:pt>
                <c:pt idx="85">
                  <c:v>45535</c:v>
                </c:pt>
                <c:pt idx="86">
                  <c:v>45565</c:v>
                </c:pt>
                <c:pt idx="87">
                  <c:v>45596</c:v>
                </c:pt>
                <c:pt idx="88">
                  <c:v>45626</c:v>
                </c:pt>
                <c:pt idx="89">
                  <c:v>45657</c:v>
                </c:pt>
                <c:pt idx="90">
                  <c:v>45688</c:v>
                </c:pt>
                <c:pt idx="91">
                  <c:v>45716</c:v>
                </c:pt>
                <c:pt idx="92">
                  <c:v>45747</c:v>
                </c:pt>
              </c:numCache>
            </c:numRef>
          </c:cat>
          <c:val>
            <c:numRef>
              <c:f>'Status mensili'!$D$2:$D$94</c:f>
              <c:numCache>
                <c:formatCode>General</c:formatCode>
                <c:ptCount val="93"/>
                <c:pt idx="0">
                  <c:v>6</c:v>
                </c:pt>
                <c:pt idx="1">
                  <c:v>6</c:v>
                </c:pt>
                <c:pt idx="2">
                  <c:v>35</c:v>
                </c:pt>
                <c:pt idx="3">
                  <c:v>63</c:v>
                </c:pt>
                <c:pt idx="4">
                  <c:v>94</c:v>
                </c:pt>
                <c:pt idx="5">
                  <c:v>101</c:v>
                </c:pt>
                <c:pt idx="6">
                  <c:v>120</c:v>
                </c:pt>
                <c:pt idx="7">
                  <c:v>142</c:v>
                </c:pt>
                <c:pt idx="8">
                  <c:v>157</c:v>
                </c:pt>
                <c:pt idx="9">
                  <c:v>177</c:v>
                </c:pt>
                <c:pt idx="10">
                  <c:v>202</c:v>
                </c:pt>
                <c:pt idx="11">
                  <c:v>219</c:v>
                </c:pt>
                <c:pt idx="12">
                  <c:v>227</c:v>
                </c:pt>
                <c:pt idx="13">
                  <c:v>231</c:v>
                </c:pt>
                <c:pt idx="14">
                  <c:v>240</c:v>
                </c:pt>
                <c:pt idx="15">
                  <c:v>252</c:v>
                </c:pt>
                <c:pt idx="16">
                  <c:v>262</c:v>
                </c:pt>
                <c:pt idx="17">
                  <c:v>276</c:v>
                </c:pt>
                <c:pt idx="18">
                  <c:v>285</c:v>
                </c:pt>
                <c:pt idx="19">
                  <c:v>309</c:v>
                </c:pt>
                <c:pt idx="20">
                  <c:v>326</c:v>
                </c:pt>
                <c:pt idx="21">
                  <c:v>347</c:v>
                </c:pt>
                <c:pt idx="22">
                  <c:v>372</c:v>
                </c:pt>
                <c:pt idx="23">
                  <c:v>388</c:v>
                </c:pt>
                <c:pt idx="24">
                  <c:v>399</c:v>
                </c:pt>
                <c:pt idx="25">
                  <c:v>406</c:v>
                </c:pt>
                <c:pt idx="26">
                  <c:v>415</c:v>
                </c:pt>
                <c:pt idx="27">
                  <c:v>439</c:v>
                </c:pt>
                <c:pt idx="28">
                  <c:v>455</c:v>
                </c:pt>
                <c:pt idx="29">
                  <c:v>460</c:v>
                </c:pt>
                <c:pt idx="30">
                  <c:v>476</c:v>
                </c:pt>
                <c:pt idx="31">
                  <c:v>491</c:v>
                </c:pt>
                <c:pt idx="32">
                  <c:v>499</c:v>
                </c:pt>
                <c:pt idx="33">
                  <c:v>505</c:v>
                </c:pt>
                <c:pt idx="34">
                  <c:v>519</c:v>
                </c:pt>
                <c:pt idx="35">
                  <c:v>539</c:v>
                </c:pt>
                <c:pt idx="36">
                  <c:v>550</c:v>
                </c:pt>
                <c:pt idx="37">
                  <c:v>558</c:v>
                </c:pt>
                <c:pt idx="38">
                  <c:v>573</c:v>
                </c:pt>
                <c:pt idx="39">
                  <c:v>581</c:v>
                </c:pt>
                <c:pt idx="40">
                  <c:v>600</c:v>
                </c:pt>
                <c:pt idx="41">
                  <c:v>611</c:v>
                </c:pt>
                <c:pt idx="42">
                  <c:v>625</c:v>
                </c:pt>
                <c:pt idx="43">
                  <c:v>640</c:v>
                </c:pt>
                <c:pt idx="44">
                  <c:v>656</c:v>
                </c:pt>
                <c:pt idx="45">
                  <c:v>672</c:v>
                </c:pt>
                <c:pt idx="46">
                  <c:v>687</c:v>
                </c:pt>
                <c:pt idx="47">
                  <c:v>710</c:v>
                </c:pt>
                <c:pt idx="48">
                  <c:v>724</c:v>
                </c:pt>
                <c:pt idx="49">
                  <c:v>733</c:v>
                </c:pt>
                <c:pt idx="50">
                  <c:v>748</c:v>
                </c:pt>
                <c:pt idx="51">
                  <c:v>783</c:v>
                </c:pt>
                <c:pt idx="52">
                  <c:v>798</c:v>
                </c:pt>
                <c:pt idx="53">
                  <c:v>809</c:v>
                </c:pt>
                <c:pt idx="54">
                  <c:v>825</c:v>
                </c:pt>
                <c:pt idx="55">
                  <c:v>843</c:v>
                </c:pt>
                <c:pt idx="56">
                  <c:v>859</c:v>
                </c:pt>
                <c:pt idx="57">
                  <c:v>872</c:v>
                </c:pt>
                <c:pt idx="58">
                  <c:v>893</c:v>
                </c:pt>
                <c:pt idx="59">
                  <c:v>909</c:v>
                </c:pt>
                <c:pt idx="60">
                  <c:v>937</c:v>
                </c:pt>
                <c:pt idx="61">
                  <c:v>943</c:v>
                </c:pt>
                <c:pt idx="62">
                  <c:v>958</c:v>
                </c:pt>
                <c:pt idx="63">
                  <c:v>988</c:v>
                </c:pt>
                <c:pt idx="64">
                  <c:v>1016</c:v>
                </c:pt>
                <c:pt idx="65">
                  <c:v>1031</c:v>
                </c:pt>
                <c:pt idx="66">
                  <c:v>1042</c:v>
                </c:pt>
                <c:pt idx="67">
                  <c:v>1062</c:v>
                </c:pt>
                <c:pt idx="68">
                  <c:v>1087</c:v>
                </c:pt>
                <c:pt idx="69">
                  <c:v>1099</c:v>
                </c:pt>
                <c:pt idx="70">
                  <c:v>1119</c:v>
                </c:pt>
                <c:pt idx="71">
                  <c:v>1137</c:v>
                </c:pt>
                <c:pt idx="72">
                  <c:v>1154</c:v>
                </c:pt>
                <c:pt idx="73">
                  <c:v>1159</c:v>
                </c:pt>
                <c:pt idx="74">
                  <c:v>1182</c:v>
                </c:pt>
                <c:pt idx="75">
                  <c:v>1213</c:v>
                </c:pt>
                <c:pt idx="76">
                  <c:v>1245</c:v>
                </c:pt>
                <c:pt idx="77">
                  <c:v>1262</c:v>
                </c:pt>
                <c:pt idx="78">
                  <c:v>1272</c:v>
                </c:pt>
                <c:pt idx="79">
                  <c:v>1310</c:v>
                </c:pt>
                <c:pt idx="80">
                  <c:v>1335</c:v>
                </c:pt>
                <c:pt idx="81">
                  <c:v>1366</c:v>
                </c:pt>
                <c:pt idx="82">
                  <c:v>1397</c:v>
                </c:pt>
                <c:pt idx="83">
                  <c:v>1445</c:v>
                </c:pt>
                <c:pt idx="84">
                  <c:v>1482</c:v>
                </c:pt>
                <c:pt idx="85">
                  <c:v>1490</c:v>
                </c:pt>
                <c:pt idx="86">
                  <c:v>1533</c:v>
                </c:pt>
                <c:pt idx="87">
                  <c:v>1585</c:v>
                </c:pt>
                <c:pt idx="88">
                  <c:v>1616</c:v>
                </c:pt>
                <c:pt idx="89">
                  <c:v>1640</c:v>
                </c:pt>
                <c:pt idx="90">
                  <c:v>1679</c:v>
                </c:pt>
                <c:pt idx="91">
                  <c:v>1712</c:v>
                </c:pt>
                <c:pt idx="92">
                  <c:v>1716</c:v>
                </c:pt>
              </c:numCache>
            </c:numRef>
          </c:val>
          <c:smooth val="0"/>
          <c:extLst>
            <c:ext xmlns:c16="http://schemas.microsoft.com/office/drawing/2014/chart" uri="{C3380CC4-5D6E-409C-BE32-E72D297353CC}">
              <c16:uniqueId val="{00000000-CF77-41F7-AC30-AAB57FD0B84C}"/>
            </c:ext>
          </c:extLst>
        </c:ser>
        <c:dLbls>
          <c:showLegendKey val="0"/>
          <c:showVal val="0"/>
          <c:showCatName val="0"/>
          <c:showSerName val="0"/>
          <c:showPercent val="0"/>
          <c:showBubbleSize val="0"/>
        </c:dLbls>
        <c:smooth val="0"/>
        <c:axId val="97978032"/>
        <c:axId val="97980384"/>
      </c:lineChart>
      <c:dateAx>
        <c:axId val="97978032"/>
        <c:scaling>
          <c:orientation val="minMax"/>
        </c:scaling>
        <c:delete val="0"/>
        <c:axPos val="b"/>
        <c:numFmt formatCode="mmm\-yy" sourceLinked="1"/>
        <c:majorTickMark val="out"/>
        <c:minorTickMark val="none"/>
        <c:tickLblPos val="low"/>
        <c:spPr>
          <a:ln>
            <a:solidFill>
              <a:schemeClr val="tx1"/>
            </a:solidFill>
          </a:ln>
        </c:spPr>
        <c:txPr>
          <a:bodyPr rot="0" vert="horz"/>
          <a:lstStyle/>
          <a:p>
            <a:pPr>
              <a:defRPr/>
            </a:pPr>
            <a:endParaRPr lang="it-IT"/>
          </a:p>
        </c:txPr>
        <c:crossAx val="97980384"/>
        <c:crosses val="autoZero"/>
        <c:auto val="1"/>
        <c:lblOffset val="100"/>
        <c:baseTimeUnit val="months"/>
        <c:majorUnit val="6"/>
        <c:majorTimeUnit val="months"/>
        <c:minorUnit val="1"/>
        <c:minorTimeUnit val="months"/>
      </c:dateAx>
      <c:valAx>
        <c:axId val="97980384"/>
        <c:scaling>
          <c:orientation val="minMax"/>
          <c:max val="1500"/>
        </c:scaling>
        <c:delete val="0"/>
        <c:axPos val="l"/>
        <c:numFmt formatCode="General" sourceLinked="1"/>
        <c:majorTickMark val="out"/>
        <c:minorTickMark val="none"/>
        <c:tickLblPos val="nextTo"/>
        <c:crossAx val="97978032"/>
        <c:crosses val="autoZero"/>
        <c:crossBetween val="between"/>
        <c:majorUnit val="100"/>
      </c:valAx>
      <c:spPr>
        <a:noFill/>
        <a:ln>
          <a:noFill/>
        </a:ln>
      </c:spPr>
    </c:plotArea>
    <c:plotVisOnly val="1"/>
    <c:dispBlanksAs val="gap"/>
    <c:showDLblsOverMax val="0"/>
  </c:chart>
  <c:spPr>
    <a:ln>
      <a:noFill/>
    </a:ln>
  </c:spPr>
  <c:txPr>
    <a:bodyPr/>
    <a:lstStyle/>
    <a:p>
      <a:pPr>
        <a:defRPr sz="1000">
          <a:latin typeface="+mj-lt"/>
          <a:cs typeface="Arial" panose="020B0604020202020204" pitchFamily="34" charset="0"/>
        </a:defRPr>
      </a:pPr>
      <a:endParaRPr lang="it-IT"/>
    </a:p>
  </c:txPr>
  <c:printSettings>
    <c:headerFooter/>
    <c:pageMargins b="0.75000000000000222" l="0.70000000000000062" r="0.70000000000000062" t="0.75000000000000222"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9997350263004302"/>
          <c:y val="0.18547132021720444"/>
          <c:w val="0.61569489352712692"/>
          <c:h val="0.6216313456685717"/>
        </c:manualLayout>
      </c:layout>
      <c:doughnutChart>
        <c:varyColors val="1"/>
        <c:ser>
          <c:idx val="0"/>
          <c:order val="0"/>
          <c:dPt>
            <c:idx val="0"/>
            <c:bubble3D val="0"/>
            <c:spPr>
              <a:solidFill>
                <a:schemeClr val="accent6">
                  <a:tint val="41000"/>
                </a:schemeClr>
              </a:solidFill>
              <a:ln w="19050">
                <a:solidFill>
                  <a:schemeClr val="lt1"/>
                </a:solidFill>
              </a:ln>
              <a:effectLst/>
            </c:spPr>
            <c:extLst>
              <c:ext xmlns:c16="http://schemas.microsoft.com/office/drawing/2014/chart" uri="{C3380CC4-5D6E-409C-BE32-E72D297353CC}">
                <c16:uniqueId val="{00000000-6054-4CF4-A744-6B21B3BCC53E}"/>
              </c:ext>
            </c:extLst>
          </c:dPt>
          <c:dPt>
            <c:idx val="1"/>
            <c:bubble3D val="0"/>
            <c:spPr>
              <a:solidFill>
                <a:schemeClr val="accent6">
                  <a:tint val="52000"/>
                </a:schemeClr>
              </a:solidFill>
              <a:ln w="19050">
                <a:solidFill>
                  <a:schemeClr val="lt1"/>
                </a:solidFill>
              </a:ln>
              <a:effectLst/>
            </c:spPr>
            <c:extLst>
              <c:ext xmlns:c16="http://schemas.microsoft.com/office/drawing/2014/chart" uri="{C3380CC4-5D6E-409C-BE32-E72D297353CC}">
                <c16:uniqueId val="{00000001-6054-4CF4-A744-6B21B3BCC53E}"/>
              </c:ext>
            </c:extLst>
          </c:dPt>
          <c:dPt>
            <c:idx val="2"/>
            <c:bubble3D val="0"/>
            <c:spPr>
              <a:solidFill>
                <a:schemeClr val="accent6">
                  <a:tint val="63000"/>
                </a:schemeClr>
              </a:solidFill>
              <a:ln w="19050">
                <a:solidFill>
                  <a:schemeClr val="lt1"/>
                </a:solidFill>
              </a:ln>
              <a:effectLst/>
            </c:spPr>
            <c:extLst>
              <c:ext xmlns:c16="http://schemas.microsoft.com/office/drawing/2014/chart" uri="{C3380CC4-5D6E-409C-BE32-E72D297353CC}">
                <c16:uniqueId val="{00000002-6054-4CF4-A744-6B21B3BCC53E}"/>
              </c:ext>
            </c:extLst>
          </c:dPt>
          <c:dPt>
            <c:idx val="3"/>
            <c:bubble3D val="0"/>
            <c:spPr>
              <a:solidFill>
                <a:schemeClr val="accent6">
                  <a:tint val="74000"/>
                </a:schemeClr>
              </a:solidFill>
              <a:ln w="19050">
                <a:solidFill>
                  <a:schemeClr val="lt1"/>
                </a:solidFill>
              </a:ln>
              <a:effectLst/>
            </c:spPr>
            <c:extLst>
              <c:ext xmlns:c16="http://schemas.microsoft.com/office/drawing/2014/chart" uri="{C3380CC4-5D6E-409C-BE32-E72D297353CC}">
                <c16:uniqueId val="{00000003-6054-4CF4-A744-6B21B3BCC53E}"/>
              </c:ext>
            </c:extLst>
          </c:dPt>
          <c:dPt>
            <c:idx val="4"/>
            <c:bubble3D val="0"/>
            <c:spPr>
              <a:solidFill>
                <a:schemeClr val="accent6">
                  <a:tint val="84000"/>
                </a:schemeClr>
              </a:solidFill>
              <a:ln w="19050">
                <a:solidFill>
                  <a:schemeClr val="lt1"/>
                </a:solidFill>
              </a:ln>
              <a:effectLst/>
            </c:spPr>
            <c:extLst>
              <c:ext xmlns:c16="http://schemas.microsoft.com/office/drawing/2014/chart" uri="{C3380CC4-5D6E-409C-BE32-E72D297353CC}">
                <c16:uniqueId val="{00000004-6054-4CF4-A744-6B21B3BCC53E}"/>
              </c:ext>
            </c:extLst>
          </c:dPt>
          <c:dPt>
            <c:idx val="5"/>
            <c:bubble3D val="0"/>
            <c:spPr>
              <a:solidFill>
                <a:schemeClr val="accent6">
                  <a:tint val="95000"/>
                </a:schemeClr>
              </a:solidFill>
              <a:ln w="19050">
                <a:solidFill>
                  <a:schemeClr val="lt1"/>
                </a:solidFill>
              </a:ln>
              <a:effectLst/>
            </c:spPr>
            <c:extLst>
              <c:ext xmlns:c16="http://schemas.microsoft.com/office/drawing/2014/chart" uri="{C3380CC4-5D6E-409C-BE32-E72D297353CC}">
                <c16:uniqueId val="{00000005-6054-4CF4-A744-6B21B3BCC53E}"/>
              </c:ext>
            </c:extLst>
          </c:dPt>
          <c:dLbls>
            <c:dLbl>
              <c:idx val="0"/>
              <c:layout>
                <c:manualLayout>
                  <c:x val="0.28981900277588207"/>
                  <c:y val="-0.13428638281812563"/>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164167699396061"/>
                      <c:h val="0.13024912241841485"/>
                    </c:manualLayout>
                  </c15:layout>
                </c:ext>
                <c:ext xmlns:c16="http://schemas.microsoft.com/office/drawing/2014/chart" uri="{C3380CC4-5D6E-409C-BE32-E72D297353CC}">
                  <c16:uniqueId val="{00000000-6054-4CF4-A744-6B21B3BCC53E}"/>
                </c:ext>
              </c:extLst>
            </c:dLbl>
            <c:dLbl>
              <c:idx val="1"/>
              <c:layout>
                <c:manualLayout>
                  <c:x val="0.23890896202965223"/>
                  <c:y val="-3.0332438554681488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6054-4CF4-A744-6B21B3BCC53E}"/>
                </c:ext>
              </c:extLst>
            </c:dLbl>
            <c:dLbl>
              <c:idx val="2"/>
              <c:layout>
                <c:manualLayout>
                  <c:x val="-0.12826781547405255"/>
                  <c:y val="0.11972478319080351"/>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31094332396939151"/>
                      <c:h val="0.13362213781715973"/>
                    </c:manualLayout>
                  </c15:layout>
                </c:ext>
                <c:ext xmlns:c16="http://schemas.microsoft.com/office/drawing/2014/chart" uri="{C3380CC4-5D6E-409C-BE32-E72D297353CC}">
                  <c16:uniqueId val="{00000002-6054-4CF4-A744-6B21B3BCC53E}"/>
                </c:ext>
              </c:extLst>
            </c:dLbl>
            <c:dLbl>
              <c:idx val="3"/>
              <c:layout>
                <c:manualLayout>
                  <c:x val="-0.29970510719374338"/>
                  <c:y val="-6.477119136763039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054-4CF4-A744-6B21B3BCC53E}"/>
                </c:ext>
              </c:extLst>
            </c:dLbl>
            <c:dLbl>
              <c:idx val="4"/>
              <c:layout>
                <c:manualLayout>
                  <c:x val="-0.13676583049283247"/>
                  <c:y val="-0.17189258300472993"/>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3851760362053803"/>
                      <c:h val="0.13362213781715973"/>
                    </c:manualLayout>
                  </c15:layout>
                </c:ext>
                <c:ext xmlns:c16="http://schemas.microsoft.com/office/drawing/2014/chart" uri="{C3380CC4-5D6E-409C-BE32-E72D297353CC}">
                  <c16:uniqueId val="{00000004-6054-4CF4-A744-6B21B3BCC53E}"/>
                </c:ext>
              </c:extLst>
            </c:dLbl>
            <c:dLbl>
              <c:idx val="5"/>
              <c:layout>
                <c:manualLayout>
                  <c:x val="0.12755942455763128"/>
                  <c:y val="-0.1870414060215499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6054-4CF4-A744-6B21B3BCC53E}"/>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j-lt"/>
                    <a:ea typeface="+mn-ea"/>
                    <a:cs typeface="Arial" panose="020B0604020202020204" pitchFamily="34" charset="0"/>
                  </a:defRPr>
                </a:pPr>
                <a:endParaRPr lang="it-IT"/>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'By Status'!$A$2:$A$7</c:f>
              <c:strCache>
                <c:ptCount val="6"/>
                <c:pt idx="0">
                  <c:v>Stand by</c:v>
                </c:pt>
                <c:pt idx="1">
                  <c:v>First screening</c:v>
                </c:pt>
                <c:pt idx="2">
                  <c:v>Rejected after first screening</c:v>
                </c:pt>
                <c:pt idx="3">
                  <c:v>Analysis</c:v>
                </c:pt>
                <c:pt idx="4">
                  <c:v>Rejected after analysis</c:v>
                </c:pt>
                <c:pt idx="5">
                  <c:v>Due Diligence</c:v>
                </c:pt>
              </c:strCache>
            </c:strRef>
          </c:cat>
          <c:val>
            <c:numRef>
              <c:f>'By Status'!$B$2:$B$7</c:f>
              <c:numCache>
                <c:formatCode>General</c:formatCode>
                <c:ptCount val="6"/>
                <c:pt idx="0">
                  <c:v>6</c:v>
                </c:pt>
                <c:pt idx="1">
                  <c:v>22</c:v>
                </c:pt>
                <c:pt idx="2">
                  <c:v>1627</c:v>
                </c:pt>
                <c:pt idx="3">
                  <c:v>2</c:v>
                </c:pt>
                <c:pt idx="4">
                  <c:v>44</c:v>
                </c:pt>
                <c:pt idx="5">
                  <c:v>0</c:v>
                </c:pt>
              </c:numCache>
            </c:numRef>
          </c:val>
          <c:extLst>
            <c:ext xmlns:c16="http://schemas.microsoft.com/office/drawing/2014/chart" uri="{C3380CC4-5D6E-409C-BE32-E72D297353CC}">
              <c16:uniqueId val="{0000000C-6054-4CF4-A744-6B21B3BCC53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zero"/>
    <c:showDLblsOverMax val="0"/>
  </c:chart>
  <c:spPr>
    <a:noFill/>
    <a:ln w="9525" cap="flat" cmpd="sng" algn="ctr">
      <a:noFill/>
      <a:round/>
    </a:ln>
    <a:effectLst/>
  </c:spPr>
  <c:txPr>
    <a:bodyPr/>
    <a:lstStyle/>
    <a:p>
      <a:pPr>
        <a:defRPr sz="1000">
          <a:latin typeface="+mj-lt"/>
          <a:cs typeface="Arial" panose="020B0604020202020204" pitchFamily="34" charset="0"/>
        </a:defRPr>
      </a:pPr>
      <a:endParaRPr lang="it-IT"/>
    </a:p>
  </c:txPr>
  <c:printSettings>
    <c:headerFooter/>
    <c:pageMargins b="0.75000000000000222" l="0.70000000000000062" r="0.70000000000000062" t="0.75000000000000222" header="0.30000000000000032" footer="0.3000000000000003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9997350263004302"/>
          <c:y val="0.18547132021720444"/>
          <c:w val="0.61569489352712692"/>
          <c:h val="0.6216313456685717"/>
        </c:manualLayout>
      </c:layout>
      <c:doughnutChart>
        <c:varyColors val="1"/>
        <c:ser>
          <c:idx val="0"/>
          <c:order val="0"/>
          <c:dPt>
            <c:idx val="0"/>
            <c:bubble3D val="0"/>
            <c:spPr>
              <a:solidFill>
                <a:schemeClr val="accent6">
                  <a:tint val="41000"/>
                </a:schemeClr>
              </a:solidFill>
              <a:ln w="19050">
                <a:solidFill>
                  <a:schemeClr val="lt1"/>
                </a:solidFill>
              </a:ln>
              <a:effectLst/>
            </c:spPr>
            <c:extLst>
              <c:ext xmlns:c16="http://schemas.microsoft.com/office/drawing/2014/chart" uri="{C3380CC4-5D6E-409C-BE32-E72D297353CC}">
                <c16:uniqueId val="{00000000-6054-4CF4-A744-6B21B3BCC53E}"/>
              </c:ext>
            </c:extLst>
          </c:dPt>
          <c:dPt>
            <c:idx val="1"/>
            <c:bubble3D val="0"/>
            <c:spPr>
              <a:solidFill>
                <a:schemeClr val="accent6">
                  <a:tint val="52000"/>
                </a:schemeClr>
              </a:solidFill>
              <a:ln w="19050">
                <a:solidFill>
                  <a:schemeClr val="lt1"/>
                </a:solidFill>
              </a:ln>
              <a:effectLst/>
            </c:spPr>
            <c:extLst>
              <c:ext xmlns:c16="http://schemas.microsoft.com/office/drawing/2014/chart" uri="{C3380CC4-5D6E-409C-BE32-E72D297353CC}">
                <c16:uniqueId val="{00000001-6054-4CF4-A744-6B21B3BCC53E}"/>
              </c:ext>
            </c:extLst>
          </c:dPt>
          <c:dPt>
            <c:idx val="2"/>
            <c:bubble3D val="0"/>
            <c:spPr>
              <a:solidFill>
                <a:schemeClr val="accent6">
                  <a:tint val="63000"/>
                </a:schemeClr>
              </a:solidFill>
              <a:ln w="19050">
                <a:solidFill>
                  <a:schemeClr val="lt1"/>
                </a:solidFill>
              </a:ln>
              <a:effectLst/>
            </c:spPr>
            <c:extLst>
              <c:ext xmlns:c16="http://schemas.microsoft.com/office/drawing/2014/chart" uri="{C3380CC4-5D6E-409C-BE32-E72D297353CC}">
                <c16:uniqueId val="{00000002-6054-4CF4-A744-6B21B3BCC53E}"/>
              </c:ext>
            </c:extLst>
          </c:dPt>
          <c:dPt>
            <c:idx val="3"/>
            <c:bubble3D val="0"/>
            <c:spPr>
              <a:solidFill>
                <a:schemeClr val="accent6">
                  <a:tint val="74000"/>
                </a:schemeClr>
              </a:solidFill>
              <a:ln w="19050">
                <a:solidFill>
                  <a:schemeClr val="lt1"/>
                </a:solidFill>
              </a:ln>
              <a:effectLst/>
            </c:spPr>
            <c:extLst>
              <c:ext xmlns:c16="http://schemas.microsoft.com/office/drawing/2014/chart" uri="{C3380CC4-5D6E-409C-BE32-E72D297353CC}">
                <c16:uniqueId val="{00000003-6054-4CF4-A744-6B21B3BCC53E}"/>
              </c:ext>
            </c:extLst>
          </c:dPt>
          <c:dPt>
            <c:idx val="4"/>
            <c:bubble3D val="0"/>
            <c:spPr>
              <a:solidFill>
                <a:schemeClr val="accent6">
                  <a:tint val="84000"/>
                </a:schemeClr>
              </a:solidFill>
              <a:ln w="19050">
                <a:solidFill>
                  <a:schemeClr val="lt1"/>
                </a:solidFill>
              </a:ln>
              <a:effectLst/>
            </c:spPr>
            <c:extLst>
              <c:ext xmlns:c16="http://schemas.microsoft.com/office/drawing/2014/chart" uri="{C3380CC4-5D6E-409C-BE32-E72D297353CC}">
                <c16:uniqueId val="{00000004-6054-4CF4-A744-6B21B3BCC53E}"/>
              </c:ext>
            </c:extLst>
          </c:dPt>
          <c:dPt>
            <c:idx val="5"/>
            <c:bubble3D val="0"/>
            <c:spPr>
              <a:solidFill>
                <a:schemeClr val="accent6">
                  <a:tint val="95000"/>
                </a:schemeClr>
              </a:solidFill>
              <a:ln w="19050">
                <a:solidFill>
                  <a:schemeClr val="lt1"/>
                </a:solidFill>
              </a:ln>
              <a:effectLst/>
            </c:spPr>
            <c:extLst>
              <c:ext xmlns:c16="http://schemas.microsoft.com/office/drawing/2014/chart" uri="{C3380CC4-5D6E-409C-BE32-E72D297353CC}">
                <c16:uniqueId val="{00000005-6054-4CF4-A744-6B21B3BCC53E}"/>
              </c:ext>
            </c:extLst>
          </c:dPt>
          <c:dPt>
            <c:idx val="6"/>
            <c:bubble3D val="0"/>
            <c:spPr>
              <a:solidFill>
                <a:schemeClr val="accent6">
                  <a:shade val="94000"/>
                </a:schemeClr>
              </a:solidFill>
              <a:ln w="19050">
                <a:solidFill>
                  <a:schemeClr val="lt1"/>
                </a:solidFill>
              </a:ln>
              <a:effectLst/>
            </c:spPr>
            <c:extLst>
              <c:ext xmlns:c16="http://schemas.microsoft.com/office/drawing/2014/chart" uri="{C3380CC4-5D6E-409C-BE32-E72D297353CC}">
                <c16:uniqueId val="{00000006-6054-4CF4-A744-6B21B3BCC53E}"/>
              </c:ext>
            </c:extLst>
          </c:dPt>
          <c:dPt>
            <c:idx val="7"/>
            <c:bubble3D val="0"/>
            <c:spPr>
              <a:solidFill>
                <a:schemeClr val="accent6">
                  <a:shade val="83000"/>
                </a:schemeClr>
              </a:solidFill>
              <a:ln w="19050">
                <a:solidFill>
                  <a:schemeClr val="lt1"/>
                </a:solidFill>
              </a:ln>
              <a:effectLst/>
            </c:spPr>
            <c:extLst>
              <c:ext xmlns:c16="http://schemas.microsoft.com/office/drawing/2014/chart" uri="{C3380CC4-5D6E-409C-BE32-E72D297353CC}">
                <c16:uniqueId val="{00000007-6054-4CF4-A744-6B21B3BCC53E}"/>
              </c:ext>
            </c:extLst>
          </c:dPt>
          <c:dPt>
            <c:idx val="8"/>
            <c:bubble3D val="0"/>
            <c:spPr>
              <a:solidFill>
                <a:schemeClr val="accent6">
                  <a:shade val="73000"/>
                </a:schemeClr>
              </a:solidFill>
              <a:ln w="19050">
                <a:solidFill>
                  <a:schemeClr val="lt1"/>
                </a:solidFill>
              </a:ln>
              <a:effectLst/>
            </c:spPr>
            <c:extLst>
              <c:ext xmlns:c16="http://schemas.microsoft.com/office/drawing/2014/chart" uri="{C3380CC4-5D6E-409C-BE32-E72D297353CC}">
                <c16:uniqueId val="{00000008-6054-4CF4-A744-6B21B3BCC53E}"/>
              </c:ext>
            </c:extLst>
          </c:dPt>
          <c:dPt>
            <c:idx val="9"/>
            <c:bubble3D val="0"/>
            <c:spPr>
              <a:solidFill>
                <a:schemeClr val="accent6">
                  <a:shade val="62000"/>
                </a:schemeClr>
              </a:solidFill>
              <a:ln w="19050">
                <a:solidFill>
                  <a:schemeClr val="lt1"/>
                </a:solidFill>
              </a:ln>
              <a:effectLst/>
            </c:spPr>
            <c:extLst>
              <c:ext xmlns:c16="http://schemas.microsoft.com/office/drawing/2014/chart" uri="{C3380CC4-5D6E-409C-BE32-E72D297353CC}">
                <c16:uniqueId val="{00000009-6054-4CF4-A744-6B21B3BCC53E}"/>
              </c:ext>
            </c:extLst>
          </c:dPt>
          <c:dPt>
            <c:idx val="10"/>
            <c:bubble3D val="0"/>
            <c:spPr>
              <a:solidFill>
                <a:schemeClr val="accent6">
                  <a:shade val="51000"/>
                </a:schemeClr>
              </a:solidFill>
              <a:ln w="19050">
                <a:solidFill>
                  <a:schemeClr val="lt1"/>
                </a:solidFill>
              </a:ln>
              <a:effectLst/>
            </c:spPr>
            <c:extLst>
              <c:ext xmlns:c16="http://schemas.microsoft.com/office/drawing/2014/chart" uri="{C3380CC4-5D6E-409C-BE32-E72D297353CC}">
                <c16:uniqueId val="{0000000A-6054-4CF4-A744-6B21B3BCC53E}"/>
              </c:ext>
            </c:extLst>
          </c:dPt>
          <c:dPt>
            <c:idx val="11"/>
            <c:bubble3D val="0"/>
            <c:spPr>
              <a:solidFill>
                <a:schemeClr val="accent6">
                  <a:shade val="40000"/>
                </a:schemeClr>
              </a:solidFill>
              <a:ln w="19050">
                <a:solidFill>
                  <a:schemeClr val="lt1"/>
                </a:solidFill>
              </a:ln>
              <a:effectLst/>
            </c:spPr>
            <c:extLst>
              <c:ext xmlns:c16="http://schemas.microsoft.com/office/drawing/2014/chart" uri="{C3380CC4-5D6E-409C-BE32-E72D297353CC}">
                <c16:uniqueId val="{0000000B-6054-4CF4-A744-6B21B3BCC53E}"/>
              </c:ext>
            </c:extLst>
          </c:dPt>
          <c:dLbls>
            <c:dLbl>
              <c:idx val="0"/>
              <c:layout>
                <c:manualLayout>
                  <c:x val="-8.6341534071677509E-2"/>
                  <c:y val="-0.19642932745760724"/>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6054-4CF4-A744-6B21B3BCC53E}"/>
                </c:ext>
              </c:extLst>
            </c:dLbl>
            <c:dLbl>
              <c:idx val="1"/>
              <c:layout>
                <c:manualLayout>
                  <c:x val="7.2760345611641838E-2"/>
                  <c:y val="-0.18549127640036836"/>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6054-4CF4-A744-6B21B3BCC53E}"/>
                </c:ext>
              </c:extLst>
            </c:dLbl>
            <c:dLbl>
              <c:idx val="2"/>
              <c:layout>
                <c:manualLayout>
                  <c:x val="0.26255862345342945"/>
                  <c:y val="-0.19100091827364479"/>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1654069254891911"/>
                      <c:h val="0.13362213781715973"/>
                    </c:manualLayout>
                  </c15:layout>
                </c:ext>
                <c:ext xmlns:c16="http://schemas.microsoft.com/office/drawing/2014/chart" uri="{C3380CC4-5D6E-409C-BE32-E72D297353CC}">
                  <c16:uniqueId val="{00000002-6054-4CF4-A744-6B21B3BCC53E}"/>
                </c:ext>
              </c:extLst>
            </c:dLbl>
            <c:dLbl>
              <c:idx val="3"/>
              <c:layout>
                <c:manualLayout>
                  <c:x val="0.28236052136366718"/>
                  <c:y val="-0.1119934069500584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054-4CF4-A744-6B21B3BCC53E}"/>
                </c:ext>
              </c:extLst>
            </c:dLbl>
            <c:dLbl>
              <c:idx val="4"/>
              <c:layout>
                <c:manualLayout>
                  <c:x val="0.19930710023052059"/>
                  <c:y val="-4.7091013251169891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6054-4CF4-A744-6B21B3BCC53E}"/>
                </c:ext>
              </c:extLst>
            </c:dLbl>
            <c:dLbl>
              <c:idx val="5"/>
              <c:layout>
                <c:manualLayout>
                  <c:x val="0.19930531624553222"/>
                  <c:y val="0.1030379182705089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6054-4CF4-A744-6B21B3BCC53E}"/>
                </c:ext>
              </c:extLst>
            </c:dLbl>
            <c:dLbl>
              <c:idx val="6"/>
              <c:layout>
                <c:manualLayout>
                  <c:x val="0.10368349249658963"/>
                  <c:y val="0.19100091827364479"/>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6054-4CF4-A744-6B21B3BCC53E}"/>
                </c:ext>
              </c:extLst>
            </c:dLbl>
            <c:dLbl>
              <c:idx val="7"/>
              <c:layout>
                <c:manualLayout>
                  <c:x val="-0.11641655297862709"/>
                  <c:y val="0.1671258034894397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6054-4CF4-A744-6B21B3BCC53E}"/>
                </c:ext>
              </c:extLst>
            </c:dLbl>
            <c:dLbl>
              <c:idx val="8"/>
              <c:layout>
                <c:manualLayout>
                  <c:x val="-0.1473396998635744"/>
                  <c:y val="6.0606060606060622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8-6054-4CF4-A744-6B21B3BCC53E}"/>
                </c:ext>
              </c:extLst>
            </c:dLbl>
            <c:dLbl>
              <c:idx val="9"/>
              <c:layout>
                <c:manualLayout>
                  <c:x val="-0.20091446200369625"/>
                  <c:y val="-4.716204450236729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9-6054-4CF4-A744-6B21B3BCC53E}"/>
                </c:ext>
              </c:extLst>
            </c:dLbl>
            <c:dLbl>
              <c:idx val="10"/>
              <c:layout>
                <c:manualLayout>
                  <c:x val="-0.21464301955434351"/>
                  <c:y val="-0.1120293847566575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A-6054-4CF4-A744-6B21B3BCC53E}"/>
                </c:ext>
              </c:extLst>
            </c:dLbl>
            <c:dLbl>
              <c:idx val="11"/>
              <c:layout>
                <c:manualLayout>
                  <c:x val="-0.22817520625678717"/>
                  <c:y val="-0.17990039613291858"/>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6054-4CF4-A744-6B21B3BCC53E}"/>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j-lt"/>
                    <a:ea typeface="+mn-ea"/>
                    <a:cs typeface="Arial" panose="020B0604020202020204" pitchFamily="34" charset="0"/>
                  </a:defRPr>
                </a:pPr>
                <a:endParaRPr lang="it-IT"/>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'By Industry'!$C$2:$C$13</c:f>
              <c:strCache>
                <c:ptCount val="12"/>
                <c:pt idx="0">
                  <c:v>Aerospace</c:v>
                </c:pt>
                <c:pt idx="1">
                  <c:v>Agro-food</c:v>
                </c:pt>
                <c:pt idx="2">
                  <c:v>Automotive</c:v>
                </c:pt>
                <c:pt idx="3">
                  <c:v>Biotech</c:v>
                </c:pt>
                <c:pt idx="4">
                  <c:v>Clean Tech</c:v>
                </c:pt>
                <c:pt idx="5">
                  <c:v>Consumer Goods</c:v>
                </c:pt>
                <c:pt idx="6">
                  <c:v>Digital &amp; Media</c:v>
                </c:pt>
                <c:pt idx="7">
                  <c:v>ICT</c:v>
                </c:pt>
                <c:pt idx="8">
                  <c:v>Industrial automation</c:v>
                </c:pt>
                <c:pt idx="9">
                  <c:v>Industrial Goods</c:v>
                </c:pt>
                <c:pt idx="10">
                  <c:v>Med-Tech</c:v>
                </c:pt>
                <c:pt idx="11">
                  <c:v>Services</c:v>
                </c:pt>
              </c:strCache>
            </c:strRef>
          </c:cat>
          <c:val>
            <c:numRef>
              <c:f>'By Industry'!$D$2:$D$13</c:f>
              <c:numCache>
                <c:formatCode>#,##0</c:formatCode>
                <c:ptCount val="12"/>
                <c:pt idx="0">
                  <c:v>9</c:v>
                </c:pt>
                <c:pt idx="1">
                  <c:v>53</c:v>
                </c:pt>
                <c:pt idx="2">
                  <c:v>6</c:v>
                </c:pt>
                <c:pt idx="3">
                  <c:v>14</c:v>
                </c:pt>
                <c:pt idx="4">
                  <c:v>64</c:v>
                </c:pt>
                <c:pt idx="5">
                  <c:v>121</c:v>
                </c:pt>
                <c:pt idx="6">
                  <c:v>390</c:v>
                </c:pt>
                <c:pt idx="7">
                  <c:v>545</c:v>
                </c:pt>
                <c:pt idx="8">
                  <c:v>24</c:v>
                </c:pt>
                <c:pt idx="9">
                  <c:v>69</c:v>
                </c:pt>
                <c:pt idx="10">
                  <c:v>98</c:v>
                </c:pt>
                <c:pt idx="11">
                  <c:v>323</c:v>
                </c:pt>
              </c:numCache>
            </c:numRef>
          </c:val>
          <c:extLst>
            <c:ext xmlns:c16="http://schemas.microsoft.com/office/drawing/2014/chart" uri="{C3380CC4-5D6E-409C-BE32-E72D297353CC}">
              <c16:uniqueId val="{0000000C-6054-4CF4-A744-6B21B3BCC53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zero"/>
    <c:showDLblsOverMax val="0"/>
  </c:chart>
  <c:spPr>
    <a:noFill/>
    <a:ln w="9525" cap="flat" cmpd="sng" algn="ctr">
      <a:noFill/>
      <a:round/>
    </a:ln>
    <a:effectLst/>
  </c:spPr>
  <c:txPr>
    <a:bodyPr/>
    <a:lstStyle/>
    <a:p>
      <a:pPr>
        <a:defRPr sz="1000">
          <a:latin typeface="+mj-lt"/>
          <a:cs typeface="Arial" panose="020B0604020202020204" pitchFamily="34" charset="0"/>
        </a:defRPr>
      </a:pPr>
      <a:endParaRPr lang="it-IT"/>
    </a:p>
  </c:txPr>
  <c:printSettings>
    <c:headerFooter/>
    <c:pageMargins b="0.75000000000000222" l="0.70000000000000062" r="0.70000000000000062" t="0.75000000000000222" header="0.30000000000000032" footer="0.30000000000000032"/>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9997350263004302"/>
          <c:y val="0.18547132021720444"/>
          <c:w val="0.61569489352712692"/>
          <c:h val="0.6216313456685717"/>
        </c:manualLayout>
      </c:layout>
      <c:doughnutChart>
        <c:varyColors val="1"/>
        <c:ser>
          <c:idx val="0"/>
          <c:order val="0"/>
          <c:dPt>
            <c:idx val="0"/>
            <c:bubble3D val="0"/>
            <c:spPr>
              <a:solidFill>
                <a:schemeClr val="accent6">
                  <a:tint val="41000"/>
                </a:schemeClr>
              </a:solidFill>
              <a:ln w="19050">
                <a:solidFill>
                  <a:schemeClr val="lt1"/>
                </a:solidFill>
              </a:ln>
              <a:effectLst/>
            </c:spPr>
            <c:extLst>
              <c:ext xmlns:c16="http://schemas.microsoft.com/office/drawing/2014/chart" uri="{C3380CC4-5D6E-409C-BE32-E72D297353CC}">
                <c16:uniqueId val="{00000000-6054-4CF4-A744-6B21B3BCC53E}"/>
              </c:ext>
            </c:extLst>
          </c:dPt>
          <c:dPt>
            <c:idx val="1"/>
            <c:bubble3D val="0"/>
            <c:spPr>
              <a:solidFill>
                <a:schemeClr val="accent6">
                  <a:tint val="52000"/>
                </a:schemeClr>
              </a:solidFill>
              <a:ln w="19050">
                <a:solidFill>
                  <a:schemeClr val="lt1"/>
                </a:solidFill>
              </a:ln>
              <a:effectLst/>
            </c:spPr>
            <c:extLst>
              <c:ext xmlns:c16="http://schemas.microsoft.com/office/drawing/2014/chart" uri="{C3380CC4-5D6E-409C-BE32-E72D297353CC}">
                <c16:uniqueId val="{00000001-6054-4CF4-A744-6B21B3BCC53E}"/>
              </c:ext>
            </c:extLst>
          </c:dPt>
          <c:dPt>
            <c:idx val="2"/>
            <c:bubble3D val="0"/>
            <c:spPr>
              <a:solidFill>
                <a:schemeClr val="accent6">
                  <a:tint val="63000"/>
                </a:schemeClr>
              </a:solidFill>
              <a:ln w="19050">
                <a:solidFill>
                  <a:schemeClr val="lt1"/>
                </a:solidFill>
              </a:ln>
              <a:effectLst/>
            </c:spPr>
            <c:extLst>
              <c:ext xmlns:c16="http://schemas.microsoft.com/office/drawing/2014/chart" uri="{C3380CC4-5D6E-409C-BE32-E72D297353CC}">
                <c16:uniqueId val="{00000002-6054-4CF4-A744-6B21B3BCC53E}"/>
              </c:ext>
            </c:extLst>
          </c:dPt>
          <c:dPt>
            <c:idx val="3"/>
            <c:bubble3D val="0"/>
            <c:spPr>
              <a:solidFill>
                <a:schemeClr val="accent6">
                  <a:tint val="74000"/>
                </a:schemeClr>
              </a:solidFill>
              <a:ln w="19050">
                <a:solidFill>
                  <a:schemeClr val="lt1"/>
                </a:solidFill>
              </a:ln>
              <a:effectLst/>
            </c:spPr>
            <c:extLst>
              <c:ext xmlns:c16="http://schemas.microsoft.com/office/drawing/2014/chart" uri="{C3380CC4-5D6E-409C-BE32-E72D297353CC}">
                <c16:uniqueId val="{00000003-6054-4CF4-A744-6B21B3BCC53E}"/>
              </c:ext>
            </c:extLst>
          </c:dPt>
          <c:dPt>
            <c:idx val="4"/>
            <c:bubble3D val="0"/>
            <c:spPr>
              <a:solidFill>
                <a:schemeClr val="accent6">
                  <a:tint val="84000"/>
                </a:schemeClr>
              </a:solidFill>
              <a:ln w="19050">
                <a:solidFill>
                  <a:schemeClr val="lt1"/>
                </a:solidFill>
              </a:ln>
              <a:effectLst/>
            </c:spPr>
            <c:extLst>
              <c:ext xmlns:c16="http://schemas.microsoft.com/office/drawing/2014/chart" uri="{C3380CC4-5D6E-409C-BE32-E72D297353CC}">
                <c16:uniqueId val="{00000004-6054-4CF4-A744-6B21B3BCC53E}"/>
              </c:ext>
            </c:extLst>
          </c:dPt>
          <c:dPt>
            <c:idx val="5"/>
            <c:bubble3D val="0"/>
            <c:spPr>
              <a:solidFill>
                <a:schemeClr val="accent6">
                  <a:tint val="95000"/>
                </a:schemeClr>
              </a:solidFill>
              <a:ln w="19050">
                <a:solidFill>
                  <a:schemeClr val="lt1"/>
                </a:solidFill>
              </a:ln>
              <a:effectLst/>
            </c:spPr>
            <c:extLst>
              <c:ext xmlns:c16="http://schemas.microsoft.com/office/drawing/2014/chart" uri="{C3380CC4-5D6E-409C-BE32-E72D297353CC}">
                <c16:uniqueId val="{00000005-6054-4CF4-A744-6B21B3BCC53E}"/>
              </c:ext>
            </c:extLst>
          </c:dPt>
          <c:dPt>
            <c:idx val="6"/>
            <c:bubble3D val="0"/>
            <c:spPr>
              <a:solidFill>
                <a:schemeClr val="accent6">
                  <a:shade val="72000"/>
                </a:schemeClr>
              </a:solidFill>
              <a:ln w="19050">
                <a:solidFill>
                  <a:schemeClr val="lt1"/>
                </a:solidFill>
              </a:ln>
              <a:effectLst/>
            </c:spPr>
            <c:extLst>
              <c:ext xmlns:c16="http://schemas.microsoft.com/office/drawing/2014/chart" uri="{C3380CC4-5D6E-409C-BE32-E72D297353CC}">
                <c16:uniqueId val="{0000000D-31AD-402B-B10E-C6D9F85E9AA4}"/>
              </c:ext>
            </c:extLst>
          </c:dPt>
          <c:dPt>
            <c:idx val="7"/>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F-31AD-402B-B10E-C6D9F85E9AA4}"/>
              </c:ext>
            </c:extLst>
          </c:dPt>
          <c:dPt>
            <c:idx val="8"/>
            <c:bubble3D val="0"/>
            <c:spPr>
              <a:solidFill>
                <a:schemeClr val="accent6">
                  <a:shade val="44000"/>
                </a:schemeClr>
              </a:solidFill>
              <a:ln w="19050">
                <a:solidFill>
                  <a:schemeClr val="lt1"/>
                </a:solidFill>
              </a:ln>
              <a:effectLst/>
            </c:spPr>
            <c:extLst>
              <c:ext xmlns:c16="http://schemas.microsoft.com/office/drawing/2014/chart" uri="{C3380CC4-5D6E-409C-BE32-E72D297353CC}">
                <c16:uniqueId val="{00000011-31AD-402B-B10E-C6D9F85E9AA4}"/>
              </c:ext>
            </c:extLst>
          </c:dPt>
          <c:dLbls>
            <c:dLbl>
              <c:idx val="0"/>
              <c:layout>
                <c:manualLayout>
                  <c:x val="0.13688710080734273"/>
                  <c:y val="-0.10281110290432555"/>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8816263520747892"/>
                      <c:h val="0.13362213781715973"/>
                    </c:manualLayout>
                  </c15:layout>
                </c:ext>
                <c:ext xmlns:c16="http://schemas.microsoft.com/office/drawing/2014/chart" uri="{C3380CC4-5D6E-409C-BE32-E72D297353CC}">
                  <c16:uniqueId val="{00000000-6054-4CF4-A744-6B21B3BCC53E}"/>
                </c:ext>
              </c:extLst>
            </c:dLbl>
            <c:dLbl>
              <c:idx val="1"/>
              <c:layout>
                <c:manualLayout>
                  <c:x val="0.11807364111633468"/>
                  <c:y val="0.1029016696957404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13578861205075912"/>
                      <c:h val="9.5827367478341655E-2"/>
                    </c:manualLayout>
                  </c15:layout>
                </c:ext>
                <c:ext xmlns:c16="http://schemas.microsoft.com/office/drawing/2014/chart" uri="{C3380CC4-5D6E-409C-BE32-E72D297353CC}">
                  <c16:uniqueId val="{00000001-6054-4CF4-A744-6B21B3BCC53E}"/>
                </c:ext>
              </c:extLst>
            </c:dLbl>
            <c:dLbl>
              <c:idx val="2"/>
              <c:layout>
                <c:manualLayout>
                  <c:x val="-0.11882767210474834"/>
                  <c:y val="0.12956947309515596"/>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1654069254891911"/>
                      <c:h val="0.13362213781715973"/>
                    </c:manualLayout>
                  </c15:layout>
                </c:ext>
                <c:ext xmlns:c16="http://schemas.microsoft.com/office/drawing/2014/chart" uri="{C3380CC4-5D6E-409C-BE32-E72D297353CC}">
                  <c16:uniqueId val="{00000002-6054-4CF4-A744-6B21B3BCC53E}"/>
                </c:ext>
              </c:extLst>
            </c:dLbl>
            <c:dLbl>
              <c:idx val="3"/>
              <c:layout>
                <c:manualLayout>
                  <c:x val="-0.15944336100393214"/>
                  <c:y val="9.4351474047568024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054-4CF4-A744-6B21B3BCC53E}"/>
                </c:ext>
              </c:extLst>
            </c:dLbl>
            <c:dLbl>
              <c:idx val="4"/>
              <c:layout>
                <c:manualLayout>
                  <c:x val="-0.12921388404157041"/>
                  <c:y val="-5.3837044048659598E-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3851760362053803"/>
                      <c:h val="0.13362213781715973"/>
                    </c:manualLayout>
                  </c15:layout>
                </c:ext>
                <c:ext xmlns:c16="http://schemas.microsoft.com/office/drawing/2014/chart" uri="{C3380CC4-5D6E-409C-BE32-E72D297353CC}">
                  <c16:uniqueId val="{00000004-6054-4CF4-A744-6B21B3BCC53E}"/>
                </c:ext>
              </c:extLst>
            </c:dLbl>
            <c:dLbl>
              <c:idx val="5"/>
              <c:layout>
                <c:manualLayout>
                  <c:x val="-0.20473755053509182"/>
                  <c:y val="-7.9104913261713913E-2"/>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9015564377030961"/>
                      <c:h val="0.17478965796295898"/>
                    </c:manualLayout>
                  </c15:layout>
                </c:ext>
                <c:ext xmlns:c16="http://schemas.microsoft.com/office/drawing/2014/chart" uri="{C3380CC4-5D6E-409C-BE32-E72D297353CC}">
                  <c16:uniqueId val="{00000005-6054-4CF4-A744-6B21B3BCC53E}"/>
                </c:ext>
              </c:extLst>
            </c:dLbl>
            <c:dLbl>
              <c:idx val="6"/>
              <c:layout>
                <c:manualLayout>
                  <c:x val="-0.19258117949356818"/>
                  <c:y val="-0.20912695472218179"/>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31AD-402B-B10E-C6D9F85E9AA4}"/>
                </c:ext>
              </c:extLst>
            </c:dLbl>
            <c:dLbl>
              <c:idx val="7"/>
              <c:layout>
                <c:manualLayout>
                  <c:x val="9.4402538967435223E-3"/>
                  <c:y val="-0.20756155686704791"/>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30875309261231004"/>
                      <c:h val="0.13362213781715973"/>
                    </c:manualLayout>
                  </c15:layout>
                </c:ext>
                <c:ext xmlns:c16="http://schemas.microsoft.com/office/drawing/2014/chart" uri="{C3380CC4-5D6E-409C-BE32-E72D297353CC}">
                  <c16:uniqueId val="{0000000F-31AD-402B-B10E-C6D9F85E9AA4}"/>
                </c:ext>
              </c:extLst>
            </c:dLbl>
            <c:dLbl>
              <c:idx val="8"/>
              <c:layout>
                <c:manualLayout>
                  <c:x val="0.20390948416966106"/>
                  <c:y val="-0.1787698161334782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11-31AD-402B-B10E-C6D9F85E9AA4}"/>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j-lt"/>
                    <a:ea typeface="+mn-ea"/>
                    <a:cs typeface="Arial" panose="020B0604020202020204" pitchFamily="34" charset="0"/>
                  </a:defRPr>
                </a:pPr>
                <a:endParaRPr lang="it-IT"/>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'By Originator'!$A$2:$A$10</c:f>
              <c:strCache>
                <c:ptCount val="9"/>
                <c:pt idx="0">
                  <c:v>Autocandidatura</c:v>
                </c:pt>
                <c:pt idx="1">
                  <c:v>Advisor</c:v>
                </c:pt>
                <c:pt idx="2">
                  <c:v>Investitori professionali</c:v>
                </c:pt>
                <c:pt idx="3">
                  <c:v>Industriali</c:v>
                </c:pt>
                <c:pt idx="4">
                  <c:v>Proprietaria</c:v>
                </c:pt>
                <c:pt idx="5">
                  <c:v>Dottore commercialista</c:v>
                </c:pt>
                <c:pt idx="6">
                  <c:v>Società di revisione</c:v>
                </c:pt>
                <c:pt idx="7">
                  <c:v>Organismi di Ricerca</c:v>
                </c:pt>
                <c:pt idx="8">
                  <c:v>Altri</c:v>
                </c:pt>
              </c:strCache>
            </c:strRef>
          </c:cat>
          <c:val>
            <c:numRef>
              <c:f>'By Originator'!$B$2:$B$10</c:f>
              <c:numCache>
                <c:formatCode>General</c:formatCode>
                <c:ptCount val="9"/>
                <c:pt idx="0">
                  <c:v>481</c:v>
                </c:pt>
                <c:pt idx="1">
                  <c:v>510</c:v>
                </c:pt>
                <c:pt idx="2">
                  <c:v>247</c:v>
                </c:pt>
                <c:pt idx="3">
                  <c:v>9</c:v>
                </c:pt>
                <c:pt idx="4">
                  <c:v>279</c:v>
                </c:pt>
                <c:pt idx="5">
                  <c:v>24</c:v>
                </c:pt>
                <c:pt idx="6">
                  <c:v>5</c:v>
                </c:pt>
                <c:pt idx="7">
                  <c:v>5</c:v>
                </c:pt>
                <c:pt idx="8">
                  <c:v>156</c:v>
                </c:pt>
              </c:numCache>
            </c:numRef>
          </c:val>
          <c:extLst>
            <c:ext xmlns:c16="http://schemas.microsoft.com/office/drawing/2014/chart" uri="{C3380CC4-5D6E-409C-BE32-E72D297353CC}">
              <c16:uniqueId val="{0000000C-6054-4CF4-A744-6B21B3BCC53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zero"/>
    <c:showDLblsOverMax val="0"/>
  </c:chart>
  <c:spPr>
    <a:noFill/>
    <a:ln w="9525" cap="flat" cmpd="sng" algn="ctr">
      <a:noFill/>
      <a:round/>
    </a:ln>
    <a:effectLst/>
  </c:spPr>
  <c:txPr>
    <a:bodyPr/>
    <a:lstStyle/>
    <a:p>
      <a:pPr>
        <a:defRPr sz="1000">
          <a:latin typeface="+mj-lt"/>
          <a:cs typeface="Arial" panose="020B0604020202020204" pitchFamily="34" charset="0"/>
        </a:defRPr>
      </a:pPr>
      <a:endParaRPr lang="it-IT"/>
    </a:p>
  </c:txPr>
  <c:printSettings>
    <c:headerFooter/>
    <c:pageMargins b="0.75000000000000222" l="0.70000000000000062" r="0.70000000000000062" t="0.75000000000000222" header="0.30000000000000032" footer="0.30000000000000032"/>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9997350263004302"/>
          <c:y val="0.18547132021720444"/>
          <c:w val="0.61569489352712692"/>
          <c:h val="0.6216313456685717"/>
        </c:manualLayout>
      </c:layout>
      <c:doughnutChart>
        <c:varyColors val="1"/>
        <c:ser>
          <c:idx val="0"/>
          <c:order val="0"/>
          <c:dPt>
            <c:idx val="0"/>
            <c:bubble3D val="0"/>
            <c:spPr>
              <a:solidFill>
                <a:schemeClr val="accent6">
                  <a:tint val="41000"/>
                </a:schemeClr>
              </a:solidFill>
              <a:ln w="19050">
                <a:solidFill>
                  <a:schemeClr val="lt1"/>
                </a:solidFill>
              </a:ln>
              <a:effectLst/>
            </c:spPr>
            <c:extLst>
              <c:ext xmlns:c16="http://schemas.microsoft.com/office/drawing/2014/chart" uri="{C3380CC4-5D6E-409C-BE32-E72D297353CC}">
                <c16:uniqueId val="{00000000-6054-4CF4-A744-6B21B3BCC53E}"/>
              </c:ext>
            </c:extLst>
          </c:dPt>
          <c:dPt>
            <c:idx val="1"/>
            <c:bubble3D val="0"/>
            <c:spPr>
              <a:solidFill>
                <a:schemeClr val="accent6">
                  <a:tint val="52000"/>
                </a:schemeClr>
              </a:solidFill>
              <a:ln w="19050">
                <a:solidFill>
                  <a:schemeClr val="lt1"/>
                </a:solidFill>
              </a:ln>
              <a:effectLst/>
            </c:spPr>
            <c:extLst>
              <c:ext xmlns:c16="http://schemas.microsoft.com/office/drawing/2014/chart" uri="{C3380CC4-5D6E-409C-BE32-E72D297353CC}">
                <c16:uniqueId val="{00000001-6054-4CF4-A744-6B21B3BCC53E}"/>
              </c:ext>
            </c:extLst>
          </c:dPt>
          <c:dPt>
            <c:idx val="2"/>
            <c:bubble3D val="0"/>
            <c:spPr>
              <a:solidFill>
                <a:schemeClr val="accent6">
                  <a:tint val="63000"/>
                </a:schemeClr>
              </a:solidFill>
              <a:ln w="19050">
                <a:solidFill>
                  <a:schemeClr val="lt1"/>
                </a:solidFill>
              </a:ln>
              <a:effectLst/>
            </c:spPr>
            <c:extLst>
              <c:ext xmlns:c16="http://schemas.microsoft.com/office/drawing/2014/chart" uri="{C3380CC4-5D6E-409C-BE32-E72D297353CC}">
                <c16:uniqueId val="{00000002-6054-4CF4-A744-6B21B3BCC53E}"/>
              </c:ext>
            </c:extLst>
          </c:dPt>
          <c:dPt>
            <c:idx val="3"/>
            <c:bubble3D val="0"/>
            <c:spPr>
              <a:solidFill>
                <a:schemeClr val="accent6">
                  <a:tint val="74000"/>
                </a:schemeClr>
              </a:solidFill>
              <a:ln w="19050">
                <a:solidFill>
                  <a:schemeClr val="lt1"/>
                </a:solidFill>
              </a:ln>
              <a:effectLst/>
            </c:spPr>
            <c:extLst>
              <c:ext xmlns:c16="http://schemas.microsoft.com/office/drawing/2014/chart" uri="{C3380CC4-5D6E-409C-BE32-E72D297353CC}">
                <c16:uniqueId val="{00000003-6054-4CF4-A744-6B21B3BCC53E}"/>
              </c:ext>
            </c:extLst>
          </c:dPt>
          <c:dPt>
            <c:idx val="4"/>
            <c:bubble3D val="0"/>
            <c:spPr>
              <a:solidFill>
                <a:schemeClr val="accent6">
                  <a:tint val="84000"/>
                </a:schemeClr>
              </a:solidFill>
              <a:ln w="19050">
                <a:solidFill>
                  <a:schemeClr val="lt1"/>
                </a:solidFill>
              </a:ln>
              <a:effectLst/>
            </c:spPr>
            <c:extLst>
              <c:ext xmlns:c16="http://schemas.microsoft.com/office/drawing/2014/chart" uri="{C3380CC4-5D6E-409C-BE32-E72D297353CC}">
                <c16:uniqueId val="{00000004-6054-4CF4-A744-6B21B3BCC53E}"/>
              </c:ext>
            </c:extLst>
          </c:dPt>
          <c:dLbls>
            <c:dLbl>
              <c:idx val="0"/>
              <c:layout>
                <c:manualLayout>
                  <c:x val="3.1156108498399056E-2"/>
                  <c:y val="-0.37857210962459487"/>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8816263520747892"/>
                      <c:h val="0.13362213781715973"/>
                    </c:manualLayout>
                  </c15:layout>
                </c:ext>
                <c:ext xmlns:c16="http://schemas.microsoft.com/office/drawing/2014/chart" uri="{C3380CC4-5D6E-409C-BE32-E72D297353CC}">
                  <c16:uniqueId val="{00000000-6054-4CF4-A744-6B21B3BCC53E}"/>
                </c:ext>
              </c:extLst>
            </c:dLbl>
            <c:dLbl>
              <c:idx val="1"/>
              <c:layout>
                <c:manualLayout>
                  <c:x val="0.13695414890982174"/>
                  <c:y val="-6.7435607940875206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6054-4CF4-A744-6B21B3BCC53E}"/>
                </c:ext>
              </c:extLst>
            </c:dLbl>
            <c:dLbl>
              <c:idx val="2"/>
              <c:layout>
                <c:manualLayout>
                  <c:x val="2.0075777735688994E-3"/>
                  <c:y val="0.3335503218042617"/>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9206272372286746"/>
                      <c:h val="0.13362213781715973"/>
                    </c:manualLayout>
                  </c15:layout>
                </c:ext>
                <c:ext xmlns:c16="http://schemas.microsoft.com/office/drawing/2014/chart" uri="{C3380CC4-5D6E-409C-BE32-E72D297353CC}">
                  <c16:uniqueId val="{00000002-6054-4CF4-A744-6B21B3BCC53E}"/>
                </c:ext>
              </c:extLst>
            </c:dLbl>
            <c:dLbl>
              <c:idx val="3"/>
              <c:layout>
                <c:manualLayout>
                  <c:x val="-0.18965217347351088"/>
                  <c:y val="-8.8382299158844366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6054-4CF4-A744-6B21B3BCC53E}"/>
                </c:ext>
              </c:extLst>
            </c:dLbl>
            <c:dLbl>
              <c:idx val="4"/>
              <c:layout>
                <c:manualLayout>
                  <c:x val="-0.15942269651115012"/>
                  <c:y val="-0.14153544441602664"/>
                </c:manualLayout>
              </c:layout>
              <c:showLegendKey val="0"/>
              <c:showVal val="0"/>
              <c:showCatName val="1"/>
              <c:showSerName val="0"/>
              <c:showPercent val="1"/>
              <c:showBubbleSize val="0"/>
              <c:separator>
</c:separator>
              <c:extLst>
                <c:ext xmlns:c15="http://schemas.microsoft.com/office/drawing/2012/chart" uri="{CE6537A1-D6FC-4f65-9D91-7224C49458BB}">
                  <c15:layout>
                    <c:manualLayout>
                      <c:w val="0.23851760362053803"/>
                      <c:h val="0.13362213781715973"/>
                    </c:manualLayout>
                  </c15:layout>
                </c:ext>
                <c:ext xmlns:c16="http://schemas.microsoft.com/office/drawing/2014/chart" uri="{C3380CC4-5D6E-409C-BE32-E72D297353CC}">
                  <c16:uniqueId val="{00000004-6054-4CF4-A744-6B21B3BCC53E}"/>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j-lt"/>
                    <a:ea typeface="+mn-ea"/>
                    <a:cs typeface="Arial" panose="020B0604020202020204" pitchFamily="34" charset="0"/>
                  </a:defRPr>
                </a:pPr>
                <a:endParaRPr lang="it-IT"/>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'By Stage'!$A$2:$A$6</c:f>
              <c:strCache>
                <c:ptCount val="5"/>
                <c:pt idx="0">
                  <c:v>Proof of concept</c:v>
                </c:pt>
                <c:pt idx="1">
                  <c:v>Seed</c:v>
                </c:pt>
                <c:pt idx="2">
                  <c:v>Start-up stage\Venture</c:v>
                </c:pt>
                <c:pt idx="3">
                  <c:v>Other early stage\Late stage</c:v>
                </c:pt>
                <c:pt idx="4">
                  <c:v>Private Equity</c:v>
                </c:pt>
              </c:strCache>
            </c:strRef>
          </c:cat>
          <c:val>
            <c:numRef>
              <c:f>'By Stage'!$B$2:$B$6</c:f>
              <c:numCache>
                <c:formatCode>#,##0</c:formatCode>
                <c:ptCount val="5"/>
                <c:pt idx="0">
                  <c:v>2</c:v>
                </c:pt>
                <c:pt idx="1">
                  <c:v>62</c:v>
                </c:pt>
                <c:pt idx="2">
                  <c:v>1228</c:v>
                </c:pt>
                <c:pt idx="3">
                  <c:v>422</c:v>
                </c:pt>
                <c:pt idx="4">
                  <c:v>2</c:v>
                </c:pt>
              </c:numCache>
            </c:numRef>
          </c:val>
          <c:extLst>
            <c:ext xmlns:c16="http://schemas.microsoft.com/office/drawing/2014/chart" uri="{C3380CC4-5D6E-409C-BE32-E72D297353CC}">
              <c16:uniqueId val="{0000000C-6054-4CF4-A744-6B21B3BCC53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zero"/>
    <c:showDLblsOverMax val="0"/>
  </c:chart>
  <c:spPr>
    <a:noFill/>
    <a:ln w="9525" cap="flat" cmpd="sng" algn="ctr">
      <a:noFill/>
      <a:round/>
    </a:ln>
    <a:effectLst/>
  </c:spPr>
  <c:txPr>
    <a:bodyPr/>
    <a:lstStyle/>
    <a:p>
      <a:pPr>
        <a:defRPr sz="1000">
          <a:latin typeface="+mj-lt"/>
          <a:cs typeface="Arial" panose="020B0604020202020204" pitchFamily="34" charset="0"/>
        </a:defRPr>
      </a:pPr>
      <a:endParaRPr lang="it-IT"/>
    </a:p>
  </c:txPr>
  <c:printSettings>
    <c:headerFooter/>
    <c:pageMargins b="0.75000000000000222" l="0.70000000000000062" r="0.70000000000000062" t="0.75000000000000222" header="0.30000000000000032" footer="0.3000000000000003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8109291083018644"/>
          <c:y val="0.10661862642845223"/>
          <c:w val="0.61569489352712692"/>
          <c:h val="0.6216313456685717"/>
        </c:manualLayout>
      </c:layout>
      <c:doughnutChart>
        <c:varyColors val="1"/>
        <c:ser>
          <c:idx val="0"/>
          <c:order val="0"/>
          <c:dPt>
            <c:idx val="0"/>
            <c:bubble3D val="0"/>
            <c:spPr>
              <a:solidFill>
                <a:schemeClr val="accent6">
                  <a:tint val="77000"/>
                </a:schemeClr>
              </a:solidFill>
              <a:ln w="19050">
                <a:solidFill>
                  <a:schemeClr val="lt1"/>
                </a:solidFill>
              </a:ln>
              <a:effectLst/>
            </c:spPr>
            <c:extLst>
              <c:ext xmlns:c16="http://schemas.microsoft.com/office/drawing/2014/chart" uri="{C3380CC4-5D6E-409C-BE32-E72D297353CC}">
                <c16:uniqueId val="{00000000-6054-4CF4-A744-6B21B3BCC53E}"/>
              </c:ext>
            </c:extLst>
          </c:dPt>
          <c:dPt>
            <c:idx val="1"/>
            <c:bubble3D val="0"/>
            <c:spPr>
              <a:solidFill>
                <a:schemeClr val="accent6">
                  <a:shade val="76000"/>
                </a:schemeClr>
              </a:solidFill>
              <a:ln w="19050">
                <a:solidFill>
                  <a:schemeClr val="lt1"/>
                </a:solidFill>
              </a:ln>
              <a:effectLst/>
            </c:spPr>
            <c:extLst>
              <c:ext xmlns:c16="http://schemas.microsoft.com/office/drawing/2014/chart" uri="{C3380CC4-5D6E-409C-BE32-E72D297353CC}">
                <c16:uniqueId val="{00000001-6054-4CF4-A744-6B21B3BCC53E}"/>
              </c:ext>
            </c:extLst>
          </c:dPt>
          <c:dLbls>
            <c:dLbl>
              <c:idx val="0"/>
              <c:layout>
                <c:manualLayout>
                  <c:x val="0.18176160786999074"/>
                  <c:y val="-9.8611831528770205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6054-4CF4-A744-6B21B3BCC53E}"/>
                </c:ext>
              </c:extLst>
            </c:dLbl>
            <c:dLbl>
              <c:idx val="1"/>
              <c:layout>
                <c:manualLayout>
                  <c:x val="-0.16135787422727438"/>
                  <c:y val="7.0858023407664505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6054-4CF4-A744-6B21B3BCC53E}"/>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j-lt"/>
                    <a:ea typeface="+mn-ea"/>
                    <a:cs typeface="Arial" panose="020B0604020202020204" pitchFamily="34" charset="0"/>
                  </a:defRPr>
                </a:pPr>
                <a:endParaRPr lang="it-IT"/>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'By Area'!$A$2:$A$3</c:f>
              <c:strCache>
                <c:ptCount val="2"/>
                <c:pt idx="0">
                  <c:v>Abroad</c:v>
                </c:pt>
                <c:pt idx="1">
                  <c:v>Italy</c:v>
                </c:pt>
              </c:strCache>
            </c:strRef>
          </c:cat>
          <c:val>
            <c:numRef>
              <c:f>'By Area'!$B$2:$B$3</c:f>
              <c:numCache>
                <c:formatCode>#,##0</c:formatCode>
                <c:ptCount val="2"/>
                <c:pt idx="0">
                  <c:v>97</c:v>
                </c:pt>
                <c:pt idx="1">
                  <c:v>1619</c:v>
                </c:pt>
              </c:numCache>
            </c:numRef>
          </c:val>
          <c:extLst>
            <c:ext xmlns:c16="http://schemas.microsoft.com/office/drawing/2014/chart" uri="{C3380CC4-5D6E-409C-BE32-E72D297353CC}">
              <c16:uniqueId val="{0000000C-6054-4CF4-A744-6B21B3BCC53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zero"/>
    <c:showDLblsOverMax val="0"/>
  </c:chart>
  <c:spPr>
    <a:noFill/>
    <a:ln w="9525" cap="flat" cmpd="sng" algn="ctr">
      <a:noFill/>
      <a:round/>
    </a:ln>
    <a:effectLst/>
  </c:spPr>
  <c:txPr>
    <a:bodyPr/>
    <a:lstStyle/>
    <a:p>
      <a:pPr>
        <a:defRPr sz="1000">
          <a:latin typeface="+mj-lt"/>
          <a:cs typeface="Arial" panose="020B0604020202020204" pitchFamily="34" charset="0"/>
        </a:defRPr>
      </a:pPr>
      <a:endParaRPr lang="it-IT"/>
    </a:p>
  </c:txPr>
  <c:printSettings>
    <c:headerFooter/>
    <c:pageMargins b="0.75000000000000222" l="0.70000000000000062" r="0.70000000000000062" t="0.75000000000000222" header="0.30000000000000032" footer="0.30000000000000032"/>
    <c:pageSetup orientation="portrait"/>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359064</xdr:colOff>
      <xdr:row>84</xdr:row>
      <xdr:rowOff>86605</xdr:rowOff>
    </xdr:from>
    <xdr:to>
      <xdr:col>12</xdr:col>
      <xdr:colOff>333952</xdr:colOff>
      <xdr:row>99</xdr:row>
      <xdr:rowOff>179876</xdr:rowOff>
    </xdr:to>
    <xdr:graphicFrame macro="">
      <xdr:nvGraphicFramePr>
        <xdr:cNvPr id="4" name="Grafico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237260</xdr:colOff>
      <xdr:row>68</xdr:row>
      <xdr:rowOff>128747</xdr:rowOff>
    </xdr:from>
    <xdr:to>
      <xdr:col>12</xdr:col>
      <xdr:colOff>409575</xdr:colOff>
      <xdr:row>82</xdr:row>
      <xdr:rowOff>128747</xdr:rowOff>
    </xdr:to>
    <xdr:graphicFrame macro="">
      <xdr:nvGraphicFramePr>
        <xdr:cNvPr id="5" name="Grafico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403411</xdr:colOff>
      <xdr:row>0</xdr:row>
      <xdr:rowOff>201705</xdr:rowOff>
    </xdr:from>
    <xdr:to>
      <xdr:col>9</xdr:col>
      <xdr:colOff>135962</xdr:colOff>
      <xdr:row>20</xdr:row>
      <xdr:rowOff>112058</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470647</xdr:colOff>
      <xdr:row>0</xdr:row>
      <xdr:rowOff>168087</xdr:rowOff>
    </xdr:from>
    <xdr:to>
      <xdr:col>10</xdr:col>
      <xdr:colOff>203198</xdr:colOff>
      <xdr:row>20</xdr:row>
      <xdr:rowOff>78440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403410</xdr:colOff>
      <xdr:row>0</xdr:row>
      <xdr:rowOff>145674</xdr:rowOff>
    </xdr:from>
    <xdr:to>
      <xdr:col>9</xdr:col>
      <xdr:colOff>135961</xdr:colOff>
      <xdr:row>20</xdr:row>
      <xdr:rowOff>56027</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403411</xdr:colOff>
      <xdr:row>0</xdr:row>
      <xdr:rowOff>201705</xdr:rowOff>
    </xdr:from>
    <xdr:to>
      <xdr:col>9</xdr:col>
      <xdr:colOff>135962</xdr:colOff>
      <xdr:row>20</xdr:row>
      <xdr:rowOff>112058</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98051</xdr:colOff>
      <xdr:row>5</xdr:row>
      <xdr:rowOff>17742</xdr:rowOff>
    </xdr:from>
    <xdr:to>
      <xdr:col>4</xdr:col>
      <xdr:colOff>0</xdr:colOff>
      <xdr:row>24</xdr:row>
      <xdr:rowOff>166220</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Alessandro Pontari" id="{9DA93203-471D-4314-845B-40E475FF7B87}" userId="ec3f4abb293baeb8" providerId="Windows Live"/>
  <person displayName="Alessandro Pontari" id="{E7401174-622B-4CFF-BD9E-206FF340E5FF}" userId="S::pontari@vertis.it::eb013bf3-246a-4f4c-87dd-2fd218bbc8a4"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ntari" refreshedDate="45726.760497337964" createdVersion="8" refreshedVersion="8" minRefreshableVersion="3" recordCount="1717" xr:uid="{F8C5080F-F9DF-4005-8ECD-26CDC5906B92}">
  <cacheSource type="worksheet">
    <worksheetSource ref="A2:BC2001" sheet="Deal Flow"/>
  </cacheSource>
  <cacheFields count="55">
    <cacheField name="Primo Contatto" numFmtId="0">
      <sharedItems containsBlank="1"/>
    </cacheField>
    <cacheField name="Avvio Data" numFmtId="0">
      <sharedItems containsBlank="1"/>
    </cacheField>
    <cacheField name="Data ITM" numFmtId="0">
      <sharedItems containsBlank="1"/>
    </cacheField>
    <cacheField name="Approvals date" numFmtId="0">
      <sharedItems containsNonDate="0" containsDate="1" containsString="0" containsBlank="1" minDate="2017-09-08T00:00:00" maxDate="2025-03-11T00:00:00" count="268">
        <d v="2018-03-19T00:00:00"/>
        <d v="2023-07-31T00:00:00"/>
        <d v="2025-03-10T00:00:00"/>
        <d v="2017-10-27T00:00:00"/>
        <d v="2017-09-08T00:00:00"/>
        <d v="2017-09-15T00:00:00"/>
        <d v="2018-07-26T00:00:00"/>
        <d v="2017-09-22T00:00:00"/>
        <d v="2022-07-19T00:00:00"/>
        <d v="2017-10-06T00:00:00"/>
        <d v="2019-07-30T00:00:00"/>
        <d v="2022-03-08T00:00:00"/>
        <d v="2024-10-28T00:00:00"/>
        <d v="2017-11-24T00:00:00"/>
        <d v="2023-11-27T00:00:00"/>
        <d v="2019-11-15T00:00:00"/>
        <d v="2017-10-20T00:00:00"/>
        <d v="2019-03-05T00:00:00"/>
        <d v="2023-07-24T00:00:00"/>
        <d v="2019-01-29T00:00:00"/>
        <d v="2018-01-05T00:00:00"/>
        <d v="2022-12-06T00:00:00"/>
        <d v="2018-03-01T00:00:00"/>
        <d v="2022-09-22T00:00:00"/>
        <d v="2018-01-26T00:00:00"/>
        <d v="2017-11-03T00:00:00"/>
        <d v="2024-03-25T00:00:00"/>
        <d v="2017-11-10T00:00:00"/>
        <d v="2023-07-17T00:00:00"/>
        <d v="2022-03-25T00:00:00"/>
        <d v="2018-02-19T00:00:00"/>
        <d v="2017-12-04T00:00:00"/>
        <d v="2018-03-27T00:00:00"/>
        <d v="2023-07-10T00:00:00"/>
        <d v="2022-08-01T00:00:00"/>
        <d v="2024-02-12T00:00:00"/>
        <d v="2017-12-11T00:00:00"/>
        <d v="2018-02-05T00:00:00"/>
        <d v="2023-06-26T00:00:00"/>
        <d v="2018-01-19T00:00:00"/>
        <d v="2018-02-12T00:00:00"/>
        <d v="2025-01-20T00:00:00"/>
        <d v="2021-12-24T00:00:00"/>
        <d v="2023-06-05T00:00:00"/>
        <d v="2018-04-04T00:00:00"/>
        <d v="2024-06-03T00:00:00"/>
        <d v="2024-06-10T00:00:00"/>
        <d v="2018-03-05T00:00:00"/>
        <d v="2021-11-05T00:00:00"/>
        <d v="2023-05-22T00:00:00"/>
        <d v="2023-05-15T00:00:00"/>
        <d v="2022-09-26T00:00:00"/>
        <d v="2023-02-20T00:00:00"/>
        <d v="2018-12-18T00:00:00"/>
        <d v="2018-07-31T00:00:00"/>
        <d v="2018-04-24T00:00:00"/>
        <d v="2018-04-17T00:00:00"/>
        <d v="2018-05-10T00:00:00"/>
        <d v="2024-08-05T00:00:00"/>
        <d v="2023-01-24T00:00:00"/>
        <d v="2023-05-08T00:00:00"/>
        <d v="2018-05-28T00:00:00"/>
        <d v="2022-04-08T00:00:00"/>
        <d v="2018-10-09T00:00:00"/>
        <d v="2024-09-30T00:00:00"/>
        <d v="2019-03-21T00:00:00"/>
        <d v="2019-02-05T00:00:00"/>
        <d v="2018-06-22T00:00:00"/>
        <d v="2023-04-18T00:00:00"/>
        <d v="2019-09-11T00:00:00"/>
        <d v="2021-03-26T00:00:00"/>
        <d v="2024-10-14T00:00:00"/>
        <d v="2018-12-11T00:00:00"/>
        <d v="2024-04-22T00:00:00"/>
        <d v="2023-03-23T00:00:00"/>
        <d v="2018-06-13T00:00:00"/>
        <d v="2018-06-25T00:00:00"/>
        <d v="2019-02-12T00:00:00"/>
        <d v="2018-07-18T00:00:00"/>
        <d v="2023-03-15T00:00:00"/>
        <d v="2024-09-23T00:00:00"/>
        <d v="2019-01-08T00:00:00"/>
        <d v="2024-07-09T00:00:00"/>
        <d v="2018-10-23T00:00:00"/>
        <d v="2019-10-02T00:00:00"/>
        <d v="2025-01-13T00:00:00"/>
        <d v="2018-10-01T00:00:00"/>
        <d v="2018-11-13T00:00:00"/>
        <d v="2023-03-08T00:00:00"/>
        <d v="2018-11-06T00:00:00"/>
        <d v="2021-10-26T00:00:00"/>
        <d v="2023-04-26T00:00:00"/>
        <d v="2023-02-27T00:00:00"/>
        <d v="2024-03-04T00:00:00"/>
        <d v="2023-02-10T00:00:00"/>
        <d v="2023-01-30T00:00:00"/>
        <d v="2024-11-25T00:00:00"/>
        <d v="2023-01-16T00:00:00"/>
        <d v="2024-09-16T00:00:00"/>
        <d v="2022-12-19T00:00:00"/>
        <d v="2024-05-20T00:00:00"/>
        <d v="2024-01-22T00:00:00"/>
        <d v="2024-05-07T00:00:00"/>
        <d v="2024-01-29T00:00:00"/>
        <d v="2024-04-29T00:00:00"/>
        <d v="2022-11-28T00:00:00"/>
        <d v="2019-01-11T00:00:00"/>
        <d v="2023-12-05T00:00:00"/>
        <d v="2022-11-14T00:00:00"/>
        <d v="2019-05-22T00:00:00"/>
        <d v="2022-11-09T00:00:00"/>
        <d v="2019-04-16T00:00:00"/>
        <d v="2022-10-31T00:00:00"/>
        <d v="2019-02-19T00:00:00"/>
        <d v="2020-03-03T00:00:00"/>
        <d v="2022-10-21T00:00:00"/>
        <d v="2023-11-06T00:00:00"/>
        <d v="2019-05-02T00:00:00"/>
        <d v="2024-10-22T00:00:00"/>
        <d v="2019-03-12T00:00:00"/>
        <d v="2024-03-11T00:00:00"/>
        <d v="2023-01-09T00:00:00"/>
        <d v="2019-04-05T00:00:00"/>
        <d v="2022-10-11T00:00:00"/>
        <d v="2019-06-17T00:00:00"/>
        <d v="2022-06-13T00:00:00"/>
        <d v="2024-10-07T00:00:00"/>
        <d v="2019-06-11T00:00:00"/>
        <d v="2019-05-28T00:00:00"/>
        <d v="2019-05-09T00:00:00"/>
        <d v="2023-10-09T00:00:00"/>
        <d v="2020-02-05T00:00:00"/>
        <d v="2019-10-29T00:00:00"/>
        <d v="2022-09-12T00:00:00"/>
        <d v="2019-07-02T00:00:00"/>
        <d v="2022-08-29T00:00:00"/>
        <d v="2019-06-25T00:00:00"/>
        <d v="2024-02-05T00:00:00"/>
        <d v="2021-09-16T00:00:00"/>
        <d v="2023-12-12T00:00:00"/>
        <d v="2022-07-11T00:00:00"/>
        <d v="2022-07-04T00:00:00"/>
        <d v="2019-07-10T00:00:00"/>
        <d v="2024-12-09T00:00:00"/>
        <d v="2019-07-16T00:00:00"/>
        <d v="2019-09-05T00:00:00"/>
        <d v="2019-11-08T00:00:00"/>
        <d v="2019-10-16T00:00:00"/>
        <d v="2021-11-26T00:00:00"/>
        <d v="2022-06-20T00:00:00"/>
        <d v="2021-04-09T00:00:00"/>
        <d v="2019-11-22T00:00:00"/>
        <d v="2025-03-03T00:00:00"/>
        <d v="2024-07-29T00:00:00"/>
        <d v="2020-01-14T00:00:00"/>
        <d v="2022-06-06T00:00:00"/>
        <d v="2022-05-27T00:00:00"/>
        <d v="2022-05-24T00:00:00"/>
        <d v="2020-01-21T00:00:00"/>
        <d v="2019-12-12T00:00:00"/>
        <d v="2021-11-12T00:00:00"/>
        <d v="2022-04-29T00:00:00"/>
        <d v="2020-01-24T00:00:00"/>
        <d v="2023-10-23T00:00:00"/>
        <d v="2023-05-29T00:00:00"/>
        <d v="2020-03-17T00:00:00"/>
        <d v="2020-04-21T00:00:00"/>
        <d v="2021-12-03T00:00:00"/>
        <d v="2024-11-11T00:00:00"/>
        <d v="2022-02-07T00:00:00"/>
        <d v="2022-03-18T00:00:00"/>
        <d v="2020-03-31T00:00:00"/>
        <d v="2021-01-22T00:00:00"/>
        <d v="2020-07-08T00:00:00"/>
        <d v="2020-05-26T00:00:00"/>
        <d v="2020-05-19T00:00:00"/>
        <d v="2022-02-28T00:00:00"/>
        <d v="2022-02-18T00:00:00"/>
        <d v="2021-09-09T00:00:00"/>
        <d v="2020-06-10T00:00:00"/>
        <d v="2024-07-15T00:00:00"/>
        <d v="2020-11-18T00:00:00"/>
        <d v="2020-06-29T00:00:00"/>
        <d v="2021-10-29T00:00:00"/>
        <d v="2021-10-01T00:00:00"/>
        <d v="2021-09-27T00:00:00"/>
        <d v="2020-07-27T00:00:00"/>
        <d v="2024-05-13T00:00:00"/>
        <d v="2020-08-06T00:00:00"/>
        <d v="2021-07-16T00:00:00"/>
        <d v="2021-07-09T00:00:00"/>
        <d v="2020-09-15T00:00:00"/>
        <d v="2020-09-08T00:00:00"/>
        <d v="2021-06-23T00:00:00"/>
        <d v="2021-01-15T00:00:00"/>
        <d v="2020-10-06T00:00:00"/>
        <d v="2021-03-19T00:00:00"/>
        <d v="2023-07-03T00:00:00"/>
        <d v="2020-10-13T00:00:00"/>
        <d v="2021-06-11T00:00:00"/>
        <d v="2020-10-27T00:00:00"/>
        <d v="2020-11-11T00:00:00"/>
        <d v="2024-02-21T00:00:00"/>
        <d v="2020-12-07T00:00:00"/>
        <d v="2021-02-05T00:00:00"/>
        <d v="2021-04-02T00:00:00"/>
        <d v="2021-05-28T00:00:00"/>
        <d v="2020-12-22T00:00:00"/>
        <d v="2021-02-19T00:00:00"/>
        <d v="2021-05-14T00:00:00"/>
        <d v="2021-04-30T00:00:00"/>
        <d v="2024-01-15T00:00:00"/>
        <d v="2021-01-29T00:00:00"/>
        <d v="2021-02-12T00:00:00"/>
        <d v="2021-03-05T00:00:00"/>
        <d v="2021-03-12T00:00:00"/>
        <d v="2021-04-16T00:00:00"/>
        <d v="2021-05-07T00:00:00"/>
        <d v="2024-01-08T00:00:00"/>
        <d v="2023-09-13T00:00:00"/>
        <d v="2021-09-03T00:00:00"/>
        <d v="2022-01-21T00:00:00"/>
        <d v="2021-07-02T00:00:00"/>
        <d v="2021-07-23T00:00:00"/>
        <d v="2021-07-30T00:00:00"/>
        <d v="2021-10-15T00:00:00"/>
        <d v="2022-09-05T00:00:00"/>
        <d v="2020-11-24T00:00:00"/>
        <d v="2023-10-30T00:00:00"/>
        <d v="2025-02-10T00:00:00"/>
        <d v="2025-01-27T00:00:00"/>
        <d v="2020-08-03T00:00:00"/>
        <d v="2023-12-18T00:00:00"/>
        <d v="2024-04-12T00:00:00"/>
        <d v="2022-01-28T00:00:00"/>
        <d v="2022-02-11T00:00:00"/>
        <d v="2021-12-13T00:00:00"/>
        <d v="2020-07-03T00:00:00"/>
        <d v="2024-12-02T00:00:00"/>
        <d v="2025-02-24T00:00:00"/>
        <d v="2020-06-16T00:00:00"/>
        <d v="2022-04-22T00:00:00"/>
        <d v="2020-05-05T00:00:00"/>
        <d v="2022-05-06T00:00:00"/>
        <d v="2025-02-19T00:00:00"/>
        <d v="2023-06-20T00:00:00"/>
        <d v="2019-10-09T00:00:00"/>
        <d v="2022-07-25T00:00:00"/>
        <d v="2024-06-24T00:00:00"/>
        <d v="2023-09-21T00:00:00"/>
        <d v="2019-04-24T00:00:00"/>
        <d v="2019-04-10T00:00:00"/>
        <d v="2018-11-21T00:00:00"/>
        <d v="2024-06-17T00:00:00"/>
        <d v="2023-04-03T00:00:00"/>
        <d v="2023-06-12T00:00:00"/>
        <d v="2018-04-09T00:00:00"/>
        <d v="2017-11-17T00:00:00"/>
        <d v="2023-11-15T00:00:00"/>
        <d v="2023-11-20T00:00:00"/>
        <d v="2023-10-16T00:00:00"/>
        <d v="2024-09-09T00:00:00"/>
        <d v="2024-07-22T00:00:00"/>
        <d v="2024-11-04T00:00:00"/>
        <d v="2024-11-18T00:00:00"/>
        <m/>
        <d v="2020-09-21T00:00:00" u="1"/>
        <d v="2024-02-10T00:00:00" u="1"/>
      </sharedItems>
    </cacheField>
    <cacheField name="N. Pratica" numFmtId="0">
      <sharedItems containsBlank="1"/>
    </cacheField>
    <cacheField name="ID" numFmtId="0">
      <sharedItems containsString="0" containsBlank="1" containsNumber="1" containsInteger="1" minValue="1" maxValue="3702"/>
    </cacheField>
    <cacheField name="PROJECT/COMPANY" numFmtId="0">
      <sharedItems containsBlank="1" containsMixedTypes="1" containsNumber="1" containsInteger="1" minValue="1177" maxValue="1177" count="1716">
        <s v="D-Orbit"/>
        <s v="Comehome"/>
        <s v="Cosmico"/>
        <s v="ADAPTA"/>
        <s v="SCLAK"/>
        <s v="Archon"/>
        <s v="Fazzi Industries (divisione di Unus Animus srl)"/>
        <s v="Progetto Digital Advance"/>
        <s v="1Safe"/>
        <s v="Komete"/>
        <s v="MyAir LLC"/>
        <s v="DRONES"/>
        <s v="Olivia"/>
        <s v="The Digital Box"/>
        <s v="Marco Manetti"/>
        <s v="Progetto Nanofibre carbonio"/>
        <s v="Media Promotion"/>
        <s v="Gipat Srls"/>
        <s v="Moplen"/>
        <s v="Open Borghi"/>
        <s v="Italianway"/>
        <s v="Fieldscale"/>
        <s v="DVM Engineering"/>
        <s v="Martha's Cottage"/>
        <s v="Rentuu"/>
        <s v="Inventia"/>
        <s v="EggPlant"/>
        <s v="Fruttinnova"/>
        <s v="Vintag"/>
        <s v="Audiens"/>
        <s v="Futurely"/>
        <s v="Buzzoole"/>
        <s v="Viniexport"/>
        <s v="One More Click"/>
        <s v="Brainseeding"/>
        <s v="Mperience"/>
        <s v="Wallet Globe"/>
        <s v="Meritocracy"/>
        <s v="Ominee"/>
        <s v="Sweetguest"/>
        <s v="Reios"/>
        <s v="iRapido"/>
        <s v="Mukako"/>
        <s v="Domec"/>
        <s v="Itimes"/>
        <s v="Social Nation"/>
        <s v="Caciocavalloimpiccato"/>
        <s v="Xceed"/>
        <s v="Cylock"/>
        <s v="Soundreef"/>
        <s v="Ono 3D"/>
        <s v="The Grand House"/>
        <s v="Winelivery"/>
        <s v="BJP"/>
        <s v="Xoko"/>
        <s v="Caldo Caldo"/>
        <s v="Quibee"/>
        <s v="GymCraft"/>
        <s v="Know How"/>
        <s v="Satispay"/>
        <s v="Future of work"/>
        <s v="Progetto Impresoft"/>
        <s v="Linup"/>
        <s v="Watchr"/>
        <s v="OneSun"/>
        <s v="Reasoned Art"/>
        <s v="Desidoo.com"/>
        <s v="Metoo"/>
        <s v="Postgol"/>
        <s v="3DnA"/>
        <s v="Marioway"/>
        <s v="Soisy"/>
        <s v="Quokky"/>
        <s v="BnBSitter"/>
        <s v="My Good Client"/>
        <s v="SaverOne"/>
        <s v="Trukeg"/>
        <s v="Project MotoE"/>
        <s v="Smart Business Lab"/>
        <s v="Albero Bambino"/>
        <s v="Irreo "/>
        <s v="Together Price"/>
        <s v="Arm23"/>
        <s v="Errequadro "/>
        <s v="Credimi"/>
        <s v="Supermercato24"/>
        <s v="CVING"/>
        <s v="Job4U.it"/>
        <s v="Soluziona"/>
        <s v="CleverShuttle "/>
        <s v="Behere"/>
        <s v="40South Energy Italia"/>
        <s v="Milkman"/>
        <s v="Cyber Dyne"/>
        <s v="Numanova"/>
        <s v="Progetto Realtà Aumentata"/>
        <s v="Qbit Technologies"/>
        <s v="Resaphene"/>
        <s v="Growish"/>
        <s v="Meeters"/>
        <s v="Progetto Agrobusiness"/>
        <s v="Gusto in Cucina"/>
        <s v="Slesh (Easylivery)"/>
        <s v="Front Row Tribe"/>
        <s v="Yakkyo"/>
        <s v="Skuola.Net"/>
        <s v="Just Knock"/>
        <n v="1177"/>
        <s v="Settimocielo"/>
        <s v="Digital Football Community"/>
        <s v="e-Novia"/>
        <s v="Escalada"/>
        <s v="Sophia"/>
        <s v="TripMedic"/>
        <s v="Hole in One"/>
        <s v="SOSPEDIATRA"/>
        <s v="Concrete"/>
        <s v="AIDA"/>
        <s v="Dometichs"/>
        <s v="DataChronic"/>
        <s v="Quicon"/>
        <s v="Paladin"/>
        <s v="Sparkling"/>
        <s v="Hellatron"/>
        <s v="Fabula"/>
        <s v="Mopso"/>
        <s v="Spoki "/>
        <s v="Flowdron"/>
        <s v="KeyCrime"/>
        <s v="The Social Lender"/>
        <s v="Neurality "/>
        <s v="Cube Controls"/>
        <s v="JoJolly"/>
        <s v="CibusPay"/>
        <s v="VahGO"/>
        <s v="iDEAL "/>
        <s v="Progetto Gr3n"/>
        <s v="Foodelux"/>
        <s v="MIOAssicuratore"/>
        <s v="Bidoo"/>
        <s v="Destination Health"/>
        <s v="Pegaso"/>
        <s v="Rolling Pandas"/>
        <s v="Jolly Ticket"/>
        <s v="The AvantGarde Group"/>
        <s v="Solergy"/>
        <s v="Yolo"/>
        <s v="Sartieri"/>
        <s v="Echo"/>
        <s v="Brandon"/>
        <s v="SCUTER"/>
        <s v="Green Energy Storage"/>
        <s v="Rocketbaby"/>
        <s v="White Libra"/>
        <s v="Calton"/>
        <s v="Hibye"/>
        <s v="Fitprime"/>
        <s v="Tobevy"/>
        <s v="Moovenda"/>
        <s v="Altea_Securvip"/>
        <s v="Infinity Biotech"/>
        <s v="Pinv"/>
        <s v="Pasta Evangelists"/>
        <s v="Whoosnap"/>
        <s v="Wanderio"/>
        <s v="GoodBuyAuto"/>
        <s v="Gromia"/>
        <s v="Nuwa"/>
        <s v="DayBreakHotels"/>
        <s v="Shin Software"/>
        <s v="Mon-K"/>
        <s v="KIPPY"/>
        <s v="Indiegala"/>
        <s v="DataProdigy"/>
        <s v="Drexcode"/>
        <s v="Sailsquare"/>
        <s v="IOOOTA"/>
        <s v="WordLift"/>
        <s v="Italy Innovazioni (Hide smart)"/>
        <s v="Tilelook"/>
        <s v="Morpheos"/>
        <s v="Switcho"/>
        <s v="Escooh"/>
        <s v="Checkbonus"/>
        <s v="Scarosso Germany"/>
        <s v="K4A"/>
        <s v="TRIPOOW"/>
        <s v="Nova"/>
        <s v="ReLearn"/>
        <s v="Nextwin"/>
        <s v="Direttoo"/>
        <s v="nrg4You"/>
        <s v="HyperTV"/>
        <s v="Neatoo"/>
        <s v="Pinwork"/>
        <s v="Soft Potential"/>
        <s v="Flowtech"/>
        <s v="Doc 24"/>
        <s v="Brokenwhat.com"/>
        <s v="Frhome"/>
        <s v="Bridge"/>
        <s v="SPORTRICK"/>
        <s v="Monitoring Company"/>
        <s v="Gallerist"/>
        <s v="Aindo"/>
        <s v="AnotheReality"/>
        <s v="Amicomed"/>
        <s v="Beaconforce"/>
        <s v="Noward"/>
        <s v="Tweegs"/>
        <s v="Kellify"/>
        <s v="Progetto Solenica"/>
        <s v="Pjt. Emerald"/>
        <s v="Timeflow"/>
        <s v="Bluepillow "/>
        <s v="AdvisorEat"/>
        <s v="Zak Pak"/>
        <s v="Busforfun"/>
        <s v="GaiaGo"/>
        <s v="Freedome"/>
        <s v="Pica"/>
        <s v="FlexyDrive"/>
        <s v="BonusX"/>
        <s v="Tconsulta"/>
        <s v="Drivesec"/>
        <s v="Teta"/>
        <s v="Oval Money"/>
        <s v="Adatravel"/>
        <s v="AstraKode "/>
        <s v="MilanoBike"/>
        <s v="Bestshopping.com"/>
        <s v="Auting "/>
        <s v="Akamas"/>
        <s v="MDOTM"/>
        <s v="Genius Loci"/>
        <s v="Hacking Talents"/>
        <s v="Transactionale/Marlene"/>
        <s v="Pandhora"/>
        <s v="Habacus"/>
        <s v="Entando"/>
        <s v="Exept"/>
        <s v="FrescoFrigo"/>
        <s v="OneDigit"/>
        <s v="Faire.ai"/>
        <s v="Network Intelligence"/>
        <s v="Predixit "/>
        <s v="Crono"/>
        <s v="TecnoQuadro"/>
        <s v="Backtowork24 "/>
        <s v="Veranu"/>
        <s v="Virtuoso"/>
        <s v="Genuine Way"/>
        <s v="Hercle "/>
        <s v="Tulipsmarket"/>
        <s v="Insoore "/>
        <s v="Hueval "/>
        <s v="Automyo "/>
        <s v="Greater Fool Media"/>
        <s v="Pjt Epipoli"/>
        <s v="Presto Food"/>
        <s v="Vaica"/>
        <s v="Dragonfly"/>
        <s v="Golee"/>
        <s v="Colibri"/>
        <s v="Relocabroad"/>
        <s v="Bank Notes"/>
        <s v="Ouvert"/>
        <s v="Ermes"/>
        <s v="Myntech "/>
        <s v="IAS"/>
        <s v="CellDynamics"/>
        <s v="MetaFyre"/>
        <s v="Aryel"/>
        <s v="MAXFONE "/>
        <s v="Neurab"/>
        <s v="Vincix"/>
        <s v="Tripoffering "/>
        <s v="Two Hundred "/>
        <s v="xStream "/>
        <s v="Nustox  "/>
        <s v="Aptus.AI"/>
        <s v="Radical (ex BagBnb)"/>
        <s v="VOOVIO"/>
        <s v="Italicoon"/>
        <s v="Tnet"/>
        <s v="Cosaporto.it"/>
        <s v="Verado"/>
        <s v="Evja"/>
        <s v="Congrify "/>
        <s v="Rozes"/>
        <s v="Mind the Gum"/>
        <s v="Overout"/>
        <s v="Blowhammer"/>
        <s v="Project HOME"/>
        <s v="Younit"/>
        <s v="Aevum"/>
        <s v="Manet Mobile"/>
        <s v="Ludwig"/>
        <s v="Glauk"/>
        <s v="Develhope"/>
        <s v="Noiz"/>
        <s v="Dishcovery"/>
        <s v="Brandorbi"/>
        <s v="Bringme (JoJob)"/>
        <s v="Wiseair"/>
        <s v="Banca IDEA"/>
        <s v="CarPlanner"/>
        <s v="Shampora"/>
        <s v="eezylife"/>
        <s v="Easypol "/>
        <s v="Ernesto"/>
        <s v="SecurSafe"/>
        <s v="Hook"/>
        <s v="Mymenu"/>
        <s v="MDPtech"/>
        <s v="Coloombus"/>
        <s v="GRAMPiT"/>
        <s v="Wora "/>
        <s v="Poleecy"/>
        <s v="Trendd"/>
        <s v="Execus"/>
        <s v="Passa&amp;prendi"/>
        <s v="AWorld"/>
        <s v="Melligo"/>
        <s v="Animal doctor"/>
        <s v="Reset"/>
        <s v="Aster"/>
        <s v="Ocore"/>
        <s v="Caracol "/>
        <s v="Medicilio"/>
        <s v="Dataware"/>
        <s v="Docunque"/>
        <s v="C1p8"/>
        <s v="Nibol "/>
        <s v="Kineticvibe"/>
        <s v="MedicinaVeloce"/>
        <s v="Avnew"/>
        <s v="Kama Sport "/>
        <s v="MYDAHU"/>
        <s v="PickMeApp"/>
        <s v="KPI6"/>
        <s v="Yspot "/>
        <s v="Eggtronic"/>
        <s v="BEYOND THE BOX "/>
        <s v="MainStreaming"/>
        <s v="Hakuna cloud"/>
        <s v="Kerion"/>
        <s v="Mirta "/>
        <s v="Coinbar"/>
        <s v="Ride"/>
        <s v="Boxengo"/>
        <s v="Progetto_Track"/>
        <s v="Electric Drive Italia"/>
        <s v="Full Audits"/>
        <s v="Rubber Conversion"/>
        <s v="Elaisian"/>
        <s v="Brainiac"/>
        <s v="Bookyourprice"/>
        <s v="Badzar"/>
        <s v="Glickon"/>
        <s v="1Control"/>
        <s v="Serviloo"/>
        <s v="Future Fashion"/>
        <s v="My Lab Nutrition"/>
        <s v="Puritalia Automobili "/>
        <s v="Visionaria"/>
        <s v="Washlet"/>
        <s v="Hyris"/>
        <s v="Progetto sharing"/>
        <s v="Divecircle"/>
        <s v="Clobot"/>
        <s v="Hotels by day"/>
        <s v="Paradox Kinetics"/>
        <s v="Jobby"/>
        <s v="Inkdome"/>
        <s v="Brandon Box"/>
        <s v="Rentberry"/>
        <s v="Limolane Hub"/>
        <s v="Kuiri "/>
        <s v="Busrapido"/>
        <s v="Teiacare"/>
        <s v="Spedire.com"/>
        <s v="BioSyn "/>
        <s v="GoGoBus"/>
        <s v="Eligo"/>
        <s v="CashInvoice"/>
        <s v="3D Dental"/>
        <s v="Hotter Project"/>
        <s v="Soonapse"/>
        <s v="Eoliann"/>
        <s v="Medendi "/>
        <s v="EarthBi"/>
        <s v="B2BOOK"/>
        <s v="Slinkshot"/>
        <s v="Cicalia"/>
        <s v="Graffiti for smart city"/>
        <s v="Project Big Data"/>
        <s v="I need tours"/>
        <s v="Gyala "/>
        <s v="Bourelly"/>
        <s v="Oreegano"/>
        <s v="Project Microalghe"/>
        <s v="Habyt"/>
        <s v="Codemotion"/>
        <s v="Ronda Design (App Design)"/>
        <s v="Befreest"/>
        <s v="Wallife"/>
        <s v="CercaOfficina.it"/>
        <s v="Numex"/>
        <s v="Emotion Box"/>
        <s v="Cyber Guru"/>
        <s v="On Charge"/>
        <s v="Flority Fair"/>
        <s v="Serenis"/>
        <s v="Project BIPV"/>
        <s v="Minicabit "/>
        <s v="Under the Doormat"/>
        <s v="Inglobe"/>
        <s v="BarterPlaza"/>
        <s v="PatchAi"/>
        <s v="Made2day"/>
        <s v="Trakti"/>
        <s v="Babaco Market"/>
        <s v="Cesarine"/>
        <s v="PACARO"/>
        <s v="WeTaxi"/>
        <s v="Toratora"/>
        <s v="Icaro Mobile"/>
        <s v="Project Canteen"/>
        <s v="TV&amp;TV"/>
        <s v="SENS IN"/>
        <s v="E-zone"/>
        <s v="Progetto concentratori solari"/>
        <s v="Progetto rifiuti medicali"/>
        <s v="Import For Me"/>
        <s v="Omnia BPM"/>
        <s v="Tzoone"/>
        <s v="Sharewood"/>
        <s v="Entire Digital (Contents)"/>
        <s v="Wonderful Italy"/>
        <s v="Alfonsino"/>
        <s v="Seon"/>
        <s v="Deliveristo"/>
        <s v="Fido"/>
        <s v="Homepal"/>
        <s v="Bikebee"/>
        <s v="Tomato+"/>
        <s v="Turboalgor "/>
        <s v="Trackting "/>
        <s v="Mia Burton"/>
        <s v="Utopia"/>
        <s v="Home Panda"/>
        <s v="Earnext "/>
        <s v="Alfredo"/>
        <s v="Vite Sicure"/>
        <s v="Connexa"/>
        <s v="Triscovery"/>
        <s v="Infinityhub"/>
        <s v="AvvocatoFlash"/>
        <s v="QLASH "/>
        <s v="Morsy"/>
        <s v="Zarathustra Technologies"/>
        <s v="Contemply"/>
        <s v="We Wealth"/>
        <s v="Memoryp"/>
        <s v="Nuvap"/>
        <s v="Say mooom"/>
        <s v="Farmakom"/>
        <s v="Cornerstyle "/>
        <s v="Project Joy"/>
        <s v="Rifò"/>
        <s v="SKINLABO"/>
        <s v="DIGITALIA"/>
        <s v="Schoolr"/>
        <s v="Pick-Roll"/>
        <s v="Daloom"/>
        <s v="Wesii"/>
        <s v="HotelTask"/>
        <s v="Anote Music"/>
        <s v="Lifeed"/>
        <s v="Ecosostenibile.eu"/>
        <s v="Epicura "/>
        <s v="DoggyBell"/>
        <s v="Elesta"/>
        <s v="Ubiquicom "/>
        <s v="Oxabyo"/>
        <s v="Epicode"/>
        <s v="Ankor Game"/>
        <s v="Phononic Vibes"/>
        <s v="Massive"/>
        <s v="Ultroneo"/>
        <s v="Speedy"/>
        <s v="Tutored"/>
        <s v="Circuit Mind"/>
        <s v="Alkimiya "/>
        <s v="Yocabe"/>
        <s v="2Hire"/>
        <s v="xFarm"/>
        <s v="IPERVOX "/>
        <s v="Govolt"/>
        <s v="AgentePiù.it"/>
        <s v="Mo.Re"/>
        <s v="Pathos Project"/>
        <s v="99Bros"/>
        <s v="Camiciaondemand"/>
        <s v="Innaas (Askdata)"/>
        <s v="IKS TN Srl (XTN)"/>
        <s v="Qodeup"/>
        <s v="Hotbox"/>
        <s v="Lookmove "/>
        <s v="Emotiva"/>
        <s v="FlyTrendy"/>
        <s v="Grownnectia"/>
        <s v="RestWorld "/>
        <s v="Filo"/>
        <s v="Pelikan"/>
        <s v="Coverholder"/>
        <s v="smartFAB "/>
        <s v="Change capital"/>
        <s v="Greenlight"/>
        <s v="Open Search Network"/>
        <s v="Icemash"/>
        <s v="Roomless "/>
        <s v="Social Academy"/>
        <s v="SKWSH "/>
        <s v="Natlive"/>
        <s v="Permano"/>
        <s v="Phlay project"/>
        <s v="Wexplore "/>
        <s v="SpinUp"/>
        <s v="Melevendi"/>
        <s v="Borass "/>
        <s v="Next Industries"/>
        <s v="Cyber Security Firm"/>
        <s v="Orto di Jack"/>
        <s v="Feat Food"/>
        <s v="Caligoo"/>
        <s v="Getastand "/>
        <s v="Varental "/>
        <s v="Fair Winds Digital"/>
        <s v="CheckSig"/>
        <s v="Sfera Agricola"/>
        <s v="Project manufacturing"/>
        <s v="Deesup"/>
        <s v="E-Motion"/>
        <s v="Sharing communication agency"/>
        <s v="BSAMPLY"/>
        <s v="Ventuno "/>
        <s v="Wapi"/>
        <s v="Gooodbuy"/>
        <s v="Fitwell"/>
        <s v="Dog Heroes"/>
        <s v="ONO Exponential Farming"/>
        <s v="Lavoricreativi"/>
        <s v="D-Heart"/>
        <s v="Grottini Lab"/>
        <s v="TiroLibre"/>
        <s v="Aqma SpA"/>
        <s v="Synfastpower "/>
        <s v="MAT "/>
        <s v="Cam.Tv"/>
        <s v="Cynomys "/>
        <s v="Doorway"/>
        <s v="DAIMANI"/>
        <s v="WSense "/>
        <s v="Easy Trucking"/>
        <s v="Hashbon "/>
        <s v="Sanycar "/>
        <s v="Revice"/>
        <s v="Saba Technology"/>
        <s v="Spiiky"/>
        <s v="INDIGO.AI"/>
        <s v="AIO"/>
        <s v="ASG"/>
        <s v="Cibario"/>
        <s v="Destination italia"/>
        <s v="Snowit"/>
        <s v="BF Energy"/>
        <s v="Progetto In-Pharmacy Digital"/>
        <s v="Progetto Provider of indoor"/>
        <s v="Progetto Smart Robotic Bar System"/>
        <s v="Webidoo"/>
        <s v="Eeve"/>
        <s v="Junction"/>
        <s v="Profumeria web"/>
        <s v="Pick Meal Up"/>
        <s v="TATAP"/>
        <s v="Doralia"/>
        <s v="Ragnarok (Ridemovi)"/>
        <s v="Macingo"/>
        <s v="Italian Artisan"/>
        <s v="MCES (TEC Srl)"/>
        <s v="Unitrips"/>
        <s v="Mister Worker"/>
        <s v="SMC (Social Medical Care)"/>
        <s v="Urbi_ZigZag"/>
        <s v="DMV"/>
        <s v="Irreo"/>
        <s v="Trainect"/>
        <s v="Dormoa.com "/>
        <s v="Green Tannery"/>
        <s v="U&amp;O"/>
        <s v="Shibumi (martech company)"/>
        <s v="DeepHound"/>
        <s v="Test1"/>
        <s v="iMask"/>
        <s v="Movieday "/>
        <s v="Innovation Pharma"/>
        <s v="ADL Farmaceutici"/>
        <s v="Quid"/>
        <s v="Sportclubby"/>
        <s v="Equity Square"/>
        <s v="Never Buy "/>
        <s v="Rejoint"/>
        <s v="Qen "/>
        <s v="myHealthbox "/>
        <s v="Isendu "/>
        <s v="Vitamina"/>
        <s v="Istella"/>
        <s v="FLY FREE AIRWAYS"/>
        <s v="ROCKY.AI"/>
        <s v="1000 Farmacie"/>
        <s v="Data Appeal"/>
        <s v="Vitesy"/>
        <s v="Meat Premium"/>
        <s v="Italian District"/>
        <s v="VentureBox"/>
        <s v="Sluurpy "/>
        <s v="PunchLab"/>
        <s v="Dropout"/>
        <s v="Recensioni.io"/>
        <s v="DG1 "/>
        <s v="FlowPay"/>
        <s v="Ipaidthat "/>
        <s v="Logsta"/>
        <s v="Osteoplus"/>
        <s v="Biorfarm"/>
        <s v="Moneyka"/>
        <s v="UserBot"/>
        <s v="Nurjana Technologies "/>
        <s v="Ca’ Zampa"/>
        <s v="Maid For a Day"/>
        <s v="Lili Margo"/>
        <s v="SetUp"/>
        <s v="NaturaleBio"/>
        <s v="ZappyRent"/>
        <s v="Helbiz"/>
        <s v="AB Techlab"/>
        <s v="Healthy Virtuoso"/>
        <s v="Peekaboo"/>
        <s v="GoTU"/>
        <s v="Progetto Canapa"/>
        <s v="Stardust"/>
        <s v="LetSell "/>
        <s v="Enging"/>
        <s v="PonyU"/>
        <s v="Ristrutturazione Veloce"/>
        <s v="Roboze"/>
        <s v="3Brain"/>
        <s v="iNovaRetail "/>
        <s v="Yaliyomo"/>
        <s v="Chino"/>
        <s v="Ninesquared"/>
        <s v="Dosing &amp; Pumps"/>
        <s v="Engagigo"/>
        <s v="Mida Più (Burroliva)"/>
        <s v="Project Nutraceuticals"/>
        <s v="Off Lunch"/>
        <s v="Feedo"/>
        <s v="Ami Pokè"/>
        <s v="Fixool"/>
        <s v="Inxpect"/>
        <s v="Strategic BIM"/>
        <s v="Gospesa "/>
        <s v="Gamera"/>
        <s v="Nextatlas"/>
        <s v="Project “Digital Innovation”"/>
        <s v="Japal"/>
        <s v="Authentikate"/>
        <s v="Velato &amp; Co"/>
        <s v="IoSpedisco.it"/>
        <s v="Progetto Impression"/>
        <s v="SOLHO "/>
        <s v="Di Pasquale Guthmann"/>
        <s v="Eyesportwear (Double A)"/>
        <s v="Data Rover"/>
        <s v="3Bee"/>
        <s v="ARROE"/>
        <s v="YABA"/>
        <s v="Ecosteer "/>
        <s v="Lampoo "/>
        <s v="Invrsion"/>
        <s v="Nurtigo"/>
        <s v="Flade"/>
        <s v="FRI-EL Green House"/>
        <s v="Hearth"/>
        <s v="Utego "/>
        <s v="AerariumChain"/>
        <s v="Italy crowd"/>
        <s v="Unyli "/>
        <s v="smartDONOR"/>
        <s v="Sooneat "/>
        <s v="Anemotech"/>
        <s v="Baboop"/>
        <s v="Tatatu"/>
        <s v="CreationDose"/>
        <s v="Daze Technology"/>
        <s v="Quandopasso"/>
        <s v=" Borsino Rifiuti"/>
        <s v="Orangogo"/>
        <s v="SEO TESTER ONLINE"/>
        <s v="Nido"/>
        <s v="Replycare "/>
        <s v="ShoesOff "/>
        <s v="Brandup Group"/>
        <s v="VINO.COM"/>
        <s v="Bernabei"/>
        <s v="OK HOME"/>
        <s v="Abiby"/>
        <s v="Barberino's"/>
        <s v="HiNelson"/>
        <s v="Macai"/>
        <s v="The Graphene Company"/>
        <s v="PayDo"/>
        <s v="Quomi"/>
        <s v="Qi4M"/>
        <s v="Wenda"/>
        <s v="Parenting"/>
        <s v="SurgeQ"/>
        <s v="StartupGym"/>
        <s v="Progetto Gallotti"/>
        <s v="Thefaculty "/>
        <s v="Opinio"/>
        <s v="Kooomo"/>
        <s v="nCore "/>
        <s v="DietItaly"/>
        <s v="Ageing Tech"/>
        <s v="SaluberMD"/>
        <s v="Life Learning"/>
        <s v="GoCamera"/>
        <s v="SMANAPP"/>
        <s v="Euleria "/>
        <s v="Welmed"/>
        <s v="DoctorPass"/>
        <s v="Iride Acque"/>
        <s v="Velasca"/>
        <s v="Wilden"/>
        <s v="Be Safe"/>
        <s v="brumbrum"/>
        <s v="Brochesia"/>
        <s v="Raleri"/>
        <s v="SplittyPay"/>
        <s v="NEURANIX"/>
        <s v="SmartPricing"/>
        <s v="ACBC"/>
        <s v="Toduba"/>
        <s v="Uramaki"/>
        <s v="Joint Capital Partners"/>
        <s v="Superba Holdings"/>
        <s v="Sell in-to-china"/>
        <s v="Plentiness"/>
        <s v="Ulisse"/>
        <s v="Zago"/>
        <s v="Slymetrix "/>
        <s v="Farmacasa"/>
        <s v="Project NEXT"/>
        <s v="Keelt Group"/>
        <s v="Cyclando"/>
        <s v="Wastly"/>
        <s v="Just Mary"/>
        <s v="La cannoleria siciliana"/>
        <s v="Witty"/>
        <s v="Notarify"/>
        <s v="Winci"/>
        <s v="FintechJobs.Today."/>
        <s v="MUGO"/>
        <s v="Frankly"/>
        <s v="YA.BE"/>
        <s v="Dom Terry International"/>
        <s v="Fincommodity"/>
        <s v="HeArt"/>
        <s v="UpSurgeOn"/>
        <s v="Tacita"/>
        <s v="Unobravo"/>
        <s v="Zakeke "/>
        <s v="Coderblock"/>
        <s v="Microtech"/>
        <s v="Farmamico"/>
        <s v="RECO2"/>
        <s v="Airgloss"/>
        <s v="Esdebitami"/>
        <s v="All Well"/>
        <s v="Trovabirre"/>
        <s v="Wesual"/>
        <s v="Dafne"/>
        <s v="iComfort"/>
        <s v="NexToMe"/>
        <s v="Expertise cloud (Eximie)"/>
        <s v="TA-DAAN"/>
        <s v="Xport"/>
        <s v="Syndesma"/>
        <s v="Joiupp"/>
        <s v="Greeat"/>
        <s v="M4SS"/>
        <s v="KPET"/>
        <s v="100Grammi"/>
        <s v="Playwood"/>
        <s v="Pascol"/>
        <s v="MENDRISIO"/>
        <s v="Babette"/>
        <s v="Pharmercure"/>
        <s v="Tate"/>
        <s v="Viceversa "/>
        <s v="Monello"/>
        <s v="MIFood"/>
        <s v="Avat"/>
        <s v="Podcastory"/>
        <s v="Design Italia"/>
        <s v="Sommelier wine box"/>
        <s v="Letyourboat"/>
        <s v="Truspace"/>
        <s v="Pharmaprime"/>
        <s v="Tootor"/>
        <s v="FABA"/>
        <s v="inPiazza"/>
        <s v="Next Exhibition"/>
        <s v="SANA SANA"/>
        <s v="iVis Technologies"/>
        <s v="On AIR"/>
        <s v="Cesynt Advanced Solutions"/>
        <s v="enGenome.e"/>
        <s v="Sailogy"/>
        <s v="Connectlab "/>
        <s v="Kelony"/>
        <s v="Step4business"/>
        <s v="Mogu"/>
        <s v="The Edge"/>
        <s v="TYPIQO"/>
        <s v="eFarma"/>
        <s v="Worldz "/>
        <s v="SlowSud"/>
        <s v="Qapla'"/>
        <s v="Nuvyta"/>
        <s v="Teethan"/>
        <s v="Hexagro"/>
        <s v="Nexman"/>
        <s v="Packaging Machinery"/>
        <s v="WEART"/>
        <s v="Genomeup (Omezey)"/>
        <s v="MYWAI "/>
        <s v="Smartbug"/>
        <s v="Erbert"/>
        <s v="Serially "/>
        <s v="Blubrake "/>
        <s v="e-Shock"/>
        <s v="Blimp "/>
        <s v="Tot"/>
        <s v="Mnemonica "/>
        <s v="Unguess "/>
        <s v="Cà Colonna"/>
        <s v="Artemest"/>
        <s v="Lagalene "/>
        <s v="UniversityBox"/>
        <s v="Nutribees"/>
        <s v="Jobtech "/>
        <s v="Chainside"/>
        <s v="Futura"/>
        <s v="Flowbe"/>
        <s v="Badacare "/>
        <s v="Sixth Sense"/>
        <s v="Keepers"/>
        <s v="Delivery care"/>
        <s v="Progetto_Saas"/>
        <s v="Preinvel"/>
        <s v="Kampaay"/>
        <s v="SardexPay"/>
        <s v="Matchplat"/>
        <s v="Vedrai"/>
        <s v="PlasticFinder"/>
        <s v="Is Clean Air Italia"/>
        <s v="InGeno"/>
        <s v="Surgetech"/>
        <s v="Archtools "/>
        <s v="Henshin Group"/>
        <s v="Bikeroom"/>
        <s v="Elorashop"/>
        <s v="Her-Age"/>
        <s v="Heaven"/>
        <s v="Friendly score"/>
        <s v="Pin Vision"/>
        <s v="MyPad"/>
        <s v="Fontilio"/>
        <s v="INALGO "/>
        <s v="Johnix"/>
        <s v="DailyInternship"/>
        <s v="Pioppo"/>
        <s v="Wetacoo"/>
        <s v="Easyrain "/>
        <s v="Teseo"/>
        <s v="Popularise"/>
        <s v="Weagle"/>
        <s v="Aircnc"/>
        <s v="PotPot"/>
        <s v="ENDU"/>
        <s v="Edgar"/>
        <s v="Prestiamoci"/>
        <s v="Doctor Hail"/>
        <s v="WeTipp"/>
        <s v="Apical"/>
        <s v="Progetto autovetture"/>
        <s v="Stip"/>
        <s v="La Passione"/>
        <s v="Buonappetito"/>
        <s v="Naimoli-Tech"/>
        <s v="Uxgo"/>
        <s v="BlueFox"/>
        <s v="SphereCube"/>
        <s v="HRCOFFEE "/>
        <s v="Fluyda"/>
        <s v="Stargraph"/>
        <s v="Pigro"/>
        <s v="Basilico"/>
        <s v="Invenium Legaltech"/>
        <s v="Miacar"/>
        <s v="Coverzen "/>
        <s v="E-GAP"/>
        <s v=" Silla Industries"/>
        <s v="Loquis"/>
        <s v="Collegia"/>
        <s v="Keesy"/>
        <s v="Kytchen"/>
        <s v="Adaslab"/>
        <s v="Miscusi"/>
        <s v="Foorban"/>
        <s v="Starting Finance"/>
        <s v="Getfy "/>
        <s v="ReStore"/>
        <s v="Easybill"/>
        <s v="Quickfisco"/>
        <s v="Wallfarm "/>
        <s v="My Cooking Box"/>
        <s v="Creative Live "/>
        <s v="BlockInvest"/>
        <s v="ML cube"/>
        <s v="Ener2crowd"/>
        <s v="AlphaMobility "/>
        <s v="Pikkart"/>
        <s v="Vikey"/>
        <s v="Gipstech "/>
        <s v="Multiply Labs"/>
        <s v="Progetto Smart Building"/>
        <s v="Hydrapred"/>
        <s v="Xnext"/>
        <s v="Psicologi Online"/>
        <s v="Alter Eco"/>
        <s v="Sharengo"/>
        <s v="Optivo "/>
        <s v="Cleafy "/>
        <s v="MuV Game"/>
        <s v="Luxochain "/>
        <s v="Cryptolab Technologies"/>
        <s v="Canax"/>
        <s v="WearMe"/>
        <s v="H-trips"/>
        <s v="Rumori"/>
        <s v="Cubbit"/>
        <s v="Senex"/>
        <s v="GlassUp3"/>
        <s v="Holipay"/>
        <s v="Lami"/>
        <s v="Greenrail"/>
        <s v="Stamp"/>
        <s v="HENSHIN"/>
        <s v="Zig Zag Sharing"/>
        <s v="Euclidea"/>
        <s v="Codex"/>
        <s v="UAF"/>
        <s v="Alleantia"/>
        <s v="Vado"/>
        <s v="Checkout Technologies"/>
        <s v="Nanotechnology"/>
        <s v="TeachTalents "/>
        <s v="Humanware"/>
        <s v="Bizaway"/>
        <s v="Cocobuk"/>
        <s v="BooleBox"/>
        <s v="MiPU"/>
        <s v="Holidoit"/>
        <s v="Celerya"/>
        <s v="Volumio "/>
        <s v="Better Together"/>
        <s v="Remedio"/>
        <s v="Project Mars"/>
        <s v="Vision"/>
        <s v="HOAU"/>
        <s v="Tulou"/>
        <s v="FLEEP Technologies"/>
        <s v="Alma"/>
        <s v="Pico"/>
        <s v="Skycab"/>
        <s v="AR Market"/>
        <s v="Xolo"/>
        <s v="Vita meals"/>
        <s v="Gymnasio"/>
        <s v=" Hygge Dog"/>
        <s v="italiaNFT"/>
        <s v="Invisible Cities"/>
        <s v="NutriX"/>
        <s v="Eathlon"/>
        <s v="Soul-K"/>
        <s v="Ad Move"/>
        <s v="Pemcards"/>
        <s v="MoneyController"/>
        <s v="Flyted"/>
        <s v="RE-Lender"/>
        <s v="Intranet"/>
        <s v="Wopta Assicurazioni"/>
        <s v="Hospitex"/>
        <s v="Air Quality Monitoring"/>
        <s v="Bestogoo "/>
        <s v="AC Group"/>
        <s v="Olmar"/>
        <s v="Orobix"/>
        <s v="EVA"/>
        <s v="Nepra"/>
        <s v="Al.ta Cucina"/>
        <s v="DeepInspect"/>
        <s v="FGS"/>
        <s v="Certilogo"/>
        <s v="Hightek"/>
        <s v="Project H2"/>
        <s v="Starcks"/>
        <s v="Tunnel Motion"/>
        <s v="Mercato Itinerante"/>
        <s v="Develop Players"/>
        <s v="Walden"/>
        <s v="Cyntegrity"/>
        <s v="Etna HiTech"/>
        <s v="Pharmacare"/>
        <s v="Progetto PMI"/>
        <s v="Sbostast"/>
        <s v="BeC"/>
        <s v="Geniel "/>
        <s v="Ricambipro"/>
        <s v="Sicily Addict"/>
        <s v="Atrackt"/>
        <s v="Domoki"/>
        <s v="Tadan "/>
        <s v="Oversonic"/>
        <s v="Veradea "/>
        <s v="Conkilia"/>
        <s v="Paginemediche"/>
        <s v="Nexyiu Italia"/>
        <s v="Black Nova"/>
        <s v="PMI Agile"/>
        <s v="DigitalMDE"/>
        <s v="Naste Beauty"/>
        <s v="Tulips"/>
        <s v="Sealence"/>
        <s v="Tweppy"/>
        <s v="Skylikes"/>
        <s v="Adabra"/>
        <s v="Ineo"/>
        <s v="ALTILIA"/>
        <s v="FidoCommercialista"/>
        <s v="Desmotec"/>
        <s v="Envision"/>
        <s v="Progetto Fintech"/>
        <s v="ProxToMe"/>
        <s v="GELDIS"/>
        <s v="Startgram"/>
        <s v="Audacia Innovations"/>
        <s v="R5"/>
        <s v="Cardo"/>
        <s v="AliveShoes"/>
        <s v="Out Of"/>
        <s v="Exit.bio"/>
        <s v="Easysea"/>
        <s v="Sano e Sazio"/>
        <s v="Eatalico"/>
        <s v="Loliv"/>
        <s v="Goallections"/>
        <s v="Assistente Tecnologico"/>
        <s v="COGNIVIX "/>
        <s v="Open-V"/>
        <s v=" Aura System"/>
        <s v="Keethings"/>
        <s v="Voiceme"/>
        <s v="Evologi"/>
        <s v="SideWalk"/>
        <s v="Powahome"/>
        <s v="Ruleat"/>
        <s v="Yoeggs"/>
        <s v="YurekAI"/>
        <s v="Bikevo"/>
        <s v="Pj. Nutri-tech"/>
        <s v="Crossnection"/>
        <s v="Exelab"/>
        <s v="Dootbox"/>
        <s v="Papem"/>
        <s v="Voiseed"/>
        <s v="Zwap"/>
        <s v="Hugo'Tourist Assistant"/>
        <s v="CyberEvolution"/>
        <s v="YK Robotics"/>
        <s v="Axieme"/>
        <s v="Qsee "/>
        <s v="Orteat "/>
        <s v="Karaoke One "/>
        <s v="E-Shopping Advisor "/>
        <s v="BrainControl "/>
        <s v="NtPlast "/>
        <s v="POPNEWS "/>
        <s v="Bevy"/>
        <s v="Nanomnia"/>
        <s v="Robosurf"/>
        <s v="Ecoplasteam"/>
        <s v="Verbalizza"/>
        <s v="MEDITERRANEO LAB 4.0"/>
        <s v="Sporters"/>
        <s v="PowerPill"/>
        <s v="Domorental"/>
        <s v="Billoo"/>
        <s v="Iotty"/>
        <s v="Reefilla"/>
        <s v="Finetaste"/>
        <s v="ScuolaPay"/>
        <s v="Health Triage"/>
        <s v="Tuidi "/>
        <s v="DrinkMe"/>
        <s v="Restorative NeuroTechnologie"/>
        <s v="Lokky"/>
        <s v="SBP"/>
        <s v="Fessura"/>
        <s v="Cyclica"/>
        <s v="Digital Waste Management"/>
        <s v="Boniviri"/>
        <s v="Ruralis"/>
        <s v="Huna"/>
        <s v="Smartway"/>
        <s v="Friland"/>
        <s v="Mapo Tapo"/>
        <s v="Weforguest"/>
        <s v="Cromos"/>
        <s v="PlusAdvance"/>
        <s v="Z4Tec"/>
        <s v="Salute in Cloud"/>
        <s v="Weeiam"/>
        <s v="DFAB"/>
        <s v="TipsHere"/>
        <s v="Buzzup"/>
        <s v="Orange Fiber"/>
        <s v="FindMyLost"/>
        <s v="Newarc"/>
        <s v="Mark One"/>
        <s v="KeyImpresa"/>
        <s v="TrueScreen"/>
        <s v="Artknit"/>
        <s v="inBetweeners"/>
        <s v="Elemento Cloud"/>
        <s v="Focoos AI"/>
        <s v="Keyless"/>
        <s v="Safurai"/>
        <s v="Genius Watter"/>
        <s v="Giar Energy"/>
        <s v="Blue Eco Line"/>
        <s v="FRM"/>
        <s v="Farzati"/>
        <s v="Real Bowl"/>
        <s v="Isuschem"/>
        <s v="Voidless"/>
        <s v="Ring33"/>
        <s v="Myndoor "/>
        <s v="Audioboost"/>
        <s v="MatiPay"/>
        <s v="Essenza Food &amp; Travel"/>
        <s v="Laborability"/>
        <s v="Project Richie"/>
        <s v="Hoomie"/>
        <s v="20Energy"/>
        <s v="Cyberneid "/>
        <s v="ProfessionAI"/>
        <s v="Alteredu"/>
        <s v="Cinebooking.com"/>
        <s v="Acotel"/>
        <s v="Alba Robot"/>
        <s v="HBI"/>
        <s v="Knowkube "/>
        <s v="Lualtek"/>
        <s v="Arcan"/>
        <s v="Cargoful"/>
        <s v="Eudata "/>
        <s v="Movenzia "/>
        <s v="ADG "/>
        <s v="GemaTEG"/>
        <s v="Zefi"/>
        <s v="DigiSky"/>
        <s v="Decripto"/>
        <s v="Antsy"/>
        <s v="Qadra"/>
        <s v="Omnienergy"/>
        <s v="Ekore"/>
        <s v="Project Neptune"/>
        <s v="AlgoAI"/>
        <s v="NewCOM"/>
        <s v="Wall Street Football"/>
        <s v="Kleecks "/>
        <s v="Mondial Bony Service Investment"/>
        <s v="Mov-Eng"/>
        <s v="Cosmic"/>
        <s v="Hypesound"/>
        <s v="Camelot"/>
        <s v="YesNology"/>
        <s v="Formile"/>
        <s v="Hiop"/>
        <s v="Ubooker "/>
        <s v="Spesati"/>
        <s v="Foreverland"/>
        <s v="Bagoff"/>
        <s v="Squp"/>
        <s v="Advepa Communication"/>
        <s v="OpenMall"/>
        <s v="Sobereye"/>
        <s v="BILLD "/>
        <s v="ASEPA ENERGY"/>
        <s v="Progetto Droni"/>
        <s v="Tutornow "/>
        <s v="BitCorp "/>
        <s v="Reboot"/>
        <s v="Mbike"/>
        <s v="Mine Crime"/>
        <s v="Widata"/>
        <s v="Project Welfare"/>
        <s v="Menumal"/>
        <s v="RistoGO"/>
        <s v="Purilian"/>
        <s v="Ipermtch "/>
        <s v="Artiness"/>
        <s v="Jobobo"/>
        <s v="DBE (Leally)"/>
        <s v="T-Luxy"/>
        <s v="Nort"/>
        <s v="CityZ"/>
        <s v="Dropper"/>
        <s v="Morecognition"/>
        <s v="Resellify"/>
        <s v="Pack "/>
        <s v="NGR"/>
        <s v="Progetto Podcast"/>
        <s v="RistoBox"/>
        <s v="OGmusic"/>
        <s v="3PW"/>
        <s v="Sestre "/>
        <s v="YouHealthy "/>
        <s v="Cooabit"/>
        <s v="Takyon"/>
        <s v="Logbot "/>
        <s v="Ticketoo"/>
        <s v="Homsai "/>
        <s v="Carol"/>
        <s v="Ogyre "/>
        <s v="2Hours"/>
        <s v="Enerbrain"/>
        <s v="Climate Standard"/>
        <s v="Underscore District"/>
        <s v="Empethy "/>
        <s v="MatchGuru"/>
        <s v="Lab Evo"/>
        <s v="Idra Water"/>
        <s v="Column"/>
        <s v="Fleder"/>
        <s v="Naspesa Delivery"/>
        <s v="Deckx"/>
        <s v="ARD"/>
        <s v="HarvAI"/>
        <s v="Pepper's Ghost"/>
        <s v="AdPharma"/>
        <s v="B&amp;B (Tes)"/>
        <s v="Seares"/>
        <s v="MYSE"/>
        <s v="Fees"/>
        <s v="Fidejussioni Digitali"/>
        <s v="Data Masters"/>
        <s v="FTNet"/>
        <s v="Skipper"/>
        <s v="Houseplus"/>
        <s v="Hotiday "/>
        <s v="Creative Harbour"/>
        <s v="Profiter"/>
        <s v="Italia Rimborso"/>
        <s v="Immobiliallasta"/>
        <s v="Rithema"/>
        <s v="Progetto Healthcare"/>
        <s v="Project Connect"/>
        <s v="Beautycians"/>
        <s v="iZ Renewable Luxury"/>
        <s v="Eneri"/>
        <s v="AmicoChef"/>
        <s v="Bikee Bike"/>
        <s v="Plino"/>
        <s v="ASC27"/>
        <s v="Joule"/>
        <s v="Deepleey"/>
        <s v="Keplera"/>
        <s v="eWibe "/>
        <s v="E-dway"/>
        <s v="BeDimensional"/>
        <s v="AngelEye"/>
        <s v="Vyrus "/>
        <s v="Exoid "/>
        <s v="BeSight"/>
        <s v="Intrusa"/>
        <s v="Muscope"/>
        <s v="Project Meta"/>
        <s v="Pjct Device"/>
        <s v="ClimateCharted "/>
        <s v="Hair Bar"/>
        <s v="Kilogram"/>
        <s v="Caboto"/>
        <s v="Fire Investment"/>
        <s v="H-Cube"/>
        <s v="Ask2AI"/>
        <s v="Billding "/>
        <s v="Athics"/>
        <s v="Project Digitalize The Future"/>
        <s v="Ittinsect "/>
        <s v="Beeing"/>
        <s v="Promarsis"/>
        <s v="Athleticae "/>
        <s v="BallereTTe"/>
        <s v=" Nexo Corporation"/>
        <s v="CARE SPORT"/>
        <s v="EXE"/>
        <s v="EndoRail"/>
        <s v="EZ Lab"/>
        <s v="H-Verse"/>
        <s v="Wolsal "/>
        <s v="Didimora "/>
        <s v="Limenet "/>
        <s v="Allelica"/>
        <s v="Divinea"/>
        <s v="NH2 Tech"/>
        <s v="WeShort"/>
        <s v="QualeAgenzia.it"/>
        <s v="Deposh "/>
        <s v="Aenduo"/>
        <s v="Tuddu "/>
        <s v="Prismed"/>
        <s v="ProGaming Italia"/>
        <s v="LianeCare"/>
        <s v="Smace"/>
        <s v="TextYess"/>
        <s v="Eventvm"/>
        <s v="DRB"/>
        <s v="Easydance"/>
        <s v="Open Energy"/>
        <s v="Sailes Yes"/>
        <s v="BlockChainRE"/>
        <s v="ACT Blade"/>
        <s v="Krill design"/>
        <s v="Healthyfood"/>
        <s v="Med58"/>
        <s v="Ristoply"/>
        <s v="Mygrants"/>
        <s v="Nexting"/>
        <s v="American Uncle"/>
        <s v="Farm4trade"/>
        <s v="Sun City"/>
        <s v="The PAAC"/>
        <s v="RetailHub"/>
        <s v="DVM "/>
        <s v="MySarma"/>
        <s v="WhpAI "/>
        <s v="Fantalegends"/>
        <s v="Restaurants Club"/>
        <s v="Holyart"/>
        <s v=" Shoppy Code"/>
        <s v="Beforpharma"/>
        <s v="40factory"/>
        <s v="Techrail"/>
        <s v="WUVDAY"/>
        <s v="Flywallet"/>
        <s v="Brandplane"/>
        <s v="Bufaga"/>
        <s v="Builtdifferent"/>
        <s v="Datasinc"/>
        <s v="Arca Dynamics"/>
        <s v="Space Products and Innovation SPiN"/>
        <s v="Stellar Project"/>
        <s v="Titan4 "/>
        <s v="HIRO Robotics"/>
        <s v="iFarming"/>
        <s v="PicoSaTs"/>
        <s v="AEQUIP"/>
        <s v="Mespac"/>
        <s v="Soccerment"/>
        <s v="SunCubes"/>
        <s v="InnovationSea"/>
        <s v="Kuriu"/>
        <s v="lit"/>
        <s v="AccessiBit"/>
        <s v="Centro DCA"/>
        <s v="Dermaself"/>
        <s v="FunniFin"/>
        <s v="GRLS"/>
        <s v="Handy Signs"/>
        <s v="Girasole"/>
        <s v="KEET"/>
        <s v="Plantvoice"/>
        <s v="PuntoMare"/>
        <s v="Trafficlab"/>
        <s v="Vento CFD"/>
        <s v="Megaride"/>
        <s v="Tiledesk"/>
        <s v="ClubDeal Digital"/>
        <s v="Florence Care"/>
        <s v="Leaf "/>
        <s v="Lokit"/>
        <s v="Code RTD"/>
        <s v="Butterfly Decisions "/>
        <s v="MinervaS "/>
        <s v="Marshmallow Games"/>
        <s v="Authentico"/>
        <s v="Brief"/>
        <s v="Pj Cleaning"/>
        <s v="Hydrosolar "/>
        <s v="Emotion Network"/>
        <s v="Biolibrary "/>
        <s v="Hoda"/>
        <s v="Viola"/>
        <s v="Rosso"/>
        <s v="Dectar"/>
        <s v="Nubo"/>
        <s v="DoctorApp"/>
        <s v="BOS5"/>
        <s v="Sportwig"/>
        <s v="Aiko"/>
        <s v="Radoff"/>
        <s v="Quindi"/>
        <s v="Bestie Bite"/>
        <s v="Subbyx"/>
        <s v="Project Skincare"/>
        <s v="Drop Me"/>
        <s v="Project Metal"/>
        <s v="MyVisto"/>
        <s v="Fleap"/>
        <s v="DMC"/>
        <s v="IDT"/>
        <s v="Ebazzy"/>
        <s v="LIQEX"/>
        <s v="Sensoria Health"/>
        <s v="ONLIFE Media"/>
        <s v="Baze"/>
        <s v="PagoDopo"/>
        <s v="L.I.F.E."/>
        <s v="Leasy "/>
        <s v="VESevo"/>
        <s v="RIDEsense"/>
        <s v=" Tag Manager Italia"/>
        <s v="TST-5G"/>
        <s v="Dipendesse da Me"/>
        <s v="Applico"/>
        <s v="Eventboost"/>
        <s v="Enveasy "/>
        <s v="Omnis Power"/>
        <s v="Point-out"/>
        <s v="TEPY"/>
        <s v="Pelomatto"/>
        <s v="Project Vitamin"/>
        <s v="Project Neapolitan Tailor"/>
        <s v="HUI"/>
        <s v="Make it Real"/>
        <s v="Displaid"/>
        <s v="State1"/>
        <s v="AidaMask"/>
        <s v="Dbridge"/>
        <s v="BeyondShape"/>
        <s v="Dalfilo"/>
        <s v="EXODIA"/>
        <s v="H24Wave"/>
        <s v="Tundr Tech Corporation"/>
        <s v="Dialybrid"/>
        <s v="Sandeza"/>
        <s v="Akuis"/>
        <s v="Bibac"/>
        <s v="TechVisory"/>
        <s v="Agora Labs"/>
        <s v="RocketDreams"/>
        <s v="Freedhome"/>
        <s v="Cloov"/>
        <s v="Anouk.ai"/>
        <s v="CarpeCarbon"/>
        <s v="RoxPay"/>
        <s v="Green Motion"/>
        <s v="Ganiga"/>
        <s v="Green Future Project"/>
        <s v="Grantzy "/>
        <s v="Metacasa"/>
        <s v="Lexdoit"/>
        <s v="MarketLabs"/>
        <s v="Farmacia Europea"/>
        <s v="Xbooks"/>
        <s v="Fintech "/>
        <s v="Ohoskin"/>
        <s v="Kymia"/>
        <s v="Alphafood"/>
        <s v="Teaser Elettronica"/>
        <s v="KHT"/>
        <s v="Young Platform"/>
        <s v="LEB"/>
        <s v="Eco Circular"/>
        <s v="Agreen Biosolutions "/>
        <s v="Klear Finance"/>
        <s v="NF&amp;C"/>
        <s v="Lacta"/>
        <s v="FASI"/>
        <s v="Ciao Elsa"/>
        <s v="Ider"/>
        <s v="Deltronics"/>
        <s v="Project Wine"/>
        <s v="Carzaa"/>
        <s v="Love You Travel"/>
        <s v="Petmora"/>
        <s v="Ager Oliva"/>
        <s v="3DNextech"/>
        <s v="Matchclick"/>
        <s v="NTRLY"/>
        <s v="Yalla Security"/>
        <s v="Springa"/>
        <s v="Medicaly"/>
        <s v="Zenergea"/>
        <s v="Etilika"/>
        <s v="Sensosan "/>
        <s v="Quido"/>
        <s v="Biocentis"/>
        <s v="Lookinglass"/>
        <s v="Domido"/>
        <s v="Pipein"/>
        <s v="QuestIT"/>
        <s v="PROTESO - Personal Protective Exoskeletons"/>
        <s v="MinervaSys"/>
        <s v="Yumus"/>
        <s v="PausePay"/>
        <s v="BEF Biosystems"/>
        <s v="Typeone Biomaterials"/>
        <s v="TeC"/>
        <s v="Postbiotica"/>
        <s v="Oxoco"/>
        <s v="Oloker Therapeutics"/>
        <s v="Celery"/>
        <s v="AppLavoro"/>
        <s v="Dottorinsieme"/>
        <s v="Asters"/>
        <s v="Dhom"/>
        <s v="Reiwa"/>
        <s v="Indi"/>
        <s v="Bull"/>
        <s v="Roads of Beauty"/>
        <s v="HRgo"/>
        <s v="K Hero "/>
        <s v="Live Story"/>
        <s v="CyberDart"/>
        <s v="Lanificio Digitale"/>
        <s v="Eco Sistem S. Felice (Sbriciola)"/>
        <s v="Omega "/>
        <s v="AI-M"/>
        <s v="Epsilon"/>
        <s v="Lenderwize"/>
        <s v="MedAI"/>
        <s v="Global Biomedical Service"/>
        <s v="MAIND Capital"/>
        <s v="NutriWorld"/>
        <s v="Wodzi"/>
        <s v="Weply"/>
        <s v="Pjt Too Good"/>
        <s v="Cassandra"/>
        <s v="LiveLink"/>
        <s v="Exo Lab"/>
        <s v="TPPay"/>
        <s v="Flash Scientific"/>
        <s v="Stelo"/>
        <s v="Karrycar"/>
        <s v="RarEarth"/>
        <s v="Traipler"/>
        <s v="Quarkpay"/>
        <s v="YanchWare"/>
        <s v="KOOKone"/>
        <s v="Teach Corner"/>
        <s v="JedAI"/>
        <s v="TAC"/>
        <s v="Wedelay"/>
        <s v="3D4MEC"/>
        <s v=" K3RX"/>
        <s v="Credit Service"/>
        <s v="Live Information System"/>
        <s v="ISAAC"/>
        <s v="Soource"/>
        <s v="InSimili"/>
        <s v="DomusLearning (ScaleUp)"/>
        <s v="Fomula Center"/>
        <s v="Proscaenia"/>
        <s v="BigProfiles"/>
        <s v="Meditype"/>
        <s v="17tons"/>
        <s v="AMG"/>
        <s v="RAW"/>
        <s v="Rent2Cash"/>
        <s v="SellUp"/>
        <s v="Thauma"/>
        <s v="Always Friday"/>
        <s v="Lexroom"/>
        <s v="Anima"/>
        <s v="Excantia"/>
        <s v="Meedox"/>
        <s v="MON5"/>
        <s v="Meddle"/>
        <s v="AWRobotics"/>
        <s v="Zephyra"/>
        <s v="Mach3D"/>
        <s v="Wayla"/>
        <s v="Geen"/>
        <s v="Zerow"/>
        <s v="Moneyviz"/>
        <s v="Oraigo"/>
        <s v="HER"/>
        <s v="Rotonium"/>
        <s v="Infinity 4 Earth"/>
        <s v="Visual Note"/>
        <s v="Odibuy"/>
        <s v="Envify"/>
        <s v="This Unique"/>
        <s v="DriveDrop"/>
        <s v="I-VASC"/>
        <s v="Game2Value"/>
        <s v="ReWing"/>
        <s v="Scindo Payments"/>
        <s v="Tabomenu"/>
        <s v="Weeshop"/>
        <s v="Boundless Horizons"/>
        <s v="XSpline "/>
        <s v="Medsniper"/>
        <s v="Allyfe"/>
        <s v="Fliklab"/>
        <s v="2beautiful"/>
        <s v="Phoenix"/>
        <s v="Hyper Wind"/>
        <s v="Skin Lovers"/>
        <s v="Requpero"/>
        <s v="Even2plan"/>
        <s v="Neosperience Health"/>
        <s v="Wegoo"/>
        <s v="Plannest"/>
        <s v="Holifya"/>
        <s v="Powerset"/>
        <s v="COCI"/>
        <s v="Jubatus"/>
        <s v="Corem"/>
        <s v="Medical Prime"/>
        <s v="YP Trainer"/>
        <s v="Covision Media"/>
        <s v="Fleequid"/>
        <s v="Dronus "/>
        <s v="DST"/>
        <s v="Paperbox Health"/>
        <s v="Fler"/>
        <s v="Pixy.art"/>
        <s v="Equis"/>
        <s v="Linari Medical "/>
        <s v="iStory"/>
        <s v="Equal Education"/>
        <s v="Similar"/>
        <s v="GenoGra"/>
        <s v="Longevity Pet Solutions"/>
        <s v="PlantBit"/>
        <s v="SMUSH materials"/>
        <s v="Tifeo"/>
        <s v="Poleepo"/>
        <s v="Undersdogs"/>
        <s v="LexCapital"/>
        <s v="Confirmo"/>
        <s v="ORAZERO"/>
        <s v="Logogramma"/>
        <s v="S2X"/>
        <s v="VirtualE"/>
        <s v="Cyberating"/>
        <s v="PickEat"/>
        <s v="Finapp"/>
        <s v="Elephantroom"/>
        <s v="Yooond (Flowi)"/>
        <s v="Amalia"/>
        <s v="NutriYou"/>
        <s v="Loqui"/>
        <s v="Discentis"/>
        <s v="Gelato 4ever"/>
        <s v="Sentieri"/>
        <s v="Pathway"/>
        <s v="CrioPurA"/>
        <s v="Immunoveg"/>
        <s v="Dritto"/>
        <s v="FairMind"/>
        <s v="HumanWE"/>
        <s v="Project 342"/>
        <s v="U-Care Medical"/>
        <s v="AICube"/>
        <s v="Yuno.AI"/>
        <s v="Elite Villas"/>
        <s v="AI-taly Solution"/>
        <s v="Alpha Quantaris"/>
        <s v="BM DIAGNOSTICS"/>
        <s v="NutriCo"/>
        <s v="Spacewear"/>
        <s v="EYE4NIR"/>
        <s v="Relifeme"/>
        <s v="DatiSalute"/>
        <s v="Check&amp;Love"/>
        <m/>
      </sharedItems>
    </cacheField>
    <cacheField name="Italy vs. Abroad" numFmtId="0">
      <sharedItems containsBlank="1"/>
    </cacheField>
    <cacheField name="LOCATION_x000a_(CITY)" numFmtId="0">
      <sharedItems containsBlank="1"/>
    </cacheField>
    <cacheField name="LOCATION_x000a_(REGION)" numFmtId="0">
      <sharedItems containsBlank="1" count="42">
        <s v="Lombardia"/>
        <s v="Emilia Romagna"/>
        <s v="Trentino Alto Adige"/>
        <s v="N.A. Italy"/>
        <s v="USA"/>
        <s v="Marche"/>
        <s v="Puglia"/>
        <s v="Lazio"/>
        <s v="Grecia"/>
        <s v="Sicilia"/>
        <s v="UK"/>
        <s v="Piemonte"/>
        <s v="Campania"/>
        <s v="Veneto"/>
        <s v="Liguria"/>
        <s v="Spagna"/>
        <s v="Abruzzo"/>
        <s v="Friuli Venezia Giulia"/>
        <s v="Francia"/>
        <s v="Toscana"/>
        <s v="Germania"/>
        <s v="Umbria"/>
        <s v="Svizzera"/>
        <s v="Sardegna"/>
        <s v="N.A. abroad"/>
        <s v="Svezia"/>
        <s v="Irlanda"/>
        <s v="Israele"/>
        <s v="Basilicata"/>
        <s v="Argentina"/>
        <s v="Croazia"/>
        <s v="Repubblica Ceca"/>
        <s v="Austria"/>
        <s v="Calabria"/>
        <s v="Portogallo"/>
        <s v="Molise"/>
        <s v="Lussemburgo"/>
        <s v="Malta"/>
        <s v="Olanda"/>
        <s v="Valle d'Aosta"/>
        <s v="Belgio"/>
        <m/>
      </sharedItems>
    </cacheField>
    <cacheField name="SECTOR" numFmtId="0">
      <sharedItems containsBlank="1" count="13">
        <s v="Aerospace"/>
        <s v="Digital &amp; Media"/>
        <s v="Services"/>
        <s v="ICT"/>
        <s v="Automotive"/>
        <s v="Industrial automation"/>
        <s v="Med-Tech"/>
        <s v="Industrial Goods"/>
        <s v="Clean Tech"/>
        <s v="Agro-food"/>
        <s v="Consumer Goods"/>
        <s v="Biotech"/>
        <m/>
      </sharedItems>
    </cacheField>
    <cacheField name="DESCRIPTION" numFmtId="0">
      <sharedItems containsBlank="1" count="1733" longText="1">
        <s v="Sviluppo di un sistema propulsivo da installare su satelliti artificiali con lo scopo di permetterne l'uscita controllata e sicura dall'orbita di funzionamento."/>
        <s v="Piattaforma digitale che permette di fare nuovi amici e condividere interessi comuni atrraverso l'organizzazione e la partecipazione ad eventi privati."/>
        <s v="Attiva nel settore HR Tech, ha sviluppato una piattaforma che offre a freelance e dipendenti (in ambito prevalentemente tech) esperienze di crescita professionale e alle aziende la possibilità di accedere a talenti che non riescono ad assumere o di acquistare strumenti per la retention dei propri talenti."/>
        <s v="Ha sviluppato un software che ottimizza il peso delle immagini 3D, riducendone il tempo di caricamento."/>
        <s v="Device IoT in grado di trasformare un qualsiasi ingresso elettrificato in un sistema di controllo di accessi utilizzando un cellulare."/>
        <s v="Realizzazione di droni e rover e sviluppo soluzione SW per il controllo automatico di pattuglie di droni."/>
        <s v="Sviluppare nuovi prodotti all’interno del settore della mobilità elettrica, in particolar modo nel mercato delle auto elettriche di lusso."/>
        <s v="Servizi ICT in outsourcing per Digital Document &amp; Data Management e BPO (Business Process Outsourcing)."/>
        <s v="Sistema di segnalazione delle emergenze mediante smartphone."/>
        <s v="Ha sviluppato una piattaforma IoT che aiuta aziende manifatturiere a raccogliere, monitorare e analizzare i dati dei processi produttivi."/>
        <s v="Applicazione per disturbi respiratori e del sonno denominata AirGo."/>
        <s v="Nuovo sistema di guida automatizzata per veicoli, in particolare aeromobili a pilotaggio remoto APR (droni)."/>
        <s v="Offre una piattaforma di analisi dati basata sull'intelligenza artificiale, progettata per aiutare i ristoranti a ottimizzare la gestione operativa e ridurre gli sprechi. La piattaforma fornisce previsioni accurate sulla domanda, consentendo ai ristoratori di pianificare in modo efficiente l'approvvigionamento di materie prime e la gestione del personale."/>
        <s v="Piattaforma intergrata per mobile marketing."/>
        <s v="Prodotti di lusso per l'arredamento della casa."/>
        <s v="Progetto per lo sviluppo tecnologia per la produzione di nanofibre di carbonio."/>
        <s v="Quiinzona è uno strumento per il marketing di prossimità rivolto ad attività commerciali e liberi professionisti ed è composto dall’app per l’utilizzo lato consumatori, dalla web application quiinzona.it, a cui le attività possono accedere per gestire la dashboard dei dati, ed il portale web guida-aziende-italiane.it che garantisce le indicizzazioni seo per i motori di ricerca. "/>
        <s v="Sviluppo e commercializzazione di macchine automatiche per il taglio e la modellazione_x000a_del polistirolo."/>
        <s v="Specializzata nella produzione di componenti plastici mediante termoformatura."/>
        <s v="Progetto di rivitalizzazione dei borghi rendendoli visitabili e accessibili a tutti mediante sito internet collegato ad un blog attraverso il quale è possibile effettuare prenotazioni, ecc."/>
        <s v="Piattaforma B2B2C che supporta gli operatori professionali degli affitti brevi / case vacanze (Property Managers) nella gestione degli alloggi."/>
        <s v="Soluzioni SW per applicazioni simulazione"/>
        <s v="Struttura di ingegneria industriale dedicata allo sviluppo innovazioni a supporto delle aziende manifatturiere."/>
        <s v="Piattaforma e-commerce dedicata ai matrimoni."/>
        <s v="Marketplace per il noleggio di oggetti per la casa, ufficio, ecc. focalizzato al momento su Londra._x000a_La società ha sede anche in Italia."/>
        <s v="Tecnologia proprietaria e brevettata di video comunicazione assistita (c.d. Connect) per il retail per la gestione di processi commerciali, CRM, promozionali e di vendita. L'offerta è composta da 3 soluzioni: i chioschi negozi Fast Shop, i totem/postazioni video specialistici plug &amp; play e le postazioni di in-door video assistite. Le linee di business sono due: offerta in licenza della propria tecnologia di video comunicazione cloud a terze parti e l'offerta della soluzione HW e SW Inventia, integrate con la tecnologia proprietaria."/>
        <s v="Azienda che trasforma i rifiuti liquidi, come le acque reflue, in bioplastiche biodegradabili. Affronta così l'inquinamento da acque reflue e l'accumulo di plastica, utilizzando una tecnologia brevettata che converte i rifiuti in materiali compostabili."/>
        <s v="Progetto di filiera con sede in Piemonte dedicato alla realizzazione di uno stabilimento produttivo semilavorati della lavorazione della frutta destinati all’industria alimentare (purea, succhi) e 3 linee di frullati/succhi di frutta per il mercato retail (100% Frutta, 100% Frutta Biologico e Integratori)."/>
        <s v="App dedicata all'e-commerce di prodotti vintage."/>
        <s v="Data Management Platform attraverso la quale è possibile attivare segmenti mobile/desktop ed utilizzarli in campagne Programmatic. Audiens gestisce il flusso completo della distribuzione dati ed offre strumenti di controllo per tutti i players della filiera: data providers, editori, centri media ed inserzionisti."/>
        <s v="Piattaforma che guida gli studenti nella scelta del percorso universitario."/>
        <s v="Piattaforma basata su Intelligenza Artificiale applicata al mondo dell'Influencer Marketing."/>
        <s v="Piattaforma di trading B2B dedicata al vino. La società ha sviluppato una piattaforma scalabile e perfettamente integrabile con i sistemi operativi dei clienti,  rappresentando uno strumento per realizzare il servizio di e-procurement per gli operatori del mercato del Food&amp;Beverage."/>
        <s v="Piattaforma e-commerce di prodotti per bambini e mamme denominata &quot;Alllegri Briganti)."/>
        <s v="App ProntoVet24 per ricerca veterinari per visite mediche a domicilio."/>
        <s v="Piattaforma VVVVID di streaming che propone gratuitamente serie e film di elevata qualità."/>
        <s v="marketplace dove gli utenti possono creare un Bitcoin wallet, acquistare e vendere Bitcoin ed _x000a_inviare Bitcoin"/>
        <s v="Piattaforma di employer branding che unisce domanda e offerta di lavoro e consente alle aziende di selezionare i migliori candidati."/>
        <s v="Piattafora di di job research e matching basata su algoritmo skill-based."/>
        <s v="Piattaforma per la gestione e affitto di appartamenti dedicata al mondo Airbnb."/>
        <s v="Sistemi di illuminazione integrati con modulo WiFi."/>
        <s v="Offre servizi di riparazione ed assistenza di device elettronici e vendita di prodotti ricondizionati in store diretti ed in franchising. A partire dal 2022, ha anche lanciato una linea di accessori a marchio proprio."/>
        <s v="E-commerce dedicato ai prodotti prima infanzia, giocattoli per bamibini e prodotti di bellezza per le mamme."/>
        <s v="Servizi di engagement, loyalty e CRM mediante canale digitale."/>
        <s v="marketplace per vendita di pacchetti viaggio/vacanza in modalità &quot;asta online&quot;."/>
        <s v="App per la creazione della propria &quot;identià digitale&quot; verificata ed univoca."/>
        <s v="Food box con caciocavallo, asta e altri prodotti tipici."/>
        <s v="Soluzione di e-ticketing per club ed eventi serali."/>
        <s v="Hacker etico virtuale per difendere i sistemi informatici da attacchi hacker, individuando le loro vulnerabilità e fornendo soluzioni che non richiedono competenze tecniche specifiche."/>
        <s v="Startup impegnata nell’intermediazione dei diritti d’autore in campo musicale, gestione dei diritti d'autore e proprietà intellettuale."/>
        <s v="Produzione e commercializzazione di stampanti 3D."/>
        <s v="Servizi di locazione turistica (per soggiorni brevi), di immobili di prestigio localizzati nei centri storici delle princiapli città Italiane."/>
        <s v="Servizi di delivery on-demand di bevande alcoliche e non al consumatore finale, in 30 minuti e alla giusta temperatura. La società ha inoltre lanciato la linea B2B Data &amp; Media, specializzata in servizi di marketing &amp; comunicazione, e analisi dati e insight per i produttori/brand del settore food&amp;beverage."/>
        <s v="Servizi di ristorazione online e tradizionali dedicati alla cucina giapponese sotto il brand Thisisnotasushibar."/>
        <s v="Soluzione attiva nell’analisi, nella comparazione e nell’ottimizzazione delle tariffe, delle recensioni e della brand reputation per le strutture alberghiere."/>
        <s v="Soluzione autoriscaldante per caffè e altri soft drink."/>
        <s v="Piattaforma di content sharing e soluzioni di marketing di prossimità dedicata ai merchant."/>
        <s v="Soluzione SW per applicazione realtà virtuale e gaming all'interno del mondo del fitness."/>
        <s v="App dedicata alle professioni intelletuali che consente agli utilizzatori di individuare e porre domande a professionisti quali avvocati, commercialisti, ecc."/>
        <s v="Soluzione per pagamento elettronico mediante mobile app."/>
        <s v="Piattaforma di corporate learning e people transformation che offre academy verticali per competenze e dipartimenti specifici, corporate university trasversali e percorsi di formazione."/>
        <s v="Software gestionale integrato in cloud."/>
        <s v="Sistema integrato hardware e software di analisi e diagnostica atto a migliorare tempi e costi di produzione in qualsiasi ambiente lavorativo mediante: occhiali smart view dotati di telecamera; app per smartphone su piattaforma Android; sensori che permettano l’acquisizione dei dati che attualmente vengono registrati in modalità manuale e scollegati tra loro."/>
        <s v="Marketplace per prodotti usati di gioielleria, orologeria ed altri prodotti di lusso."/>
        <s v="Impianto chiavi in mano per la produzione di moduli e celle solari mediante stampaggio di inchiostri a base di perovskite."/>
        <s v="Attiva nella crypto arte, opera attraverso 3 linee di produzione: (i) marketplace che consente agli artisti digitali di vendere le proprie opere grazie alla certificazione NFT, (ii) collaborazioni con brands, proponendo i migliori artisti digitali e le innovazioni del web3 (come NFT, Metaverse) per la creazione di campagne pubblicitarie e (iii) Monuverse, per valorizzare il patrimonio artistico-culturale, italiano e non, attraverso l'arte digitale e il web3."/>
        <s v="App Desidoo per la profilazione dei consumatori a partire dalle prove d'acquisto."/>
        <s v="Piattaforma PAAS web+app dedicata agli organizzatori di eventi per creare, promuovere e condividere l’evento, registrare i partecipanti e vendere i biglietti e raccogliere fondi."/>
        <s v="Servizio di ripresa video automatica di eventi sportivi. Il software postgol è in grado di capire dove si svolge l'azione e crea un montaggio live della partita alternando le riprese delle varie telecamere seguendo sempre il movimento del gioco senza bisogno di uno o piu cameraman."/>
        <s v="Servizi di progettazione, R&amp;S, realizzazione di prototipi nel settore dell'additive manufacturing (stampa 3D)."/>
        <s v="Carrozzina verticalizzante per persone con disablità motorie."/>
        <s v="Piattaforma P2P di credito al consumo con focus sui merchant."/>
        <s v="Soluzione per document/workflow management."/>
        <s v="Piattaforma, organizzata sotto forma di marketplace, per la gestione degli affitti brevi all'interno del mondo Airbnb."/>
        <s v="Piattaforma di marketing/advertising locale dedicata ai merchant che utilizza i clienti fidelizzati come ambasciatori."/>
        <s v="Defribillatori Automatici Esterni per attacchi cardiaci improvvisi."/>
        <s v="Produzione di fusti monouso in PET con sacca alimentare per il settore bevande. La società detiene i brevetti sia per la realizzazione del fusto, sia quelli relativi alla tecnologia produttrice dei fusti e di tutte le macchine necessarie per il ciclo di produzione e infustamento."/>
        <s v="Produzione di moto elettriche di prezzo medio-alto."/>
        <s v="Servizi di formazione mediante corsi digitali (online) accompagnati da un supporto continuativo di imprenditori di successo il cui obiettivo è il trasferimento Entrepreneur to Entrepreneur della loro esperienza organizzativa, di business e di automatizzazione dei processi aziendali."/>
        <s v="Prodotti in legno e materiali innovativi per prima infanzia/bambini (culle, armadi, lettini, ecc.)."/>
        <s v="Soluzione che permette la pianificazione dell'irrigazione senza l'istallazione di alcun sensore."/>
        <s v="Soluzione per la creazione o partecipazione a gruppi di condivisione per risparmiare su prodotti e servizi digitali condivisibili tra familiari, amici, coinquilini e team di lavoro."/>
        <s v="Creazione di soluzioni improntate alla realtà aumentata, all’image recognition, alle reti neurali e all’intelligenza artificiale. Ad oggi la società ha realizzato e commercializzato un’applicazione mobile che implementa la tecnologia della realtà aumentata principalmente all’interno dei musei, con la possibilità di estenderla a monumenti e opere architettoniche delle principali città d’arte, con verticalizzazioni in settori commerciali differenti."/>
        <s v="Sviluppa soluzioni software (in cloud e on premise) basate su un algoritmo AI proprietario per supportare i processi di R&amp;D e Patent delle imprese high tech, riducendone il rischio tecnologico e accelerando i tempi di sviluppo dei nuovi prodotti /tecnologie."/>
        <s v="Piattaforma di digital lending dedicata alle PMI focalizzata sull'erogazione di finanziamenti mediante anticipazioni fatture."/>
        <s v="Soluzione per la consegna della spesa a casa in giornata, anche in un'ora dal proprio supermercato preferito."/>
        <s v="SaaS per la selezione di candidati attraverso video colloqui in differita."/>
        <s v="Piattaforma in modalità SaaS dedicata ad operatori nel settore dei servizi per l’impiego (centri per l’impiego, Informagiovani, università, ecc.)."/>
        <s v="Familio, servizio basato su hardware installati in casa del cliente, una piattaforma ed un software in grado di profilare il cliente e da un centro di ascolto telefonico, organizzati in modo tale da poter monitorare e generare una serie di allarmi per diversi destinatari scelti. La raccolta dati sarà prodromica a una successiva analisi con algoritmi di intelligenza artificiale per stabilire dei modelli comportamentali che riescano ad intercettare l’inizio del declino neuro-cognitivo e motorio."/>
        <s v="Soluzione di ridesharing mediante auto a motore ibrido/elettrico/idrogeno."/>
        <s v="Soluzione dedicata a piccole e medie imprese e professionisti per la creazione e gestione di siti internet e dei profili sui social network e per attività di marketing geolocalizzato e di prossimità."/>
        <s v="Sviluppo, produzione e vendita di converter per la produzione di energia elettrica sfruttando maree e onde del mare."/>
        <s v="Soluzione software, con app integrata, dedicata  al delivery. La società gestisce anche la parte di logistica e trasporto mediante fornitori esterni."/>
        <s v="La società ha sviluppato Kimeme, soluzione AI  concepita per la risoluzione di problemi di ottimizzazione in ambito CAE."/>
        <s v="Produzione di polveri metalliche di elevata qualità da leghe metalliche ferrose e non per la Manifattura Additiva (stampa 3D), Metal Injection Molding (MIM), Hot Isostatic Pressing (HIP) e gli impieghi più avanzati in settori come aerospazio, energia, ecc. La società è/sarà dotata di tecnologie di produzione delle polveri metalliche basate sul principio dei forni ad induzione sottovuoto e degli atomizzatori a gas inerte ceramic-free. Saranno introdotte anche tecnologie di plasma atomizzazione. "/>
        <s v="Realizzazione di contenuti e soluzioni in realtà aumentata (AR) e in realtà virtuale (VR). _x000a_La Società opera per importanti clienti presenti in settori diversificati: Bayer, Novartis, Schindler, Gruppo Piaggio, Medtronic, Generali RE, etc."/>
        <s v="Società con sede in Italia e negli Stati Uniti (Palo Alto) che sviluppa soluzioni di Realtà Virtuale basate su ambienti 3D online che permettono agli utenti di lavorare, fare training e shopping insieme, come nella vita reale, anche se si trovano in diverse parti del mondo."/>
        <s v="La società ha progettato e brevettato Tinniwell, dispositivo per la cura dell'acufene."/>
        <s v="Piattaforma online, sia B2C che B2B2C, per pagamenti di gruppo e per le liste regalo."/>
        <s v="Community di persone dai 40 anni in su (Boomer e GenX), dove i membri possono partecipare ad eventi ed conoscere nuovi amici."/>
        <s v="Prodotti per la cosmetica da filiera agricola basata sulla biodiversità di colture agricole, caratterizzate in base all'indice di biodiversità molecolare basato su pattern di metaboliti mediante risonanza magnetica nucleare e integrati nella costruzione di un algoritmo per misurare la distanza dalla specie modello."/>
        <s v="Produzione e commercializzazione di piatti pronti stabilizzati, capaci di mantenere inalterate le caratteristiche degli alimenti , a temperatura ambiente, per 12 dal confezionamento senza contenere conservanti, additivi e coloranti."/>
        <s v="Offre un servizio di piattaforma per la creazione di eventi virtuali e ibridi. Consente a organizzatori e aziende di progettare esperienze interattive per partecipanti in tutto il mondo."/>
        <s v="La piattaforma offre un servizio di prova, una seconda taglia gratuita dello stesso abito, la spedizione e il reso automatizzati, una sezione di store dove acquistare complementi di abbigliamento e una live chat disponibile 24 ore su 24 per l'assistenza immediata agli utenti. Ciò che rende FRT una piattaforma innovativa e ad alto contenuto tecnologico è il sistema di calendarizzazione sviluppato per il noleggio degli abiti._x000a_La struttura è stata realizzata ad hoc ed implementata alla piattaforma Prestashop. Questa unione permette al sistema di registrare le richieste per il singolo abito e all'engine del CMS di comunicare contemporaneamente all'amministrazione di procedere con gli step successivi quali la spedizione e la registrazione dei pagamenti."/>
        <s v="Servizi per acquisto di forniture all’ingrosso dalla Cina di prodotti da fornitori certificati."/>
        <s v="Attiva nel settore educational  come piattaforma per le lezioni private fisiche e online dove gli studenti hanno, inoltre, l’opportunità di guadagnare attraverso la vendita dei propri appunti."/>
        <s v="Piattaforma online per recruiting che consente ai candidati di presentarsi alle aziende mediante case study/progetti."/>
        <s v="1177 è una linea/Brand lanciato da Calze Ileana SpA. Il progetto 1177 prevede la vendita di calze, in tessuto Deyarn, attraverso smart vending machine, la cui tecnologia è proprietaria."/>
        <s v="Prodotti alimentari disidratati; in particolare il metodo di lavorazione adottato, permette di ottenere prodotti con un peso/volume ridotti di circa il 90% rispetto alla materia prima fresca ed una conservabilità a temperatura ambiente di almeno 2 anni senza bisogno di conservanti o atmosfera protettiva come avviene per i prodotti industriali classici. "/>
        <s v="Piattafforama di networking/professionale dedicato al mondo del calcio."/>
        <s v="Enterprise factory dedicata alla creazione di aziende spin-off mediante brevetti di proprietà e servizi di ingegneria svolti da personale interno."/>
        <s v="Web marketing agency."/>
        <s v="Opera nel settore delle MISSION CRITICAL APPLICATION, in commesse, ad elevato contenuto tecnologico, per applicazione critiche nel campo della meccanica ed elettronica._x000a_Il Know how della società comprende: (i) sviluppo e caratterizzazione di strutture, materiali e processi; (ii) attività di R&amp;D, progettazione e simulazione numerica; test fisici per la certificazione del prodotto. Inoltre Sòphia vanta un comparto manifatturiero che consente di realizzare sia attrezzature di produzione e testing che produzioni basso seriali."/>
        <s v="Piattaforma internazionale di matching medicale multilingue focalizzata su viaggiatori ed espatriati. Offre inoltre un e-Health Record multilingue allo stesso target."/>
        <s v="Produzione e commercializzazione di finger food; in particolare hanno sviluppato brevetto &quot;Italyco&quot;, una pasta di formaggio, senza lattosio e zuccheri, che ha le medesime caratteristiche organolettiche del formaggio tradizionale."/>
        <s v="APP in grado di agevolare i contatti tra pediatra e genitori al fine di organizzare e prenotare visite pediatriche a domicilio."/>
        <s v="Portale online per la raccolta di capitali da investire in progetti di sviluppo immobiliare."/>
        <s v="Soluzione B2B proprietaria che consente di integrare l'IA generativa esterna alla knowledge base aziendale in maniera sicura e confidenziale per la creazione di contenuti."/>
        <s v="Sviluppato la soluzione ADRIANO, un dispositivo plug’n’play capace di trasformare qualunque smartphone, Tablet, SmartTV o STB in un hub IoT per il controllo di oggetti smart connessi. ADRIANO è un hub multi-protocollo (zigbee, z-wave bluetooth/BLE più un quarto personalizzabile come ad esempio Lora, contiki, Thread, ecc.) ed è capace di gestire anche i protocolli di comunicazione presenti già sullo smartphone o sugli altri hardware al quale si connette, come Wi-Fi, Bluetooth e l’NFC."/>
        <s v="Sviluppo di soluzione software nell'ambito:_x000a_- Robotic Process Automation (RPA): ottimizzazione automazione robotica dei processi di business_x000a_- Enterprise Content Management: gestione, archiviazione e condivisione delle informazioni;_x000a_- Data Collection Service: raccolta automatizzata di dati."/>
        <s v="Soluzione di marketing di prossimità (beacon + app). In particolare hanno sviluppato PRIZEME, sistema di rewards riscattabili basato sulla tecnologia Quicon che, premia la propensione degli utenti al compimento di alcune operazioni all’interno dei negozi convenzionati, (Check-in, Foto e Acquisto). Tale propensione viene premiata con punti esperienza e PRIZY (Punti) con i quali l’utente può riscattare premi come buoni e sconti da spendere nei negozi affiliati alla piattaforma, o buoni riscattabili direttamente all’interno del catalogo PRIZEME."/>
        <s v="Piattaforma per i noleggio di prodotti tra privati e anche tra aziende e consumatori finali (soluzione try&amp;buy)."/>
        <s v="Sparkling 18, nata nel 2012, è una startup italiana operante nel comparto del fintech, in dettaglio l’azienda è attiva nel settore dei pagamenti digitali e offre, attraverso piattaforme software certificate, pagamenti, servizi di marketing e di vendita."/>
        <s v="Divisione di Hellatron SPA attiva nello sviluppo di soluzioni per il riciclaggio dei rifiuti. in particolare hanno brevettato un processo in grado di recuperare pienamente il piombo presente all'interno del tubo a raggi catodici (CRT) e nel vetro in genarale trasformandolo in piombo elettrolitico e silicato di sodio."/>
        <s v="Registro elettronico in Cloud per la gestione informatizzata dell’attività didattica."/>
        <s v="Software che supporta banche ed istituti finanziari nella gestione dei processi di antiriciclaggio. "/>
        <s v="Piattaforma che rivoluziona il marketing consentendo alle aziende di integrare WhatsApp nella loro comunicazione professionale."/>
        <s v="Flowdron è un marketplace per per la ricerca del &quot;dronista&quot; disponibile in una certa data e località basato sulla “reputazione professionale” costruitua a partire dai feedback ricevuti dai suoi recedenti clienti."/>
        <s v="Software predittivo in ambito di comportamenti criminali mediante algoritmo che incrocia dati relativi a localizzazione geografica e comportamenti specifici del soggetto criminale (data, ora, prove lasciate, ecc.). "/>
        <s v="The Social Lender è gestore della piattaforma di peer-to-peer lending focalizzata sui prestiti a PMI, microimprese e start-Up per richieste di finanziamento comprese tra €30k-€3m con una durata 12-60 mesi. La società (una s.r.l.) funge da agente dell'istituto di pagamento LemonWay SAS autorizzato da Banca di Francia."/>
        <s v="Piattaforma AI based che permette di automatizzare le ispezioni visuali, indipendentemente dal tipo di prodotto."/>
        <s v="Accessori per il gaming; nello specifico progetta delle periferiche di gioco che replichino in tutto e per tutto, quelli che sono i volanti di una vera Formula 1 o di una GT car."/>
        <s v="Piattaforma che semplifica la gestione delle risorse umane nel settore Ho.Re.Ca."/>
        <s v="App per il servizio di mensa diffusa. In particolare, l’azienda carica il proprio credito digitale sulla piattaforma di Cibuspay e lo assegna ai propri lavoratori. Il dipendente, accedendo all’app, seleziona il ristorante convenzionato e inserisce l’importo dovuto. Il ristorante visualizza il pagamento in entrata e riceve, ogni settimana, il bonifico con il saldo."/>
        <s v="Piattaforma per lo sharing dell'attivià di trasporto in ambito logistico (truck sharing) che consente ai vendor (trasportatori) di ottimizzare i volumi di carico specialmente nelle tratte di ritorno."/>
        <s v="Piattaforma SaaS B2B2C che abilita le aziende ad offrire auto a noleggio a lungo termine alla propria clientela (Car-as-a-Service)."/>
        <s v="Sviluppato un processo innovativo, basato sull'applicazione della tecnologia a microonde ad una reazione chimica ben nota, che prevede per un economicamente efficiente riciclo chimico del PET (polietilene tereftalato), e permette un'implementazione industriale di questo metodo di riciclaggio."/>
        <s v="E-commerce dell’alimentare Made In Italy dedicato solo ai rivenditori. La piattaforma di spesa online nasce con il desiderio di creare vantaggi ai rivenditori: limitare al minimo gli stock di merce con l’accesso alle migliori marche, incrementare i volumi di fatturato riducendo così i costi e ottimizzare gli acquisti attraverso un analisi dei dati nel percorso d’acquisto."/>
        <s v="Opera nel settore assicurativo; è iscritto all'Associazione Italiana Broker di Assicurazioni e dispone di una piattaforma che è in grado di confrontare, scegliere e gestire le assicurazioni online. La startup confronta oltre 125 assicurazioni online, creando preventivi in pochi secondi e garantendo ad ogni utente un consulente personale in grado di dare assistenza a 360 gradi."/>
        <s v="Piattaforma di acqusito prodotti online mediante gamification. L’iscrizione è gratuita e una volta aperto l’account è possibile fare puntate (un totale di puntate corrisponde a un credito che può essere acquistato o guadagnato gratuitamente interagendo sul sito e sui social network). Ogni giorno vengono messi all’asta prodotti, nuovi e originali, con un prezzo a base d’asta di un centesimo di euro e allo scadere dell’asta termina l’oggetto viene assegnato all’ultimo offerente."/>
        <s v="Destination Health, startup operativa nel turismo economico medicale."/>
        <s v="Pegaso è una piattaforma di video online che consente agli editori e ai generatori di contenuti di monetizzare facilmente i video con un modello di compartecipazione alle entrate. Fornisce una soluzione che aiuta a generare contenuti video, qualificare i dati video e ottimizzare la monetizzazione."/>
        <s v="Rolling Pandas, startup attiva nel settore travel; si definisce &quot;l'Immobiliare.it dei viaggi organizzati&quot;. Agenzie e tour operator caricano sulla piattaforma i loro viaggi, che saranno visibili ed acquistabili direttamente dagli utenti."/>
        <s v="Piattaforma proprietaria attiva nella prenotazione di viaggi con l'opzione di poter vincere il pacchetto viaggi prenotato come se fosse una lotteria a premio."/>
        <s v="AvantGarde, nata nel 2014, è una delle prime Rete Imprese italiane  (all’estero identificate come “Economic Interest Grouping”)  attiva nello sviluppo dei processi di innovazione e digitalizzazione principalmente nel mondo dei servizi finanziari."/>
        <s v="Solergy realizza sistemi fotovoltaici ad alta concentrazione per la produzione combinata di energia elettrica e termica (Cogem HCPV). Il principio di base è quello di concentrare l’energia solare, mediante l'uso di lenti che proiettano la luce solare diretta su celle fotovoltaiche a multipla giunzione (derivanti da applicazioni in ambito spaziale). Le lenti sono assemblate con il ricevitore fotovoltaico mediante l’ausilio in un apposito cono metallico, a tenuta ermetica e in atmosfera controllata, che assicura anche il perfetto e permanente allineamento tra lente e cella. La società è attiva inoltre nella produzione di tracker mono-assiali e bi-assiali."/>
        <s v="Intermediario assicurativo che distribuisce su canali digitali prodotti dei maggiori gruppi assicurativi internazionali, creati e distribuiti in modalità innovativa. YOLO è anche il partner dei grandi Gruppi Assicurativi, per lo sviluppo di soluzioni basate su tecnologie innovative e marketing digitale."/>
        <s v="Startup che opera nella sartoria online con una vasta proposta di abiti e camicie su misura. L'idea è quella di automatizzare il processo di misurazione degli indumenti, riducendo al minimo l'input umano a breve termine e rendendolo completamente automatico a medio e lungo termine. Utilizzando gli strumenti di misurazione digitale più recenti, la startup è in grado di scansionare all'istante il cliente ed estrapolare le sue misurazioni. Queste informazioni vengono &quot;lette&quot; dal sistema che dimensiona automaticamente ogni pezzo del capo e inoltra i dati all'impianto di produzione. I prodotti finiti vengono consegnati al loro mercato locale, rendendo il processo di sartoria più veloce."/>
        <s v="Social App che permette di condividere video musicali postati da artisti emergenti ed amatoriali di tutto il mondo. L’app consente a tutti gli artisti di raggiungere nuovi fan, incrementare la propria popolarità e farsi notare dagli agenti del mercato musicale. All’interno della_x000a_social community, gli utenti seguono, commentano e condividono con amici e followers i nuovi talenti."/>
        <s v="Marketplace online per i prodotti delle categorie Fashion, Home &amp; Living, Gourmet e Design._x000a_Attraverso la piattaforma innovativa sta sperimentando una evoluzione del mercato wholesale rendendo il processo più semplice e veloce; ha messo l’intero processo di acquisto wholesale on-line, per consentire a brand e retailer di incrementare i volumi di fatturato, ridurre i costi, migliorare la loro brand awareness e analizzare le prestazioni attraverso l’analisi dei dati."/>
        <s v="Società che offre soluzioni di mobilità basate su un innovativo scooter elettrico intelligente progettato solo per la condivisione; lo scooter è progettato per i conducenti di auto per rendere l'esperienza di guida più confortevole e sicura. A causa della flessibilità e della facilità di parcheggio in tutta la città, darà ai trasporti una dimensione completamente nuova."/>
        <s v="Start up operante nel settore dell’efficienza energetica; sviluppa tecnologie attraverso l’utilizzo di fonti rinnovabili, quali eolico e solare, che mantengono pulito ed equilibrato l'ecosistema, consentendo l’indipendenza energetica degli edifici."/>
        <s v="Piattaforma AI based per l'organizzazione del lavoro in azienda."/>
        <s v="Piattaforma che supporta i clienti nella raccolta ed analisi di recensioni e feedback dei clienti."/>
        <s v="Facilitatore sociale che unisce persone fra loro vicine che ancora non sanno di avere le stesse necessità o gli stessi interessi. Ad esempio, si può condividere un taxi, trovare compagnia a un concerto o ricevere consigli sui ristoranti dei dintorni._x000a_L’idea è di spingere le persone ai rapporti reali, quelli fra gente in carne e ossa, partendo però dalle conoscenze virtuali; vuole facilitare gli incontri. Un po’ come succede in Tinder o altre applicazioni simili."/>
        <s v="Martketplace dedicato al fitness che permette all'utente finale di praticare l'attività sportiva che preferisce, in qualsiasi momento e in qualsiasi luogo si trovi, con un unico abbonamento mensile. La società, oltre la segmento B2C, è attiva in quello del B2B, mediante inserimento dell'offerta Fitprime nei piani di welfare aziendali, e nell'offerta di attività di training on-line on-demand (Fitprime TV)."/>
        <s v="Piattaforma di crowd-shopping che permette di ordinare la spesa online e condividere la consegna insieme ai vicini di casa; i benefici descritti dalla startup sono: tutti i prodotti del supermercato a portata di click, più ordini ci sono in zona, più il costo di consegna diminuisce, riduzione dell’impatto ambientale delle consegne._x000a_La mission e rendere la spesa online smart e conveniente grazie al potere d’acquisto collettivo._x000a_Obiettivo principale: gli utenti condividono la spesa per abbattere i costi di consegna."/>
        <s v="Piattaforma, che grazie all'algoritmo Brian, offre consegne senza limiti di distanza. Ti permette di ricevere a domicilio piatti dei migliori ristoranti di Torino, Roma, Napoli e Cagliari. Ordina pranzo e cena online e ricevi a casa o in ufficio in pochi minuti."/>
        <s v="Startup specializzata nello sviluppo di sistemi di protezione e anti-intrusione; i vantaggi sono: la possibilità di gestione di ciò che è importante per una famiglia: dalla casa, alle persone, ai beni mobili come la macchina o la moto, tutto attraverso una semplice app."/>
        <s v="Operativa nella sanificazione di locali; è un azienda che opera con servizi e tecnologie innovative nel settore della disinfezione."/>
        <s v="Software gestionale che permette alle imprese di piccole e medie dimensioni di conoscere in tempo reale i flussi di cassa, gestire gli incassi e i pagamenti, richieste di finanziamenti direttamente dalla piattaforma, collegando tutti i conti bancari e integrando i dati di fatturazione."/>
        <s v="Fornitore di pasta fresca e artigianale in tutto il Regno Unito."/>
        <s v="Piattaforma che mette in contatto le aziende con una community di fotografi pronti a realizzare foto e video in real time e on demand in cambio di una ricompensa economica."/>
        <s v="Portale web che si occupa di tutti gli aspetti del viaggiare, dalla “porta di casa, alla destinazione finale. Permette di confrontare voli, treni, traghetti e altri mezzi di trasporto via terra selezionando alternative secondo il prezzo, tempi di viaggio ed emissioni di CO2. Si definiscono l'&quot;Amazon&quot; dei viaggi."/>
        <s v="Piattaforma operativa per la compravendita online di auto usate di qualità."/>
        <s v="Semplifica il mercato delle locazioni a medio-lungo termine._x000a_Mira a interrompere il mercato degli affitti casa, offrendo servizi professionali online per proprietari e inquilini. L'obiettivo è di offrire all'utente un'alternativa reale ed efficace agli agenti immobiliari, automatizzando l'intero processo di noleggio e offrendo ai proprietari uno strumento cloud per gestire online le loro proprietà da soli."/>
        <s v="Ha sviluppato Tile, una piattaforma di collaborazione SaaS basata su cloud, tecnologia blockchain e intelligenza artificiale. In particolare, si tratta di uno strumento di versioning, con backup incrementale brevettato, che consente a team di artisti e produttori distribuiti di collaborare in tempo reale sullo stesso progetto musicale direttamente in cloud.  "/>
        <s v="Portale di hotel day use (ma anche piscine e sale riunioni) innovativo che, con pochi click, consente di prenotare camere di giorno nei migliori hotel d'Italia, di categoria 3-5 stelle, a prezzi scontati fino al 70% rispetto alla tariffa notte."/>
        <s v="PMI innovativa che ha sviluppato una piattaforma tecnologica che permette di creare digital twin di un prodotto senza l'uso di programmazione."/>
        <s v="Sviluppa soluzioni software e hardware nel campo della cybersecurity rivolte principalmente alle aziende."/>
        <s v="Attiva nell’IOT per animali domestici. Grazie al sistema di notifiche, consente ai padroni degli animali di essere sempre aggiornati sulla loro posizione e sulla loro attività."/>
        <s v="Startup che vende pacchetti di videogiochi per PC; l'utente si registra e noleggia le licenze per giocare per un determinato periodo di tempo. "/>
        <s v="Piattaforma che si rivolge ai manager delle aziende e consente di produrre in maniera automatica report aziendali interpretando il linguaggio naturale."/>
        <s v="Boutique online dedicata al noleggio di abiti e gioielli firmati da designer internazionali e delle ultime collezioni."/>
        <s v="Community per gli amanti del mare e delle vacanze in barca a vela; la startup ha sviluppato una piattaforma per condividere viaggi in barca a vela."/>
        <s v="Sviluppa, produce e distribuisce soluzioni hardware e software in ambito IoT, per clienti domestici ed aziendali."/>
        <s v="SEO tool semantico che usa il NLP e i linked data per automatizzare il markup semantico. WordLift analizza gli articoli e trasforma i testi in contenuti comprensibili per motori di ricerca e personal assistant in modo da migliorare il coinvolgimento dei lettori e far crescere il traffico organico di un sito web."/>
        <s v="Sviluppato e brevettato presa elettrica in cui la spina scompare all'interno del muro, dietro la porta scorrevole, e il muro è sempre libero e ordinato."/>
        <s v="Marketplace per i rivestimenti d'interni. La piattaforma mette in contatto i produttori di piastrelle/rivestimenti e clienti finali offrendo anche un servizio di simulazione/disegno dell'ambiente interno (mediante software di design d'interni in 3D)."/>
        <s v="Attiva nel settore della domotica (Smart Home) mediante lo sviluppo di Momo, dispositivo (lampada di design) che non ha bisogno di essere installato e/o configurato, dotato di AI, in grado di gestire dispositivi e applicazioni di terze parti, riconoscere persone, suoni, movimenti, ecc."/>
        <s v="Ha sviluppato una piattaforma che supporta privati ed aziende nel cambiamento delle utenze energetiche, assicurazioni e linee internet attraverso un modello di business basato sulla comparazione dei prezzi. Switcho opera anche con un modello B2B attraverso la collaborazione con banche e player finanziari per poter offrire ai correntisti un servizio aggiuntivo di monitoraggio delle proprie spese attraverso un tool di personal finance."/>
        <s v="Svolge attività di ricerca e sviluppo nel campo degli arredi realizzati con materiali naturali (formaldeide 0)._x000a_Escooh propone due linee principali di prodotti:_x000a_    - Escooh kitchens legno vivo con orti autogestiti tramite app;_x000a_    - Escooh contract, progetti di arredo speciali su misura."/>
        <s v="App di marketing che fa guadagnare buoni sconto e gift card entrando nei punti vendita convenzionati."/>
        <s v="Brand di calzature di lusso attivo in Europa tramite il canale online."/>
        <s v="Realizzazione di un modello innovativo di elicottero, bi-posto e bi-motore."/>
        <s v="Tour operator virtuale; fornisce tramite app la possibilità di fornire le migliori combinazioni per un viaggio completo di volo, hotel, trasporto interno e esperienze sul luogo."/>
        <s v="Talent Agent digitale, che aiuta le azienda ad attrarre e assumere i migliori talenti in ambito business e tech."/>
        <s v="Installano dei sensori plug&amp;play sui cestini presenti in ufficio e, grazie all'AI, supportano le aziende nel ridurre il loro impatto ambientale, monitorando i rifiuti prodotti e fornendo loro dati a supporto del processo decisionale."/>
        <s v="Piattaforma per unire i giocatori con la passione per le scommesse. Il fantacalcio dei pronostici."/>
        <s v="Piattaforma digitale di compravendita che verticalizza il rapporto tra i produttori e i ristoratori, rivoluzionando e accorciando la filiera del mercato agroalimentare."/>
        <s v="Ha sviluppato ReStation,  un'infrastruttura smart per la ricarica di veicoli elettrici, che oltre ad adempiere alla funzione di ricarica, dispone di una tecnologia che rende più efficace ed efficiente la mobilità. Attraverso sofisticati sensori e telecamere integrate, le ReStation acquisisce dati come densità del traffico veicolare e pedonale, velocità di percorrenza dei veicoli, condizioni ambientali, ecc., che vengono inviati ad un Cloud sul quale gira un SW che li elabora e li trasmette ai fruitori verso i loro smartphone oppure, attraverso la ns. Black Box che viene montata a bordo dei veicoli, sui device di bordo."/>
        <s v="Piattaforma che consente di realizzare contenuti video avanzati. Tramite Connected Stories infatti è possibile creare differenti messaggi creativi per differenti audience: tramite l’utilizzo del machine learning, in base ai dati raccolti sul pubblico, viene selezionato il contenuto più adatto a uno specifico utente, ossia quello che ha le maggiori probabilità di incontrare il suo interesse e le sue intenzioni acquisto."/>
        <s v="Lavanderia a domicilio, permette ai propri utenti di risparmiare tempo ed avere i propri capi puliti direttamente a casa o in ufficio nel giorno e nell'ora piu convenienti per loro._x000a_L'app di Neatoo permette agli utenti di scegliere giorno e ora di ritiro e consegna, e tracciare continuamente gli stati del proprio ordine."/>
        <s v="Marketplace b2b che mette in contatto aziende e consulenti."/>
        <s v="Software house, specializzata nell'Health-care con obiettivo di sviluppare software ed app per semplificare la gestione dei dati all’interno di qualsiasi struttura sanitaria."/>
        <s v="Software di analisi dei dati che consente una comprensione delle emozioni umane che aumenta la customer satisfaction grazie ad una comprensione avanzata della percezione dei consumatori."/>
        <s v="Innovativo servizio di filo diretto che ti fornisce un'assistenza medica 24 ore su 24 direttamente dal cellulare."/>
        <s v="Piattaforma che consente di fare annunci gratuiti per oggetti rotti, usati o difettati."/>
        <s v="E-commerce di caffè e capsule compatibili."/>
        <s v="La società, operante nel settore del trasporto merci, offre una soluzione digitale per la creazione, la gestione e l'analisi delle richieste di trasporto, semplificando i processi quotidiani di committenti e trasportatori."/>
        <s v="Ha sviluppato un sistema gestione per centri sportivi che copre principalmente tutte le aree di ciclo attivo (produzione del bene/servizio), le procedure di front-office (vendita e CRM) e le automazioni correlate (controllo accessi, attuatori)."/>
        <s v="Operativa nel settore delle intercettazioni (sistema integrato di dispositivi audio/video, torri di comunicazione, server e raccolta dati, software di trasmissione su dispositivi mobile)._x000a_Le linee di business sono il monitoring per la progettazione, produzione e noleggio di hardware/software per intercettazioni e per intrusione da remoto in PC/smartphone e consulenza per consulenze IT a società di telecomunicazioni medio/grandi."/>
        <s v="Piattaforma che consente di lanciare dei contest di foto e video da parte di aziende e professionisti, agenzie fotografiche e chiunque sia interessato a reperire sul mercato contenuti digitali originali. I contenuti delle gallerie che parteciperanno ai contest saranno protetti con tecniche crittografiche e di identificazione digitale che assicureranno la titolarità di tali oggetti, grazie anche all’apposizione di firme digitali come il watermarking e la geolocalizzazione."/>
        <s v="Ha sviluppato una piattaforma AI per la generazione di dati sintetici, che permette di superare l’effettiva limitazione all’uso ampio del set di dati a causa di problemi di privacy. La piattaforma consente nuovi modi di monetizzare i dati sensibili senza violare la normativa sulla privacy."/>
        <s v="Studio di sviluppo software specializzato in interazioni in ambienti immersivi di realta' virtuale, realta' aumentata e realta' mista; dal 2014 realizza videogiochi, soluzioni immersive per corporate HR, e soluzioni immersive per l'impresa."/>
        <s v="Servizio digitale per la gestione della pressione arteriosa senza ricorrere a farmaci ma agendo sullo stile di vita; è un’app pensata per i soggetti ipertesi, incentrata sulle esigenze degli utenti e progettata per migliorare la pressione favorendo la modifica dello stile di vita con l’aiuto di trigger motivazionali."/>
        <s v="Piattaforma che valuta la motivazione dei dipendenti. _x000a_L'obiettivo è migliorare il lavoro delle persone in azienda e aiutare i manager a comprendere se i dipendenti sono motivati; utilizzano algoritmi di intelligenza artificiale che si basano su studi di psicologia cognitiva."/>
        <s v="Ha sviluppato un algoritmo di proprietà per analisi automatizzate delle valutazioni di tipo Data Mining finalizzate alla segnalazione proattiva di opportunità consulenziali e/o di accesso al credito."/>
        <s v="Piattaforma gratuita di servizi utili alle professioni dell’edilizia, che ha la forza di aggregare comunità verificate di professionisti, produttori e artigiani."/>
        <s v="Grazie alle potenzialità offerte dall’intelligenza artificiale e alla neuroscienza, Kellify riesce ad individuare le caratteristiche estetiche che finiscono per decretare il successo di forme e immagini, con applicazioni nel marketing, nella valutazione di opere d'arte per obiettivi di investimento e nella Diversity&amp;Inclusion."/>
        <s v="Nuove tecnologie applicate all’illuminazione degli ambienti; prevede la progettazione e realizzazione di prodotti innovati allo scopo di aumentare la qualità degli ambienti interni."/>
        <s v="Sviluppo e progettazione di una nuova tipologia di batteria elettrica."/>
        <s v="Attraverso una soluzione in cloud basata su un algoritmo di AI innova e semplifica il processo di ricerca, selezione e ingaggio di profili tecnici forniti da aziende partner, mettendo in comunicazione sulla piattaforma clienti e fornitori"/>
        <s v="Motore di ricerca per case vacanza e appartamenti. La piattaforma, oltre ad individuare gli appartamenti direttamente inseriti nel marketplace dai proprietari, individua anche le soluzioni offerte da OTAs/OVRAs (è partner di airbnb, booking.com)."/>
        <s v="Programma fedeltà, riservato a consulenti e professionisti, che permette di scegliere tra i migliori ristoranti e accumulare crediti con cui effettuare donazioni benefiche o riscattare gift card."/>
        <s v="App che che permette di acquistare un servizio di deposito pacchi presso le edicole della città di Bergamo e della sua provincia."/>
        <s v="Piattaforma che offre servizi di trasporto e ticketing dedicati al mondo degli eventi (fiere, concerti, gare sportive, ecc.)."/>
        <s v="Vendita prodotto assicurativo legata a servizi di car sharing (auto elettriche) dedicati ad aree condominiali."/>
        <s v="Marketplace B2C per le esperienze outdoor."/>
        <s v="Marketplace che permette la consegna in tempo reale di foto e video realizzati dai fotografi durante un evento direttamente allo smartphone della persona ritratta."/>
        <s v="Portale che offre svariati servizi nel settore dell'automobile in generale."/>
        <s v="Piattaforma che facilita la scoperta e la richiesta di bonus e agevolazioni di cui si ha diritto."/>
        <s v="Piattaforma digitale dedicata al benessere mentale dei dipendenti."/>
        <s v="Piattaforma di remote engineering, specializzata in penetration test in ambito cybersecurity."/>
        <s v="Low-code full-stack app builder."/>
        <s v="Piattaforma che permette di accumulare risparmi in modo automatico; monitora automaticamente le tue spese ed accumula risparmi nel tuo salvadanaio digitale."/>
        <s v="Piattaforma che aiuta le imprese turistiche a creare innovativi percorsi strategici di sviluppo."/>
        <s v="Piattaforma ideale per facilitare le soluzioni blockchain aziendali attraverso un approccio low-code. Fornisce strumenti che semplificano tutte le principali fasi di sviluppo: progettazione della rete, sviluppo di contratti intelligenti e distribuzione."/>
        <s v="Realizza biciclette elettriche e tradizionali unendo lo stile di un design classico con tecnologie innovative brevettate."/>
        <s v="Motore di ricerca per il confronto prezzi sui prodotti venduti on-line in Italia."/>
        <s v="Piattaforma per il servizio di car sharing tra privati."/>
        <s v="Fondata nel 2019 e con sede a Milano, Akamas ha sviluppato una piattaforma software B2B che, grazie ad algoritmi di AI proprietari e brevettati, permette di ottimizzare ed efficientare i sistemi IT complessi. La Società è nata come spin-off dell’azienda di consulenza Moviri, che detiene il 90% del capitale sociale (i founders possiedono il restante 10% + 20% ESOP)."/>
        <s v="Piattaforma che, grazie all'IA, sviluppa strategie di investimento lavorando come advisor per banche, asset manager e assicurazioni."/>
        <s v="Consente alle organizzazioni di  accedere a dati geospaziali per ottenere informazioni critiche sulle loro strategie di business."/>
        <s v="Piattaforma per accelerare il raggiungimento di obiettivi di engagement, inclusione, sviluppo e leadership all'interno delle aziende."/>
        <s v="Progetto nato nel 2022 all'interno della società Flyer Tech S.r.l.  La piattaforma Marlene consente alle aziende clienti di creare sui propri siti e-commerce dirette in live-streaming per fare shopping."/>
        <s v="Attiva nello sviluppo di prodotti destinati a persone con handicap fisici. Ad oggi hanno sviluppato il prodotto Pandhora EVA, carrozzina superleggera e compatta, con telaio monoscocca in alluminio trattato termicamente, con schienale multi-seating e seduta ammortizzata."/>
        <s v="Piattaforma che rilascia alle banche clienti uno scoring di affidabilità di uno studente basato sull'aggregazione di attributi e finalizzato all'accreditamento dello stesso a prodotti e servizi."/>
        <s v="Piattaforma low code, basata su componenti preconfigurati. La soluzione combina i vantaggi delle soluzioni DXP-Digital Experience Platform (focalizzate sull’ottimizzazione della customer experience su diversi canali e dispositivi) con quelli dei tool RAD-Rapid Application Development (incentrate sulla velocizzazione e l’efficientamento dei processi di sviluppo)."/>
        <s v="Progettazione e produzione di biciclette da corsa in carbonio, made in italy e totalmente customizzate.  La customizzazione totale è effettuata grazie al brevetto che consente la produzione di un telaio in monoscocca realizzato esattamente sulle dimensioni e caratteristiche del cliente."/>
        <s v="Frigorifero &quot;intelligente&quot; (dotato di antenna RFID; tag RFID da integrare nel packaging del prodotto) con prodotti freschi e di qualità pensati per le necessità di lavoratori sempre più attenti al proprio stile di vita."/>
        <s v="Servizi web, mobile marketing, comunicazione e social media."/>
        <s v="Fintech specializzata nell'automazione del credito al consumo. Ha sviluppato una piattaforma basata su API per permettere a banche ed istituti finanziari di offrire soluzioni di prestito istantaneo."/>
        <s v="Iniziativa operativa nel comparto “Network Intelligence”; progetta e vende soluzioni software per l'internet mobile, in particolare: vendita B2B di licenze software, stipulazione di contratti di licenza software OEM."/>
        <s v="Iniziativa che si occupa di intelligenza artificiale per il settore e-commerce; personalizza la shopping experience."/>
        <s v="Piattaforma per l'outbound prospecting. "/>
        <s v="Iniziativa che opera nel campo della progettazione e commercializzazione di sistemi radio per il monitoraggio distribuito; offre soluzioni IoT per agricoltura di precisione (smart agricolture), producendo sistemi per il monitoraggio ambientale, prevalentemente nel settore agricolo."/>
        <s v="Piattaforma che offre soluzioni innovative per favorire l’investimento di risorse finanziarie e competenze professionali da parte di manager e investitori, in piccole imprese e startup. L’obiettivo è quello di creare un circolo virtuoso in grado di favorire l’afflusso di finanza e know-how verso l’economia reale."/>
        <s v="Iniziativa con tecnologia innovativa intregata nella pavimentazione sopraelevata che converte, per effetto piezoelettrico, l'energia cinetica dei passi in energia elettrica pulita. La soluzione Veranu viene impiegata per alimentare luci LED e rilevare posizione e movimento dei passanti, applicazioni utili in tematiche come sicurezza, consumer tracking e data collection."/>
        <s v="App che si occupa della raccolta ed analisi dei dati derivanti da viarie mobile app (Runstatic, Strava, ecc.), remunerando le persone che conducono uno stile di vita salutare mediante buoni Amazon o buoni sconto forniti da partner."/>
        <s v="Piattaforma che permette alle aziende di notarizzare i documenti relativi alla sostenibilità della loro supply chain su blockchain pubblica e li rende disponibili ai clienti."/>
        <s v="Fornisce accesso alla liquidità delle risorse digitali 24 ore su 24, 7 giorni su 7, attraverso la sua tecnologia di livello istituzionale, a emittenti di token, istituti finanziari di vendita e acquisto, società, fintech e HNWI. I clienti di Hercle sfruttano servizi critto-istituzionali su misura e possono accedere alla liquidità di asset digitali di qualsiasi dimensione, al miglior prezzo, in modo sicuro e conforme."/>
        <s v="Sito web in cui è possibile ordinare la spesa e ritirarla già pronta o vederla recapitata a domicilio."/>
        <s v="Piattaforma che aiuta le compagnie assicurative e le aziende di fleet management ad ottimizzare il processo di gestione dei sinistri, attraverso ispezioni video-fotografiche e stime dei danni effettuate da una community di esperti."/>
        <s v="Ha sviluppato Animable, una piattaforma per la produzione di video data driven e automatizzati."/>
        <s v="Opera nel campo dell’automazione dei processi di lavoro aziendali. Ha sviluppato Claudio, un RPA,che supporta il lavoro interno dei team, ottimizzando l’efficienza globale e contribuendo al risparmio di tempo sui singoli processi,."/>
        <s v="Greater Fool Media opera nel mercato della vendita di advertising su YouTube ed altre piattaforme digital. Attualmente YouTube rappresenta l’interlocutore principale, ma sono in corso trattative con altre piattaforme (Musically/Tik Tok – Facebook) che sono in procinto di attivare la monetizzazione dei contenuti. Greater Fool Media rientra nei cosiddetti MCNs (Multi-channel network), si occupa, quindi, di collegare YouTuber e creatori di contenuti tra loro per dare ad entrambi le maggiori opportunità di guadagno possibile."/>
        <s v="Piattaforma che si occupa di marketing relazionale; realizza soluzioni mirate per il marketing one-to-one, la fidelizzazione dei clienti, l’incentive e l’incremento delle performance."/>
        <s v="Piattaforma food delivery leader nel Sud Italia; ha una tecnologia basata su un algoritmo proprietario che prevede soluzioni per più pickup, e questo permette una delivery veloce in pochi minuti, qualificandoci come il servizio italiano più efficiente in termini di qualità e costi di consegna."/>
        <s v="Vaica opera nel settore dell'assistenza ai pazienti fornendo dispositivi di adesione ai farmaci personalizzati su misura, collegati a una piattaforma software basata su cloud che supporta qualsiasi modalità di trattamento, per l'uso di società farmaceutiche e chi sostiene il costo del servizio."/>
        <s v="Offre servizi integrati (tecnico-ingegneristici, di system integration e di prototipazione) per sostenere il cliente nelle trasformazioni di business abilitate dalle nuove tecnologie digitali legate alI'industry 4.0."/>
        <s v="Piattaforma digitale con servizi dedicati a ciascun utente dell'ecosistema sportivo per permettere ai clubs sportivi di gestire le loro necessità quotidiane. "/>
        <s v="Opera nell'ambito della progettazione di sistemi integrati di comando e controllo per mettere in sicurezza infrastrutture critiche. È una piattaforma di sicurezza integrata basata su algoritmi di analisi video avanzati; integra tecnologie e prodotti COTS come ad esempio: sensori, dispositivi e piattaforme software per la realizzazione di soluzioni personalizzate, nel rispetto degli standard e dei controlli di qualità più rigorosi."/>
        <s v="Attiva nel property management, è specializzata in affitti per brevi e medi periodi nel centro di Londra."/>
        <s v="Sistema universale per l'esecuzione di pagamenti istantanei; può essere usato sia in prossimità che da remoto. "/>
        <s v="Attiva nel settore energetico operando come fornitore di servizi e soluzioni di intelligenza energetica; l’obiettivo aziendale è quello di fornire le soluzioni migliori per implementare la piena convergenza della gestione dell’efficienza energetica e dell’ottimizzazione dei processi relativi all’energia._x000a_In dettaglio si occupa della ricerca e sviluppo di metodi per la energy data intelligence._x000a_"/>
        <s v="Grazie ad algoritmi proprietari di IA, sviluppa soluzioni che consentono di proteggere i dipendenti aziendali dagli attacchi informatici."/>
        <s v="Software House dedita allo sviluppo di applicativi Cloud, Mobile, BlockChain, Big Data, IOT, AI e ML. La strategia, sfruttanto il know-ow interno è quello di creare una innovation factory."/>
        <s v="Specializzata nello sviluppo, produzione e vendita di veicoli blindati."/>
        <s v="Sviluppa una linea di dispositivi per analisi cellulare in real-time che permettono di ottenere dei video delle cellule nel loro percorso di vita, anche durante la loro risposta a stimoli esterni come farmaci e virus. La tecnologia alla base trova applicazioni specifiche nel campo della fecondazione assistita e nello sviluppo di nuovi farmaci ad esempio per le cellule metastatiche circolanti; offre un servizio completo corredato di strumento da laboratorio, monuoso, software dedicato e app connessa, così che l’utilizzatore possa seguire l’esperimento biologico, potendo anche rivedere in offline i video ottenuti."/>
        <s v="Piattaforma per la costruzione e gestione di  IoT solutions hyper-connected  e distribuite."/>
        <s v="Piattaforma SaaS che consente a brand ed agenzie di creare campagne di marketing in realtà aumentata in pochi click."/>
        <s v="MAXFONE è il primo data provider europeo indipendente che opera nei settori dell'IoT e dei Big Data (con la divisione SocialMelter)._x000a_Nell'ambito dell'IoT, la società fornisce soluzioni di connettività, condivisione, protezione e messa in sicurezza dei dati (es. progettazione e realizzazione di infrastrutture IoT)._x000a_Nell'ambito dei Big Data, grazie ad una metodologia brevettata (basata su IA, machine learning e deep learning), la società raccoglie ed analizza i dati provenienti dal web e dai social media per estrarre informazioni rilevanti che guidino le imprese verso un approccio data-driven (es. analisi dei comportamenti di consumo e acquisto)."/>
        <s v="Iniziativa che ha sviluppato un medical device per la riabilitazione neurocognitiva e psicologica rivolto a pazienti che presentano dei danni cerebrali."/>
        <s v="Si occupa dello sviluppo di soluzioni software di Robotic Process Automation (RPA) e Artificial Intelligence (AI), focalizzandosi sulla razionalizzazione, sull’ottimizzazione e automazione dei processi chiave dei clienti. In particolare, supporta i clienti nella digitalizzazione e automazione dei processi aziendali, con l’obiettivo di ingenti risparmi sui costi e sui tempi di esecuzione, ricorrendo a soluzioni di RPA e di AI, che non alterano l’infrastruttura IT esistente nelle aziende clienti."/>
        <s v="Piattaforma che permetta ai viaggiatori di rivolgersi direttamente agli operatori turistici locali (DMC) per viaggi su misura, senza la necessità di dover utilizzare ulteriori intermediari, agenzie di viaggio e/o tour operator di tipo “outgoing”."/>
        <s v="Portale di equity crowdfunding."/>
        <s v="Sviluppa soluzioni software in grado di semplificare la gestione ed il controllo dei sistemi mainframe."/>
        <s v="Piattaforma boutique con gli articoli dei migliori brand a prezzi scontati. Abbigliamento e accessori con spedizione e reso gratuiti."/>
        <s v="Piattaforma che rende machine-readable le normative e che, grazie a motori di IA, è in grado di estrapolare ed elaborare le principali informazioni, fornendo eventuali alert su modifiche di normativa, disallineamenti tra normativa e procedure interne, ecc."/>
        <s v="Offre una rete di deposito bagagli che consente ai turisti di lasciare le valigie e di girare nelle città in libertà."/>
        <s v="Soluzione basata su enhanced reality replica digitale e simulazione di procedure on field in ambito industriale."/>
        <s v="Portale B2B dedicato all'esportazione di prodotti e servizi Made in Italy in cui i buyers di tutto il mondo trovano solo autentici prodotti italiani, consulenza, servizi, informazioni e approfondimenti."/>
        <s v="Sviluppo di infrastrutture e piattaforma (hanno sviluppato un middleware proprietario) per controllare e gestire complessi ambieni IoT (Smart Cities, Mobility, Smart Highways e Smart Agriculture)."/>
        <s v="Servizio di consegna a domicilio che ha l'obiettivo di focalizzarsi su prodotti e negozi di qualità medio-alta con business model sia B2C che B2B."/>
        <s v="Utilizza la tecnologia per liberare il mercato secondario dei beni di lusso di frodi e pregiudizi nei prezzi, offrendo un maggiore accesso a prodotti autentici e di alta qualità."/>
        <s v="Ha progettato OPI, un sistema di analisi agro-climatica basato su modelli predittivi di IA, machine learning, data analysis e sensori IoT, che aiuta le aziende agricole (serre a bassa tecnologia e campi aperti) a prendere le decisioni migliori, ottimizzando l'irrigazione, la protezione e la nutrizione dei campi."/>
        <s v="Piattaforma che consente ai merchant di unire ed analizzare i dati derivanti dai diversi canali di pagamento."/>
        <s v="Ha sviluppato insieme all’Università di Padova il primo sistema di rating al mondo basato su IA che classifica le aziende in base alla similarità dei loro bilanci con quelli di società criminali."/>
        <s v="Innovativo integratore in formato chewing-gum per memoria, concentrazione, energia e contro la stanchezza mentale."/>
        <s v="Overout propone la tecnologia Smart Connected sotto forma di un proprio software e hardware di Gesture &amp; Voice Control per equipaggiare i prodotti d’arredamento propri o prodotti da imprese italiane, in modo tale da essere gestiti attraverso il Voice Assistance."/>
        <s v="Marchio di abbigliamento italiano &quot;underground&quot; con produzione JIT e vendita esclusiva tramite e-commerce (consegna in 3-5 gg)."/>
        <s v="Fondata nel 2019, piattaforma immobiliare per la gestione degli affitti delle seconde case in località turistiche. È presente in 10 località tra Svizzera, Italia e Francia."/>
        <s v="Offre una soluzione alle aziende in smartworking, fornendo un “home office” personalizzato ai dipendenti che lavorano da casa, con prodotti ergonomici, certificati e sostenibili."/>
        <s v="Fornitore di servizi completi di logistica aero-spaziale."/>
        <s v="I dispositivi Manet sono smartphone Samsung completamente personalizzati per venire incontro alle esigenze delle strutture ricettive. All’interno di Manet si può digitalizzare il menu del room service, permettere agli ospiti di ordinare la colazione a letto o di prenotare un tavolo al ristorante direttamente da smartphone, anche quando non si trovano in stanza._x000a_Manet punta a sostituire il telefono fisso della stanza, aggiungendo nuove funzioni: apertura delle porte, interazione con Smart TV, domotica e molto altro."/>
        <s v="Motore di ricerca linguistica e traduttore intelligente."/>
        <s v="Iniziativa attiva nel campo sonoro; progetta trasduttori."/>
        <s v="Offre corsi di formazione da remoto, della durata di 6 mesi, per diventare sviluppatori. Lo studente paga solo quanto trova lavoro."/>
        <s v="Piattaforma rivolta ai videogames; Noiz è un videogioco per PC e Console, sia a giocatore singolo che online."/>
        <s v="Realizza menù digitali multilingua per ristoranti. I menù possono essere utilizzati per accettare ordini e pagare, sia dal tavolo, che da asporto che nel delivery. Stanno, inoltre, integrando un sistema CRM per attivare azioni di marketing nei confronti dei propri clienti."/>
        <s v="Piattaforma di marketing influenzale phygital nel settore del mercato dell'economia condivisa."/>
        <s v="Piattaforma per il carpooling casa-lavoro dei pendolari."/>
        <s v="Piattaforma per la raccolta dati ed il monitoraggio della qualità dell’aria nelle città."/>
        <s v="Challenger bank dedicata alle piccole e medi imprese."/>
        <s v="Piattaforma digitale che consente di accedere alle migliori offerte del settore auto sia per acquisto che per noleggio a lungo termine. "/>
        <s v="Produzione e commercializzazione di prodotti personalizzati  per la cura della persona (shampoo, balsamo e prodotti per la pelle)."/>
        <s v="Ha sviluppato eezy, app che fornisce raccomandazioni personalizzate per il tempo libero (ristoranti, eventi, viaggi, shopping, ecc.) utilizzando intelligenza artificiale e modelli psicologici."/>
        <s v="EasyPol consente di collegare conti e carte di diversi enti bancari, facilitando la gestione delle proprie finanze, e di effettuare pagamenti digitali verso la PA."/>
        <s v="Piattaforma Web e App totalmente dedicata ai servizi della casa, che aiuta i clienti a trovare i migliori professionisti per i servizi domestici."/>
        <s v="Progetta e produce macchine e sistemi innovativi di cash-in e cash-out che consentono al cliente di monitorare le quadrature di cassa dei propri punti vendita in loco e da remoto."/>
        <s v="Piattaforma per interoperabilità ed integrazione tra cartelle cliniche elettroniche."/>
        <s v="Piattaforma di delivery food, web e mobile."/>
        <s v="La società ha sviluppato 3 prodotti, Neuron (commercializzato), Safety Bubble e Asista (da commercializzare). Tutti i prodotti rientrano nella gestione degli autoveicoli, in particolare Neuron, tramite una Power Unit raccoglie i dati telemetrici del proprio veicolo e li trasferisce allo smartphone."/>
        <s v="Spedizioniere online dedicato che permette alle imprese di ricevere preventivi in tempo reale, confrontare diverse soluzioni logistiche, scegliere l'offerta più adatta alle loro esigenze e concludere il processo di acquisto."/>
        <s v="Sistema di assistenza a distanza per gli anziani."/>
        <s v="Iniziativa operante nell'ambito delle consegne last-mile B2B."/>
        <s v="L’app per microassicurazioni che indennizza il cliente con la blockchain. L'applicazione permette di ottenere polizze su misura via smartphone._x000a_Si basa sul sistema di blockchain Hyperledger, open source che potrebbe riabilitare la percezione dei clienti spesso sfiduciati dalle assicurazioni e intimoriti da pagine e pagine di contratti. Con pochi passaggi l’utente riceve la proposta ideale alle sue esigenze, la paga direttamente via smartphone e ottiene un contratto chiaro e sintetico."/>
        <s v="Piattaforma che permette agli utenti di promuovere e collaborare con attività e brand attraverso la creazione di post e contenuti."/>
        <s v="Operativa nella formazione digitale; offre consulenza e formazione sulle vendite e integrazione di sitemi."/>
        <s v="Piattaforma che consente agli utenti di poter interloquire con gli esercenti per la preparazione del proprio &quot;carrello&quot; e per il successivo ritiro."/>
        <s v="App ufficiale delle Nazioni Unite per incentivare i comportamenti sostenibili dei cittadini, suggerendo azioni per ridurre l’impatto ambientale. _x000a_La Società ha anche sviluppato una piattaforma di stakeholders engagement per aziende, governi ed istituzioni che consente, tramite meccanismi di gamification e contenuti educativi, di coinvolgere dipendenti, clienti, studenti e cittadini sulle tematiche di sostenibilità, ottenendo dati utili ai fini di reportistica ESG."/>
        <s v="Integratore alimentare (nutraceutico) a base di estratti vegetali da utilizzare in tutti i casi in cui sia necessario fornire un supporto all’organismo dopo una serata di eccessi, scarso riposo con modifica dei ritmi circadiani, oppure a seguito di un pasto serale abbondante. La formula esclusiva di Melligo è stata oggetto di un brevetto industriale, depositato nel 2017, dal titolo: “COMPOSIZIONI UTILI PER IL TRATTAMENTO DI SINTOMI CONNESSI ALL’ABUSO DI ALCOLICI”."/>
        <s v="Clinica veterinaria."/>
        <s v="La società ha sviluppato SYNGASMART, linea di impianti di cogenerazione, sviluppata e brevettata da Reset, per la produzione combinata di energia elettrica e termica da biomasse legnose. Sono impianti termoelettrici basati sul processo di pirogassificazione delle biomasse, che consiste nella trasformazione di un combustibile solido (ad esempio cippato di legno) in un gas di sintesi, detto syngas, composto in prevalenza da idrogeno (H2), monossido di carbonio (CO), metano (CH4), anidride carbonica (CO2), vapore acqueo (H2O), azoto (N2). Questo gas, una volta raffreddato e filtrato, viene utilizzato in normali motori a combustione interna che trasformano l’energia chimica in esso contenuto in energia meccanica e termica."/>
        <s v="Attiva nel comparto engineering; specializzata in Aerospazio e Difesa, Homeland Security e Smart Technologies._x000a_Fornisce Consulenza, Soluzioni e Tecnologie Smart, Systems Engineering a Governi, Enti Pubblici, Imprese Industriali e Società di PMC, in Europa, Medio Oriente e Nord Africa."/>
        <s v="Service Provider (on site) nel campo della produzione di semi-lavorati, prototipi funzionali e stampi, di grandi dimensioni e ad alte performance, in materiali compositi rinforzati con fibra di carbonio/vetro. Attraverso la propria tecnologia di additive manufacturing (stampa 3D), OCORE realizza strutture progettate attraverso il generative design (strutture organiche)."/>
        <s v="Ha sviluppato un sistema robotico per la stampa 3d di componenti di grandi dimensioni."/>
        <s v="Piattaforma che consente di prenotare esami specialistici a domicilio."/>
        <s v="Sviluppa servizi innovativi integrati, ad alta interattività, con un livello di personalizzazione: in ambito hardware, software, internet e mobile._x000a_Realizzia soluzioni a problemi specifici integrando prodotti esistenti o di nuova fattura, per qualsiasi rete e su qualsiasi dispositivo."/>
        <s v="Piattaforma gestionale per medici."/>
        <s v="Attiva nella R&amp;D nel campo delle nanotecnologie, con particolare riguardo alla produzione industriale e commercializzazione di nuove materie prime a base carboniosa (fullerene e graphene)."/>
        <s v="Piattaforma per la gestione dei luoghi di lavoro, sia in ufficio che da remoto."/>
        <s v="Piattaforma che si occupa di organizzazione eventi, concerti e convention dedicate ai Fans di tutto il mondo."/>
        <s v="Sistema sanitario privato specializzato in 40 branche della medicina; nasce come supporto ai sistemi tradizionali e aiuta le persone a ottenere una visita medica in tempi brevi e costi bassi, come il sistema sanitario pubblico."/>
        <s v="Hanno implementato sistemi di pareti ventilate fondate sulla seguente filosofia: (1) modularità, affinché sia possibile intervenire sulle pareti ventilate in modo semplice e poco invasivo, con un ridotto impatto ambientale e con costi ridotti; e (2) complementarietà con i sistemi fotovoltaico e solare termico."/>
        <s v="Ha sviluppato un sistema all-in-one che migliora le capacità analitiche e le prestazioni dei soggetti operanti nel macro sistema sport, con un focus specifico sul mondo del calcio. "/>
        <s v="Piattaforma che consente la prenotazione e il pagamento tramite cellulare per una vasta gamma di servizi locali nelle comunità alpine."/>
        <s v="Piattaforma che offre attualmente una soluzione di mobilità urbana intelligente, collettiva e door to door per bambini e ragazzi, anziani e disabili abitanti di città medio – piccole."/>
        <s v="Data intelligence platform che consente alle aziende ed alle agenzie media/marketing,attraverso algoritimi d'intelligenza artificiale, di ottenere dati dal web, social network ed altre fonti, relativi a specifiche audience, come open data e trasformarli in insights."/>
        <s v="Shop online di prodotti per il benessere sessuale e blog dedicato a contenuti educativi sulla sessualità."/>
        <s v="Progettazione e produzione di elettronica di consumo innovativa nel campo degli smartphone, caricabatterie, hub USB, caricabatterie wireless, alimentatori, schede madri, X86, ARM, microcontrollori; esperti nello sviluppo di tecnologie innovative nel campo della fonte di energia ecologica ed efficiente."/>
        <s v="Piattaforma basata su tecnologia AI che consente ai dipendenti delle aziende clienti di trovare il giusto esperto per ricevere supporto nello svolgimento di attività lavorative."/>
        <s v="Piattaforma basata su tecnologia AI che consente di trasmettere_x000a_video in live streaming, risolvendo il problema della congestione della rete."/>
        <s v="Software-as-a-service che riduce il costo del cloud server fino all'80%."/>
        <s v="Innovativo allenamento mediante realtà virtuale e gamification che può essere utilizzato nelle palestre con e senza il supporto di un personal trainer."/>
        <s v="Marketplace che mette in contatto gli artigiani del lusso con i consumatori finali e le boutique indipendenti."/>
        <s v="Ha sviluppato l'exchange per criptovalute, vale a dire una piattaforma per comprare e vendere criptovalute."/>
        <s v="Servizio di mobilità ibrida condivisa multi veicolo a stazioni virtuali, 100% Made in Italy."/>
        <s v="Servizo che offre un box di deposito privato e sicuro, della dimensione che ti occorre e per il tempo necessario. Sistema innovativo poiché fonde le attività di Packaging, Moving e Storage."/>
        <s v="Sistema binario da soffitto (track) modulabile sia in termini di servizi acquisibili che in termini di fruibilità. Permette di stigliare un immobile in qualsiasi momento e secondo le esigenze del cliente; ogni componente aggiuntivo è montabile facilmente senza utensili, senza necessità di passare cavi e di eseguire opere edili; consente un costante monitoraggio della struttura attraverso un unico attacco ed un unico software grazie a moduli integrabili."/>
        <s v="Promuove lo sviluppo della mobilità elettrica attraverso soluzioni informatiche."/>
        <s v="Piattaforma che aiuta le imprese a digitalizzare il controllo dei processi aziendali, sostituendo i vecchi sistemi basati su moduli cartacei o file excel."/>
        <s v="Produce mescole di gomma tramite la de-vulcanizzazione di materiale di gomma proveniente da scarti di produzione e prodotti a fine vita."/>
        <s v="Dispositivo IoT per il monitoraggio delle colture d'ulivo; agricoltura di precisione che previene malattie e ottimizza irrigazione e concimazione. "/>
        <s v="Piattaforma self-service di Intelligenza Artificiale per Beginners, utilizzabile anche da chi non possiede competenze di programmazione (c.d. “coding”). L'iniziativa nasce per aiutare coloro che svolgono un lavoro da analista dati ma sono privi di competenze di programmazione, ad utilizzare tecniche di Intelligenza Artificiale con pochi clic."/>
        <s v="Servizio di prenotazione che fa scegliere al cliente quanto pagare l’hotel; piattaforma che permette agli utenti di prenotare il proprio soggiorno e agli hotel di vendere le camere ancora disponibili. I clienti hanno la possibilità di inviare delle offerte di prezzo a una o più strutture per l’intero soggiorno: la prima che accetta l’offerta conferma la prenotazione."/>
        <s v="Piattaforma di social marketing che si occupa di condividere tra consumatori e venditori offerte di beni o eventi geolocalizzati."/>
        <s v="Piattaforma che raccoglie e analizza i feedback dei dipendenti sulla loro esperienza lavorativa per misurare e predirre il loro impegno e performance."/>
        <s v="Dispositivi IoT per la gestione delle aperture (ad esempio, porte del garage, porta di casa) anche in assenza di connessione a internet."/>
        <s v="Community che collega persone che hanno bisogno di trovare servizi locali e professionisti, con persone che cercano di guadagnare denaro e sono pronte a lavorare."/>
        <s v="Piattaforma omnicanale che aiuta i brand della moda a virtualizzare e personalizzare le loro collezioni in 3D."/>
        <s v="Laboratorio digitale che permette a sportivi e professionisti del settore, di realizzare integratori alimentari personalizzati a 360 gradi, dal composto al packaging."/>
        <s v="Creazione di automobile fuoriserie italiana in concept."/>
        <s v="Ideazione e produzione di finestre virtuali per l’intrattenimento creativo; finestra virtuale concepita non come un dispositivo tecnologico ma come possibile esperienza narrativa, fisica ed emozionale._x000a_Il concept propone un processo ideativo che parte da un paesaggio letterario, dai luoghi narrati, assunti come tracce per nuove storie, per successivi racconti. L’iperrealismo gradualmente lascia il posto alla rappresentazione artistica attraverso una sequenza di cambiamenti atmosferici che coinvolgono lo spazio della stanza, configurando diversi stati."/>
        <s v="Produzione di servizi igienici innovativi."/>
        <s v="Offre una piattaforma integrata (PCR portatile, reagenti e software) per il test del DNA."/>
        <s v="Piattaforma basata sul concetto di sharing economy che garantisca al consumatore l’utilizzo di tutti i servizi fitness dei centri convenzionati pagando interamente a consumo._x000a_Un’alternativa al vincolo dell’abbonamento mensile/annuale principale limite all’iscrizione in palestra, dando inoltre la possibilità di allenarsi in uno qualunque dei centri convenzionati."/>
        <s v="Ha sviluppato una innovativa piattaforma tecnologica incrociando elevate capacità di sviluppo applicativo con competenze di analisi comportamentale, realizzando un avanzatissimo sistema in grado di analizzare i comportamenti di ricerca degli utenti e di &quot;consigliare&quot; al momento giusto la vacanza dei propri sogni."/>
        <s v="Progettazione di una linea produttiva per produzione magliette. In particolare il robot dal loro brevettato si occupa della parte di assemblaggio della maniche e del corpo maglietta, non mediante cucitura ma attraverso colla industriale sviluppata con Henkel."/>
        <s v="Piattaforma degli spazi alberghieri diurni. Offre ai viaggiatori flessibilità di prenotazione alberghiera e comfort su richiesta per facilitare gli orari."/>
        <s v="Soluzione brevettata (Hermes) che consente di convertire qualsiasi bicicletta con una struttura &quot;convenzionale&quot; in una e-bike."/>
        <s v="Marketplace che mette in contatto persone che non hanno il tempo, o hanno bisogno di supporto per svolgere determinate attività, con studenti che possono guadagnare svolgendo queste attività trasformando spesso un hobby in un vero e proprio lavoro temporaneo."/>
        <s v="Marketplace nel settore dei tatuaggi."/>
        <s v="Casa di produzione specializzata in cinecomic, ovvero in film tratti da fumetti."/>
        <s v="Piattaforma progettata per rendere il processo di affitto a lungo termine più semplice e veloce."/>
        <s v="Piattaforma che offre servizio noleggio auto con conducente."/>
        <s v="Presente in Italia con tre Cloud Kitchen."/>
        <s v="Piattaforma di prenotazione per noleggiare autobus privati. Consente alle persone di prenotare autobus, minibus e furgoni con autista per i loro viaggi di gruppo, mostrando le migliori opzioni di viaggio in tempo reale."/>
        <s v="Ha sviluppato Ancelia, una soluzione basata su algoritmi di IA, destinata a RSA (residenze sanitarie assistenziali) e RSD (residenze sanitarie per disabili), per raccogliere dati sulle condizioni di ogni ospite ed analizzarli per migliorare i processi decisionali e gestionali."/>
        <s v="Piattaforma che permette di spedire prodotti selezionando il tipo di spedizione e digitando il nome delle città di origine e di destinazione della merce."/>
        <s v="Iniziativa attiva nel mercato della produzione distribuita di energia elettrica e biocombustibili attraverso impianti di prossimità basati sulla tecnologia della gassificazione."/>
        <s v="Sistema di mobilità basato sulla condivisione di autobus da turismo."/>
        <s v="Community globale di personal stylist, interamente dedicata al mondo dell’abbigliamento personalizzato._x000a_La startup connette gli amanti dell’eleganza e dello stile Made in Italy con un network di consulenti sartoriali, chiamati Sartorialist. I Sartorialist sono diffusi sul territorio e digitalmente connessi attraverso una piattaforma tecnologica e produttiva dedicata._x000a_"/>
        <s v="Il progetto riguarda una famiglia di stampanti e materiali specificamente studiati per il settore dentale, volta a soddisfare la crescente domanda di dentisti e di laboratori odontotecnici di prodotti innovativi."/>
        <s v="Prodotto in grado di risolvere il problema del raffreddamento delle pietanze a tavola."/>
        <s v="Decision Support System basato su IOT, Machine Learning e AI per ottimizzazione delle risorse. In particolare, hanno sviluppato Ploovium, applicazione AgriTech dedicata alla gestione della risorsa idrica; un sistema che prevede il comportamento idrico del suolo con cinque giorni di anticipo ottenendo un livello di precisione  pari al 99%."/>
        <s v="Sta sviluppando un'API in grado di raccogliere dati da diverse fonti per la stima di probabilità e rischio degli eventi naturali per il settore finanziario."/>
        <s v="Piattaforma dedicata alla prestazione di servizi medici su scala globale per pazienti con patologie complesse."/>
        <s v="Produzione di biopolimeri innovativi ad alta biodegradabilità e qualità (brevetto proprietario). A ciò si aggiunge piena tracciabilità mediante utilizzo blokchain."/>
        <s v="Piattaforma B2B dedicata alle case vacanza aperta ad ogni agente di viaggio (Buyer) e gestore di alloggio turistico (Seller)."/>
        <s v="Social network per i gamer."/>
        <s v="Supermercato online con consegna a domicilio qualsiasi prodotto che comunemente si trova in uno store tradizionale. Catalogo di oltre 10k referenze tra cui alimenti freschi come carne, frutta, verdura, latticini nonché alimenti secchi, ecc."/>
        <s v="Mosaici &quot;intelligenti&quot; dotati di tecnologia che permettono ai cittadini in prossimità di connettersi attraverso i propri device sfruttando la tecnologia 5G. Hanno progettato una centralina chiamata Urban City Board che viene installata_x000a_all’interno del mosaico dotata di un accesso Hot spot alla quale vengono collegati una serie di sensori."/>
        <s v="Piattaforma big data che analizza i dati provenienti da social media e web."/>
        <s v="I tour operator e le agenzie di viaggio hanno molte piattaforme dove possono acquistare prodotti turistici relativi al trasporto (aereo/nave/bus) e all'alloggio.Non esiste una piattaforma B2B dove gli operatori possono acquistare direttamente, con un solo clic, trasferimenti, attività ed esperienze locali. La piattaforma specializzata nella vendita di servizi turistici B2B nelle principali destinazioni in Europa, l’azienda si occupa di tutti i servizi di cui un turista può avere bisogno durante il suo viaggio: trasferimenti, visite guidate, tour in città, tour fuori città, ingressi ai principali monumenti, accessi ad eventi speciali in particolar modo eventi sportivi e musicali, tour privati."/>
        <s v="Iniziativa che ha sviluppato un innovativo sistema di cyber security. Gyala nasce nel 2016 da uno spin-off della Business Unit Cyber Security della Interconsulting, società attiva nell'ambito dello sviluppo di sistemi per la Difesa, l’Aerospazio, la Sicurezza."/>
        <s v="Piattaforma di digitalizzazione aziendale dei servizi applicati alla logistica ed ad essa connessi; progetto che nel 2018 si è consolidato nella logistica sanitaria."/>
        <s v="App focalizzata su benessere e sana alimentazione mediante anche virtual advisor (MIA)."/>
        <s v="Attiva nella produzione e distribuzione di spirulina (microalghe)."/>
        <s v="House-as-a-service platform di nuova generazione, technology e community based._x000a_È attiva nel settore immobiliare con una piattaforma web per la gestione del ciclo operativo legato ad affitti e spazi immobiliari nel medio e lungo termine."/>
        <s v="La società organizza conferenze, hackathon, workshop, corsi di formazione dedicati agli appassionati e professionisti del settore IT. Si rivolge inoltre alle aziende con soluzioni dedicate per training, recruiting e open innovation. "/>
        <s v="Sviluppa e distribuisce complementi d'arredo di design, utilizzando il marchio Ronda Design._x000a_I prodotti sono caratterizzati dall’utilizzo preponderante del metallo e di un particolare sistema di aggancio magnetico brevettato."/>
        <s v="Con la sua business unit healt ha sviluppato il sistema nose che, attraverso sensoristica dedicata, misura con continuità la concentrazione di radon, CO2, TVOC, la temperatura, l’umidità e la pressione atmosferica consentendo di produrre un monitoraggio puntuale e costante della concentrazione dei principali inquinanti presenti negli ambienti chiusi in cui viviamo."/>
        <s v="Insurtech focalizzata sulla protezione dell'individuo dai rischi derivanti dall'innovazione tecnologica e dal progresso scientifico nelle aree genetica, biometrica e biohacking."/>
        <s v="CercaOfficina.it (oggi Veycore) offre servizi e prodotti digitali ai fini della manutenzione e riparazione dei veicoli per i clienti privati e business. "/>
        <s v="App operante nel campo Social &amp; Entertainment."/>
        <s v="Rivoluzione il mondo della psicologia, portando innovazione in un settore poco toccato dal mondo digitale. La piattaforma sfrutta il web per acquisire il cliente (grazie a processi e tecnologia proprietaria)."/>
        <s v="Piattaforma digitale nell'ambito education sulla cyber security."/>
        <s v="Offre servizi di e-mobility, tra cui il servizio di ricarica dei veicoli elettrici grazie ad una rete proprietaria di punti di ricarica. Per l'accesso ai servizi, la Società ha sviluppato internamente l'app ON MOBILITY."/>
        <s v="Realtà che distribuisce fiori a livello B2C e B2B."/>
        <s v="Piattaforma per sedute di psicoterapia online. "/>
        <s v="Ha sviluppato una tecnologia  basata su concentratori solari luminescenti (LSC), che funziona contemporaneamente come materiale per l'involucro edilizio e generatore di energia."/>
        <s v="Sito di comparazione di taxi/cab basato e attivo in Gran Bretagna."/>
        <s v="Soluzione per hospitality in case di alta qualità nel Regno Unito."/>
        <s v="Sviluppa soluzioni di realtà aumentata per dispositivi mobili."/>
        <s v="Piattaforma digitale di flash sales progettata per favorire i_x000a_pagamenti con propria cryptovaluta all'interno della propria community."/>
        <s v="Ha sviluppato un interessante modello di business B2B che mira alla raccolta dei dati dai pazienti arruolati nei clinical trials tramite una piattaforma cognitiva focalizzata sull'engagement che strutta l'AI e il Machine Learning."/>
        <s v="Liofilizza mozzarella di qualità (sia vaccina che di bufala) per pizza e altri usi in cucina."/>
        <s v="Soluzione per la gestione delle contrattazioni e dei processi negoziali on-line. Trakti supporta le aziende nell'automatizzione delle fasi contrattuali (modelli adattivi, automatizzati e interattivi grazie agli smart contracts e la blockchain) e gestionali (processi valutativi e review, firma elettronica, pagamenti e gestione degli obblighi contrattuali in un’unica sistema end-to-end certificato e auditabile) lungo l’intero ciclo di vita dei contratti."/>
        <s v="E-grocery di box di prodotti imperfetti ma buoni, consegnati a domicilio e scontati fino al 30% rispetto al negozio."/>
        <s v="Network di accoglienti padrone di casa, cuoche accuratamente selezionate da esperti per garantire l'autenticità delle loro esperienze di gusto e diffondere le ricette tradizionali della cucina italiana. _x000a_Le Cesarine propongono home restaurant, corsi di cucina, show cooking e organizzazione eventi a domicilio."/>
        <s v="Iniziativa attiva nella logistica del freddo; offrono un servizio di stoccaggio e logistica delle merci."/>
        <s v="Applicazione che permette di prenotare e condividere taxi e conoscere il costo della corsa in anticipo; in dettaglio consente di prenotare il taxi con pochi click sullo smartphone specificando giorno e ora, di avere il calcolo della tariffa in anticipo inserendo punto di partenza e di destinazione, di controllare gli spostamenti del taxi in tempo reale e di pagare tramite app oppure direttamente a bordo. In più, l'app permette di condividere la corsa e risparmiare ulteriormente, non soltanto in termini economici ma anche ambientali, abbattendo le emissioni nocive di CO2 in atmosfera."/>
        <s v="Piattaforma online che organizza viaggi a sorpresa su misura in tutta Europa."/>
        <s v="Operatore telefonico; sim dati in Italia a traffico illimitato."/>
        <s v="Delivery B2B e B2C di pasti heathy focused e di qualità direttamente sul luogo di lavoro mediante applicazione web."/>
        <s v="Emittente televisiva nazionale (attualmente attiva su Digitale Terrestre e Satellitare) che, attraverso un format di realizzazione dei palinsesti, rende disponibili i propri spazi televisivi a chiunque abbia il desiderio o l'interesse di apparire in televisione; rendendo di fatto la televisione domestica un mezzo di comunicazione libero e accessibile a tutti."/>
        <s v="Startup che sviluppa, produce e commercializza viti intelligenti, declinando intelligenza artificiale nel settore dei fissaggi."/>
        <s v="Produzione di dispositivi inerenti la realtà virtuale con focsu su settore turismo."/>
        <s v="Si occupa di promuovere la commercializzazione ed installazione dei concentratori solari termici secondo le linee guida dell'UE/progetto SEFI (Solar Energy Food Industry), specialmente nel settore agroindustriale; inoltre, la società è attiva nella cultura dell'efficienza energetica e dell'utilizzo dell'energia generata da fonti rinnovabili."/>
        <s v="Ha sviluppato una tecnologia per rispondere ai problemi di smaltimento dei rifiuti ospedalieri."/>
        <s v="Sito di e-Import per gruppi di acquisto on-line."/>
        <s v="Piattaforma che offre al mercato business soluzioni per ottenere in tempi rapidi gli applicativi a loro necessari, rispettando in pieno le moderne esigenze: Cloud, interconnessione, Mobile, IoT. Con Omnia le aziende possono dismettere o integrare i vecchi software ed usare applicativi cosiddetti &quot;Low code&quot;, ossia configurabili anche dal management e non solo da tecnici specializzati."/>
        <s v="Piattaforma professionale di servizi integrati dedicata al mondo del calcio."/>
        <s v="Social marketplace che consente alle persone di noleggiare attrezzature outdoor e prenotare esperienze outdoor di un giorno e/o più."/>
        <s v="Soluzione di intelligenza artificiale che fornisce tecnologie su misura per publisher, media outlet e business online per lo sviluppo di contenuti basati eslusivamente sullo studio dei dati. La società è attiva mediante due linee di business: (i) media outlet proprietari (notizie.it in Italia, infos.fr in Francia, actualidad.es in Spagna.) e produzione di data-driven content in modalità SaaS."/>
        <s v="Attiva nel settore del turismo; offre ospitalità in case scelte ed esperienze nei luoghi più affascinanti d'Italia."/>
        <s v="Piattaforma di food delivery a domicilio."/>
        <s v="Attiva nel campo dell'health-tech, offre un servizio di abbonamento B2B/B2C che consente ai suoi utenti accesso alla risposta di emergenza più rapida."/>
        <s v="Marketplace B2B che mette in contatto gli operatori del settore Ho.Re.Ca. e i fornitori di prodotti alimentari."/>
        <s v="Offre una piattaforma cloud che consente di analizzare il contenuto informativo delle impronte digitali (es. email, numero di telefono) per valutare i clienti e prevedere il rischio di credito."/>
        <s v="Agenzia immobiliare digitale. Garantisce la completa gestione online del processo e il supporto di un customer care dedicato e specializzato."/>
        <s v="Bike technology sul B2B2C."/>
        <s v="Produzione di mini-serre idroponiche da interni per cucine e ristoranti."/>
        <s v="Dispositivo che riduce il consumo di energia delle apparecchiature di refrigerazione."/>
        <s v="Innovativo antifurto GPS per moto e auto."/>
        <s v="Iniziativa attiva nel settore eyewear; è proprietaria anche di otticalipari.it."/>
        <s v="Prevede l’impiego di tutti questi strumenti per la definizione di un prodotto rivolto alle aziende per l’efficientamento dei processi di manutenzione, formazione e controllo."/>
        <s v="Piattaforma di total wealth management indirizzata ai consulenti finanziari."/>
        <s v="Format attivo nel settore delle gelaterie."/>
        <s v="Piattaforma attiva nei settori del digital marketing e assicurativo; offerta di prodotti assicurativi ramo vita che digitalizza completamente il processo di onboarding dei clienti, il funnel di marketing e il servizio clienti."/>
        <s v="Piattaforma che offre soluzioni assicurative dedicate al mondo auto in modo digitale e telematico."/>
        <s v="Piattaforma che ha l’obiettivo di favorire il processo di digitalizzazione degli armatori nautici professionali."/>
        <s v="Stimola lo sviluppo dell’economica locale e la creazione di lavoro attraverso la realizzazione di progetti B2C eco sostenibili e di efficientamento energetico."/>
        <s v="Piattaforma online che facilita il contatto tra clienti e avvocati specializzati in tutta Italia."/>
        <s v="Piattaforma eSport-media che ha l'obiettivo di creare contenuti, organizzare eventi e connettere attraverso community gli utenti/persone nell'industria dei giochi."/>
        <s v="Piattaforma di food delivery B2B; piatti sani e bilanciati e li consegnano sul posto di lavoro."/>
        <s v="Piattaforma che offre servizi di consulenza tecnologica all'avanguardia e soluzioni Enterprise SaaS."/>
        <s v="Marketplace di opere d’arte contemporanea che permette a chiunque, attraverso un sistema di frazionamento in 9 parti delle opere, di investire e guadagnare."/>
        <s v="Publishing company specializzata nella creazione di contenuti di Wealth Management."/>
        <s v="Social network."/>
        <s v="Piattaforma che attraverso le sue soluzioni consente di monitorare, valutare e comunicare la salubrità ambientale indoor di uffici, scuole, luoghi di comunità e aperti al pubblico."/>
        <s v="GreEn-shop per la gravidanza e la prima infanzia."/>
        <s v="Digital hub che supporta la digitalizzazione delle farmacie italiane. In particolare, offre in licenza e-commerce, app mobile e web app e fa da intermediario per spedizioni, pagamenti online e tool digitali."/>
        <s v="Mobile marketplace che mette in contatto le boutique di moda con i turisti ed i potenziali clienti della loro stessa città."/>
        <s v="Produzione e commercializzazione di plant-based meat mediante un processo produttivo di estrusione ad alta umidità in linea ed utilizzando 5 ingredienti naturali (proteine di soia, olio di girasole, aromi naturalei, estratto di lievito naturale e sale)."/>
        <s v="Brand di accessori ed abbigliamento per uomo e donna di alta qualità, made-in Italy e realizzati con fibre riciclate e riciclabili."/>
        <s v="Piattaforma attiva nel comparto beauty con vendita di prodotti skincare."/>
        <s v="Progettazione e realizzazione di piattaforme abilitanti per smart cities."/>
        <s v="Piattaforma di e-learning che permette a studenti di scuole elementari, medie, superiori ed università di svolgere lezioni e ripetizioni online con tutor selezionati e a costi accessibili."/>
        <s v="App dedicata al mondo del basket attarverso la quale i membri della community possono creare un proprio profilo, organizzare partite, ricercare eventi._x000a_La Società offre anche Pick-Roll Manager, una piattaforma per gestire la propria squadra sportiva, dalla gestione degli atleti e dello staff, alla gestione amministrativa e finanziaria."/>
        <s v="Piattaforma digitale SaaS che permette a produttori e rivenditori del settore Arredo e Design di aprire uno showroom virtuale, integrando i cataloghi dei prodotti e i tools per la gestione di ordini, spedizioni e pagamenti. "/>
        <s v="Tool per monitoraggio e manutenzione preventiva di impianti fotovoltaici."/>
        <s v=" Soluzione dedicata alla gestione e valutazione delle risorse umane nel settore hotellerie."/>
        <s v="Piattaforma che consente, grazie all'utilizzo della tecnologia blockchain,  di investire direttamente nella musica, acquistando una parte dei diritti musicali di artisti,  etichette discografiche ed editori."/>
        <s v="Azienda edtech di impatto sociale fondata con l'obiettivo di trasformare momenti della vita come la maternità o l'assistenza edgli anziani in opportunità di crescita personale e professionale."/>
        <s v="Progetti di green consulting e comunicazione dedicati alle aziende ed alle pubbliche amministrazioni per accelerare la transizione verso una economia a ridotto impatto ambientale (low-carbon, ecc.)."/>
        <s v="Digital health platform capace di gestire l’erogazione di interventi sanitari e socio-assistenziali (prenotazione di interventi domiciliari, assistenza remota via chat e video, trasporto di pazienti, ecc.)"/>
        <s v="Marketplace per stage e corsi, pacchetti e singole lezioni con educatori per animali."/>
        <s v="Applicazioni nel settore della medicina interventistica. Il prodotto principale è EchoLaser: sistema integrato Laser-Ultrasuoni che consente diagnosi e trattamento tramite approccio micro-invasivo di tumori benigni e maligni. EchoLaser sfrutta la radiazione laser trasmessa da sorgenti indipendenti (fino a 4) tramite fibre ottiche estremamente sottili (0,3 mm) inserite con approccio percutaneo con l’ausilio di un sistema di guida brevettato."/>
        <s v="Progettazione e sviluppo di soluzioni innovative sia per la localizzazione e il tracciamento di persone e asset sia per il monitoraggio in tempo reale delle procedure di sicurezza sul lavoro."/>
        <s v="Piattaforma di social gaming che consente di organizzare e partecipare ad eventi di gaming in live-stream."/>
        <s v="Società ed-tech che forma figure specializzate IT in breve tempo e con corsi intermente online."/>
        <s v="Piattaforma che realizza e sviluppa mobile game con sweepstake system integrato nel gioco (vincita di premi al completamento del gioco)."/>
        <s v=" Sviluppa e commercializza tecnologie innovative per la riduzione del rumore e delle vibrazioni grazie ai metamateriali."/>
        <s v="Piattaforma di e-commerce data, che fornisce alle aziende B2C informazioni sui competitor."/>
        <s v="La piattaforma GetYourBill consente a ristoranti e negozi di emettere una fattura elettronica istantaneamente dal punto vendita. Si collega a registratori di cassa e terminali di pagamento e gestisce l'intero processo di fatturazione fino alla piattaforma dell'Agenzia delle Entrate"/>
        <s v="Offre una gamma di servizi nell’ambito delle telecomunicazioni, tra cui: collegamenti Internet, realizzazione e manutenzione di impianti e infrastrutture di rete, hotspot Wi-Fi, servizi di centralino, installazione di dispositivi di sicurezza firewall e sistemi di vigilanza, servizi streaming."/>
        <s v="Piattaforma digitale che mettere in contatto giovani universitari con simili percorsi di studi; la piattaforma si è poi evoluta nel recruiting mettendo in contatto studenti/neolaureati con aziende."/>
        <s v="Electrics design software basato su tecnologia AI che aiuta gli ingegneri a sviluppare facilmente e senza errori sistemi elettronici."/>
        <s v="Attiva nel campo della Evidence Based Proactive Medicine  attraverso soluzioni e modelli di supporto alle decisioni mediche, all'utilizzo dei farmaci e ai percorsi di cura."/>
        <s v="Distributore online per aziende Italiane di piccola/media dimensione. Dispone di una piattaforma tecnologica ed un network di negozi YOCABÈ online sui principali marketplace globali (es. Amazon, eBay, Pricalia, Zalando, ecc.). La piattaforma permette di gestire più negozi attraverso cui distribuire più brand creando in modo efficiente un catalogo digitale tradotto in più lingue, gestire la logistica in modo intelligente ottimizzandola in base a dove avvengono le vendite, fornire un servizio clienti pre/post vendita multilingua, raccogliere e rendere disponibili, in modo aggregato dati su vendite, visite, preferenze dei clienti."/>
        <s v="Offre soluzioni per la mobilità trasformando tutti i tipi di veicoli in auto connesse; personalizza le soluzioni B2B per i noleggi auto."/>
        <s v="Servizio digitale che permette agli agricolotori di gestire in maniera semplice ed efficace la propria azienda agricola, di prendere scelte più efficienti e di risparmiare tempo e denaro."/>
        <s v="Piattaforma CMS che consente di creare applicazioni vocali con focus su piccole aziende e content creator."/>
        <s v="Servizio di scooter sharing elettrico."/>
        <s v="Rete di vendita, di cui fanno parte +13k  agenti di commercio e professionisti della vendita, capillare e data driven."/>
        <s v="Fornitore di traffico telefonico e traffico dati per imprese e operatori di telefonia mobile e fissa."/>
        <s v="App e portale per condividere e vendere fotografie professionali e amatoriali."/>
        <s v="Piattaforma di brokeraggio assicurativo dedicato ai millenials."/>
        <s v="Noleggio di camicie a lungo termine, inclusi i servizi di lavaggio, stiraggio e consegna/ritiro sulla base dell'abbonamento sottoscritto."/>
        <s v="Piattaforma basata sul machine learning in grado di analizzare grandi basi di dati, aggregarle e fornire risultati a domande fatte in linguaggio naturale."/>
        <s v="Soluzione di rilevamento delle frodi mediante behavorial biometrics."/>
        <s v="Smart menu per consultare in maniera l'offerta di attività quali bar, ristoranti, pasticcerie, hotel e stabilimenti balneari direttamente sullo smartphone del cliente."/>
        <s v="Forno a convezione per la consegna di alimenti che mantiene i cibi caldi e perfettamente strutturati a 85 ° C per oltre 40 minuti in un ambiente perfettamente privo di vapore."/>
        <s v="Piattaforma per mercato immmobiliare."/>
        <s v="Iniziativa focalizzata sull'analisi contactless delle emozioni; analizza le emozioni attraverso l'intelligenza artificiale."/>
        <s v="Piattaforma di Influencer Marketing."/>
        <s v="Società di consulenza e di business gowth deicata alle start-up, con focus su quelle in fase pre-seed."/>
        <s v="Piattaforma di recruiting dedicata al settore Ho.Re.Ca."/>
        <s v="Device IoT  per il tracking di oggetti e l'antiabbandono dei bambini.  "/>
        <s v="Iniziativa che ha realizzato un battello ecologico per operare il disinquinamento degli specchi d’acqua marini."/>
        <s v="Coverholder è la piattaforma tecnologica di Insurtech MGA Ltd, un’agenzia di sottoscrizione completamente digitalizzata, che mette a disposizione i prodotti assicurativi agli intermediari professionisti quali broker, agenti ed assicuratori. La soluzione basata su cloud consente ad agenti e broker di acquisire tutte le informazioni necessarie, valutare il rischio ed emettere un certificato assicurativo in una singola visita per cliente."/>
        <s v="Piattaforma di augmented analytics con applicazione in ambito manifatturiero."/>
        <s v="Società di mediazione creditizia che attraverso la sua piattaforma digitale collega le imprese con operatori Fintech identificando la soluzione/prodotto più adatta alle sue esigenze."/>
        <s v="Video-app per micro-influencer basata sul concetto di creazione di una community di creator."/>
        <s v="Attiva nella ricerca e selezione di personale."/>
        <s v="App di incontri che permette agli utenti, che si trovano in un raggio di 300 metri, di rintracciarsi e votarsi reciprocamente. Quando si concretizza un match, si apre_x000a_una chat unica; non si può votare/avere altre chat con più utenti."/>
        <s v="Piattaforma proptech operante nel settore delle locazioni a medio-lungo termine ad uso abitativo per studenti e lavoratori fuori sede."/>
        <s v="Nata come marketplace di corsi per facilitare l'incontro tra domanda e offerta di formazione, oggi sta realizzando una nuova piattaforma SaaS, Business in Cloud con l’obiettivo di favorire la trasformazione digitale delle attività di freelance e di liberi professionisti. La nuova  soluzione aiuta imprenditori e professionisti a creare prodotti digitali e sistemi di marketing e vendita automatizzati, combinando gli strumenti del social learning con quelli del marketing automation."/>
        <s v="App per incontri."/>
        <s v="Natlive è specializzata nello sviluppo e nella gestione di piattaforme digitali OTT (Over-The-Top) per la distribuzione e gestione di contenuti multimediali. L'azienda offre una soluzione &quot;All in One&quot; &amp; &quot;Multi-device&quot; in modalità SaaS per la distribuzione sicura di video, supportando streaming in 4K attraverso HTML5 e CDN private con crittografia del codice embedded per garantire la massima sicurezza."/>
        <s v="Servizio a supporto degli specialisti e i pazienti della chirurgia, che fornisce un Tutor – infermiere e coordinatore sanitario – per assistere il paziente chirurgico e i professionisti dell’équipe, attraverso una piattaforma organizzativa (browser e app), integrata con un sistema di messaggistica per l’invio di comunicazioni automatiche a telefoni e mail di colleghi e del paziente."/>
        <s v="Piattaforma cloud-based di digital marketing che grazie all’integrazione tra A.I., Machine Learning e data analysis permette ad aziende di promuovere il proprio brand tramite Interactive Video Experience."/>
        <s v=" Soluzioni per aumentare l'engagement e la produttività dei team di lavoro da remoto."/>
        <s v="Media tech company nello scenario performance marketing."/>
        <s v="Piattaforma di delivery di frutta e verdura."/>
        <s v="Sviluppo, produzione e commercializzazione di prodotti o servizi per l’area Food&amp;Beverage."/>
        <s v="Progetta e realizza data logger, sistemi di acquisizione dati, ad alta precisione , gateway e sensori forniti di tecnologia IoT."/>
        <s v="Piattaforma orientata sulla cyber security che offre soluzioni professionali per system integrators."/>
        <s v="Servizi di approvvigionamento ortofrutticolo e di altri prodotti premium tramite i canali B2B (distribuzione al settore HoReCa), B2C e retail (punti vendita fisici)."/>
        <s v="Produce e crea piatti pronti personalizzabili e piani alimentari dietetici."/>
        <s v="Soluzione dedicata alla raccolta e analisi di dati a supporto dell'attività di customer engagement."/>
        <s v="Piattaforma che si occupa di spazi espositivi in eventi e fiere."/>
        <s v="Gestisce immobili e strutture di pregio destinate ad affitti brevi turistici e fornisce consulenza qualificata a proprietari e operatori del settore."/>
        <s v="E2E IoT solution provider che ha sviluppato una piattaforma proprietaria di edge computing, &quot;IoT Catalyst&quot; che si pone l'obiettivo di supportare le aziende nella progettazione, implementazione e funzionamento di sistemi IoT al fine di ottenere ulteriore controllo, efficienza e risparmio nella gestione di reti complesse, infrastrutture e impianti industriali."/>
        <s v="Iniziativa che offre il servizio di custodia bitcoin per investitori istituzionali e high-net-worth individuals: risolve i problemi legati a sicurezza, complessità tecnologica e conformità regolamentare."/>
        <s v="Serra idroponica; produce pomodori, lattughe e erbe aromatiche."/>
        <s v="Produzione, vendita al dettaglio e all'ingrosso di prodotti in legno per interni ed esterni. Specializzata nella produzione di prodotti in pannelli HPL quali pareti divisorie sanitarie, armadietti, rivestimenti di pareti interne ed esterne, prodotti acustici e prodotti per l'industria elettrica."/>
        <s v="Marketplace per prodotti di design: arredamento, illuminazione e complementi di soli marchi selezionati."/>
        <s v="Piattaforma altamente integrata per merchant e operatori e-commerce, basata su una suite di servizi creati per ottimizzare il flusso di lavoro e offrire esperienze post-acquisto in grado di fidelizzare i clienti a lungo termine"/>
        <s v="Agenzia di comunicazione che ha sviluppato una WebTV poi trasformata in un canale locale."/>
        <s v="Piattaforma B2B dedicata alla fashion industry: i) espone prodotti accessibili a buyer; ii) crea uno showroom digitale; iii) connette la rete vendite con i buyer."/>
        <s v="Realizza experience box ecosostenibili e di design combinando l'enogastronomia e le tecnologie VR immersive al fine di ricreare per il cliente finale in qualsiasi parte del mondo esso si trovi un'esperienza a 360°."/>
        <s v="Sofware house che sviluppa applicazioni data-driven per l'agricoltura digitale, con l’obiettivo di aumentare la produttività delle aziende agricole e ridurne l’impatto ambientale."/>
        <s v="App che mette in contatto consumatore e retailer, mediante l'individuazione del prodotto, prenotazione e acquisto."/>
        <s v="App per fitness e programmi di nutrizione utilizzando anche gamification/community"/>
        <s v="Produzione e commercializzazione di cibo fresco, naturale e personalizzato, dedicato ai cani. "/>
        <s v="Produzione di serre idroponiche 4.0."/>
        <s v="Piattaforma per ricerca lavoro nei settori comunicazione e design."/>
        <s v="Ha sviluppato e brevettato un elettrocardiografo portatile di precisione ospedaliera in possesso di certificazione CE come prodotto elettromedicale ad uso domestico."/>
        <s v="Progetta e realizza soluzioni innovative basate su intelligenza artificiale, deep learning e machine learning volte a monitorare, analizzare e migliorare l’esperienza di acquisto dei consumatori all’interno di uno store fisico o digitale."/>
        <s v="Piattaforma digitale legata la mondo del calcio dove club e giocatori trovano offerte di mercato e si contattano direttamente per negoziare richieste, ottimizzando risorse e tempi di ricerca."/>
        <s v="Attiva nel comparto della nutraceutica mediante lo sviluppo  e commercializzazione di integratori con una fortissima concentrazione di principi attivi (prodotti di proprietà brevettati e prodotti in concessione esclusiva)."/>
        <s v="Iniziativa che opera nel settore delle energie rinnovabili ed efficientamento energetico da fonte rinnovabile rivolti sia a privati che ad aziende."/>
        <s v="Attiva nel settore delle microalghe, coltivate tramite fotobioreattori messi a punto da tecnologie di proprietà con brevetti registrati."/>
        <s v="Piattaforma basata su blockchain necessaria per creare, condividere, posizionare e monetizzare i contenuti."/>
        <s v="Soluzioni IoT integrate per il monitoraggio professionale indoor e outdoor di parametri ambientali."/>
        <s v="Piattaforma di equity investing per investire in economia reale, dalle startup alle PMI sino a IPO."/>
        <s v="Marketplace per VIP hospitality experience (viaggi, sport, eventi, ecc.)."/>
        <s v="Fornitori di sensori subacquei e veicoli autonomi dedicati alla sorveglianza di ambienti sottomarini, corsi d'acqua e fondali marini."/>
        <s v="Motore di ricerca per il trasporto merci in ambito B2B."/>
        <s v="Soluzione per gestione pagamenti elettronici  mediante criptovalute."/>
        <s v="Iniziativa che si occupa di sistemi di disinfezione superfici."/>
        <s v="Iniziativa attina nella rigenerazione di dispositivi elettronici (perlopiù smartphone)."/>
        <s v="Società attiva nella progettazine di 1) sistemi di produzione dell’acqua dall’umidità, alimentati da risorse rinnovabili e/o da rete elettrica e 2) sistemi di sanificazione dell’aria indoor."/>
        <s v="App che collega utenti e piccoli esercenti e che consente di effettuare acquisti di prodotti/servizi a fronte di sconti, coupon e cashback."/>
        <s v="Piattaforma SaaS per qualsiasi tipo di bisogno. Aiuta aziende cercando di avviare conversazioni con i propri clienti creando assistenti virtuali e tecnologie linguistiche."/>
        <s v="Soluzione per anti-money laundering."/>
        <s v="Produzione e commercializzazione di smart vending machine (con sistema di monitoraggio e gestion in cloud) per farmacie, hotel e ospedali."/>
        <s v="Ha realizzato un test pilota nel canale vending machine utilizzando la tecnologia Fresco Frigo."/>
        <s v="Piattaforma digitale dedicata al settore del turismo."/>
        <s v="Marketplace focalizzato su sport invernali dedicato all'acquisto di skipass, noleggio attrezzature e prenotazione di altri servizi (lezioni, ecc.). Hanno sviluppato card utilizzabile intergrata con i principali produttori di tornelli impianti sciistici unitamente ad un'app per creazione community e monetizzare sponsorship da parte di brand del settore."/>
        <s v="Join Venture tra Bonifiche Ferraresi e Graded. Iniziativa che vuole individuare e proporre al mercato di tutta la filiera agrifood, soluzioni innovative e digitali che permettano di ottimizzare il consumo di energia nei processi produttivi del mercato agroindustriale."/>
        <s v="Piattaforma di pubblicità digitale per farmacie."/>
        <s v="Progettazione e fornitura di sistemi tecnologici di localizzazione interna."/>
        <s v="Progettazione e assemblaggio di sistemi di bartending automatizzati."/>
        <s v="Servizi a supporto delle aziende (micro e piccola-media impresa) e dei professionisti al fine di rafforzare la loro presenza nell'ambito digital, aiutandoli ad aumentare la propria visibilità attraverso la presenza sul web, la promozione sui social media e sui motori di ricerca."/>
        <s v="Piattaforma di intelligenza artificiale per costruire migliori relazioni con i clienti esperience conversazionali multicanale utilizzando il linguaggio naturale."/>
        <s v="Soluzione, basata su una piattaforma di Digital Product Identity Management (o Digital Twin Management), una piattaforma di comunicazione multilingue(CMS) e un'App, finalizzata all'individuazione dei falsi, alla protezione degli investimenti IP e al miglioramento della tracciabilità e del marketing.  Un codice di comunicazione (JCode) è associato in modo univoco ad ogni prodotto, rendendolo interattivo in modo che i produttori possono fornire servizi extra attraverso il prodotto stesso. e i consumatori possono verificare l'autenticità del prodotto, comunicare direttamente con il produttore."/>
        <s v="Piattaforma e-commerce focalizzata su profumi, creme e cosmetici. "/>
        <s v="App di take away a prezzo fisso."/>
        <s v="App per influencer marketing: gli aspiranti influencer che entrano a far parte del circuito ricevono uno sconto, mentre i ristoranti, o i negozi oppure qualunque altra attività deve pagare un abbonamento annuo per essere nella lista."/>
        <s v="Marketplace per prodotti di gioielleria made in Italy con principale mercato di sbocco in USA."/>
        <s v="Piattaforma di sharing (scooter, bike e monopattini)."/>
        <s v="Marketplace italiano del trasporto di merce voluminosa."/>
        <s v="Piattaforma che consente a brand del settore moda/accessori (prevalentemente emerging brand) di entrare in contatto con produttori italiani sulla base delle proprie necessità in termini di prodotto, materiali e standard qualitatitivi."/>
        <s v="Iniziativa attiva nell'E-SPORT."/>
        <s v="Digital tour operator focalizzato su studenti/universitari e su creazioni di gruppi di viaggio."/>
        <s v="E-commerce B2B su attrezzi e utensili da lavoro per professionisti."/>
        <s v="Piattaforma che offre pacchetti per servizi di medicina specialistica e di assistenza medica continuativa."/>
        <s v="Progetto di aggregazione di operatori in ambito mobilità."/>
        <s v="Piattaforma digitale che permette di ricevere esami medici fino a casa."/>
        <s v="Piattaforma web che fornisce agli agricoltori informazioni su quando e quanto irrigare."/>
        <s v="Piattaforma web di fitness online."/>
        <s v="Piattaforma web operante nel comparto travel; OTA per appartamenti vacanze selezionati."/>
        <s v="Iniziativa attiva nella produzione di pelle ovicaprina sostenibile e metal free, attraverso un processo di concia eco-friendly e brevettato."/>
        <s v="Attiva nella riabilitazione robotica; realizza esoscheletri medicali per la riabilitazione del cammino."/>
        <s v="Piattaforma marketing attiva nella lead generation e conversione."/>
        <s v="Soluzione per certificazione pre-funding dedicata principalmente al segmento del crowdinvesting."/>
        <s v="Poliuretan Foam Flex è un prodotto pensato per la bonifica di disastri ambientali nell’Oil&amp;Gas e per qualsiasi tipologia di oil spill."/>
        <s v="Produzione di mascherine di nuova generazione (auto-igienizzanti, ecc.)."/>
        <s v="Piattaforma Direct-to-Consumer  per la distribuzione cinematografica con direct ticketing e data analysis."/>
        <s v="Specializzata nello sviluppo di tecnologie innovative e soluzioni integrate per l'industrializzazione di prodotti inerenti i settori biomedicale, farmaceutico e parafarmaceutico."/>
        <s v="Iniziativa farmaceutica impegnata nella ricerca e sviluppo di prodotti di nuova generazione nell'ambito della nutraceutica, cosmetici e dei dispositivi medici."/>
        <s v="Piattaforma dedicata agli small business che integra in un'unica soluzione tool di business (di terzi), bancari (di terzi) e strumenti di pagamento (proprietari)."/>
        <s v="Piattaforma home-fitness per booking di sport e benessere collegata all'erogazione al club di un software gestionale."/>
        <s v="Piattaforma software capace di costruire selezioni di securities basate su criteri di allocazione dinamica della composizione del portafoglio per diverse asset class predefinite."/>
        <s v="Marketplace dedicato al noleggio digitale multiprodotto. Attraverso il sito web, in pochi click si può richiedere gratuitamente offerte di noleggio personalizzate e confrontare migliaia di prodotti di qualunque genere."/>
        <s v="Soluzione per artroplastica del ginocchio."/>
        <s v="Iniziativa attiva nel campo dell'efficientamento energetico; sviluppa sistemi e gestione per la stabilizzazione e il controllo della tensione in modo da migliorare l'efficienza delle apparecchiature e degli impianti di alimentazione."/>
        <s v="Motore di ricerca per informazioni ufficiali e verificate su farmaci e prodotti per la salute."/>
        <s v="Piattaforma che aiuta le aziende ad automatizzare le spedizioni online e a gestire servizi collegati all'e-commerce (marketing automation, ecc.)."/>
        <s v="Piattaforma delivery di integratori alimentari che punta a digitalizzare il settore degli integratori alimentari unendo gli aspetti di innovazione tecnologica e di consumo alla qualità e trasparenza del prodotto."/>
        <s v="Piattaforma che esegue il crawling, l'analisi, l'arricchimento e l'indicizzazione di documenti web, contenuti multimediali (video, immagini), notizie e interazioni con i social network."/>
        <s v="Tour Operator e Broker Aeronautico specializzato in Business Travel Management, nell’organizzazione e gestione di voli charter in tutto il mondo e nella locazione di aerei privati."/>
        <s v="Piattaforma AI focalizzata sulla crescita personale volta a migliorare le soluzioni di coaching per le persone che a loro volta serviranno a migliorare le capacità di leadership delle stesse."/>
        <s v="Piattaforma on-line di prodotti parafarmaceutici venduti in farmacia. Attraverso la tecnologia proprietaria, la startup si integra con rivenditori farmaceutici permettendo loro la vendita on-line."/>
        <s v="Fornitore di soluzioni basate su AI che permettono l'estrazione di informazioni chiave da dati alternativi (es. KPI, geo-localizzazione, opinioni dei consumatori, ecc…)."/>
        <s v="Prodotti di domotica per la purificazione di ambienti indoor."/>
        <s v="Commercializzazione all'ingrosso di carni di medio-alta qualità."/>
        <s v="Progetto che si propone come opportunità di convertire i propri consumi quotidiani in un &quot;5x1000&quot; a sostegno della causa che l'utente e/o il merchant ha scelto."/>
        <s v="Copycat venture builder focalizzato su software B2B."/>
        <s v="Piattaforma/app dedicata al mondo della ristorazione mediante digitalizzazione del menù, prenotazione, ecc."/>
        <s v="App per l'addestramento al sacco da boxe: quando il telefono è montato su un sacco da boxe, PunchLab è in grado di rilevare, misurare e reagire a qualsiasi colpo; la piattaforma collega i sacchi da boxe in remoto per creare lezioni online, allenamenti di gruppo e sfide 1vs1."/>
        <s v="Iniziativa specializzata nella rivendita di sneakers e abbigliamento streetwear in edizione limitata. La selezione dei prodotti avviene mediante un tool proprietario di analisi Hypeanalyzer."/>
        <s v="Soluzione che aiuta le aziende a generare, monitorare e condividere recensioni online, migliorando la reputazione online e social proof."/>
        <s v="Suite di software aziendale basata sul cloud, progettata per le piccole e medie imprese (PMI) che desiderano approcciare il processo di digittalizzazione."/>
        <s v="Piattaforma che consente l'automazione del cashflow associato alle fatture elettroniche, per PMI e grandi aziende, grazie a PSD2 e RTP, integrandosi direttamente con i principali provider di fatturazione elettronica."/>
        <s v="Iniziativa che ha l'obiettivo di automatizzare le task nella funzione finance; la vision è di divenire il braccio destro del CFO per le PMI digitalizzando i vari processi (CFO digitale)."/>
        <s v="Piattaforma logistica automatizzata, basata sul cloud."/>
        <s v="Dispositivo medico per magnetoterapia rigenerativa domiciliare."/>
        <s v="Piattaforma che consente all'utente di &quot;adottare&quot; un albero da agricoltori locali bio. L'utente può monitorare andamento coltivazione, ricevere frutti e avere accesso al bio-market. Modello sia B2C che B2B (programmi con aziende per green marketing, ecc.)"/>
        <s v="Marketplace di lending crowdfunding o social lending - concessione di prestiti (lending-based model) alle imprese (business), in ottica “Peer-to- Peer”."/>
        <s v="Chatbot con intelligenza artificiale per automatizzare le conversazioni ed ottimizzare il lavoro del reparto customer care."/>
        <s v="Sistemi e soluzioni software per il settore aerospaziale e della difesa."/>
        <s v="Primo Gruppo in Italia di centri che offrono in un unico luogo tutti i servizi per il benessere del pet: servizi veterinari, di toelettatura, educazione, fisioterapia, offerta prodotti e degenza degli animali. "/>
        <s v="Piattaforma che offre servizi professionali di pulizia, noleggio biancheria e sanificazione per il mercato degli affetti brevi e medi."/>
        <s v="Digital skincare company."/>
        <s v="Sistema di arredamento modulare, in metallo, riconfigurabile magneticamente senza attrezzi. Praticamente con 3 elementi è possibile costruire oltre 15 tipi di arredi diversi per qualsiasi tipo di ambiente indoor e outdoor."/>
        <s v="Produzione e distribuzione di prodotti biologici di alta qualità nel segmento SuperFood (nutraceutica), importando direttamente i prodotti grezzi da 4 continenti (Asia, Africa, America, Oceania). La distribuzione avviene onlinetramite_x000a_ecommerce diretto (Italia) ed i 5 marketplace Amazon EU in 9 paesi europei."/>
        <s v="Piattaforma che gestisce l’intero processo di affitto a medio-lungo termine; vuol dire che la startup penserà a tutto lei, dagli annunci alla gestione dei contratti, dai depositi fino al pagamento delle mensilità."/>
        <s v="Società attiva nello smart mobility mediante sharing di monopattini elettrici e biciclette in modalità free-floating e p2p car sharing."/>
        <s v="Iniziativa attiva nello sviluppo di tessuti in fibra di carbonio."/>
        <s v="Soluzione di wellbeing aziendale che aiuta le aziende di qualsiasi dimensione a migliorare la salute ed il benessere dei propri dipendenti attraverso rewards e gamification."/>
        <s v="Community di persone che collaborano per la creazione di nuove startup."/>
        <s v="Iniziativa fondata sul marketing e che sviluppa soluzioni pubblicitarie e di marketing per rivenditori e PMI."/>
        <s v="Iniziativa attva nel settore della commercializzazione di canapa legale."/>
        <s v="Iniziativa con focus digital &amp; media la cui mission è la creazione di contenuti che permettono la connessione di brand, talenti e musica con il pubblico."/>
        <s v="Piattaforma in grado di rendere accessibile a tutti l'apertura di un negozio online; è possibile gestire un e-commerce già completo di prodotti di moda e intraprendere così un progetto di business innovativo senza dover aprire la partita IVA.  "/>
        <s v="Soluzione per il monitoroggio real time delle condizioni di asset industriali (elettrici)."/>
        <s v="Soluzione dedicata al delivery punto-punto."/>
        <s v="Piattaforma dedicata alla ristrutturazione di appartamenti in ambito digitale. Tramite l'app il cliente può seguire a distanza tutte le fasi del progetto: dal preventivo alla ristrutturazione."/>
        <s v="Ha brevettato una tecnologia di stampa 3D in grado di realizzare anche i componenti di un treno."/>
        <s v="Dispositivo per testare l’effetto dei medicinali su cervello e neuroni, attraverso propri microchip (e algoritimi di AI)."/>
        <s v="Soluzione in Cloud per semplificare la gestione dello store e la relazione con il cliente migliorando la customer experience."/>
        <s v="Piattaforma che aiuta i brand a consentire ai consumatori di identificare i loro prodotti, rintracciarli e convalidare gli attributi per creare fiducia."/>
        <s v="Iniziativa che permette alle aziende di creare applicazioni innovative sicure e che rispettano la privacy degli utenti."/>
        <s v="Sportwear company con business model D2C, verticale sul volley."/>
        <s v="Sistemi di gestione automatici per la gestione dei fluidi industriali. Il software proprietario rileva in tempo reale i parametri degli emulsionabili, li corregge autonomamente e predice possibili guasti con i dati raccolti."/>
        <s v="Piattaforma digital company che nell'ambito degli sport di endurance offre ad appassionati ed operatori una piattaforma di servizi integrati."/>
        <s v="Iniziativa che ha ottimizzato il processo di produzione su larga scala di un nuovo grasso solido vegetale a base di olio di oliva (oltre l'80% della parte grassa) mediante un processo di trasformazione meccanico, condotto a basse temperature al fine di mantenere inalterate tutte le proprietà benefico-nutrizionali dell’olio di oliva."/>
        <s v="Iniziativa che sviluppa prodotti ad alto valore biotecnologico al fine di fornire ai propri clienti nutraceutici specifici e di alta qualità."/>
        <s v="Piattaforma che offre un servizio di welfare aziendale: la tua mensa in cloud a portata di click."/>
        <s v="Fintech che ha sviluppato in partnership con SIA/Nexi una piattaforma tecnologica che consente ai merchant (GDO, retail, Ho.Re.Ca.) di trasferire in tempo reale e pro-soluto il contante incassato in negozio ai propri conti correnti (accredito su più conti correnti in logica multi-iban)."/>
        <s v="Pokè Bar; format innovativo, è una delle catene di Pokè leader in Italia."/>
        <s v="Piattaforma digitale di home-services."/>
        <s v="Produzione di sistemi di sicurezza per automazioni industriali avanzate e sistemi robotici basati sulla tecnologia radar (percezione dello spazio nativamente in 3D) in grado di rilevare l’ingresso e la presenza di operatori in zone pericolose anche in presenza di polvere, detriti, fumo e sporco, inibendo la ripartenza della macchina fino a quando l’area non è sgombera."/>
        <s v="Piattaforma web, collegata alla sensoristica ed IoT, che consente di gestire da remoto tutte le attività relative ad un immobile, tra cui la le attività manutentive e la gestione energetica."/>
        <s v="Iniziativa attiva nel settore del Home Grocery Delivery; propone una soluzione alla GDO attraverso la creazione di e-commerce legati ai brand gestendone gli ordini online e consegnandoli anche a domicilio."/>
        <s v="Iniziativa che ambisce a divenire punto di riferimento della Game Industry nel segmento degli RPG (Giochi di ruolo)."/>
        <s v="Piattaforma che offre servizi che forniscono ai proprietari di marchi e ai loro consulenti informazioni sui fattori che determinano il cambiamento negli stili di vita e nel comportamento dei consumatori."/>
        <s v="Iniziativa attiva nei servizi IT e nella trasformazione digitale per le PMI e la Pubblica Amministrazione; agisce principalmente come System Integrator, sviluppando progetti basati su soluzioni tecnologiche in Java e Microsoft."/>
        <s v="Piattaforma italiana di &quot;ecommerce as a service&quot; (EaaS) fulfillment per le medio-grandi imprese del largo consumo."/>
        <s v="Iniziativa attiva nella gestione dell'identità e degli accessi."/>
        <s v="Produzione agricola e commercialiazzazione di gelato bio."/>
        <s v="Piattaforma per le spedizioni online; SaaS e API Center interamente dedicato alle spedizioni che aiuta l'utente a trovare il miglior corriere al prezzo più basso in modo gratuito. Da un'unica piattaforma si possono confrontare le proposte dei principali corrieri nazionali ed internazionali e si può acquistare la soluzione più adatta alle esigenze."/>
        <s v="Iniziativa attiva nel mercato dell’arredo e operativa nel settore della stampa digitale su pannelli multimateriale."/>
        <s v="Sistema solare termico modulare per heating&amp;cooling industriale."/>
        <s v="Iniziativa che ha l'obiettovo di lanciare un brand lifestyle legato alla sostenibilità. La mission aziendale è infatti creare prodotti di moda sostenibiliti rispettando tutti i criteri ambientali."/>
        <s v="Iniziativa focalizzata sul business dell'abbigliamento sportivo."/>
        <s v="Iniziativa attiva nel data management e cybersecurity in termini di protezione e gestione dati."/>
        <s v="Iniziativa attiva ambito agritech che utilizza sensori IoT, App DSS e Blockchain per migliorare diverse filiere nel settore del food."/>
        <s v="Sistema di smart charging per ogni tipo di device: si compone di un caricatore portatile collegato ad un software, che monitora lo stato delle batterie dei device connessi."/>
        <s v="Piattaforma per acquisizione di  brand FBA /Fulfilled By Amazon)."/>
        <s v="Data Ownership Platform di EcoSteer (DOP) è un software per la gestione della condivisione dei dati IoT che ne permette la monetizzazione e garantisce ai loro proprietari, individui e aziende, il pieno controllo sull’accesso di terze parti, automatizzando il consenso al trattamento dei dati previsto dalla GDPR."/>
        <s v="E-commerce dedicato alla compravendita di vestiti ed accessori di lusso di seconda mano."/>
        <s v="Iniziativa specializzata nella simulazione di ambienti in realtà virtuale  e nella creazione di Digital Twin 3D per settori Retail, Fashion, Real Estate e Interior Design."/>
        <s v="Piattaforma software che potenzia le vendite raccogliendo dati, analizzandoli con l'AI e automatizzando le azioni di risposta."/>
        <s v="Piattaforma e-commerce con focus su vendita costumi da bagno per donna."/>
        <s v="Società attiva nella produzione e commercializzazione di pomodori coltivati in serre high tech in vetro attraverso un sistema idroponico a basso impatto ambientale."/>
        <s v="Piattaforma specializzata nella valorizzazione turistica."/>
        <s v="Applicazione per aggregazione dei dati relativi ai conti correnti e a carte di pagamento che si apppggiano su quell'IBAN."/>
        <s v="Servizio SaaS che permette ai propri utenti di creare copie digitali 3D certificate tramite blockchain del proprio patrimonio; è un servizio progettato per permettere a musei ed ecomusei di generare nuovo valore per la conservazione delle opere e la loro fruizione in maniera facile, sicura e nel pieno rispetto dei diritti in essere."/>
        <s v="Piattaforma blockchain di crowdfunding immobiliare."/>
        <s v="Unyli digitalizza il settore dell’intimo, grazie ad una tecnologia di Realtà Aumentata che permette di creare un Avatar del cliente e del prodotto, e simulare la prova. In tal modo, facilita l’acquisto di intimo sia in negozio sia online, grazie allo sviluppo di un marketplace al quale sono connessi i punti vendita di prossimità e la totalità dei prodotti in stock, così da poter consegnare la merce entro 3 ore dall'ordine, anche in provincia. Infine, Unyli sta investendo in una rete di negozi di proprietà completamente digitalizzata."/>
        <s v="Piattaforma nata con l'obiettivo di ​r​endere il processo di donazione di sangue più efficiente e consapevole​, sia per i​ ​d​onatori​ che per gli operatori."/>
        <s v="Piattaforma online dedicata alla ristorazione che connette i clienti a più locali o menù simultaneamente, permettendo loro di ordinare tutto ciò che vogliono con un unico ordine ed un unico pagamento finale."/>
        <s v="Ha viluppato un tessuto innovativo, theBreath, in grado di trattenere particelle inquinanti/pericolose nell'aria."/>
        <s v="Digital insurtech che offre prodotti assicurativi specifici per animali domestici."/>
        <s v="Nuova piattaforma che combina le migliori funzionalità delle principali piattaforme di social network con un sistema che premia gli utenti, contenuto video e giochi e un ecommerce, con grande attenzione a temi di protezione dati per gli utenti."/>
        <s v="Azienda martech che offre ai brand una piattaforma (DosePlatform), basata su tecnolgia AI e sulla loro community di GenZ e Millenial, per avviare campagne di influencer marketing sui social e monitorare i risultati."/>
        <s v="Ha ideato e sviluppato una serie di prodotti e di servizi per la ricarica di veicoli elettrici in ambito privato e, in parte minore, applicazioni di ricarica pubblica."/>
        <s v="Sistema OTT Vehicle to Cloud che fornisce agli automobilisti e agli operatore del settore informazioni sul traffico specifiche e immediate."/>
        <s v="Offre una piattaforma online che permette agli utenti finali di liberarsi dei propri rifiuti, garantendo loro un cashback in base al tipo di rifiuto trattato, servizio di raccolta programmabile in base alle proprie esigenze e incremento della reputazione (tramite una certificazione rilasciata) e una riduzione delle tasse (TARI)."/>
        <s v="Un marketplace di attività sportive che include un gestionale e servizi di marketing per  alle associazioni sportive e una piattaforma di ricerca e prenotazione dei corsi per gli sportivi.  "/>
        <s v="Soluzione SaaS che aiuta PMI, agenzie web e grandi brand ad attrarre nuovi clienti grazie ai motori di ricerca sfruttando tecnologie innovative pensate per la SEO e la SEM."/>
        <s v="Prodotti  per la famiglia e la casa dedicati al monitoraggio e la sicurezza dei bambini o di altri componenti della famiglia, al controllo di parametri ambientali ed alla gestione ottimale di altri apparecchi di uso domestico."/>
        <s v="Piattaforma digitale SaaS, composta da moduli, procedure e aree specifiche, per consentire al medico di migliorare le proprie prestazioni, l’organizzazione dei flussi clinici e la comunicazione con il paziente."/>
        <s v="Piattaforma di servizi on demand per lavori domestici (idraulico, elettricista, ristrutturazioni, ecc.)."/>
        <s v="Specializzata nella gestione delle giacence di magazzino dei brand leader della moda, che poi rivende sui principali portali di flash sales."/>
        <s v="Online retailer in ambito wine&amp;spirit."/>
        <s v="E-commerce per la vendita di wine&amp;spirits, spin-off di una enoteca romana storica che opera nel settore della vendita all'ingrosso."/>
        <s v="Tecnologia di gestione accessi per il settore dell’Hospitality, attraverso un sistema di Self Check-in, Check-in online, Reception Virtuale e Controllo Consumi."/>
        <s v="Piattoforma a subscription nel settore beauty che connette i brand ai clienti, che ricevono ogni mese un box con prodotti di bellezza, risparmiando oltre il 70%."/>
        <s v="Catena di barbieri, con uno stile Made-in-Italy, classico ma al tempo stesso di stile. Hanno lanciato anche un e-commerce di prodotti per la cure della barba."/>
        <s v="Piattaforma e-commerce specializzata in accessoristica nautica."/>
        <s v="Supermercato digitale, che offre la delivery di prodotti alimentari e non in circa 15 minuti."/>
        <s v="Soluzione per la produzione di nano-particelle di Grafene N° CAS 1034343-98-0 attraverso un processo di esfoliazione ultrarapida della grafite, ottenuta senza processi meccanici o chimici."/>
        <s v="B2B Fintech che offre soluzioni di pagamento digitale, per banche ed aziende, senza limiti, in tutta Europa, direttamente dal proprio smartphone (Plick)."/>
        <s v="Servizi di meal kit: supply chain integrata con fornitori selezionati; utente riceve prodotti sulla base della ricetta selezionata."/>
        <s v="Piattaforma B2B alimentata da algoritmi AI proprietari in grado di offrire personalizzazione dell'investimento e efficienza costi."/>
        <s v="Piattaforma collaborativa che permette alle aziende alimentari di ottenere facilmente visibilità di processi e prodotti nella supply chain"/>
        <s v="App per genitori sia divorziati che non per la gestione della vita dei figli"/>
        <s v="Piattaforma basata su tecnologia AI che facilita la pianificazione (workflow optimization e automation) in ambito sanitario"/>
        <s v="Startup Studio, ossia una startup che fonda, costruisce e lancia altre startup, ottimizzando le competenze ed il network di Enrico Pandian"/>
        <s v="Piattaforma di marketing technology rivolta all’ottimizzazione dei siti in una logica di strategia SEO, utilizzando un approccio innovativo basato sulle più recenti tecnologie disponibili e l’Intelligenza Artificiale, al fine di fornire soluzioni in una modalità SaaS."/>
        <s v="App dove gli studenti possono apprendere, competere e divertirsi sugli argomenti studiati a scuola e in università. thefaculty premia gli studenti sulla base del merito e distribuisce sconti e vantaggi a tutti gli utenti verificati che usano l’applicazione"/>
        <s v="Piattaforma per votare online in modo facile e sicuro."/>
        <s v="Piattaforma e-commerce digital omni-channel."/>
        <s v="Soluzione SaaS che ottimizza e semplifica i processi del recruiting."/>
        <s v="Offre pasti freschi e personalizzati per aiutare le persone a seguire una dieta sana ed equilibrata. "/>
        <s v="Attiva nell'ambito della telemedicina mediante la progettazione e realizzazione di soluzioni tecnologiche atte a raccogliere dati, analizzarli e formulare sintesi attraverso modelli matematici."/>
        <s v="Società digitale che offre servizi collegati alla salute, promuovendo la telemedicina._x000a_Il business è rivolto a cliniche, aziende e società assicurative."/>
        <s v="Progetta, produce ed eroga corsi e master di formazione online sul mercato italiano e nei paesi anglofoni."/>
        <s v="E-commerce specializzato in prodotti e servizi per la fotografia e il video making. La piattaforma sta integrando la sua attuale offerta presentando le nuove linee subscription, e-learning e marketplace. "/>
        <s v="App di sicurezza stradale basata sulla gamification che ricompensa gli automobilisti per la loro guida responsabile."/>
        <s v="Offre dispositivi e piattaforme (Telerehab) per trattamenti riabilitativi in ambito sia clinico sia domestico, anche da remoto."/>
        <s v="Una piattaforma web di collaborazione clinica, cloud native, offerta con un modello “Medicine as a Service” che consente di svolgere tutte le attività richieste per praticare la medicina online, collaborare tra Professionisti, relazionarsi con i Pazienti in ambiente sicuro, protetto e GDPR-compliant."/>
        <s v="Offre un passaporto digitale per avere sempre a disposizione informazioni sanitarie (ad esempio, vaccino o tampone) in App e Card"/>
        <s v="Sviluppa nuovi processi di depurazione delle acque reflue industriali"/>
        <s v="Direct-to-Consumer Brand di scarpe artigianali Made-in-Italy  con approccio omnicanale (e-commerce + negozi fisici di proprietà)."/>
        <s v="Sviluppa bevande fermentate a base di erbe, ready-to-drink, naturali e salutari."/>
        <s v="Sistema di pagamento che automatizza l'intera gestione delle prenotazioni alberghiere."/>
        <s v="Primo e-commerce italiano di auto usate, km 0 e noleggio a lungo termine."/>
        <s v="Sviluppo di soluzioni software in Realtà Aumentata al servizio delle aziende e dell'industria."/>
        <s v="Producono e distribuiscono visiere antiproiettile, maschere sportive, principalmente da sci e da rubgy, e sono i leader di mercato con gli inserti antifog per i caschi da moto."/>
        <s v="Offre soluzioni “buy now, pay later”, ossia la dilazione di acquisti di piccolo importo."/>
        <s v="Device per la misurazione della funzionalità del timpano e dell’orecchio medio. Lo stato dell’arte è rappresentato da dispositivi che effettuano la diagnosi attraverso la pressione di una sonda sull’orecchio, provocando forte dolore in presenza di infiammazione (sedazione di bambini e animali). Neuranix non esercita pressione e non richiede anestesia."/>
        <s v="Offre alle strutture alberghiere un Revenue Management System dedicato, per calcolare il prezzo online ottimale automaticamente."/>
        <s v="Fornisce servizi di sostenibilità (consulenza, certificazione e produzione in outsourcing) nell'ambito del settore del lusso di consumo servendo più di 70 marchi premium globali. Attiva, inoltre, nella progettazione, produzione e vendita di scarpe sportive dotate di suole e tomaie ricambiabili."/>
        <s v="Piattaforma che permette di usare e incassare i buoni pasto digitali usando solo lo smartphone, in maniera semplice, comoda e immediata."/>
        <s v="Innovativa catena di ristoranti di sushi e poke."/>
        <s v="Piattaforma Insurtech e Smart Insurance."/>
        <s v="Azienda specializzata nella cannabis medica (CBD e THC) con un focus sugli ultimi tre passaggi della catena del valore: estrazione dalla biomassa di cannabis, trasformazione in semilavorati e formulati (R&amp;D) e distribuzione di prodotti nutraceutici, cosmeceutici ed oli."/>
        <s v="Piattaforma che ha l'ibiettivo di abilitare le imprese italiane al digital export in Cina."/>
        <s v="Startup B2C che opera nel settore del beauty di nicchia e del wellness, offrendo un servizio che guida i clienti a trovare i prodotti più adatti al loro tipo di pelle e stile di vita."/>
        <s v="Soluzione IoT per retail analytics"/>
        <s v="Brand di undermakeup, ossia una linea di prodotti dedicata ad arginare il divario tra makeup e skincare."/>
        <s v="Piattaforma che consente (i) tracciamento del traffico dei Canali Media Digitali entrante nel sito e-commerce;  (ii) Raccolta e Organizzazione dei Dati di traffico giornalieri; (iii) Attribuzione delle Conversioni ai canali in base al reale peso nel convincimento (non solo LastClick); (iv) consolidare i Dati di traffico e conversione per l'Analisi nei Cruscotti Online su Google Data Studio e Google Sheets."/>
        <s v="E-commerce dedicata al mondo healthcare, beauty e salute"/>
        <s v="Software house che sviluppa soluzioni in ambito Business Process Automation, sfruttando algoritmi di intelligenza artificiale in grado di processare ed elaborare i Big Data non strutturati."/>
        <s v="Marketplace ed e-commerce nel settore degli orologi di fascia media (www.kechiq.it)."/>
        <s v="Prima piattaforma di vendita online, utilizzata anche come motore di ricerca, di viaggi in bicicletta ed esperienze di cicloturismo in Italia e Europa che mette in contatto i cicloviaggiatori con i tour operator di tutta Europa (www.cyclando.com)."/>
        <s v="Piattaforma deidcata agli operatori attivi nel mercato B2B delle materie prime secondarie (MPS). Mette in contatto gli impianti di trattamento rifiuti che producono MPS e le aziende manifatturiere che utilizzano le stesse garantendo la verifica del 100% su autorizzazioni e certificazioni degli operatori registrati, e con prezzi competitivi."/>
        <s v="Servizio di consegna della canapa legale."/>
        <s v="Catena di pasticceria siciliana."/>
        <s v="Startup che produce un plug-in per raddoppiare la vita della batteria dello smartphone. Attraverso l’ausilio di un interruttore elettromeccanico, Witty interrompe il flusso di corrente nel momento in cui la carica del dispositivo risulta completa al 100%."/>
        <s v="Piattaforma che utilizza blockchain e firma digitale per certificare, firmare e conservare documenti in modo sicuro, garantendo autenticità, integrità e validità legale. Offre certificazione documentale per prevenire frodi, firma digitale legalmente valida, archiviazione sicura e tracciabilità completa grazie alla registrazione delle operazioni sulla blockchain."/>
        <s v="Piattaforma di rewarding che combina il tradizionale meccanismo di loyalty con i principi della sharing economy su tecnologia blockchain."/>
        <s v="Piattaforma per la ricerca, il recruitment e la formazioni di talenti per il settore dei servizi finanziari."/>
        <s v="Piattaforma saas di climate-tech che sensibilizza i lavoratori e i clienti sul loro impatto sul cambimaneto climatico per incentivare comportamenti sostenibili di privati ed aziende."/>
        <s v="Catena di bubble team e coffee bar."/>
        <s v="Produzione (esternalizzata) e commercializzazione di prodotto cosmetici, con focus su cura della pelle, accompagnati da podcast tematici per creare un percorso esperenziale nell'utilizzo del prodotto."/>
        <s v="PMI innovativa specializzata nella ricerca, sviluppo e commercializzazione di integratori alimentari, semilavorati alimentari ed alimenti e bevande funzionali di alto valore salutistico. "/>
        <s v="Piattaforma B2B per il trading di materie prime agricole, coprendo l'intera catena del valore."/>
        <s v="Social network dedicato all'arte, in cui gli artisti e amanti dell'arte possono (i) presentare le loro opere/performance ed essere in contatto con chi offre loro opportunità professionali e (ii) partecipare a percorsi di formazione e partecipare a eventi."/>
        <s v="La società è attiva nella creazione di simulatori chirurgici realistici, che consentono di esercitarsi su interventi chirurgici, superando la formazione tradizionale ancora basata sulla pratica su pazienti e/o cadaveri."/>
        <s v="Società che produce motociclette 100% elettriche."/>
        <s v="Piattaforma di servizi di psicologia online."/>
        <s v="Piattaforma SaaS che consente ai consumatori delle aziende clienti di personalizzare i prodotti offerti in 2D, 3D e realtà aumentata."/>
        <s v="Piattaforma per collaborazioni e lavoro in remoto attraverso un ufficio virtuale in 3D."/>
        <s v="Microtech è un’azienda con oltre 15 anni di esperienza nel settore IT, specializzata nella progettazione, produzione e commercializzazione di dispositivi tecnologici, tra cui notebook, PC gaming, workstation e soluzioni per la realtà virtuale ed educativa."/>
        <s v="Home delivery farmaceutico. Oltre alla consegna dei farmaci, Farmamico offre una serie di servizi pensati per rispondere ad esigenze specifiche di caregiver e di persone che hanno una ridotta autosufficienza (ritiro ricette mediche, ecc.)"/>
        <s v="Attiva nel settore dell'edilizia verde; è in grado di recuperare e trasformare vari tipi di materie prime secondarie inorganiche (ad es. vetro, rifiuti di lavorazione della ceramica, ecc.), in una vasta gamma di prodotti funzionali per l'edilizia sostenibile (pavimentazioni ecosostenibili sia da interni che da esterni; rinnovo/arredo urbano, ecc.)"/>
        <s v="Grazie alla tecnologia proprietaria MultiSense (frutto di IA, MEMS e Pattern Recognition), progetta e realizza dispositivi volti a migliorare la qualità dell'aria, il comfort termico, le condizioni di illuminazione ed acustiche per abitazioni, spazi di lavoro, scuole, hotels ed altri ambienti interni."/>
        <s v="Società benefit e startup innovativa specializzata in servizi di ristrutturazione del debito."/>
        <s v="Offre un modello interamente tecnologico e digitale per la fruizione dell'assicurazione sanitaria."/>
        <s v="Marketplace B2B della birra artigianale italiana."/>
        <s v="Fornisce servizi fotografici e video on demand per aziende, e-commerce e privati. La società ha sviluppato Setflow, una piattaforma SaaS in white label per gestire tutte le esigenze degli studi fotografici, con la possibilità di accesso a collaboratori e modelli dal network di Wesual. "/>
        <s v="Offre prodotti per il benessere sessuale a marchio proprio."/>
        <s v="Piattaforma IoT (hw+sw) focalizzata su monitoraggio spazi e rilevazione ed analisi di parametri ambientali."/>
        <s v="Grazie ad una tecnologia brevettata a livello internazionale (USA, Singapore, Europa), la società permette la localizzazione e navigazione indoor di persone e oggetti, dove la tradizionale tecnologia GPS incontra limitazioni."/>
        <s v="Piattaforma per la somministrazione di risorse con competenze nell’ambito ICT."/>
        <s v="Digital media company che crea contenuti digitali ed innovativi sull'artigianato contemporaneo. La società ha anche lanciato, sulla piattaforma, l'e-commerce per la vendita dei prodotti artigianali."/>
        <s v="Supporta i brand nel vendere su Amazon i propri prodotti grazie ad un'attività di consulenza strategica e all'utilizzo di un software operativo di business intelligence. "/>
        <s v="Fintech che facilita l'accesso al credito delle PMI manifatturiere."/>
        <s v="App social che permette l'incontro nei locali di persone con interssi simili."/>
        <s v="Ristorante di cibi salutari realizzati con processi di produzione standardizzati."/>
        <s v="Offre un dispositivo di Industrial IoT basato su Linux e software Open Source, oltre che servizi di consulenza, assistenza e formazione."/>
        <s v="App di booking dedicata ai servizi petcare."/>
        <s v="E-commerce di cibi pronti e salutari."/>
        <s v="Vende componenti di arredo e accessori per casa/lavoro ecologici e riciclabili, tra cui connettori per unire pannelli che possono essere rimossi e riutilizzati."/>
        <s v="Gestiscono per piccoli allevamenti il trasporto, la lavorazione e la vendita della carne, sia sul canale B2C che B2B."/>
        <s v="Management system cloud-based per i freelance/professionisti indipendenti e le micro-imprese. Include funzionalità di gestione documentale, fatturazione elettronica, reminder sulle deadline di pagamento."/>
        <s v="Piattaforma per il food sharing, che consente agli utenti di condividere cibo preparato in casa e materie prime di qualità. Gli utenti (chiamati &quot;Babette&quot;​) che hanno tempo e capacità di cucinare per altri, possono offrire le proprie specialità, e condividerle con gli altri utenti. Gli utenti che cercano cibo (chiamati &quot;Babeaters&quot;​), possono trovare i Babette nel loro vicinato, e ordinare le loro specialità."/>
        <s v="Piattaforma che consente di ordinare qualsiasi prodotto acquistabile in farmacia, compresi i farmaci con ricetta, e riceverli a domicilio in giornata, pagando anche alla consegna."/>
        <s v="Energy &amp; gas supplier mobile-only."/>
        <s v="Piattaforma di revenue-based financing per aziende digitali europee ad alta crescita."/>
        <s v="Piattaforma che mira a risolvere l'inclusione finanziaria concedendo servizi finanziari di base come pagamenti p2p e emissione di carte di debito."/>
        <s v="Soluzione robotica dedicata al mondo della ristorazione."/>
        <s v="Soluzione nata per soddisfare le richieste degli utenti business, che non possono essere raggiunti da un servizio a banda larga, in fibra ottica o altro, a costi accessibili._x000a_La soluzione AVAT è composta da due elementi, un dispositivo hardware “AVATBox” e un servizio presso il nostro data center “AVATCloud”. AVATBox riceve in INPUT qualsiasi tipo di connettività su cavo ethernet o usb e fornisce in OUTPUT una linea con un unico indirizzo IP, con banda aggregata. "/>
        <s v="Podcast-factory che si occupa di ideare, produrre e distribuire podcast sulle principali piattaforme di podcasting."/>
        <s v="Piattaforma e-commerce dedicata a prodotti di design made in Italy, di lusso e multi-categoria (dall'arredamento, all'illuminazione, al fashion)."/>
        <s v="Piattaforma che aiuta le persone a mettersi in contatto con le migliori cantine italiane."/>
        <s v="Marketplace che mette in contatto proprietari di barche e turisti che intendono vivere un’esperienza turistica dormendo in barca."/>
        <s v="Piattaforma basata sulla metodologia BIM per gestire tutte le informazioni del ciclo di vita di un asset."/>
        <s v="Piattaforma di delivery on-demand di prodotti farmaceutici e parafarmaceutici. Hanno inoltre implementato una piattaforma per sostenere ed assicurare l’accesso alle cure e l’aderenza al piano terapeutico"/>
        <s v="Piattaforma che consente di accedere a contenuti video formativi nell'ambito del settore odontoiatrico."/>
        <s v="Offre smart toys per bambini di età compresa tra 0-10 anni. In particolare, FABA, un raccontastorie attivato da personaggi sonori. "/>
        <s v="Fornisce a TELCOs e System Integrators una piattaforma white-label basata su cloud, che consente l'analisi del comportamento delle persone in spazi pubblici aperti e l'interazione digitale diretta con loro."/>
        <s v="Organizza e realizza esposizioni temporanee di natura culturale improntate al concetto di Digital Edutainment. Attraverso un sistema innovativo di trasmissione dei contenuti in AR e VR, rende le mostre che organizza delle vere e proprie esperienze multimediali interattive."/>
        <s v="Food delivery di cibi vegani e vegetariani."/>
        <s v="Ingegnerizza, produce e commercializza dispositivi medici avanzati per eseguire interventi chirurgici corneali personalizzati, migliorando la qualità della vista e riducendo al minimo l'invasività chirurgica, per il trattamento di patologie corneali e malattie refrattive."/>
        <s v="Utilizza i dati satellitari per il monitoraggio automatico di infrastrutture critiche."/>
        <s v="Sviluppa applicazioni sofware e web-app per l'e-learning."/>
        <s v="Offre una piattaforma SaaS (eVai) per l'interpretazione genomica al fine di diagnosticare malattie rare."/>
        <s v="Piattaforma online per il noleggio di barche di proprietà di società di charter professionali."/>
        <s v="Offre DOTs, soluzioni  IoT che permettono, attraverso il proprio smartphone, di connettersi, localizzare e tracciare sia oggetti che persone ed animali domestici."/>
        <s v="La società è la prima agenzia di risk-rating. Tra le soluzioni offerte, un algoritmo che fornisce analisi predittive per migliorare i processi decisionali (AlgoSev™ Rough Diamond)."/>
        <s v="Marketplace B2B di servizi finanziari dedicato alle PMI."/>
        <s v="Realizza prodotti a base di micelio, adatti per applicazioni di interior design e architettura. "/>
        <s v="Sviluppa sistemi di IA per la sicurezza aerea."/>
        <s v="E-commerce di prodotti alimentari freschi e di elevata qualità."/>
        <s v="Marketplace dedicato ai prodotti per la salute ed il benessere (inclusi farmaci senza prescrizione medica)."/>
        <s v="Tool per integrare le funzionionalità dei social network all'interno degli e-commerce."/>
        <s v="Produce e distribuisce piatti tipici del Sud Italia."/>
        <s v="Piattaforma  B2B  dedicata agli e-commerce per automatizzare la gestione delle spedizioni ed il marketing post -vendita."/>
        <s v="Progetta, sviluppa e fornisce una sistema operativo clinico cloud-based che permette di i) personalizzare i processi clinici, ii) favorire l’interrelazione tra personale sanitario, amministrazione e paziente e iii) integrare sorgenti dati eterogenee provenienti da applicativi/strumenti terzi per generare un quadro completo del paziente."/>
        <s v="Progetta e distribuisce un dispositivo per la misurazione dell'occlusione dentale."/>
        <s v="Realizza orti verticali dotati di sistemi di irrigazione automatica, che non prevedono l'utilizzo di terra, bensì fibra di cocco, e di un assistente digitale (app installata su smartphone) per fornire tutte le informazioni utli per la coltivazione. "/>
        <s v="Implemantano automazione collaborativa; la soluzione è composta da robot preconfigurato corredato da dispositivo di interconnessione e APP in cloud che permette al cliente di monitorare il reale utilizzo."/>
        <s v="Società specializzata nella progettazione e produzione di macchinari per il confezionamento di prodotti, in particolare per la produzione di Stand up Pouches ad uso alimentare, medico, farmaceutico, casa e cura della persona."/>
        <s v="Sviluppa dispositivi indossabili pensati per la digitalizzazione del senso del tatto. I dispositivi vengono utilizzati per aumentare le esperienze digitali (VR/AR o contenuti multimediali) con una traccia tattile che si aggiunge a quelle audio/video. "/>
        <s v="Saas medico di precisione che consente ai medici di sfruttare appieno il potenziale dell'intelligenza artificiale (AI). I medici ricevono un rapporto clinico dettagliato sui geni che influenzano le patologie dei pazienti, la gravità delle nuove mutazioni selezionate e le ultime terapie personalizzate."/>
        <s v="Consente di gestire le apparecchiature industriali fornendo Edge intelligence."/>
        <s v="Attiva nel settore della domotica, la Società ha sviluppato un prodotto, simile ad un interruttore elettrico, in grado di trasformare la casa in un ambiente smart. Il prodotto è dotato di un’interfaccia touch, gestuale, con feedback visivo e audio."/>
        <s v="Catena di negozi multicanale (negozi fisici, e-commerce, B2B) per un'alimentazione sana ed equilibrata."/>
        <s v="Piattaforma gratuita specializzata solo sulle serie TV."/>
        <s v="Ha sviluppato un sistema per prevenire il bloccaggio della ruota delle bici elettriche, diminuendo drasticamente il numero di incidenti che si verificano in fase di frenata."/>
        <s v="Specializzata nello sviluppo di sensori e sistemi meccatronici che consentono la guida autonoma per motocicli, fuoristrada, autovetture e trattori."/>
        <s v="Ha sviluppato un dispositivo per la raccolta di dati in tempo reale sui flussi di persone e veicoli outdoor o indoor, per applicazioni commerciali."/>
        <s v="Piattaforma fintech per PMI e liberi professionisti. Tra le soluzioni offerte: possibilità di aprire conti bancari in pochi minuti, accesso a carte di credito e di debito dual mode e servizi di pagamento nazionali."/>
        <s v="Fornisce ai produttori di media, emittenti, OTT e distributori un ambiente sicuro per archiviare, indicizzare, valutare i contenuti e condividerli durante le fasi di pre, produzione e post-produzione. Il software SaaS supporta l'intero ciclo di vita di una produzione grazie a una serie di servizi verticali, tra cui streaming privato con controllo granulare degli accessi, gestione complessa delle audience, watermark intelligente, consegna di archivi didimensioni illimitate."/>
        <s v="Piattaforma che consente ai propri clienti corporate di migliorare la usability e sicurezza dei digital assets mediante test, analisi e insight effettuati dai membri della community sviluppata da Unguess per specfiche aree di attività (software quality, cyber security, ecc.). "/>
        <s v="Azienda agricola che produce verdure e legumi biologici con una catena del valore agro-alimentare integrata (dalla R&amp;S e produzione alla vendita e logistica)."/>
        <s v="Marketplace per prodotti di lusso didesigncontemporaneo, che collega gli acquirenti (architettii, designer, consumatori finali) a fornitori come artigiani e produttori, gallerie e marchi di design contemporaneo. "/>
        <s v="Vende prodotti di skin care naturali."/>
        <s v="Piattaforma tecnologica che permette al target universitario di accedere a sconti e di guadagnare con campagne ambassador. "/>
        <s v="Offre un servizio di food-delivery di piatti pronti con consegna settimanale che parte dalla raccolta dati del cliente (sotto il profilo nutrizionale) per poi elaborare un menù ad-hoc che, tramite una tecnica di cucina innovativa, può essere consegnato in tutta Italia, conservato in frigorifero fino a 20 giorni e consumato previo riscaldamento."/>
        <s v="Agenzia per il lavoro completamente digitale."/>
        <s v="Fintech in ambito blockchain. La mission è quella di ricreare l'experience dei pagamenti tradizionali."/>
        <s v="Piattaforma di preparazione ai test basata sull'IA."/>
        <s v="Ha sviluppato una piattaforma di interoperabilità (denominata TENet) per lo scambio di dati tra aziende appartenenti allo stesso ecosistema di business."/>
        <s v="Piattaforma per l’assistenza domiciliare."/>
        <s v="Piattaforma che offre soluzioni per raccolta, archiviazione, estrazione e elaborazione dei dati."/>
        <s v="Piattaforma di intelligenza artificiale che protegge i bambini da cyberbullismo e pedofilia._x000a_L'algoritmo che ha sviluppato identifica i messaggi problematici sullo smartphone del bambino e avvisa i genitori in tempo reale. "/>
        <s v="Piattaforma digitale in ambito assistenza domiciliare."/>
        <s v="Software per il riconoscimento facciale in tempo reale con analisi dati."/>
        <s v="Progettato filtro fluidodinamico che filtra le emissioni grazie a depressioni create da un flusso di aria ad alta velocità che_x000a_risucchia polveri ed inquinanti, poi convogliati in serbatoi da opportune &quot;trappole&quot; separando macropolveri e micropolveri."/>
        <s v="Ha sviluppato una piattaforma per organizzare in pochi minuti eventi aziendali, sia virtuali che in presenza. "/>
        <s v="Consente alle PMI di vendere ed acquistare beni e servizi su una piattaforma proprietaria online attraverso una moneta digitale complementare denominata Sardex."/>
        <s v="Fornisce analisi di mercato automatizzate e su misura per le aziende."/>
        <s v="Grazie all'uso dell'Intelligenza Artificiale, sviluppa soluzioni per supportare imprenditori e manager nel processo decisionale. Ancor prima che le decisioni vengano prese, Vedrai ne calcola l’impatto sull’azienda, analizzando decine di migliaia di variabili e individuando le possibili relazioni di causa-effetto."/>
        <s v="Piattaforma innovativa che offre servizi commerciali per lo scambio di polimeri, additivi e masterbatch, in particolare materie prime inutilizzate. Inoltre, servizio e-commerce sul quale venditori e acquirenti possono trovare nuove opportunità di business._x000a_L'iniziativa nasce da un forte bisogno nel mercato della plastica, che combina l'esperienza diretta (tecnica e commerciale sul campo) con il potenziale delle nuove tecnologie."/>
        <s v="Sviluppo e realizzazione di una tecnologia per sistemi di pulizia dell'aria a terra che non utilizza filtri."/>
        <s v="Piattaforma che, partendo da una analisi genetica brevettata (test del DNA), crea trattamenti personalizzati in ambito salute e bellezza (hair, skin, food)."/>
        <s v="Grazie all'uso della tecnologia blockchain, ha sviluppato un software per la condivisione e tracciabilità dei dati da parte degli attori di una supply chain, al fine di migliorare la trasparenza e collaborazione. "/>
        <s v="Ha sviluppato una piattaforma SaaS per automatizzare l'attività di  progettazione di architetti, geometri ed ingegneri."/>
        <s v="Ha sviluppato MOVENS, una meta-piattaforma di mobilità incentrata sull’utente, in grado di integrare tutte le altre piattaforme che forniscono servizi nell’ecosistema Smart City e di essere un punto di accesso unitario per la gestione dei dati dei clienti."/>
        <s v="E-commerce di bici di fascia medio-alta e di e-bike, sia nuove che ricondizionate."/>
        <s v="E-commerce di prodotti per la cura della casa e della persona."/>
        <s v="Re-commerce di moda di lusso autenticata con opzione NFT, attivo nel mercato vintage e second hand."/>
        <s v="Realizza prodotti alternativi al latte esclusivamente a base di avena."/>
        <s v="Piattaforma Saas e API per il merito creditizio che utilizza dati sulle transazioni di Open Banking, dei dispositivi mobili, delle agenzie di credito, social media e altri database terzi."/>
        <s v="Ha sviluppato un software GPS cloud-native che supporta i golf clubs nell'offerta di servizi digitali sul campo da golf. In questo modo i giocatori di golf, attraverso l'app di Pin Vision, hanno una conoscenza on-demand del campo da golf, in particolare dell'esatta posizione della bandiera e la sua distanza."/>
        <s v="Piattaforma di social gaming in cui gli utenti competono e interagiscono con altri giocatori e talenti (streamers, pro players, organizzatori di tornei) per guadagnare un token che possono accumulare e riscattare su una varietà di prodotti, servizi e assets digitali presenti in piattaforma."/>
        <s v="Servizio di delivery di acqua a domicilio con tecnologia AI per non rimanere mai senz'acqua."/>
        <s v="Piattaforma di trading basata su AI."/>
        <s v="Ha sviluppato una piattaforma di e-renting sia per permettere ad utenti B2C di noleggiare a lungo termine sia fornendo la piattaforma in white label alle imprese."/>
        <s v="Piattaforma che mette in contatto studenti con le opportunità di stage in tutta Europa."/>
        <s v="Commercializza snacks salutari a base vegetale."/>
        <s v="Piattaforma proprietaria per prenotare servizi di deposito e trasporto degli oggetti on-demand. "/>
        <s v="Sviluppa soluzioni di sicurezza in grado di contrastare il fenomeno dell'aquaplaning e rendere più sicura la guida sull'asfalto bagnato, anche per i veicoli autonomi."/>
        <s v="Ha sviluppato Kibi, una piattaforma basata su tecnologia AI che aiuta i caregiver a personalizzare l’assistenza offerta."/>
        <s v="Piattaforma di “Popular People Marketing” che offre alle aziende campagne di influencer marketing, in collaborazione con la propria community formata da migliaia di persone disposte a condividere contenuti sui propri profili social in cambio di crediti."/>
        <s v="Motore di ricerca pensato per tutelare la privacy delle PMI e consentire una gestione facilitata dei dati sensibili aziendali generati sui motori di ricerca stessi."/>
        <s v="Si occupa dello sviluppo di una piattaforma per la condivisione di ore lavorazione macchina, un marketplace B2B che coinvolga produttori e terzisti italiani in particolare del settore metalmeccanico._x000a_La mission è quella, da un lato di aiutare le PMI a vendere le proprie ora di lavoro, saturando così sempre le proprie risorse, dall'altro quello di aiutarle a reperire pezzi e produzioni al miglior costo e nel migliore tempo possibile."/>
        <s v="Piattaforma per prenotare online il servizio di deposito bagagli con ritiro presso uno dei principali punti di ripartenza della città (stazioni o aereoporti)."/>
        <s v="Piattaforma leader in Italia per l’iscrizione ad eventi relativi agli sport di endurance."/>
        <s v="Consente ai proprietari di case vacanze e di piccoli hotel di creare propri Concierge App per assistere ospiti prima, durante e dopo il loro soggiorno."/>
        <s v="Piattaforma di P2P lending."/>
        <s v="Piattaforma attiva nella gestione dei sinistri riguardanti veicoli danneggiati dalla grandine."/>
        <s v="Piattaforma di collaborazione per &quot;communities&quot; che permette di: mappare i propri membri, aggregare tutti gli strumenti di cui hanno bisogno in un unico luogo, ingaggiare i propri membri su grande scala."/>
        <s v="Piattaforma attiva nel settore dei viaggi: self-service di prenotazione che abilita professionisti e aziende di creare e distribuire prodotti di viaggio online."/>
        <s v="Realizza autovetture sportive ad alimentazione elettrica ed endotermica totalmente personalizzate."/>
        <s v="Piattaforma che automatizza tutte le attività di assistenza clienti Social &amp; Email attraverso l'utilizzo dell'IA."/>
        <s v="Digital native brand di abbigliamento ciclistico di elevata qualità artigianale italiana."/>
        <s v="Marketplace che mette in contatto PMI alimentari e consumatori finali."/>
        <s v="Grazie all’utilizzo di filati in fibra di carbonio, ha sviluppato una tecnologia per realizzare prodotti riscaldanti."/>
        <s v="Strumento di prototipazione che combina un'app e un insieme di elementi fisici per progettare siti web."/>
        <s v="Prodotto B2B SaaS progettato specificamente per contare e rintracciare le persone negli ambienti fisici del mondo reale."/>
        <s v="Ha sviluppato un sistema di stampa 3D per materiale composito alto-performante."/>
        <s v="Startup HR Tech, con sede nel Sud Italia, specializzata nello sviluppo di soluzioni software per il People Management e People Analytics che fornisce consulenza strategica in ambito Risorse Umane per PMI, grandi aziende e pubblica amministrazione."/>
        <s v="Shop online di prodotti per la salute mestruale."/>
        <s v="Si occupa di creare esperienze di coinvolgimento per i fan durante eventi dal vivo, come concerti o partite sportive, utilizzando la tecnologia blockchain e gli NFT (token non fungibili). Attraverso la loro piattaforma, i fan possono ricevere autografi digitali personalizzati e contenuti esclusivi in tempo reale. Questo non solo permette ai fan di connettersi emotivamente con i loro idoli, ma offre anche nuove opportunità di guadagno per organizzatori e sponsor di eventi."/>
        <s v="La società offre servizio di assistente virtuale chiavi in mano per l’helpdesk; ha sviluppato una tecnologia proprietaria in grado di processare le domande degli utenti e di estrarre una risposta contestualizzata sfruttando la knowledge base sviluppata dai clienti nel tempo (manuali, web content, documenti interni, ecc.)"/>
        <s v="Software per la gestione degli affitti brevi."/>
        <s v="Piattaforma per la gestione ed il recupero dei crediti corporate (target PMI) nei confronti di clienti italiani ed esteri."/>
        <s v="Marketplace per la vendita di auto."/>
        <s v="One-stop platform per broker assicurativi, che permette l’automazione e l’efficientamento dei processi relativi alla vendita delle assicurazioni."/>
        <s v="Ricarica l'auto elettrica su richiesta e in ogni luogo. Basta dotarsi dell’apposita app e prenotare la richiesta di ricarica. "/>
        <s v="Attiva nel mercato della ricarica per veicoli elettrici, ha realizzato Prism, una colonnina di ricarica per veicoli elettrici che ha la particolarità di usare l’energia in eccesso prodotta dagli impianti fotovoltaici privati per ricaricare la vettura."/>
        <s v="Piattaforma di podcast dedicata ai viaggi e alla cultura, dove si possono ascoltare descrizioni e racconti su ogni luogo del mondo."/>
        <s v="Ecosistema di prodotti per la gestione dei payroll e dei contributi aziendali nei fondi pensione."/>
        <s v="Startup che offre il servizio di check-in e check-out completamente automatizzato; ad oggi sono presenti a Firenze, Roma e Milano."/>
        <s v="La società ha lo scopo di accelerare la crescita dei food brand già presenti sul mercato (i) creando un network di locations collocate in punti strategici con all'interno postazioni cucina completamente attrezzate e (ii) sviluppando un gestionale per i ristoratori."/>
        <s v="Si occupa di calibrazione dei sistemi ADAS installati nelle autovetture."/>
        <s v="Prima catena di ristoranti fast-casual verticali sulla pasta."/>
        <s v="Commercializza frigoriferi pensati per la pausa prazo in ufficio, dai quali i dipendenti aziendali possono acquistare una selezione di prodotti h24 direttamente dal proprio smartphone, scannerizzando il QR code posto sul frigorifero."/>
        <s v="Società di informazione ed educazione economico-finanziaria per giovani under 35."/>
        <s v="Ha sviluppato un software + app SaaS che permette alle attività commerciali di efficientare il rapporto con i propri clienti."/>
        <s v="Piattaforma di e-commerce per i rivenditori di generi alimentari di medie e piccole dimensioni."/>
        <s v="Comparatore online di prezzi Luce, Gas, Internet e telefono (settore energia). L'attività è rivolta ad un pubblico residenziale e a microbusiness."/>
        <s v="Piattaforma per la gestione contabile e fiscale delle partite iva."/>
        <s v="Hanno sviluppato LIA, un sistema di automazione compatto per coltivazione idroponica o aerponica.  LIA raccoglie itutti i dati su temperatura e umidità dell'aria, pressione, temperatura e ph dell'acqua, illuminazione, livello di irrigazione e ossigenazione. Il prodotto è rivolto alle aziende che operano nel settore degli orti verticali domestici. Il vantaggio di LIA è nei sensori, oggetto di brevetto, per rilevazione PH ed Ec (ad oggi sul mercato sono presenti due tipi di sensori, quelli industriali che costano molto e quelli più economici che hanno elevati costi di manutenzione)."/>
        <s v="Offre box con tutti gli ingredienti necessari per realizzare a casa ricette di piatti italiani e di chef noti. Tutti gli ingredienti sono di origine 100% italiana e di elevata qualità, in quanto realizzati da produttori locali, e forniti nella giusta dose per evitare sprechi alimentari. "/>
        <s v="Piattaforma di video-engagement che permette la gestione di videoconferenze, webinar e qualsiasi altro evento online."/>
        <s v="Piattaforma gestionale SaaS realizzata per le istituzioni finanziarie e gli operatori di mercato al fine di  migliorare il processo di vendita di assets alternativi.​"/>
        <s v="Piattaforma basata sull'IA che permette di importare campagne dalle principali piattaforme di advertising e social media e di gestirle in un unico ambiente."/>
        <s v="Piattaforma di crowdfunding per finanziare progetti 100% green."/>
        <s v="Installa stazioni di ricarica per veicoli elettrici nei pressi di attività commerciali private (centri commerciali, supermercati, parcheggi, circoli sportivi, alberghi, ristoranti…) presso cui le auto sostano quotidianamente per un tempo a sufficienza tale da consentire la ricarica del veicolo."/>
        <s v="Gruppo specializzato nello sviluppo di soluzioni di AR."/>
        <s v="Self check-in automatico e domotica per gestire da remoto ogni aspetto legato all'accoglienza nelle strutture ricettive."/>
        <s v="Propone servizi di localizzazione e tracking in diversi verticali (industry, retail, spazi pubblici, travel, healthcare)."/>
        <s v="Ha sviluppato una tecnologia di 3D Printing in grado di stampare capsule personalizzabili ad uso nutraceutico."/>
        <s v="Specializzata nella progettazione e produzione di sistemi per l'analisi, il monitoraggio e la riduzione degli sprechi energetici attraverso tecnologie IoT, HW e SW con protocolli aperti e soluzioni di Machine Learning."/>
        <s v="Si occupa di manutenzione predittiva dei sistemi produttivi in ambito manifatturiero."/>
        <s v="Iniziativa che ha lo scopo di sviluppare e commercializzare i più avanzati sistemi di ispezione in linea a raggi X per i controlli industriali e di sicurezza oggi disponibili a livello mondiale; rende più puliti e sicuri il cibo, i farmaci che prendiamo e i viaggi in aereo, grazie a rivoluzionari controlli di qualità e di identificazione dei materiali eseguiti in tempo reale."/>
        <s v="Piattaforma che mette in contatto utenti alla ricerca di consulenze psicologiche, sia online che in studio, e psicologi e psicoterapeuti altamente specializzati. "/>
        <s v="Specializzata nello sviluppo della tecnologia del «Dry Fiber Molding», che permette di utilizzare fibre naturali di cellulosa ricavate da scarti di lavorazione per creare prodotti monouso sostitutivi della plastica."/>
        <s v="Servizio di car sharing di auto elettriche."/>
        <s v="SaaS  per supportare le aziende che si occupano di distrubuzione e  logistica nei loro processi quotidiani. "/>
        <s v="Ha sviluppato una tecnologia che consente ai team di fraud management degli istituti finanziari di rilevare e prevenire le frodi finanziarie su tutti i canali digitali."/>
        <s v="Gioco phygital che consente ad aziende e istituzioni di incentivare comportamenti di mobilità sostenibili e di fornire report sulla CSR e sulla mobilità con una metodologia certificata di risparmio di CO2."/>
        <s v="Servizio di autentificazione dei beni di lusso, utilizzando la blockchain per certificare i prodotti e combatterne la contraffazione."/>
        <s v="Soluzione in grado di criptare i dati, trasferire i dati collezionati in maniera criptata via internet e memorizzarli."/>
        <s v="La società opera nella produzione e commercializzazione di prodotti ed ingredienti (principi attivi) a base di cannabis sativa per uso cosmetico e nutraceutico."/>
        <s v="Brand di abbigliamento sostenibile e made in Italy per genitori e bambini che sposa la filosofia del babywearing."/>
        <s v="Business travel platform."/>
        <s v="Laboratorio di produzione specializzato nella produzione di polpette. L'azienda produce circa 30 diverse ricette di polpette (di pesce, vegetariane e vegane)."/>
        <s v="Primo provider in Europa di cloud storage distribuito."/>
        <s v="Ha sviluppato “Nipote in affitto”, una piattaforma digitale che consente agli anziani di essere assistiti a domicilio nell'utilizzo della tecnologia (computer/smartphone)."/>
        <s v="Visori a realtà aumentata per utilizzo industriale. Assistenza in remoto, formazione sul campo, riconoscimento immagini, ecc."/>
        <s v="Piattaforma di BNPL  dedicata al mondo delle vacanze, che consente di rateizzare l’importo del soggiorno senza interessi e commissioni."/>
        <s v="Ha sviluppato una piattaforma che aiuta le persone a comprendere le proprie condizioni di salute, fornendo informazioni su cause dei sintomi, terapie e comportamenti da adottare, offrendo un nuovo modello di assistenza primaria."/>
        <s v="Iniziativa attiva nel settore ferroviario mediante progettazione e produzione di traverse."/>
        <s v="Piattaforma tax free shopping, ovvero le vendite che i retail, i negozi italiani possono fare esenti IVA ai viaggiatori stranieri permettendo di poter vendere come i duty-free."/>
        <s v="Piattaforma open source per mobility e smart cities."/>
        <s v="Servizio di scooter sharing supportato dalla filiale italiana di Yamaha Italia. I motocicli della flotta possono essere guidati con la patente &quot;B&quot;. Ad oggi, la flotta disponibile a Roma è di 50 scooter (a noleggio) e 100 scooter (di proprietà) a Milano."/>
        <s v="Offre prodotti di investimento ai risparmiatori italiani attraverso il web e altri canali di distribuzione."/>
        <s v="Ha sviluppato una tecnologia che consente alle aziende clienti di realizzare test clinici virtuali ed ibridi."/>
        <s v="Piattaforma B2B2C per case di cura, ospedali, assistenza domiciliare che fornisce nipoti on-demand per anziani che hanno bisogno di compagnia."/>
        <s v="Soluzione per Industrial IOT Plug&amp;play."/>
        <s v="Piattaforma che integra le app di delivery ai distributori automatici per permettere ai retailers di vendere h24."/>
        <s v="Piattaforma che ha l’obiettivo è la creazione di una tecnologia capace di eliminare la coda alle casse all’uscita di un negozio; punta ad eliminare completamente il passaggio attraverso le casse, combinando intelligenza artificiale, riconoscimento facciale e deep learning per consentire ai clienti di prendere dagli scaffali quanto desiderano e uscire dal negozio senza alcuna attesa."/>
        <s v="Ha sviluppato una tecnologia che permette di incapsulare principi attivi in gusci naturali completamente biodegradabili e privi di microplastiche, aumentando la loro efficacia, qualità, sostenibilità e sicurezza."/>
        <s v="Piattaforma online che consente di fare il matching di domanda e offerta di lezioni private di qualsiasi tipo come ad es. dal latino al tennis, dalla cucina alla musica."/>
        <s v="Ha sviluppato un ecosistema di dispositivi medici coordinati da una piattaforma per la riabilitazione dell'arto superiore."/>
        <s v="Piattaforma di business travel management."/>
        <s v="Piattaforma di prenotazioni online dedicata al mondo delle strutture balneari."/>
        <s v="Piattaforma attiva nel settore della protezione dei dati e condivisione dei file."/>
        <s v="Ha sviluppato una piattaforma modulare per le aziende per (i) la gestione e valorizzazione degli assets, (ii) la gestione degli investimenti energetici e (iii) la manutenzione predittiva."/>
        <s v="Marketplace per prenotare esperienze outdoor in destinazioni locali."/>
        <s v="Ha sviluppato una soluzione digitale brevettata che permette di tradurre qualsiasi database aziendale in informazioni digitali vendibili e consultabili da terze parti. In particolare, permette di trasformare le informazioni aziendali in qualsiasi formato digitale compatibile con tutti gli altri sistemi già esistenti (in forma totalmente automatizzata, senza compilazione manuale), e di vendere le informazioni, assicurando alle aziende di mantenerne la proprietà digitale attraverso un sistema con doppio linguaggio di crittografia."/>
        <s v="Lettore musicale open-source, progettato per riprodurre la musica in alta qualità da qualsiasi dispositivo dotato di browser."/>
        <s v="Piattaforma attiva nel settore assicurativo; si occupa della sottoscrizione informatica delle polizze e della gestione digitale dei contratti."/>
        <s v="Attraverso il servizio Sempli Farma, erogato tramite le farmacie, automatizza e personalizza la preparazione delle terapie per i pazienti, semplifica e rende sicura l’assunzione dei farmaci, riduce gli errori e il rischio clinico, ricorda con smart dispenser il momento di assunzione e avverte con app i caregiver in caso di mancata assunzione."/>
        <s v="Progetta, realizza e vende prodotti basati sull'utilizzo dei materiali_x000a_compositi al posto del metallo e sull'integrazione con elettronica di ultima generazione per il settore aerospazio, difesa e sicurezza (&quot;ADS&quot;)."/>
        <s v="Software di  Intelligent Recognition."/>
        <s v="Sistema che permette ai clienti degli hotel un accesso diretto alle proprie stanze, grazie a una tecnologia cloud-based che rende le porte intelligenti e consente una facile apertura con un unico digital-code personale."/>
        <s v="Operatore built-to-rent che punta a sviluppare il co-living e social housing grazie a format abitativi che prevedono spazi in comune."/>
        <s v="Azienda semiconductor nell’industria dei microchip flessibili, che ha sviluppato una piattaforma proprietaria per la realizzazione di circuiti integrati flessibili e riciclabili."/>
        <s v="Centro di formazione multidisciplinare che offre corsi di diverso_x000a_tipo, dalla danza al fitness, dal teatro alla musica. Con il progetto Alma Virtual Lab, si propone di introdurre lezioni virtuali."/>
        <s v="Azienda specializzata in personalizzazione grafica di mezzi di trasporto, pubblici e privati."/>
        <s v="App per il servizio di trasporto aereo privato attraverso una rete di piloti locali, per gli spostamenti in Italia."/>
        <s v="Piattaforma che ha la mission di creare nuove connessioni tra le persone utilizzando la tecnologia come tramite per incentivare la condivisione di conoscenza e per ampliare la possibilità di crescere e fare business."/>
        <s v="Piattaforma per la gestione della contabilità dei freelance."/>
        <s v="Crea piani alimentari completamente su misura in base alle esigenze e alle caratteristiche di ogni persona, grazie a tecniche di machine learning ed IA."/>
        <s v="Startup sport-tech B2B che fornisce alle piattaforme di fitness online un software di motion tracking per aiutarle a coinvolgere i loro utenti con correzioni della posa, personalizzazione e statistiche._x000a_Richiedendo solo l'uso della webcam del dispositivo, l'IA permette ai clienti di ottenere dati sui movimenti dei loro utenti per supportarli meglio nel loro percorso."/>
        <s v="Attiva nel petfood, offre crocchette per animali su misura."/>
        <s v="Marketplace di NFTs."/>
        <s v="Bus elettrici per partecipare a mostre in realtà aumentata."/>
        <s v="Attiva nel settore dei nutrienti dedicati al mondo dell'agricoltura."/>
        <s v="Piattaforma per costruire programmi nutrizionali personalizzati."/>
        <s v="Foodtech B2B che fornisce semi-lavorati a GDO, grandi e medie catene di ristorazione e bar/bistrot/room service."/>
        <s v="Piattaforma di Proximity Marketing dedicata al mercato delle Micro Imprese e delle Pmi, che consente di realizzare autonomamente e con pochi semplici passaggi campagne Mobile Advertising iper geo-localizzate su media trasversali quali Facebook – Google Adwords e Mobile Apps."/>
        <s v="Piattaforma di marketing che permette (i) ai consumatori finali di condividere le proprie esperienze con amici, trasformando le foto dei loro smartphone in reali cartoline, stampate e consegnate ai destinatari di tutto il mondo, e (ii) alle aziende di far parte di quel messaggio scambiato tra persone che si conoscono, inserendo un'offerta dedicata al destinatario grazie alla profilazione dei dati. "/>
        <s v="Piattaforma europea che permette l'incontro tra risparmiatori e consulenti finanziari."/>
        <s v="Progetta, realizza e impiega UAS (Unmanned Aerial Systems, o droni) con lo scopo di raccogliere dati strategici per la progettazione, costruzione e manutenzione di assets in ambito infrastrutture e Real Estate. "/>
        <s v="Piattaforma di lending crowdfunding dicata alla riconversione industriale, ecologica, immobiliare e tecnologica."/>
        <s v="System Integrator specializzato  nella  progettazione,  integrazione  e  gestione  di soluzioni tecnologiche con professionisti presenti su tutto il territorio nazionale, garantendo tempi di intervento rapidi e risolutivi."/>
        <s v="MGA insurtech che, grazie ad un modello distributivo phygital (una piattaforma digitale e una rete di collaboratorisu tutto il territorio nazionale), offre protezione per artigiani, PMI e professionisti."/>
        <s v="Ha sviluppato un sistema innovativo per la diagnostica citologica."/>
        <s v="Ha sviluppato un sistema di monitoraggio della qualità dell’aria."/>
        <s v="Piattaforma web/app che nasce come aggregatore di recensioni_x000a_web di attività commerciali da diverse piattaforme come Google, TripAdvisor. Bestogoo è attualmente focalizzato sul settore Ho.Re.Ca. e food-tech e si pone l'obiettivo di diventare una piattaforma all-in-one che accompagni l'utente nel fase di ricerca, scelta, prenotazione e pagamento."/>
        <s v="Classificata come PMI innovativa, è specializzata nella consulenza, progettazione e sviluppo di software e hardware per i seguenti settori: aerospaziale, telecomunicazioni, trasporti, mobilità, sicurezza, assicurativo e vending. Grazie a numerose proprietà intellettuali nazionali ed internazionali nel settore della certificazione dei dati di bordo, AC progetta e sviluppa sistemi complessi per il tracciamento ed il monitoraggio delle merci, per la sicurezza in movimento ed il cost saving delle flotte aziendali._x000a_AC ha, inoltre, maturato esperienza nel business del tracciamento dei rifiuti, grazie alla proprietà del brevetto alla base della tecnologia adottata dai dispositivi utilizzati da Sistri. A fine 2015 l’azienda ha fatto il suo ingresso nel settore assicurativo grazie ad un contratto di fornitura di dispositivi e servizi con Intesa San Paolo."/>
        <s v="Ha sviluppato una tecnologia brevettata per la realizzazione di pannelli radianti."/>
        <s v="Sviluppo di soluzioni software che sfruttano l’intelligenza artificiale, dedicate al mondo del manufacturing (robotica) e al settore del life science (biomedicale, farmaceutico, diagnostico) per migliorarne i processi."/>
        <s v="Marketplace che grazie ad algoritmi di generative AI connette i_x000a_clienti profilati con i giusti assicuratori digitali e analogici."/>
        <s v="Attiva nel settore food, produce basi per gelato, presenti in diversi formati e varianti, che vengono vendute attraverso i canali della GDO e Ho.Re.Ca, ma anche farmacie, parafarmacie e negozi di articoli sportivi."/>
        <s v="Piattaforma social sulla cucina con una community di oltre 5,5m di utenti."/>
        <s v="Soluzione in grado di identificare le vulnerabili prima che avvengano attacchi hacker, sia in ambito OT che wireless IoT."/>
        <s v="Si occupa dello sviluppo di punti vendita in franchising in ambito ristorazione."/>
        <s v="Certificazione autenticità dei brand."/>
        <s v="Ha sviluppato e commercializzato un prodotto a supporto per i veicoli coinvolti nelle attività antincendio."/>
        <s v="Si occupa di ricerca, progettazione, produzione e assemblaggio di macchinari per la produzione di idrogeno verde."/>
        <s v="App Web 3.0 che consente di acquistare e scambiare gli Star Player Token, vale a dire le monete digitali delle star del calcio il cui valore è legato alla prestazione dentro e fuori dal campo dell’atleta."/>
        <s v="Attiva nel settore dell’advertising out-of-home, utilizza una tecnologia che permette di proiettare pubblicità in-tunnel. In particolare, l’in-tunnel advertising consiste nel proiettare spot dinamici all’interno dei tunnel bui (es. metropolitane) per comunicare ai passeggeri messaggi pubblicitari in un momento in cui sono inattivi e quindi più ricettivi."/>
        <s v="Marketplace per i mercati rionali. In particolare, permette alle attività commerciali dei piccoli esercenti di fornirsi di una vetrina digitale e ai cittadini di trovare il mercato più vicino e acquistare da casa per una spesa locale sostenibile."/>
        <s v="Sviluppa applied games che utilizzano algoritmi di machine learning ed intelligenza artificiale per creare percorsi di potenziamento delle competenze cognitive dei ragazzi, in particolare di studenti con Disturbi Specifici di Apprendimento (DSA)."/>
        <s v="Si occupa di gestione delle risorse forestali, agricole e naturali. In particolare, ha sviluppato Robin Wood, piattaforma dedicata alla vendita di compensazioni emissive e servizi ecosistemici dove individui e imprese potranno diminuire il loro impatto sostenendo progetti di cura del territorio sulle montagne."/>
        <s v="Offre servizi di mentoring e di consulenza finanziaria e fiscale ad un prezzo accessibile per fornire a studenti e giovani professionisti uno spazio digitale sicuro dove coltivare e sviluppare la propria indipendenza economica e finanziaria."/>
        <s v="La società sta sviluppando soluzioni software per il monitoraggio del rischio clinico farmaceutico; vuole, in sintesi migliorare la qualità dei dati e ridurre il time-to-market di un farmaco._x000a_Cyntegrity si sforza di creare un cloud di gestione del rischio completamente automatizzato e centralizzato."/>
        <s v="EHT è un Consorzio Stabile di imprese ICT per la partecipazione agli_x000a_appalti pubblici, opera da general contractor nell’ambito di appalti nel_x000a_settore privato e come PMI Innovativa è impegnata in attività costanti di ricerca e sviluppo."/>
        <s v="Piattaforma per prenotare servizi di assistenza domiciliare."/>
        <s v="PMI innovativa leader nella realizzazione di macchine con tecnologia electrospinng per laboratori e dipartimenti R&amp;D. In particolare, le macchine sono ingegnerizzate per produrre nanofibre altamente specializzate per particolari applicazioni industriali e medicali. "/>
        <s v="Ha sviluppato una soluzione che permette di elaborare statistiche predittive sui risultati degli eventi sportivi, nell'ambito del betting."/>
        <s v="Servizio per la gestione automatica delle email basato su algoritmi di intelligenza artificiale. In particolare, il servizio gestisce le email in ingresso attraverso un concetto di priorità che si basa sulle caratteristiche ed abitudini proprie di ogni utente."/>
        <s v="Sta sviluppando un localizzatore satellitare d’emergenza portatile, destinato in primis al settore elicotteri per poi estendersi ad altri_x000a_segmenti (es. droni, settore marittimo)."/>
        <s v="Marketplace per la vendita di  ricambi usati per auto provenienti da autodemolizioni e ricambisti."/>
        <s v="E-commerce per la vendita di prodotti siciliani di qualità. Ha poi lanciato la linea B2B e le cloud kitchen."/>
        <s v="Società di performance marketing focalizzata su iGaming e betting."/>
        <s v="Operativa nel settore dello smart home, Domoki è un piccolo microcomputer che sostituisce i normali interruttori elettrici._x000a_È possibile monitorare e controllare tutti i dispositivi elettrici di casa usando il touchscreen, il cellulare o la propria voce."/>
        <s v="Servizio di food delivery."/>
        <s v="Ha realizzato RoBee, un robot umanoide da impiegare in aziende del settore industriale e medicale per aiutare gli esseri umani nei lavori più stancanti e pericolosi dal punto di vista fisico e psicologico. "/>
        <s v="Produce e vende materassi di altissima qualità, dal design unico e dal prezzo competitivo, in grado di rispondere a tutti i tipi di esigenze, adattandosi a qualunque struttura corporea e posizione di riposo."/>
        <s v="Marketplace per il mercato ittico, che collega produttori ed operatori Ho.Re.Ca."/>
        <s v="Piattaforma B2B che sviluppa Cliniche Virtuali (proprietarie o in partnership) specializzate per la gestione di determinate patologie e condizioni: un unico punto di accesso che raccoglie contenuti scientifici, un vasto network di medici e una centrale di telemedicina. "/>
        <s v="Social di affiliate marketing."/>
        <s v="Realizza smart keypads con materiali di altissima qualità e capaci di integrarsi con le piattaforme leader al mondo nella domotica."/>
        <s v="Hanno sviluppato una piattaforma per le PMI, con la quale è_x000a_possibile monitorare i dati in tempo reale, generare indicazioni che suggeriscano in modo chiaro quali strategie attuare per anticipare il mercato e rimanere competitivi nel tempo."/>
        <s v="Specializzata in digital audio, si occupa non solo della produzione di podcast per le aziende, ma anche di definire la loro digital audio strategy, accompagnando le società in tutte le fasi della strategia, dalla produzione alla distribuzione, dalla promozione alla valorizzazione."/>
        <s v="Realizza prodotti cosmetici a base di pasta di mele. "/>
        <s v="Supermercato online il cui modello è basato sui Tulips Hub, vale a dire magazzini tecnologici di prossimità con i laboratori per la lavorazione dei prodotti freschi, che consente di consegnare la spesa in 3 ore. "/>
        <s v="Sealence S.p.A. è un’azienda italiana innovativa nel settore della mobilità marina sostenibile. Si definisce una Deep Tech Green Company, focalizzata sullo sviluppo di soluzioni avanzate per la propulsione navale, con particolare attenzione all’efficienza, alla riduzione dell’impatto ambientale e al miglioramento dell’esperienza di navigazione. Sealence ha sviluppato DeepSpeed, un innovativo getto idrodinamico elettrico ad alte prestazioni, con brevetti registrati in 50 paesi che si distingue per la sua silenziosità, efficienza delle prestazioni (superiori rispetto ai tradizionali motori a elica) e sostenibilità (emissioni zero e risparmio energetico significativo)."/>
        <s v="Soluzione software che nasce con il preciso intento di aumentare la produttività e l’organizzazione in ogni persona coinvolta in qualunque processo aziendale, permettendole di gestire, in una sola interfaccia: posta elettronica, collaborazione, gestione incarichi e scadenze, calendario, profilazione anagrafiche, gestione pratiche e progetti."/>
        <s v="Servizi di consulenza digitale (Digital Consulting, Service Design e UX, ecc.). In paricolar modo la società ha sviluppato Skylikes, un'assistente alla vendita che punta ad innovare il mondo retail (e non solo), sostituendosi al commesso o supportandolo per migliorarne la sua efficienza._x000a_1) Recupera i dati del cliente dai social raggruppandoli; 2) Propone il prodotto più in linea con i gusti del cliente; 3) Memorizza il feedback del cliente e grazie al machin e-learning migliora la sua predizione."/>
        <s v="Attiva nel settore del marketing e dell’intelligenza artificiale mediante una piattaforma di marketing intelligence ed automation che permette di offrire un’esperienza di shopping personalizzata analizzando i comportamenti dei propri utenti ed automatizzando le azioni di Re-Engagement; in dettaglio la piattaforma coordina e adatta in tempo reale le attività di marketing su tutti i canali online e offline. Audience centralizzate e algoritmi, in grado di apprendere e adattarsi al comportamento degli utenti, permettono di ottimizzare con efficacia i risultati di vendita."/>
        <s v="Società antifrode che ha sviluppato un'app per il riconoscimento biometrico, al fine di digitalizzare la fase di onboarding del processo di antiriciclaggio. "/>
        <s v="Software AI based per il riconoscimento documentale."/>
        <s v="Servizio online  che consente di aprire e gestire attività imprenditoriali o professionali in qualsiasi regime fiscale senza la necessità di incontrare personalmente un commercialista. In particolare, la società offre tutti i servizi fiscali, dall’aprire una partita IVA in regime forfettario fino alla costituzione di una società di capitali (srl o startup), completamente da remoto grazie alla consulenza di un commercialista iscritto all’albo, che inquadra l’attività nel regime fiscale più adatto e segue tutti gli adempimenti burocratici necessari."/>
        <s v="Tecnologie per l’allenamento isoinerziale, la preparazione atletica e la riabilitazione; nasce da collaborazione tra allenatori di livello mondiale, atleti professionisti, ecc. e annovera tra i propri clienti club sportivi a livello mondiale tra cui: Juventus, Milan, ecc. La società vuole proporre al mercato una soluzione in grado di controllare i parametri del lavoro svolto in un contesto di allenamento, di recupero e di prevenzione: la tecnologia desmodromica. Le attrezzature Desmotec sono strumenti adatti al potenziamento, alla tonificazione ed alla preparazione muscolare. Tutti i dispositivi includono il software proprietario che consente, tra le altre cose, di monitorare in tempo reale la performance dell’allenamento gestendo inoltre un programma globale di know-how sharing volto a sostenere l’innovazione nell’allenamento funzionale. L’allenamento gestito con le macchine isoinerziali non migliora solo la forza o la potenza ma anche l’elasticità ed il controllo neuromotorio del gesto; l’utilizzo regolare riduce sensibilmente l’insorgenza di lesioni muscolari."/>
        <s v="La società ad oggi svolge attività di consulenza in ambito efficienza energetica/supporto ad attività di ESCO."/>
        <s v="Piattaforma integrata con e-commerce e marketplace, che permette pagamenti, servizi di personalizzazione del prodotto, gestione del magazzino, spedizioni veloci ed economiche e servizio di assistenza clienti."/>
        <s v="Soluzione sowftare per interazione mobile di smart device basata sulla prossimità."/>
        <s v="Brand di prodotti oral care che unisce formule tecnologicamente avanzate a sapori innovativi per rendere unica l’esperienza del consumatore finale."/>
        <s v="Piattaforma che supporta le startups nella gestione di documenti ed attività legate al fundraising (es. ricerca di investitori, simulazione di round, gestione di cap table e piani di stock option, valutazione)."/>
        <s v="Tramite l’intelligenza artificiale e l’interazione tra esperti di big data ed esperti discografici, ha sviluppato una piattaforma che consente a tutti gli artisti ed ai loro team di comprendere le strategie migliori da adottare per accelerare la loro carriera sui media più influenti: gli store di distribuzione digitale come Spotify e Youtube ed i social media come TikTok ed Instagram."/>
        <s v="Con l’obiettivo di ridurre la plastica monouso utilizzata nel packaging e il trasporto dell’acqua, R5 Living è specializzata in prodotti per la pulizia della casa e il bucato."/>
        <s v="Sviluppa tecnologie di intelligenza artificiale per la gestione del mercato del private debt. In particolare, gli investitori istituzionali hanno a disposizione un tool completo dal data sourcing e treatment (data quality e data enrichment), due diligence, alle più sofisticate analisi predittive, tra cui proiezioni di flussi di cassa, valutazione degli investimenti ed ottimizzazione del portafoglio. Gli originators del credito possono invece fare uso dell’Hyper Data Room, una piattaforma per aumentare la trasparenza durante il processo di due diligence, ottimizzare la strutturazione dell’offerta e ridurre i tempi di investimento."/>
        <s v="AliveShoes è una startup italiana con sede anche in USA, fondata e gestita da Luca Botticelli; la startup offre alle persone e alle aziende la possibilità di creare da zero le proprie scarpe personalizzate."/>
        <s v="Ha sviluppato IRID, una tecnologia in grado di far adattare le lenti alla luce circostante, senza l'utilizzo di batterie. Ad oggi, questa tecnologia viene applicata su caschi da moto, dispositivi di protezione delle forze dell'ordine e lenti graduate."/>
        <s v="Piattaforma che consente la gestione dei contenuti digitali personali e l’esecuzione delle istruzioni post mortem in merito ad essi."/>
        <s v="Ha realizzato una maniglia per winch pieghevole da utilizzare sulle barche a vela, che non necessita di essere rimossa dalla sua sede."/>
        <s v="Ha realizzato il primo snack alimentare salutare, con l'obiettivo di lanciare un'intera linea di prodotti."/>
        <s v="Marketplace  per l'offerta di prodotti agroalimentari Made in Italy certificati in blockchain."/>
        <s v="Piattaforma per l'offerta di esperienze culinarie e artistiche con artigiani locali."/>
        <s v="Marketplace esclusivamente dedicato alle maglie da calcio."/>
        <s v="Fornisce supporto a domicilio e da remoto nell’utilizzo, installazione e configurazione di prodotti hi-tech attraverso assistenti specializzati nelle più recenti tecnologie."/>
        <s v="Ha sviluppato un sistema di automazione per la robotica industriale basato sull’AI, pensato per le PMI."/>
        <s v="Sviluppato Stack Max V3, una piattaforma integrata di enterprise cloud."/>
        <s v="Progetta e sviluppa sistemi verdi in grado di purificare l'aria di ambienti interni."/>
        <s v="Piattaforma di messagistica instantanea applicata al modo industriale."/>
        <s v="Piattaforma che consente di trasformare la propria voce in identità digitale, sistema di pagamento e firma."/>
        <s v="Sviluppo di SellFull, un order manager logistico dedicata al mondo e-commerce composto da una web application e da un back end."/>
        <s v="Collettivo alimentare  sviluppato su un marciapiede composto da 4 cucine, una caffetteria e una enoteca partner, riunite in un progetto comune sviluppato come hub di street food di qualità."/>
        <s v="Soluzione di domotica, in modalità retrofit, per controllare da remoto interrutori."/>
        <s v="Soluzione (Saas cloud-based) per la gestione dei flussi di attività (selzione piatti, ordinativi, comanda, gestione ordini in cucina, ecc.) nel mondo della ristorazione."/>
        <s v="Attiva nella produzione e commercializzazione di alimenti proteici da frigo, a base di albume d’uovo ed ingredienti naturali."/>
        <s v="Ha sviluppato un algoritmo predittivo proprietario per ottimizzare le ricerche degli utenti tramite la voce. Ad oggi, la principale applicazione è per il settore real estate (uso dell'IA per proporre solo immobili davvero in linea con le esigenze degli utenti)."/>
        <s v="Coach virtuale, basato sull’intelligenza artificiale, che fornisce ai ciclisti programmi di allenamento personalizzati."/>
        <s v="Ha sviluppato un sistema di creazione di piani nutrizionali personalizzati, basati sull’analisi della biochimica di ciascun individuo."/>
        <s v="Piattaforma che acquisisce dati direttamente da impianti esistenti (di nuova o vecchia generazione) o da sistemi di supervisione/controllo/esecuzione della produzione ed ottimizza i processi manifatturieri. "/>
        <s v="System Integrator di Hubspot."/>
        <s v="Two-sided platform che offre un servizio di auto in abbonamento collaborando con i dealers."/>
        <s v="Soluzione mobile per localizzazione di negozi  e prodotti verificando disponibilità in-store, acquisto, ecc."/>
        <s v="Ha sviluppato una tecnologia in grado di riprodurre emozioni e imitare l’intonazione e la prosodia del parlato umano, con qualsiasi voce e in più lingue."/>
        <s v="Piattaforma che aiuta le aziende a selezionare e a collaborare con i migliori tech freelancers."/>
        <s v="Ha sviluppato un'app operante nel campo del turismo che mette in  contatto turisti e cittadini con hotel, bed &amp; breakfast, case vacanza, ristoranti convenzionati, guide turistiche, agenzie di noleggio, taxi, autisti NCC, driver indipendenti."/>
        <s v="Ha sviluppato una blackbox plug&amp;play per proteggere da attacchi informatici. "/>
        <s v="Progetta, sviluppa e installa sistemi robotici avanzati per il settore della general industry."/>
        <s v="Operativa nell’ambito insurtech ed in particolar modo nel social insurance."/>
        <s v="Software per analisi predittiva basata su IA per migliorare la produttività degli impianti prevenendone i guasti, in ambito materiali da costruzione, sostanze chimiche, cellulosa e carta, acciaio ed estrazione."/>
        <s v="Piattaforma che consente agli agricoltori di vendere direttamente ai consumatori e ai rivenditori."/>
        <s v="App che consente agli utenti di cantare brani, registrare video delle proprie esibizioni e di condividere il proprio talento in un social network."/>
        <s v="Piattaforma che aiuta i clienti a scegliere gli e-commerce italiani più sicuri e affidabili."/>
        <s v="PMI operante nel settore del Deep Tech con focus sul segmento dello Human Computer Interface che fornisce una gamma di dispositivi e software in grado di aiutare le persone colpite da gravi patologie a comunicare con l'esterno."/>
        <s v="Startup specializzata nella produzione e distribuzione di dispositivi medici innovativi, utilizzati in ambito neurochirurgico."/>
        <s v="Media company verticale su Newsroom, Metaverso, Bitcoin, Health, Green, Crime, Lifestyle, Poptage, Popcast."/>
        <s v="Piattaforma leader in Europa per il delivery di acqua, bevande e prodotti bulk."/>
        <s v="Azienda biotech che sviluppa bio-nanotecnologie di incapsulamento organico, biodegradabile e microplastic-free."/>
        <s v="Azienda tecnologica che integra l'intelligenza artificiale e la tecnologia dei robot mobili autonomi con il fine di consentire ai robot di svolgere compiti fisici pesanti nell'edilizia e nelle industrie."/>
        <s v="PMI innovativa operante nel settore della plastica riciclata. In particolare, produce è l'EcoAllene, un prodotto plastico riciclato realizzato dallo scarto dei cartoni tetrapak."/>
        <s v="Soluzione digitale  che permette di organizzare e gestire le Assemblee dei Soci e le riunioni del Consiglio d’Amministrazione in qualunque modalità (fisica, ibrida, interamente in videoconferenza)."/>
        <s v="Piattaforma Web3 che permette, previa verifica dell'identità, ai lavoratori delle imprese, ai freelance e a chi cerca lavoro, di crearsi un fascicolo elettronico del lavoro che tenga traccia delle credenziali verificabili del mondo del lavoro: attestati per corsi di formazione, esami per la verifica dell'apprendimento, ruoli aziendali, progetti e benefits ricevuti."/>
        <s v="Multisport Edutainment Platform che si pone l'obiettivo di far appassionare i next generation alla pratica sportiva, attraverso la collaborazione di grandi atleti olimpici e paraolimpici e accordi commerciali con tutti i brand che sponsorizzano lo sport."/>
        <s v="Azienda di elettronica che offre sistemi di noleggio di powerbank e servizi di condivisione dell'energia. "/>
        <s v="Attiva nel mercato di noleggio operativo, ha introdotto in Italia il modello del performance renting che consente alle aziende clienti di avere la disponibilità di vari tipi di asset strumentali senza acquistarli, ma attraverso il pagamento di un canone ricorrente."/>
        <s v="Applicazione web e mobile che consente ai suoi utenti di monitorare le bollette personali di luce e gas e le spese quotidiane."/>
        <s v="Sviluppo di prodotti e soluzioni per Smart Home a basso costo e di facile installazione."/>
        <s v="Lavora in ambito second life Battery. Ha brevettato una tecnologia per offrire una seconda vita alle batterie. Ad oggi offre soluzioni di mobile charging innovative per auto elettriche e ibride dei privati e delle aziende nel settore della mobilità. Fondata nel 2021."/>
        <s v="Portale per la vendita del cibo italiano di eccellenza declinato nella vendita di prodotti (marketplace B2C e B2B) e vendita di contenuti editoriali legati al mondo del fine food."/>
        <s v="Piattaforma di pagamenti digitali, specializzato verticalmente per il mondo della scuola, integrato nelle applicazioni e con gli stakeholder scolastici."/>
        <s v="Startup innovativa fondata con l'ambizione di migliorare il settore della prevenzione dei tumori sfruttando il notevole potenziale dell'intelligenza artificiale."/>
        <s v="Startup tecnologica che sviluppa modelli predittivi di AI, con un focus particolare sul settore della distribuzione alimentare. Combinando uno studio metodico dei dati, personalizzazione dei processi aziendali e velocità di integrazione per restituire un output accurato in modo da aumentare i profitti, ridurre le interruzioni di magazzino e ottimizzare gli inventari."/>
        <s v="Distributore digitale di vini, superalcolici e bevande per gli operatori del settore Ho.Re.Ca, raccogliendo ordini tramite l'utilizzo di un e-commerce collegato ad un software gestionale custom e proprietario che abilita la digitalizzazione della gestione della filiera sia lato Drinkme che lato cliente."/>
        <s v="Operatore del settore Medtech e dei servizi per la salute digitale, focalizzato sulla riabilitazione dei pazienti post-ictus e ADHD tramite l'utilizzo di un di un dispositivo medico (componente hardware), a cui è stato abbinato un software che combina lenti prismatiche con app e giochi su tablet."/>
        <s v="Broker assicurativo digitale per piccole imprese, professionisti e freelance che, tramite l'utilizzo di un algoritmo e di una piattaforma di analisi dati, permette di modulare il servizio sulla base delle esigenze specifiche dell' attività."/>
        <s v="Sustainable Brand Platform offre una soluzione digitale per la gestione dei dati di sostenibilità per l'industria della moda, offrendo servizi come: ecoscore, impronta di carbonio, LCA del prodotto, analisi degli hotspot, definizione degli obiettivi, strumento di progettazione sostenibile. "/>
        <s v="PMI marchigiana che realizza calzature fashion-sport per uomo, donna e bambino, venduto a livello globale nei rivenditori riconosciuti e nelle boutique."/>
        <s v="Crea nuovi materiali biodegradabili premium per l’industria del fashion e del lusso, attraverso processi di trasformazione che abbiano un impatto minimo su ambiente e persone."/>
        <s v="Sviluppa soluzioni per la gestione informatizzata dei rifiuti: fornisce servizi dedicati alla gestione fiscale, amministrativa e organizzativa del settore del trasporto/recupero/smaltimento rifiuti e opera anche nell’ambito del settore Rifiuti Solidi Urbani."/>
        <s v="Azienda alimentare che produce prodotti agroalimentari sani e sostenibili che sostengono gli agricoltori e proteggono l'ambiente."/>
        <s v="Opera nel mercato del Digital Property Management e si specializza nella gestione digitale delle proprietà, lasciando al proprietario la parte operativa (check-in fisico, pulizia, e manutenzione)."/>
        <s v="Sviluppa soluzioni personalizzate per ottimizzare la gestione dell'illuminazione stradale, del controllo dell'energia e dei sistemi di automazione."/>
        <s v="Crea soluzioni di lavoro, che riunisce i lavoratori remoti, le loro aziende, i locali, i comuni per ridefinire il mondo del lavoro a distanza."/>
        <s v="Affitta piccoli alloggi nomadi, moduli abitativi autosufficienti su ruote, che migrano, si insediano temporaneamente in luoghi naturali selezionati."/>
        <s v="Piattaforma dove le guide certificate possono organizzare viaggi di gruppo per gli appassionati di sport estremi."/>
        <s v="Soluzione di CRM e Marketing automations dedicata al settore alberghiero che risponde alle specifiche esigenze in un unico strumento. È stata progettata attorno alle specifiche integrazioni del settore e rappresenta il data hub degli albergatori.. "/>
        <s v="Piattaforma Digitale che permette la consulenza di immagine digitale, fondendo &quot;Armocromia&quot; e Shapes Theory al fine di incrementare le vendite dell'e-commerce."/>
        <s v="Ha sviluppato una piattaforma in cloud che ottimizza i tempi di incasso e pagamento delle fatture con una soluzione centralizzata facilitando la circolazione di liquidità lungo la filiera, permettendo alle aziende di gestire tutto il processo e senza modificare i processi amministrativi, grazie alla completa automazione della piattaforma."/>
        <s v="Supporta le aziende manifatturiere nel loro percorso di innovazione dei processi produttivi in ottica Industria 4.0, operando nell'ambito di: Automazione econtrollo, monitoraggio della produzione e ricerca e sviluppo."/>
        <s v="App per guidare le persone a tenere traccia del proprio stato di salute, attraverso uno strumento che possa essere d’aiuto nell’organizzazione e comprensione della propria documentazione clinica."/>
        <s v="Applicazione che consente alle persone di guadagnare denaro su base giornaliera da tutte le azioni online e offline che svolgono senza l'utilizzo di partnership."/>
        <s v="Realizza una stampante 3D per l'odontoiatria che consente ai dentisti di eseguire restauri dentali in policromia in meno di 2 ore. Utilizza un processo che sostituisce le fasi di produzione, colorazione e rifinitura finora necessariamente eseguite dal dentista e dal laboratorio odontotecnico."/>
        <s v="Piattaforma che permette agli utenti di guadagnare segnalando immobili in vendita selezionando i migliori professionisti/partners immobiliari sul territorio."/>
        <s v="Tramite l'utilizzo dei dispositivi IoT e IA, offrono servizi di impollinazione monitorata agli agricoltori, aumentando i rendimenti delle colture e proteggendo gli impollinatori."/>
        <s v="PMI innovativa che produce fibre, filati e tessuti a partire dagli agrumi - attraverso un processo brevettato - per i settori moda, arredamento e automotive."/>
        <s v="Piattaforma digitale per la gestione del servizio oggetti rinvenuti per il mondo Business e Consumer che permette di ritrovare il proprio oggetto smarrito ovunque ci si trovi."/>
        <s v="Startup proptech di presale renovation e instant buying che ha l’obiettivo di innovare il modo in cui si compra e si vende casa nel mercato immobiliare. Tramite un algoritmo di valutazione stimano il valore di un immobile per poi ristrutturarlo e rivenderlo."/>
        <s v="Fornisce alle medie e grandi aziende stampanti 3D e il know-how necessario per garantire che la manifattura additiva sia implementata con successo nei processi produttivi.  "/>
        <s v="Sistema integrato in cloud che aiuta le piccole e micro imprese a ridurre i costi di gestione ottimizzando le proprie risorse."/>
        <s v="App di cybersecurity che consente agli utenti di certificare l'autenticità e garantire l'immutabilità di contenuti digitali (video, foto, documenti, ecc.) con valore legale al fine di prevenire frodi e disinformazione. "/>
        <s v="Piattaforma digitale operante nel settore moda  specializzato esclusivamente in maglieria di lusso naturale Made in Italy."/>
        <s v="Si occupa di realizzare insieme ad aziende del mondo fashion capi di abbigliamento, consentendo a chi li acquista di ricevere anche l’NFT."/>
        <s v="Forniscono soluzioni cloud on-premise sia sui server sia su accessori hardware. Il sistema operativo AtomOS è inoltre in grado di rivendere automaticamente l'energia in eccesso fornita dall'infrastruttura locale. "/>
        <s v="Hanno sviluppato un software (Anima) che automatizza la creazione e l’allenamento di reti neurali per la visione artificiale ottimizzandole by design in base all'hardware di destinazione, ai task da eseguire, ecc."/>
        <s v="Hanno sviluppato un sistema biometrico Zero-Knowledge Biometrics (ZKB) che autentica gli utenti oltre che i loro dispositivi, non memorizzando alcun dato biometrico garantendo privacy e sicurezza per gli utenti."/>
        <s v="Assistente virtuale di codice AI che fornisce soluzioni e suggerimenti per qualsiasi problema che possa sorgere durante il processo di sviluppo del software ed è in grado di aumentare la produttività degli sviluppatori accelerando la codifica, il debug, il refactoring, la documentazione e molte altre attività."/>
        <s v="Soluzione sostenibile per risolvere il problema della crisi idrica, ridefinendo il modello di fornitura idrica tradizionale, grazie al suo business model basato sul servizio di fornitura d’acqua a consumo, alla propria tecnologia di desalinizzazione ad osmosi inversa solare brevettata e al suo approccio inclusivo che coinvolge le comunità locali nei progetti."/>
        <s v="Società Benefit e Start Up Innovativa fondata sul possesso in via esclusiva delle Licenze di un brevetto relativo alla turbina universale in grado di convertire l'energia rinnovabile proveniente dal moto ondoso, dalle correnti di fiume, di mare e di maree e dal vento in energia elettrica utilizzabile per le più ampie applicazioni."/>
        <s v="Ha sviluppato due diversi sistemi: un sistema che previene l'inquinamento marino da plastica combinando l'automazione industriale, l'IoT e l'intelligenza artificiale;_x000a_e una soluzione che ha l'obiettivo di monitorare i corsi d'acqua per ottenere una mappatura spaziale dei flussi di rifiuti plastici che raggiungono gli oceani attraverso i fiumi."/>
        <s v="Start-up innovativa focalizzata sullo sviluppo, produzione e gestione di impianti industriali in “aeroponica ad alta pressione”, per la produzione e coltivazione di piante bio- fortificate in vertical farming."/>
        <s v="Ha sviluppato e integrato un sistema di tracciabilità e rintracciabilità nel comparto alimentare attraverso l’utilizzo di metodologie che consentono di verificare la qualità e la provenienza delle materie prime in sicurezza attraverso strumenti di analisi immediati, innovativi, non invasivi. "/>
        <s v="Ha sviluppato una linea di prodotti per cani human grade e freschi al 100% che possono durare fino a 60 giorni fuori dal frigo o dal freezer per la consegna a domicilio."/>
        <s v="Realizza bio-ingredienti ad alto valore aggiunto per l’impiego negli ambiti cosmetico, del coating e dei bio-lubrificanti."/>
        <s v="Cosctruiscono e installano sistemi di imballaggio on-demand di nuova generazione, che rispondono alle esigenze dei clienti in materia di Industria 4.0, risolvendo il problema dell'eccesso di imballaggi nel settore dell'e-commerce."/>
        <s v="Opera nel settore dell'immobiliare, in particolare, offrono una combinazione dei vantaggi di affittare/possedere una casa, trasformando metà del canone mensile di affitto in un anticipo."/>
        <s v="Piattaforma per le aziende che aiuta a migliorare la salute mentale dei dipendenti e a ridurre il burnout "/>
        <s v="Piattaforma distributiva di contenuti Podcast su audience qualificate e targetizzate presso un network di editori Premium"/>
        <s v="Ha sviluppato un sistema di mobile payment e telemetria e trasforma i punti vendita automatizzati, presidiati o meno, in punti vendita connessi e intelligenti."/>
        <s v="Hanno creato un portale che, attraverso la formazione, mette nelle condizioni tutto lo staff delle strutture di poter ospitare in totale sicurezza i clienti con celiachia, intolleranza al lattosio, etc.."/>
        <s v="Piattaforma digitale sul mondo del lavoro che ha lo scopo di aiutare i lavoratori a godere appieno di tutte le opportunità economiche che ha a disposizione."/>
        <s v="Società specializzata nella vendita online di abbigliamento da bambino. "/>
        <s v="Brand digital-first specializzato in abbigliamento da casa Made in Italy."/>
        <s v="Start up che produce e vende un limitatore di velocità la cui tecnologia consente di produrre energia pulita trasformando l'energia cinetica del passaggio dei veicoli sulla sua superficie."/>
        <s v="Sviluppa software personalizzati, fornisce kit completi per procedure di id-proofing, onboarding, eKYC, strong authentication e firma digitale, e fornisce consulenza e formazione in materia di blockchain, cybersecurity e sicurezza ICT."/>
        <s v="Formano professionisti in ambito AI tramite corsi on demand, workshops, mentoring e progetti pratici con aziende."/>
        <s v="Piattaforma di corsi online certificati."/>
        <s v="Cinebooking.com: raccoglie tutte le proposte offerte dal mercato del lavoro dell’industria entertainment (per esempio dai siti tradizionali e dai social) e le propone ai propri utenti, oltre alle ricerche dirette eseguite in Cinebooking da parte dei recruiter._x000a_Onlymeet.com: Una web/app dating che agevola l’incontro tra le persone con orientamento sessuale etero, gay e lesbian finalizzando l’incontro a una cena, partecipazione ad un evento o viaggio di coppia."/>
        <s v="ICT Cloud Company che sviluppa soluzioni personalizzate basate su Cloud, raccogliendo ed elaborando dati da ambienti eterogenei in ambito consumer e business selezionando diverse tipologie di sensori, gestendone i protocolli e integrandoli nel Cloud._x000a_"/>
        <s v="Impact Company che sta realizzando una piattaforma integrata per il trasporto a corta distanza delle persone in ambienti indoor (aeroporti, ospedali, ...) e aree pedonali grazie ad una soluzione B2B proprietaria che prevede software intelligenti e veicoli di design a guida autonoma."/>
        <s v="Ha sviluppato e brevettato una tecnologia poligenerativa che tratta i fanghi da depurazione in maniera circolare minimizzandone la massa in uscita, producendo energia rinnovabile ed estraendo materie prime seconde."/>
        <s v="Hanno sviluppato una piattaforma Edutech proprietaria che abbina Learning management system e l’AI per generare contenuti formativi continuativi e automatizzati, che vendono in white lable alle aziende che vogliono erogare contenuti formativi in maniera semplice e rapida. "/>
        <s v="Fornisce un servizio verticale dedicato al monitoraggio e all’automazione delle serre e delle coltivazioni a pieno campo che prevede la copertura trasversale e la fornitura in modo integrato dei tre asset principali: network LoRaWAN, sensori/attuatori e intelligenza artificiale."/>
        <s v="Strumento che esegue l’analisi automatizzata del codice sorgente, utilizzando algoritmi proprietari, rilevando inefficienze che hanno un impatto negativo sulla qualità dell'architettura del software (affidabilità e sicurezza)."/>
        <s v="Ha creato degli algoritmi di ottimizzazione proprietari che utilizzano AI per ridurre i tempi di pianificazione dei trasporti abbattendo il numero di km percorsi e riducendo l’emissione di CO2."/>
        <s v="Migliora la customer experience delle aziende clienti sfruttando il valore combinato dei canali digitali e dell’AI. Le piattaforme Eudata sono orientate a gestire tutto il customer journey del cliente, toccando i processi di prevendita, vendita, marketing e post vendita. "/>
        <s v="Marketplace attiva nel settore del noleggio auto a lungo termine che, attraverso una piattaforma proprietaria, offre alla clientela un servizio personalizzato di offerta auto nuova o usata."/>
        <s v="Ha sviluppato un app per il delivery, specializzata prevalentemente ad oggi nel food-delivery."/>
        <s v="Sviluppa soluzioni di gestione termica evitando il surriscaldamento del microprocessore e del server, aumentando le prestazioni complessive e riducendo il consumo energetico e il rumore all'interno dei data center."/>
        <s v="Ha sviluppato una piattaforma per semplificare il lavoro dei team di prodotto attraverso l'utilizzo dell’intelligenza artificiale. Nello specifico, la piattaforma raccoglie ed elabora le informazioni da tool terzi per estrarre Product Insights e stabilire le priorità di realizzazione dei prodotti."/>
        <s v="Si occupa di implementare tecnologie avanzate nei sistemi avionici al fine di rilevare tempestivamente emergenze e incendi. Inoltre, la tecnologia viene utilizzata anche per i velivoli adatti alle missioni speciali e nei progetti avanzati di monitoraggio aereo."/>
        <s v="Opera nel mondo blockchain e delle crypto, in particolare, si occupano di due diligence su qualsiasi progetto blockchain / crypto / web3 e_x000a_investigazioni crypto ad ampio spettro (law enforcement, forense, AML), indivisduando la presenza reale dei fondi, il percorso, la provenienza (se lecita o illecita), l’entità, la valuta, le transazioni, fino al loro possibile blocco, tramite gli enti emittenti."/>
        <s v="Ha sviluppato un'app che permette ai dipendenti aziendali di accedere a sessioni con un mental coach sia in real-time che on-demand, oltre alla possibilità di usufruire di contenuti on-demand."/>
        <s v="Piattaforma di wealth management modulare e incentrata sui processi di front-office digitale per piccole e medie imprese."/>
        <s v="Ha sviluppato un prodotto (Orchestra) che stima la produzione di energia da parte di centrali eoliche e solari monitorando, tramite dashboard o API, le metriche di errore e modelli costruiti ad hoc per ogni impianto."/>
        <s v="Ottimizzano i consumi energetici e migliorano la manutenzione dell'immobile centralizzando e collegando i dati provenienti da più fonti (sensori IoT, consumi energetici, BMS). "/>
        <s v="Ha brevettato una tecnologia per motori ibridi o elettrici nel settore navale, che sostituisce le eliche tradizionali con un'innovativa tecnologia di propulsione a getto."/>
        <s v="Ha sviluppato una piattaforma che tramite l'uso dell'IA consente di analizzare video/audio interviste e test a risposta multipla per supportare le aziende sia nella valutazione delle soft skills dei candidati sia nel creare percorsi di crescita per i dipendenti, monitorando e incrementando le loro skills.  "/>
        <s v="NewCOM è un operatore internet di rete fissa, che permette agli utenti di navigare senza sopportare alcun costo mensile ma soltanto pagando una fee di attivazione."/>
        <s v="Gruppo che controlla: 1) WSF Odds, società specializzata nella creazione di quote, sia pre-match che live, di prodotti betting basati sulla performance dei calciatori; 2) Chiamarsi Bomber, media &amp; entertainment company proprietaria di una delle principali community italiane sul calcio; 3) Playerlab, primo tipster lab specializzato sulle performance dei calciatori."/>
        <s v="Piattaforma MarTech che consente di gestire e ottimizzare qualsiasi sito web nel mondo in tempo reale, per aumentare i ricavi, ridurre drasticamente i costi e accelerare il time to market._x000a_Le funzionalità di Kleecks consentono la gestione e l'implementazione con un click di tutte le attività legate al marketing digitale e all'e-commerce rese disponibili attraverso l'Intelligenza Artificiale, il Machine Learning e l'Automazione dei Processi Robotici._x000a_Kleecks riduce il time-to-market e consente un approccio no-code/low-code rispetto all'integrazione tradizionale dei sistemi."/>
        <s v="La società Mondial Bony Service S.p.A. nasce nel 2008. Diviene nel 2011, Istituto di Pagamento di diritto italiano, autorizzato dalla Banca di Italia, con un capitale sociale di €600k interamente versato. Offre due servizi di pagamento: Attività di Money Transfer e Attività di Acquiring nel ruolo di Payment facilitator."/>
        <s v="Produttore di bici elettriche mirate a un cliente specifico (pendolari)."/>
        <s v="Neptune opera nel campo dell'osservazione della Terra e ha introdotto un sistema di ricerca delle perdite d'acqua attraverso l'analisi di immagini satellitari, con cui sono stati controllati oltre 50.000 km di reti idriche in Italia e in Europa. Questo sistema permette di evidenziare le aree con una elevata concentrazione di umidità nel sottosuolo. Grazie all'algoritmo proprietario l'azienda è in grado di indicare una fascia di ritaglio che comprende le condutture idriche che prelocalizzano le probabili perdite d'acqua con un raggio di confidenza di 10 metri._x000a__x000a_Cosmic, azienda fondata nel 2020 e incubata presso L'ESA, ha sviluppato un nuovo sistema Cosmic Water Leaks che utilizza l'analisi di microparticelle di origine spaziale per identificare le perdite d'acqua su ciascun tipo di impianto. La tecnologia rileva le variazioni nel comportamento dei raggi cosmici per mappare il sottosuolo identificando le perdite d'acqua nella rete idrica. L'installazione su camion per la raccolta dei rifiuti urbani potrebbe fornire una mappatura automatica e quotidiana capillare."/>
        <s v="Hypesound nasce nel 2019 dall'idea di Pietro Labruzzo durante il PHD presso l'università Ca'Foscari di Venezia. La tecnologia Sviluppata da Hypesound, So Sweep, è un'innovazione nel campo nel campo della Bioproduzione Sostenibile. So Sweep utilizza la tecnologia sonica per aumentare l'efficienza nella produzione di alghe, lieviti e batteri. La tecnologia utilizza le basse frequenze delle onde sonore per aumentare la riproduzione dei microrganismi di circa +300% con livelli di purezza del 95%."/>
        <s v="Piattaforma che gestisce le votazioni online e accessibili da qualsiasi dispositivo."/>
        <s v="Piattaforma che permette alle aziende di digitalizzare l’ecosistema dei servizi di consenso e gestione delle preferenze (compliance GDPR) al fine di non incorrere in sanzioni e di avere sempre sotto controllo i consensi dei propri clienti (persone fisiche) sull’utilizzo dei propri dati personali."/>
        <s v="Opera nell'ambito della formazione aziendale. La PMI segnala i propri bisogni formativi ed entro 5 giorni dal contatto riceve gratis 3 preventivi di enti di formazione qualificati."/>
        <s v="Tecnologia di back-end di &quot;primo livello&quot; per normalizzare, connettere e elaborare dati."/>
        <s v="Ha sviluppato e gestisce un marketplace online per talenti e creativi nel settore della moda, beauty e lifestyle."/>
        <s v="E-grocery attivo nella vendita di prodotti italiani di alta qualità."/>
        <s v="Start up che produce cioccolato sostenibile senza l'utilizzo del cacao."/>
        <s v="Opera nel settore turistico, in particolare, si occupa della gestione del deposito e della logistica dei bagagli."/>
        <s v="Producono un gelato a base acqua senza zuccheri aggiunti confezionato in un packaging eco-sostenibile, caratterizzato da una riduzione dell'apporto calorico, senza glutine e senza lattosio."/>
        <s v="Tech company che realizza Fiere, Expo e Classroom virtuali progettati appositamente per i settori business ed education."/>
        <s v="Social Commerce che attraverso una piattaforma 3D interattiva, assistenti virtuali e realtà mixata offre agli utenti e agli store un’esperienza personalizzata nel Metaverso."/>
        <s v="Offre un servizio di test e monitoraggio proattivo che affronta il problema del deterioramento delle condizioni dei lavoratori sul posto di lavoro, effettuando un'analisi pupillare automatizzata che rileva in tempo reale il rischio di alterazione derivante da qualsiasi causa (droghe, stanchezza,...)"/>
        <s v="Digitalizza gli scontrini attraverso una tecnologia in-cloud raccogliendo e collezionando i Big Data del Mercato Offline grazie a un dispositivo brevettato."/>
        <s v="Opera nel settore dell’impiantistica industriale e civile, specializzata  nell’installazione di impianti energetici alimentati da fonti rinnovabili."/>
        <s v="Startup che ha sviluppato una piattaforma tecnologica di gestione dei droni che consente alle aziende clienti il trasporto da remoto di merci"/>
        <s v="Si occupa di educazione online, grazie ad una piattaforma interattiva realizzata appositamente per la didattica online e a un network di tutor qualificati per l’educazione a 360 gradi degli studenti."/>
        <s v="Specializzata nella fornitura di soluzioni su misura in ambito cybersecurity, sia a livello offensivo che difensivo."/>
        <s v="ha ideato un  sistema automatizzato per reperire informazioni verticali in diversi ambiti al fine di creare delle strategie operative ad-hoc per piccole e medie imprese."/>
        <s v="Produttore di biciclette scomponibili in quattro moduli intercambiabili. M-Bike presenta un telaio dalle forme e dimensioni standard, scomponibile in quattro moduli connessi tra loro attraverso un innovativo sistema di giunti brevettato, il quale consente un facile assemblaggio e smontaggio senza l'ausilio di utensili."/>
        <s v="Software SaaS  che, attraverso una tecnologia proprietaria a base IA, raccoglie, sistematizza e analizza i dati sugli illeciti urbani, accedendo a +16k data-sources a livello Europeo."/>
        <s v="Offre un prodotto chiamato Xplore, un sistema digitale composto da sensori e dashboard per il monitoraggio urbano. Progetta e implementa infrastrutture IoT per la raccolta di dati grezzi, ma è anche in grado di analizzare e interpretare tali dati, fornendo applicazioni che consentono di estrarre informazioni significative dai dati iniziali. "/>
        <s v="Opera nel mercato dei fringe benefit che serve clienti B2B con voucher digitali, da distribuire ai dipendenti nell'ambito dei loro piani retributivi. "/>
        <s v="Offre ai ristoranti, attraverso una tecnologia SaaS, un menù digitale multilingua, polifunzionale, personalizzabile e integrabile con software aziendali, come la cassa. "/>
        <s v="Hanno sviluppato un app nel campo del last mile delivery, attiva principalmente nel settore della GDO ma anche Fiorai, Ristoranti, Pizzerie, Enoteche e tutte le altre attività che non riuscirebbero a fare le consegne per mancanza di tempo o mancanza di fattorini."/>
        <s v="Fornisce contenuti musicali, composti, prodotti e distribuiti utilizzando una tecnologia proprietaria con una forte attenzione alla marketing automation e all'experience providing."/>
        <s v="Hanno realizzato un videogioco basato sul fantacalcio dove i calciatori sono dei NFT e quindi scambiabili tra gli utenti all'interno di un marketplace in App che funziona come un calciomercato aperto 24/7."/>
        <s v="Hanno sviluppato uno strumento in ambito cardiovascolare che studia le caratteristiche anatomiche dei singoli pazienti e permette ai medici di individuare le soluzioni operatorie migliori facendo simulazioni con la realtà aumentata."/>
        <s v="Startup in ambito JobTech che migliora l'accesso e l'esperienza di lavoro occasionale per lavoratori e imprese, attraverso una piattaforma disponibile in versione app e web browser. La piattaforma permette ai lavoratori di individuare offerte di lavoro su misura in autonomia, attraverso la stipula di un contratto digitale attivabile in pochi minuti."/>
        <s v="Hanno sviluppato una piattaforma in cloud che fa da &quot;broker&quot; per i prestiti alle PMI/SME._x000a_Marketplace con i lender (banche, fondi di private debt, ecc.) che entrano in piattaforma, settano i loro parametri ed i loro prodotti, ed i borrower (SME) che si profilano e vedono a quali prodotti possono aver accesso."/>
        <s v="Aggregatore B2B2C che ha sviluppato una piattaforma omnicanale connessa con i migliori luxury Marketplace del settore fashion."/>
        <s v="Brand interamente sostenibile con collezioni plastic-free, realizzate con tessuti eco-friendly."/>
        <s v="Tramite il dispositivo brevettatgo Smart Sensor riescono a rilevare in tempo reale lo stato delle aree di sosta e comunicarlo attraverso le più recenti tecnologie IoT alla piattaforma CityZ."/>
        <s v="Start up che monitora l'utilizzo degli spazi: attraverso dei sensori vengono contate anonimamente le persone e mostrati i dati salienti su una piattaforma progettata seguendo le esigenze e i limiti dei clienti."/>
        <s v="Morecognition ha sviluppato &quot;Remo&quot;  un dispositivo medico certificato di classe 1 composto da un bracciale che misura l’attività neuro muscolare dell’avambraccio, grazie all’elettromiografia di superficie, e da una app mobile integrata, disponibile su Android ed iOS. Il campo medico è quello della teleriabilitazione, il dispositivo è destinato a pazienti post-ictus per aumentare la motivazione terapeutica, i trial clinici hanno dimostrato che grazie a Remo i pazienti possono guadagnare fino ad un 25% di ulteriore autonomia nel svolgere le normali funzioni vitali. Hanno un business model B2B2C, attraverso i fisioterapisti arrivano al cliente finale. Ci sono circa 70k di fisioterapisti in Italia, di cui circa 30k sono liberi professionisti e  40k che lavora presso ASL e strutture private."/>
        <s v="Applicazione che consente ai suoi utenti di caricare e conservare digitalmente i propri capi per metterli successivamente in vendita sul proprio Marketplace e su tutte le principali piattaforme di second-hand."/>
        <s v="Piattaforma che permette alle aziende di offrire ai dipendenti dei percorsi personalizzati attraverso l'ausilio di coach e mentor."/>
        <s v="Spin-off della Scuola Superiore Sant'Anna di Pisa, hanno sviluppato un sistema robotico in grado di ispezionare le parti del sottocassa dei treni senza l'ausilio di un binario speciale."/>
        <s v="Società che gestisce l’intera catena di sviluppo del podcast: dell’idea originale fino alla fase di generazione dell’audience, producendo prodotti di alta qualità."/>
        <s v="Piattaforma di delivery di box di pasti realizzati dai ristoranti stellati d'Italia, consegnati a casa delle persone."/>
        <s v="Piattaforma che consente ad artisti, fan ed etichette discografiche di crescere attraverso investimenti in diritti musicali."/>
        <s v="Nasce con l’obiettivo di fornire supporto a PMI e corporate nella gestione dei propri canali di vendita online, incrementando la visibilità e le performance dei brand. A tal fine, la Società ha sviluppato una piattaforma tecnologica proprietaria in grado di gestire tutto il processo di vendita online, dall’onboarding dei prodotti, alle operations (logistica, vendita e assistenza post-vendita), fino alla presenza sui marketplace."/>
        <s v="Offre una soluzione end-to-end per preservare la fertilità femminile e maschile e per il trattamento delle disfunzioni ormonali. Sestre sviluppa e commercializza integratori nutraceutici a marchio proprio a base di estratti naturali della dieta mediterranea, distribuiti ai clienti finali tramite il canale B2C (e- commerce proprietario e marketplace online come Amazon) e il canale B2B2C (distributori farmaceutici). Inoltre, la Società sta per lanciare una piattaforma digitale, FemDiary, che, raccogliendo i dati su sintomatologia, obiettivi di benessere, stile di vita e comportamento dei pazienti, mira a massimizzare l’efficacia delle terapie, adattando ogni trattamento alle esigenze personali del paziente stesso."/>
        <s v="YouHealthy nasce come business unit di Optima Italia S.p.A., azienda fondata nel 1999 leader in Italia per l’offerta integrata di servizi Energia (Luce e Gas) e Telecomunicazioni (Internet, Telefono e Mobile). La mission di YouHealthy è diventare la prima clinica virtuale autorizzata come struttura sanitaria, per supportare gli individui in ogni aspetto del proprio percorso sanitario e di benessere."/>
        <s v="Piattaforma che permette di implementare: percorsi personalizzati e dinamici per i mutuatari e processi integrati e automatizzati per la banca e i mediatori."/>
        <s v="Permette di rivendere le proprie prenotazioni alberghiere, trasformandole in beni digitali rivendibili (NFT)."/>
        <s v="Logbot offre una soluzione IoT proprietaria per le aziende che vogliono digitalizzare il proprio prodotto industriale. Nello specifico, la società consente ai clienti (produttori di macchine di produzione e produttori di appliance in ambito professionale) di: (i) integrare all’interno del proprio prodotto una soluzione IoT, (ii) gestire autonomamente il proprio parco di dispositivi installato e (iii) estrarre, interpretare e rappresentare i dati generati."/>
        <s v="Marketplace community-driven che permette di vendere e comprare biglietti per eventi Fan to Fan."/>
        <s v="Gestisce i consumi energetici delle abitazioni."/>
        <s v="Ha sviluppato un’app che consente di accedere in via digitale a servizi sanitari di medicina di base. La Società è stata anche autorizzata dal Sistema Sanitario Nazionale ad operare come ambulatorio virtuale di medicina generale."/>
        <s v="Hanno sviluppato una piattaforma che mette in relazione grandi aziende che vogliono aumentare la propria brand reputation e migliorare il proprio bilancio di sostenibilità con una rete di pescatori a livello internazionale che ripulisce il mare dai detriti marini. Attraverso le grandi aziende, riescono a fornire sostegno finanziario per la raccolta, e attraverso una reale e tangibile opera di pulizia dei mari riescono ad aumentare la brand reputation dei proprio clienti."/>
        <s v="Piattaforma digitale B2C che consente agli utenti di praticare sport senza bisogno di un abbonamento."/>
        <s v="Ha sviluppato un hardware IoT per regolare l'utilizzo dell'energia per grandi edifici che consentono tagli ai consumi."/>
        <s v="Ente di certificazione per aziende, prodotti ed eventi Climate Neutral, e forniscono anche corsi per manager CSR che migliorano l'acquisizione dei clienti._x000a_Attraverso la piattaforma certificano secondo la norma ISO 14068, semplificando il processo e rendendolo 10 volte più veloce."/>
        <s v="Ha come attività principale quella di selezionare, acquisire ed accelerare brand italiani emergenti nel settore della moda e del vestiario di lusso."/>
        <s v="Marketplace che ha l'obiettivo di affrontare l'emergenza del randagismo in Italia."/>
        <s v="Aiutano le aziende a trovare i candidati tech e digital certificati, ottimizzando ed efficientando i processi di ricerca e selezione, riducendone i costi e velocizzandone le tempistiche."/>
        <s v="Società di Digital Healthcare che consente ai clienti di gestire la propria salute da remoto fornendo accesso diretto a test di laboratorio attraverso dei kit per la raccolta di campione da pungidito. "/>
        <s v="Opera nel mercato del filtraggio dell'acqua, con l'obietivo di immettere sul mercato prodotti durevoli che eliminino l'utilizzo di materiali derivanti dal petrolio e filtri usa e getta."/>
        <s v="App che consente di accedere agli articoli provenienti dalle migliori testate giornalistiche italiane e internazionali, offrendo una rassegna stampa quotidiana altamente personalizzata."/>
        <s v="Ospedale digitale che ha l'obiettivo di dare la possibilità alle persone di avere la casa come principale luogo di cura. "/>
        <s v="Instant Delivery della spesa che permette di recapitare la spesa in massimo 2 ore."/>
        <s v="Agenzia di risorse umane che fornisce soluzioni tecnologiche per il reclutamento del personale nelle aziende."/>
        <s v="Ha sviluppato algoritmi proprietari in grado di eseguire previsioni accurate analizzando grandi quantità di dati in tempo reale, senza basarsi sul passato (machine learning)."/>
        <s v="Ha sviluppato un algoritmo di IA che permette di stimare in modo preciso la qualità del raccolto e delle scorte in campo agricolo e, quindi, la probabilità di default delle aziende agricole."/>
        <s v="PMI che si occupa di progettare e realizzare opere d’arte digitali, mostre ed eventi immersivi a livello globale._x000a_La Società è attiva nella: i) progettazione e produzione di eventi immersivi in cui il visitatore interagisce con l’ambiente esterno (vista e udito) al fine di amplificare l’esperienza dello spettacolo, ii) creazione e realizzazione di installazioni per aziende private e installazioni pubbliche e iii) direzione artistica e creativa a 360 gradi per installazioni, exhibitions, grandi eventi e show."/>
        <s v="AdPharma si posiziona come partner di fiducia per le aziende che cercano soluzioni innovative e strategie avanzate per ottimizzare il loro marketing in ambito retail media."/>
        <s v="Ha sviluppato un casco elettromagnetico da indossare per effettuare in 4 minuti una scansione del cervello e stabilire la presenza o meno di emorragia cerebrale in atto. "/>
        <s v="Produce e commercializza sistemi di ormeggio: smorzatori meccatronici dedicati all’ormeggio delle barche capaci di migliorarne comfort e sicurezza, recuperando energia dal moto ondoso."/>
        <s v="Piattaforma che monitora in tempo reale l’andamento dei cartellini virtuali in funzione delle performance reali sul campo degli sportivi e della compravendita sul nostro mercato. "/>
        <s v="Hanno sviluppato un'applicazione che si pone l'obiettivo di semplificare la digitalizzazione di spese e documenti per privati ed aziende."/>
        <s v="Piattaforma per digitalizzare e gestire l’intero ciclo di vita delle fideiussioni bancarie e assicurative. Il progetto è stato sviluppato all’interno di Cetif Advisory S.r.l., spin-off del Cetif, il Centro di Ricerca dell’Università Cattolica di Milano."/>
        <s v="Offre corsi/masterclass online per formare le nuove generazioni di professionisti in Intelligenza Artificiale, Machine Learning e Data Science."/>
        <s v="Ha sviluppato FDirect, una piattaforma che digitalizza il rapporto commerciale tra farmacie e industrie farmaceutiche."/>
        <s v="Piattaforma SaaS di scraping ed analisi dati. Nello specifico, la piattaforma consente di osservare ed analizzare costantemente dati dei cataloghi online di e-commerce, mettendoli a disposizione dei clienti e permettendo loro di aumentare le vendite e diminuire i costi di adv."/>
        <s v="Offre una suite di soluzioni per il settore real estate."/>
        <s v="Instant buyer di camere d’albergo. In particolare, la società acquista le camere d’albergo per lunghi periodi di tempo (da 5 a 12 mesi) dalle strutture alberghiere e le rivende sia su una piattaforma proprietaria sia alle OTA (Booking, Airbnb). "/>
        <s v="Individua strutture per permettere alle persone di vivere e lavorare ovunque nel mondo. "/>
        <s v="Ha sviluppato una piattaforma che automatizza il processo di approvvigionamento di farmaci e dispositivi medici, rivoluzionando il modo in cui i farmacisti e gli operatori sanitari gestiscono il loro inventario."/>
        <s v="Claim company che opera nel campo dei rimborsi e risarcimenti da disservizi aerei a beneficio dei passeggeri."/>
        <s v="Parte dell'ecosistema Reviva, la scale-up fintech real estate. Immobiliallasta è un portale autorizzato dal Ministero della Giustizia per la pubblicazione delle aste giudiziarie immobiliari."/>
        <s v="Startup innovativa, nata con lo scopo di sviluppare progetti ecosostenibili ed energeticamente autonomi, incentivando l’uso dell’energie alternative."/>
        <s v="Ha realizzato un’applicazione, integrata con l’Intelligenza Artificiale, per lo svolgimento di attività riabilitative e di preparazione atletica altamente personalizzate."/>
        <s v="Start-up che vende e/o fornisce in leasing le stazioni di ricarica per veicoli elettrici a supermercati e centri commerciali, ma prevede di ampliare il proprio modello di business con la vendita diretta dell’energia ai proprietari di veicoli elettrici, gestendo direttamente le stazioni di ricarica."/>
        <s v="Realizza e commercializza progetti di ricerca e sviluppo nel settore Health &amp; Beauty-tech ed, in particolare, di realizzare dispositivi diagnostici per le alterazioni estetiche e dermatologiche della pelle."/>
        <s v="Spinoff di Lem Industries S.p.A e si occupa della digitalizzazione della compravendita di materie prime preziose provenienti dal Riciclo Sostenibile dei Rifiuti da apparecchiature elettriche ed elettroniche (RAEE) certificandole grazie all’utilizzo dei Non Fungible Token (NFT) e Blockchain."/>
        <s v="Producono e commercializzano edifici gonfiabili."/>
        <s v="Hanno sviluppato un app che permette di scegliere le ricette e richiedere la spesa a domicilio."/>
        <s v="Hanno creato e brevettato una nuova tecnologia per il motore elettrico delle biciclette che consente di ottenere una maggiore potenza."/>
        <s v="Plino è il co-pilot per l'analisi di dati alimentato dalla Generative-AI per le PMI. Il software integra tutti i dati aziendali, li analizza automaticamente e risponde a qualsiasi domanda in linguaggio naturale attraverso un'interfaccia chat intuitiva. "/>
        <s v="Il progetto ConGen.AI nasce da uno spin off di ASC27, con la piattaforma ENKi, un supporto all'Augmented Learing che nasce con l'obiettivo di rivoluzionare il processo della formazione e dell'apprendimento."/>
        <s v="Hanno creato un’applicazione gratuita all’interno della quale il candidato può registrare un video di presentazione che viene analizzato da un sistema di AI che permette di capire quali sono le aree lavorative in cui il candidato potrebbe emergere, e le sue soft skills."/>
        <s v="Ha sviluppato Remote AI, una soluzione che combina il telerilevamento con l'IA per valutare l'impatto ambientale e ottimizzare la produzione."/>
        <s v="Hanno sviluppato LexHero che automatizza il processo di redazione e stesura dei documenti per Piccole e Medie Imprese."/>
        <s v="Piattaforma che consente di comprare e vendere bottiglie di vino."/>
        <s v="Piattaforma che permette di noleggiare i veicoli integrando l'esplorazione del territorio e navigazione."/>
        <s v="Produce grafene cristallino a livello atomico, utilizzando un processo brevettato sviluppato internamente."/>
        <s v="Attiva nel mondo della sicurezza in piscina per prevenire le morti da annegamento grazie alla tecnologia."/>
        <s v="Produce e commercializza motociclette."/>
        <s v="Semplifica la gestione degli accessi e la compliance."/>
        <s v="BeSight è una fashion-tech company che ha come obiettivo la digitalizzazione della catena del valore nel settore Fashion &amp; Luxury."/>
        <s v="Ha implementato delle soluzioni che aiutano le aziende a semplificare, gestire e ottimizzare il monitoraggio di minacce informatiche, la risoluzione di incidenti di sicurezza informatica, il tracciamento degli accessi a file e cartelle, la compliance verso normative di accesso e gestione dati."/>
        <s v="Ha implementato una piattaforma che analizza il perimetro di attacco dell'azienda a partire da dati esterni e del dark web, identifica le vulnerabilità, fornisce un rating di sicurezza e un piano d'azione dettagliato, al fine di garantire un elevato standard di sicurezza. Inoltre, la piattaforma calcola un rischio annuale monetario per specifici tipi di cyberattacchi e incidenti."/>
        <s v="Project Meta fonde l'eredità dei siti web tradizionali con avanzate tecnologie digitali attraverso l'integrazione di tecnologie all'avanguardia come NFT e blockchain."/>
        <s v="Software nell'ambito gaming che permette agli users di essere guidati e consigliati sulla scelta del prodotto finale da acquistare, sia ordinandolo online ( con tempi di assemblaggio inferiori ad 1 settimana) oppure tramite delle postazioni ( totem) dedicate nelle catene specializzate di elettronica."/>
        <s v="ClimateCharted fornisce a banche e assicurazioni una piattaforma web-based di valutazione e gestione del rischio climatico da utilizzare durante la fase di preventivo di un finanziamento o di una polizza assicurativa."/>
        <s v="Hanno implementato un sistema di prenotazione della messa in piega e pagamento tramite app ed un menu digitale con il quale è possibile ordinare bevande."/>
        <s v="Kilogram sviluppa un’applicazione dedicata al benessere alimentare che consente l’immissione su smartphone dei dati riguardanti i pasti. L’idea è quella di semplificare il processo di immissione tramite l’uso di fotografie o comandi vocali, supportati da algoritmi di Machine Learning per facilitare l’aderenza dell’utente alla dieta."/>
        <s v="Caboto sviluppa una piattaforma dedicata alla gestione di agenti autonomi (robot, droni e altro) attraverso la definizione di compiti e la visualizzazione di feedback in un ambiente gemello di realtà virtuale."/>
        <s v="Fire Investment sviluppa una piattaforma che consente di aggregare le informazioni presenti sul mercato della finanza al fine di gestire i portafogli detenuti in diverse istituzioni."/>
        <s v="H-Cube progetta e sviluppa indumenti intelligenti con un design proprietario nel settore sportivo. Il prodotto monitora i parametri vitali (SPO2, BPM, HRV, temperatura corporea, pressione sanguigna e frequenza respiratoria) con una precisione maggiore rispetto alle soluzioni presenti sul mercato."/>
        <s v="Ask2AI fornisce servizi di intelligence e analisi dei dati (anche in open source) finalizzati a supportare i processi hr delle aziende tra cui l'analisi dei trend di mercato, l'assunzione di personale, la gestione del personale a vantaggio della creazione di valore all'interno dei processi aziendali."/>
        <s v="Piattaforma che semplifica la gestione delle utenze domestiche al fine di centralizzato i servizi di gas, luce, internet, streaming TV e assistenza casa."/>
        <s v="Società di cognitive science, specializzata in soluzioni di Conversational AI ed Emotion AI  con focus su marketing e customer engagement/retention."/>
        <s v="TechCo che opera come fornitore di servizi internet e digitali nei settori Consumer, Industrial, Services e Public Administration, principalmente attraverso la propria infrastruttura."/>
        <s v="Usa fermentazioni e idrolisi per estrarre proteine da vari sottoprodotti agricoli e insetti. "/>
        <s v="Sviluppano iniziative di CSR legate al mondo della sostenibilità e alla tutela delle api."/>
        <s v="Automatizza e rendiconta tutti gli aspetti della sicurezza sul lavoro all'interno delle PMI."/>
        <s v="Producono attrezzature sportive grazie alla stampa 3D con alte prestazioni, più sostenibili  e personalizzabili."/>
        <s v="Vende ballerine, mocassini, mocassini e scarpe oxford in tutti gli stili e colori."/>
        <s v="Hanno implementato una piattaforma Flow che gestisce i progetti di traduzione. Le dashboard consentono di richiedere un preventivo in pochi secondi, consultare lo storico delle commesse, verificare l’avanzamento delle tue traduzioni e ottimizzare la gestione dei grandi volumi documentali."/>
        <s v="Offre servizi di sharing nella sport industry e nel verticale padel la prova, e successiva vendita, della racchetta direttamente al club grazie all’installazione di uno smart locker. "/>
        <s v="EXE fornisce servizi cloud (IaaS, PaaS, SaaS) "/>
        <s v="Sviluppa e la produce di dispositivi medici di nuova generazione per l'endoscopia gastrointestinale.  "/>
        <s v="PMI innovativa specializzata in soluzioni digitali avanzate utilizzando le più recenti tecnologie Web3, tra cui Blockchain, smart contract, tokenizzazione, NFT, metaverso e AI. "/>
        <s v="Azienda leader nelle tecnologie di realtà estesa e di intelligenza artificiale generativa applicate a tutti i processi aziendali. Il suo obiettivo è consentire a chiunque di creare esperienze digitali in modo autonomo, senza limitazioni di dispositivo o piattaforma."/>
        <s v="Saas rivolto alle PMI volto a digitalizzare il proprio catalogo prodotti e il processo di raccolta ordini tramite raccolta di insight per massimizzare le vendite."/>
        <s v=" Piattaforma che raccoglie e aggrega i dati per analizzare e valutare gli immobili privati."/>
        <s v="Ha brevettato una tecnologia innovativa per lo stoccaggio di anidride carbonica sotto forma di bicarbonati di calcio in acqua di mare."/>
        <s v="Ha sviluppato un software come servizio e un'infrastruttura on-premise per consentire ai laboratori di genetica clinica e alle aziende biofarmaceutiche di eseguire analisi del punteggio di rischio poligenico per individuare un potenziale rischio di infarto. "/>
        <s v="Fondata nel 2019, Divinea ha lanciato sul mercato divinea.com, una piattaforma che, connettendo +400 aziende vinicole in Italia con gli appassionati del mondo del vino, permette di prenotare esperienze in cantina, tra cui degustazione di vino, visita delle cantine, esperienze enogastronomiche, etc._x000a_A partire da marzo 2021, la società ha poi rilasciato Wine Suite (ad oggi il prodotto di punta), una piattaforma SaaS che permette alle cantine di vendere direttamente al consumatore finale (possibilità di: creare esperienze in cantine in totale autonomia; raccogliere tutte le informazioni relative ai consumatori finali; realizzare campagne di marketing personalizzate; gestire i canali di vendita sia online che offline)."/>
        <s v=" Produce un composto chimico non cancerogeno chiamato &quot;Proamina&quot; in grado di sostituire lo zucchero nell’industria alimentare."/>
        <s v="Piattaforma di streaming dedicata esclusivamente al mondo del cinema breve (cortometraggi)."/>
        <s v="Piattaforma che permette di trovare le agenzie immobiliari, compararne i risultati e servizi offerti per scegliere la più adatta alle proprie esigenze."/>
        <s v="Piattaforma che mette in contatto diretto creatori di contenuti, come influencer di diversi settori, con rivenditori, marchi e fornitori di servizi. "/>
        <s v="Piattaforma sanitaria che tiene traccia dell'intero spettro di metriche sanitarie, tra cui biometria, attività, nutrizione, sonno e peso."/>
        <s v="Applicazione che crea liste della spesa partendo dalle ricette e nella quale è possibile acquistare i prodotti più adatti."/>
        <s v="Ha sviluppato una soluzione, composta da software e robot, che permette agli OSS delle strutture ospedaliere, sia private che pubbliche, di monitorare i pazienti allettati, consentendo di mettere in atto le giuste terapie previste dai protocolli di ogni reparto."/>
        <s v="Opera nell' ambito dell'organizzazione di eventi tecnologici, di intrattenimento, esports e gaming in Italia e Svizzera, offrendo anche consulenza strategica, produzione broadcast e creazione di contenuti."/>
        <s v="Piattaforma di abbonamento per supportare l'integrazione vita-lavoro dei dipendenti, offrendo servizi di caring aziendale, formazione psicoeducativa e supporto psicologico per migliorare il benessere aziendale."/>
        <s v="Semplifica l'esternalizzazione dei meetup di team, offrendo luoghi di lavoro adatti e servizi aggiuntivi su un'unica piattaforma con lo scopo di migliorare il benessere e la produttività dei dipendenti."/>
        <s v="Assistente per eCommerce su WhatsApp, risponde alle domande dei clienti, converte conversazioni in vendite, invia automatismi e campagne di marketing, e consente di acquistare tramite il testo per acquistare."/>
        <s v="Permette la ricerca, prenotazione e condivisione di eventi locali, nel contempo, aiutano i locali permettendo loro di sponsorizzare e gestire le proprie prenotazioni."/>
        <s v="Utilizza l'IA per guidare droni con precisione e affidabilità, anche senza segnale GPS per ispezioni di asset energetici e per mobilità aerea."/>
        <s v="App che offre una soluzione per trovare locali e eventi adatti alle proprie preferenze e gusti."/>
        <s v="Offre HyperSwap, una soluzione progettata per gli operatori di flotte ad alto chilometraggio, per ridurre il TCO (Total Cost of Ownership)."/>
        <s v="Piattaforma per automatizzare e velocizzare l'acquisizione di nuovi clienti: dall'estrapolazione di liste di decision maker fino alla creazione di campagne automatizzate."/>
        <s v="Snellisce la burocrazia del settore immobiliare, fornendo servizi di archiviazione e dando la possibilità di mettere in contatto i vari attori della filiera immobiliare in modo semplice e veloce."/>
        <s v="Ha brevettato sia processo produttivo che materiali per sviluppa un nuovo tipo di pala eolica costituita da una struttura sottile in materiale composito e ricoperta da tessuto altamente ingegnerizzato che le rendono più leggere e sostenibili. Questa caratteristica consente all'azienda di sostituire le pale di vecchie turbine ormai non più performanti con pale che a parità di peso rendono la turbina il 30% più performante._x000a_Infatti il mercato di riferimento iniziale è costituito dai proprietari di parchi eolici in Europa, che effettuano il reblading (sostituzione di rotori esistenti con pale più lunghe) di turbine e, a partire dal 2026, da produttori di turbine eoliche globali per la creazioni di parchi eolici sia onshore che offshore._x000a_"/>
        <s v="L'azienda ha brevettato alcuni materiali attinenti al settore delle bioplastiche derivanti da rifiuti organici delle aziende come bucce (arance e limoni) , semi e gusci (caffè) che sono rigidi, biodegradabili e compostabili, con cui progettano e realizzano prodotti di eco-design per il brand da cui recuperano gli scarti andando a realizzare progetti di economia circolare. Stanno per lanciare anche la vendita della bioplastica con il marchio Rekrill."/>
        <s v="Si occupa della gestione di vari progetti collegati al food tech. I principali focus dell'azienda sono: carta d'identità alimentare ovvero il documento digitale che permette alle persone di esprimere le loro esigenze alimentari, app MyCIA realizzata per fare incontrare i ristoranti attenti e trasparenti con i bisogni alimentari dei potenziali clienti, servizio 360° per la digitalizzazione dei ristoranti."/>
        <s v="Soluzioni digitali a supporto del paziente, del medico, delle aziende farmaceutiche, delle assicurazioni e di tutti gli attori che operano in Sanità, tramite l'ausilio di una piattaforma personalizzabile, white label e cloud based."/>
        <s v="App che consente ai ristoranti di digitalizzare e semplificare il processo di ordine ai propri fornitori, senza modificare gli accordi relativi a prezzi, condizioni di pagamento e consegna."/>
        <s v="MyGrants ha sviluppato una piattaforma che supporta l’integrazione dei migranti in Italia ed Europa. In particolare, tramite la piattaforma vengono erogati contenuti formativi divisi in moduli, relativi ad 8 settori professionali, e quiz tematici, per certificare le competenze degli utenti e facilitare il loro ingresso nel mondo del lavoro. A partire dal 2021, la società ha lanciato Pickme, una piattaforma di sourcing che consente alle aziende clienti di trovare i profili più adatti alle proprie esigenze. "/>
        <s v="Ha iniziato realizzando produzioni audiovisive prevalentemente in ambito sportivo. Si è poi specialzizata in remote production e sviluppo di piattaforma OTT, vale a dire piattaforme di trasmissione del segnale audiovisivo attraverso una infrastruttura di video streaming e on demand. "/>
        <s v="Leader italiano della vendita online di comfort food per la Gen Z. "/>
        <s v="Sviluppa soluzioni tecnologiche avanzate dedicate allo sviluppo sostenibile del settore zootecnico."/>
        <s v="Gruppo specializzato nello sviluppo di soluzioni di efficienza energetica. Di recente, sta lavorando al lancio di un progetto sulle comunità energetiche. "/>
        <s v="Attiva nella sharing economy del settore fashion. Attraverso la propria piattaforma, la società vende al consumatore un set di vestiti di alta qualità che verranno utilizzati per un periodo di tempo prestabilito, tramite la sottoscrizione di un abbonamento (canale B2C); inoltre, la società può farsi da utilizzatore del format per conto di brand (canale B2B2C)."/>
        <s v="Raccoglie e analizza le migliori start-up nel panorama internazionale, le codifica e le supporta nel loro go to market. "/>
        <s v="Opera nel settore degli integratori funzionali per cani e gatti. "/>
        <s v="MySarma offre soluzioni di welfare aziendale gestite attraverso una piattaforma web user-friendly."/>
        <s v="WhpAI's for Hiring consente ai reclutatori di trovare i candidati utilizzando gli algoritmi cognitivi che individuano le competenze, analizzando i dati contenuti nel web (es. tramite Linkedin) e proiettano il percorso di carriera di ogni candidato."/>
        <s v="Fantalegends è un gioco che consiste nel collezionare le carte dei calciatori (trovabili all’interno di bustine virtuali) per poi schierarli e ottenere punteggi oggettivi basati sulle loro prestazioni durante gli eventi sportivi reali (ad oggi Serie A e Champions League)."/>
        <s v="Restaurants Club è un software plug&amp;play che consente ai ristoratori di gestire autonomamente la propria presenza online e di aggiornare la propria capacità di comunicazione e marketing."/>
        <s v="Store online di articoli religiosi cristiano-cattolici."/>
        <s v="Shoppy Code permette di acquistare le Gift Card e guadagnare punti con ogni acquisto, una volta accumulati i punti, permette di ottenere gratuitamente altre Gift Card dal Catalogo Premi."/>
        <s v="Fornisce servizi radiofarmaceutici a società di medicina pubbliche e private e a istituzioni sanitarie in Italia e nel mondo. "/>
        <s v="Opera nei settori dell'Industria 4.0, dell'Industrial Internet of Things e dell'Intelligenza Artificiale. Facilitano il processo di trasformazione digitale degli OEM (Original Equipment Manufacturer) e degli End User."/>
        <s v="Opera nel mondo dei trasporti pubblici. Con il loro dispositivo riescono a: contare i passeggeri a bordo, videosorveglianza intelligente, in grado di riconoscere atti di vandalismo e dare modo alle autorità di intervenire, rilevare gli ostacoli e controllo dei paganti."/>
        <s v="Azienda che opera nel campo delle tecnologie digitali. Hanno sviluppato una piattaforma WuvDay che trasforma qualsiasi individuo con uno smartphone in un reporter occasionale, consentendo la condivisione immediata di contenuti autentici e verificati. "/>
        <s v="Ha sviluppato Keyble, un wearable con sensori biometrici per pagamenti, accesso e monitoraggio della salute."/>
        <s v="Piattaforma SaaS B2B che automatizza il content marketing con AI, creando strategie di branding."/>
        <s v="Startup in ambito CleanTech che sviluppa tecnologie per ridurre l'inquinamento atmosferico, puntando alla rimozione misurabile su larga scala."/>
        <s v="Applicazione che racchiude consigli personalizzati da coach e nutrizionisti attraverso questionari e traccia le sessioni di cardio, monitora l’andamento del peso e i progressi."/>
        <s v="Start up specializzata in: raccolta ed analisi massiva di dati immobiliari italiani e di dati procedurali giudiziali creditizi e digitalizzazione documentale.   "/>
        <s v="Fornisce soluzioni per la soreveglianza dei detriti spaziali e/o di satelliti danneggiati operando con una tecnologia che opera direttamente da satellite. Riescono a tracciare e monitorare obiettivi con una frequenza di 8 (vs tecnologie attuali che riescono a fornire informazioni una volta a settimana) e anche al buio (unici al mondo a riuscirci).  L'azienda offre questi servizi di gestione del traffico spaziale e di osservazione della Terra utilizzando e operando sia con nanosatelliti proprietari che con nanosatelliti di terzi."/>
        <s v="SPiN offre Modularity-as-a-Service per la produzione di satelliti, con il sistema brevettato MA61C, che rileva, esamina, in strada e converte dati tra interfacce senza personalizzazione dell'utente o dell'hardware."/>
        <s v="Ha sviluppato LaserCube, un terminale laser miniaturizzato brevettato per SmallSat con un sistema di puntamento stabilizzato che migliora la larghezza di banda, sicurezza e copertura comunicativa."/>
        <s v="Piattaforma per monitorare la sicurezza e la salute strutturale delle infrastrutture critiche. È possibile identificare l'area geografica di interesse, impostare la frequenza di monitoraggio e ricevere alert."/>
        <s v="Progetta e sviluppa robot industriali che si occupano dello smontaggio dei rifiuti elettronici (TV,monitor, elettrodomestici ecc...), trasformando i rifiuti elettronici da un problema ambientale in una risorsa per un futuro sostenibile. Fondata nel 2018. L’utilizzo del robot consente di ridurre i tempi di riciclo di circa il 70% consentendo di recuperare totalmente le schede elettroniche non danneggiandole, consumano minore energia e consentono di valorizzare il materiale recuperato. Si stanno espandendo sul settore dei pannelli solari e delle batterie infiammabili."/>
        <s v="Offre sistemi di monitoraggio ed elaborazione di dati agricoli, accompagnati da consulenza agronomica. Attraverso la sensoristica utilizzabile su tutte le colture e allevamenti, riescono a monitorare più di 30 parametri, dal meteo, allo stato del suolo, dalla bagnatura fogliare all’accrescimento dei frutti.  Gestisce inoltre l’irrigazione, il movimento dei pannelli solari all’interno del sistema Agrivoltaico e il monitoraggio delle stalle e allevamenti."/>
        <s v="PICOSATS è specializzata nella fornitura di attrezzature per telecomunicazioni ad alta frequenza per piccoli satelliti (smallsats). La società si concentra sullo sviluppo di transponder (RADIOSAT™) e antenne (BEAMSAT™) per missioni spaziali e applicazioni di telecomunicazione avanzate."/>
        <s v="Spin-off del Politecnico di Torino, sviluppa strumenti innovativi per supportare i patologi a fornire diagnosi rapide al paziente."/>
        <s v="Piattaforma SaaS basata su cloud per condurre rilevamenti metaoceanici, per offrire ai produttori di impianti eolici off-shore informazioni più accurate sia per la scelta della localizzazione dell'impianto che in live. La soluzionedi Mespac garantisce una riduzione del tempo del 40% per la scelta del sito e un risparmio dei costi 10 volte superiore rispetto alle campagne di misurazione delle condizioni climatiche in situ, mantenendo la stessa precisione."/>
        <s v="Sviluppano strumenti per raccogliere e analizzare meglio le prestazioni calcistiche. Usano Xceed, dei wearable (parastinchi) capaci di salvare metriche di gioco nel calcio. Offrono anche Xvalue.ai una piattaforma che racciude le metriche di ogni giocatore e filtrarli per scouting e analisi._x000a_"/>
        <s v="SunCubes, un progetto del Politecnico di Milano, che ha sviluppato un sistema di ricarica wireless per sensori. Il sistema è composto da un generatore che produce un laser che ricarica un ricevitore collegato al sensore da ricaricare."/>
        <s v="Start-up attiva nel Cleantech. Attraverso soluzioni brevettate, effettua specializzati interventi antinquinamento in mari, fiumi e laghi; si occupa di operazioni di monitoraggio ambientale sia aereo che subacqueo; investe nella ricerca marina, per comprendere meglio le cause dell'inquinamento e trovare soluzioni efficaci, nella ricerca di energie alternative per ridurre la dipendenza dai combustibili fossili."/>
        <s v="Offre una piattaforma e un magazine pensata per i viaggiatori nel quale è possibile raccontare alla community il proprio itinerario."/>
        <s v="Mirano a rendere il risparmio energetico facile, veloce ed efficace per tutti, anche per l'ambiente attraverso servizi di smart-monitoring energetico comprensibili, affidabili e user-first. Forniscono un applicazione per il telefono che controlla tutte le spese energetiche della  casa."/>
        <s v="Sviluppa software per accelerare la transizione verso un web inclusivo e accessibile a tutti. Con particolare attenzione alle soluzioni software e agli audit completi dell'accessibilità, mirano a garantire che i siti web, gli strumenti e le tecnologie siano progettati e sviluppati in modo che le persone con disabilità possano utilizzarli. "/>
        <s v="Centro DCA offre cure online personalizzate per disturbi alimentari, risolvendo le lunghe liste d'attesa nei centri pubblici."/>
        <s v="Dermaself offre skincare personalizzata tramite AI."/>
        <s v="Piattaforma per educare e supportare dipendenti nella gestione finanziaria, migliorando il loro benessere e la produttività aziendale."/>
        <s v="Aiuta le aziende a creare e monitorare strategie di Employer Branding inclusivo, migliorando l'attrattività e la diversità della forza lavoro, e promuovendo culture aziendali equilibrate."/>
        <s v="App per accessibilità che permette di tradurre in tempo reale la Lingua dei Segni Italiana (LIS) in italiano e viceversa. "/>
        <s v="Sviluppa sensori IoT e software cloud con AI per supportare decisioni agricole basate su dati di sensori, meteo e immagini satellitari, adattando interventi agricoli al cambiamento climatico e ridisegnando il calendario agricolo."/>
        <s v="Fornisce un sistema di monitoraggio della flotta analizzando i dati per ottimizzare la gestione veicolare, migliorare l'efficienza operativa e ridurre i costi, promuovendo flotte più sostenibili e performanti."/>
        <s v="Aiuta ad ottimizzare le risorse in ambito agricolo monitorando i terreni, ottenendo risparmi del 40% sull'irrigazione e del 15% sui trattamenti pesticidi."/>
        <s v="Facilita la vacanze per i turisti: offre previsioni meteo-marine e propone un’ampia gamma di esperienze e attività prenotabili."/>
        <s v="Sviluppa piattaforme cloud che offre monitoraggi di traffico e regolazione di sistemi intelligenti dei trasporti di nuova generazione."/>
        <s v="Società di software e consulenza specializzata in fluidodinamica computazionale per il settore dell'architettura, dell'ingegneria e dell'edilizia. Si occupa di quattro applicazioni chiave: Determinazione del carico del vento: valutazione accurata dei carichi del vento su edifici e strutture; comfort dei pedoni: garantire un comfort ottimale negli spazi urbani aperti; analisi della fisica degli edifici: studio approfondito dei sistemi di riscaldamento, ventilazione e condizionamento dell'aria; analisi del rischio: valutazione completa e prevenzione di potenziali rischi."/>
        <s v="Spin-off dell'Università Federico II di Napoli, focalizzata sull'ottimizzazione delle prestazioni nel motorsport, nella dinamica dei veicoli e nella smart mobility."/>
        <s v="Piattaforma che permette di progettare e implementare agenti AI che migliorano e digitalizzano il servizio clienti."/>
        <s v="Piattaforma che efficienta l’accesso ai private market. Offre una soluzione one stop shop a investitori (HNWI, business angels, family office, fondi di venture capital e di private equity), start up, scale up e PMI innovative interessate a raccogliere capitali, e a tutti i professionisti coinvolti nelle operazioni: avvocati, commercialisti, notai, banche."/>
        <s v="Piattaforma B2C che (i) connette i pazienti o i loro familiari con un'ampia rete di professionisti della salute (infermieri, fisioterapisti, tecnici diagnostici...) (ii) fornisce l'accesso ai dati sanitari completi per monitorare le condizioni e seguire i progressi (iii) facilita la condivisione dei dati tra i pazienti, le loro famiglie, gli operatori sanitari e i medici."/>
        <s v="Ha sviluppato due prodotti in grado di monitorare, automatizzare e tracciare i prodotti dell' azienda agricola."/>
        <s v="Produce software e dispositivi IoT per i servizi di ricarica dei monopattini elettrici."/>
        <s v="Mira a combattere la condivisione non autorizzata di contenuti multimediali, dai contenuti aziendali (es. cinematografici) a quelli privati (es. revenge porn). Hanno sviluppato un hub per proteggere audio, video, immagini e testo, utilizzando servizi brevettati sviluppati internamente, che sfruttano l'intelligenza artificiale e la blockchain."/>
        <s v="Azienda specializzata in soluzioni per la gestione del processo decisionale. Le tecnologie includono algoritmi di valutazione del rischio e procedure decisionali di alta qualità che combinano la scienza comportamentale e l'apprendimento automatico._x000a_Le soluzioni permettono alle organizzazioni di interconnettere i loro dati, migliorare il flusso di informazioni e la trasparenza ed esplorare vari scenari prima di prendere una decisione finale."/>
        <s v="Spin-off dell'Università di Salerno. Sviluppa soluzioni per il settore dei trasporti che calcola i percorsi in base alla pendenza della strada, condizioni meteo e psicofisiche del conducente con l'obiettivo di ottimizzare i consumi."/>
        <s v="Crea app educative interattive per bambini, combinando storytelling e giochi STEM con l'obiettivo di trasformare il tempo davanti allo schermo in tempo di apprendimento."/>
        <s v="Fornisce soluzioni di tracciabilità alimentare basate su blockchain per garantire l'origine e la sostenibilità dei prodotti agroalimentari italiani con l'obiettivo di contrastare il problema della contraffazione di prodotti agro-alimentari italiani."/>
        <s v="Hanno sviluppato un app che permette di creare brevi contenuti vocali (podcast), curati da esperti in vari campi, con lo scopo di aumentare le vendite."/>
        <s v="Sviluppa sistemi personalizzati per ogni cliente e corso d'acqua per raccogliere e riciclare i rifiuti plastici dai fiumi, prevenendo l'inquinamento oceanico."/>
        <s v="Progetta e installa sistemi fotovoltaici galleggianti per produrre energia pulita utilizzando bacini idrici. L'obiettivo è quello di promuovere lo sviluppo sostenibile sfruttando il potenziale dei bacini idrici per generare energia pulita."/>
        <s v="Opera nel settore dell'intrattenimento, media ed edtech. Produce contenuti audiovisivi (film, serie, docufilm, podcast). Ha sviluppato TechEmotion.com, una piattaforma di streaming video per contenuti formativi per i dipendenti delle imprese."/>
        <s v="Biolibrary opera nell'ambito dell'automazione del processo di modellazione per la personalizzazione di protesi interne impiantabili e supporti muscoloscheletrici. L'azienda ha sviluppato una Piattaforma software modulare SaaS online (Merge3D) per la realizzazione di prodotti ortopedici attraverso l'uso della stampa 3D. Il processo di modellazione ha 3 fasi principali:_x000a_-  Acquisizione dei dati antropometrici del paziente senza alcun dispositivo esterno di default_x000a_- Scelta della soluzione ortopedica nella libreria della piattaforma (Merge3D)_x000a_- Merge3D è in grado di sviluppare automaticamente un modello pronto per la stampa 3D della protesi o dei supporti muscoloscheletrici personalizzati per il paziente."/>
        <s v="Lo scopo di HODA è creare un ecosistema di dati personali che permetta ai partecipanti di possede e valorizzare tutti i propri dati all'interno di un mercato inclusivo che preservi la privacy. _x000a_HODA ha costruito una piattaforma white-label che potenzia le app specifiche per contesto, trasformandole in nuovi canali mediatici direttamente controllati dagli stakeholder._x000a_Con sentenza del 18 luglio 2023, l'Autorità Antitrust ha costretto Google a indirizzare la portabilità dei dati verso Hoda. L'azienda svolge quindi il ruolo di una banca decentralizzata dei dati degli utenti, raccogliendo dati di prima parte che devono essere forniti secondo il GDPR su richiesta dell'utente."/>
        <s v="VIOLA ha sviluppato un app che ti protegge quando non ti senti sicuro sulla strada, fornendo sicurezza prima, durante e dopo un evento, grazie alla tecnologia e ai sostenitori. VIOLA è disponibile per chiunque si senta insicuro mentre cammina, con un focus principale sul mercato delle DONNE."/>
        <s v="Rosso è una startup che semplifica il processo di donazione del sangue per migliorare la salute ed il benessere delle persone, collaborando con oltre 1000 centri di raccolta sangue, ospedali e aziende private."/>
        <s v="Dectar ha sviluppato ACSIA SOS, una tencologia innovativa in ambito cybersecurity con una differenziazione chiara rispetto ai principali prodotti/soluzioni dell'industria. Attualmente, le soluzioni XDR stanno rendendo obsolete la maggior parte delle soluzioni puntuali esistenti nel campo della cybersecurity. Aver sviluppato una piattaforma più avanzata di un XDR posiziona Dectar sul mercato con enormi opportunità. La soluzione ACSIA vanta capacità di previsione e rilevamento delle minacce, aumentando la capacità di un'azienda di difendersi dagli Attacchi Informatici.  I clienti target sono le PMI._x000a_"/>
        <s v="Nubo si propone come un Airbnb per uffici. Mette in contatto uffici e spazi privati con persone che lavorano in smart working e Freelancers._x000a_"/>
        <s v="DoctorApp ha sviluppato un sistema strutturato per gestire il rapporto tra strutture mediche e pazienti.  L'app ha tre interfacce, la dashboard e l'app per il medio e l'app per il paziente. Hanno inziato con la medicina generale e ora hanno integrato anche pediatri e altri medici specialisti. "/>
        <s v="BOS5 ha sviluppato processo digitale di servizi integrati focalizzato sull'internazionalizzazione delle PMI; si tratta di un sistema di aggregazione di servizi che velocizza il processo di compravendita Italia-Estero nelle operazioni di import-export. Marketplace internazionale che fa incontrare domanda e offerta attraverso il monitoraggio e la rilevazione dei dati Italia/estero con supporti multiservizi del ciclo export che consentono di velocizzare le operazioni di negoziazioni/ transazioni. "/>
        <s v=" Sportwig, fondata nel 2021, ha sviluppato una piattaforma Edutech proprietaria per erogare formazione online in ambito sportivo. Offre un marketplace sia ai creator di contenuti formativi che, in modalità white label, alle aziende (un esempio è la collaborazione con Juventus)."/>
        <s v="Si occupa di automazione satellitare, specializzata nello sviluppo di prodotti di automazione per l'industria spaziale. Vogliono migliorare l'efficienza delle missioni spaziali attraverso soluzioni di intelligenza artificiale, sia a bordo dei satelliti che nei centri di controllo a terra._x000a_Principali Funzionalità:_x000a_- Autonomia Integrata: Fornisce un framework completo per operazioni autonome, rendendo i satelliti e i centri di controllo più intelligenti;_x000a_- Prodotti B2B SaaS: Supporto per operatori con una suite di strumenti per il controllo delle missioni, facilitando la risoluzione delle anomalie;_x000a_- Manutenzione Predittiva: La piattaforma gifted_GENE permette la manutenzione predittiva, identificando tendenze e anomalie giorni in anticipo."/>
        <s v="Si occupa di ridefinire la gestione della qualità dell'aria indoor attraverso dispositivi per monitorare e purificare l'aria dai principali inquinanti, come CO2, VOC, particelle e radon (gas radioattivo). Ha sviluppato una serie di prodotti che offrono soluzioni sia per il monitoraggio che per la purificazione dell'aria, distinguendosi per l'uso di sensori proprietari e tecnologie basate su cloud._x000a_Principali Funzionalità:_x000a_- Radoff Sense: Dispositivo di monitoraggio con sensore proprietario per la rilevazione del radon, con una precisione di test equivalente a dispositivi professionali come Alphaguard;_x000a_- Radoff Life:  dispositivo capace di purificare l'aria dal radon, certificato da ENEA, che offre una soluzione alternativa a metodi passivi costosi e invasivi;_x000a_- Piattaforma IoT: I dispositivi sono progettati per funzionare su una piattaforma cloud-based che facilita l'archiviazione dei dati e l'analisi per identificare tendenze e anomalie."/>
        <s v="Ha sviluppato un sistema che offre un approccio integrato e intelligente per il monitoraggio e la gestione dei processi produttivi, contribuendo a migliorare efficienza, sostenibilità e decision-making all’interno del sito produttivo._x000a_- Principali Funzionalità:_x000a_- raccolta Dati: Il sistema utilizza sensori plug&amp;play e adattatori proprietari per acquisire dati da una vasta gamma di dispositivi, come macchinari, veicoli e postazioni di lavoro manuali. Questa flessibilità consente di monitorare in modo capillare l'intero processo produttivo;_x000a_- AI Core Proprietario: Una componente chiave del sistema è il motore di intelligenza artificiale, che trasforma i dati raccolti in decisioni e azioni automatizzate, supportando processi decisionali basati su dati (data-driven). Questo consente di prendere decisioni più rapide ed efficaci;_x000a_- interfacce Proattive: Il sistema è dotato di interfacce progettate per ottimizzare l’ergonomia e facilitare la gestione delle operazioni. Queste interfacce sono disponibili su vari dispositivi, inclusi "/>
        <s v="App che permette di offire agli utenti una visione delle esperienze nei ristoranti, mentre fornisce ai ristoratori strumenti di marketing efficaci e basati su dati._x000a_Principali Funzionalità:_x000a_- Recensioni Video: Gli utenti possono accedere a recensioni video autentiche realizzate da una comunità di pari, offrendo una visione dell'esperienza nei ristoranti;_x000a_- AI e Gamification: L'intelligenza artificiale offre consigli personalizzati agli utenti e li premia per le loro recensioni, aumentando l'engagement. I ristoratori possono utilizzare i dati analitici per attrarre più clienti;_x000a_- Strumenti di Marketing per Ristoranti: I ristoratori possono gestire offerte settimanali, ricevere recensioni video scaricabili e utilizzare gli strumenti di analisi dei dati per migliorare la loro presenza online."/>
        <s v="Piattaforma che consente di abbonarsi per ricevere prodotti tech come smartphone, smartwatch, cuffie, computer e tablet ricondizionati e riciclati attraverso la formula della Subscription economy."/>
        <s v="Società specializzata nella commercializzazione di linee di cosmetici con principi attivi a base di prebiotici, scientificamente provati e realizzati utilizzando ingredienti naturali al 100%."/>
        <s v="Offre terapie endovenose che permette la somministrazione direttamente nel flusso sanguigno di vitamine e nutrienti."/>
        <s v="Azienda attiva da più di 30 anni operante nel settore della lavorazione e distribuzione di laminati per la fabbricazione di circuiti stampati. "/>
        <s v="Piattaforma che connette brand e talenti creativi emergenti: offre alle aziende brand clienti strategie di digital video content marketing personalizzate e contenuti video innovativi."/>
        <s v="SaaS per la corporate governance e la gestione dell'equity, che integra la tecnologia blockchain per offrire una gestione agile e digitale della Cap Table, degli strumenti finanziari e dei registri societari dell’azienda. Il software mette a disposizione una vasta gamma di funzionalità per amministratori, azionisti e professionisti, facilitando la gestione delle partecipazioni societarie, delle emissioni di strumenti finanziari e della tenuta dei libri sociali in modo sicuro e trasparente."/>
        <s v="L'azieda è un DMC (Destination Management Company), un'azienda specializzata nella gestione e organizzazione di servizi e attività turistiche per gruppi e viaggiatori individuali in una specifica destinazione. Le DMC offrono una vasta gamma di servizi che possono includere pianificazione di eventi, organizzazione di tour, gestione dei trasporti, prenotazione di alloggi, attività di team building, eventi aziendali, conferenze e molto altro. L'obiettivo principale di una DMC è garantire che i viaggiatori possano vivere un'esperienza indimenticabile e senza problemi nella destinazione scelta._x000a__x000a_L'azienda soddisfa la domanda dei turisti in arrivo (HNWI) per proposte esclusive e personalizzate.L'azienda articola la sua offerta attraverso due linee di business:_x000a_Viaggi di lusso (B2B2C, B2B)_x000a_MICE (Meeting, Incentives, Conferences, Exhibitions) (B2C, B2B) "/>
        <s v="IDT viene lanciata nel 2009 da un’idea di Carlo e Ida Tafuri ed è ancora interamente detenuta dalla famiglia. Il primo progetto digitale è brandsdistribution.com che diventa in pochi anni il leader nella distribuzione online B2B di prodotti di moda griffata. Da allora guidati da un approccio data driven testano e validano digital startup  nel modo più efficace n termini di tempo e di effort e con bassi margini di rischio. Hanno ad oggi 6 marchi in portafoglio: _x000a_1) Brands Distribution.com_x000a_2) Letsell_x000a_3) SkonCosmetics_x000a_4) Ayay_x000a_5) Duca di Morrone _x000a_6) AI Tool Box"/>
        <s v="Il progetto sociale Ebazzy è nato per soddisfare la necessità di avere una vetrina online, manifestata apertamente da diversi negozianti nell’ambito di un’indagine territoriale andando a risolvere alcuni problemi connessi come: mancanza di risorse da destinare all’apertura di uno shop online, mancanza di tempo da dedicare ad un’attività parallela a quella tradizionale. _x000a_ Ebazzy può essere definito un multiseller. A differenza dei i presenti sul mercato, Ebazzy è un progetto del territorio per il territorio. La piattaforma si rivolge ai piccoli negozi al dettaglio che non hanno un proprio e-commerce: questi negozi potranno vendere online su tutto il territorio italiano pur mantenendo la propria identità. "/>
        <s v="LIQEX ha sviluppato B2BBridge il primo social network dedicato esclusivamente alle comunicazioni aziendali. "/>
        <s v="Sensoria Health ha sviluppato un sistema formato da Hardware + software introducendo un ecosistema innovativo di soluzioni indossabili per la teleriabilitazione, abbigliamento intelligente e software di intelligenza artificiale all'avanguardia. Utilizzando sensori negli indumenti e sfruttando la potenza del monitoraggio remoto dei pazienti, riesce a digitalizzare l'assistenza sanitaria._x000a_Hanno sviluppato diversi dispositivi:Ulcera del piede diabetico; Tutore al ginocchio in seguito a rotture o lesioni ai legamenti;Tappetino Sensoria; Calzino Sensoria;Tutina per neonati._x000a_La soluzione di Monitoraggio Remoto dei Pazienti sfrutta dati quantificati provenienti da nuovi sensori indossabili, app mobili abilitate con AI/ML e Cloud Computing per superare le sfide, aumentare l'aderenza e migliorare i risultati della riabilitazione per i pazienti anziani."/>
        <s v="hanno sviluppato AudAI che è in grado di produrre contenuti per i brand con i seguenti obiettivi: migliorare la qualità dei contenuti, aumento della produttività dei creatori di contenuti, miglioramento della qualità dei contenuti, definizione e incremento del pubblico."/>
        <s v="Hanno sviluppato un algoritmo che permette di mettere in contatto famiglie e lavoratori domestici."/>
        <s v="Soluzione che permette di rateizzare i pagamenti nel comparto Food &amp; Beverage della GDO."/>
        <s v="Hanno sviluppato dispositivi multiparametrici certificati dal punto di vista medico, capaci di generare e raccogliere dati sui pazienti e di supportare i medici nelle diagnosi."/>
        <s v="Leasy è una piattaforma SaaS verticale B2B che semplifica la gestione contabile, bancaria e dei pagamenti per gli operatori del settore immobiliare. L'azienda si concentra sulla risoluzione di problemi legati all'amministrazione finanziaria degli operatori immobiliari, offrendo soluzioni automatizzate per la raccolta degli affitti, la logica di pagamento personalizzata, dashboard configurabili e gestione dei depositi di sicurezza."/>
        <s v="Hanno sviluppato un dispositivo prototipale (VESevo) sviluppato dal Vehicle Dynamics Research Group del Dipartimento di Ingegneria Industriale dell'Università di Napoli Federico II, il cui scopo principale è la valutazione della risposta viscoelastica dei materiali attraverso un metodo non distruttivo."/>
        <s v="Hanno sviluppato due prodotti: (i) Ride Vision, che analizza i dati visivi per identificare eventuali minacce critiche per il motociclista, e (ii) Collision Aversion Technology, che consente una guida più stabile, soprattutto nelle curve."/>
        <s v="Agenzia di consulenza e formazione specializzata nel tracciamento e nella misurazione dei dati provenienti da siti web, e-commerce, campagne pubblicitarie online ed altri presidi digitali. Hanno tre business unit: Consulenza, Formazione, Ricerca e Sviluppo."/>
        <s v="Produce un hardware da installare su navi passeggeri e cargo, che gestisce in modo integrato la connettività satellitare e terrestre (GEO, MEO, LEO e 5G), migliorando l'efficienza operativa. Esempio: un sistema che gestisce integratamente la connettività satellitare e terrestre su una nave può passare automaticamente dalla rete 5G quando è vicino alla costa (per sfruttare la velocità e la latenza bassa) alla connettività satellitare (GEO, MEO, o LEO) quando è in mare aperto, garantendo sempre la migliore connessione disponibile."/>
        <s v="Startup che sviluppa la sua mission su tre aree:_x000a_- Area Terapeutica: offrendo trattamenti di riabilitazione psichiatrica a pazienti psichiatrici e affetti da dipendenze patologiche;_x000a_- Area Sociale: facendo divulgazione e sensibilizzazione sui tematiche sensibili e attuali;_x000a_- Area Ricerca Sviluppo e Innovazione: offrendo soluzioni innovative per la salute mentale e le dipendenze."/>
        <s v="Data center e un fornitore di servizi cloud. Applico dispone di una sala operativa di circa 250 metri quadri e una seconda sala in fase di allestimento."/>
        <s v="Software di gestione degli eventi che consente di ottimizzare la registrazione online, check-in in loco e badge personalizzati."/>
        <s v="Software AI che automatizza la raccolta e la strutturazione dei dati ambientali. Migliora la gestione dei dati, facilita il monitoraggio delle prestazioni e la conformità normativa, riducendo il rischio di perdere accesso a finanziamenti sostenibili."/>
        <s v="Omnis Power produce e distribuisce prodotti di semiconduttori per il settore dell'energia rinnovabile."/>
        <s v="Ha sviluppato una piattaforma con cui abilita agenzie di comunicazione e uffici stampa a elaborare news e contenuti informativi, aiutandoli a intercettare trend, individuare nuove opportunità di coverage."/>
        <s v="Hanno sviluppato un app che offre un supporto personalizzato contro i disturbi muscolari basato su trattamenti di automassaggio ed esercizi terapeutici che suggerisce le attività quotidiane e sportive da evitare."/>
        <s v="Pelomatto offre servizio di toelettatura per animali domestici che consente ai proprietari di prenotare servizi di cura estetica professionale ondemand. I clienti possono scegliere e programmare servizi di toelettatura personalizzati per gli animali domestici."/>
        <s v="Producono vitamine e integratori alimentari."/>
        <s v="Produce e commercializza capi d’abbigliamento e accessori da uomo."/>
        <s v="Ha sviluppato delle app che permette di organizzare ogni attività per tutte le funzioni aziendali."/>
        <s v="Si occupa di trasformare con l'AI una foto prodotto su sfondo bianco in un photoshoot professionale, con tempi e costi ridotti."/>
        <s v="Abilita la manutenzione condition-based di tutti i ponti e viadotti della rete infrastrutturale con una soluzione di monitoraggio integrata, standardizzata e scalabile."/>
        <s v="Sviluppa soluzioni di realtà virtuale (VR) e realtà aumentata (AR) per le aziende, aiutandole a restare aggiornate con le ultime tecnologie, migliorare l'interazione con i clienti e aumentare le vendite. Oltre a offrire esperienze immersive autonome o integrate nei loro siti web, tutte le aziende fanno parte del State1 Ecosystem, una piattaforma che permette ai clienti di scoprire prodotti e servizi in modo innovativo. Inoltre, gli utenti vengono indirizzati verso le soluzioni più adatte a loro, favorendo un aumento delle vendite per le aziende dell'ecosistema."/>
        <s v="Ha sviluppato una piattaforma SaaS basata sull'intelligenza artificiale generativa specializzata nel garantire la privacy e la sicurezza dei dati._x000a_AidaMask anonimizza tutte le informazioni identificabili presenti in un testo, mantenendone il contenuto primario e permettendo alle aziende, sia piccole che grandi, di utilizzare modelli di intelligenza artificiale preservando la riservatezza e l'integrità delle informazioni."/>
        <s v="Aiuta le aziende a creare ecosistemi digitali di servizi, sfruttando la loro base di clienti e offrendo servizi innovativi._x000a_Gli digitali iper-personalizzati, alimentati da un motore AI all'avanguardia, garantiscono che ogni cliente riceva i servizi più adatti. Gestiscono tutte le operazioni legali e amministrative."/>
        <s v="Spin-Off ufficiale dell'Università di Napoli Federico II. BeyondShape è un'azienda biomedica che sviluppa tecnologie avanzate per la scansione 3D del corpo e offre soluzioni su misura per l'elaborazione dei dati, utili per la diagnosi, il monitoraggio e i trattamenti medici."/>
        <s v="Produce e commercializza biancheria per casa."/>
        <s v="Società di consulenza specializzata in soluzioni di automazione ed approcci data-driven basati sull'intelligenza artificiale, rivolta principalmente alle PMI che desiderano ottimizzare i costi e migliorare il loro ritorno sugli investimenti. Offre una gamma completa di servizi, automazione dei processi aziendali, analisi predittiva, e implementazione di sistemi avanzati di machine learning, deep learning, computer vision, e visual recognition."/>
        <s v="Sta sviluppando convertitori per l'energia delle onde marine. Ha progettato due convertitori di energia da onde associati a un gruppo propulsore comune, in grado di trasformare l'energia delle onde oceaniche."/>
        <s v="Tundr è una piattaforma SaaS per la gestione All-in-one dei dei benefit aziendali destinati ai dipendenti, con un particolare focus alle soluzione ESG. E' una delle poche società fintech che si occupa di welfare aziendale. Lato dipendenti Tundr offre una carta per semplificare l'utilizzo del budget per i fringe benefit in tutta Italia, attraverso la più grande rete di migliaia di commercianti selezionati con cura grazie a una rigorosa politica ESG; un App per supportare e semplificare la comprensione dei benefit con un design incentrato sull'utente rende l'offerta welfare intuitiva. Lato HR invece offre una WebApp per personalizzare, gestire e monitorare le iniziative di welfare aziendale."/>
        <s v=" Dialybrid, start-up med-tech italiana fondata 2018, focalizzata sullo sviluppo  la commercializzazione di nuovi innesti vascolari utilizzando la tecnologia proprietaria Silkothan un materiale ibrido che combina fibroina di seta e poliuretano. "/>
        <s v="Sandeza realizza software gestionali grazie all’utilizzo della piattaforma di sviluppo low-code, FileMaker. I software svilippati da Sandeza sono: flessibili e personalizzabili, Multipiattaforma e facilmente fruibili. Ad oggi l'azienda ha sviluppato due prodotti:_x000a_Zproduction: focalizzato sui processi produttivi; Zservice: per il mondo dei servizi e commercio B2B."/>
        <s v="AKUISè un'azienda innovativa nel settore fitness e medicale e guida l’innovazione con tecnologie all’avanguardia come SINTESI, la palestra smart all-in-one. SINTESI, in soli 2 metri quadrati di spazio, rivoluziona l'approccio all'allenamento unendo alta tecnologia e design._x000a_La piattaforma digitalizza i pesi tradizionali attraverso motori elettromagnetici, adattandosi a vari tipi di allenamento e rispettando la biomeccanica naturale del corpo umano._x000a_AKUIS adotta un modello di business basato sulla produzione interna dei propri prodotti, garantendo qualità ed eccellenza tipiche del Made in Italy. "/>
        <s v="Bibac sviluppa, progetta e costruisce soluzioni innovative nell'ambito del coating industriale per alimenti. I coating sviluppati sono a base di  additivi e adesivi minerali e organici a base d'acqua, conformi alle normative e alle direttive sul contatto diretto con gli alimenti in tutto il mondo."/>
        <s v="TechVisory sviluppa oluzioni per il miglioramento dei livelli di servizio e dell’efficienza aziendale. Ad oggi ha sviluppato due prodotti: _x000a_TextGenius: Estrazione, classificazione e archiviazione di informazioni significative da documenti testuali non strutturati di diversa natura (Analisi contrattuale, Adeguamento Normativo, Due Diligence, Gestione dei Contenziosi, Reclami). TextGenius si rivolge ai settori Legal, Purchasing e Commerciale di qualsiasi azienda.;_x000a_Energy class efficiency: Analisi degli scenari potenziali di consumo energetico (ICEP): fornisce la variazione attesa dei consumi in base all'intensità dell'efficienza energetica e alle caratteristiche degli immobili. Determinazione della reattività energetica delle abitazioni alla temperatura esterna."/>
        <s v="Sviluppa soluzioni avanzate per il settore sanitario, focalizzandosi sull'elaborazione e analisi dei dati medici in collaborazione con aziende farmaceutiche e di intelligenza artificiale. La piattaforma raccoglie e processa grandi quantità di dati reali, come le storie cliniche dei pazienti e i dati provenienti da dispositivi medici, per supportare la diagnosi, il monitoraggio delle malattie e lo sviluppo di nuove cure."/>
        <s v="Si occupa di trasformare l'esperienza dei clienti con soluzioni innovative nel settore dell'e-commerce e della customer experience. L'azienda sviluppa strumenti tecnologici basati sull'intelligenza artificiale e altre tecnologie avanzate per ottimizzare l'interazione tra le aziende e i loro clienti. L'obiettivo è rendere il percorso del cliente più coinvolgente e di alta qualità, aumentando le conversioni e la soddisfazione del cliente per le aziende partner."/>
        <s v="Offre una soluzione per il co-living e la gestione di spazi abitativi condivisi. Il loro servizio permette di prenotare e gestire soggiorni in strutture che offrono ambienti condivisi tra diverse persone. Si rivolge principalmente a giovani professionisti, studenti e lavoratori in smart working."/>
        <s v="Fashion tech che si concentra sulla creazione di una piattaforma innovativa per facilitare il noleggio e la condivisione di abiti e accessori di moda. Il suo obiettivo principale è promuovere un approccio più sostenibile nel mondo della moda, offrendo agli utenti la possibilità di accedere a capi di alta qualità senza doverli acquistare direttamente, riducendo così il consumo eccessivo e lo spreco di risorse."/>
        <s v="Progetta un dispositivo che si integra con Alexa che si occupa di migliorare l'esperienza dei clienti attraverso l'intelligenza artificiale applicata ai servizi di ospitalità e customer service."/>
        <s v="Opera nel settore della sostenibilità ambientale e della gestione delle emissioni di carbonio. La loro missione è quella di aiutare aziende e organizzazioni a ridurre la loro impronta di carbonio attraverso l'uso di tecnologie avanzate e strategie mirate."/>
        <s v="Opera nel settore fintech, specializzata in soluzioni di pagamento digitale. Il loro obiettivo è semplificare e ottimizzare le transazioni online, fornendo strumenti sicuri e veloci per l'elaborazione dei pagamenti, principalmente per aziende e commercianti."/>
        <s v="Si occupa di soluzioni di mobilità sostenibile, concentrandosi principalmente sul noleggio di veicoli a basse emissioni di CO2. Nel 2021, Green Motion è stata acquisita da Eaton, una società che opera nel campo della gestione dell'energia."/>
        <s v="Ha sviluppato un sistema basato su intelligenza artificiale chiamato Hoooly. Questo robot brevettato è in grado di riconoscere e separare i rifiuti in pochi secondi, ottimizzando così i processi di smaltimento e riciclo."/>
        <s v="Offre soluzioni per aiutare aziende e individui a sostenere progetti climatici e ambientali. Consente alle imprese di investire in progetti di riforestazione, conservazione e riduzione delle emissioni di carbonio. La piattaforma di Green Future Project permette ai clienti di integrare azioni climatiche direttamente nelle loro operazioni, come compensare le emissioni per ogni transazione effettuata o per ogni prodotto venduto."/>
        <s v="Si occupa di fornire una piattaforma di investimento basata sull'intelligenza artificiale, pensata per semplificare l'accesso a finanziamenti per startup e PMI. La piattaforma utilizza modelli di machine learning per analizzare e valutare le opportunità di investimento, facilitando il processo di matching tra investitori e progetti emergenti."/>
        <s v="Si occupa di offrire soluzioni per il settore immobiliare, integrando tecnologia e servizi per semplificare l'acquisto, la vendita e la gestione di proprietà. Fornisce strumenti per la valutazione delle case, piattaforme per il marketing immobiliare, o servizi di consulenza per aiutare sia i venditori che gli acquirenti a navigare nel mercato."/>
        <s v="Nasce con l’obiettivo di offrire soluzioni tecnologiche per semplificare e digitalizzare processi legali. Fornisce strumenti per la creazione di documenti legali, la gestione di contratti e la consulenza legale online. "/>
        <s v="Acquista, gestisce e fa crescere strumenti di CRM legati all'ecosistema HubSpot. Si concentra su aziende SaaS che forniscono applicazioni e temi per HubSpot, aiutando i proprietari a vendere le loro attività con un processo semplificato e collaborativo, per poi farle scalare e crescere ulteriormente dopo l'acquisizione."/>
        <s v="Fornisce prodotti farmaceutici, parafarmaceutici, e articoli per la salute, permettendo ai clienti di acquistare farmaci e prodotti di cura direttamente da casa."/>
        <s v="Pubblica e distribuisce contenuti digitali, con un focus particolare su libri e materiale educativo."/>
        <s v="Startup attiva nel settore fintech."/>
        <s v="Startup che produce un  tessuto brevettato, 100% Made-in-Italy, realizzato con i sottoprodotti di arance e cactus."/>
        <s v="Producono e commercializzano creme idratanti con il principio attivo del pistacchio di Bronte."/>
        <s v="Allevano e coltivano Grilli Acheta Domesticus e successivamente, trasformano questi insetti in prodotti alimentari come farine proteiche, snack, e integratori, destinati a migliorare la dieta umana."/>
        <s v="La Società offre ai propri clienti un servizio di consulenza e di supporto all’acquisto, installazione ed assemblaggio di tutti i sistemi elettronici sui grandi Yacht (&gt;40m), fornendo assistenza informatica e tecnologica continuativa ed efficace per il loro corretto funzionamento, anche attraverso software di proprietà."/>
        <s v="KHT opera nel settore dell'acqua minerale, proponendosi di rivoluzionare l'industria con soluzioni innovative. L'azienda ha sviluppato una piattaforma integrata che semplifica e ottimizza la logistica e la distribuzione dell'acqua minerale, focalizzandosi sul mercato B2B e B2C._x000a__x000a_KHT ha iniziato con un progetto pilota chiamato &quot;Fontilio&quot;, attraverso il quale ha condotto una customer discovery approfondita, ottenendo preziose informazioni sul comportamento dei consumatori e sulle sfide del settore della delivery. "/>
        <s v="Young Platform SpA è una società attiva nel settore delle criptovalute e della tecnologia blockchain. Fondata nel 2018, la missione dell'azienda è quella di educare il pubblico sul mondo delle criptovalute e della blockchain._x000a__x000a_Young Platform offre una gamma di servizi, tra cui:_x000a_Step : Un'applicazione educativa che utilizza meccaniche di gioco per insegnare i principi del mondo delle criptovalute. Gli utenti possono imparare completando quiz, facendo previsioni sui prezzi e partecipando a varie attività interattive. Gli utenti guadagnano XP e possono ricevere ricompense in token YNG o Boost Vite._x000a__x000a_Young Platform Exchange : Una piattaforma user-friendly che permette agli utenti di comprare, vendere e scambiare criptovalute. Offre un'interfaccia semplice e sicura, accessibile sia da app che da browser._x000a__x000a_Young Platform Pro : Un exchange avanzato per utenti esperti, che offre funzionalità e interfacce più sofisticate per il trading. Gli utenti possono utilizzare lo stesso account per entrambe le piattaforme, con fondi condivisi tra i due scambi."/>
        <s v="LEB World (LEB Srl) è un'azienda fondata nel 2019 con la missione di affrontare il problema della contaminazione nei packaging utilizzati nel settore Beauty &amp; Pharma, con un focus particolare sugli smalti semipermanenti per unghie. La società ha sviluppato tecnologie innovative e ha costruito partnership per la distribuzione dei suoi prodotti in Italia, con negoziazioni in corso per espandersi in altri Paesi europei e negli Stati Uniti._x000a__x000a_Uno dei prodotti principali dell'azienda è LACTUBE™ , il primo smalto in tubo per unghie a zero contaminazione, caratterizzato dalla possibilità di sostituire il pennello applicatore dopo ogni utilizzo. Questo prodotto è pensato sia per i saloni di bellezza, che richiedono soluzioni più tecniche, sia per il mercato Direct to Consumer, grazie alla sua semplicità d'uso e precisione."/>
        <s v="Eco Circular è un'azienda innovativa specializzata nel riciclo di materiali, in particolare polimeri ed elastomeri, attraverso una tecnologia unica e brevettata.L'azienda attraverso un processo di depolimerizzazione permette di trasformare rifiuti difficili da smaltire in prodotti utili come olio combustibile, gas e carbon black. Questo processo è caratterizzato da emissioni zero, rendendolo particolarmente sostenibile._x000a__x000a_L'azienda ha già realizzato un impianto pilota che è stato meccanicamente collaudato. I prossimi passi includono il collegamento dell'impianto elettrico, il collaudo finale su scala industriale, e l'ottenimento delle necessarie certificazioni."/>
        <s v="Agreen Biosolutions S.R.L. SB è un'azienda specializzata nella produzione di oli ozonizzati, sfruttando le proprietà uniche dell'ozono come biocida naturale. L'azienda ha sviluppato una tecnologia innovativa che consente la produzione su larga scala di oli ozonizzati, risolvendo problemi tradizionalmente associati a questo processo, come la lentezza delle reazioni chimiche, la difficoltà di scalare i volumi e i costi di produzione elevati._x000a__x000a_L'azienda ha sviluppato il primo sistema continuo per la produzione industriale di oli ozonizzati, riducendo significativamente i tempi di produzione e i costi, rendendo possibile l'uso di questi oli in applicazioni industriali su larga scala."/>
        <s v="App nell'ambito del wealth management che ha l'obiettivo di consentire ai consumatori di accedere a strumenti finanziari più idonei rispetto a obiettivi ed esigene di vita, conoscenza finanziaria e propensione al rischio e patrimonio personale."/>
        <s v="Piattaforma di studio autonomo basata su intelligenza artificiale che aiuta studenti nella preparazione di esami online. Utilizza AI per personalizzare i percorsi di apprendimento e migliorare l'efficacia dello studio, offrendo strumenti specifici per esercitarsi e progredire in autonomia."/>
        <s v="Opera nel settore AgriFood e si occupa di sviluppare soluzioni tecnologiche avanzate per l'industria lattiero-casearia. L'azienda si concentra sulla digitalizzazione dei processi produttivi, implementando strumenti di monitoraggio e controllo per migliorare la qualità e la sostenibilità nella produzione di latte e derivati. La missione di Lacta è ottimizzare l'efficienza produttiva delle aziende agricole, riducendo sprechi e aumentando la competitività."/>
        <s v="Offre servizi e soluzioni per le aziende che vogliono accedere a finanziamenti pubblici, sovvenzioni, e incentivi europei e nazionali. FASI si occupa principalmente di fornire supporto e consulenza alle imprese nella ricerca e nella gestione di opportunità di finanziamento, promuovendo l'innovazione e lo sviluppo in vari settori. "/>
        <s v="Specializzata in consulenza previdenziale. Offre supporto per semplificare temi complessi come TFR, fondi pensione e previdenza integrativa. La missione di Ciao Elsa è aiutare le persone a pianificare il proprio futuro previdenziale in modo chiaro e accessibile, attraverso:_x000a_- comparatore di fondi pensione: uno strumento digitale che analizza oltre 150 fondi in Italia, personalizzando i risultati in base all’età, professione, propensione al rischio e capacità di risparmio degli utenti;_x000a_- consulenza personalizzata: sessioni informative di gruppo e consulenze individuali a pagamento per guidare i clienti verso decisioni consapevoli sulla pensione."/>
        <s v="Semplifica l'accesso ai servizi, eliminando la necessità di utilizzare username e password integrando la sicurezza del multifactor authenticator. Con un'unica app installata sullo smartphone, l'utente può creare la propria identità digitale e utilizzarla per registrarsi a un numero illimitato di servizi."/>
        <s v="Produce display a LED. L'offerta di prodotti principali comprende maxischermi, display pubblicitari e VideoInsegna, una tecnologia brevettata per la realizzazione di insegne LED a colori con messaggi variabili. Deltronics gestisce l'intero processo, dalla progettazione alla produzione, all'installazione e alla manutenzione di questi sistemi."/>
        <s v="Fondata nel 1997, automatizza i processi enologici e nella progettazione e produzione di soluzioni e progetti chiavi in mano dedicati al settore vitivinicolo._x000a_In particolare, il gruppo offre i seguenti servizi_x000a_- Sistemi di automazione dei processi enologici;_x000a_- Macchine stand-alone e portatili per il processo di vinificazione;_x000a_- progetti di installazione di cantine_x000a_- Consulenza enologica."/>
        <s v="Hanno sviluppato un marketplace che si rivolge al mercato delle auto usate, facilitando la ricerca e l'acquisto di veicoli."/>
        <s v="Piattaforma di social dating basata su viaggi ed esperienze per single. Caratteristiche:_x000a_- Profilo Social: Gli utenti possono creare un profilo personale collegato ai principali social network (come Facebook, Instagram, TikTok, Twitter), con l'obiettivo di favorire un uso quotidiano della piattaforma._x000a_- Profilo Dating: Offre uno spazio dedicato a chi vuole incontrare nuove persone con cui condividere viaggi ed esperienze, aggiungendo un aspetto di incontri e connessioni._x000a_- TravelTec: Questa funzione consente di promuovere e vendere esperienze e viaggi per single attraverso operatori B2C e C2C. Gli utenti possono anche proporre e condividere iniziative personali di viaggi e eventi con altri utenti."/>
        <s v="Applicazione che aiuta i proprietari di animali a offrire un'alimentazione completa e bilanciata ai propri animali. Tra i servizi chiave, offrono il PETFOODSCANNER, uno strumento per la lettura delle etichette e la categorizzazione dei prodotti, e un formulatore di ricette automatico che genera piani alimentari personalizzati, basati sulle linee guida FEDIAF, per animali sani o con patologie."/>
        <s v="Specializzata nella produzione di olio d'oliva extravergine di alta qualità. "/>
        <s v="Spin-off della Scuola Superiore Sant'Anna di Pisa. Sviluppa tecnologie per migliorare la stampa 3D. Il loro prodotto principale è il &quot;3DFinisher&quot;, un dispositivo che leviga e migliora la qualità delle superfici degli oggetti stampati in ABS. La startup opera in vari settori come quello biomedicale, automotive e aerospaziale, offrendo anche consulenze per aiutare le aziende a integrare tecnologie di produzione digitale."/>
        <s v="Sviluppa software che utilizza l'intelligenza artificiale per raccogliere e analizzare dati marini. Il loro prodotto principale, chiamato SPADE, aiuta a prevedere condizioni del mare e ottimizzare le operazioni legate all'acqua, come la gestione di tecnologie che sfruttano l'energia delle onde. In pratica, fornisce strumenti intelligenti per migliorare l'efficienza e la sostenibilità di progetti legati all'oceano, come la raccolta di energia dalle onde​"/>
        <s v="Produce una bevanda alcolica. Creata con una miscela di acqua pura, alcol selezionato e poche gocce di aromi naturali."/>
        <s v="Si occupa di fornire servizi di cybersicurezza. La missione di Yalla Security è quella di rendere la sicurezza informatica accessibile alle piccole e medie imprese. Offrono una serie di servizi completi e soluzioni personalizzate per soddisfare le esigenze specifiche dei loro clienti."/>
        <s v="Ha creato Goliath CNC, una fresatrice portatile. Questo strumento permette a maker e piccole aziende di tagliare e fresare materiali in modo semplice e versatile, senza le limitazioni delle macchine tradizionali. "/>
        <s v="Digitalizza il mondo della salute. Offre una piattaforma online per gestire i dati clinici dei pazienti, migliorando la comunicazione tra medici e pazienti. Questo sistema permette ai medici di accedere facilmente alle informazioni dei pazienti e di monitorare le loro condizioni di salute in tempo reale. "/>
        <s v="Si concentra sull'uso di tecnologie per energie rinnovabili, aiutando i comuni a gestire meglio l'energia._x000a_Tra le loro soluzioni ci sono:_x000a_- E-ROUND: una rotatoria stradale che utilizza energia solare e eolica._x000a_- H.E.R.A: pavimentazione stradale che monitora la velocità delle auto e usa materiali riciclati._x000a_- Re-Charge: compostatore urbano che genera compost e fornisce energia per ricaricare veicoli elettrici."/>
        <s v="Piattaforma per la vendita di vini, champagne e superalcolici sia in ambito B2C che B2B."/>
        <s v="Sensosan è un'azienda specializzata nel miglioramento dell'aria per promuovere il benessere fisico e mentale attraverso l'uso di tecnologie innovative._x000a__x000a_Soluzione offerta da Sensosan:_x000a__x000a_Air Intelligence: Sensosan offre una piattaforma brevettata che utilizza AI per monitorare e gestire la qualità dell'aria negli ambienti interni. La piattaforma raccoglie dati e genera report sulla qualità dell'aria, fornendo evidenze scientifiche a supporto dell'efficacia del sistema._x000a__x000a_S1 Air Nebulizer e Air Pods: Questi dispositivi brevettati permettono la personalizzazione dell'ambiente attraverso la diffusione di aria arricchita con sostanze benefiche che migliorano l'esperienza funzionale, riducono ansia, stress e depressione."/>
        <s v="Quido è un'azienda tecnologica che sviluppa una piattaforma basata sull'intelligenza artificiale, specificamente progettata per il settore del private equity. La piattaforma si posiziona come un AI co-pilot, cioè un assistente intelligente che supporta i professionisti del private equity nella gestione di attività legate al recupero dei dati, reportistica e analisi finanziaria. L'idea centrale di Quido è di migliorare l'efficienza dei processi decisionali all'interno dei fondi di investimento, riducendo il tempo che i professionisti dedicano alla raccolta e all'analisi dei dati, tipicamente associati a processi lenti e manuali."/>
        <s v="Biocentis è un'azienda pionieristica nel campo delle soluzioni genetiche per il controllo degli insetti, con l'obiettivo di migliorare la sicurezza alimentare e la salute pubblica in modo sostenibile. L'azienda sviluppa tecnologie innovative per il controllo degli insetti nocivi, con un particolare focus sulla riduzione della perdita di raccolti e delle malattie trasmesse dagli insetti._x000a_Biocentis utilizza una tecnologia che impedisce la nascita di insetti nocivi attraverso la manipolazione genetica. Invece di uccidere gli insetti, questa tecnologia previene la loro riproduzione, offrendo un controllo estremamente efficace, reversibile ed ecologico. Tra le tecnologie genetiche avanzate, Biocentis si distingue per l'uso di un sistema gene drive sviluppato dai suoi fondatori presso l'Imperial College di Londra, che è stato dimostrato essere molto efficace nel controllo di specie come le zanzare vettori di malattie."/>
        <s v="Piattaforma che, connettendo sia fonti esterne che interne, consente a PMI e startup di creare, mediante deglia agenti AI, dei team virtuali, specialmente per quei ruoli e funzioni caratterizzate da una certa ripetitività di azioni e flussi operativi."/>
        <s v="Startup fintech che introduce una soluzione di Buy Now, Pay Later (BNPL) come beneficio per i dipendenti. La piattaforma permette ai dipendenti di accedere a finanziamenti a breve termine senza interessi, interamente finanziati dal datore di lavoro._x000a_Domido utilizza una piattaforma automatizzata che permette ai dipendenti di richiedere finanziamenti direttamente, senza l'approvazione del datore di lavoro, con una liquidità immediata disponibile nei loro conti bancari. L'intera gestione del rischio di insolvenza viene assunta da Domido, garantendo zero rischi per i datori di lavoro."/>
        <s v="Offre soluzioni per la gestione e il monitoraggio di infrastrutture subacquee, come ponti e tubature. _x000a_Ispezione standard: un'analisi dettagliata delle strutture subacquee, con documentazione dei difetti in un database chiamato Seahorse._x000a_Ispezione avanzata: include l'uso di sensori specializzati, come scanner laser e trasduttori ultrasonici, per ottenere dati più completi._x000a_Pipein propone anche un modello di Robot come Servizio (RaaS), che consente ai clienti di noleggiare robot per ispezioni tramite un abbonamento, rendendo l'accesso a tecnologie avanzate più flessibile."/>
        <s v="Sviluppa soluzioni di intelligenza artificiale, specializzandosi in assistenti virtuali e chatbot. L'utilizzo di tecnologie di machine learning e natural language processing aiuta ad automatizzare l'interazione con i clienti, migliorare il servizio e ridurre i costi operativi."/>
        <s v="Proteso è nata come spin-off dell'Istituto Italiano di Tecnologia (IIT) in collaborazione con l'INAIL. Progetta e produce tecnologie indossabili che supportano fisicamente i lavoratori durante attività come la movimentazione manuale di carichi pesanti. L'obiettivo principale è ridurre l'affaticamento e prevenire infortuni legati al sovraccarico biomeccanico, migliorando al contempo la sicurezza e la salute degli operatori."/>
        <s v="Ha sviluppato un sistema operativo, con focus sui settori automotive e avionica, che consente di avere performance migliori, un più alto livello di certificabilità e maggiore interoperabilità."/>
        <s v="Azienda fondata nel febbraio 2023, specializzata produzione di creme basate sulla galenica e sulle erbe medicinali delle Dolomiti trentine."/>
        <s v="Offre un servizio di &quot;Buy Now, Pay Later&quot; (BNPL) specificamente per il settore B2B. Fondato in collaborazione con Allianz Trade, PausePay consente alle aziende di acquistare beni e servizi con la possibilità di posticipare il pagamento fino a 90 giorni, migliorando così la gestione del flusso di cassa e delle spese aziendali."/>
        <s v="Ha sviluppato un sistema tecnico e contrattuale per rivoluzionare l'allevamento delle larve di mosca soldato nera (Hermetia Illucens) per la preparazione di prodotti come petfood, mangimi per animali e altro."/>
        <s v="Specializzata nello sviluppo, produzione e commercializzazione di polimeri naturali, in particolare collagene estratto da tessuti animali. Questo collagene viene utilizzato per creare preparazioni personalizzate come sospensioni, pellicole e matrici porose, destinate ai settori biomedicale, cosmetico e farmaceutico. Si occupa anche della progettazione e costruzione di impianti pilota per la produzione di dispositivi medici e gestisce i processi pre-clinici e clinici."/>
        <s v="Si occupa del riciclo dei pneumatici a fine vita. Fondata nel 2023, ha sviluppato una tecnologia brevettata per il recupero di Carbon Black purificato e altri materiali utili dai pneumatici usati._x000a_Il processo di riciclo prevede diverse fasi, tra cui la pirolisi, che permette di trasformare i pneumatici in carbonio, sinoli e acciaio, con basse emissioni inquinanti."/>
        <s v="Si dedica alla ricerca e allo sviluppo di ingredienti postbiotici per applicazioni nel settore nutraceutico, cosmetico e medico. Fondata nel 2016, l'azienda utilizza i postbiotici - metaboliti prodotti da microrganismi - per creare prodotti che migliorano la salute, come formulazioni per la cura della pelle e integratori alimentari."/>
        <s v="Utilizza la tecnologia di ossicombustione senza fiamma per il trattamento dei rifiuti. Questa tecnologia permette di gestire rifiuti urbani e industriali, sia pericolosi che non pericolosi, trasformandoli in materiali vitrifatti riutilizzabili._x000a_Il processo di ossicombustione opera in un'atmosfera di alta temperatura e pressione, riducendo significativamente le emissioni inquinanti e consentendo il recupero di energia e la cattura di CO2."/>
        <s v="Olker è un'azienda focalizzata nello sviluppo di terapie cellulari innovative per il trattamento delle malattie cardiovascolari. Ha creato la terapia CPCPlus, una nuova sottopopolazione di cellule stromali pro-angiogeniche, mirata a migliorare la funzione cardiaca nei pazienti con disfunzione microvascolare coronarica e angina refrattaria._x000a_Le cellule CPCPlus favoriscono la rigenerazione del tessuto cardiaco attraverso l'angiogenesi e modulano il sistema immunitario, riducendo il rischio di rigetto e infiammazione."/>
        <s v="Sviluppa soluzioni nutrizionali avanzate a base di legumi e cereali, puntando a offrire prodotti alimentari sani e funzionali. L'azienda produce bevande e ingredienti vegetali utilizzando una piattaforma fermentata, che garantisce prodotti altamente digeribili, privi di allergeni e con un profilo nutrizionale completo."/>
        <s v="Piattaforma digitale che semplifica l'incontro tra aziende e candidati, migliorando i processi di selezione e ricerca di lavoro. La piattaforma offre un sistema di matching basato su profili personalizzati con video-presentazioni, referenze certificate e test psicoattitudinali, permettendo alle aziende di accedere a un elenco dettagliato di candidati e a visualizzare i loro profili in modo completo."/>
        <s v="Piattaforma HealthTech multicanale che offre servizi di medicina generale privata, mirata a rispondere alle difficoltà di accesso ai servizi sanitari pubblici e alla diminuzione del numero di medici di medicina generale._x000a_Si propone come un'alternativa privata per visite e consulti, affrontando queste sfide nel settore della salute."/>
        <s v="Piattaforma che automatizza i processi di social media marketing attraverso l'uso dell'intelligenza artificiale. Offre strumenti per gestire i social media, inclusi ricerca di contenuti, creazione, pubblicazione e sponsorizzazione di post. La piattaforma fornisce anche analisi dettagliate delle prestazioni, gestione della comunità e la possibilità di automatizzare i flussi di lavoro con l'AI Autopilot. "/>
        <s v="Azienda che opera nel settore delle bevande alcoliche premium, specializzata nella creazione di cocktail ready-to-drink (RTD). Il loro prodotto principale è un cocktail premiscelato di alta qualità, presentato in un bicchiere brevettato che mantiene il ghiaccio alla temperatura ideale, offrendo un'esperienza di consumo premium e sostenibile."/>
        <s v="Azienda specializzata nello sviluppo di robot autonomi per la pulizia e manutenzione di pannelli solari fotovoltaici. Il prodotto di punta è il robot SandStorm R6, che pulisce e diagnostica i pannelli in modo autonomo e senza l'uso di acqua. "/>
        <s v="Piattaforma digitale che mette in contatto viaggiatori con guide locali per offrire esperienze di viaggio personalizzate."/>
        <s v="Hanno creato un format che riunisce panetteria, gelateria e caffè in un unico spazio."/>
        <s v="Produce prodotti di bellezza inclusivi e diversificati. La loro linea di skincare per il corpo è gender-neutral e si ispira alla rappresentazione di diverse forme, taglie e tonalità della pelle, puntando a un approccio inclusivo che valorizzi tutte le caratteristiche fisiche."/>
        <s v="Offre strumenti per l’analisi delle soft skills di individui e team, supportando le aziende nella selezione e nello sviluppo dei talenti. Tra i suoi servizi, HRgo include un motore di raccomandazione di corsi e suggerimenti per migliorare l’esperienza dei dipendenti e un sistema di &quot;Cultural Hacking&quot; per promuovere innovazioni aziendali​."/>
        <s v="Offre una soluzione HealthTech per la tele-riabilitazione, sia a domicilio che in strutture sanitarie. Dispone di 15 protocolli clinici pronti all'uso e 100 esercizi per terapie personalizzate. I dispositivi, privi di sensori, utilizzano l'intelligenza artificiale e la computer vision per effettuare valutazioni. La proposta include un'app mobile e un'applicazione cloud per la gestione dei dati clinici, con un approccio centrato sul paziente che ha dimostrato significativi risultati clinici."/>
        <s v="Offre un sistema di gestione dei contenuti (CMS) di nuova generazione incentrato sulla gestione front-end dei siti web. A differenza delle piattaforme CMS tradizionali come Adobe Experience Manager, Live Story enfatizza la facilità d'uso, offrendo tre caratteristiche principali:_x000a_- Integrazione perfetta: È in grado di integrarsi facilmente con varie tecnologie, rendendolo adattabile a tutte le piattaforme._x000a_- Editing visivo La sua caratteristica principale è un editor visivo di facile utilizzo. Questo permette agli utenti di progettare le pagine web spostando gli elementi come in uno strumento di presentazione, mentre il CMS genera automaticamente il codice in background._x000a_- Nessun codice richiesto: con Live Story, anche gli utenti non tecnici possono creare e gestire pagine web senza bisogno di competenze di programmazione._x000a_"/>
        <s v="Si concentra sulla protezione delle aziende da attacchi informatici. Offre servizi di consulenza, analisi dei rischi e implementazione di sistemi di difesa per garantire la sicurezza dei dati e delle infrastrutture. "/>
        <s v="Si occupa della digitalizzazione dell'industria tessile. La sua piattaforma offre soluzioni per migliorare i processi produttivi e la gestione della filiera, con un focus particolare sulla sostenibilità."/>
        <s v="Offre soluzioni per la gestione e il trattamento dei rifiuti, promuovendo pratiche ecologiche e la riduzione dell'impatto ambientale. Si impegna a fornire servizi che facilitano il riciclo e il riutilizzo dei materiali, contribuendo così alla creazione di un'economia circolare."/>
        <s v="Omega è una società di consulenza direzionale che opera nel mercato EaaS (Equipment as a Service). La società offre una soluzione innovativa di Risk &amp; Performance Management basata su tecnologie di Intelligenza Artificiale e Blockchain, progettata per la gestione strategica dei rischi legati ai contratti di servizio nell'ambito dell'EaaS o della Digital Servitization._x000a_La metodologia di Omega si basa su un sistema di scoring che valuta quattro ambiti di rischio: credito, utilizzo dell’asset, valore di mercato e reputazione. Le informazioni raccolte vengono pubblicate su una blockchain, consentendo la creazione di un track record certificato e favorendo la trasferibilità telematica dei contratti a terzi, grazie alla tokenizzazione. Questo approccio consente anche una valutazione più oggettiva dei crediti futuri, facilitando il dialogo con le istituzioni finanziarie"/>
        <s v="AI-M è un'azienda italiana, fondata nel 2007, specializzata nel settore del Digital Customer Care &amp; Engagement. La sua missione è rivoluzionare l'interazione tra aziende e clienti attraverso una gamma completa di strumenti e servizi per il supporto clienti online, basati sull'Intelligenza Artificiale"/>
        <s v="Epsilon è una società medtech fondata nel 2011, specializzata nella ricerca e nello sviluppo di dispositivi medici che utilizzano la terapia a risonanza magnetica (TRM). Questa tecnologia è applicata per trattare una serie di condizioni, tra cui patologie degenerative e neurodegenerative, malattie cardiovascolari, traumi, lesioni, fratture e per supportare la riabilitazione post-operatoria​"/>
        <s v="Startup londinese che combina fintech e paytech in un’unica piattaforma. Inizialmente focalizzata sul settore delle telecomunicazioni, offre una soluzione per gestire pagamenti e finanziamenti incrociati tra molteplici controparti a livello globale, semplificando la complessa gestione dei flussi di cassa e delle transazioni internazionali._x000a_Oltre al settore TLC, la società sta espandendo il proprio modello verso altri mercati, automatizzando l'intero processo di pagamento e credito commerciale per le PMI. Attraverso la piattaforma, le aziende possono convertire le fatture in liquidità in modo immediato e gestire pagamenti e incassi in multivaluta, grazie a conti correnti creati ad hoc per i clienti."/>
        <s v="Med-AI è un'azienda tecnologica specializzata nell'utilizzo di sensori avanzati e tecnologie di intelligenza artificiale (AI) per rivoluzionare le procedure chirurgiche e la formazione medica. L'azienda utilizza una piattaforma innovativa che consente la visualizzazione olografica dei dettagli anatomici, offrendo ai chirurghi una precisione senza precedenti e migliorando la formazione medica​."/>
        <s v="Global Biomedical Service S.r.l. (GBS) è un'azienda che opera nel settore delle apparecchiature di diagnostica per immagini. Fondata per offrire assistenza tecnica specializzata e soluzioni chiavi in mano, l'azienda si occupa di progettazione, consulenza, manutenzione, riparazione e vendita di apparecchiature medical"/>
        <s v="Maind Capital è una piattaforma dedicata all'origination di operazioni di M&amp;A (fusioni e acquisizioni), progettata per velocizzare la fase di deal sourcing e il matching tra la domanda (Sell-Side) e l’offerta (Buy-Side). La piattaforma sfrutta tecnologie avanzate di AI e Natural Language Processing per identificare opportunità e connessioni rilevanti su scala globale, mettendo in contatto advisor, investitori e PMI verificate​._x000a_"/>
        <s v="NutriWorld è un'azienda specializzata nella vendita di integratori sportivi, prodotti per il benessere e cibo dietetico. L'azienda opera attraverso due punti vendita fisici situati a Taranto e Palagiano, e gestisce un e-commerce che copre l'intero territorio italiano."/>
        <s v="Sviluppa una piattaforma per gestire in modo efficiente il lavoro ibrido. L'azienda ha l'obiettivo di ottimizzare la pianificazione dei giorni di presenza in ufficio, ridurre i costi degli spazi e migliorare la collaborazione tra i team. La piattaforma include funzionalità come la gestione delle presenze, mappe di presenza in tempo reale, e l'integrazione con i sistemi di gestione delle risorse umane per semplificare le operazioni​"/>
        <s v="Piattaforma online per compravendita di attrezzature sportive usate."/>
        <s v="Opera nel settore del premium food, in particolare specializzandosi in prodotti alimentari di alta qualità pensati per occasioni speciali, destinati a clienti aziendali."/>
        <s v="Ha creato un'applicazione di intelligenza artificiale che aiuta le aziende a decidere come distribuire i loro budget pubblicitari. L'applicazione analizza e suggerisce in quali canali conviene investire di più per ottenere un miglior ritorno economico. Supporta le aziende nell'allocazione delle spese pubblicitarie in modo più strategico, migliorando l'efficacia delle loro campagne."/>
        <s v="Sta digitalizzando il settore delle moto in Europa attraverso una piattaforma basata su IoT e software. La sua missione è migliorare la sicurezza e l'esperienza post-vendita per motociclisti, OEM, concessionarie e gestori di flotte. La piattaforma include tre componenti principali: un dispositivo IoT con funzionalità di eCall e GPS per il monitoraggio in tempo reale, un'app mobile per motociclisti che offre servizi come chiamata SOS automatica, sistema anti-furto e manutenzione, e una soluzione SaaS per la gestione delle flotte, integrando le operazioni con le reti di concessionarie e officine."/>
        <s v="ExoLab Italia è una startup innovativa fondata nel 2020, focalizzata sulla ricerca, sviluppo e produzione di esosomi derivati ​​da piante (Plant-Derived Exosomes, PDEs). Gli esosomi sono piccole vescicole naturali con proprietà uniche, utilizzabili come sistema di trasporto per molecole bioattive, oltre che come agenti biologici autonomi per applicazioni in settori come cosmetica, nutraceutica e biotecnologia."/>
        <s v="TPPay è la prima piattaforma italiana di EMI-as-a-Service (Electronic Money Institution) e si posiziona come una soluzione per l'offerta di servizi di pagamento digitali e open banking senza la necessità per i clienti di ottenere una licenza EMI. La piattaforma è particolarmente rivolta a grandi aziende e settori quali retail, utilities, telecomunicazioni, assicurazioni, turismo e fintech."/>
        <s v="Flash Scientific è una MedTech innovativa che sviluppa dispositivi medici per la radioterapia oncologica basati sull'effetto FLASH, una tecnologia rivoluzionaria che permette trattamenti più rapidi e meno dannosi per i tessuti sani. L'effetto FLASH riduce il danno ai tessuti circostanti al tumore, aumentando l'efficacia delle terapie. Questo approccio apre nuove possibilità per il trattamento di tumori complessi, come il pancreas e gliomi, attualmente difficile da trattare con le tecniche convenzionali​"/>
        <s v="Realizza scarpe su misura utilizzando tecnologia basata su biometria. Ogni paio di scarpe è personalizzato per adattarsi alla forma e alla taglia del piede del cliente, garantendo sia comfort che stile."/>
        <s v="Piattaforma digitale che semplifica e ottimizza il trasporto di veicoli (automobili) in Italia ed Europa. Si rivolge a concessionarie, noleggiatori, case madri e trasportatori, riducendo i costi operativi tramite un gestionale integrato. Le funzionalità includono: richieste di preventivi centralizzate, monitoraggio in tempo reale dei viaggi, caricamento foto, chat interna con i fornitori, servizi personalizzati e riconciliazione delle fatture per grandi aziende, oltre a soluzioni white label. L’obiettivo è rendere più efficiente il processo di trasporto, dal matching alla gestione delle consegne."/>
        <s v="Startup che si occupa di riciclare magneti speciali, chiamati NdFeB, che contengono terre rare (gruppo di 17 elementi chimici che includono metalli) e sono utilizzati in veicoli elettrici come scooter e biciclette. La loro tecnologia consente di recuperare e riutilizzare questi materiali preziosi, contribuendo a ridurre gli sprechi e a rendere il settore dei trasporti più sostenibile."/>
        <s v="L’azienda opera nel settore della creazione e gestione di contenuti digitali, sfruttando tecnologie proprietarie e intelligenza artificiale per automatizzare i processi di produzione e scouting di creator. Nasce come casa di produzione e si evolve in una piattaforma tecnologica in grado di gestire l’intero ciclo di produzione e distribuzione dei contenuti per brand di rilievo."/>
        <s v="Facilita le transazioni internazionali per le imprese. Offre soluzioni di pagamento per le aziende che operano a livello globale. La piattaforma consente alle aziende di accettare più di 50 metodi di pagamento internazionali, supportando oltre 30 regioni. È particolarmente orientata ai settori come il gaming e i social media, e permette una facile integrazione nei sistemi aziendali tramite API o SDK. "/>
        <s v="Sviluppa soluzioni software per le aziende. Si occupa di migliorare i processi aziendali attraverso l'utilizzo di intelligenza artificiale. L'obiettivo è aiutare le aziende a gestire meglio i loro dati e aumentare l'efficienza delle operazioni quotidiane."/>
        <s v="Piattaforma che facilita il processo di approvvigionamento di beni per i ristoranti, migliorando l'efficienza e riducendo i costi. "/>
        <s v="Piattaforma online per la formazione. Permette a professionisti e aziende di creare corsi personalizzati, sia per la formazione interna che per i clienti, con un focus sulla didattica digitale. La piattaforma include strumenti per creare contenuti, tracciare i progressi e gestire le attività didattiche."/>
        <s v="Punta a codificare i pensieri umani per consentire un'interazione fluida tra persone e tecnologia. Il suo obiettivo è sviluppare algoritmi autonomi di nuova generazione, iniziando dal settore automobilistico."/>
        <s v="Si occupa di offrire soluzioni tecnologiche per l'automazione del lavoro amministrativo, aiutando le aziende a semplificare processi complessi come la gestione documentale e la compliance."/>
        <s v="Offre un servizio per aiutare le aziende a gestire meglio i loro progetti. Utilizzando tecnologia avanzata, monitora il progresso dei progetti in tempo reale, identificando eventuali ritardi o problemi prima che diventino troppo grandi. In pratica, le aziende possono usare la piattaforma di Wedelay per evitare imprevisti, organizzare meglio le risorse e assicurarsi di completare i progetti in tempo, rispettando le scadenze."/>
        <s v="Fondata nel 2016, produce stampanti 3D per metalli personalizzate. Grazie al metodo CorSystem, offre soluzioni di stampa 3D per settori come meccanica di precisione, automotive, aerospaziale e medicale. "/>
        <s v="Spin-off del CNR, specializzata nella produzione di componenti avanzati in materiali compositi ceramici ultraleggeri e resistenti alle alte temperature. I prodotti, come ugelli di propulsione, scudi termici e flap, trovano applicazione nell'aerospazio, grazie a collaborazioni con enti e aziende come CNR, ESA, Avio, DLR e ArianeGroup. "/>
        <s v="Startup fintech che aiuta le aziende a gestire i pagamenti e i crediti in modo più semplice e organizzato. La sua piattaforma, MyCreditService, offre strumenti per tenere sotto controllo il flusso di cassa, vendere fatture per ottenere liquidità (invoice trading) e finanziare fornitori in modo più flessibile (reverse finance)."/>
        <s v="Startup operante nel settore ICT che sviluppa soluzioni tecnologiche per il monitoraggio e la gestione intelligente degli edifici. Offrono un sistema integrato basato su sensori smart e intelligenza artificiale, progettato per ottimizzare la gestione delle infrastrutture edilizie, migliorare l’efficienza energetica e ridurre i costi operativi. Le loro soluzioni supportano gli obiettivi ambientali dell'Unione Europea, promuovendo la sostenibilità degli edifici. "/>
        <s v="Ha sviluppato una tecnologia di protezione sismica per edifici e infrastrutture. Utilizza un sistema di contrappesi attivati elettricamente, controllati da sensori accelerometrici, che rilevano i movimenti in tempo reale. Questo sistema riduce le oscillazioni strutturali e limita i danni senza necessitare di interventi invasivi o ristrutturazioni."/>
        <s v="Ha creato una piattaforma che aiuta le aziende a trovare e scegliere fornitori in modo rapido ed efficace. Utilizza l'intelligenza artificiale per automatizzare la ricerca, rendendo il processo più veloce e semplice anche per chi non è esperto. "/>
        <s v="Spin-off dell'Università di Bologna, che opera nel settore delle life sciences con un focus sulla fase preclinica di sperimentazione di farmaci. Ha sviluppato un dispositivo che ricrea in laboratorio un ambiente simile ai tessuti umani che consente di migliorare il processo di selezione dei farmaci, rendendolo più rapido ed efficace, e di ridurre il ricorso a modelli animali e ai test di farmaci inefficaci sugli esseri umani durante la fase clinica"/>
        <s v="Offre corsi di formazione online, sia live che on-demand, in ambiti come business, ingegneria e design. "/>
        <s v="Ha sviluppato Humetry, una tecnologia di telemetria umana utilizzata in ambito sanitario e sportivo._x000a_- Humetry-Med: sistema per la telemedicina, monitora parametri vitali di pazienti cronici o con patologie specifiche (es. COVID-19), supportando la medicina territoriale e la gestione delle emergenze._x000a_- Humetry-Sport:  misura parametri fisici di atleti, con applicazioni anche nel fitness e performance sportive."/>
        <s v="Offre una piattaforma digitale per la diffusione e la fruizione di spettacoli teatrali in streaming. Si focalizza su opere fuori produzione e mira a rendere il teatro accessibile a un pubblico più ampio, inclusi scuole e RSA."/>
        <s v="Piattaforma SaaS di Customer Intelligence basata sull'intelligenza artificiale. La soluzione arricchisce i dati dei clienti aziendali con informazioni provenienti da fonti pubbliche e realizza analisi predittive per migliorare le strategie di vendita e marketing."/>
        <s v="Specializzata in soluzioni digitali per la sanità, offre strumenti per ottimizzare i processi ospedalieri."/>
        <s v="Si occupa di soluzioni per la rimozione del carbonio tramite progetti di riforestazione. Utilizzano sensori e tag RFID per monitorare la crescita degli alberi e la capacità di sequestrare carbonio. I dati raccolti vengono poi verificati tramite una piattaforma digitale basata su blockchain, che garantisce trasparenza e tracciabilità."/>
        <s v="Specializza nella produzione di gin artigianale."/>
        <s v="Sviluppa sistemi, attraverso l’applicazione di nuove tecnologie, quali la realtà aumentata, la segmentazione, la fusione e la ricostruzione 3D delle immagini radiologiche, per aumentare l’efficacia delle procedure miniinvasive di Oncologia interventistica."/>
        <s v="Piattaforma che offre ai proprietari di immobili la possibilità di ricevere in anticipo fino a tre anni di affitto, trasformando i canoni futuri in liquidità immediata. In cambio, Rent2Cash gestisce il rapporto con gli inquilini, ciò include riscossione affitti e gestione di eventuali insolvenze o disdette. Il servizio si basa su un algoritmo proprietario, VAULT, che valuta oltre 50 variabili per garantire pricing personalizzato in base alle specificità del contratto e della proprietà​."/>
        <s v="Piattaforma per il settore moda che aiuta i brand e i retailer a migliorare la gestione delle vendite e dei magazzini. Utilizza un sistema SaaS che integra funzionalità di condivisione magazzino e vendite omnicanale ottimizzando le operazioni."/>
        <s v="Ha sviluppato una piattaforma di Business Digital Intelligence destinata a CEO e manager di PMI. Semplifica la gestione aziendale attraverso un assistente digitale che integra IA, Business Intelligence e sistemi ERP, raccogliendo e analizzando automaticamente i dati aziendali (come vendite, costi e risultati), li trasforma in grafici e indicatori e li mostra in un’unica schermata."/>
        <s v="Semplifica l’organizzazione di eventi aziendali, come ritiri, workshop e incontri di team building. Gestisce ogni aspetto dell’evento: dalla selezione delle location al catering, alla personalizzazione delle esperienze."/>
        <s v="Piattaforma che semplifica la ricerca legale. La sua soluzione permette agli avvocati di ottenere risposte rapide a domande legali, generando bozza di pareri e analizzando normative, giurisprudenza e prassi in pochi secondi."/>
        <s v="Si occupa della certificazione dei prodotti, utilizzando tecnologie per garantire l'autenticità dei beni. La piattaforma consente alle aziende di tracciare e verificare l'origine dei prodotti, migliorando la trasparenza e la fiducia dei consumatori."/>
        <s v="Servizio per la gestione delle cantine nei ristoranti di alta qualità. Attraverso una piattaforma cloud, aiuta i ristoratori a creare carte dei vini, gestire ordini e rifornire il magazzino. Il modello pay-as-you-sell consente di pagare solo per il vino venduto."/>
        <s v="Piattaforma che consente agli utenti di monitorare e gestire i propri dati sanitari in modo completo, con particolare attenzione alle famiglie, consentendo la gestione delle informazioni sanitarie non solo per sé stessi, ma anche per i propri familiari, come bambini o anziani."/>
        <s v="Specializzata nella gestione e nel monitoraggio delle operazioni tecnologiche industriali (OT). La sua piattaforma si concentra sull'automazione e sull'intelligenza artificiale per monitorare e migliorare la sicurezza degli ambienti industriali, facilitando l'analisi dei dati provenienti da sensori e dispositivi connessi."/>
        <s v="Sviluppa soluzioni di industrial IoT per la raccolta, gestione e analisi dei dati provenienti da fonti eterogenee. La sua piattaforma è progettata per facilitare l'applicazione di tecnologie di intelligenza artificiale e machine learning su questi dati, rendendo la loro analisi semplice, scalabile e altamente automatizzata. Meddle si concentra sull'interoperabilità e sulla gestione dei dati in modo efficiente, contribuendo a ottimizzare i processi industriali attraverso un alto livello di automazione, riducendo i costi e semplificando la gestione. "/>
        <s v="Si occupa di logistica robotizzata per e-commerce, offrendo soluzioni per la movimentazione automatizzata delle merci nei magazzini. Il suo modello di business si basa sull'uso di tecnologie robotiche e intelligenza artificiale per ridurre i costi operativi e migliorare l'efficienza, consentendo alle aziende di pagare solo per i robot utilizzati e lo spazio occupato."/>
        <s v="Sviluppa software di progettazione per la generazione automatizzata di modelli 3D. La sua tecnologia consente di velocizzare il processo di progettazione architettonica e industriale, automatizzando la creazione di modelli tridimensionali complessi."/>
        <s v="Ha sviluppato una soluzione che consente di testare le proprietà meccaniche dei materiali direttamente nei luoghi di produzione, eliminando la necessità di laboratori complessi e costosi. "/>
        <s v="Offre un servizio di trasporto urbano condiviso on-demand. Utilizza una piattaforma per ottimizzare i percorsi e la disponibilità dei mezzi. Il servizio, che può essere prenotato tramite un'app, raggruppa automaticamente i passeggeri con percorsi simili per ridurre i costi e l'impatto ambientale, offrendo un'alternativa economica e accessibile ai tradizionali taxi."/>
        <s v="Startup FemTech che si occupa di salute riproduttiva e sessuale, con l'obiettivo di rendere l'accesso alle informazioni e ai servizi più inclusivo, accessibile e consapevole. Attraverso una piattaforma online, offre un assistente virtuale e un marketplace di professionisti, fornendo consigli personalizzati e la possibilità di prenotare servizi. Utilizza dati scientifici validati per colmare le lacune della salute di genere."/>
        <s v="Piattaforma B2B che promuove la sostenibilità nella moda attraverso l’economia circolare. Facilita la vendita, il riciclo o la donazione di materiali in eccedenza tramite un marketplace dedicato e offre strumenti per misurare la circolarità delle aziende. Utilizza tecnologie per ottimizzare il matching tra domanda e offerta. "/>
        <s v="Piattaforma SaaS per semplificare la dichiarazione dei redditi sugli investimenti alternativi. La piattaforma genera un modello precompilato integrandosi con broker tradizionali (per azioni, ETF, CFD, ecc.), exchange centralizzati (usando API o file CSV) e sistemi di finanza decentralizzata (DeFi), come wallet e blockchain."/>
        <s v="Sviluppa un sistema per prevenire incidenti stradali causati dalla sonnolenza. La società offre una fascia indossabile chiamata &quot;AiGo&quot;, che, tramite un'app e una piattaforma web, rileva la sonnolenza del conducente e fornisce avvisi per prevenire il colpo di sonno. "/>
        <s v="Si occupa di creare materiali sostenibili simili alla pelle usando cellulosa, senza sostanze chimiche nocive. Questi materiali vengono usati per accessori di moda e gli scarti del processo vengono riutilizzati in agricoltura."/>
        <s v="Sviluppa computer quantistici, ma con una tecnologia che utilizza i fotoni (particelle di luce). L'azienda cerca di rendere i computer quantistici abbastanza piccoli e potenti da funzionare anche a temperatura ambiente."/>
        <s v="Si occupa di riciclo della plastica e produzione di pellet plastici, utilizzando scarti delle cartiere. Ha brevettato un processo per trasformare gli scarti di produzione delle cartiere in pellet riutilizzabili."/>
        <s v="Ha creato un sistema per l'apprendimento della chitarra, combinando un dispositivo LED avanzato connesso via Bluetooth a un'app. L'app integra strumenti ispirati alle migliori piattaforme sul mercato, come Yousician, Truefire, Ultimate Guitar e Guitar Pro, offrendo gamification, lezioni interattive e personalizzazione."/>
        <s v="Ha creato un sistema per trasformare le vetrine dei negozi in punti vendita interattivi attivi 24/7. Grazie al dispositivo Magic Touch, i passanti possono sfogliare i prodotti, fare acquisti e pagare direttamente dal proprio smartphone, anche quando il negozio è chiuso."/>
        <s v="Piattaforma che aiuta le PMI a monitorare consumi, costi ed emissioni legati a bollette e risorse aziendali. Automatizza la raccolta e l'analisi dei dati, semplificando la conformità alle normative e promuovendo la sostenibilità."/>
        <s v="Offre assorbenti biodegradabili in cotone organico, pensati per migliorare il comfort durante il ciclo mestruale. I prodotti sono compostabili e progettati per ridurre le irritazioni, con l'opportunità di creare box personalizzate. "/>
        <s v="Aiuta le aziende con parcheggi inutilizzati a generare reddito, affittando gli spazi in eccesso per rispondere alla crescente domanda di parcheggi nelle aree urbane. "/>
        <s v="Ha sviluppato VELEX, un dispositivo minimamente invasivo per il trattamento delle varici. Il dispositivo utilizza la procedura EVA (Empty Vein Ablation) per trattare vene di varie dimensioni. "/>
        <s v="Opera nel settore HR Tech che utilizza giochi interattivi, aiutando le aziende a scoprire il potenziale di candidati e dipendenti."/>
        <s v="Sviluppa dispositivi medicali avanzati basati su robotica e intelligenza artificiale, mirati a migliorare la riabilitazione di persone con deficit sensorimotori causati da problematiche ortopediche e neurologiche"/>
        <s v="Offre flessibilità nei pagamenti per aiutare le persone a sostenere spese importanti, come quelle sanitarie o legali, senza la pressione di pagare immediatamente. Si concentra su spese essenziali, offrendo un supporto reale nei momenti cruciali come la gestione di emergenze o necessità sanitarie, distinguendosi dai tradizionali servizi BNPL, che riguardano beni non essenziali."/>
        <s v="App che permette ai ristoranti di gestire in modo più efficiente i loro menu digitali, gli ordini online e le operazioni quotidiane."/>
        <s v="App aiuta gli utenti a fare scelte alimentari più sane e sostenibili, fornendo informazioni e consigli basati su dati personalizzati."/>
        <s v="Gioco di carte collezionabili che attualmente è in fase di sviluppo, la società sta preparando una campagna Kickstarter per il lancio commerciale."/>
        <s v="Ha creato una tecnologia che, partendo da un elettrocardiogramma, mappa il sistema cardiaco per individuare con precisione il punto in cui installare un pacemaker, riducendo il rischio di errori. Questa tecnologia non invasiva e è stata validata tramite trial clinici con buoni risultati. "/>
        <s v="Ha sviluppato un video laringoscopio monouso con punta orientabile. Questo dispositivo migliora la visualizzazione e la gestione delle vie aeree durante le procedure di intubazione tracheale. È compatibile con dispositivi Android, ha un design monouso per ridurre il rischio di infezioni, e include un canale guida per inserire il tubo endotracheale. Il dispositivo è realizzato con materiali ecocompatibili ed è privo di batteria, eliminando la necessità di ricariche"/>
        <s v="Affronta le inefficienze critiche nella conduzione degli studi clinici automatizzando i flussi di lavoro per snellire l'attivazione dei siti, l'arruolamento dei pazienti e il monitoraggio remoto, che spesso rappresentano i principali colli di bottiglia nella conduzione degli studi clinici."/>
        <s v="Piattaforma digitale pensata per bambini dai 3 ai 14 anni. Furobi combina intrattenimento ed educazione, offrendo contenuti come ebook, audiolibri, fumetti e video. Tra le sue funzionalità, c'è una libreria interattiva, la modalità &quot;leggi per me&quot; con lettura vocale, uno strumento per creare storie personalizzate con intelligenza artificiale, libri animati in 3D e strumenti per bambini con esigenze speciali. Inoltre, suggerisce contenuti personalizzati e permette la sincronizzazione su più dispositivi. In futuro, saranno introdotte esperienze con realtà aumentata e virtuale."/>
        <s v="Offre una linea di cosmetici naturali pensata per il benessere quotidiano. I loro prodotti includono una vasta gamma di articoli per la cura della pelle, come detergenti, trattamenti per il viso, maschere, booster e prodotti specifici per occhi e labbra. Tutti i prodotti sono realizzati con ingredienti naturali e sono cruelty-free, clean e vegan."/>
        <s v="Produce zeolite sintetica, trasformando la cenere vulcanica dell'Etna. La risorsa potrebbe essere utilizzata in agricoltura, edilizia, settore petrolchimico e per il trattamento delle acque."/>
        <s v="Sviluppa tecnologie per migliorare l'efficienza delle turbine eoliche. La loro tecnologia brevettata di controllo attivo del flusso aerodinamico consente di aumentare la produzione di energia delle turbine. Hanno sviluppato Active Flow Control che migliora l’aerodinamica delle pale eoliche, in modo da estrarre più energia dal vento."/>
        <s v="Azienda operante nel settore dell'estetica avanzata, specializzata nello sviluppo di prodotti e tecnologie di alta qualità. Tra le sue principali innovazioni figurano maschere di bellezza con polvere d'oro 24k, protettivi solari anti-age, prodotti premium con tecnologie avanzate come emulsioni a cristalli liquidi e acido ialuronico brevettato, oltre a macchinari estetici per trattamenti sicuri ed efficaci. L'azienda offre anche master class per formare professionisti del settore."/>
        <s v="Produce un integratore validato in ospedale per la stanchezza cronica."/>
        <s v="Piattaforma pensata per semplificare la gestione di eventi e la vendita di biglietti. Oltre a offrire strumenti per organizzare eventi, permette agli organizzatori di guadagnare cashback e include un marketplace dedicato al settore Ho.Re.Ca. (Hotel, Ristorazione e Catering), dove è possibile trovare prodotti e servizi utili per eventi."/>
        <s v="Suite tecnologica che mira a ottimizzare il percorso del paziente, garantendo un flusso di informazioni e rendendo le strutture sanitarie più efficienti. Si concentra sull'importanza dell'empatia nelle interazioni sanitarie, posizionandosi come un ponte essenziale tra i professionisti medici e i pazienti. Questo approccio migliora la soddisfazione dei pazienti, facilita la comunicazione e favorisce l'adesione ai trattamenti, contribuendo a un'esperienza di cura più umana e al successo del percorso di guarigione."/>
        <s v="Si occupa di sviluppare soluzioni per la creazione, la gestione e la promozione di contenuti digitali, spesso legati ai settori della moda e della creatività. Offre servizi che aiutano le aziende a valorizzare il proprio brand e a migliorare la loro presenza online."/>
        <s v="Sviluppa soluzioni digitali pensate per migliorare l'organizzazione e la gestione di eventi sportivi, offrendo strumenti che semplificano la pianificazione, il coordinamento e l'esperienza degli utenti coinvolti."/>
        <s v="Piattaforma che offre test genetici e diagnostici da fare a casa, videoconsulenze con specialisti, piani personalizzati di prevenzione e nutrizione, e consegna a domicilio di integratori e farmaci su misura. L'obiettivo è migliorare la salute metabolica attraverso soluzioni personalizzate e tecnologiche."/>
        <s v="Piattaforma per integrare e centralizzare tutti i dati degli atleti, consentendo analisi approfondite e una migliore pianificazione delle attività. Migliora la comunicazione tra professionisti e atleti, monitorando i progressi e supportando decisioni basate su evidenze scientifiche._x000a_La piattaforma consente di visualizzare dati relativi a valutazioni, infortuni e cause, aiutando i professionisti del settore della salute fisica a identificare strategie di trattamento e prevenzione personalizzate."/>
        <s v="Attiva nel settore del wealth management che ha sviluppato una piattaforma piattaforma che sfrutta intelligenza artificiale, Big Data e machine learning per offrire soluzioni di gestione del risparmio sia a clienti retail che istituzionali."/>
        <s v="Sviluppa algoritmi di editing video per creare ricordi personalizzati dei partecipanti a eventi. Analizza i materiali video dell'evento e genera automaticamente contenuti per ciascun partecipante."/>
        <s v="Piattaforma per la gestione delle risorse umane, pensata per le PMI. Offre strumenti per monitorare le presenze, le richieste di permesso, il telelavoro e la gestione dei documenti come buste paga e contratti. La piattaforma facilita l'automazione dei processi HR, riducendo il carico di lavoro manuale e migliorando la produttività aziendale."/>
        <s v="Sviluppo di dispositivi medici e soluzioni software per migliorare diagnosi e trattamenti in ambito sanitario attraverso tecnologie come sensori biometrici."/>
        <s v="Offre un ecosistema fisico e digitale per il fitness, consentendo a professionisti e appassionati di prenotare spazi privati e attrezzati per allenamenti. La piattaforma permette di accedere a studi fitness in coworking, ideali per personal trainer e clienti, senza costi fissi, con una gestione automatizzata degli spazi tramite un'app. Ogni utente può scegliere professionisti e allenamenti personalizzati, in totale privacy e autonomia."/>
        <s v="Offre soluzioni di scansione 3D per trasformare oggetti fisici in gemelli digitali. Utilizzando scanner industriali, l'azienda fornisce modelli 3D di precisione per applicazioni in vari settori, tra cui commercio al dettaglio, studi fotografici, brand, e grandi aziende tecnologiche. I modelli 3D sono utilizzabili per la creazione di immagini, video, e dataset per intelligenza artificiale, offrendo una soluzione scalabile e di alta qualità per diversi utilizzi professionali."/>
        <s v="Piattaforma online che permette alle aziende di acquistare e vendere mezzi usati, come autobus, tramite aste. Le aziende possono registrarsi, partecipare alle aste per acquistare mezzi o vendere i propri, con l'assistenza nella definizione del prezzo e nella creazione di dossier fotografici. "/>
        <s v="Ha sviluppato il sistema NEST250, un drone industriale autonomo utilizzato per ispezioni e sicurezza in ambito industriale e progetti di Smart City. Il sistema, che non richiede piloti, può eseguire missioni in autonomia 24 ore su 24. "/>
        <s v="Società che si occupa di trasformazione digitale, combinando consulenza, progettazione e soluzioni basate sull'intelligenza artificiale per aiutare aziende e enti pubblici a modernizzarsi e innovare. Offrono progetti di consulenza a lungo termine, prodotti AI proprietari e strumenti digitali personalizzati per le esigenze dei clienti, supportando diverse industrie nella loro evoluzione tecnologica."/>
        <s v="Sviluppa soluzioni digitali per l'identificazione precoce dei disturbi specifici dell'apprendimento (DSA) nei bambini. La loro piattaforma include DINO, un videogioco progettato per individuare segnali di dislessia e altri DSA già a partire dai 5 anni. "/>
        <s v="Specializzata nella creazione e commercializzazione di rasoi di alta qualità e prodotti per la cura del corpo. "/>
        <s v="Editor di immagini basato su Agentic AI che automatizza la creazione di contenuti visivi. Il prodotto è stato sviluppato per rendere più scalabile e veloce la progettazione grafica, risolvendo il problema della gestione manuale dei contenuti. L'idea alla base di Pixy.art è simile a quella di piattaforme come Canva e Airtable, ma con un'integrazione avanzata dell'intelligenza artificiale per ottimizzare e semplificare il processo creativo."/>
        <s v="Equis sta sviluppando una piattaforma per acquisire, anche tramite utilizzo della tecnologia, piccole aziende profittevoli di proprietà di imprenditori in fase di cambio generazionale/pensionamento. Il modello dell'azienda prevede di attribuire una parte delle azioni ai dipendenti nel lungo periodo, con l'obiettivo di offrire loro una partecipazione e un ruolo nel successo futuro dell'azienda."/>
        <s v="Sviluppa soluzioni per la riabilitazione neurovisiva di pazienti che hanno perso la vista a seguito di un trauma cranico."/>
        <s v="Piattaforma che consente di creare libri personalizzati per bambini, integrando il nome e l'aspetto del bambino nella storia. "/>
        <s v="Offre tutoraggio personalizzato a studenti, rendendo l'apprendimento accessibile a tutti a costi contenuti. L'obiettivo è fornire supporto educativo personalizzato, in particolare nelle materie come la matematica, per migliorare le competenze degli studenti."/>
        <s v="Similar è un'azienda specializzata nell'analisi video basata sull'intelligenza artificiale (AI) per aiutare i brand a mantenere una coerenza nella loro identità visiva e comunicativa. L'azienda ha sviluppato una tecnologia avanzata che raccoglie e analizza dati relativi alla brand identity di un'azienda, consentendo ai clienti di mantenere una comunicazione visiva e testuale coerente su diversi contenuti multimediali."/>
        <s v="Sviluppa soluzioni software per l'analisi genomica, rivolte sia alla ricerca che alle applicazioni cliniche. La piattaforma di GenoGra utilizza una rappresentazione dei dati genomici basata su grafi, consentendo un'analisi più accurata rispetto ai metodi tradizionali. "/>
        <s v="Brand che si occupa del benessere di cani e gatti, offrendo integratori personalizzati e formulazioni scientificamente validate per migliorare la loro salute."/>
        <s v="Spin-off del Consiglio Nazionale delle Ricerche che ha sviluppato un sistema per il monitoraggio in tempo reale dello stato di salute delle piante. Utilizza un sensore brevettato biocompatibile, chiamato Bioristor, che analizza la linfa delle piante per rilevare parametri fisiologici cruciali. I dati raccolti vengono inviati a un server, dove algoritmi predittivi avanzati elaborano informazioni per offrire diagnosi precoci su necessità irrigue, fertirrigue e fitosanitarie. Questo sistema consente di risparmiare oltre il 40% di acqua, eliminare lo spreco di fertilizzanti, e migliorare le rese e la qualità delle colture, riducendo anche le emissioni di CO2."/>
        <s v="Sviluppa soluzioni di packaging 100% naturali e biocompatibili, utilizzando il micelio per trasformare sottoprodotti agricoli in un biomateriale che offre prestazioni simili a quelle del polistirolo (EPS). Questo materiale, progettato per proteggere prodotti pesanti o fragili, è resistente agli urti, all'acqua e al fuoco. "/>
        <s v="Sviluppa tecnologie nel campo delle &quot;two-phase flow technologies&quot; con applicazioni in cogenerazione, stoccaggio energetico a lungo termine e pompe di calore ad alta temperatura. Queste soluzioni puntano a migliorare l'efficienza energetica, con un focus sui data center AI-driven. "/>
        <s v="Piattaforma all-in-one che aiuta gli e-commerce a scalare le proprie vendite multicanale, ottimizzando e automatizzando tutto il flusso, dalla gestione dei cataloghi e dei prodotti alla gestione degli ordini e delle spedizioni."/>
        <s v="Mad-Tech Company fondata nel 2022 che integra software e consulenza per ottimizzare il marketing digitale. Offre soluzioni end-to-end combinando software in abbonamento e servizi di consulenza per enterprise, scale-up e mid-corporate. Adotta un modello aggregativo, acquisendo aziende complementari per creare sinergie nel cross-selling."/>
        <s v="LexCapital ha sviluppato un tool basato su AI e modelli matematico-statistici per la misurazione del rischio di contenzioso. Attualmente, le decisioni legali si basano su informazioni qualitative, ma il tool introduce un'analisi quantitativa, utile per magistrati, avvocati, aziende e istituzioni finanziarie. Il sistema elabora dati da un ampio datalake, alimentato da circa 20 milioni di sentenze civili del Ministero della Giustizia (2004-2024) e aggiornato con survey di operatori del settore."/>
        <s v="Ha sviluppato una piattaforma per la firma elettronica e digitale, garantendo trasparenza e tutela legale. Il sistema verifica la comprensione dei documenti tramite test e certifica le risposte dell’utente prima della firma, che avviene con firma elettronica avanzata (FEA) o qualificata (FEQ). I documenti sono archiviati in cloud secondo le normative europee e italiane."/>
        <s v="Opera da oltre dieci anni nel settore tecnologico con tre divisioni principali: Cyber Security (protezione di dati e sistemi), Infrastructure &amp; Network (gestione di reti informatiche) e Formazione (corsi su sicurezza informatica e IT). L'azienda investe nella qualità del personale per garantire sicurezza ed efficienza nello scambio di informazioni."/>
        <s v="Sviluppa soluzioni per ottimizzare i processi aziendali, combinando machine learning, deep learning e tecnologie grafiche. Tra i suoi progetti principali ci sono AI.CODIUM, per la creazione semi-automatica di ontologie, CHEMIDAI, per la gestione automatizzata di operazioni aziendali, e VISIT3D, un sistema per tour virtuali 3D nei beni culturali. È incubata presso Campania NewSteel e collabora con università e centri di ricerca internazionali."/>
        <s v="Spin-off dell’Università del Molise, specializzata in diagnostica strutturale e monitoraggio dinamico permanente. La società sviluppa software avanzati per l'ingegneria civile e strutturale, tra cui S2-DDA per l'acquisizione dei dati da prove dinamiche, S2-FFT per l'analisi delle vibrazioni, S2-OMA per l'analisi delle prove dinamiche output-only, e S2-SHM per il monitoraggio continuo delle strutture. I prodotti sono destinati a edifici strategici, infrastrutture, e manufatti storici."/>
        <s v="Offre una piattaforma di benessere aziendale che facilita la comunicazione tra manager e dipendenti, concentrandosi sull'analisi dello stato emotivo e delle situazioni critiche in azienda. La piattaforma si sviluppa in tre fasi: valutazione dello stato aziendale, analisi delle cause e supporto nella gestione di situazioni difficili, con l'aiuto di guide e coaching sul lavoro."/>
        <s v="Società specializzata in cybersecurity. Si occupa di proteggere i dati e le infrastrutture aziendali attraverso soluzioni avanzate di sicurezza informatica, come la gestione delle vulnerabilità, la protezione contro le minacce esterne, e la compliance con le normative di sicurezza. L'azienda fornisce anche servizi di consulenza e formazione per aiutare le imprese a migliorare la loro resilienza cyber, prevenendo attacchi e incidenti di sicurezza. Cyberating si rivolge principalmente a piccole e medie imprese che necessitano di soluzioni efficaci per tutelare le loro risorse digitali."/>
        <s v="Ha sviluppato una piattaforma che consente ai clienti di ordinare direttamente dai loro dispositivi mobili. PickEat integra funzionalità come la gestione dei menu digitali, l'ordinazione e il pagamento direttamente tramite app, migliorando la velocità e la comodità per i clienti, mentre per i ristoratori facilita la gestione degli ordini e riduce gli errori di comunicazione."/>
        <s v="Ha sviluppato una tecnologia che utilizza dei sensori in grado di rilevare la quantità di raggi cosmici all'interno del suolo. I raggi cosmici sono immagazzinati dall'acqua, riescono quindi a stimare l'umidità del suolo in realazione al quantitativo di raggi cosmici individuati. Il loro strumento può monitorare grandi superfici (fino a 5 ettari) e profondità fino a 50 cm senza perforare il terreno. Il sistema è privo di manutenzione e l'hardware è comune a tutte le applicazioni, adattabile a diverse esigenze specifiche. Hanno tre verticali di business: Agrotech; Individuazione delle perdite idriche; Monitoraggio ambientale."/>
        <s v="Piattaforma basata sull'intelligenza artificiale che offre soluzioni personalizzate per il design d'interni. Utilizza AI per suggerire layout di mobili, stili e prodotti specifici in base alle preferenze degli utenti. La piattaforma permette di misurare gli spazi, ottimizzare il posizionamento dei mobili e gestire il budget, rendendo il design d'interni più accessibile e funzionale per una vasta gamma di utenti."/>
        <s v="Yooond ha sviluppato Flowi, una tecnologia che utilizza sensori Wi-Fi per monitorare in tempo reale il flusso di passeggeri. Analizzando i dati dei dispositivi mobili, permette di ottimizzare la gestione dei flussi di persone in spazi pubblici e nei trasporti, migliorando l'efficienza dei servizi e la pianificazione delle risorse."/>
        <s v="Supporta le famiglie nella ricerca e selezione di caregiver professionali per l'assistenza agli anziani. Utilizzando algoritmi e intelligenza artificiale, la piattaforma identifica il caregiver più adatto in base alle esigenze specifiche dell'anziano, alle competenze richieste e alle caratteristiche personali."/>
        <s v="Offre un servizio di nutrizione personalizzata attraverso una piattaforma online che facilita il matching tra pazienti e nutrizionisti basato su esigenze specifiche "/>
        <s v="Piattaforma di supporto psicologico online che offre consulenze attraverso chat, videochiamata e telefono. "/>
        <s v="Supporta docenti e migliora il sistema educativo attraverso programmi formativi per insegnanti e studenti. La società ha consolidato il modello B2G, punta ad espandersi nel B2C con un prodotto digitale dedicato a fornire supporto ai singoli docenti."/>
        <s v="Produce gelato artigianale naturale e senza glutine. Propone due linee principali: una per il consumo domestico, con confezioni di gelato pronte da mantecare, e una per il settore Ho.Re.Ca e franchising, con soluzioni pensate per locali e opportunità di espansione del marchio."/>
        <s v="Startup nel settore del benessere mentale che punta a rivoluzionare l’esperienza della terapia attraverso un modello innovativo di “terapia ibrida”, connettendo comunità e territori. La piattaforma, già online in versione MVP, sta raccogliendo i primi utenti e feedback per migliorare il servizio. "/>
        <s v="Ha creato una Digital Academy basata sull'AI per aiutare gli studenti a prepararsi agli esami e alle certificazioni in modo personalizzato e accessibile. Il tutor virtuale analizza le prestazioni, individua le aree di miglioramento e fornisce feedback in tempo reale, offrendo supporto continuo 24/7 senza i costi elevati del tutoraggio privato."/>
        <s v="Nata da un team di ricercatori del CNR, CrioPurA opera nell’ambito del trattamento acque e reflui industriali, introducendo una tecnologia innovativa basata su idrogeli polimerici macroporosi che offrono una soluzione ecocompatibile e con capacità sequestranti fino al 70% più efficaci rispetto alle tecnologie attuali per la rimozione e il recupero di contaminanti tossici, metalli pesanti e fosfati presenti nelle acque industriali e di falda."/>
        <s v="Spin-off dell’Università degli Studi di Napoli Federico II e del Consiglio Nazionale delle ricerche (CNR), attivo nello sviluppo di colture cellulari vegetali finalizzate alla realizzazione di sostanze naturali e bioingredienti potenziati per l’applicazione in ambito cosmetico, nutraceutico ed alimentare."/>
        <s v="Piattaforma che aiuta le persone a trovare e ottenere agevolazioni pubbliche in modo semplice mappando automaticamente le opportunità disponibili e abbinandole agli utenti idonei. "/>
        <s v="Benefit Company che si concentra sull'adozione dell'Intelligenza Artificiale Generativa  con l'obiettivo di rivoluzionare l'industria del software. Inizialmente orientata alla consulenza, l'azienda ha lanciato il suo prodotto principale, MindStream, una piattaforma integrata per software factory, attualmente in fase di brevetto. FairMind aiuta a trasformare le software factory implementando flussi di lavoro intelligenti e automatizzati, migliorando l'efficienza e l'innovazione nel processo di sviluppo software."/>
        <s v="Ha sviluppato il software ESGanalytics, progettato per la gestione del bilancio di sostenibilità e dei temi ESG. Il prodotto, in vendita da dicembre, aiuta le aziende a monitorare, gestire e rendicontare le proprie performance in ambito sostenibilità, semplificando la raccolta e l'analisi dei dati relativi agli aspetti ambientali, sociali e di governance. "/>
        <s v="Fondata nel 2015, l'azienda sviluppa soluzioni per l'industria del turismo, con l'obiettivo di migliorare l'esperienza dei viaggiatori attraverso connettività internet e servizi personalizzati. Offre uno smartphone personalizzato che sostituisce il telefono fisso in hotel, permettendo chiamate internazionali gratuite e connettività internet illimitata. Questo dispositivo fornisce anche un ecosistema di contenuti e servizi per arricchire l'esperienza di viaggio, rendendo la permanenza in hotel più comoda e connessa."/>
        <s v="Sviluppa tecnologie per migliorare la salute dei pazienti. Offrono dispositivi medici e piattaforme digitali per monitorare a distanza le malattie croniche, rendendo più facile per i pazienti ricevere cure e per i medici seguire i progressi."/>
        <s v="Sviluppa dispositivi per il monitoraggio della salute e la prevenzione delle malattie. Uno dei loro prodotti principali è DOC.D, uno spazzolino elettrico che, durante l'uso quotidiano, raccoglie campioni di saliva per analizzare biomarcatori cruciali. Questi dati forniscono agli utenti informazioni utili sul loro stato di salute. "/>
        <s v="Piattaforma di Business Intelligence che automatizza l'analisi delle aziende utilizzando dati disponibili sul web, simulando il comportamento degli analisti aziendali per fornire informazioni dettagliate. _x000a_La piattaforma è utile per consulenti in operazioni di M&amp;A, fornendo strumenti avanzati per l'intercettazione precoce dei clienti e per la ricerca di mercato e delle operazioni. "/>
        <s v="Elite Villas sta sviluppando una piattaforma per la gestione di ville di lusso in Italia. Nello specifico, la società dà la possibilità a clienti alto spendenti di prenotare ville di lusso in location italiane esclusive con un servizio di concierge che fornisce supporto 24/7 per pianificare gli itinerari e prenotare servizi complementari come noleggio di yacht ed imbarcazioni, chef a domicilio, cooking class, massaggi, etc."/>
        <s v="Crea soluzioni di intelligenza artificiale su misura per aziende di diverse dimensioni. Le sue applicazioni includono strumenti per migliorare la sicurezza aziendale, automatizzare il servizio clienti, offrire assistenza educativa e ottimizzare i consumi energetici. "/>
        <s v="Sviluppa tecnologie avanzate in ambito Data e AI, progettando soluzioni per ottimizzare le operazioni aziendali e sbloccare nuove opportunità di crescita."/>
        <s v="Specializzata nella diagnostica rapida sia per uso domestico che professionale. Il loro prodotto principale, HeartBeat Test, è un kit di automonitoraggio progettato per prevenire gli infarti, offrendo agli utenti uno strumento diagnostico immediato e accessibile per monitorare la salute cardiaca."/>
        <s v="Opera nel settore health care e specificamente nella progettazione e distribuzione di integratori alimentari, al momento dedicati all’oftalmologia e alla gastro/gine/urologia. "/>
        <s v="Sviluppa abbigliamento tecnico per astronauti e turisti spaziali. Ha creato la Smart Flight Suit 1 (SFS1), testata da Virgin Galactic, e sta sviluppando la SFS2, che sarà testata sulla ISS con Axiom Space. Collabora con Virgin Galactic per una linea di abbigliamento da addestramento e una collezione ispirata alle tute spaziali."/>
        <s v="Sviluppa sensori d'immagine innovativi in grado di rilevare sia la luce visibile che l'infrarosso a onde corte (SWIR). Questa tecnologia consente di integrare la visione SWIR nella vita quotidiana, offrendo applicazioni in vari settori, tra cui l'automotive, l'industria e l'aeronautica. "/>
        <s v="Piattaforma che permette di creare un &quot;LifeBook&quot;, un diario virtuale dove le persone possono raccontare la loro vita, condividere ricordi e pensieri, e lasciare messaggi per il futuro. Questo spazio online consente di pubblicare contenuti che potranno essere letti da familiari e amici, anche quando non si è più presenti. "/>
        <s v="Permette a istituzioni pubbliche e private di monitorare, comprendere e ottimizzare l’efficacia dei servizi sanitari, fornendo una soluzione per la gestione e l’interpretazione delle informazioni."/>
        <s v="Social network che mira a facilitare le relazioni tra persone che si conoscono veramente o che si incontrano nella vita reale, evitando l'anonimato. L'obiettivo è creare un ambiente sicuro, autentico e privo di profili fake, preservando la privacy."/>
        <m/>
        <s v="Fondata nel 2016, inizialmente forniva un widget per il social commerce, ma nel 2020 ha pivotato il prodotto per offrire un sistema di gestione dei contenuti (CMS) di nuova generazione incentrato sulla gestione front-end dei siti web. A differenza delle piattaforme CMS tradizionali come Adobe Experience Manager, Live Story enfatizza la facilità d'uso, offrendo tre caratteristiche principali:_x000a_- Integrazione perfetta: È in grado di integrarsi facilmente con varie tecnologie, rendendolo adattabile a tutte le piattaforme._x000a_- Editing visivo La sua caratteristica principale è un editor visivo di facile utilizzo. Questo permette agli utenti di progettare le pagine web spostando gli elementi come in uno strumento di presentazione, mentre il CMS genera automaticamente il codice in background._x000a_- Nessun codice richiesto: con Live Story, anche gli utenti non tecnici possono creare e gestire pagine web senza bisogno di competenze di programmazione._x000a_" u="1"/>
        <s v="Piattaforma per web conference." u="1"/>
        <s v="Produce e commercializza sistemi di telecomunicazione miniaturizzati ad alta frequenza per il mercato dei piccoli satelliti." u="1"/>
        <s v="Equis sta sviluppando una piattaforma che acquisisce piccole aziende profittevoli, di proprietà di imprenditori in fase di pensionamento. Il modello dell'azienda prevede di restituire la maggioranza delle azioni ai dipendenti nel lungo periodo, con l'obiettivo di offrire loro una partecipazione e un ruolo nel successo futuro dell'azienda." u="1"/>
        <s v="Ottimizza i costi del personale e del cibo per i ristoranti attraverso previsioni basate sull'intelligenza artificiale." u="1"/>
        <s v="Sviluppa soluzioni software in grado di semplificare la_x000a_gestione ed il controllo dei sistemi mainframe." u="1"/>
        <s v="Sviluppa un sistema non invasivo per misurare l'umidità del suolo e l'equivalente di acqua nella neve. Il loro strumento può monitorare grandi superfici (fino a 5 ettari) e profondità fino a 50 cm senza perforare il terreno. Il sistema è privo di manutenzione e l'hardware è comune a tutte le applicazioni, adattabile a diverse esigenze specifiche." u="1"/>
        <s v="OEM di notebook, pc, tablet e altri dispositivi IT che copre tutte le fasi del ciclo produttivo, dalla progettazione al controllo qualità, alla fase post-vendita. _x000a_Ha inoltre sviluppato un proprio sistema operativo (chiamato Pantheon OS) adattabile e semplice da utilizzare._x000a_Oltre alla vendita di device, il 6% del fatturato è riconducibile a servizi offerti come antivirus e assistenza remota. " u="1"/>
        <s v="Aiuta le aziende a gestire e migliorare le loro strategie di marketing e digitali. Offrono soluzioni innovative e strumenti tecnologici per prendere decisioni più intelligenti, lanciare nuove idee e far crescere i business nei mercati globali. In sostanza, semplificano l'uso di tecnologie complesse per rendere le aziende più efficienti e pronte a espandersi." u="1"/>
        <s v="Ha sviluppato insieme all’Università di Padova il primo sistema di rating al mondo basato su IA che classifica le aziende in base alla_x000a_similarità dei loro bilanci con quelli di società criminali." u="1"/>
        <s v="Sviluppa una piattaforma per la gestione e la personalizzazione delle esperienze di viaggio. Il servizio offre agli utenti la possibilità di creare itinerari su misura, basati su preferenze e interessi specifici. Inoltre, la piattaforma integra diverse opzioni di trasporto, alloggio e attività, rendendo l'organizzazione del viaggio più semplice e personalizzata." u="1"/>
        <s v="Fintech che  offre prestiti ai consumatori con una struttura di costi trasparente e condizioni più vantaggiose, caratterizzati da tassi di interesse competitivi e nessuna penale per l’estinzione anticipata._x000a_Inoltre, mira anche a educare i consumatori su tematiche finanziarie, offrendo strumenti gratuiti per la gestione del bilancio e consigli finanziari. Questi servizi includono suggerimenti su come ridurre i debiti e migliorare la propria situazione economica, dimostrando un approccio orientato all’aiuto e alla trasparenza." u="1"/>
        <s v="Realizza e commercializza un sistema di propulsione elettrico per settore nautico." u="1"/>
        <s v="Sviluppa soluzioni di industrial IoT per la raccolta, gestione e analisi dei dati provenienti da fonti eterogenee. La sua piattaforma è progettata per facilitare l'applicazione di tecnologie di intelligenza artificiale (AI) e machine learning (ML) su questi dati, rendendo la loro analisi semplice, scalabile e altamente automatizzata. Meddle si concentra sull'interoperabilità e sulla gestione dei dati in modo efficiente, contribuendo a ottimizzare i processi industriali attraverso un alto livello di automazione, riducendo i costi e semplificando la gestione. " u="1"/>
        <s v="Realizza prodotti per permettere al settore navale di essere più rispettoso dell'ambiente. " u="1"/>
        <s v="Si occupa di soluzioni di pagamento digitali, mirate a garantire transazioni veloci e sicure sia per i consumatori che per le aziende. Le soluzioni offerte includono strumenti per pagamenti online, pagamenti mobili, e-commerce sicuri, e altri servizi fintech, cercando di semplificare l'esperienza di pagamento e migliorare la sicurezza nelle transazioni elettroniche." u="1"/>
        <s v="Attiva nel settore FemTech (tecnologia con prospettiva di genere), che si propone di rendere la salute sessuale più accessibile e inclusiva. L'azienda sviluppa prodotti educativi e consulenze per aumentare la consapevolezza e migliorare l'accesso alle informazioni in ambito di salute sessuale. L'obiettivo è affrontare le lacune nel settore medico attraverso soluzioni digitali progettate con una prospettiva di genere, promuovendo equità e innovazione." u="1"/>
        <s v="Ha creato una piattaforma che aiuta le aziende a trovare e scegliere fornitori in modo rapido ed efficace. Utilizza l'intelligenza artificiale per automatizzare la ricerca, rendendo il processo più veloce e semplice anche per chi non è esperto." u="1"/>
        <s v="Ha sviluppato una tecnologia di protezione sismica per edifici e infrastrutture. Utilizza un sistema di contrappesi attivati elettricamente, controllati da sensori accelerometrici, che rilevano i movimenti in tempo reale durante i terremoti. Questo sistema riduce le oscillazioni strutturali e limita i danni senza necessitare di interventi invasivi o ristrutturazioni. ISAAC ha testato con successo la sua tecnologia su edifici come ospedali e si sta espandendo in mercati internazionali, come California, Turchia e Giappone." u="1"/>
      </sharedItems>
    </cacheField>
    <cacheField name="RESEARCH INSTITUTIONS" numFmtId="0">
      <sharedItems containsBlank="1"/>
    </cacheField>
    <cacheField name="Stage" numFmtId="0">
      <sharedItems containsBlank="1"/>
    </cacheField>
    <cacheField name="ORIGINATOR " numFmtId="0">
      <sharedItems containsBlank="1"/>
    </cacheField>
    <cacheField name="ORIGINATOR TYPE" numFmtId="0">
      <sharedItems containsBlank="1"/>
    </cacheField>
    <cacheField name="ENTERPRENEUR/_x000a_CONTACT PERSON" numFmtId="0">
      <sharedItems containsBlank="1"/>
    </cacheField>
    <cacheField name="E-MAIL ENTERPRENEUR/CONTACT PERSON" numFmtId="0">
      <sharedItems containsBlank="1"/>
    </cacheField>
    <cacheField name="FIRST CONTACT" numFmtId="0">
      <sharedItems containsNonDate="0" containsDate="1" containsString="0" containsBlank="1" minDate="2017-07-03T00:00:00" maxDate="2025-03-04T00:00:00" count="1014">
        <d v="2017-07-03T00:00:00"/>
        <d v="2021-11-22T00:00:00"/>
        <d v="2023-05-23T00:00:00"/>
        <d v="2023-03-27T00:00:00"/>
        <d v="2017-09-07T00:00:00"/>
        <d v="2017-09-05T00:00:00"/>
        <d v="2017-09-04T00:00:00"/>
        <d v="2023-06-06T00:00:00"/>
        <d v="2017-09-06T00:00:00"/>
        <d v="2017-09-08T00:00:00"/>
        <d v="2022-07-13T00:00:00"/>
        <d v="2017-09-11T00:00:00"/>
        <d v="2017-09-12T00:00:00"/>
        <d v="2017-09-18T00:00:00"/>
        <d v="2017-09-21T00:00:00"/>
        <d v="2017-09-19T00:00:00"/>
        <d v="2017-09-13T00:00:00"/>
        <d v="2017-09-20T00:00:00"/>
        <d v="2017-09-22T00:00:00"/>
        <d v="2017-09-27T00:00:00"/>
        <d v="2017-09-28T00:00:00"/>
        <d v="2022-07-29T00:00:00"/>
        <d v="2017-10-02T00:00:00"/>
        <d v="2017-10-03T00:00:00"/>
        <d v="2017-10-05T00:00:00"/>
        <d v="2017-10-10T00:00:00"/>
        <d v="2023-04-11T00:00:00"/>
        <d v="2017-10-16T00:00:00"/>
        <d v="2017-10-18T00:00:00"/>
        <d v="2017-10-20T00:00:00"/>
        <d v="2023-06-09T00:00:00"/>
        <d v="2017-10-23T00:00:00"/>
        <d v="2017-10-24T00:00:00"/>
        <d v="2017-10-26T00:00:00"/>
        <d v="2017-10-25T00:00:00"/>
        <d v="2017-10-27T00:00:00"/>
        <d v="2017-11-02T00:00:00"/>
        <d v="2023-07-17T00:00:00"/>
        <d v="2017-11-06T00:00:00"/>
        <d v="2017-10-31T00:00:00"/>
        <d v="2022-08-27T00:00:00"/>
        <d v="2017-11-08T00:00:00"/>
        <d v="2017-11-07T00:00:00"/>
        <d v="2017-11-09T00:00:00"/>
        <d v="2017-11-05T00:00:00"/>
        <d v="2017-11-13T00:00:00"/>
        <d v="2017-11-21T00:00:00"/>
        <d v="2017-11-22T00:00:00"/>
        <d v="2017-11-14T00:00:00"/>
        <d v="2023-04-26T00:00:00"/>
        <d v="2017-11-17T00:00:00"/>
        <d v="2023-05-16T00:00:00"/>
        <d v="2017-11-24T00:00:00"/>
        <d v="2017-11-28T00:00:00"/>
        <d v="2017-11-30T00:00:00"/>
        <d v="2017-12-04T00:00:00"/>
        <d v="2017-12-20T00:00:00"/>
        <d v="2018-01-03T00:00:00"/>
        <d v="2017-11-29T00:00:00"/>
        <d v="2018-01-04T00:00:00"/>
        <d v="2018-01-10T00:00:00"/>
        <d v="2021-10-05T00:00:00"/>
        <d v="2018-01-02T00:00:00"/>
        <d v="2018-01-11T00:00:00"/>
        <d v="2023-05-12T00:00:00"/>
        <d v="2018-01-16T00:00:00"/>
        <d v="2018-01-18T00:00:00"/>
        <d v="2018-01-23T00:00:00"/>
        <d v="2018-01-15T00:00:00"/>
        <d v="2018-01-24T00:00:00"/>
        <d v="2018-01-31T00:00:00"/>
        <d v="2018-02-01T00:00:00"/>
        <d v="2018-01-29T00:00:00"/>
        <d v="2018-02-05T00:00:00"/>
        <d v="2018-02-07T00:00:00"/>
        <d v="2023-05-29T00:00:00"/>
        <d v="2018-02-08T00:00:00"/>
        <d v="2018-02-13T00:00:00"/>
        <d v="2018-02-15T00:00:00"/>
        <d v="2018-02-19T00:00:00"/>
        <d v="2023-03-13T00:00:00"/>
        <d v="2022-11-08T00:00:00"/>
        <d v="2018-02-22T00:00:00"/>
        <d v="2023-03-29T00:00:00"/>
        <d v="2020-10-08T00:00:00"/>
        <d v="2022-12-14T00:00:00"/>
        <d v="2023-04-12T00:00:00"/>
        <d v="2018-03-02T00:00:00"/>
        <d v="2022-05-18T00:00:00"/>
        <d v="2018-03-06T00:00:00"/>
        <d v="2018-03-07T00:00:00"/>
        <d v="2018-03-08T00:00:00"/>
        <d v="2018-03-13T00:00:00"/>
        <d v="2018-03-14T00:00:00"/>
        <d v="2018-03-16T00:00:00"/>
        <d v="2018-03-20T00:00:00"/>
        <d v="2018-03-26T00:00:00"/>
        <d v="2018-03-28T00:00:00"/>
        <d v="2018-03-30T00:00:00"/>
        <d v="2018-04-03T00:00:00"/>
        <d v="2018-04-06T00:00:00"/>
        <d v="2018-04-09T00:00:00"/>
        <d v="2018-04-10T00:00:00"/>
        <d v="2023-03-31T00:00:00"/>
        <d v="2023-04-20T00:00:00"/>
        <d v="2018-04-16T00:00:00"/>
        <d v="2018-04-17T00:00:00"/>
        <d v="2018-04-18T00:00:00"/>
        <d v="2018-04-12T00:00:00"/>
        <d v="2023-02-01T00:00:00"/>
        <d v="2018-04-23T00:00:00"/>
        <d v="2018-04-24T00:00:00"/>
        <d v="2018-05-02T00:00:00"/>
        <d v="2023-02-22T00:00:00"/>
        <d v="2018-05-03T00:00:00"/>
        <d v="2018-05-04T00:00:00"/>
        <d v="2023-03-28T00:00:00"/>
        <d v="2018-05-09T00:00:00"/>
        <d v="2018-05-10T00:00:00"/>
        <d v="2018-05-14T00:00:00"/>
        <d v="2020-06-23T00:00:00"/>
        <d v="2018-05-16T00:00:00"/>
        <d v="2018-05-22T00:00:00"/>
        <d v="2018-05-23T00:00:00"/>
        <d v="2019-10-17T00:00:00"/>
        <d v="2018-05-24T00:00:00"/>
        <d v="2018-05-30T00:00:00"/>
        <d v="2018-05-31T00:00:00"/>
        <d v="2022-10-25T00:00:00"/>
        <d v="2023-02-14T00:00:00"/>
        <d v="2018-06-07T00:00:00"/>
        <d v="2018-06-08T00:00:00"/>
        <d v="2018-06-06T00:00:00"/>
        <d v="2018-06-20T00:00:00"/>
        <d v="2018-06-21T00:00:00"/>
        <d v="2018-10-25T00:00:00"/>
        <d v="2018-06-25T00:00:00"/>
        <d v="2022-02-14T00:00:00"/>
        <d v="2018-06-29T00:00:00"/>
        <d v="2018-07-03T00:00:00"/>
        <d v="2018-07-04T00:00:00"/>
        <d v="2020-01-29T00:00:00"/>
        <d v="2018-07-26T00:00:00"/>
        <d v="2018-07-30T00:00:00"/>
        <d v="2018-08-29T00:00:00"/>
        <d v="2018-09-03T00:00:00"/>
        <d v="2018-08-27T00:00:00"/>
        <d v="2021-02-26T00:00:00"/>
        <d v="2018-09-14T00:00:00"/>
        <d v="2018-09-26T00:00:00"/>
        <d v="2022-07-15T00:00:00"/>
        <d v="2022-11-05T00:00:00"/>
        <d v="2018-10-02T00:00:00"/>
        <d v="2023-01-12T00:00:00"/>
        <d v="2022-10-12T00:00:00"/>
        <d v="2017-12-21T00:00:00"/>
        <d v="2018-10-18T00:00:00"/>
        <d v="2018-10-22T00:00:00"/>
        <d v="2022-12-23T00:00:00"/>
        <d v="2022-09-15T00:00:00"/>
        <d v="2021-02-24T00:00:00"/>
        <d v="2022-11-07T00:00:00"/>
        <d v="2018-11-16T00:00:00"/>
        <d v="2018-11-19T00:00:00"/>
        <d v="2022-11-30T00:00:00"/>
        <d v="2018-11-26T00:00:00"/>
        <d v="2018-11-28T00:00:00"/>
        <d v="2018-11-30T00:00:00"/>
        <d v="2018-12-05T00:00:00"/>
        <d v="2022-06-30T00:00:00"/>
        <d v="2018-12-11T00:00:00"/>
        <d v="2021-09-21T00:00:00"/>
        <d v="2018-12-14T00:00:00"/>
        <d v="2018-12-16T00:00:00"/>
        <d v="2018-12-17T00:00:00"/>
        <d v="2022-11-09T00:00:00"/>
        <d v="2022-11-11T00:00:00"/>
        <d v="2018-12-21T00:00:00"/>
        <d v="2022-11-22T00:00:00"/>
        <d v="2019-01-10T00:00:00"/>
        <d v="2019-01-17T00:00:00"/>
        <d v="2019-01-23T00:00:00"/>
        <d v="2021-12-07T00:00:00"/>
        <d v="2019-01-30T00:00:00"/>
        <d v="2019-02-01T00:00:00"/>
        <d v="2019-02-04T00:00:00"/>
        <d v="2019-02-05T00:00:00"/>
        <d v="2018-05-08T00:00:00"/>
        <d v="2019-02-06T00:00:00"/>
        <d v="2022-01-26T00:00:00"/>
        <d v="2019-02-11T00:00:00"/>
        <d v="2019-02-13T00:00:00"/>
        <d v="2018-02-14T00:00:00"/>
        <d v="2019-02-15T00:00:00"/>
        <d v="2019-02-19T00:00:00"/>
        <d v="2022-08-01T00:00:00"/>
        <d v="2019-02-21T00:00:00"/>
        <d v="2020-11-18T00:00:00"/>
        <d v="2019-02-26T00:00:00"/>
        <d v="2019-02-28T00:00:00"/>
        <d v="2019-03-01T00:00:00"/>
        <d v="2019-03-04T00:00:00"/>
        <d v="2022-10-03T00:00:00"/>
        <d v="2022-10-06T00:00:00"/>
        <d v="2022-10-14T00:00:00"/>
        <d v="2019-03-11T00:00:00"/>
        <d v="2019-03-14T00:00:00"/>
        <d v="2019-03-20T00:00:00"/>
        <d v="2022-07-14T00:00:00"/>
        <d v="2019-03-21T00:00:00"/>
        <d v="2019-03-22T00:00:00"/>
        <d v="2019-03-28T00:00:00"/>
        <d v="2022-08-22T00:00:00"/>
        <d v="2019-04-01T00:00:00"/>
        <d v="2022-09-19T00:00:00"/>
        <d v="2019-04-03T00:00:00"/>
        <d v="2019-03-05T00:00:00"/>
        <d v="2019-07-18T00:00:00"/>
        <d v="2019-04-06T00:00:00"/>
        <d v="2019-04-08T00:00:00"/>
        <d v="2019-04-10T00:00:00"/>
        <d v="2019-04-11T00:00:00"/>
        <d v="2019-04-18T00:00:00"/>
        <d v="2019-04-17T00:00:00"/>
        <d v="2019-04-16T00:00:00"/>
        <d v="2020-05-27T00:00:00"/>
        <d v="2019-04-12T00:00:00"/>
        <d v="2021-06-08T00:00:00"/>
        <d v="2019-04-28T00:00:00"/>
        <d v="2019-04-29T00:00:00"/>
        <d v="2019-04-30T00:00:00"/>
        <d v="2021-10-07T00:00:00"/>
        <d v="2019-05-07T00:00:00"/>
        <d v="2019-05-08T00:00:00"/>
        <d v="2022-07-26T00:00:00"/>
        <d v="2022-07-21T00:00:00"/>
        <d v="2019-05-09T00:00:00"/>
        <d v="2019-05-14T00:00:00"/>
        <d v="2019-05-16T00:00:00"/>
        <d v="2019-05-21T00:00:00"/>
        <d v="2019-05-20T00:00:00"/>
        <d v="2019-05-17T00:00:00"/>
        <d v="2022-06-21T00:00:00"/>
        <d v="2019-05-27T00:00:00"/>
        <d v="2019-05-29T00:00:00"/>
        <d v="2022-07-22T00:00:00"/>
        <d v="2019-06-05T00:00:00"/>
        <d v="2021-11-05T00:00:00"/>
        <d v="2019-06-06T00:00:00"/>
        <d v="2021-11-16T00:00:00"/>
        <d v="2022-06-13T00:00:00"/>
        <d v="2019-06-03T00:00:00"/>
        <d v="2022-06-29T00:00:00"/>
        <d v="2019-06-12T00:00:00"/>
        <d v="2019-07-03T00:00:00"/>
        <d v="2019-06-20T00:00:00"/>
        <d v="2019-06-21T00:00:00"/>
        <d v="2019-06-26T00:00:00"/>
        <d v="2021-09-23T00:00:00"/>
        <d v="2019-07-01T00:00:00"/>
        <d v="2022-05-20T00:00:00"/>
        <d v="2019-07-08T00:00:00"/>
        <d v="2019-07-10T00:00:00"/>
        <d v="2019-07-11T00:00:00"/>
        <d v="2019-07-16T00:00:00"/>
        <d v="2019-07-19T00:00:00"/>
        <d v="2019-07-23T00:00:00"/>
        <d v="2019-07-24T00:00:00"/>
        <d v="2019-08-05T00:00:00"/>
        <d v="2019-08-06T00:00:00"/>
        <d v="2019-08-19T00:00:00"/>
        <d v="2019-08-21T00:00:00"/>
        <d v="2019-08-29T00:00:00"/>
        <d v="2019-08-30T00:00:00"/>
        <d v="2022-06-06T00:00:00"/>
        <d v="2019-09-18T00:00:00"/>
        <d v="2022-06-23T00:00:00"/>
        <d v="2019-09-20T00:00:00"/>
        <d v="2019-09-23T00:00:00"/>
        <d v="2019-09-25T00:00:00"/>
        <d v="2019-09-26T00:00:00"/>
        <d v="2019-09-27T00:00:00"/>
        <d v="2019-10-02T00:00:00"/>
        <d v="2019-10-04T00:00:00"/>
        <d v="2019-10-07T00:00:00"/>
        <d v="2022-06-16T00:00:00"/>
        <d v="2019-10-10T00:00:00"/>
        <d v="2019-10-11T00:00:00"/>
        <d v="2019-10-14T00:00:00"/>
        <d v="2021-11-18T00:00:00"/>
        <d v="2019-10-16T00:00:00"/>
        <d v="2019-10-18T00:00:00"/>
        <d v="2019-10-21T00:00:00"/>
        <d v="2019-10-23T00:00:00"/>
        <d v="2019-10-24T00:00:00"/>
        <d v="2019-10-28T00:00:00"/>
        <d v="2022-03-09T00:00:00"/>
        <d v="2019-11-04T00:00:00"/>
        <d v="2020-11-25T00:00:00"/>
        <d v="2022-04-28T00:00:00"/>
        <d v="2019-11-08T00:00:00"/>
        <d v="2022-05-12T00:00:00"/>
        <d v="2019-11-11T00:00:00"/>
        <d v="2019-11-13T00:00:00"/>
        <d v="2020-02-19T00:00:00"/>
        <d v="2019-11-15T00:00:00"/>
        <d v="2019-11-16T00:00:00"/>
        <d v="2019-11-18T00:00:00"/>
        <d v="2019-11-21T00:00:00"/>
        <d v="2022-03-02T00:00:00"/>
        <d v="2019-11-25T00:00:00"/>
        <d v="2019-12-05T00:00:00"/>
        <d v="2019-12-10T00:00:00"/>
        <d v="2019-11-28T00:00:00"/>
        <d v="2019-12-16T00:00:00"/>
        <d v="2017-11-15T00:00:00"/>
        <d v="2021-11-11T00:00:00"/>
        <d v="2020-01-10T00:00:00"/>
        <d v="2020-01-12T00:00:00"/>
        <d v="2020-01-17T00:00:00"/>
        <d v="2020-01-21T00:00:00"/>
        <d v="2020-01-22T00:00:00"/>
        <d v="2020-01-23T00:00:00"/>
        <d v="2020-01-26T00:00:00"/>
        <d v="2020-01-27T00:00:00"/>
        <d v="2020-01-28T00:00:00"/>
        <d v="2022-02-09T00:00:00"/>
        <d v="2020-01-31T00:00:00"/>
        <d v="2020-02-10T00:00:00"/>
        <d v="2020-02-12T00:00:00"/>
        <d v="2020-02-13T00:00:00"/>
        <d v="2020-02-17T00:00:00"/>
        <d v="2020-02-18T00:00:00"/>
        <d v="2022-04-05T00:00:00"/>
        <d v="2020-02-21T00:00:00"/>
        <d v="2020-02-25T00:00:00"/>
        <d v="2020-02-20T00:00:00"/>
        <d v="2020-02-26T00:00:00"/>
        <d v="2020-02-28T00:00:00"/>
        <d v="2021-04-01T00:00:00"/>
        <d v="2020-03-03T00:00:00"/>
        <d v="2020-03-05T00:00:00"/>
        <d v="2020-03-23T00:00:00"/>
        <d v="2020-03-31T00:00:00"/>
        <d v="2021-05-17T00:00:00"/>
        <d v="2020-04-07T00:00:00"/>
        <d v="2022-01-19T00:00:00"/>
        <d v="2020-04-20T00:00:00"/>
        <d v="2020-04-24T00:00:00"/>
        <d v="2020-04-28T00:00:00"/>
        <d v="2019-05-04T00:00:00"/>
        <d v="2020-05-07T00:00:00"/>
        <d v="2021-06-01T00:00:00"/>
        <d v="2020-05-13T00:00:00"/>
        <d v="2022-01-14T00:00:00"/>
        <d v="2022-01-11T00:00:00"/>
        <d v="2020-05-15T00:00:00"/>
        <d v="2020-05-19T00:00:00"/>
        <d v="2021-01-11T00:00:00"/>
        <d v="2021-12-15T00:00:00"/>
        <d v="2022-01-25T00:00:00"/>
        <d v="2020-01-18T00:00:00"/>
        <d v="2021-11-25T00:00:00"/>
        <d v="2020-06-08T00:00:00"/>
        <d v="2020-06-09T00:00:00"/>
        <d v="2021-11-06T00:00:00"/>
        <d v="2020-06-15T00:00:00"/>
        <d v="2021-10-15T00:00:00"/>
        <d v="2020-06-20T00:00:00"/>
        <d v="2018-11-12T00:00:00"/>
        <d v="2021-08-31T00:00:00"/>
        <d v="2020-06-25T00:00:00"/>
        <d v="2020-06-26T00:00:00"/>
        <d v="2021-02-02T00:00:00"/>
        <d v="2020-07-01T00:00:00"/>
        <d v="2020-07-03T00:00:00"/>
        <d v="2020-07-08T00:00:00"/>
        <d v="2020-07-17T00:00:00"/>
        <d v="2020-07-23T00:00:00"/>
        <d v="2020-07-27T00:00:00"/>
        <d v="2020-07-24T00:00:00"/>
        <d v="2019-05-15T00:00:00"/>
        <d v="2020-08-03T00:00:00"/>
        <d v="2020-08-11T00:00:00"/>
        <d v="2020-08-14T00:00:00"/>
        <d v="2020-08-23T00:00:00"/>
        <d v="2020-08-25T00:00:00"/>
        <d v="2020-08-29T00:00:00"/>
        <d v="2020-09-01T00:00:00"/>
        <d v="2020-09-07T00:00:00"/>
        <d v="2020-09-08T00:00:00"/>
        <d v="2018-10-23T00:00:00"/>
        <d v="2020-09-10T00:00:00"/>
        <d v="2020-09-19T00:00:00"/>
        <d v="2020-09-21T00:00:00"/>
        <d v="2020-09-22T00:00:00"/>
        <d v="2020-09-23T00:00:00"/>
        <d v="2020-09-25T00:00:00"/>
        <d v="2020-09-28T00:00:00"/>
        <d v="2020-10-04T00:00:00"/>
        <d v="2021-05-12T00:00:00"/>
        <d v="2020-10-15T00:00:00"/>
        <d v="2020-10-19T00:00:00"/>
        <d v="2020-10-26T00:00:00"/>
        <d v="2020-10-29T00:00:00"/>
        <d v="2020-11-05T00:00:00"/>
        <d v="2020-11-09T00:00:00"/>
        <d v="2020-11-11T00:00:00"/>
        <d v="2020-11-12T00:00:00"/>
        <d v="2020-11-16T00:00:00"/>
        <d v="2020-11-17T00:00:00"/>
        <d v="2020-11-19T00:00:00"/>
        <d v="2020-11-23T00:00:00"/>
        <d v="2020-06-05T00:00:00"/>
        <d v="2020-11-26T00:00:00"/>
        <d v="2020-11-27T00:00:00"/>
        <d v="2020-11-30T00:00:00"/>
        <d v="2020-12-01T00:00:00"/>
        <d v="2020-08-27T00:00:00"/>
        <d v="2020-12-10T00:00:00"/>
        <d v="2020-12-14T00:00:00"/>
        <d v="2020-12-16T00:00:00"/>
        <d v="2021-04-30T00:00:00"/>
        <d v="2020-12-22T00:00:00"/>
        <d v="2020-12-27T00:00:00"/>
        <d v="2020-12-30T00:00:00"/>
        <d v="2021-01-05T00:00:00"/>
        <d v="2021-01-08T00:00:00"/>
        <d v="2018-06-22T00:00:00"/>
        <d v="2021-01-12T00:00:00"/>
        <d v="2018-07-19T00:00:00"/>
        <d v="2021-01-19T00:00:00"/>
        <d v="2021-01-20T00:00:00"/>
        <d v="2021-02-25T00:00:00"/>
        <d v="2020-10-07T00:00:00"/>
        <d v="2021-02-04T00:00:00"/>
        <d v="2021-02-05T00:00:00"/>
        <d v="2021-02-09T00:00:00"/>
        <d v="2021-02-15T00:00:00"/>
        <d v="2021-02-19T00:00:00"/>
        <d v="2021-02-22T00:00:00"/>
        <d v="2021-01-24T00:00:00"/>
        <d v="2021-01-04T00:00:00"/>
        <d v="2021-02-23T00:00:00"/>
        <d v="2020-02-27T00:00:00"/>
        <d v="2020-03-02T00:00:00"/>
        <d v="2021-03-08T00:00:00"/>
        <d v="2021-03-11T00:00:00"/>
        <d v="2021-03-17T00:00:00"/>
        <d v="2021-03-19T00:00:00"/>
        <d v="2021-03-20T00:00:00"/>
        <d v="2021-03-24T00:00:00"/>
        <d v="2021-03-25T00:00:00"/>
        <d v="2021-03-26T00:00:00"/>
        <d v="2021-03-29T00:00:00"/>
        <d v="2021-03-30T00:00:00"/>
        <d v="2021-04-02T00:00:00"/>
        <d v="2020-05-12T00:00:00"/>
        <d v="2021-04-06T00:00:00"/>
        <d v="2021-04-09T00:00:00"/>
        <d v="2021-04-15T00:00:00"/>
        <d v="2021-04-19T00:00:00"/>
        <d v="2021-04-21T00:00:00"/>
        <d v="2021-04-23T00:00:00"/>
        <d v="2021-04-25T00:00:00"/>
        <d v="2021-05-04T00:00:00"/>
        <d v="2021-05-07T00:00:00"/>
        <d v="2019-05-30T00:00:00"/>
        <d v="2021-05-13T00:00:00"/>
        <d v="2018-12-18T00:00:00"/>
        <d v="2020-12-18T00:00:00"/>
        <d v="2021-05-18T00:00:00"/>
        <d v="2021-05-19T00:00:00"/>
        <d v="2021-05-21T00:00:00"/>
        <d v="2021-05-24T00:00:00"/>
        <d v="2021-05-25T00:00:00"/>
        <d v="2021-05-26T00:00:00"/>
        <d v="2021-05-28T00:00:00"/>
        <d v="2021-05-31T00:00:00"/>
        <d v="2021-06-03T00:00:00"/>
        <d v="2021-06-04T00:00:00"/>
        <d v="2021-06-07T00:00:00"/>
        <d v="2021-06-10T00:00:00"/>
        <d v="2021-06-11T00:00:00"/>
        <d v="2020-04-03T00:00:00"/>
        <d v="2021-06-16T00:00:00"/>
        <d v="2021-06-17T00:00:00"/>
        <d v="2021-06-18T00:00:00"/>
        <d v="2021-06-24T00:00:00"/>
        <d v="2021-06-30T00:00:00"/>
        <d v="2021-07-01T00:00:00"/>
        <d v="2021-07-06T00:00:00"/>
        <d v="2021-07-09T00:00:00"/>
        <d v="2021-07-13T00:00:00"/>
        <d v="2021-07-19T00:00:00"/>
        <d v="2021-07-20T00:00:00"/>
        <d v="2021-07-22T00:00:00"/>
        <d v="2021-07-26T00:00:00"/>
        <d v="2021-07-27T00:00:00"/>
        <d v="2021-07-28T00:00:00"/>
        <d v="2021-07-30T00:00:00"/>
        <d v="2021-08-04T00:00:00"/>
        <d v="2021-08-05T00:00:00"/>
        <d v="2021-08-16T00:00:00"/>
        <d v="2021-08-27T00:00:00"/>
        <d v="2021-08-30T00:00:00"/>
        <d v="2020-09-09T00:00:00"/>
        <d v="2021-09-01T00:00:00"/>
        <d v="2021-09-02T00:00:00"/>
        <d v="2021-09-07T00:00:00"/>
        <d v="2021-09-14T00:00:00"/>
        <d v="2021-09-09T00:00:00"/>
        <d v="2021-09-20T00:00:00"/>
        <d v="2020-09-02T00:00:00"/>
        <d v="2021-09-22T00:00:00"/>
        <d v="2021-09-27T00:00:00"/>
        <d v="2021-10-04T00:00:00"/>
        <d v="2020-05-08T00:00:00"/>
        <d v="2020-05-22T00:00:00"/>
        <d v="2020-07-29T00:00:00"/>
        <d v="2021-10-08T00:00:00"/>
        <d v="2021-10-11T00:00:00"/>
        <d v="2021-10-13T00:00:00"/>
        <d v="2020-06-14T00:00:00"/>
        <d v="2021-10-14T00:00:00"/>
        <d v="2020-08-01T00:00:00"/>
        <d v="2021-10-17T00:00:00"/>
        <d v="2021-10-19T00:00:00"/>
        <d v="2021-10-20T00:00:00"/>
        <d v="2021-10-21T00:00:00"/>
        <d v="2021-10-22T00:00:00"/>
        <d v="2021-10-25T00:00:00"/>
        <d v="2021-10-26T00:00:00"/>
        <d v="2021-10-28T00:00:00"/>
        <d v="2018-10-08T00:00:00"/>
        <d v="2021-11-08T00:00:00"/>
        <d v="2021-11-10T00:00:00"/>
        <d v="2021-11-15T00:00:00"/>
        <d v="2021-11-24T00:00:00"/>
        <d v="2021-12-01T00:00:00"/>
        <d v="2021-12-03T00:00:00"/>
        <d v="2021-12-10T00:00:00"/>
        <d v="2021-12-13T00:00:00"/>
        <d v="2020-07-10T00:00:00"/>
        <d v="2020-06-24T00:00:00"/>
        <d v="2021-12-28T00:00:00"/>
        <d v="2022-01-04T00:00:00"/>
        <d v="2022-01-10T00:00:00"/>
        <d v="2021-12-02T00:00:00"/>
        <d v="2022-01-13T00:00:00"/>
        <d v="2020-06-04T00:00:00"/>
        <d v="2022-01-18T00:00:00"/>
        <d v="2022-01-20T00:00:00"/>
        <d v="2020-06-16T00:00:00"/>
        <d v="2022-01-27T00:00:00"/>
        <d v="2022-02-03T00:00:00"/>
        <d v="2022-02-04T00:00:00"/>
        <d v="2022-02-07T00:00:00"/>
        <d v="2019-12-06T00:00:00"/>
        <d v="2022-02-10T00:00:00"/>
        <d v="2020-05-20T00:00:00"/>
        <d v="2022-02-16T00:00:00"/>
        <d v="2022-02-17T00:00:00"/>
        <d v="2022-02-21T00:00:00"/>
        <d v="2022-02-22T00:00:00"/>
        <d v="2022-02-23T00:00:00"/>
        <d v="2022-02-25T00:00:00"/>
        <d v="2022-02-28T00:00:00"/>
        <d v="2022-03-01T00:00:00"/>
        <d v="2022-03-07T00:00:00"/>
        <d v="2020-04-27T00:00:00"/>
        <d v="2022-03-14T00:00:00"/>
        <d v="2022-03-15T00:00:00"/>
        <d v="2022-03-17T00:00:00"/>
        <d v="2022-03-25T00:00:00"/>
        <d v="2022-03-28T00:00:00"/>
        <d v="2022-04-01T00:00:00"/>
        <d v="2022-04-04T00:00:00"/>
        <d v="2022-03-30T00:00:00"/>
        <d v="2019-10-29T00:00:00"/>
        <d v="2022-04-06T00:00:00"/>
        <d v="2022-04-13T00:00:00"/>
        <d v="2022-04-15T00:00:00"/>
        <d v="2022-04-26T00:00:00"/>
        <d v="2022-04-27T00:00:00"/>
        <d v="2019-11-06T00:00:00"/>
        <d v="2022-05-03T00:00:00"/>
        <d v="2019-09-28T00:00:00"/>
        <d v="2022-05-05T00:00:00"/>
        <d v="2022-05-09T00:00:00"/>
        <d v="2019-05-06T00:00:00"/>
        <d v="2022-05-17T00:00:00"/>
        <d v="2019-12-19T00:00:00"/>
        <d v="2022-05-19T00:00:00"/>
        <d v="2022-05-23T00:00:00"/>
        <d v="2022-05-25T00:00:00"/>
        <d v="2022-05-26T00:00:00"/>
        <d v="2022-05-30T00:00:00"/>
        <d v="2022-06-08T00:00:00"/>
        <d v="2022-06-09T00:00:00"/>
        <d v="2022-06-10T00:00:00"/>
        <d v="2022-06-20T00:00:00"/>
        <d v="2019-11-10T00:00:00"/>
        <d v="2022-06-24T00:00:00"/>
        <d v="2022-06-27T00:00:00"/>
        <d v="2022-07-01T00:00:00"/>
        <d v="2022-07-05T00:00:00"/>
        <d v="2022-07-08T00:00:00"/>
        <d v="2022-07-11T00:00:00"/>
        <d v="2022-07-12T00:00:00"/>
        <d v="2019-09-19T00:00:00"/>
        <d v="2020-07-21T00:00:00"/>
        <d v="2022-07-20T00:00:00"/>
        <d v="2018-10-24T00:00:00"/>
        <d v="2019-03-26T00:00:00"/>
        <d v="2022-09-01T00:00:00"/>
        <d v="2022-08-03T00:00:00"/>
        <d v="2022-08-04T00:00:00"/>
        <d v="2022-08-09T00:00:00"/>
        <d v="2019-06-10T00:00:00"/>
        <d v="2022-09-08T00:00:00"/>
        <d v="2022-09-09T00:00:00"/>
        <d v="2019-05-22T00:00:00"/>
        <d v="2022-09-16T00:00:00"/>
        <d v="2018-12-10T00:00:00"/>
        <d v="2022-09-20T00:00:00"/>
        <d v="2022-09-26T00:00:00"/>
        <d v="2022-09-27T00:00:00"/>
        <d v="2022-09-12T00:00:00"/>
        <d v="2018-04-13T00:00:00"/>
        <d v="2022-09-28T00:00:00"/>
        <d v="2022-09-30T00:00:00"/>
        <d v="2019-03-08T00:00:00"/>
        <d v="2022-10-04T00:00:00"/>
        <d v="2019-03-19T00:00:00"/>
        <d v="2022-10-11T00:00:00"/>
        <d v="2018-06-28T00:00:00"/>
        <d v="2022-10-13T00:00:00"/>
        <d v="2019-01-07T00:00:00"/>
        <d v="2022-10-21T00:00:00"/>
        <d v="2022-10-22T00:00:00"/>
        <d v="2019-02-07T00:00:00"/>
        <d v="2022-10-27T00:00:00"/>
        <d v="2022-10-28T00:00:00"/>
        <d v="2022-11-01T00:00:00"/>
        <d v="2022-11-04T00:00:00"/>
        <d v="2018-12-03T00:00:00"/>
        <d v="2018-12-27T00:00:00"/>
        <d v="2018-11-13T00:00:00"/>
        <d v="2022-11-10T00:00:00"/>
        <d v="2022-11-15T00:00:00"/>
        <d v="2018-10-05T00:00:00"/>
        <d v="2022-11-16T00:00:00"/>
        <d v="2018-10-19T00:00:00"/>
        <d v="2022-11-25T00:00:00"/>
        <d v="2022-11-28T00:00:00"/>
        <d v="2022-11-29T00:00:00"/>
        <d v="2018-09-28T00:00:00"/>
        <d v="2022-11-23T00:00:00"/>
        <d v="2022-12-01T00:00:00"/>
        <d v="2022-12-13T00:00:00"/>
        <d v="2018-10-11T00:00:00"/>
        <d v="2022-12-19T00:00:00"/>
        <d v="2022-12-20T00:00:00"/>
        <d v="2022-12-21T00:00:00"/>
        <d v="2022-12-22T00:00:00"/>
        <d v="2018-08-30T00:00:00"/>
        <d v="2022-12-27T00:00:00"/>
        <d v="2023-01-09T00:00:00"/>
        <d v="2018-01-12T00:00:00"/>
        <d v="2022-12-29T00:00:00"/>
        <d v="2023-01-17T00:00:00"/>
        <d v="2023-01-19T00:00:00"/>
        <d v="2023-01-24T00:00:00"/>
        <d v="2023-01-26T00:00:00"/>
        <d v="2018-04-14T00:00:00"/>
        <d v="2018-09-27T00:00:00"/>
        <d v="2023-02-02T00:00:00"/>
        <d v="2023-02-06T00:00:00"/>
        <d v="2023-02-13T00:00:00"/>
        <d v="2023-02-15T00:00:00"/>
        <d v="2023-02-20T00:00:00"/>
        <d v="2018-04-19T00:00:00"/>
        <d v="2023-02-23T00:00:00"/>
        <d v="2023-02-28T00:00:00"/>
        <d v="2023-03-02T00:00:00"/>
        <d v="2023-03-05T00:00:00"/>
        <d v="2023-03-06T00:00:00"/>
        <d v="2023-03-07T00:00:00"/>
        <d v="2023-03-08T00:00:00"/>
        <d v="2023-03-10T00:00:00"/>
        <d v="2023-03-14T00:00:00"/>
        <d v="2023-03-15T00:00:00"/>
        <d v="2023-03-17T00:00:00"/>
        <d v="2023-03-20T00:00:00"/>
        <d v="2023-03-22T00:00:00"/>
        <d v="2023-03-23T00:00:00"/>
        <d v="2018-06-01T00:00:00"/>
        <d v="2018-02-27T00:00:00"/>
        <d v="2018-02-20T00:00:00"/>
        <d v="2018-02-10T00:00:00"/>
        <d v="2023-04-18T00:00:00"/>
        <d v="2018-02-26T00:00:00"/>
        <d v="2023-04-23T00:00:00"/>
        <d v="2023-04-24T00:00:00"/>
        <d v="2018-03-05T00:00:00"/>
        <d v="2023-04-28T00:00:00"/>
        <d v="2023-05-15T00:00:00"/>
        <d v="2023-05-09T00:00:00"/>
        <d v="2018-02-23T00:00:00"/>
        <d v="2023-05-18T00:00:00"/>
        <d v="2023-05-24T00:00:00"/>
        <d v="2023-05-30T00:00:00"/>
        <d v="2023-05-31T00:00:00"/>
        <d v="2023-06-01T00:00:00"/>
        <d v="2023-06-05T00:00:00"/>
        <d v="2023-06-12T00:00:00"/>
        <d v="2023-06-19T00:00:00"/>
        <d v="2023-06-21T00:00:00"/>
        <d v="2023-06-22T00:00:00"/>
        <d v="2023-06-23T00:00:00"/>
        <d v="2023-06-26T00:00:00"/>
        <d v="2023-06-28T00:00:00"/>
        <d v="2023-06-30T00:00:00"/>
        <d v="2023-07-03T00:00:00"/>
        <d v="2023-07-05T00:00:00"/>
        <d v="2023-07-07T00:00:00"/>
        <d v="2023-07-11T00:00:00"/>
        <d v="2017-10-09T00:00:00"/>
        <d v="2023-07-18T00:00:00"/>
        <d v="2023-07-24T00:00:00"/>
        <d v="2023-07-25T00:00:00"/>
        <d v="2023-07-26T00:00:00"/>
        <d v="2023-07-27T00:00:00"/>
        <d v="2023-08-25T00:00:00"/>
        <d v="2023-08-28T00:00:00"/>
        <d v="2023-08-31T00:00:00"/>
        <d v="2023-09-01T00:00:00"/>
        <d v="2023-09-07T00:00:00"/>
        <d v="2023-09-08T00:00:00"/>
        <d v="2023-09-13T00:00:00"/>
        <d v="2023-09-15T00:00:00"/>
        <d v="2023-09-19T00:00:00"/>
        <d v="2023-09-22T00:00:00"/>
        <d v="2023-09-26T00:00:00"/>
        <d v="2023-09-28T00:00:00"/>
        <d v="2023-10-02T00:00:00"/>
        <d v="2023-10-06T00:00:00"/>
        <d v="2023-10-09T00:00:00"/>
        <d v="2023-10-11T00:00:00"/>
        <d v="2023-10-13T00:00:00"/>
        <d v="2023-10-16T00:00:00"/>
        <d v="2023-10-17T00:00:00"/>
        <d v="2023-10-18T00:00:00"/>
        <d v="2023-10-20T00:00:00"/>
        <d v="2023-10-24T00:00:00"/>
        <d v="2023-10-25T00:00:00"/>
        <d v="2023-10-26T00:00:00"/>
        <d v="2023-11-02T00:00:00"/>
        <d v="2023-11-08T00:00:00"/>
        <d v="2023-09-21T00:00:00"/>
        <d v="2023-11-09T00:00:00"/>
        <d v="2023-11-10T00:00:00"/>
        <d v="2023-11-13T00:00:00"/>
        <d v="2023-11-15T00:00:00"/>
        <d v="2023-11-16T00:00:00"/>
        <d v="2023-11-17T00:00:00"/>
        <d v="2023-11-20T00:00:00"/>
        <d v="2023-11-21T00:00:00"/>
        <d v="2023-11-22T00:00:00"/>
        <d v="2023-11-24T00:00:00"/>
        <d v="2023-11-27T00:00:00"/>
        <d v="2023-11-30T00:00:00"/>
        <d v="2023-12-05T00:00:00"/>
        <d v="2023-12-07T00:00:00"/>
        <d v="2023-12-12T00:00:00"/>
        <d v="2023-12-13T00:00:00"/>
        <d v="2023-12-14T00:00:00"/>
        <d v="2023-12-15T00:00:00"/>
        <d v="2023-12-16T00:00:00"/>
        <d v="2023-12-19T00:00:00"/>
        <d v="2023-12-18T00:00:00"/>
        <d v="2023-12-22T00:00:00"/>
        <d v="2024-01-03T00:00:00"/>
        <d v="2024-01-08T00:00:00"/>
        <d v="2024-01-18T00:00:00"/>
        <d v="2024-01-23T00:00:00"/>
        <d v="2024-01-24T00:00:00"/>
        <d v="2024-01-25T00:00:00"/>
        <d v="2024-01-26T00:00:00"/>
        <d v="2024-01-31T00:00:00"/>
        <d v="2024-02-01T00:00:00"/>
        <d v="2018-07-09T00:00:00"/>
        <d v="2024-02-05T00:00:00"/>
        <d v="2024-02-07T00:00:00"/>
        <d v="2024-02-08T00:00:00"/>
        <d v="2024-02-13T00:00:00"/>
        <d v="2024-02-16T00:00:00"/>
        <d v="2024-02-18T00:00:00"/>
        <d v="2024-02-20T00:00:00"/>
        <d v="2024-02-21T00:00:00"/>
        <d v="2022-12-05T00:00:00"/>
        <d v="2024-02-22T00:00:00"/>
        <d v="2024-02-23T00:00:00"/>
        <d v="2024-02-24T00:00:00"/>
        <d v="2024-02-28T00:00:00"/>
        <d v="2024-02-29T00:00:00"/>
        <d v="2024-03-04T00:00:00"/>
        <d v="2024-03-06T00:00:00"/>
        <d v="2024-02-15T00:00:00"/>
        <d v="2024-03-13T00:00:00"/>
        <d v="2024-03-15T00:00:00"/>
        <d v="2024-03-18T00:00:00"/>
        <d v="2024-03-19T00:00:00"/>
        <d v="2024-03-20T00:00:00"/>
        <d v="2024-03-22T00:00:00"/>
        <d v="2023-08-30T00:00:00"/>
        <d v="2024-03-26T00:00:00"/>
        <d v="2024-03-27T00:00:00"/>
        <d v="2024-03-28T00:00:00"/>
        <d v="2024-03-29T00:00:00"/>
        <d v="2024-04-02T00:00:00"/>
        <d v="2024-04-05T00:00:00"/>
        <d v="2024-04-08T00:00:00"/>
        <d v="2024-04-09T00:00:00"/>
        <d v="2024-04-06T00:00:00"/>
        <d v="2023-07-14T00:00:00"/>
        <d v="2024-04-04T00:00:00"/>
        <d v="2024-04-11T00:00:00"/>
        <d v="2024-04-16T00:00:00"/>
        <d v="2024-04-15T00:00:00"/>
        <d v="2024-04-17T00:00:00"/>
        <d v="2024-04-18T00:00:00"/>
        <d v="2024-04-19T00:00:00"/>
        <d v="2024-04-22T00:00:00"/>
        <d v="2024-04-23T00:00:00"/>
        <d v="2024-04-24T00:00:00"/>
        <d v="2024-04-25T00:00:00"/>
        <d v="2024-04-30T00:00:00"/>
        <d v="2024-05-02T00:00:00"/>
        <d v="2024-05-03T00:00:00"/>
        <d v="2024-05-08T00:00:00"/>
        <d v="2024-05-10T00:00:00"/>
        <d v="2024-05-14T00:00:00"/>
        <d v="2024-05-17T00:00:00"/>
        <d v="2024-05-20T00:00:00"/>
        <d v="2024-05-21T00:00:00"/>
        <d v="2024-05-22T00:00:00"/>
        <d v="2024-05-23T00:00:00"/>
        <d v="2024-05-24T00:00:00"/>
        <d v="2024-05-29T00:00:00"/>
        <d v="2024-05-31T00:00:00"/>
        <d v="2024-06-03T00:00:00"/>
        <d v="2024-06-05T00:00:00"/>
        <d v="2024-06-06T00:00:00"/>
        <d v="2024-06-07T00:00:00"/>
        <d v="2024-06-10T00:00:00"/>
        <d v="2024-06-11T00:00:00"/>
        <d v="2024-06-12T00:00:00"/>
        <d v="2024-06-17T00:00:00"/>
        <d v="2024-06-18T00:00:00"/>
        <d v="2018-01-17T00:00:00"/>
        <d v="2018-02-28T00:00:00"/>
        <d v="2019-02-08T00:00:00"/>
        <d v="2024-06-13T00:00:00"/>
        <d v="2024-06-15T00:00:00"/>
        <d v="2024-06-24T00:00:00"/>
        <d v="2024-06-20T00:00:00"/>
        <d v="2022-01-24T00:00:00"/>
        <d v="2023-01-05T00:00:00"/>
        <d v="2024-06-19T00:00:00"/>
        <d v="2024-06-26T00:00:00"/>
        <d v="2024-06-25T00:00:00"/>
        <d v="2024-06-27T00:00:00"/>
        <d v="2024-06-28T00:00:00"/>
        <d v="2024-07-01T00:00:00"/>
        <d v="2024-07-03T00:00:00"/>
        <d v="2018-11-08T00:00:00"/>
        <d v="2024-07-09T00:00:00"/>
        <d v="2024-07-10T00:00:00"/>
        <d v="2024-07-11T00:00:00"/>
        <d v="2024-07-12T00:00:00"/>
        <d v="2024-07-15T00:00:00"/>
        <d v="2024-07-23T00:00:00"/>
        <d v="2024-07-24T00:00:00"/>
        <d v="2024-07-02T00:00:00"/>
        <d v="2024-07-22T00:00:00"/>
        <d v="2024-07-18T00:00:00"/>
        <d v="2024-07-31T00:00:00"/>
        <d v="2024-07-29T00:00:00"/>
        <d v="2024-07-25T00:00:00"/>
        <d v="2024-08-01T00:00:00"/>
        <d v="2024-08-08T00:00:00"/>
        <d v="2024-08-12T00:00:00"/>
        <d v="2024-08-14T00:00:00"/>
        <d v="2024-08-19T00:00:00"/>
        <d v="2024-08-28T00:00:00"/>
        <d v="2024-09-02T00:00:00"/>
        <d v="2024-09-03T00:00:00"/>
        <d v="2024-09-04T00:00:00"/>
        <d v="2021-12-14T00:00:00"/>
        <d v="2024-09-05T00:00:00"/>
        <d v="2024-08-29T00:00:00"/>
        <d v="2024-09-08T00:00:00"/>
        <d v="2024-09-09T00:00:00"/>
        <d v="2024-09-10T00:00:00"/>
        <d v="2024-08-26T00:00:00"/>
        <d v="2018-07-31T00:00:00"/>
        <d v="2024-09-11T00:00:00"/>
        <d v="2024-09-12T00:00:00"/>
        <d v="2024-09-16T00:00:00"/>
        <d v="2024-09-17T00:00:00"/>
        <d v="2024-09-18T00:00:00"/>
        <d v="2024-09-19T00:00:00"/>
        <d v="2024-09-20T00:00:00"/>
        <d v="2024-09-23T00:00:00"/>
        <d v="2024-09-24T00:00:00"/>
        <d v="2024-09-25T00:00:00"/>
        <d v="2024-09-27T00:00:00"/>
        <d v="2024-10-01T00:00:00"/>
        <d v="2018-12-20T00:00:00"/>
        <d v="2024-10-02T00:00:00"/>
        <d v="2024-10-03T00:00:00"/>
        <d v="2024-10-07T00:00:00"/>
        <d v="2024-10-09T00:00:00"/>
        <d v="2022-05-04T00:00:00"/>
        <d v="2024-10-11T00:00:00"/>
        <d v="2024-10-15T00:00:00"/>
        <d v="2024-10-16T00:00:00"/>
        <d v="2024-10-17T00:00:00"/>
        <d v="2024-10-19T00:00:00"/>
        <d v="2024-10-18T00:00:00"/>
        <d v="2024-10-22T00:00:00"/>
        <d v="2024-10-23T00:00:00"/>
        <d v="2024-10-25T00:00:00"/>
        <d v="2024-10-26T00:00:00"/>
        <d v="2024-10-27T00:00:00"/>
        <d v="2024-10-28T00:00:00"/>
        <d v="2024-10-29T00:00:00"/>
        <d v="2024-10-30T00:00:00"/>
        <d v="2024-10-31T00:00:00"/>
        <d v="2024-11-03T00:00:00"/>
        <d v="2024-11-04T00:00:00"/>
        <d v="2024-11-05T00:00:00"/>
        <d v="2024-11-06T00:00:00"/>
        <d v="2024-11-07T00:00:00"/>
        <d v="2024-11-08T00:00:00"/>
        <d v="2024-11-11T00:00:00"/>
        <d v="2018-06-14T00:00:00"/>
        <d v="2024-11-10T00:00:00"/>
        <d v="2024-11-13T00:00:00"/>
        <d v="2024-11-18T00:00:00"/>
        <d v="2024-11-19T00:00:00"/>
        <d v="2024-05-15T00:00:00"/>
        <d v="2024-11-21T00:00:00"/>
        <d v="2024-11-22T00:00:00"/>
        <d v="2024-11-24T00:00:00"/>
        <d v="2024-11-26T00:00:00"/>
        <d v="2024-11-28T00:00:00"/>
        <d v="2024-12-02T00:00:00"/>
        <d v="2024-12-03T00:00:00"/>
        <d v="2024-12-05T00:00:00"/>
        <d v="2024-12-06T00:00:00"/>
        <d v="2024-12-09T00:00:00"/>
        <d v="2024-12-12T00:00:00"/>
        <d v="2024-12-11T00:00:00"/>
        <d v="2024-12-13T00:00:00"/>
        <d v="2024-12-16T00:00:00"/>
        <d v="2024-12-17T00:00:00"/>
        <d v="2024-12-18T00:00:00"/>
        <d v="2024-12-23T00:00:00"/>
        <d v="2025-01-07T00:00:00"/>
        <d v="2025-01-08T00:00:00"/>
        <d v="2025-01-09T00:00:00"/>
        <d v="2025-01-10T00:00:00"/>
        <d v="2025-01-11T00:00:00"/>
        <d v="2025-01-13T00:00:00"/>
        <d v="2025-01-16T00:00:00"/>
        <d v="2025-01-15T00:00:00"/>
        <d v="2025-01-17T00:00:00"/>
        <d v="2025-01-12T00:00:00"/>
        <d v="2025-01-21T00:00:00"/>
        <d v="2025-01-20T00:00:00"/>
        <d v="2025-01-23T00:00:00"/>
        <d v="2025-01-24T00:00:00"/>
        <d v="2025-01-28T00:00:00"/>
        <d v="2025-01-27T00:00:00"/>
        <d v="2025-01-29T00:00:00"/>
        <d v="2025-01-30T00:00:00"/>
        <d v="2025-01-31T00:00:00"/>
        <d v="2025-02-04T00:00:00"/>
        <d v="2023-02-08T00:00:00"/>
        <d v="2025-02-03T00:00:00"/>
        <d v="2025-02-05T00:00:00"/>
        <d v="2025-02-06T00:00:00"/>
        <d v="2025-02-07T00:00:00"/>
        <d v="2025-02-09T00:00:00"/>
        <d v="2025-02-10T00:00:00"/>
        <d v="2024-11-29T00:00:00"/>
        <d v="2024-12-20T00:00:00"/>
        <d v="2025-02-11T00:00:00"/>
        <d v="2025-02-12T00:00:00"/>
        <d v="2025-02-13T00:00:00"/>
        <d v="2025-02-15T00:00:00"/>
        <d v="2025-02-14T00:00:00"/>
        <d v="2025-02-17T00:00:00"/>
        <d v="2025-02-19T00:00:00"/>
        <d v="2025-02-21T00:00:00"/>
        <d v="2025-02-20T00:00:00"/>
        <d v="2023-09-04T00:00:00"/>
        <d v="2025-02-25T00:00:00"/>
        <d v="2025-03-03T00:00:00"/>
        <d v="2025-02-27T00:00:00"/>
        <m/>
      </sharedItems>
    </cacheField>
    <cacheField name="LATEST CONTACT" numFmtId="0">
      <sharedItems containsDate="1" containsBlank="1" containsMixedTypes="1" minDate="2014-08-05T00:00:00" maxDate="2025-06-01T00:00:00"/>
    </cacheField>
    <cacheField name="STATUS" numFmtId="0">
      <sharedItems containsBlank="1" count="11">
        <s v="rejected after first screening"/>
        <s v="write off"/>
        <s v="first screening"/>
        <s v="rejected after analysis"/>
        <s v="in portfolio"/>
        <s v="exit of portfolio"/>
        <s v="rejected after due diligence"/>
        <s v="stand by"/>
        <s v="analysis"/>
        <m/>
        <s v="due diligence" u="1"/>
      </sharedItems>
    </cacheField>
    <cacheField name="FUNDS" numFmtId="0">
      <sharedItems containsBlank="1"/>
    </cacheField>
    <cacheField name="First Refusal_x000a_(Innova Venture)" numFmtId="0">
      <sharedItems containsBlank="1"/>
    </cacheField>
    <cacheField name="REJECTED-WHY" numFmtId="0">
      <sharedItems containsBlank="1" count="25">
        <s v="1.n"/>
        <s v="1.b"/>
        <s v="3.c"/>
        <s v="1.a"/>
        <m/>
        <s v="1.m"/>
        <s v="1.c"/>
        <s v="3.a"/>
        <s v="1.f"/>
        <s v="2.a"/>
        <s v="1.i"/>
        <s v="2.b"/>
        <s v="1.h"/>
        <s v="1.e"/>
        <s v="1.g"/>
        <s v="6.a"/>
        <s v="4.a"/>
        <s v="5.b"/>
        <s v="4.c"/>
        <s v="2.c"/>
        <s v="4.b"/>
        <s v="3.d"/>
        <s v="5.a"/>
        <s v="3.b"/>
        <s v="1.d"/>
      </sharedItems>
    </cacheField>
    <cacheField name="To Be Monitored" numFmtId="0">
      <sharedItems containsBlank="1"/>
    </cacheField>
    <cacheField name="In common with VV6" numFmtId="0">
      <sharedItems containsBlank="1"/>
    </cacheField>
    <cacheField name="Note" numFmtId="0">
      <sharedItems containsBlank="1" longText="1"/>
    </cacheField>
    <cacheField name="STARTING_x000a_(date)" numFmtId="0">
      <sharedItems containsDate="1" containsBlank="1" containsMixedTypes="1" minDate="2017-01-11T00:00:00" maxDate="2032-10-27T00:00:00"/>
    </cacheField>
    <cacheField name="ITM_x000a_(date)" numFmtId="0">
      <sharedItems containsNonDate="0" containsDate="1" containsString="0" containsBlank="1" minDate="2017-09-08T00:00:00" maxDate="2025-03-11T00:00:00" count="268">
        <d v="2018-03-19T00:00:00"/>
        <d v="2023-07-31T00:00:00"/>
        <d v="2025-03-10T00:00:00"/>
        <d v="2017-10-27T00:00:00"/>
        <d v="2017-09-08T00:00:00"/>
        <d v="2017-09-15T00:00:00"/>
        <d v="2018-07-26T00:00:00"/>
        <d v="2017-09-22T00:00:00"/>
        <d v="2022-07-19T00:00:00"/>
        <d v="2017-10-06T00:00:00"/>
        <d v="2019-07-30T00:00:00"/>
        <d v="2022-03-08T00:00:00"/>
        <d v="2024-10-28T00:00:00"/>
        <d v="2017-11-24T00:00:00"/>
        <d v="2023-11-27T00:00:00"/>
        <d v="2019-11-15T00:00:00"/>
        <d v="2017-10-20T00:00:00"/>
        <d v="2019-03-05T00:00:00"/>
        <d v="2023-07-24T00:00:00"/>
        <d v="2019-01-29T00:00:00"/>
        <d v="2018-01-05T00:00:00"/>
        <d v="2022-12-06T00:00:00"/>
        <d v="2018-03-01T00:00:00"/>
        <d v="2022-09-22T00:00:00"/>
        <d v="2018-01-26T00:00:00"/>
        <d v="2017-11-03T00:00:00"/>
        <d v="2024-03-25T00:00:00"/>
        <d v="2017-11-10T00:00:00"/>
        <d v="2023-07-17T00:00:00"/>
        <d v="2022-03-25T00:00:00"/>
        <d v="2018-02-19T00:00:00"/>
        <d v="2017-12-04T00:00:00"/>
        <d v="2018-03-27T00:00:00"/>
        <d v="2023-07-10T00:00:00"/>
        <d v="2022-08-01T00:00:00"/>
        <d v="2024-02-12T00:00:00"/>
        <d v="2017-12-11T00:00:00"/>
        <d v="2018-02-05T00:00:00"/>
        <d v="2023-06-26T00:00:00"/>
        <d v="2018-01-19T00:00:00"/>
        <d v="2018-02-12T00:00:00"/>
        <d v="2025-01-20T00:00:00"/>
        <d v="2021-12-24T00:00:00"/>
        <d v="2023-06-05T00:00:00"/>
        <d v="2018-04-04T00:00:00"/>
        <d v="2024-06-03T00:00:00"/>
        <d v="2024-06-10T00:00:00"/>
        <d v="2018-03-05T00:00:00"/>
        <d v="2021-11-05T00:00:00"/>
        <d v="2023-05-22T00:00:00"/>
        <d v="2023-05-15T00:00:00"/>
        <d v="2022-09-26T00:00:00"/>
        <d v="2023-02-20T00:00:00"/>
        <d v="2018-12-18T00:00:00"/>
        <d v="2018-07-31T00:00:00"/>
        <d v="2018-04-24T00:00:00"/>
        <d v="2018-04-17T00:00:00"/>
        <d v="2018-05-10T00:00:00"/>
        <d v="2024-08-05T00:00:00"/>
        <d v="2023-01-24T00:00:00"/>
        <d v="2023-05-08T00:00:00"/>
        <d v="2018-05-28T00:00:00"/>
        <d v="2022-04-08T00:00:00"/>
        <d v="2018-10-09T00:00:00"/>
        <d v="2024-09-30T00:00:00"/>
        <d v="2019-03-21T00:00:00"/>
        <d v="2019-02-05T00:00:00"/>
        <d v="2018-06-22T00:00:00"/>
        <d v="2023-04-18T00:00:00"/>
        <d v="2019-09-11T00:00:00"/>
        <d v="2021-03-26T00:00:00"/>
        <d v="2024-10-14T00:00:00"/>
        <d v="2018-12-11T00:00:00"/>
        <d v="2024-04-22T00:00:00"/>
        <d v="2023-03-23T00:00:00"/>
        <d v="2018-06-13T00:00:00"/>
        <d v="2018-06-25T00:00:00"/>
        <d v="2019-02-12T00:00:00"/>
        <d v="2018-07-18T00:00:00"/>
        <d v="2023-03-15T00:00:00"/>
        <d v="2024-09-23T00:00:00"/>
        <d v="2019-01-08T00:00:00"/>
        <d v="2024-07-09T00:00:00"/>
        <d v="2018-10-23T00:00:00"/>
        <d v="2019-10-02T00:00:00"/>
        <d v="2025-01-13T00:00:00"/>
        <d v="2018-10-01T00:00:00"/>
        <d v="2018-11-13T00:00:00"/>
        <d v="2023-03-08T00:00:00"/>
        <d v="2018-11-06T00:00:00"/>
        <d v="2021-10-26T00:00:00"/>
        <d v="2023-04-26T00:00:00"/>
        <d v="2023-02-27T00:00:00"/>
        <d v="2024-03-04T00:00:00"/>
        <d v="2023-02-10T00:00:00"/>
        <d v="2023-01-30T00:00:00"/>
        <d v="2024-11-25T00:00:00"/>
        <d v="2023-01-16T00:00:00"/>
        <d v="2024-09-16T00:00:00"/>
        <d v="2022-12-19T00:00:00"/>
        <d v="2024-05-20T00:00:00"/>
        <d v="2024-01-22T00:00:00"/>
        <d v="2024-05-07T00:00:00"/>
        <d v="2024-01-29T00:00:00"/>
        <d v="2024-04-29T00:00:00"/>
        <d v="2022-11-28T00:00:00"/>
        <d v="2019-01-11T00:00:00"/>
        <d v="2023-12-05T00:00:00"/>
        <d v="2022-11-14T00:00:00"/>
        <d v="2019-05-22T00:00:00"/>
        <d v="2022-11-09T00:00:00"/>
        <d v="2019-04-16T00:00:00"/>
        <d v="2022-10-31T00:00:00"/>
        <d v="2019-02-19T00:00:00"/>
        <d v="2020-03-03T00:00:00"/>
        <d v="2022-10-21T00:00:00"/>
        <d v="2023-11-06T00:00:00"/>
        <d v="2019-05-02T00:00:00"/>
        <d v="2024-10-22T00:00:00"/>
        <d v="2019-03-12T00:00:00"/>
        <d v="2024-03-11T00:00:00"/>
        <d v="2023-01-09T00:00:00"/>
        <d v="2019-04-05T00:00:00"/>
        <d v="2022-10-11T00:00:00"/>
        <d v="2019-06-17T00:00:00"/>
        <d v="2022-06-13T00:00:00"/>
        <d v="2024-10-07T00:00:00"/>
        <d v="2019-06-11T00:00:00"/>
        <d v="2019-05-28T00:00:00"/>
        <d v="2019-05-09T00:00:00"/>
        <d v="2023-10-09T00:00:00"/>
        <d v="2020-02-05T00:00:00"/>
        <d v="2019-10-29T00:00:00"/>
        <d v="2022-09-12T00:00:00"/>
        <d v="2019-07-02T00:00:00"/>
        <d v="2022-08-29T00:00:00"/>
        <d v="2019-06-25T00:00:00"/>
        <d v="2024-02-05T00:00:00"/>
        <d v="2021-09-16T00:00:00"/>
        <d v="2023-12-12T00:00:00"/>
        <d v="2022-07-11T00:00:00"/>
        <d v="2022-07-04T00:00:00"/>
        <d v="2019-07-10T00:00:00"/>
        <d v="2024-12-09T00:00:00"/>
        <d v="2019-07-16T00:00:00"/>
        <d v="2019-09-05T00:00:00"/>
        <d v="2019-11-08T00:00:00"/>
        <d v="2019-10-16T00:00:00"/>
        <d v="2021-11-26T00:00:00"/>
        <d v="2022-06-20T00:00:00"/>
        <d v="2021-04-09T00:00:00"/>
        <d v="2019-11-22T00:00:00"/>
        <d v="2025-03-03T00:00:00"/>
        <d v="2024-07-29T00:00:00"/>
        <d v="2020-01-14T00:00:00"/>
        <d v="2022-06-06T00:00:00"/>
        <d v="2022-05-27T00:00:00"/>
        <d v="2022-05-24T00:00:00"/>
        <d v="2020-01-21T00:00:00"/>
        <d v="2019-12-12T00:00:00"/>
        <d v="2021-11-12T00:00:00"/>
        <d v="2022-04-29T00:00:00"/>
        <d v="2020-01-24T00:00:00"/>
        <d v="2023-10-23T00:00:00"/>
        <d v="2023-05-29T00:00:00"/>
        <d v="2020-03-17T00:00:00"/>
        <d v="2020-04-21T00:00:00"/>
        <d v="2021-12-03T00:00:00"/>
        <d v="2024-11-11T00:00:00"/>
        <d v="2022-02-07T00:00:00"/>
        <d v="2022-03-18T00:00:00"/>
        <d v="2020-03-31T00:00:00"/>
        <d v="2021-01-22T00:00:00"/>
        <d v="2020-07-08T00:00:00"/>
        <d v="2020-05-26T00:00:00"/>
        <d v="2020-05-19T00:00:00"/>
        <d v="2022-02-28T00:00:00"/>
        <d v="2022-02-18T00:00:00"/>
        <d v="2021-09-09T00:00:00"/>
        <d v="2020-06-10T00:00:00"/>
        <d v="2024-07-15T00:00:00"/>
        <d v="2020-11-18T00:00:00"/>
        <d v="2020-06-29T00:00:00"/>
        <d v="2021-10-29T00:00:00"/>
        <d v="2021-10-01T00:00:00"/>
        <d v="2021-09-27T00:00:00"/>
        <d v="2020-07-27T00:00:00"/>
        <d v="2024-05-13T00:00:00"/>
        <d v="2020-08-06T00:00:00"/>
        <d v="2021-07-16T00:00:00"/>
        <d v="2021-07-09T00:00:00"/>
        <d v="2020-09-15T00:00:00"/>
        <d v="2020-09-08T00:00:00"/>
        <d v="2021-06-23T00:00:00"/>
        <d v="2021-01-15T00:00:00"/>
        <d v="2020-10-06T00:00:00"/>
        <d v="2021-03-19T00:00:00"/>
        <d v="2023-07-03T00:00:00"/>
        <d v="2020-10-13T00:00:00"/>
        <d v="2021-06-11T00:00:00"/>
        <d v="2020-10-27T00:00:00"/>
        <d v="2020-11-11T00:00:00"/>
        <d v="2024-02-21T00:00:00"/>
        <d v="2020-12-07T00:00:00"/>
        <d v="2021-02-05T00:00:00"/>
        <d v="2021-04-02T00:00:00"/>
        <d v="2021-05-28T00:00:00"/>
        <d v="2020-12-22T00:00:00"/>
        <d v="2021-02-19T00:00:00"/>
        <d v="2021-05-14T00:00:00"/>
        <d v="2021-04-30T00:00:00"/>
        <d v="2024-01-15T00:00:00"/>
        <d v="2021-01-29T00:00:00"/>
        <d v="2021-02-12T00:00:00"/>
        <d v="2021-03-05T00:00:00"/>
        <d v="2021-03-12T00:00:00"/>
        <d v="2021-04-16T00:00:00"/>
        <d v="2021-05-07T00:00:00"/>
        <d v="2024-01-08T00:00:00"/>
        <d v="2023-09-13T00:00:00"/>
        <d v="2021-09-03T00:00:00"/>
        <d v="2022-01-21T00:00:00"/>
        <d v="2021-07-02T00:00:00"/>
        <d v="2021-07-23T00:00:00"/>
        <d v="2021-07-30T00:00:00"/>
        <d v="2021-10-15T00:00:00"/>
        <d v="2022-09-05T00:00:00"/>
        <d v="2020-11-24T00:00:00"/>
        <d v="2023-10-30T00:00:00"/>
        <d v="2025-02-10T00:00:00"/>
        <d v="2025-01-27T00:00:00"/>
        <d v="2020-08-03T00:00:00"/>
        <d v="2023-12-18T00:00:00"/>
        <d v="2024-04-12T00:00:00"/>
        <d v="2022-01-28T00:00:00"/>
        <d v="2022-02-11T00:00:00"/>
        <d v="2021-12-13T00:00:00"/>
        <d v="2020-07-03T00:00:00"/>
        <d v="2024-12-02T00:00:00"/>
        <d v="2025-02-24T00:00:00"/>
        <d v="2020-06-16T00:00:00"/>
        <d v="2022-04-22T00:00:00"/>
        <d v="2020-05-05T00:00:00"/>
        <d v="2022-05-06T00:00:00"/>
        <d v="2025-02-19T00:00:00"/>
        <d v="2023-06-20T00:00:00"/>
        <d v="2019-10-09T00:00:00"/>
        <d v="2022-07-25T00:00:00"/>
        <d v="2024-06-24T00:00:00"/>
        <d v="2023-09-21T00:00:00"/>
        <d v="2019-04-24T00:00:00"/>
        <d v="2019-04-10T00:00:00"/>
        <d v="2018-11-21T00:00:00"/>
        <d v="2024-06-17T00:00:00"/>
        <d v="2023-04-03T00:00:00"/>
        <d v="2023-06-12T00:00:00"/>
        <d v="2018-04-09T00:00:00"/>
        <d v="2017-11-17T00:00:00"/>
        <d v="2023-11-15T00:00:00"/>
        <d v="2023-11-20T00:00:00"/>
        <d v="2023-10-16T00:00:00"/>
        <d v="2024-09-09T00:00:00"/>
        <d v="2024-07-22T00:00:00"/>
        <d v="2024-11-04T00:00:00"/>
        <d v="2024-11-18T00:00:00"/>
        <m/>
        <d v="2020-09-21T00:00:00" u="1"/>
        <d v="2024-02-10T00:00:00" u="1"/>
      </sharedItems>
    </cacheField>
    <cacheField name="BP FEEDBACK" numFmtId="0">
      <sharedItems containsBlank="1"/>
    </cacheField>
    <cacheField name="PARTNER/INVESTMENT DIRECTOR" numFmtId="0">
      <sharedItems containsBlank="1"/>
    </cacheField>
    <cacheField name="INVESTMENT MANAGER /ASSOCIATE/ANALYST" numFmtId="0">
      <sharedItems containsBlank="1"/>
    </cacheField>
    <cacheField name="OUTSOURCER" numFmtId="0">
      <sharedItems containsBlank="1"/>
    </cacheField>
    <cacheField name="REJECTED DEAL (date)" numFmtId="0">
      <sharedItems containsBlank="1"/>
    </cacheField>
    <cacheField name="LOI - Letter of Intents" numFmtId="0">
      <sharedItems containsDate="1" containsBlank="1" containsMixedTypes="1" minDate="2018-03-12T00:00:00" maxDate="2024-10-05T00:00:00"/>
    </cacheField>
    <cacheField name="Valid until for acceptance" numFmtId="0">
      <sharedItems containsDate="1" containsBlank="1" containsMixedTypes="1" minDate="2018-07-31T00:00:00" maxDate="2025-01-01T00:00:00"/>
    </cacheField>
    <cacheField name="Exclusivity  required_x000a_(n. of months)" numFmtId="0">
      <sharedItems containsBlank="1" containsMixedTypes="1" containsNumber="1" minValue="1.5" maxValue="4"/>
    </cacheField>
    <cacheField name="IM _x000a_(subject to IC Approval)" numFmtId="0">
      <sharedItems containsDate="1" containsBlank="1" containsMixedTypes="1" minDate="2017-12-15T00:00:00" maxDate="2024-09-25T00:00:00"/>
    </cacheField>
    <cacheField name="COMPLIANCE OPINION" numFmtId="0">
      <sharedItems containsBlank="1"/>
    </cacheField>
    <cacheField name="RISK MANAGEMENT OPINION" numFmtId="0">
      <sharedItems containsBlank="1"/>
    </cacheField>
    <cacheField name="IC  for discussion on IM_x000a_(date)" numFmtId="0">
      <sharedItems containsDate="1" containsBlank="1" containsMixedTypes="1" minDate="2017-12-20T00:00:00" maxDate="2024-07-01T00:00:00"/>
    </cacheField>
    <cacheField name="IC APPROVAL" numFmtId="0">
      <sharedItems containsBlank="1"/>
    </cacheField>
    <cacheField name="DUE DILIGENCE (appointed advisors)" numFmtId="0">
      <sharedItems containsBlank="1"/>
    </cacheField>
    <cacheField name="DUE DILIGENCE (starting date)" numFmtId="0">
      <sharedItems containsDate="1" containsBlank="1" containsMixedTypes="1" minDate="2018-01-23T00:00:00" maxDate="2024-10-22T00:00:00"/>
    </cacheField>
    <cacheField name="DUE DILIGENCE (ending date)" numFmtId="0">
      <sharedItems containsDate="1" containsBlank="1" containsMixedTypes="1" minDate="2018-04-04T00:00:00" maxDate="2024-12-19T00:00:00"/>
    </cacheField>
    <cacheField name="COMPLIANCE OPINION2" numFmtId="0">
      <sharedItems containsBlank="1"/>
    </cacheField>
    <cacheField name="RISK MANAGEMENT OPINION2" numFmtId="0">
      <sharedItems containsBlank="1"/>
    </cacheField>
    <cacheField name="Addendum to IM _x000a_(subject to IC Approval)" numFmtId="0">
      <sharedItems containsDate="1" containsBlank="1" containsMixedTypes="1" minDate="2018-04-03T00:00:00" maxDate="2024-12-20T00:00:00"/>
    </cacheField>
    <cacheField name="IC  for discussion on FR _x000a_(date)" numFmtId="0">
      <sharedItems containsDate="1" containsBlank="1" containsMixedTypes="1" minDate="2018-04-04T00:00:00" maxDate="2024-12-21T00:00:00"/>
    </cacheField>
    <cacheField name="IC APPROVAL2" numFmtId="0">
      <sharedItems containsBlank="1"/>
    </cacheField>
    <cacheField name="DEAL (signing)" numFmtId="0">
      <sharedItems containsDate="1" containsBlank="1" containsMixedTypes="1" minDate="2018-04-20T00:00:00" maxDate="2024-12-21T00:00:00"/>
    </cacheField>
    <cacheField name="DEAL (closing)" numFmtId="0">
      <sharedItems containsDate="1" containsBlank="1" containsMixedTypes="1" minDate="2018-06-11T00:00:00" maxDate="2025-01-28T00:00:00"/>
    </cacheField>
    <cacheField name="VERTIS INVESTMENT (€)" numFmtId="0">
      <sharedItems containsBlank="1" containsMixedTypes="1" containsNumber="1" minValue="854000" maxValue="4500000"/>
    </cacheField>
    <cacheField name="TOTAL INVESTMENT(€)" numFmtId="0">
      <sharedItems containsBlank="1" containsMixedTypes="1" containsNumber="1" minValue="1500000" maxValue="10441949.959999999"/>
    </cacheField>
    <cacheField name="OTHER INVESTORS (€)" numFmtId="0">
      <sharedItems containsBlank="1" containsMixedTypes="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7">
  <r>
    <s v="Ok"/>
    <s v="Ok"/>
    <s v="Ok"/>
    <x v="0"/>
    <m/>
    <n v="170"/>
    <x v="0"/>
    <s v="Italy"/>
    <s v="Milano"/>
    <x v="0"/>
    <x v="0"/>
    <x v="0"/>
    <s v="UNI FI"/>
    <s v="Other early stage\Late stage"/>
    <s v="Nicola Redi"/>
    <s v="Proprietaria"/>
    <s v="Luca Rossettini"/>
    <s v=" luca.rossettini@deorbitaldevices.com"/>
    <x v="0"/>
    <d v="2018-02-26T00:00:00"/>
    <x v="0"/>
    <s v="VV2"/>
    <m/>
    <x v="0"/>
    <m/>
    <m/>
    <s v="Il dossier è oggetto di analisi anche da parte del fondo VV3."/>
    <d v="2017-07-03T00:00:00"/>
    <x v="0"/>
    <s v="OUT"/>
    <m/>
    <m/>
    <m/>
    <m/>
    <m/>
    <m/>
    <m/>
    <m/>
    <m/>
    <m/>
    <m/>
    <m/>
    <m/>
    <m/>
    <m/>
    <m/>
    <m/>
    <m/>
    <m/>
    <m/>
    <m/>
    <m/>
    <m/>
    <m/>
    <m/>
  </r>
  <r>
    <s v="Ok"/>
    <s v="Ok"/>
    <s v="Ok"/>
    <x v="1"/>
    <m/>
    <n v="2221"/>
    <x v="1"/>
    <s v="Italy"/>
    <s v="Milano"/>
    <x v="0"/>
    <x v="1"/>
    <x v="1"/>
    <m/>
    <s v="Start-up stage\Venture"/>
    <s v="Elena Vittone"/>
    <s v="Proprietaria"/>
    <s v="Michele Cesario"/>
    <s v="michele@comehome.fun"/>
    <x v="1"/>
    <d v="2023-07-31T00:00:00"/>
    <x v="0"/>
    <s v="VV5"/>
    <m/>
    <x v="1"/>
    <s v="Yes"/>
    <m/>
    <s v="Rejected con motivazione 3.c a marzo 2023, ci è stata risegnalata dal founder._x000a_Nata nel 2017._x000a_€2,5m GMV 2022, €550k fatturato 2022, 2023e: €1m (transato €3m)_x000a_Hanno lanciato Barcellona, stanno per lanciare Napoli e Bologna._x000a_In raccolta per €3m con Pre-money di €12m._x000a__x000a_&gt; motivo rejection: business poco scalabile. Da monitorare"/>
    <d v="2021-11-22T00:00:00"/>
    <x v="1"/>
    <s v="OUT"/>
    <m/>
    <m/>
    <m/>
    <m/>
    <m/>
    <m/>
    <m/>
    <m/>
    <m/>
    <m/>
    <m/>
    <m/>
    <m/>
    <m/>
    <m/>
    <m/>
    <m/>
    <m/>
    <m/>
    <m/>
    <m/>
    <m/>
    <m/>
    <m/>
    <m/>
  </r>
  <r>
    <s v="Ok"/>
    <s v="Ok"/>
    <s v="Ok"/>
    <x v="1"/>
    <s v=" "/>
    <n v="2775"/>
    <x v="2"/>
    <s v="Italy"/>
    <s v="Milano"/>
    <x v="0"/>
    <x v="2"/>
    <x v="2"/>
    <s v=" "/>
    <s v="Other early stage\Late stage"/>
    <s v="Lorenzo Triboli-Growth Capital"/>
    <s v="Advisor"/>
    <s v="Francesco Marino"/>
    <s v="francesco@wearecosmico.com"/>
    <x v="2"/>
    <d v="2023-07-31T00:00:00"/>
    <x v="0"/>
    <s v="VV5"/>
    <m/>
    <x v="2"/>
    <s v="Yes"/>
    <m/>
    <s v="Fondata nel 2020._x000a_Ha chiuso il 2022 con revenues superiori a €2m ed EBTDA positive (8% circa)._x000a_Stima di chiudere il 2023 con  €5m di ricavi (GM del 25%); + €1,5m già venduti in Q1 2023._x000a_A marzo 2023 è stato annunciato il closing del Seed Round da €1,85m che ha visto la partecipazione di Prana Ventures e Bonsai Ventures ad una pre-money valuation di €5,5m e post-money valuation di €7m_x000a_Fundraising: round series A round da €7m da chiudere nel 4Q24._x000a_Team composto da 14 persone, di cui 4 sono sales._x000a_Captable: 80% founder e 20% investor. _x000a_Team: 16 persone _x000a_&gt; motivo rejection: struttura dell'operazione. Scrive Alessandro Pontari."/>
    <d v="2023-05-23T00:00:00"/>
    <x v="1"/>
    <s v="OUT"/>
    <s v=" "/>
    <s v=" "/>
    <s v=" "/>
    <s v=" "/>
    <s v=" "/>
    <s v=" "/>
    <s v=" "/>
    <s v=" "/>
    <s v=" "/>
    <s v=" "/>
    <s v=" "/>
    <s v=" "/>
    <s v=" "/>
    <s v=" "/>
    <s v=" "/>
    <s v=" "/>
    <s v=" "/>
    <s v=" "/>
    <s v=" "/>
    <s v=" "/>
    <s v=" "/>
    <s v=" "/>
    <s v=" "/>
    <s v=" "/>
    <s v=" "/>
  </r>
  <r>
    <s v="Ok"/>
    <s v="Ok"/>
    <s v="Ok"/>
    <x v="1"/>
    <s v=" "/>
    <n v="2718"/>
    <x v="3"/>
    <s v="Italy"/>
    <s v="Milano"/>
    <x v="0"/>
    <x v="3"/>
    <x v="3"/>
    <m/>
    <s v="Start-up stage\Venture"/>
    <s v="Chiara Lettieri-PoliHub"/>
    <s v="Organismi di Ricerca"/>
    <s v="Leonardo Locatelli"/>
    <s v="leonardo.locatelli@adapta.studio"/>
    <x v="3"/>
    <d v="2023-07-31T00:00:00"/>
    <x v="0"/>
    <s v="VV5"/>
    <m/>
    <x v="3"/>
    <s v="Yes"/>
    <m/>
    <s v="Iniziativa segnalata a marzo 2023, ma non inserita in DF per stadio di vita; ci è stata risegnalata da Misal a giugno 2023. Fatta call conoscitiva_x000a_Offre un tool SaaS che permette alle compagnie di creare esperienze 3D virtuali di grande qualità i cui settori focus sono: i) Gaming, ii) Metaverso, iii) Martech (per e-commerce e per advertising)._x000a_300 utenti che hanno utilizzato piattaforma ed hanno effettuato più di 1k ottimizzazioni. In fase di chiusura 2 contratti da €56k._x000a_La società è nel portafoglio di 360 Capital. Finora ha raccolto €650k (in cap table anche PoliHub, oltre ad angel investors)._x000a_Ricavi attesi 2023: €3k _x000a_Round: da €500k a €1m per il go-to-market._x000a__x000a_&gt; motivo rejection: fase di vita. Da monitorare."/>
    <d v="2023-03-27T00:00:00"/>
    <x v="1"/>
    <s v="OUT"/>
    <m/>
    <m/>
    <m/>
    <m/>
    <m/>
    <m/>
    <m/>
    <m/>
    <m/>
    <m/>
    <m/>
    <m/>
    <m/>
    <m/>
    <m/>
    <m/>
    <m/>
    <m/>
    <m/>
    <m/>
    <m/>
    <m/>
    <m/>
    <m/>
    <m/>
  </r>
  <r>
    <s v="Ok"/>
    <s v="Ok"/>
    <s v="Ok"/>
    <x v="2"/>
    <m/>
    <m/>
    <x v="4"/>
    <s v="Italy"/>
    <s v="Milano"/>
    <x v="0"/>
    <x v="1"/>
    <x v="4"/>
    <m/>
    <s v="Other early stage\Late stage"/>
    <s v="Carla Malò-DeltaTeam"/>
    <s v="Advisor"/>
    <s v="Andrea Mastalli"/>
    <s v="c.malo@delta-team.it"/>
    <x v="0"/>
    <d v="2020-10-29T00:00:00"/>
    <x v="1"/>
    <s v="VV2"/>
    <m/>
    <x v="4"/>
    <m/>
    <m/>
    <s v="In data 29/10 il FDG ha versato €1,2m sul conto del Fondo."/>
    <d v="2017-07-03T00:00:00"/>
    <x v="2"/>
    <s v="Approved"/>
    <s v="Amedeo Giurazza/Mauro Odorico"/>
    <s v="Alessandro Pontari"/>
    <s v="N.A."/>
    <s v="N.A."/>
    <s v="04/01/2018_x000a__x000a_23/03/2018"/>
    <s v="09/01/2018_x000a__x000a_26/03/2018"/>
    <n v="4"/>
    <d v="2017-12-15T00:00:00"/>
    <s v="Positive"/>
    <s v="Positive"/>
    <d v="2017-12-20T00:00:00"/>
    <s v="Positive"/>
    <s v="Legale: LTL Advisors._x000a_Contabile/Fiscale: Pirola, Pennuto, Zei e Associati._x000a_IP: Zanoli &amp; Giavarini."/>
    <d v="2018-01-23T00:00:00"/>
    <s v="27/04/2018_x000a__x000a_18/05/2018"/>
    <s v="Positive"/>
    <s v="Positive"/>
    <d v="2018-05-07T00:00:00"/>
    <d v="2018-05-21T00:00:00"/>
    <s v="Positive"/>
    <d v="2018-05-21T00:00:00"/>
    <d v="2018-06-11T00:00:00"/>
    <n v="1500000"/>
    <n v="1500000"/>
    <s v="N.A."/>
  </r>
  <r>
    <s v="Ok"/>
    <s v="Ok"/>
    <s v="Ok"/>
    <x v="3"/>
    <m/>
    <m/>
    <x v="5"/>
    <s v="Italy"/>
    <s v="Modena"/>
    <x v="1"/>
    <x v="0"/>
    <x v="5"/>
    <m/>
    <s v="Start-up stage\Venture"/>
    <s v="Stefano Peroncini"/>
    <s v="Advisor"/>
    <s v="Davide Venturelli"/>
    <s v="francesco.castel@gmail.com"/>
    <x v="4"/>
    <d v="2017-10-02T00:00:00"/>
    <x v="0"/>
    <s v="VV2"/>
    <m/>
    <x v="1"/>
    <m/>
    <m/>
    <m/>
    <d v="2017-09-20T00:00:00"/>
    <x v="3"/>
    <s v="OUT"/>
    <m/>
    <m/>
    <m/>
    <m/>
    <m/>
    <m/>
    <m/>
    <m/>
    <m/>
    <m/>
    <m/>
    <m/>
    <m/>
    <m/>
    <m/>
    <m/>
    <m/>
    <m/>
    <m/>
    <m/>
    <m/>
    <m/>
    <m/>
    <m/>
    <m/>
  </r>
  <r>
    <s v="Ok"/>
    <s v="Ok"/>
    <s v="Ok"/>
    <x v="4"/>
    <m/>
    <m/>
    <x v="6"/>
    <s v="Italy"/>
    <s v="Bolzano"/>
    <x v="2"/>
    <x v="4"/>
    <x v="6"/>
    <m/>
    <s v="Start-up stage\Venture"/>
    <s v="Michele Fracassini-BPER"/>
    <s v="Advisor"/>
    <s v="Michele Fracassini"/>
    <s v="michele.fracassini@bper.it"/>
    <x v="5"/>
    <d v="2017-09-15T00:00:00"/>
    <x v="0"/>
    <s v="VV2"/>
    <m/>
    <x v="1"/>
    <m/>
    <m/>
    <m/>
    <d v="2017-09-05T00:00:00"/>
    <x v="4"/>
    <s v="OUT"/>
    <m/>
    <m/>
    <m/>
    <m/>
    <m/>
    <m/>
    <m/>
    <m/>
    <m/>
    <m/>
    <m/>
    <m/>
    <m/>
    <m/>
    <m/>
    <m/>
    <m/>
    <m/>
    <m/>
    <m/>
    <m/>
    <m/>
    <m/>
    <m/>
    <m/>
  </r>
  <r>
    <s v="Ok"/>
    <s v="Ok"/>
    <s v="Ok"/>
    <x v="4"/>
    <m/>
    <m/>
    <x v="7"/>
    <s v="Italy"/>
    <s v="N.A. Italy"/>
    <x v="3"/>
    <x v="3"/>
    <x v="7"/>
    <m/>
    <s v="Private Equity"/>
    <s v="Paolo Minetto-Biz Advisor"/>
    <s v="Advisor"/>
    <s v="Paolo Minetto"/>
    <s v="paolo.minetto@bizadvisor.it"/>
    <x v="6"/>
    <d v="2017-09-11T00:00:00"/>
    <x v="0"/>
    <s v="VV2"/>
    <m/>
    <x v="3"/>
    <m/>
    <m/>
    <s v="Per fase di vita della società e razionale dell'investimento è un'opportunità più adatta al Private Equity."/>
    <d v="2017-09-04T00:00:00"/>
    <x v="4"/>
    <s v="OUT"/>
    <m/>
    <m/>
    <m/>
    <m/>
    <m/>
    <m/>
    <m/>
    <m/>
    <m/>
    <m/>
    <m/>
    <m/>
    <m/>
    <m/>
    <m/>
    <m/>
    <m/>
    <m/>
    <m/>
    <m/>
    <m/>
    <m/>
    <m/>
    <m/>
    <m/>
  </r>
  <r>
    <s v="Ok"/>
    <s v="Ok"/>
    <s v="Ok"/>
    <x v="5"/>
    <m/>
    <m/>
    <x v="8"/>
    <s v="Italy"/>
    <s v="Bergamo"/>
    <x v="0"/>
    <x v="1"/>
    <x v="8"/>
    <m/>
    <s v="Start-up stage\Venture"/>
    <s v="Alessandro Pontari"/>
    <s v="Proprietaria"/>
    <s v="Claudio Rota"/>
    <s v="1safe@si2000.it"/>
    <x v="6"/>
    <d v="2017-09-15T00:00:00"/>
    <x v="0"/>
    <s v="VV2"/>
    <m/>
    <x v="3"/>
    <m/>
    <m/>
    <m/>
    <d v="2017-09-04T00:00:00"/>
    <x v="5"/>
    <s v="OUT"/>
    <m/>
    <m/>
    <m/>
    <m/>
    <m/>
    <m/>
    <m/>
    <m/>
    <m/>
    <m/>
    <m/>
    <m/>
    <m/>
    <m/>
    <m/>
    <m/>
    <m/>
    <m/>
    <m/>
    <m/>
    <m/>
    <m/>
    <m/>
    <m/>
    <m/>
  </r>
  <r>
    <s v="Ok"/>
    <s v="Ok"/>
    <s v="Ok"/>
    <x v="1"/>
    <s v=" "/>
    <n v="2795"/>
    <x v="9"/>
    <s v="Italy"/>
    <s v="Brescia"/>
    <x v="0"/>
    <x v="5"/>
    <x v="9"/>
    <m/>
    <s v="Start-up stage\Venture"/>
    <s v="Edoardo Guerreri-Gellify"/>
    <s v="Investitori professionali"/>
    <s v="Francesco Gaetarelli"/>
    <s v="francesco.g@komete.io"/>
    <x v="7"/>
    <d v="2023-07-31T00:00:00"/>
    <x v="0"/>
    <s v="VV5"/>
    <m/>
    <x v="3"/>
    <s v="Yes"/>
    <m/>
    <s v="Fatta call conoscitiva_x000a_Aiutano le imprese manufatturiere a ridurre il tempo totale di ordine tramite l'utilizzo di tag, il 90% totale del tempo di ordine non riguarda la lavorazione del pezzo la coda in una stazione di stoccaggio._x000a_Team: 5 persone_x000a_Margine ricavi: sulla componente sfotware marginano circa il 70-80%, sulla componente hardware il 30% _x000a_Revenue model: licenza fee annuale._x000a_Ricavi: 2021: €0, 2022: €22k, 2023e: €85k, 2024e: €150k._x000a_Fundraised: Bocconi €30k; Forward factory €206k_x000a_Captable: Bocconi 5%, Forward factory 5-15%_x000a_Fundraising: €300-400k per chiudere il pre-seed_x000a__x000a_&gt; motivo rejection: fase di vita. Da monitorare."/>
    <d v="2023-06-06T00:00:00"/>
    <x v="1"/>
    <s v="OUT"/>
    <m/>
    <m/>
    <m/>
    <m/>
    <m/>
    <m/>
    <m/>
    <m/>
    <m/>
    <m/>
    <m/>
    <m/>
    <m/>
    <m/>
    <m/>
    <m/>
    <m/>
    <m/>
    <m/>
    <m/>
    <m/>
    <m/>
    <m/>
    <m/>
    <m/>
  </r>
  <r>
    <s v="Ok"/>
    <s v="Ok"/>
    <s v="Ok"/>
    <x v="5"/>
    <m/>
    <m/>
    <x v="10"/>
    <s v="Abroad"/>
    <s v="Boston"/>
    <x v="4"/>
    <x v="6"/>
    <x v="10"/>
    <m/>
    <s v="Start-up stage\Venture"/>
    <s v="Paolo Cellini-PI Campus"/>
    <s v="Investitori professionali"/>
    <s v="David Kuller"/>
    <s v="david.kuller@gmail.com"/>
    <x v="8"/>
    <d v="2017-09-15T00:00:00"/>
    <x v="0"/>
    <s v="VV2"/>
    <m/>
    <x v="5"/>
    <m/>
    <m/>
    <m/>
    <d v="2017-09-06T00:00:00"/>
    <x v="5"/>
    <s v="OUT"/>
    <m/>
    <m/>
    <m/>
    <m/>
    <m/>
    <m/>
    <m/>
    <m/>
    <m/>
    <m/>
    <m/>
    <m/>
    <m/>
    <m/>
    <m/>
    <m/>
    <m/>
    <m/>
    <m/>
    <m/>
    <m/>
    <m/>
    <m/>
    <m/>
    <m/>
  </r>
  <r>
    <s v="Ok"/>
    <s v="Ok"/>
    <s v="Ok"/>
    <x v="4"/>
    <m/>
    <m/>
    <x v="11"/>
    <s v="Italy"/>
    <s v="Santarcangelo di Romagna"/>
    <x v="1"/>
    <x v="0"/>
    <x v="11"/>
    <m/>
    <s v="Start-up stage\Venture"/>
    <s v="Autocandidatura"/>
    <s v="Autocandidatura"/>
    <s v="Francesco Ricci"/>
    <s v="francesco.ricci@at-drones.com"/>
    <x v="9"/>
    <d v="2017-09-08T00:00:00"/>
    <x v="0"/>
    <s v="VV2"/>
    <m/>
    <x v="3"/>
    <m/>
    <m/>
    <m/>
    <d v="2017-09-08T00:00:00"/>
    <x v="4"/>
    <s v="OUT"/>
    <m/>
    <m/>
    <m/>
    <m/>
    <m/>
    <m/>
    <m/>
    <m/>
    <m/>
    <m/>
    <m/>
    <m/>
    <m/>
    <m/>
    <m/>
    <m/>
    <m/>
    <m/>
    <m/>
    <m/>
    <m/>
    <m/>
    <m/>
    <m/>
    <m/>
  </r>
  <r>
    <s v="Ok"/>
    <s v="Ok"/>
    <s v="Ok"/>
    <x v="2"/>
    <s v=" "/>
    <n v="2460"/>
    <x v="12"/>
    <s v="Italy"/>
    <s v="Ancona"/>
    <x v="5"/>
    <x v="3"/>
    <x v="12"/>
    <s v=" "/>
    <s v="Start-up stage\Venture"/>
    <s v="B4i"/>
    <s v="Altri"/>
    <s v="Lorenzo Roccati"/>
    <s v="lorenzo.roccati@olivia-software.com"/>
    <x v="10"/>
    <d v="2025-03-07T00:00:00"/>
    <x v="2"/>
    <s v="VV5"/>
    <m/>
    <x v="4"/>
    <s v="Yes"/>
    <m/>
    <s v="Bocciata a luglio 2022 con motivazione 1.a (fase di vita) e a luglio 2023 con motivazione 2.a (momentaneamente non interessato a proseguire con operazione di venture capital)._x000a_Business model: Modello a subscription._x000a_Competitor: Nory, Delicious Data, Tenzo, Inpuse._x000a_Team composto da 7 persone._x000a_Fundraised: Hanno raccolto fino ad ora €1,2m con B4i e LVenture. Captable: 4 founder, B4i (con convertendo), entreranno a breve altri Business Angels._x000a_Fundraising: non ci sono aggiornamenti recenti sul round di finanziamento; l'obiettivo era chiudere entro il Q1 2024 una raccolta di €1,2m._x000a__x000a_&gt; Incontrati durante l'evento PLAI Mondadori: team e prodotto molto interessanti, con metriche che sembravano solide. Hanno condiviso il materiale aggiornato; da fissare una call per un aggiornamento dettagliato su risultati e round, approfondire inoltre la strategia commerciale (acquisizione clienti), tempistiche di acquisizione clienti. Fissata call il 13/03."/>
    <d v="2022-07-13T00:00:00"/>
    <x v="2"/>
    <m/>
    <s v=" "/>
    <s v=" "/>
    <s v=" "/>
    <s v=" "/>
    <s v=" "/>
    <s v=" "/>
    <s v=" "/>
    <s v=" "/>
    <s v=" "/>
    <s v=" "/>
    <s v=" "/>
    <s v=" "/>
    <s v=" "/>
    <s v=" "/>
    <s v=" "/>
    <s v=" "/>
    <s v=" "/>
    <s v=" "/>
    <s v=" "/>
    <s v=" "/>
    <s v=" "/>
    <s v=" "/>
    <s v=" "/>
    <s v=" "/>
    <s v=" "/>
  </r>
  <r>
    <s v="Ok"/>
    <s v="Ok"/>
    <s v="Ok"/>
    <x v="6"/>
    <m/>
    <m/>
    <x v="13"/>
    <s v="Italy"/>
    <s v="Bari"/>
    <x v="6"/>
    <x v="1"/>
    <x v="13"/>
    <m/>
    <s v="Other early stage\Late stage"/>
    <s v="Mauro Odorico"/>
    <s v="Proprietaria"/>
    <s v="Roberto Calculli"/>
    <s v="r.calculli@thedigitalbox.net"/>
    <x v="0"/>
    <d v="2018-05-07T00:00:00"/>
    <x v="0"/>
    <s v="VV2"/>
    <m/>
    <x v="6"/>
    <m/>
    <m/>
    <m/>
    <d v="2017-09-06T00:00:00"/>
    <x v="6"/>
    <s v="OUT"/>
    <m/>
    <m/>
    <m/>
    <m/>
    <m/>
    <m/>
    <m/>
    <m/>
    <m/>
    <m/>
    <m/>
    <m/>
    <m/>
    <m/>
    <m/>
    <m/>
    <m/>
    <m/>
    <m/>
    <m/>
    <m/>
    <m/>
    <m/>
    <m/>
    <m/>
  </r>
  <r>
    <s v="Ok"/>
    <s v="Ok"/>
    <s v="Ok"/>
    <x v="5"/>
    <m/>
    <m/>
    <x v="14"/>
    <s v="Italy"/>
    <s v="Milano"/>
    <x v="0"/>
    <x v="7"/>
    <x v="14"/>
    <m/>
    <s v="Other early stage\Late stage"/>
    <s v="Autocandidatura"/>
    <s v="Autocandidatura"/>
    <s v="Marco Manetti"/>
    <s v="m.manetti@marcomanetti.com"/>
    <x v="9"/>
    <d v="2017-09-15T00:00:00"/>
    <x v="0"/>
    <s v="VV2"/>
    <m/>
    <x v="5"/>
    <m/>
    <m/>
    <m/>
    <d v="2017-09-08T00:00:00"/>
    <x v="5"/>
    <s v="OUT"/>
    <m/>
    <m/>
    <m/>
    <m/>
    <m/>
    <m/>
    <m/>
    <m/>
    <m/>
    <m/>
    <m/>
    <m/>
    <m/>
    <m/>
    <m/>
    <m/>
    <m/>
    <m/>
    <m/>
    <m/>
    <m/>
    <m/>
    <m/>
    <m/>
    <m/>
  </r>
  <r>
    <s v="Ok"/>
    <s v="Ok"/>
    <s v="Ok"/>
    <x v="5"/>
    <m/>
    <m/>
    <x v="15"/>
    <s v="Italy"/>
    <s v="N.A. Italy"/>
    <x v="3"/>
    <x v="7"/>
    <x v="15"/>
    <m/>
    <s v="Proof of concept"/>
    <s v="Autocandidatura"/>
    <s v="Autocandidatura"/>
    <s v="Daniele Cimmarrusti"/>
    <s v="cimmarrusti.daniele@gmail.com"/>
    <x v="11"/>
    <d v="2017-09-11T00:00:00"/>
    <x v="0"/>
    <s v="VV2"/>
    <m/>
    <x v="3"/>
    <m/>
    <m/>
    <m/>
    <d v="2017-09-11T00:00:00"/>
    <x v="5"/>
    <s v="OUT"/>
    <m/>
    <m/>
    <m/>
    <m/>
    <m/>
    <m/>
    <m/>
    <m/>
    <m/>
    <m/>
    <m/>
    <m/>
    <m/>
    <m/>
    <m/>
    <m/>
    <m/>
    <m/>
    <m/>
    <m/>
    <m/>
    <m/>
    <m/>
    <m/>
    <m/>
  </r>
  <r>
    <s v="Ok"/>
    <s v="Ok"/>
    <s v="Ok"/>
    <x v="5"/>
    <m/>
    <m/>
    <x v="16"/>
    <s v="Italy"/>
    <s v="Roma"/>
    <x v="7"/>
    <x v="1"/>
    <x v="16"/>
    <m/>
    <s v="Start-up stage\Venture"/>
    <s v="Autocandidatura"/>
    <s v="Autocandidatura"/>
    <s v="Anna Alagia"/>
    <s v="anna.alagia@mediapromotion.it"/>
    <x v="12"/>
    <d v="2017-09-12T00:00:00"/>
    <x v="0"/>
    <s v="VV4"/>
    <s v="No"/>
    <x v="3"/>
    <m/>
    <m/>
    <m/>
    <d v="2017-09-12T00:00:00"/>
    <x v="5"/>
    <s v="OUT"/>
    <m/>
    <m/>
    <m/>
    <m/>
    <m/>
    <m/>
    <m/>
    <m/>
    <m/>
    <m/>
    <m/>
    <m/>
    <m/>
    <m/>
    <m/>
    <m/>
    <m/>
    <m/>
    <m/>
    <m/>
    <m/>
    <m/>
    <m/>
    <m/>
    <m/>
  </r>
  <r>
    <s v="Ok"/>
    <s v="Ok"/>
    <s v="Ok"/>
    <x v="5"/>
    <m/>
    <m/>
    <x v="17"/>
    <s v="Italy"/>
    <s v="Milano"/>
    <x v="0"/>
    <x v="7"/>
    <x v="17"/>
    <m/>
    <s v="Start-up stage\Venture"/>
    <s v="Autocandidatura"/>
    <s v="Autocandidatura"/>
    <s v="Luciano Martinoli"/>
    <s v="luciano.martinoli@gmail.com"/>
    <x v="12"/>
    <d v="2017-09-15T00:00:00"/>
    <x v="0"/>
    <s v="VV2"/>
    <m/>
    <x v="5"/>
    <m/>
    <m/>
    <m/>
    <d v="2017-09-12T00:00:00"/>
    <x v="5"/>
    <s v="OUT"/>
    <m/>
    <m/>
    <m/>
    <m/>
    <m/>
    <m/>
    <m/>
    <m/>
    <m/>
    <m/>
    <m/>
    <m/>
    <m/>
    <m/>
    <m/>
    <m/>
    <m/>
    <m/>
    <m/>
    <m/>
    <m/>
    <m/>
    <m/>
    <m/>
    <m/>
  </r>
  <r>
    <s v="Ok"/>
    <s v="Ok"/>
    <s v="Ok"/>
    <x v="7"/>
    <m/>
    <m/>
    <x v="18"/>
    <s v="Italy"/>
    <s v="N.A. Italy"/>
    <x v="3"/>
    <x v="7"/>
    <x v="18"/>
    <m/>
    <s v="Private Equity"/>
    <s v="Giampiero Luongo-Banca Euromobiliare"/>
    <s v="Advisor"/>
    <s v="Giampiero Luongo"/>
    <s v="giampiero.luongo@bancaeuro.it"/>
    <x v="12"/>
    <d v="2017-09-15T00:00:00"/>
    <x v="0"/>
    <s v="VV2"/>
    <m/>
    <x v="3"/>
    <m/>
    <m/>
    <m/>
    <d v="2017-09-12T00:00:00"/>
    <x v="7"/>
    <s v="OUT"/>
    <m/>
    <m/>
    <m/>
    <m/>
    <m/>
    <m/>
    <m/>
    <m/>
    <m/>
    <m/>
    <m/>
    <m/>
    <m/>
    <m/>
    <m/>
    <m/>
    <m/>
    <m/>
    <m/>
    <m/>
    <m/>
    <m/>
    <m/>
    <m/>
    <m/>
  </r>
  <r>
    <s v="Ok"/>
    <s v="Ok"/>
    <s v="Ok"/>
    <x v="5"/>
    <m/>
    <m/>
    <x v="19"/>
    <s v="Italy"/>
    <s v="N.A. Italy"/>
    <x v="3"/>
    <x v="2"/>
    <x v="19"/>
    <m/>
    <s v="Proof of concept"/>
    <s v="Autocandidatura"/>
    <s v="Autocandidatura"/>
    <s v="Margo Agostino"/>
    <s v="agostino_marco@libero.it"/>
    <x v="12"/>
    <d v="2017-09-15T00:00:00"/>
    <x v="0"/>
    <s v="VV2"/>
    <m/>
    <x v="3"/>
    <m/>
    <m/>
    <m/>
    <d v="2017-09-12T00:00:00"/>
    <x v="5"/>
    <s v="OUT"/>
    <m/>
    <m/>
    <m/>
    <m/>
    <m/>
    <m/>
    <m/>
    <m/>
    <m/>
    <m/>
    <m/>
    <m/>
    <m/>
    <m/>
    <m/>
    <m/>
    <m/>
    <m/>
    <m/>
    <m/>
    <m/>
    <m/>
    <m/>
    <m/>
    <m/>
  </r>
  <r>
    <s v="Ok"/>
    <s v="Ok"/>
    <s v="Ok"/>
    <x v="8"/>
    <m/>
    <n v="2186"/>
    <x v="20"/>
    <s v="Italy"/>
    <s v="Milano"/>
    <x v="0"/>
    <x v="1"/>
    <x v="20"/>
    <m/>
    <s v="Other early stage\Late stage"/>
    <s v="Giulio Valiante"/>
    <s v="Proprietaria"/>
    <s v="Davide Scarantino"/>
    <s v="davide@scarantino.it"/>
    <x v="13"/>
    <d v="2022-07-18T00:00:00"/>
    <x v="3"/>
    <s v="VV5"/>
    <m/>
    <x v="7"/>
    <m/>
    <m/>
    <s v="Faranno un bridge round da €2,5m (di cui €1,5m a giugno) con Hinvest e l'imprenditore Moretti (Lynks,), ad una pre-money valuation di €25m._x000a_Non sono interessati a raccogliere maggiori capitali ad una pre-money più bassa."/>
    <d v="2017-09-18T00:00:00"/>
    <x v="8"/>
    <s v="OUT"/>
    <m/>
    <m/>
    <m/>
    <m/>
    <m/>
    <m/>
    <m/>
    <m/>
    <m/>
    <m/>
    <m/>
    <m/>
    <m/>
    <m/>
    <m/>
    <m/>
    <m/>
    <m/>
    <m/>
    <m/>
    <m/>
    <m/>
    <m/>
    <m/>
    <m/>
  </r>
  <r>
    <s v="Ok"/>
    <s v="Ok"/>
    <s v="Ok"/>
    <x v="9"/>
    <m/>
    <m/>
    <x v="21"/>
    <s v="Abroad"/>
    <s v="Salonicco"/>
    <x v="8"/>
    <x v="3"/>
    <x v="21"/>
    <m/>
    <s v="Start-up stage\Venture"/>
    <s v="Nikos Antoniou-PJ Tech Catalyst Fund "/>
    <s v="Investitori professionali"/>
    <s v="Yiorgos Bontzios"/>
    <s v="yiorgos@fieldscale.com"/>
    <x v="5"/>
    <d v="2017-10-06T00:00:00"/>
    <x v="0"/>
    <s v="VV2"/>
    <m/>
    <x v="3"/>
    <m/>
    <m/>
    <m/>
    <d v="2017-09-05T00:00:00"/>
    <x v="9"/>
    <s v="OUT"/>
    <m/>
    <m/>
    <m/>
    <m/>
    <m/>
    <m/>
    <m/>
    <m/>
    <m/>
    <m/>
    <m/>
    <m/>
    <m/>
    <m/>
    <m/>
    <m/>
    <m/>
    <m/>
    <m/>
    <m/>
    <m/>
    <m/>
    <m/>
    <m/>
    <m/>
  </r>
  <r>
    <s v="Ok"/>
    <s v="Ok"/>
    <s v="Ok"/>
    <x v="7"/>
    <m/>
    <m/>
    <x v="22"/>
    <s v="Italy"/>
    <s v="Milano"/>
    <x v="0"/>
    <x v="2"/>
    <x v="22"/>
    <m/>
    <s v="Seed"/>
    <s v="Autocandidatura"/>
    <s v="Autocandidatura"/>
    <s v="Diego Violante"/>
    <s v="management@dvm-engineering.com"/>
    <x v="13"/>
    <d v="2017-09-18T00:00:00"/>
    <x v="0"/>
    <s v="VV2"/>
    <m/>
    <x v="3"/>
    <m/>
    <m/>
    <m/>
    <d v="2017-09-18T00:00:00"/>
    <x v="7"/>
    <s v="OUT"/>
    <m/>
    <m/>
    <m/>
    <m/>
    <m/>
    <m/>
    <m/>
    <m/>
    <m/>
    <m/>
    <m/>
    <m/>
    <m/>
    <m/>
    <m/>
    <m/>
    <m/>
    <m/>
    <m/>
    <m/>
    <m/>
    <m/>
    <m/>
    <m/>
    <m/>
  </r>
  <r>
    <s v="Ok"/>
    <s v="Ok"/>
    <s v="Ok"/>
    <x v="10"/>
    <m/>
    <m/>
    <x v="23"/>
    <s v="Italy"/>
    <s v="Siracusa"/>
    <x v="9"/>
    <x v="1"/>
    <x v="23"/>
    <m/>
    <s v="Other early stage\Late stage"/>
    <s v="Giulio Valiante"/>
    <s v="Proprietaria"/>
    <s v="Salvatore Cobuzio"/>
    <s v="salvatore@marthascottage.com"/>
    <x v="14"/>
    <d v="2019-07-30T00:00:00"/>
    <x v="3"/>
    <s v="VV4"/>
    <s v="Si"/>
    <x v="8"/>
    <m/>
    <m/>
    <s v="Ribadito che in caso si decida di fare l'operazione, sarà Principia a dover fare da lead investor. _x000a_Principia però al momento non ha ancora fatto il closing del fondo._x000a__x000a_Progetto già presente nel DF di VV2 poiché pervenuto antecedentemente l'avvio delle attività del DF centralizzato._x000a_L'iniziativa arrivò a VV2 il 21/09/17; fu rigettata con motivazione 2.c il 25/06/18._x000a_Si ripresenta a VV4 il 25/07/19 attraverso il Diritto di First Refusal._x000a__x000a_AGGIORNAMENTO: ricavi 2018: €1.1m; 2019: €1.5m; 2020: €3.5m. In raccolta per €1m._x000a_"/>
    <d v="2019-07-25T00:00:00"/>
    <x v="10"/>
    <s v="OUT"/>
    <m/>
    <m/>
    <m/>
    <m/>
    <m/>
    <m/>
    <m/>
    <m/>
    <m/>
    <m/>
    <m/>
    <m/>
    <m/>
    <m/>
    <m/>
    <m/>
    <m/>
    <m/>
    <m/>
    <m/>
    <m/>
    <m/>
    <m/>
    <m/>
    <m/>
  </r>
  <r>
    <s v="Ok"/>
    <s v="Ok"/>
    <s v="Ok"/>
    <x v="11"/>
    <m/>
    <n v="2300"/>
    <x v="24"/>
    <s v="Abroad"/>
    <s v="Londra"/>
    <x v="10"/>
    <x v="1"/>
    <x v="24"/>
    <m/>
    <s v="Start-up stage\Venture"/>
    <s v="Emanuela Meini-The Italian Chamber of Commerce and Industry for the UK"/>
    <s v="Altri"/>
    <s v="Emanuela Meini"/>
    <s v="emeini@italchamind.org.uk"/>
    <x v="15"/>
    <d v="2022-03-01T00:00:00"/>
    <x v="0"/>
    <s v="VV5"/>
    <m/>
    <x v="1"/>
    <m/>
    <m/>
    <s v="Rejected nel 2021 con motivazione 1.a, l'abbiamo risentito perché selezionato in Elevator._x000a_Fatturato 2021: £500k (quasi tutto da subscription)._x000a_Noleggiatori sotto contratto 14 di cui 12 live e 8 in Italia._x000a_Focus su piattaforme elevatrici e carrelli elevatori. _x000a_In raccolta per £3-5m, di cui £2m di hard commitment e £1m di soft commitment._x000a_Ultima post-money valuation: £12m (£2,5m raccolti)."/>
    <d v="2017-09-19T00:00:00"/>
    <x v="11"/>
    <s v="OUT"/>
    <m/>
    <m/>
    <m/>
    <m/>
    <m/>
    <m/>
    <m/>
    <m/>
    <m/>
    <m/>
    <m/>
    <m/>
    <m/>
    <m/>
    <m/>
    <m/>
    <m/>
    <m/>
    <m/>
    <m/>
    <m/>
    <m/>
    <m/>
    <m/>
    <m/>
  </r>
  <r>
    <s v="Ok"/>
    <s v="Ok"/>
    <s v="Ok"/>
    <x v="9"/>
    <m/>
    <m/>
    <x v="25"/>
    <s v="Italy"/>
    <s v="Milano"/>
    <x v="0"/>
    <x v="3"/>
    <x v="25"/>
    <m/>
    <s v="Other early stage\Late stage"/>
    <s v="Lorenzo Giordano-Praesidium SGR"/>
    <s v="Investitori professionali"/>
    <s v="Lorenzo Giordano"/>
    <s v="lorenzo.giordano@praesidiumsgr.com"/>
    <x v="16"/>
    <d v="2017-10-06T00:00:00"/>
    <x v="0"/>
    <s v="VV2"/>
    <m/>
    <x v="1"/>
    <m/>
    <m/>
    <m/>
    <d v="2017-09-22T00:00:00"/>
    <x v="9"/>
    <s v="OUT"/>
    <m/>
    <m/>
    <m/>
    <m/>
    <m/>
    <m/>
    <m/>
    <m/>
    <m/>
    <m/>
    <m/>
    <m/>
    <m/>
    <m/>
    <m/>
    <m/>
    <m/>
    <m/>
    <m/>
    <m/>
    <m/>
    <m/>
    <m/>
    <m/>
    <m/>
  </r>
  <r>
    <s v="Ok"/>
    <s v="Ok"/>
    <s v="Ok"/>
    <x v="12"/>
    <m/>
    <m/>
    <x v="26"/>
    <s v="Italy"/>
    <s v="Bari"/>
    <x v="6"/>
    <x v="8"/>
    <x v="26"/>
    <m/>
    <s v="Start-up stage\Venture"/>
    <s v="Autocandidatura"/>
    <s v="Autocandidatura"/>
    <s v="Domenico Centrone"/>
    <s v="domenico@eggplant.it"/>
    <x v="17"/>
    <d v="2024-10-28T00:00:00"/>
    <x v="0"/>
    <s v="VV5"/>
    <m/>
    <x v="3"/>
    <m/>
    <s v="Yes"/>
    <s v="Rejected a ottobre 2017 da VV2 con motivazione 1.a._x000a_Prodotto: L'azienda è attualmente impegnata nella costruzione di un impianto pilota per aumentare la produzione e ha collaborazioni in corso con partner industriali e accademici per perfezionare la tecnologia e sviluppare nuove applicazioni​_x000a__x000a_&gt; Motivo rejection: sono ancora in una fase early."/>
    <d v="2017-09-27T00:00:00"/>
    <x v="12"/>
    <s v="OUT"/>
    <m/>
    <m/>
    <m/>
    <m/>
    <m/>
    <m/>
    <m/>
    <m/>
    <m/>
    <m/>
    <m/>
    <m/>
    <m/>
    <m/>
    <m/>
    <m/>
    <m/>
    <m/>
    <m/>
    <m/>
    <m/>
    <m/>
    <m/>
    <m/>
    <m/>
  </r>
  <r>
    <s v="Ok"/>
    <s v="Ok"/>
    <s v="Ok"/>
    <x v="9"/>
    <m/>
    <m/>
    <x v="27"/>
    <s v="Italy"/>
    <s v="Savigliano"/>
    <x v="11"/>
    <x v="9"/>
    <x v="27"/>
    <m/>
    <s v="Start-up stage\Venture"/>
    <s v="Elena Boretto-Confindustria Cuneo"/>
    <s v="Altri"/>
    <s v="Elena Boretto"/>
    <s v="e.boretto@uicuneo.it"/>
    <x v="18"/>
    <d v="2017-10-06T00:00:00"/>
    <x v="0"/>
    <s v="VV2"/>
    <m/>
    <x v="3"/>
    <m/>
    <m/>
    <m/>
    <d v="2017-09-22T00:00:00"/>
    <x v="9"/>
    <s v="OUT"/>
    <m/>
    <m/>
    <m/>
    <m/>
    <m/>
    <m/>
    <m/>
    <m/>
    <m/>
    <m/>
    <m/>
    <m/>
    <m/>
    <m/>
    <m/>
    <m/>
    <m/>
    <m/>
    <m/>
    <m/>
    <m/>
    <m/>
    <m/>
    <m/>
    <m/>
  </r>
  <r>
    <s v="Ok"/>
    <s v="Ok"/>
    <s v="Ok"/>
    <x v="9"/>
    <m/>
    <m/>
    <x v="28"/>
    <s v="Italy"/>
    <s v="Bologna"/>
    <x v="1"/>
    <x v="1"/>
    <x v="28"/>
    <m/>
    <s v="Start-up stage\Venture"/>
    <s v="Autocandidatura"/>
    <s v="Autocandidatura"/>
    <s v="Raffaello Bolognesi"/>
    <s v="raffaello.bolognesi@gmail.com"/>
    <x v="19"/>
    <d v="2017-10-06T00:00:00"/>
    <x v="0"/>
    <s v="VV2"/>
    <m/>
    <x v="3"/>
    <m/>
    <m/>
    <m/>
    <d v="2017-09-27T00:00:00"/>
    <x v="9"/>
    <s v="OUT"/>
    <m/>
    <m/>
    <m/>
    <m/>
    <m/>
    <m/>
    <m/>
    <m/>
    <m/>
    <m/>
    <m/>
    <m/>
    <m/>
    <m/>
    <m/>
    <m/>
    <m/>
    <m/>
    <m/>
    <m/>
    <m/>
    <m/>
    <m/>
    <m/>
    <m/>
  </r>
  <r>
    <s v="Ok"/>
    <s v="Ok"/>
    <s v="Ok"/>
    <x v="13"/>
    <m/>
    <m/>
    <x v="29"/>
    <s v="Italy"/>
    <s v="Milano"/>
    <x v="0"/>
    <x v="3"/>
    <x v="29"/>
    <m/>
    <s v="Other early stage\Late stage"/>
    <s v="Giulio Valiante"/>
    <s v="Proprietaria"/>
    <s v="Marko Maras_x000a_Paolo Mardegan"/>
    <s v="marko@audiens.com_x000a_paolo.mardegan@digitouch.it"/>
    <x v="20"/>
    <d v="2017-11-24T00:00:00"/>
    <x v="0"/>
    <s v="VV2"/>
    <m/>
    <x v="9"/>
    <m/>
    <m/>
    <s v="Hanno comunicato che al momento preferiscono appropondire percorso con eventuale partner industriale."/>
    <d v="2017-09-29T00:00:00"/>
    <x v="13"/>
    <s v="OUT"/>
    <m/>
    <m/>
    <m/>
    <m/>
    <m/>
    <m/>
    <m/>
    <m/>
    <m/>
    <m/>
    <m/>
    <m/>
    <m/>
    <m/>
    <m/>
    <m/>
    <m/>
    <m/>
    <m/>
    <m/>
    <m/>
    <m/>
    <m/>
    <m/>
    <m/>
  </r>
  <r>
    <s v="Ok"/>
    <s v="Ok"/>
    <s v="Ok"/>
    <x v="14"/>
    <s v=" "/>
    <n v="2484"/>
    <x v="30"/>
    <s v="Italy"/>
    <s v="Milano"/>
    <x v="0"/>
    <x v="2"/>
    <x v="30"/>
    <s v=" "/>
    <s v="Start-up stage\Venture"/>
    <s v="Fabiana Martone"/>
    <s v="Proprietaria"/>
    <s v="Elisa Piscitelli"/>
    <s v="elisa@myfuturely.com"/>
    <x v="21"/>
    <d v="2023-11-27T00:00:00"/>
    <x v="3"/>
    <s v="VV5"/>
    <m/>
    <x v="9"/>
    <s v="Yes"/>
    <m/>
    <s v="Fondata nel 2020._x000a_Rejected a luglio 2023 con motivazione 2.a._x000a_Ricavi: €40k nel 2021; €200k nel 2022, €800k atteso nel 2023 (le previsioni a luglio erano +€1m)._x000a_Raddoppiato il team commerciale (hanno stimato un ricavo di circa €230-240k l'annoper ciascun sales)_x000a_Escluse dalla base clienti:_x000a_-  Univeristà (solo in fase di test) in quanto stanno ricevendo incentivi dal governo per costruire dei sistemi interni di orientamento e vorrebbero solo la crezione dei siti web._x000a_- Aziende con meno di 300 dipendenti in quanto l’effort per fidelizzare quell’azienda è uguale rispetto a portarne una più grande però il deal medio si abbassa._x000a_- Scuole dovuto all'esclusività di Zanichelli nelle scuole._x000a_Opportunità di mercato:_x000a_- People care: come welfare aziendale per i figli dei dipendenti ma anche per genitori con figli tra i 6 e 26 anni) _x000a_- Territorialità: inserito il percorso dalle superiori al lavoro (già avviata collaborazione con 5 aziende)._x000a_Round: per il momento c'è spazio solo per un ticket da €200k, poi hanno in mente un round da €2-3m per entrare anche nel mercato estero (Spagna e Stati Uniti) ma non è in previsione per i prossimi 2-4 mesi._x000a_Ricevuti pipeline clienti, P&amp;L (actual23+forecast24) e deck aggiornato._x000a__x000a_&gt; motivo rejection: Non sono al momento in raccolta"/>
    <d v="2022-07-29T00:00:00"/>
    <x v="14"/>
    <s v="OUT"/>
    <s v=" "/>
    <s v=" "/>
    <s v=" "/>
    <s v=" "/>
    <s v=" "/>
    <s v=" "/>
    <s v=" "/>
    <s v=" "/>
    <s v=" "/>
    <s v=" "/>
    <s v=" "/>
    <s v=" "/>
    <s v=" "/>
    <s v=" "/>
    <s v=" "/>
    <s v=" "/>
    <s v=" "/>
    <s v=" "/>
    <s v=" "/>
    <s v=" "/>
    <s v=" "/>
    <s v=" "/>
    <s v=" "/>
    <s v=" "/>
    <s v=" "/>
  </r>
  <r>
    <s v="Ok"/>
    <s v="Ok"/>
    <s v="Ok"/>
    <x v="2"/>
    <m/>
    <m/>
    <x v="31"/>
    <s v="Italy"/>
    <s v="Napoli"/>
    <x v="12"/>
    <x v="1"/>
    <x v="31"/>
    <m/>
    <s v="Other early stage\Late stage"/>
    <s v="Amedeo Giurazza"/>
    <s v="Proprietaria"/>
    <s v="Fabrizio Perrone"/>
    <s v="fabrizio@buzzoole.com"/>
    <x v="20"/>
    <d v="2025-03-07T00:00:00"/>
    <x v="4"/>
    <s v="VV2"/>
    <m/>
    <x v="4"/>
    <m/>
    <m/>
    <s v="Mostrati i risutlati di gennaio: cassa (combined): €326k; PFN (combined):  €1,7m; ricavi; €239k di cui €100k relaviti Buzzoole e €139k Creatoor. Forecast Y/E Buzzoole: €1,3m; Booking Y/E: €955k._x000a_Sul fronte acquisizione di realtà tech, l'idea è quella di concentrarsi su realtà emergenti in ambito UCG (€500-€1m di fatturato)."/>
    <d v="2017-09-29T00:00:00"/>
    <x v="2"/>
    <s v="Approved"/>
    <s v="Amedeo Giurazza"/>
    <s v="Alessandro Pontari/Giacomo Giurazza"/>
    <s v="Alfonso Riccardi"/>
    <s v="N.A."/>
    <d v="2018-07-17T00:00:00"/>
    <d v="2018-09-30T00:00:00"/>
    <n v="2"/>
    <d v="2018-08-08T00:00:00"/>
    <s v="Positive"/>
    <s v="Positive"/>
    <d v="2018-08-09T00:00:00"/>
    <s v="Positive"/>
    <s v="Legale/Contabile/Fiscale: PWC._x000a_Assistenza Legale: Orrick ed Eunomia (per supporto nella revisione)._x000a_Assetto organizzatico/profilo key men: Simbiosity."/>
    <d v="2018-08-09T00:00:00"/>
    <s v="26/09/2018_x000a__x000a_12/10/2018"/>
    <s v="Positive"/>
    <s v="Positive"/>
    <d v="2018-11-05T00:00:00"/>
    <d v="2018-11-06T00:00:00"/>
    <s v="Positive"/>
    <d v="2018-11-07T00:00:00"/>
    <d v="2018-11-30T00:00:00"/>
    <n v="2099998.236"/>
    <n v="7795877.4869999997"/>
    <s v="StarTIP: 3.029.148,92_x000a_Innes: 945.092,46_x000a_R301: 587.553,872_x000a_Brahma: 625.096,709_x000a_Panda: 217.659,449_x000a_Scale IT: 191.001,183_x000a_Manager: 100.326,658"/>
  </r>
  <r>
    <s v="Ok"/>
    <s v="Ok"/>
    <s v="Ok"/>
    <x v="9"/>
    <m/>
    <m/>
    <x v="32"/>
    <s v="Italy"/>
    <s v="Napoli"/>
    <x v="12"/>
    <x v="1"/>
    <x v="32"/>
    <m/>
    <s v="Other early stage\Late stage"/>
    <s v="Autocandidatura"/>
    <s v="Autocandidatura"/>
    <s v="Eugenio Picca "/>
    <s v="picca@viniexport.com"/>
    <x v="20"/>
    <d v="2017-10-06T00:00:00"/>
    <x v="0"/>
    <s v="VV2"/>
    <m/>
    <x v="1"/>
    <m/>
    <m/>
    <s v="Comunicato a Giacomo, che ha il contatto con la società, che il dossier al momento non è d'interesse."/>
    <d v="2017-09-29T00:00:00"/>
    <x v="9"/>
    <s v="OUT"/>
    <m/>
    <m/>
    <m/>
    <m/>
    <m/>
    <m/>
    <m/>
    <m/>
    <m/>
    <m/>
    <m/>
    <m/>
    <m/>
    <m/>
    <m/>
    <m/>
    <m/>
    <m/>
    <m/>
    <m/>
    <m/>
    <m/>
    <m/>
    <m/>
    <m/>
  </r>
  <r>
    <s v="Ok"/>
    <s v="Ok"/>
    <s v="Ok"/>
    <x v="9"/>
    <m/>
    <m/>
    <x v="33"/>
    <s v="Italy"/>
    <s v="Castelfranco Veneto"/>
    <x v="13"/>
    <x v="1"/>
    <x v="33"/>
    <m/>
    <s v="Other early stage\Late stage"/>
    <s v="Nicolò Muzzana-Thymos Business Consulting"/>
    <s v="Advisor"/>
    <s v="Nicolò Muzzana"/>
    <s v="nmuzzana@thymosbc.com"/>
    <x v="20"/>
    <d v="2017-10-06T00:00:00"/>
    <x v="0"/>
    <s v="VV2"/>
    <m/>
    <x v="1"/>
    <m/>
    <m/>
    <m/>
    <d v="2017-09-29T00:00:00"/>
    <x v="9"/>
    <s v="OUT"/>
    <m/>
    <m/>
    <m/>
    <m/>
    <m/>
    <m/>
    <m/>
    <m/>
    <m/>
    <m/>
    <m/>
    <m/>
    <m/>
    <m/>
    <m/>
    <m/>
    <m/>
    <m/>
    <m/>
    <m/>
    <m/>
    <m/>
    <m/>
    <m/>
    <m/>
  </r>
  <r>
    <s v="Ok"/>
    <s v="Ok"/>
    <s v="Ok"/>
    <x v="9"/>
    <m/>
    <m/>
    <x v="34"/>
    <s v="Italy"/>
    <s v="Massafra"/>
    <x v="6"/>
    <x v="3"/>
    <x v="34"/>
    <m/>
    <s v="Start-up stage\Venture"/>
    <s v="Paolo Intermite-NEM SGR"/>
    <s v="Investitori professionali"/>
    <s v="Massimiliano De Florio"/>
    <s v="massimiliano.deflorio@prontovet24.com"/>
    <x v="19"/>
    <d v="2017-10-06T00:00:00"/>
    <x v="0"/>
    <s v="VV2"/>
    <m/>
    <x v="3"/>
    <m/>
    <m/>
    <m/>
    <d v="2017-09-29T00:00:00"/>
    <x v="9"/>
    <s v="OUT"/>
    <m/>
    <m/>
    <m/>
    <m/>
    <m/>
    <m/>
    <m/>
    <m/>
    <m/>
    <m/>
    <m/>
    <m/>
    <m/>
    <m/>
    <m/>
    <m/>
    <m/>
    <m/>
    <m/>
    <m/>
    <m/>
    <m/>
    <m/>
    <m/>
    <m/>
  </r>
  <r>
    <s v="Ok"/>
    <s v="Ok"/>
    <s v="Ok"/>
    <x v="15"/>
    <m/>
    <n v="1089"/>
    <x v="35"/>
    <s v="Italy"/>
    <s v="Roma"/>
    <x v="7"/>
    <x v="1"/>
    <x v="35"/>
    <m/>
    <s v="Other early stage\Late stage"/>
    <s v="Autocandidatura"/>
    <s v="Autocandidatura"/>
    <s v="Paolo Baronci"/>
    <s v="paolo.baronci@mperience.com"/>
    <x v="22"/>
    <d v="2019-10-09T00:00:00"/>
    <x v="0"/>
    <s v="VV4"/>
    <s v="No"/>
    <x v="3"/>
    <m/>
    <m/>
    <m/>
    <d v="2017-10-03T00:00:00"/>
    <x v="15"/>
    <s v="OUT"/>
    <m/>
    <m/>
    <m/>
    <m/>
    <m/>
    <m/>
    <m/>
    <m/>
    <m/>
    <m/>
    <m/>
    <m/>
    <m/>
    <m/>
    <m/>
    <m/>
    <m/>
    <m/>
    <m/>
    <m/>
    <m/>
    <m/>
    <m/>
    <m/>
    <m/>
  </r>
  <r>
    <s v="Ok"/>
    <s v="Ok"/>
    <s v="Ok"/>
    <x v="9"/>
    <m/>
    <m/>
    <x v="36"/>
    <s v="Italy"/>
    <s v="Genova"/>
    <x v="14"/>
    <x v="1"/>
    <x v="36"/>
    <m/>
    <s v="Start-up stage\Venture"/>
    <s v="Autocandidatura"/>
    <s v="Autocandidatura"/>
    <s v="Thomas Cuberli"/>
    <s v="thomas.cuberli@gmail.com"/>
    <x v="23"/>
    <d v="2017-10-03T00:00:00"/>
    <x v="0"/>
    <s v="VV2"/>
    <m/>
    <x v="5"/>
    <m/>
    <m/>
    <m/>
    <d v="2017-10-04T00:00:00"/>
    <x v="9"/>
    <s v="OUT"/>
    <m/>
    <m/>
    <m/>
    <m/>
    <m/>
    <m/>
    <m/>
    <m/>
    <m/>
    <m/>
    <m/>
    <m/>
    <m/>
    <m/>
    <m/>
    <m/>
    <m/>
    <m/>
    <m/>
    <m/>
    <m/>
    <m/>
    <m/>
    <m/>
    <m/>
  </r>
  <r>
    <s v="Ok"/>
    <s v="Ok"/>
    <s v="Ok"/>
    <x v="16"/>
    <m/>
    <m/>
    <x v="37"/>
    <s v="Italy"/>
    <s v="Milano"/>
    <x v="0"/>
    <x v="1"/>
    <x v="37"/>
    <m/>
    <s v="Other early stage\Late stage"/>
    <s v="Autocandidatura"/>
    <s v="Autocandidatura"/>
    <s v="Riccardo Galli"/>
    <s v="riccardo@meritocracy.is"/>
    <x v="23"/>
    <d v="2017-10-03T00:00:00"/>
    <x v="0"/>
    <s v="VV2"/>
    <m/>
    <x v="3"/>
    <m/>
    <m/>
    <m/>
    <d v="2017-10-04T00:00:00"/>
    <x v="16"/>
    <s v="OUT"/>
    <m/>
    <m/>
    <m/>
    <m/>
    <m/>
    <m/>
    <m/>
    <m/>
    <m/>
    <m/>
    <m/>
    <m/>
    <m/>
    <m/>
    <m/>
    <m/>
    <m/>
    <m/>
    <m/>
    <m/>
    <m/>
    <m/>
    <m/>
    <m/>
    <m/>
  </r>
  <r>
    <s v="Ok"/>
    <s v="Ok"/>
    <s v="Ok"/>
    <x v="3"/>
    <m/>
    <m/>
    <x v="38"/>
    <s v="Italy"/>
    <s v="Torino"/>
    <x v="11"/>
    <x v="1"/>
    <x v="38"/>
    <m/>
    <s v="Start-up stage\Venture"/>
    <s v="Raghu Movva-SAFM (CDI Italia) &amp; CDILabs"/>
    <s v="Advisor"/>
    <s v="Paolo Griot"/>
    <s v="paolo.griot@ominee.com"/>
    <x v="24"/>
    <d v="2017-10-23T00:00:00"/>
    <x v="0"/>
    <s v="VV2"/>
    <m/>
    <x v="3"/>
    <m/>
    <m/>
    <m/>
    <d v="2017-10-06T00:00:00"/>
    <x v="3"/>
    <s v="OUT"/>
    <m/>
    <m/>
    <m/>
    <m/>
    <m/>
    <m/>
    <m/>
    <m/>
    <m/>
    <m/>
    <m/>
    <m/>
    <m/>
    <m/>
    <m/>
    <m/>
    <m/>
    <m/>
    <m/>
    <m/>
    <m/>
    <m/>
    <m/>
    <m/>
    <m/>
  </r>
  <r>
    <s v="Ok"/>
    <s v="Ok"/>
    <s v="Ok"/>
    <x v="17"/>
    <m/>
    <n v="617"/>
    <x v="39"/>
    <s v="Italy"/>
    <s v="Milano"/>
    <x v="0"/>
    <x v="2"/>
    <x v="39"/>
    <m/>
    <s v="Other early stage\Late stage"/>
    <s v="Giulio Valiante"/>
    <s v="Proprietaria"/>
    <s v="Edoardo Grattirola"/>
    <s v="edoardo@sweetguest.com"/>
    <x v="23"/>
    <d v="2019-02-01T00:00:00"/>
    <x v="0"/>
    <s v="VV2"/>
    <m/>
    <x v="1"/>
    <m/>
    <m/>
    <s v="Bocciatura legata alla scalabilità del business."/>
    <d v="2017-10-04T00:00:00"/>
    <x v="17"/>
    <s v="OUT"/>
    <m/>
    <m/>
    <m/>
    <m/>
    <m/>
    <m/>
    <m/>
    <m/>
    <m/>
    <m/>
    <m/>
    <m/>
    <m/>
    <m/>
    <m/>
    <m/>
    <m/>
    <m/>
    <m/>
    <m/>
    <m/>
    <m/>
    <m/>
    <m/>
    <m/>
  </r>
  <r>
    <s v="Ok"/>
    <s v="Ok"/>
    <s v="Ok"/>
    <x v="3"/>
    <m/>
    <n v="5"/>
    <x v="40"/>
    <s v="Italy"/>
    <s v="Novara"/>
    <x v="11"/>
    <x v="7"/>
    <x v="40"/>
    <m/>
    <s v="Other early stage\Late stage"/>
    <s v="Pierantonio Luceri-Studio Legale Laward"/>
    <s v="Advisor"/>
    <s v="Pierantonio Luceri"/>
    <s v="p.luceri@laward.legal"/>
    <x v="25"/>
    <d v="2017-10-25T00:00:00"/>
    <x v="0"/>
    <s v="VV2"/>
    <m/>
    <x v="1"/>
    <m/>
    <m/>
    <m/>
    <d v="2017-10-12T00:00:00"/>
    <x v="3"/>
    <s v="OUT"/>
    <m/>
    <m/>
    <m/>
    <m/>
    <m/>
    <m/>
    <m/>
    <m/>
    <m/>
    <m/>
    <m/>
    <m/>
    <m/>
    <m/>
    <m/>
    <m/>
    <m/>
    <m/>
    <m/>
    <m/>
    <m/>
    <m/>
    <m/>
    <m/>
    <m/>
  </r>
  <r>
    <s v="Ok"/>
    <s v="Ok"/>
    <s v="Ok"/>
    <x v="18"/>
    <s v=" "/>
    <n v="2731"/>
    <x v="41"/>
    <s v="Italy"/>
    <s v="Roma"/>
    <x v="7"/>
    <x v="3"/>
    <x v="41"/>
    <s v=" "/>
    <s v="Other early stage\Late stage"/>
    <s v="Giulio Valiante"/>
    <s v="Proprietaria"/>
    <s v="Abder Tkhissi"/>
    <s v="at@irapido.it"/>
    <x v="26"/>
    <d v="2023-05-29T00:00:00"/>
    <x v="0"/>
    <s v="VV5"/>
    <m/>
    <x v="1"/>
    <s v="Yes"/>
    <m/>
    <s v="Fondata nel 2014._x000a_Ricavi '21: €822k; '22: €1,4m; '23e: circa €2m._x000a__x000a_Dubbi anche su scenario competitivo (capire come è stata valutata la competitor Twist). Da risentire a fine anno."/>
    <d v="2023-04-11T00:00:00"/>
    <x v="18"/>
    <s v="OUT"/>
    <s v=" "/>
    <s v=" "/>
    <s v=" "/>
    <s v=" "/>
    <s v=" "/>
    <s v=" "/>
    <s v=" "/>
    <s v=" "/>
    <s v=" "/>
    <s v=" "/>
    <s v=" "/>
    <s v=" "/>
    <s v=" "/>
    <s v=" "/>
    <s v=" "/>
    <s v=" "/>
    <s v=" "/>
    <s v=" "/>
    <s v=" "/>
    <s v=" "/>
    <s v=" "/>
    <s v=" "/>
    <s v=" "/>
    <s v=" "/>
    <s v=" "/>
  </r>
  <r>
    <s v="Ok"/>
    <s v="Ok"/>
    <s v="Ok"/>
    <x v="19"/>
    <m/>
    <n v="6"/>
    <x v="42"/>
    <s v="Italy"/>
    <s v="Milano"/>
    <x v="0"/>
    <x v="1"/>
    <x v="42"/>
    <m/>
    <s v="Other early stage\Late stage"/>
    <s v="Nicola Redi"/>
    <s v="Proprietaria"/>
    <s v="Martina Cusano_x000a_Elisa Tattoni"/>
    <s v="martina@mukako.com_x000a_elisa@mukako.com"/>
    <x v="27"/>
    <d v="2019-01-29T00:00:00"/>
    <x v="3"/>
    <s v="VV2"/>
    <m/>
    <x v="10"/>
    <m/>
    <m/>
    <s v="Nonostante la società riporti un tasso di crescita del fatturato importante, rimangono ancora non risolti il temi legati agli aspetti contabili che hanno un impatto sulla &quot;sostenibilità&quot; della redditività indicata nel business plan._x000a_Importante inserimento di un CFO:"/>
    <d v="2017-10-19T00:00:00"/>
    <x v="19"/>
    <s v="OUT"/>
    <s v="Mauro Odorico"/>
    <s v="Alessandro Pontari"/>
    <s v="N.A."/>
    <s v="N.A."/>
    <d v="2018-07-27T00:00:00"/>
    <d v="2018-07-31T00:00:00"/>
    <n v="3"/>
    <s v="N.A."/>
    <s v="N.A."/>
    <s v="N.A."/>
    <s v="N.A."/>
    <s v="N.A."/>
    <m/>
    <m/>
    <m/>
    <m/>
    <m/>
    <m/>
    <m/>
    <m/>
    <m/>
    <m/>
    <m/>
    <m/>
    <m/>
  </r>
  <r>
    <s v="Ok"/>
    <s v="Ok"/>
    <s v="Ok"/>
    <x v="0"/>
    <m/>
    <n v="11"/>
    <x v="43"/>
    <s v="Italy"/>
    <s v="Milano"/>
    <x v="0"/>
    <x v="2"/>
    <x v="43"/>
    <m/>
    <s v="Other early stage\Late stage"/>
    <s v="Giovanni Pinelli"/>
    <s v="Advisor"/>
    <s v="Antonio Sorrentino"/>
    <s v="asorrentino@domec.com"/>
    <x v="28"/>
    <d v="2017-12-01T00:00:00"/>
    <x v="0"/>
    <s v="VV2"/>
    <m/>
    <x v="11"/>
    <m/>
    <m/>
    <m/>
    <d v="2017-10-19T00:00:00"/>
    <x v="0"/>
    <s v="OUT"/>
    <m/>
    <m/>
    <m/>
    <m/>
    <m/>
    <m/>
    <m/>
    <m/>
    <m/>
    <m/>
    <m/>
    <m/>
    <m/>
    <m/>
    <m/>
    <m/>
    <m/>
    <m/>
    <m/>
    <m/>
    <m/>
    <m/>
    <m/>
    <m/>
    <m/>
  </r>
  <r>
    <s v="Ok"/>
    <s v="Ok"/>
    <s v="Ok"/>
    <x v="16"/>
    <m/>
    <n v="12"/>
    <x v="44"/>
    <s v="Italy"/>
    <s v="Angri"/>
    <x v="12"/>
    <x v="1"/>
    <x v="44"/>
    <m/>
    <s v="Start-up stage\Venture"/>
    <s v="Rosario Corrado Mancino-CM Advisor"/>
    <s v="Advisor"/>
    <s v="Rosario Corrado Mancino"/>
    <s v="corrado@cmadvisor.it"/>
    <x v="28"/>
    <d v="2017-10-19T00:00:00"/>
    <x v="0"/>
    <s v="VV2"/>
    <m/>
    <x v="3"/>
    <m/>
    <m/>
    <m/>
    <d v="2017-10-19T00:00:00"/>
    <x v="16"/>
    <s v="OUT"/>
    <m/>
    <m/>
    <m/>
    <m/>
    <m/>
    <m/>
    <m/>
    <m/>
    <m/>
    <m/>
    <m/>
    <m/>
    <m/>
    <m/>
    <m/>
    <m/>
    <m/>
    <m/>
    <m/>
    <m/>
    <m/>
    <m/>
    <m/>
    <m/>
    <m/>
  </r>
  <r>
    <s v="Ok"/>
    <s v="Ok"/>
    <s v="Ok"/>
    <x v="16"/>
    <m/>
    <n v="14"/>
    <x v="45"/>
    <s v="Italy"/>
    <s v="Milano"/>
    <x v="0"/>
    <x v="1"/>
    <x v="45"/>
    <m/>
    <s v="Start-up stage\Venture"/>
    <s v="Cristina Bini-FII/CDP"/>
    <s v="Investitori professionali"/>
    <s v="Livio Brachetti"/>
    <s v="livio@socialnation.it"/>
    <x v="28"/>
    <d v="2017-10-19T00:00:00"/>
    <x v="0"/>
    <s v="VV2"/>
    <m/>
    <x v="3"/>
    <m/>
    <m/>
    <m/>
    <d v="2017-10-19T00:00:00"/>
    <x v="16"/>
    <s v="OUT"/>
    <m/>
    <m/>
    <m/>
    <m/>
    <m/>
    <m/>
    <m/>
    <m/>
    <m/>
    <m/>
    <m/>
    <m/>
    <m/>
    <m/>
    <m/>
    <m/>
    <m/>
    <m/>
    <m/>
    <m/>
    <m/>
    <m/>
    <m/>
    <m/>
    <m/>
  </r>
  <r>
    <s v="Ok"/>
    <s v="Ok"/>
    <s v="Ok"/>
    <x v="16"/>
    <m/>
    <n v="15"/>
    <x v="46"/>
    <s v="Italy"/>
    <s v="Roma"/>
    <x v="7"/>
    <x v="9"/>
    <x v="46"/>
    <m/>
    <s v="Start-up stage\Venture"/>
    <s v="Autocandidatura"/>
    <s v="Autocandidatura"/>
    <s v="Saverio Mancino"/>
    <s v="info@caciocavalloimpiccato.net"/>
    <x v="28"/>
    <d v="2017-10-19T00:00:00"/>
    <x v="0"/>
    <s v="VV4"/>
    <s v="No"/>
    <x v="5"/>
    <m/>
    <m/>
    <m/>
    <d v="2017-10-19T00:00:00"/>
    <x v="16"/>
    <s v="OUT"/>
    <m/>
    <m/>
    <m/>
    <m/>
    <m/>
    <m/>
    <m/>
    <m/>
    <m/>
    <m/>
    <m/>
    <m/>
    <m/>
    <m/>
    <m/>
    <m/>
    <m/>
    <m/>
    <m/>
    <m/>
    <m/>
    <m/>
    <m/>
    <m/>
    <m/>
  </r>
  <r>
    <s v="Ok"/>
    <s v="Ok"/>
    <s v="Ok"/>
    <x v="20"/>
    <m/>
    <n v="16"/>
    <x v="47"/>
    <s v="Italy"/>
    <s v="Milano"/>
    <x v="0"/>
    <x v="1"/>
    <x v="47"/>
    <m/>
    <s v="Other early stage\Late stage"/>
    <s v="Nader Sabbaghian-360 Capital Partners"/>
    <s v="Investitori professionali"/>
    <s v="Mattia Franco"/>
    <s v="mattia@xceed.me"/>
    <x v="29"/>
    <d v="2017-10-27T00:00:00"/>
    <x v="0"/>
    <s v="VV2"/>
    <m/>
    <x v="11"/>
    <m/>
    <m/>
    <s v="A seguito dell'email con richieste del 27/10 la controparte non ha dato più riscontro."/>
    <d v="2017-10-26T00:00:00"/>
    <x v="20"/>
    <s v="OUT"/>
    <m/>
    <m/>
    <m/>
    <m/>
    <m/>
    <m/>
    <m/>
    <m/>
    <m/>
    <m/>
    <m/>
    <m/>
    <m/>
    <m/>
    <m/>
    <m/>
    <m/>
    <m/>
    <m/>
    <m/>
    <m/>
    <m/>
    <m/>
    <m/>
    <m/>
  </r>
  <r>
    <s v="Ok"/>
    <s v="Ok"/>
    <s v="Ok"/>
    <x v="18"/>
    <s v=" "/>
    <n v="2786"/>
    <x v="48"/>
    <s v="Italy"/>
    <s v="Roma"/>
    <x v="7"/>
    <x v="3"/>
    <x v="48"/>
    <m/>
    <s v="Start-up stage\Venture"/>
    <s v="Alessandro Pontari"/>
    <s v="Proprietaria"/>
    <s v="Diego Padovan"/>
    <s v="diego@cylock.tech"/>
    <x v="30"/>
    <d v="2023-07-24T00:00:00"/>
    <x v="0"/>
    <s v="VV5"/>
    <m/>
    <x v="9"/>
    <s v="Yes"/>
    <m/>
    <s v="Lancio dell'MVP a ottobre 2022._x000a_Team: 9 persone._x000a_Ricavi Q4 '22: €7k; Q1 '23: €16,5k; Q2 '23: €22k (ricavi di maggio pari a €10,5k)._x000a_Ricavi attesi 2023e: circa €140k._x000a_Modello B2B (complex IT systems) e B2B2B (system integrators). Tre tiplogie di clientela: _x000a_- azienda che acquista il servizio una tantum (test 1/2 volte l’anno) con un budget annuale da €500 a €3k _x000a_- azienda con budget da €3k a €6k che solitamente fanno abbonamenti con ricorsività trimestrale_x000a_- clienti grossi con un budget che parte da €6k _x000a_200 utenti attivi sulla piattaforma._x000a_Clienti: 69 di cui 58 diretti e 11 rivenditori._x000a_Pricing subscription: 10 test per 490 € mensili_x000a_Fundraising: €1m (disposti ad arrivare anche €1,2m/€1,5m) ad una pre-money valuation di €5m con un soft commitment di CDP e Lazio Innova per €600k (60%). Gli investitori sono disposti a non procedere nel caso in cui ci fosse un investitore lead con un ticket più alto. Previsto un ulteriore round series A  tra i 18 e 24 mesi dopo chiusura seed. _x000a__x000a_Da risentire per il prossimo round."/>
    <d v="2023-06-09T00:00:00"/>
    <x v="18"/>
    <s v="OUT"/>
    <m/>
    <m/>
    <m/>
    <m/>
    <m/>
    <m/>
    <m/>
    <m/>
    <m/>
    <m/>
    <m/>
    <m/>
    <m/>
    <m/>
    <m/>
    <m/>
    <m/>
    <m/>
    <m/>
    <m/>
    <m/>
    <m/>
    <m/>
    <m/>
    <m/>
  </r>
  <r>
    <s v="Ok"/>
    <s v="Ok"/>
    <s v="Ok"/>
    <x v="21"/>
    <m/>
    <n v="21"/>
    <x v="49"/>
    <s v="Italy"/>
    <s v="Roma"/>
    <x v="7"/>
    <x v="2"/>
    <x v="49"/>
    <m/>
    <s v="Other early stage\Late stage"/>
    <s v="Mauro Odorico"/>
    <s v="Proprietaria"/>
    <s v="Davide D'Atri"/>
    <s v="davide.datri@soundreef.com"/>
    <x v="31"/>
    <d v="2022-12-07T00:00:00"/>
    <x v="0"/>
    <s v="VV5"/>
    <m/>
    <x v="12"/>
    <m/>
    <m/>
    <s v="Rejected a gennaio 2018 con motivazione 2.a. Ce l'ha risegnalata Fabio Mondini._x000a_Ha chiuso il 2021 con un fatturato di gruppo di €8,2m (+42% growth YoY) e €2,4m di gross margin e stima di generare €10,2m nel 2022E (€3,2m di gross margin). In raccolta per un round series B da €10m, da utilizzare anche per l'espansione in Spagna (pre-money valuation: €35m)."/>
    <d v="2017-10-26T00:00:00"/>
    <x v="21"/>
    <s v="OUT"/>
    <m/>
    <m/>
    <m/>
    <m/>
    <m/>
    <m/>
    <m/>
    <m/>
    <m/>
    <m/>
    <m/>
    <m/>
    <m/>
    <m/>
    <m/>
    <m/>
    <m/>
    <m/>
    <m/>
    <m/>
    <m/>
    <m/>
    <m/>
    <m/>
    <m/>
  </r>
  <r>
    <s v="Ok"/>
    <s v="Ok"/>
    <s v="Ok"/>
    <x v="22"/>
    <m/>
    <n v="24"/>
    <x v="50"/>
    <s v="Abroad"/>
    <s v="San Francisco"/>
    <x v="4"/>
    <x v="7"/>
    <x v="50"/>
    <m/>
    <s v="Other early stage\Late stage"/>
    <s v="Mauro Odorico"/>
    <s v="Proprietaria"/>
    <s v="Pietro Gabriele"/>
    <s v="pietrogabriele@ono3d.net"/>
    <x v="31"/>
    <d v="2018-01-16T00:00:00"/>
    <x v="0"/>
    <s v="VV2"/>
    <m/>
    <x v="5"/>
    <m/>
    <m/>
    <s v="Ricercano $3,6m, ad oggi non hanno ricevuto manifestazioni d'interesse. Hanno necessità di definire a breve chi ha interesse a valutare operazione per necessità di cassa._x000a_Ad oggi l'attività dello stabilimento produttivo in Cina è &quot;congelata&quot; in attesa delle risorse per partire con commercializzazzione. Hanno a magazzino 20.000 stampanti di cui 16k circa legate alla campagna kickstarter (che ha raccolto nel complesso, incluso backer kit, circa $2,7m)._x000a__x000a_Fatta call con Sella Corporate Finance, fecendogli presente che in questa fase potremmo valutare l'investimento solo se vi è altro soggetto che fa da lead investor."/>
    <d v="2017-10-26T00:00:00"/>
    <x v="22"/>
    <s v="OUT"/>
    <m/>
    <m/>
    <m/>
    <m/>
    <m/>
    <m/>
    <m/>
    <m/>
    <m/>
    <m/>
    <m/>
    <m/>
    <m/>
    <m/>
    <m/>
    <m/>
    <m/>
    <m/>
    <m/>
    <m/>
    <m/>
    <m/>
    <m/>
    <m/>
    <m/>
  </r>
  <r>
    <s v="Ok"/>
    <s v="Ok"/>
    <s v="Ok"/>
    <x v="3"/>
    <m/>
    <n v="25"/>
    <x v="51"/>
    <s v="Italy"/>
    <s v="Roma"/>
    <x v="7"/>
    <x v="2"/>
    <x v="51"/>
    <m/>
    <s v="Start-up stage\Venture"/>
    <s v="Cristina Bini-FII/CDP"/>
    <s v="Investitori professionali"/>
    <s v="Massimo Michelangeli"/>
    <s v="massimo.micangeli@intecs.it"/>
    <x v="32"/>
    <d v="2017-10-24T00:00:00"/>
    <x v="0"/>
    <s v="VV4"/>
    <s v="No"/>
    <x v="3"/>
    <m/>
    <m/>
    <s v="Il progetto è ancora in fase di avvio; ci sono altri player che già stiamo valutando che hanno proposta simile e sono più interessanti."/>
    <d v="2017-10-26T00:00:00"/>
    <x v="3"/>
    <s v="OUT"/>
    <m/>
    <m/>
    <m/>
    <m/>
    <m/>
    <m/>
    <m/>
    <m/>
    <m/>
    <m/>
    <m/>
    <m/>
    <m/>
    <m/>
    <m/>
    <m/>
    <m/>
    <m/>
    <m/>
    <m/>
    <m/>
    <m/>
    <m/>
    <m/>
    <m/>
  </r>
  <r>
    <s v="Ok"/>
    <s v="Ok"/>
    <s v="Ok"/>
    <x v="23"/>
    <m/>
    <n v="27"/>
    <x v="52"/>
    <s v="Italy"/>
    <s v="Milano"/>
    <x v="0"/>
    <x v="2"/>
    <x v="52"/>
    <m/>
    <s v="Other early stage\Late stage"/>
    <s v="Paolo Intermite-NEM SGR"/>
    <s v="Investitori professionali"/>
    <s v="Paolo Intermite"/>
    <s v="paolo.intermite@nemsgr.it"/>
    <x v="33"/>
    <d v="2022-09-22T00:00:00"/>
    <x v="3"/>
    <s v="VV5"/>
    <m/>
    <x v="2"/>
    <m/>
    <m/>
    <s v="Round da €5m ad una pre-money di €25m. Commitment da parte di Gellify per follow-on da €2-3m._x000a_In chiusura operazione di secondario per pulire captable: Azimut acquisisce le quote della maggioranza dei soci del crowdfunding, fino a 56% della captable._x000a__x000a_&gt; Motivazione rejection: ritorni attesi"/>
    <d v="2017-10-26T00:00:00"/>
    <x v="23"/>
    <s v="OUT"/>
    <m/>
    <m/>
    <m/>
    <m/>
    <m/>
    <m/>
    <m/>
    <m/>
    <m/>
    <m/>
    <m/>
    <m/>
    <m/>
    <m/>
    <m/>
    <m/>
    <m/>
    <m/>
    <m/>
    <m/>
    <m/>
    <m/>
    <m/>
    <m/>
    <m/>
  </r>
  <r>
    <s v="Ok"/>
    <s v="Ok"/>
    <s v="Ok"/>
    <x v="24"/>
    <m/>
    <n v="28"/>
    <x v="53"/>
    <s v="Italy"/>
    <s v="Milano"/>
    <x v="0"/>
    <x v="2"/>
    <x v="53"/>
    <m/>
    <s v="Other early stage\Late stage"/>
    <s v="Giulio Valiante"/>
    <s v="Proprietaria"/>
    <s v="Fabio Ionà"/>
    <s v="ionafabio@me.com"/>
    <x v="34"/>
    <d v="2017-11-27T00:00:00"/>
    <x v="0"/>
    <s v="VV2"/>
    <m/>
    <x v="1"/>
    <m/>
    <m/>
    <s v="Ricevuto BP ipotizzando risorse per €2m. _x000a_Dubbi sul modello di business retail-oriented._x000a_De definire se si vuole andare avanti o meno con il progetto."/>
    <d v="2017-10-26T00:00:00"/>
    <x v="24"/>
    <s v="OUT"/>
    <m/>
    <m/>
    <m/>
    <m/>
    <m/>
    <m/>
    <m/>
    <m/>
    <m/>
    <m/>
    <m/>
    <m/>
    <m/>
    <m/>
    <m/>
    <m/>
    <m/>
    <m/>
    <m/>
    <m/>
    <m/>
    <m/>
    <m/>
    <m/>
    <m/>
  </r>
  <r>
    <s v="Ok"/>
    <s v="Ok"/>
    <s v="Ok"/>
    <x v="25"/>
    <m/>
    <n v="29"/>
    <x v="54"/>
    <s v="Italy"/>
    <s v="Napoli"/>
    <x v="12"/>
    <x v="1"/>
    <x v="54"/>
    <m/>
    <s v="Other early stage\Late stage"/>
    <s v="Gennaro Tesone-Digital Magics"/>
    <s v="Investitori professionali"/>
    <s v="Gennaro Tesone"/>
    <s v="gennaro.tesone@digitalmagics.com"/>
    <x v="34"/>
    <d v="2017-10-25T00:00:00"/>
    <x v="0"/>
    <s v="VV2"/>
    <m/>
    <x v="3"/>
    <m/>
    <m/>
    <m/>
    <d v="2017-10-26T00:00:00"/>
    <x v="25"/>
    <s v="OUT"/>
    <m/>
    <m/>
    <m/>
    <m/>
    <m/>
    <m/>
    <m/>
    <m/>
    <m/>
    <m/>
    <m/>
    <m/>
    <m/>
    <m/>
    <m/>
    <m/>
    <m/>
    <m/>
    <m/>
    <m/>
    <m/>
    <m/>
    <m/>
    <m/>
    <m/>
  </r>
  <r>
    <s v="Ok"/>
    <s v="Ok"/>
    <s v="Ok"/>
    <x v="25"/>
    <m/>
    <n v="19"/>
    <x v="55"/>
    <s v="Italy"/>
    <s v="N.A. Italy"/>
    <x v="3"/>
    <x v="9"/>
    <x v="55"/>
    <m/>
    <s v="Start-up stage\Venture"/>
    <s v="Renato Vannucci"/>
    <s v="Proprietaria"/>
    <s v="Vittorio Savarese"/>
    <s v="vittorio1savarese@gmail.com"/>
    <x v="29"/>
    <d v="2017-10-31T00:00:00"/>
    <x v="0"/>
    <s v="VV2"/>
    <m/>
    <x v="5"/>
    <m/>
    <m/>
    <m/>
    <d v="2017-11-02T00:00:00"/>
    <x v="25"/>
    <s v="OUT"/>
    <m/>
    <m/>
    <m/>
    <m/>
    <m/>
    <m/>
    <m/>
    <m/>
    <m/>
    <m/>
    <m/>
    <m/>
    <m/>
    <m/>
    <m/>
    <m/>
    <m/>
    <m/>
    <m/>
    <m/>
    <m/>
    <m/>
    <m/>
    <m/>
    <m/>
  </r>
  <r>
    <s v="Ok"/>
    <s v="Ok"/>
    <s v="Ok"/>
    <x v="13"/>
    <m/>
    <n v="23"/>
    <x v="56"/>
    <s v="Italy"/>
    <s v="Torino"/>
    <x v="11"/>
    <x v="3"/>
    <x v="56"/>
    <m/>
    <s v="Start-up stage\Venture"/>
    <s v="Nicola Redi"/>
    <s v="Proprietaria"/>
    <s v="Luca Bona"/>
    <s v="luca@quibee.it"/>
    <x v="32"/>
    <d v="2017-11-21T00:00:00"/>
    <x v="0"/>
    <s v="VV2"/>
    <m/>
    <x v="1"/>
    <m/>
    <m/>
    <m/>
    <d v="2017-11-02T00:00:00"/>
    <x v="13"/>
    <s v="OUT"/>
    <m/>
    <m/>
    <m/>
    <m/>
    <m/>
    <m/>
    <m/>
    <m/>
    <m/>
    <m/>
    <m/>
    <m/>
    <m/>
    <m/>
    <m/>
    <m/>
    <m/>
    <m/>
    <m/>
    <m/>
    <m/>
    <m/>
    <m/>
    <m/>
    <m/>
  </r>
  <r>
    <s v="Ok"/>
    <s v="Ok"/>
    <s v="Ok"/>
    <x v="25"/>
    <m/>
    <n v="33"/>
    <x v="57"/>
    <s v="Abroad"/>
    <s v="Malaga"/>
    <x v="15"/>
    <x v="1"/>
    <x v="57"/>
    <m/>
    <s v="Other early stage\Late stage"/>
    <s v="Riccardo Fisogni"/>
    <s v="Advisor"/>
    <s v="Riccardo Fisogni"/>
    <s v="rfisogni@gmail.com"/>
    <x v="31"/>
    <d v="2017-10-23T00:00:00"/>
    <x v="0"/>
    <s v="VV2"/>
    <m/>
    <x v="3"/>
    <m/>
    <m/>
    <m/>
    <d v="2017-11-02T00:00:00"/>
    <x v="25"/>
    <s v="OUT"/>
    <m/>
    <m/>
    <m/>
    <m/>
    <m/>
    <m/>
    <m/>
    <m/>
    <m/>
    <m/>
    <m/>
    <m/>
    <m/>
    <m/>
    <m/>
    <m/>
    <m/>
    <m/>
    <m/>
    <m/>
    <m/>
    <m/>
    <m/>
    <m/>
    <m/>
  </r>
  <r>
    <s v="Ok"/>
    <s v="Ok"/>
    <s v="Ok"/>
    <x v="25"/>
    <m/>
    <n v="37"/>
    <x v="58"/>
    <s v="Italy"/>
    <s v="Pescara"/>
    <x v="16"/>
    <x v="1"/>
    <x v="58"/>
    <m/>
    <s v="Start-up stage\Venture"/>
    <s v="Amedeo Giurazza"/>
    <s v="Proprietaria"/>
    <s v="Vincenzo Ciulla"/>
    <s v="enzo@korion.it"/>
    <x v="35"/>
    <d v="2017-10-27T00:00:00"/>
    <x v="0"/>
    <s v="VV2"/>
    <m/>
    <x v="1"/>
    <m/>
    <m/>
    <m/>
    <d v="2017-11-02T00:00:00"/>
    <x v="25"/>
    <s v="OUT"/>
    <m/>
    <m/>
    <m/>
    <m/>
    <m/>
    <m/>
    <m/>
    <m/>
    <m/>
    <m/>
    <m/>
    <m/>
    <m/>
    <m/>
    <m/>
    <m/>
    <m/>
    <m/>
    <m/>
    <m/>
    <m/>
    <m/>
    <m/>
    <m/>
    <m/>
  </r>
  <r>
    <s v="Ok"/>
    <s v="Ok"/>
    <s v="Ok"/>
    <x v="6"/>
    <m/>
    <n v="39"/>
    <x v="59"/>
    <s v="Italy"/>
    <s v="Milano"/>
    <x v="0"/>
    <x v="2"/>
    <x v="59"/>
    <m/>
    <s v="Other early stage\Late stage"/>
    <s v="Giulio Valiante"/>
    <s v="Proprietaria"/>
    <s v="Alberto Dalmasso"/>
    <s v="alberto.dalmasso@satispay.com"/>
    <x v="36"/>
    <d v="2018-07-12T00:00:00"/>
    <x v="3"/>
    <s v="VV2"/>
    <m/>
    <x v="2"/>
    <m/>
    <m/>
    <s v="Termini e condizioni contrattuali dell'operazione non allineati alle esigenze del fondo."/>
    <d v="2017-11-02T00:00:00"/>
    <x v="6"/>
    <s v="OUT"/>
    <s v="Giulio Valiante"/>
    <s v="Giacomo Giurazza"/>
    <s v="N.A."/>
    <s v="N.A."/>
    <s v="N.A"/>
    <s v="N.A"/>
    <s v="N.A"/>
    <s v="N.A"/>
    <s v="N.A"/>
    <s v="N.A"/>
    <s v="N.A"/>
    <s v="N.A."/>
    <m/>
    <m/>
    <m/>
    <m/>
    <m/>
    <m/>
    <m/>
    <m/>
    <m/>
    <m/>
    <m/>
    <m/>
    <m/>
  </r>
  <r>
    <s v="Ok"/>
    <s v="Ok"/>
    <s v="Ok"/>
    <x v="26"/>
    <s v=" "/>
    <n v="40"/>
    <x v="60"/>
    <s v="Italy"/>
    <s v="Milano"/>
    <x v="0"/>
    <x v="2"/>
    <x v="60"/>
    <m/>
    <s v="Start-up stage\Venture"/>
    <s v="Alessandro Pontari"/>
    <s v="Proprietaria"/>
    <s v="Alessandro Rimassa"/>
    <s v="alessandro.rimassa@radicalhr.it"/>
    <x v="37"/>
    <d v="2024-03-25T00:00:00"/>
    <x v="0"/>
    <s v="VV5"/>
    <m/>
    <x v="13"/>
    <m/>
    <m/>
    <s v="Rejected a luglio 2023 in quanto non erano in raccolta._x000a_Nasce dalla fusione, avvenuta nel giugno 2023, di due aziende già radicate nel settore della formazione: RADICAL HR e Lacerba._x000a_Conta 320 iscritti._x000a_Business model: B2B. _x000a_Fatturato: 2021: 307k; 2022: 823k;2023: 1,6m, 2024e: 2,5m, 2025e: 4,5m; 2026e: 6,9m; 2027e: 12,1m; 2028e: 15m. Dal 2025 è compresa anche la parte m&amp;a che hanno in mente._x000a_Clienti target: aziende dai 700 ai 7k dipendenti _x000a_Tra i clienti: Team System_x000a_Team: 22 persone _x000a_Captable: 58% Happy2C (Alessandro Rimassa 95% e Patrick Turchi 5%), Michele Di Blasio 14%, Matteo Fratesi 10%; PAolo Ursino 8,5%, Alessandro Lupinacci 0,7%; Gioele Romano 0,5%; Valeria Cossalter 0,5%_x000a_Fundraising: €2,5m per sviluppo software, m&amp;a, regruiting di nuovi sales, inizio sviluppo mercati esteri. Round da chiudere H2 2024 (entro 30 giugno) ad una valutazione di €7,5m._x000a_Fatta demo con Giulio e Alessandro. Fatta call il 13/03 per fare il punto. Ci manda BP aggiornato, idea sul round (intorno a €1,5m) e dettaglio clienti. _x000a__x000a_&gt; motivo rejection: piano stand alone non convincente, piattaforma basica, pre-money elevata per il settore di riferimento e per il piano conservativo ipotizzato dal founder; la valutazione non risulta significativa tenendo conto di un EBITDA nel 2028 pari a €2,9m, elevata competizione nel settore HRtech e EDTech"/>
    <d v="2023-07-17T00:00:00"/>
    <x v="26"/>
    <s v="OUT"/>
    <m/>
    <m/>
    <m/>
    <m/>
    <m/>
    <m/>
    <m/>
    <m/>
    <m/>
    <m/>
    <m/>
    <m/>
    <m/>
    <m/>
    <m/>
    <m/>
    <m/>
    <m/>
    <m/>
    <m/>
    <m/>
    <m/>
    <m/>
    <m/>
    <m/>
  </r>
  <r>
    <s v="Ok"/>
    <s v="Ok"/>
    <s v="Ok"/>
    <x v="27"/>
    <m/>
    <n v="41"/>
    <x v="61"/>
    <s v="Italy"/>
    <s v="Vicenza"/>
    <x v="13"/>
    <x v="3"/>
    <x v="61"/>
    <m/>
    <s v="Other early stage\Late stage"/>
    <s v="Alfio Alessi-EMINTAD"/>
    <s v="Advisor"/>
    <s v="Alfio Alessi"/>
    <s v="alfio.alessi@emintad.it"/>
    <x v="36"/>
    <d v="2017-11-02T00:00:00"/>
    <x v="0"/>
    <s v="VV2"/>
    <m/>
    <x v="1"/>
    <m/>
    <m/>
    <m/>
    <d v="2017-11-09T00:00:00"/>
    <x v="27"/>
    <s v="OUT"/>
    <m/>
    <m/>
    <m/>
    <m/>
    <m/>
    <m/>
    <m/>
    <m/>
    <m/>
    <m/>
    <m/>
    <m/>
    <m/>
    <m/>
    <m/>
    <m/>
    <m/>
    <m/>
    <m/>
    <m/>
    <m/>
    <m/>
    <m/>
    <m/>
    <m/>
  </r>
  <r>
    <s v="Ok"/>
    <s v="Ok"/>
    <s v="Ok"/>
    <x v="27"/>
    <m/>
    <n v="42"/>
    <x v="62"/>
    <s v="Italy"/>
    <s v="Napoli"/>
    <x v="12"/>
    <x v="3"/>
    <x v="62"/>
    <m/>
    <s v="Other early stage\Late stage"/>
    <s v="Amedeo Giurazza"/>
    <s v="Proprietaria"/>
    <s v="Antonio Zinno"/>
    <s v="antonio.zinno@linup.it"/>
    <x v="38"/>
    <d v="2017-11-06T00:00:00"/>
    <x v="0"/>
    <s v="VV2"/>
    <m/>
    <x v="3"/>
    <m/>
    <m/>
    <m/>
    <d v="2017-11-09T00:00:00"/>
    <x v="27"/>
    <s v="OUT"/>
    <m/>
    <m/>
    <m/>
    <m/>
    <m/>
    <m/>
    <m/>
    <m/>
    <m/>
    <m/>
    <m/>
    <m/>
    <m/>
    <m/>
    <m/>
    <m/>
    <m/>
    <m/>
    <m/>
    <m/>
    <m/>
    <m/>
    <m/>
    <m/>
    <m/>
  </r>
  <r>
    <s v="Ok"/>
    <s v="Ok"/>
    <s v="Ok"/>
    <x v="27"/>
    <m/>
    <n v="43"/>
    <x v="63"/>
    <s v="Abroad"/>
    <s v="Londra"/>
    <x v="10"/>
    <x v="1"/>
    <x v="63"/>
    <m/>
    <s v="Other early stage\Late stage"/>
    <s v="Mauro Odorico"/>
    <s v="Proprietaria"/>
    <s v="Claudio De Giovanni"/>
    <s v="claudio@watchr.co.uk"/>
    <x v="39"/>
    <d v="2017-10-31T00:00:00"/>
    <x v="0"/>
    <s v="VV2"/>
    <m/>
    <x v="3"/>
    <m/>
    <m/>
    <m/>
    <d v="2017-11-09T00:00:00"/>
    <x v="27"/>
    <s v="OUT"/>
    <m/>
    <m/>
    <m/>
    <m/>
    <m/>
    <m/>
    <m/>
    <m/>
    <m/>
    <m/>
    <m/>
    <m/>
    <m/>
    <m/>
    <m/>
    <m/>
    <m/>
    <m/>
    <m/>
    <m/>
    <m/>
    <m/>
    <m/>
    <m/>
    <m/>
  </r>
  <r>
    <s v="Ok"/>
    <s v="Ok"/>
    <s v="Ok"/>
    <x v="13"/>
    <m/>
    <n v="46"/>
    <x v="64"/>
    <s v="Italy"/>
    <s v="Milano"/>
    <x v="0"/>
    <x v="8"/>
    <x v="64"/>
    <m/>
    <s v="Start-up stage\Venture"/>
    <s v="Rita Verderosa-CDP"/>
    <s v="Investitori professionali"/>
    <s v="Marco Arese"/>
    <s v="marco_arese@yahoo.com"/>
    <x v="33"/>
    <d v="2017-11-22T00:00:00"/>
    <x v="0"/>
    <s v="VV2"/>
    <m/>
    <x v="3"/>
    <m/>
    <m/>
    <m/>
    <d v="2017-11-09T00:00:00"/>
    <x v="13"/>
    <s v="OUT"/>
    <m/>
    <m/>
    <m/>
    <m/>
    <m/>
    <m/>
    <m/>
    <m/>
    <m/>
    <m/>
    <m/>
    <m/>
    <m/>
    <m/>
    <m/>
    <m/>
    <m/>
    <m/>
    <m/>
    <m/>
    <m/>
    <m/>
    <m/>
    <m/>
    <m/>
  </r>
  <r>
    <s v="Ok"/>
    <s v="Ok"/>
    <s v="Ok"/>
    <x v="28"/>
    <s v=" "/>
    <n v="2492"/>
    <x v="65"/>
    <s v="Italy"/>
    <s v="Genova"/>
    <x v="14"/>
    <x v="2"/>
    <x v="65"/>
    <s v=" "/>
    <s v="Start-up stage\Venture"/>
    <s v="Autocandidatura"/>
    <s v="Autocandidatura"/>
    <s v="Giulio Bozzo"/>
    <s v="g.bozzo@reasonedart.com"/>
    <x v="40"/>
    <d v="2023-07-11T00:00:00"/>
    <x v="0"/>
    <s v="VV5"/>
    <m/>
    <x v="9"/>
    <s v="Yes"/>
    <m/>
    <s v="Fondata nel 2021._x000a_3 business model:_x000a_1) marketplace: è attivo da febbraio 2022 e conta oltre 65 artisti, un valore di oltre €700k di NFT e un transato di €38k (loro trattengono 25% nel primario e 3% nel secondario)._x000a_2) In relazione alla linea &quot;brands collaboration&quot;, hanno lavorato con Bulgari (2 progetti), Adidas e Pasqua Vini, transando un totale di €250k._x000a_3)Il primo MVP di Monuverse è stato l'Arco della Pace a Milano, che lanceranno come NFT a novembre 2022._x000a_Pre Seed Round a settembre 2021, con cui hanno raccolto €310k da un investitore privato e LVenture (SFP) + Seed Round aperto ora (hanno già raccolto €800k come SAFE)._x000a__x000a_Rejected a settembre 2022 con motivazione 2.a (da monitorare e sentire a fine 2022), ci è stata risegnalata a giugno 2023._x000a_Fatta call di update l'11/07._x000a_Hanno lanciato Monuverse con l'obiettivo di  rivitalizzare i prodotti del patrimonio culturale italiano (già fatta un'istallazione al Pantheon). Chiuso accordo con sovraintendenza dei beni di Milano. L'obiettivo è lanciare anche mobile app di Monuverse._x000a_Chiuso il seed round di cui sopra, in cui hanno raccolto €1,4m e hanno portato a bordo il VC coreano Woori._x000a_Ricavi 2022: €322k. Revenue model: 25% del valore transato nel mercato primario._x000a_92 artisti attivi nella piattaforma; 14 eventi fisici; 167 opere d’arte in vendita su piattaforma (di cui 35 vendute)_x000a_Team: 6 persone._x000a_Round previsto per fine 2023 da €3,5m. Al momento non sono in fundraising, da risentire a fine anno."/>
    <d v="2022-08-27T00:00:00"/>
    <x v="28"/>
    <s v="OUT"/>
    <s v=" "/>
    <s v=" "/>
    <s v=" "/>
    <s v=" "/>
    <s v=" "/>
    <s v=" "/>
    <s v=" "/>
    <s v=" "/>
    <s v=" "/>
    <s v=" "/>
    <s v=" "/>
    <s v=" "/>
    <s v=" "/>
    <s v=" "/>
    <s v=" "/>
    <s v=" "/>
    <s v=" "/>
    <s v=" "/>
    <s v=" "/>
    <s v=" "/>
    <s v=" "/>
    <s v=" "/>
    <s v=" "/>
    <s v=" "/>
    <s v=" "/>
  </r>
  <r>
    <s v="Ok"/>
    <s v="Ok"/>
    <s v="Ok"/>
    <x v="27"/>
    <m/>
    <n v="48"/>
    <x v="66"/>
    <s v="Italy"/>
    <s v="Torino"/>
    <x v="11"/>
    <x v="1"/>
    <x v="66"/>
    <m/>
    <s v="Other early stage\Late stage"/>
    <s v="Paolo Santoro"/>
    <s v="Proprietaria"/>
    <s v="Massimo Riorda"/>
    <s v="massimo.riorda@desidoo.com"/>
    <x v="38"/>
    <d v="2017-11-06T00:00:00"/>
    <x v="0"/>
    <s v="VV2"/>
    <m/>
    <x v="1"/>
    <m/>
    <m/>
    <m/>
    <d v="2017-11-09T00:00:00"/>
    <x v="27"/>
    <s v="OUT"/>
    <m/>
    <m/>
    <m/>
    <m/>
    <m/>
    <m/>
    <m/>
    <m/>
    <m/>
    <m/>
    <m/>
    <m/>
    <m/>
    <m/>
    <m/>
    <m/>
    <m/>
    <m/>
    <m/>
    <m/>
    <m/>
    <m/>
    <m/>
    <m/>
    <m/>
  </r>
  <r>
    <s v="Ok"/>
    <s v="Ok"/>
    <s v="Ok"/>
    <x v="20"/>
    <m/>
    <n v="52"/>
    <x v="67"/>
    <s v="Italy"/>
    <s v="Napoli"/>
    <x v="12"/>
    <x v="1"/>
    <x v="67"/>
    <m/>
    <s v="Other early stage\Late stage"/>
    <s v="Giacomo Giurazza"/>
    <s v="Proprietaria"/>
    <s v="Roberto Bambino"/>
    <s v="roberto.bambino@bambinoepartners.it"/>
    <x v="41"/>
    <d v="2017-11-23T00:00:00"/>
    <x v="0"/>
    <s v="VV2"/>
    <m/>
    <x v="11"/>
    <m/>
    <m/>
    <s v="A seguito dell'email con richieste del 23/11 la controparte non ha dato più riscontro."/>
    <d v="2017-11-09T00:00:00"/>
    <x v="20"/>
    <s v="OUT"/>
    <m/>
    <m/>
    <m/>
    <m/>
    <m/>
    <m/>
    <m/>
    <m/>
    <m/>
    <m/>
    <m/>
    <m/>
    <m/>
    <m/>
    <m/>
    <m/>
    <m/>
    <m/>
    <m/>
    <m/>
    <m/>
    <m/>
    <m/>
    <m/>
    <m/>
  </r>
  <r>
    <s v="Ok"/>
    <s v="Ok"/>
    <s v="Ok"/>
    <x v="27"/>
    <m/>
    <n v="53"/>
    <x v="68"/>
    <s v="Italy"/>
    <s v="Milano"/>
    <x v="0"/>
    <x v="3"/>
    <x v="68"/>
    <m/>
    <s v="Other early stage\Late stage"/>
    <s v="Autocandidatura"/>
    <s v="Autocandidatura"/>
    <s v="Fosca Sanviti"/>
    <s v="fsanviti@postgol.com"/>
    <x v="42"/>
    <d v="2017-11-07T00:00:00"/>
    <x v="0"/>
    <s v="VV2"/>
    <m/>
    <x v="1"/>
    <m/>
    <m/>
    <m/>
    <d v="2017-11-09T00:00:00"/>
    <x v="27"/>
    <s v="OUT"/>
    <m/>
    <m/>
    <m/>
    <m/>
    <m/>
    <m/>
    <m/>
    <m/>
    <m/>
    <m/>
    <m/>
    <m/>
    <m/>
    <m/>
    <m/>
    <m/>
    <m/>
    <m/>
    <m/>
    <m/>
    <m/>
    <m/>
    <m/>
    <m/>
    <m/>
  </r>
  <r>
    <s v="Ok"/>
    <s v="Ok"/>
    <s v="Ok"/>
    <x v="13"/>
    <m/>
    <n v="31"/>
    <x v="69"/>
    <s v="Italy"/>
    <s v="Napoli"/>
    <x v="12"/>
    <x v="2"/>
    <x v="69"/>
    <m/>
    <s v="Start-up stage\Venture"/>
    <s v="Fabio d'Andria-Panafin"/>
    <s v="Advisor"/>
    <s v="Fabio d'Andria"/>
    <s v="fabio.dandria@panafin.it"/>
    <x v="34"/>
    <d v="2017-11-14T00:00:00"/>
    <x v="0"/>
    <s v="VV2"/>
    <m/>
    <x v="1"/>
    <m/>
    <m/>
    <m/>
    <d v="2017-11-23T00:00:00"/>
    <x v="13"/>
    <s v="OUT"/>
    <m/>
    <m/>
    <m/>
    <m/>
    <m/>
    <m/>
    <m/>
    <m/>
    <m/>
    <m/>
    <m/>
    <m/>
    <m/>
    <m/>
    <m/>
    <m/>
    <m/>
    <m/>
    <m/>
    <m/>
    <m/>
    <m/>
    <m/>
    <m/>
    <m/>
  </r>
  <r>
    <s v="Ok"/>
    <s v="Ok"/>
    <s v="Ok"/>
    <x v="13"/>
    <m/>
    <n v="55"/>
    <x v="70"/>
    <s v="Italy"/>
    <s v="Bergamo"/>
    <x v="0"/>
    <x v="6"/>
    <x v="70"/>
    <m/>
    <s v="Start-up stage\Venture"/>
    <s v="Amedeo Giurazza"/>
    <s v="Proprietaria"/>
    <s v="Mario Vigentini"/>
    <s v="mario@marioway.com"/>
    <x v="43"/>
    <d v="2017-11-20T00:00:00"/>
    <x v="0"/>
    <s v="VV2"/>
    <m/>
    <x v="1"/>
    <m/>
    <m/>
    <m/>
    <d v="2017-11-17T00:00:00"/>
    <x v="13"/>
    <s v="OUT"/>
    <m/>
    <m/>
    <m/>
    <m/>
    <m/>
    <m/>
    <m/>
    <m/>
    <m/>
    <m/>
    <m/>
    <m/>
    <m/>
    <m/>
    <m/>
    <m/>
    <m/>
    <m/>
    <m/>
    <m/>
    <m/>
    <m/>
    <m/>
    <m/>
    <m/>
  </r>
  <r>
    <s v="Ok"/>
    <s v="Ok"/>
    <s v="Ok"/>
    <x v="29"/>
    <m/>
    <n v="56"/>
    <x v="71"/>
    <s v="Italy"/>
    <s v="Milano"/>
    <x v="0"/>
    <x v="2"/>
    <x v="71"/>
    <m/>
    <s v="Start-up stage\Venture"/>
    <s v="Alessandro Pontari"/>
    <s v="Proprietaria"/>
    <s v="Pietro Cesati"/>
    <s v="pietro.cesati@soisy.it"/>
    <x v="44"/>
    <d v="2022-03-25T00:00:00"/>
    <x v="3"/>
    <s v="VV5"/>
    <m/>
    <x v="8"/>
    <m/>
    <m/>
    <s v="In raccolta per €5m (vorrebbe cedere il 15-25%)_x000a_Fatta call il 18/3 per approfondire i doacumenti condivisi._x000a_Bocciata per dubbi su: regolamentazione; capacità di fundraising; necessità di funding post round anche alla luce della competizione; valutazione sino ad oggi non validata da istituzionali."/>
    <d v="2017-11-17T00:00:00"/>
    <x v="29"/>
    <s v="OUT"/>
    <m/>
    <m/>
    <m/>
    <m/>
    <m/>
    <m/>
    <m/>
    <m/>
    <m/>
    <m/>
    <m/>
    <m/>
    <m/>
    <m/>
    <m/>
    <m/>
    <m/>
    <m/>
    <m/>
    <m/>
    <m/>
    <m/>
    <m/>
    <m/>
    <m/>
  </r>
  <r>
    <s v="Ok"/>
    <s v="Ok"/>
    <s v="Ok"/>
    <x v="20"/>
    <m/>
    <n v="57"/>
    <x v="72"/>
    <s v="Italy"/>
    <s v="Udine"/>
    <x v="17"/>
    <x v="3"/>
    <x v="72"/>
    <m/>
    <s v="Start-up stage\Venture"/>
    <s v="Ruggero Frezza-M31"/>
    <s v="Investitori professionali"/>
    <s v="Ruggeto Frezza"/>
    <s v="ruggero.frezza@m31.com"/>
    <x v="43"/>
    <d v="2017-12-14T00:00:00"/>
    <x v="0"/>
    <s v="VV2"/>
    <m/>
    <x v="11"/>
    <m/>
    <m/>
    <m/>
    <d v="2017-11-17T00:00:00"/>
    <x v="20"/>
    <s v="OUT"/>
    <m/>
    <m/>
    <m/>
    <m/>
    <m/>
    <m/>
    <m/>
    <m/>
    <m/>
    <m/>
    <m/>
    <m/>
    <m/>
    <m/>
    <m/>
    <m/>
    <m/>
    <m/>
    <m/>
    <m/>
    <m/>
    <m/>
    <m/>
    <m/>
    <m/>
  </r>
  <r>
    <s v="Ok"/>
    <s v="Ok"/>
    <s v="Ok"/>
    <x v="30"/>
    <m/>
    <n v="58"/>
    <x v="73"/>
    <s v="Abroad"/>
    <s v="Parigi"/>
    <x v="18"/>
    <x v="2"/>
    <x v="73"/>
    <m/>
    <s v="Other early stage\Late stage"/>
    <s v="Marc Sudreau-Chausson Finance"/>
    <s v="Advisor"/>
    <s v="Biagio Tumino"/>
    <s v="biagio@bnbsitter.com"/>
    <x v="43"/>
    <d v="2018-02-15T00:00:00"/>
    <x v="3"/>
    <s v="VV2"/>
    <m/>
    <x v="14"/>
    <m/>
    <m/>
    <s v="Dopo ulteriore analisi delle metriche operative, sembrerebbe emergere che il loro modello è ancora in un fase troppo  seed e non hanno il pieno controllo sul fronte operations/sviluppo._x000a__x000a_Alla luce di ciò è probabilmente opportuno rigettare il dossier, tenendolo sotto controllo per verificarne gli sviluppi. Anche il team di Atlante è allineato su tale posizione._x000a_Organizzato incontro il 20/2 con team di BnbSitter._x000a_Da monitorare per futuro deal flow."/>
    <d v="2017-11-17T00:00:00"/>
    <x v="30"/>
    <s v="OUT"/>
    <m/>
    <m/>
    <m/>
    <m/>
    <m/>
    <m/>
    <m/>
    <m/>
    <m/>
    <m/>
    <m/>
    <m/>
    <m/>
    <m/>
    <m/>
    <m/>
    <m/>
    <m/>
    <m/>
    <m/>
    <m/>
    <m/>
    <m/>
    <m/>
    <m/>
  </r>
  <r>
    <s v="Ok"/>
    <s v="Ok"/>
    <s v="Ok"/>
    <x v="13"/>
    <m/>
    <n v="61"/>
    <x v="74"/>
    <s v="Italy"/>
    <s v="Giulianova"/>
    <x v="16"/>
    <x v="2"/>
    <x v="74"/>
    <m/>
    <s v="Other early stage\Late stage"/>
    <s v="Renato Vannucci"/>
    <s v="Proprietaria"/>
    <s v="Alessandro Petrella"/>
    <s v="alessandro.petrella@gmail.com"/>
    <x v="45"/>
    <d v="2017-11-13T00:00:00"/>
    <x v="0"/>
    <s v="VV2"/>
    <m/>
    <x v="3"/>
    <m/>
    <m/>
    <m/>
    <d v="2017-11-17T00:00:00"/>
    <x v="13"/>
    <s v="OUT"/>
    <m/>
    <m/>
    <m/>
    <m/>
    <m/>
    <m/>
    <m/>
    <m/>
    <m/>
    <m/>
    <m/>
    <m/>
    <m/>
    <m/>
    <m/>
    <m/>
    <m/>
    <m/>
    <m/>
    <m/>
    <m/>
    <m/>
    <m/>
    <m/>
    <m/>
  </r>
  <r>
    <s v="Ok"/>
    <s v="Ok"/>
    <s v="Ok"/>
    <x v="24"/>
    <m/>
    <n v="64"/>
    <x v="75"/>
    <s v="Italy"/>
    <s v="Quarto"/>
    <x v="12"/>
    <x v="6"/>
    <x v="75"/>
    <m/>
    <s v="Other early stage\Late stage"/>
    <s v="Amedeo Giurazza"/>
    <s v="Proprietaria"/>
    <m/>
    <m/>
    <x v="43"/>
    <d v="2017-11-09T00:00:00"/>
    <x v="0"/>
    <s v="VV2"/>
    <m/>
    <x v="11"/>
    <m/>
    <m/>
    <s v="Non ricevuta documentazione."/>
    <d v="2017-11-17T00:00:00"/>
    <x v="24"/>
    <s v="OUT"/>
    <m/>
    <m/>
    <m/>
    <m/>
    <m/>
    <m/>
    <m/>
    <m/>
    <m/>
    <m/>
    <m/>
    <m/>
    <m/>
    <m/>
    <m/>
    <m/>
    <m/>
    <m/>
    <m/>
    <m/>
    <m/>
    <m/>
    <m/>
    <m/>
    <m/>
  </r>
  <r>
    <s v="Ok"/>
    <s v="Ok"/>
    <s v="Ok"/>
    <x v="31"/>
    <m/>
    <n v="72"/>
    <x v="76"/>
    <s v="Italy"/>
    <s v="Verona"/>
    <x v="13"/>
    <x v="7"/>
    <x v="76"/>
    <m/>
    <s v="Start-up stage\Venture"/>
    <s v="Marco Ghelli"/>
    <s v="Dottore commercialista"/>
    <s v="Marco Ghelli"/>
    <s v="marco@studiorighini.it"/>
    <x v="46"/>
    <d v="2017-11-28T00:00:00"/>
    <x v="0"/>
    <s v="VV2"/>
    <m/>
    <x v="3"/>
    <m/>
    <m/>
    <m/>
    <d v="2017-11-23T00:00:00"/>
    <x v="31"/>
    <s v="OUT"/>
    <m/>
    <m/>
    <m/>
    <m/>
    <m/>
    <m/>
    <m/>
    <m/>
    <m/>
    <m/>
    <m/>
    <m/>
    <m/>
    <m/>
    <m/>
    <m/>
    <m/>
    <m/>
    <m/>
    <m/>
    <m/>
    <m/>
    <m/>
    <m/>
    <m/>
  </r>
  <r>
    <s v="Ok"/>
    <s v="Ok"/>
    <s v="Ok"/>
    <x v="13"/>
    <m/>
    <n v="75"/>
    <x v="77"/>
    <s v="Italy"/>
    <s v="N.A. Italy"/>
    <x v="3"/>
    <x v="4"/>
    <x v="77"/>
    <m/>
    <s v="Start-up stage\Venture"/>
    <s v="Alberto Cerri-Collins Dale Capital Partners"/>
    <s v="Advisor"/>
    <s v="Alberto Cerri"/>
    <s v="alberto.cerri@cdcpartners.co.uk"/>
    <x v="46"/>
    <d v="2017-11-21T00:00:00"/>
    <x v="0"/>
    <s v="VV2"/>
    <m/>
    <x v="5"/>
    <m/>
    <m/>
    <m/>
    <d v="2017-11-23T00:00:00"/>
    <x v="13"/>
    <s v="OUT"/>
    <m/>
    <m/>
    <m/>
    <m/>
    <m/>
    <m/>
    <m/>
    <m/>
    <m/>
    <m/>
    <m/>
    <m/>
    <m/>
    <m/>
    <m/>
    <m/>
    <m/>
    <m/>
    <m/>
    <m/>
    <m/>
    <m/>
    <m/>
    <m/>
    <m/>
  </r>
  <r>
    <s v="Ok"/>
    <s v="Ok"/>
    <s v="Ok"/>
    <x v="32"/>
    <m/>
    <n v="77"/>
    <x v="78"/>
    <s v="Italy"/>
    <s v="Milano"/>
    <x v="0"/>
    <x v="2"/>
    <x v="78"/>
    <m/>
    <s v="Other early stage\Late stage"/>
    <s v="Autocandidatura"/>
    <s v="Autocandidatura"/>
    <s v="Flavio Venturi"/>
    <s v="lavioventuri@tiscali.it"/>
    <x v="47"/>
    <d v="2018-02-23T00:00:00"/>
    <x v="0"/>
    <s v="VV2"/>
    <m/>
    <x v="8"/>
    <m/>
    <m/>
    <m/>
    <d v="2017-11-23T00:00:00"/>
    <x v="32"/>
    <s v="OUT"/>
    <m/>
    <m/>
    <m/>
    <m/>
    <m/>
    <m/>
    <m/>
    <m/>
    <m/>
    <m/>
    <m/>
    <m/>
    <m/>
    <m/>
    <m/>
    <m/>
    <m/>
    <m/>
    <m/>
    <m/>
    <m/>
    <m/>
    <m/>
    <m/>
    <m/>
  </r>
  <r>
    <s v="Ok"/>
    <s v="Ok"/>
    <s v="Ok"/>
    <x v="31"/>
    <m/>
    <n v="62"/>
    <x v="79"/>
    <s v="Italy"/>
    <s v="Firenze"/>
    <x v="19"/>
    <x v="10"/>
    <x v="79"/>
    <m/>
    <s v="Start-up stage\Venture"/>
    <s v="Autocandidatura"/>
    <s v="Autocandidatura"/>
    <s v="Massimiliano Crescioli"/>
    <s v="info@alberobambino.it"/>
    <x v="48"/>
    <d v="2017-11-24T00:00:00"/>
    <x v="0"/>
    <s v="VV2"/>
    <m/>
    <x v="5"/>
    <m/>
    <m/>
    <m/>
    <d v="2017-11-30T00:00:00"/>
    <x v="31"/>
    <s v="OUT"/>
    <m/>
    <m/>
    <m/>
    <m/>
    <m/>
    <m/>
    <m/>
    <m/>
    <m/>
    <m/>
    <m/>
    <m/>
    <m/>
    <m/>
    <m/>
    <m/>
    <m/>
    <m/>
    <m/>
    <m/>
    <m/>
    <m/>
    <m/>
    <m/>
    <m/>
  </r>
  <r>
    <s v="Ok"/>
    <s v="Ok"/>
    <s v="Ok"/>
    <x v="33"/>
    <s v=" "/>
    <n v="2743"/>
    <x v="80"/>
    <s v="Italy"/>
    <s v="Roma"/>
    <x v="7"/>
    <x v="3"/>
    <x v="80"/>
    <s v=" "/>
    <s v="Start-up stage\Venture"/>
    <s v="Daniele Di Pasquale-Digital Magics"/>
    <s v="Investitori professionali"/>
    <s v="Andrea Pomente"/>
    <s v="andrea.pomente@irreo.ai"/>
    <x v="49"/>
    <d v="2023-07-10T00:00:00"/>
    <x v="0"/>
    <s v="VV5"/>
    <m/>
    <x v="9"/>
    <s v="Yes"/>
    <m/>
    <s v="Fondata nel 2019._x000a_Ultimo round chiuso a novembre 2022 da €850k ad una pre-money valuation di €4m, sottoscritto da Primo Ventures, Lazio Innova e Digital Magics._x000a_Fatta call conoscitiva il 6/07. Al momento non sono in raccolta, da risentire a fine anno._x000a__x000a_&gt; motivo di rejection: fase di vita e tempistiche dell'investimento"/>
    <d v="2023-04-26T00:00:00"/>
    <x v="33"/>
    <s v="OUT"/>
    <s v=" "/>
    <s v=" "/>
    <s v=" "/>
    <s v=" "/>
    <s v=" "/>
    <s v=" "/>
    <s v=" "/>
    <s v=" "/>
    <s v=" "/>
    <s v=" "/>
    <s v=" "/>
    <s v=" "/>
    <s v=" "/>
    <s v=" "/>
    <s v=" "/>
    <s v=" "/>
    <s v=" "/>
    <s v=" "/>
    <s v=" "/>
    <s v=" "/>
    <s v=" "/>
    <s v=" "/>
    <s v=" "/>
    <s v=" "/>
    <s v=" "/>
  </r>
  <r>
    <s v="Ok"/>
    <s v="Ok"/>
    <s v="Ok"/>
    <x v="34"/>
    <m/>
    <n v="71"/>
    <x v="81"/>
    <s v="Italy"/>
    <s v="Roma"/>
    <x v="7"/>
    <x v="1"/>
    <x v="81"/>
    <m/>
    <s v="Start-up stage\Venture"/>
    <s v="Augusto Coppola-LUISS Enlabs"/>
    <s v="Investitori professionali"/>
    <s v="Marco Taddei"/>
    <s v="marco.taddei@togetherprice.com"/>
    <x v="50"/>
    <d v="2022-08-01T00:00:00"/>
    <x v="0"/>
    <s v="VV5"/>
    <s v="No"/>
    <x v="11"/>
    <m/>
    <m/>
    <s v="Rejected con motivazione 1.a a dicembre 2021, ci sono stati risegnalati da LVenture._x000a_Stanno chiudendo un bridge round da €500k con nuovi soci (Samaipata non può reinvestire), in vista di un round da €3-5m. Use of funds: consolidamento nuovi mercati (Spagna, US, UK) e sviluppo prodotto (app fintech per spese condivise). Ultima post money: €20m_x000a_Hanno raggiunto un GMV di €450k e un fatturato netto di €90k / mese. _x000a__x000a_Non ci mai mandato il BP aggiornato."/>
    <d v="2019-08-30T00:00:00"/>
    <x v="34"/>
    <s v="OUT"/>
    <m/>
    <m/>
    <m/>
    <m/>
    <m/>
    <m/>
    <m/>
    <m/>
    <m/>
    <m/>
    <m/>
    <m/>
    <m/>
    <m/>
    <m/>
    <m/>
    <m/>
    <m/>
    <m/>
    <m/>
    <m/>
    <m/>
    <m/>
    <m/>
    <m/>
  </r>
  <r>
    <s v="Ok"/>
    <s v="Ok"/>
    <s v="Ok"/>
    <x v="31"/>
    <m/>
    <n v="76"/>
    <x v="82"/>
    <s v="Italy"/>
    <s v="Catania"/>
    <x v="9"/>
    <x v="3"/>
    <x v="82"/>
    <m/>
    <s v="Start-up stage\Venture"/>
    <s v="Fabrizio Pescatori-Giotto SIM"/>
    <s v="Advisor"/>
    <s v="Fabrizio Pescatori"/>
    <s v="f.pescatori@giottosim.it"/>
    <x v="46"/>
    <d v="2017-11-21T00:00:00"/>
    <x v="0"/>
    <s v="VV2"/>
    <m/>
    <x v="5"/>
    <m/>
    <m/>
    <m/>
    <d v="2017-11-30T00:00:00"/>
    <x v="31"/>
    <s v="OUT"/>
    <m/>
    <m/>
    <m/>
    <m/>
    <m/>
    <m/>
    <m/>
    <m/>
    <m/>
    <m/>
    <m/>
    <m/>
    <m/>
    <m/>
    <m/>
    <m/>
    <m/>
    <m/>
    <m/>
    <m/>
    <m/>
    <m/>
    <m/>
    <m/>
    <m/>
  </r>
  <r>
    <s v="Ok"/>
    <s v="Ok"/>
    <s v="Ok"/>
    <x v="35"/>
    <s v=" "/>
    <n v="2767"/>
    <x v="83"/>
    <s v="Italy"/>
    <s v="Pisa"/>
    <x v="19"/>
    <x v="3"/>
    <x v="83"/>
    <s v=" "/>
    <s v="Other early stage\Late stage"/>
    <s v="Domenico Laudonia-DLVENTURES"/>
    <s v="Advisor"/>
    <s v="Giacomo Tazzini"/>
    <s v="g.tazzini@errequadrosrl.com"/>
    <x v="51"/>
    <d v="2024-02-12T00:00:00"/>
    <x v="0"/>
    <s v="VV5"/>
    <m/>
    <x v="1"/>
    <m/>
    <m/>
    <s v="Bocciata a luglio 2023 per: mercato in cui Erre Quadro applica la sua tecnologia e cambio di business model che la società voleva affrontare nei prossimi due anni. Ripresentata dal founder a febbraio 2024._x000a_Fondata nel 2014._x000a_Ricavi 2022: €1,3m; 2023: €1,5m 2024e: €2,1m_x000a_55 clienti tra cui: ENI, PIRELLI, ANSALDO, ETF, Technoform (churn rate 0%). Target client: 70._x000a_A luglio erano in raccolta per €2m (e avevano in previsione un altro round da €5m nei prossimi anni). Ora sono in raccolta per €860k per validare il modello e poi ripresentarsi al mercato con valuation più alta._x000a_fatta call di aggiornamento. Ci mandano deck aggiornato, BP e casi d’uso._x000a__x000a_&gt; motivo rejection: dubbi sul round, tecnologia non convincente."/>
    <d v="2023-05-16T00:00:00"/>
    <x v="35"/>
    <s v="OUT"/>
    <s v=" "/>
    <s v=" "/>
    <s v=" "/>
    <s v=" "/>
    <s v=" "/>
    <s v=" "/>
    <s v=" "/>
    <s v=" "/>
    <s v=" "/>
    <s v=" "/>
    <s v=" "/>
    <s v=" "/>
    <s v=" "/>
    <s v=" "/>
    <s v=" "/>
    <s v=" "/>
    <s v=" "/>
    <s v=" "/>
    <s v=" "/>
    <s v=" "/>
    <s v=" "/>
    <s v=" "/>
    <s v=" "/>
    <s v=" "/>
    <s v=" "/>
  </r>
  <r>
    <s v="Ok"/>
    <s v="Ok"/>
    <s v="Ok"/>
    <x v="2"/>
    <m/>
    <n v="83"/>
    <x v="84"/>
    <s v="Italy"/>
    <s v="Milano"/>
    <x v="0"/>
    <x v="2"/>
    <x v="84"/>
    <m/>
    <s v="Other early stage\Late stage"/>
    <s v="Giulio Valiante"/>
    <s v="Proprietaria"/>
    <s v="Ignazio Rocco di Torrepadula"/>
    <s v="ignazio.rocco@credim i.com"/>
    <x v="52"/>
    <d v="2023-03-31T00:00:00"/>
    <x v="1"/>
    <s v="VV2"/>
    <m/>
    <x v="4"/>
    <m/>
    <m/>
    <s v="Nel mese di marzo 2023 si è tenuta l’assemblea dei soci che ha deliberato:_x000a_- scioglimento anticipato della società ai sensi dell’art. 2484, comma 1, n. 6) c.c., e messa in liquidazione: funzionale al perseguimento del piano di liquidazione volontaria e al perfezionamento dell’operazione di vendita del ramo d’azienda di Credimi a Banca CF+, che verrà realizzata sotto l’alveo di uno strumento protettivo ai sensi del Codice della Crisi e in conformità al TUB e alla regolamentazione attuativa emanata da Banca d’Italia. L’istanza di liquidazione approvata da Banca d’Italia è stata iscritta in camera di commercio in data 24/4/2023;_x000a_- trasformazione in S.r.l.: funzionale al contenimento dei costi a carico della società che resterà in liquidazione. Con l’iscrizione in data 24/4/2023 dell’istanza di liquidazione Credimi S.p.A. ha cambiato denominazione in Instapartners S.r.l.;_x000a_- aumento di capitale sociale a pagamento: funzionale a dotare la società delle risorse necessarie per perseguire il piano di liquidazione volontaria. Nello specifico, l’assemblea straordinaria ha deliberato l’azzeramento volontario del capitale sociale di Credimi e il contestuale aumento del capitale sociale, sottoscritto da una parte dei soci attuali per un importo pari a €2,5m. Il Fondo non ha partecipato a tale aumento di capitale alla luce anche dei limiti di concentrazione per asset previsti dal Regolamento."/>
    <d v="2017-11-30T00:00:00"/>
    <x v="2"/>
    <s v="Approved"/>
    <s v="Mauro Odorico"/>
    <s v="Alessandro Pontari"/>
    <s v="N.A."/>
    <s v="N.A."/>
    <d v="2018-03-12T00:00:00"/>
    <s v="26/03/2018 - 06/04/2018"/>
    <n v="2"/>
    <d v="2018-03-13T00:00:00"/>
    <s v="Not Completed"/>
    <s v="Positive"/>
    <d v="2018-03-16T00:00:00"/>
    <s v="Positive"/>
    <s v="Legale: Orrick._x000a_Contabile/Fiscale: Studio Andrea Zoppi."/>
    <d v="2018-03-19T00:00:00"/>
    <d v="2018-04-04T00:00:00"/>
    <s v="Positive"/>
    <s v="Positive"/>
    <d v="2018-04-03T00:00:00"/>
    <d v="2018-04-04T00:00:00"/>
    <s v="Positive"/>
    <d v="2018-04-20T00:00:00"/>
    <d v="2018-09-11T00:00:00"/>
    <n v="3034981.82"/>
    <n v="10441949.959999999"/>
    <s v="United Ventuters: 3.534.978,05_x000a__x000a_Azionisti esistenti: 3.871.990,09"/>
  </r>
  <r>
    <s v="Ok"/>
    <s v="Ok"/>
    <s v="Ok"/>
    <x v="22"/>
    <m/>
    <n v="88"/>
    <x v="85"/>
    <s v="Italy"/>
    <s v="Milano"/>
    <x v="0"/>
    <x v="2"/>
    <x v="85"/>
    <m/>
    <s v="Other early stage\Late stage"/>
    <s v="Cesare Maifredi-360 Capital Partners"/>
    <s v="Investitori professionali"/>
    <s v="Federico  Sargenti"/>
    <s v="federico@supermercato24.it"/>
    <x v="53"/>
    <d v="2017-12-12T00:00:00"/>
    <x v="0"/>
    <s v="VV2"/>
    <m/>
    <x v="1"/>
    <m/>
    <m/>
    <m/>
    <d v="2017-11-30T00:00:00"/>
    <x v="22"/>
    <s v="OUT"/>
    <m/>
    <m/>
    <m/>
    <m/>
    <m/>
    <m/>
    <m/>
    <m/>
    <m/>
    <m/>
    <m/>
    <m/>
    <m/>
    <m/>
    <m/>
    <m/>
    <m/>
    <m/>
    <m/>
    <m/>
    <m/>
    <m/>
    <m/>
    <m/>
    <m/>
  </r>
  <r>
    <s v="Ok"/>
    <s v="Ok"/>
    <s v="Ok"/>
    <x v="36"/>
    <m/>
    <n v="118"/>
    <x v="86"/>
    <s v="Italy"/>
    <s v="San Benedetto del Tronto"/>
    <x v="5"/>
    <x v="2"/>
    <x v="86"/>
    <m/>
    <s v="Start-up stage\Venture"/>
    <s v="StartCup FGV"/>
    <s v="Altri"/>
    <m/>
    <m/>
    <x v="54"/>
    <d v="2017-11-30T00:00:00"/>
    <x v="0"/>
    <s v="VV2"/>
    <m/>
    <x v="3"/>
    <m/>
    <m/>
    <m/>
    <d v="2017-12-06T00:00:00"/>
    <x v="36"/>
    <s v="OUT"/>
    <m/>
    <m/>
    <m/>
    <m/>
    <m/>
    <m/>
    <m/>
    <m/>
    <m/>
    <m/>
    <m/>
    <m/>
    <m/>
    <m/>
    <m/>
    <m/>
    <m/>
    <m/>
    <m/>
    <m/>
    <m/>
    <m/>
    <m/>
    <m/>
    <m/>
  </r>
  <r>
    <s v="Ok"/>
    <s v="Ok"/>
    <s v="Ok"/>
    <x v="36"/>
    <m/>
    <n v="120"/>
    <x v="87"/>
    <s v="Italy"/>
    <s v="Trieste"/>
    <x v="17"/>
    <x v="2"/>
    <x v="87"/>
    <m/>
    <s v="Start-up stage\Venture"/>
    <s v="StartCup FGV"/>
    <s v="Altri"/>
    <m/>
    <m/>
    <x v="54"/>
    <d v="2017-11-30T00:00:00"/>
    <x v="0"/>
    <s v="VV2"/>
    <m/>
    <x v="3"/>
    <m/>
    <m/>
    <m/>
    <d v="2017-12-06T00:00:00"/>
    <x v="36"/>
    <s v="OUT"/>
    <m/>
    <m/>
    <m/>
    <m/>
    <m/>
    <m/>
    <m/>
    <m/>
    <m/>
    <m/>
    <m/>
    <m/>
    <m/>
    <m/>
    <m/>
    <m/>
    <m/>
    <m/>
    <m/>
    <m/>
    <m/>
    <m/>
    <m/>
    <m/>
    <m/>
  </r>
  <r>
    <s v="Ok"/>
    <s v="Ok"/>
    <s v="Ok"/>
    <x v="36"/>
    <m/>
    <n v="134"/>
    <x v="88"/>
    <s v="Italy"/>
    <s v="Pordenone"/>
    <x v="17"/>
    <x v="6"/>
    <x v="88"/>
    <m/>
    <s v="Start-up stage\Venture"/>
    <s v="StartCup FGV"/>
    <s v="Altri"/>
    <m/>
    <m/>
    <x v="54"/>
    <d v="2017-11-30T00:00:00"/>
    <x v="0"/>
    <s v="VV2"/>
    <m/>
    <x v="5"/>
    <m/>
    <m/>
    <m/>
    <d v="2017-12-06T00:00:00"/>
    <x v="36"/>
    <s v="OUT"/>
    <m/>
    <m/>
    <m/>
    <m/>
    <m/>
    <m/>
    <m/>
    <m/>
    <m/>
    <m/>
    <m/>
    <m/>
    <m/>
    <m/>
    <m/>
    <m/>
    <m/>
    <m/>
    <m/>
    <m/>
    <m/>
    <m/>
    <m/>
    <m/>
    <m/>
  </r>
  <r>
    <s v="Ok"/>
    <s v="Ok"/>
    <s v="Ok"/>
    <x v="36"/>
    <m/>
    <n v="135"/>
    <x v="89"/>
    <s v="Abroad"/>
    <s v="Berlino"/>
    <x v="20"/>
    <x v="2"/>
    <x v="89"/>
    <m/>
    <s v="Start-up stage\Venture"/>
    <s v="Autocandidatura"/>
    <s v="Autocandidatura"/>
    <s v="Gordian Braun"/>
    <s v="g.braun@clevershuttle.de"/>
    <x v="54"/>
    <d v="2017-11-30T00:00:00"/>
    <x v="0"/>
    <s v="VV2"/>
    <m/>
    <x v="1"/>
    <m/>
    <m/>
    <m/>
    <d v="2017-12-06T00:00:00"/>
    <x v="36"/>
    <s v="OUT"/>
    <m/>
    <m/>
    <m/>
    <m/>
    <m/>
    <m/>
    <m/>
    <m/>
    <m/>
    <m/>
    <m/>
    <m/>
    <m/>
    <m/>
    <m/>
    <m/>
    <m/>
    <m/>
    <m/>
    <m/>
    <m/>
    <m/>
    <m/>
    <m/>
    <m/>
  </r>
  <r>
    <s v="Ok"/>
    <s v="Ok"/>
    <s v="Ok"/>
    <x v="20"/>
    <m/>
    <n v="138"/>
    <x v="90"/>
    <s v="Italy"/>
    <s v="N.A. Italy"/>
    <x v="3"/>
    <x v="2"/>
    <x v="90"/>
    <m/>
    <s v="Start-up stage\Venture"/>
    <s v="Giovanni Maldarizzi-Marco Polo Advisors"/>
    <s v="Advisor"/>
    <s v="Giovanni Maldarizzi"/>
    <s v="g.maldarizzi@marcopoloadvisor.it"/>
    <x v="55"/>
    <d v="2017-12-15T00:00:00"/>
    <x v="0"/>
    <s v="VV2"/>
    <m/>
    <x v="1"/>
    <m/>
    <m/>
    <m/>
    <d v="2017-12-06T00:00:00"/>
    <x v="20"/>
    <s v="OUT"/>
    <m/>
    <m/>
    <m/>
    <m/>
    <m/>
    <m/>
    <m/>
    <m/>
    <m/>
    <m/>
    <m/>
    <m/>
    <m/>
    <m/>
    <m/>
    <m/>
    <m/>
    <m/>
    <m/>
    <m/>
    <m/>
    <m/>
    <m/>
    <m/>
    <m/>
  </r>
  <r>
    <s v="Ok"/>
    <s v="Ok"/>
    <s v="Ok"/>
    <x v="36"/>
    <m/>
    <n v="139"/>
    <x v="91"/>
    <s v="Abroad"/>
    <s v="Londra"/>
    <x v="10"/>
    <x v="8"/>
    <x v="91"/>
    <m/>
    <s v="Other early stage\Late stage"/>
    <s v="Claudio Giuliano-Innogest"/>
    <s v="Investitori professionali"/>
    <s v="Michele Grassi"/>
    <s v="michele@40southenergy.com"/>
    <x v="55"/>
    <d v="2017-12-04T00:00:00"/>
    <x v="0"/>
    <s v="VV2"/>
    <m/>
    <x v="1"/>
    <m/>
    <m/>
    <m/>
    <d v="2017-12-06T00:00:00"/>
    <x v="36"/>
    <s v="OUT"/>
    <m/>
    <m/>
    <m/>
    <m/>
    <m/>
    <m/>
    <m/>
    <m/>
    <m/>
    <m/>
    <m/>
    <m/>
    <m/>
    <m/>
    <m/>
    <m/>
    <m/>
    <m/>
    <m/>
    <m/>
    <m/>
    <m/>
    <m/>
    <m/>
    <m/>
  </r>
  <r>
    <s v="Ok"/>
    <s v="Ok"/>
    <s v="Ok"/>
    <x v="2"/>
    <m/>
    <n v="156"/>
    <x v="92"/>
    <s v="Italy"/>
    <s v="Milano"/>
    <x v="0"/>
    <x v="2"/>
    <x v="92"/>
    <m/>
    <s v="Other early stage\Late stage"/>
    <s v="Cesare Maifredi-360 Capital Partners"/>
    <s v="Investitori professionali"/>
    <s v="Antonio Perini"/>
    <s v="antonio.perini@milkman.it"/>
    <x v="56"/>
    <d v="2025-03-05T00:00:00"/>
    <x v="4"/>
    <s v="VV2"/>
    <m/>
    <x v="4"/>
    <m/>
    <m/>
    <s v="Rcevuta una bozza di term sheet relativa all'operazione con Futura, che propone agli attuali azionisti di Milkman un earn-out della durata di cinque anni, basato su una valutazione legata all’EBITDA o ai ricavi, con un limite massimo fissato a €5m. Parallelamente, i fondatori di Milkman riceverebbero una partecipazione diretta del 15%, con la possibilità di incrementarla fino al 25% nel tempo._x000a_Fatto CdA il 26/02: deliberata una proroga di un mese per poter consentire il trasferimento di alcuni dipendenti a Futura, cercando di bilanciare questa operazione senza compromettere la disponibilità di cassa. Tuttavia, la situazione si è complicata con l’ingresso di Poste Italiane nella trattativa. Poste, che aveva partecipato al round di investimento precedente, ha avanzato la richiesta di avere la certezza di incassare €1,4m LP del round passato, prima che vengano distribuite altre somme. _x000a_La scorsa settimana si è tenuto un incontro tra Futura e Poste per cercare di sbloccare la situazione, ma al momento non sono emersi aggiornamenti concreti sull’esito della trattativa."/>
    <d v="2017-12-21T00:00:00"/>
    <x v="2"/>
    <s v="Approved"/>
    <s v="Mauro Odorico"/>
    <s v="Alessandro Pontari"/>
    <s v="N.A."/>
    <s v="N.A."/>
    <d v="2018-06-05T00:00:00"/>
    <s v="n.a."/>
    <n v="2"/>
    <d v="2018-06-19T00:00:00"/>
    <s v="Positive"/>
    <s v="Positive"/>
    <d v="2018-06-22T00:00:00"/>
    <s v="Positive"/>
    <s v="Assistenza Legale: Accinni, Cartolano e Associati._x000a_DD Legale/Contabile/Fiscale: LTA Studio."/>
    <d v="2018-06-22T00:00:00"/>
    <d v="2018-07-24T00:00:00"/>
    <s v="Positive"/>
    <s v="Positive"/>
    <d v="2018-07-27T00:00:00"/>
    <d v="2018-07-31T00:00:00"/>
    <s v="Positive"/>
    <d v="2018-08-08T00:00:00"/>
    <d v="2018-09-25T00:00:00"/>
    <n v="3000000"/>
    <n v="5202250"/>
    <s v="360CP: 1.101.125_x000a__x000a_P101: 1.101.125"/>
  </r>
  <r>
    <s v="Ok"/>
    <s v="Ok"/>
    <s v="Ok"/>
    <x v="2"/>
    <m/>
    <n v="157"/>
    <x v="93"/>
    <s v="Italy"/>
    <s v="Bari"/>
    <x v="6"/>
    <x v="3"/>
    <x v="93"/>
    <m/>
    <s v="Other early stage\Late stage"/>
    <s v="Mauro Odorico"/>
    <s v="Proprietaria"/>
    <s v="Enesto Mininno"/>
    <s v="ernesto.mininno@cyberdyne.it"/>
    <x v="56"/>
    <d v="2025-03-07T00:00:00"/>
    <x v="5"/>
    <s v="VV2"/>
    <m/>
    <x v="4"/>
    <m/>
    <m/>
    <s v="Ricevuto saldo prezzo di €200k a fine ferbbraio._x000a_Ricevuti dati dicembre 2024 con relativa pre-chiusura: programmata call per il 12/3 per definire prossimi step per formalizzare raggiungimento o meno dell'eventuale earn-out."/>
    <d v="2017-12-21T00:00:00"/>
    <x v="2"/>
    <s v="Approved"/>
    <s v="Mauro Odorico"/>
    <s v="Alessandro Pontari"/>
    <s v="N.A."/>
    <s v="N.A."/>
    <d v="2018-05-29T00:00:00"/>
    <s v="n.a."/>
    <n v="2"/>
    <d v="2018-06-07T00:00:00"/>
    <s v="Positive"/>
    <s v="Positive"/>
    <d v="2018-06-13T00:00:00"/>
    <s v="Positive"/>
    <s v="Legale: Eunomia._x000a_Contabile/Fiscale: Studio Andrea Zoppi."/>
    <d v="2018-06-13T00:00:00"/>
    <s v="27/06/2018_x000a__x000a_13/07/2018"/>
    <s v="Positive"/>
    <s v="Positive"/>
    <d v="2018-07-13T00:00:00"/>
    <d v="2018-07-18T00:00:00"/>
    <s v="Positive"/>
    <d v="2018-07-25T00:00:00"/>
    <d v="2018-07-25T00:00:00"/>
    <n v="1009371.33"/>
    <n v="1785000"/>
    <s v="Gellify Digital Investment: 775.628,67"/>
  </r>
  <r>
    <s v="Ok"/>
    <s v="Ok"/>
    <s v="Ok"/>
    <x v="24"/>
    <m/>
    <n v="164"/>
    <x v="94"/>
    <s v="Italy"/>
    <s v="Terni"/>
    <x v="21"/>
    <x v="7"/>
    <x v="94"/>
    <m/>
    <s v="Start-up stage\Venture"/>
    <s v="Pierpaolo Mosca-PWC"/>
    <s v="Società di revisione"/>
    <s v="Pierpaolo Mosca"/>
    <s v="pierpaolo.mosca@pwc.com"/>
    <x v="57"/>
    <d v="2018-01-15T00:00:00"/>
    <x v="0"/>
    <s v="VV2"/>
    <m/>
    <x v="3"/>
    <m/>
    <m/>
    <s v="Il forno EIGA è ancora in fase di completamento: rispetto alla timetable riportata nella presentazione sono in ritardo di almeno 1 trimestre."/>
    <d v="2018-01-04T00:00:00"/>
    <x v="24"/>
    <s v="OUT"/>
    <m/>
    <m/>
    <m/>
    <m/>
    <m/>
    <m/>
    <m/>
    <m/>
    <m/>
    <m/>
    <m/>
    <m/>
    <m/>
    <m/>
    <m/>
    <m/>
    <m/>
    <m/>
    <m/>
    <m/>
    <m/>
    <m/>
    <m/>
    <m/>
    <m/>
  </r>
  <r>
    <s v="Ok"/>
    <s v="Fuori Range"/>
    <s v="Ok"/>
    <x v="24"/>
    <m/>
    <n v="110"/>
    <x v="95"/>
    <s v="Italy"/>
    <s v="Milano"/>
    <x v="0"/>
    <x v="3"/>
    <x v="95"/>
    <m/>
    <s v="Start-up stage\Venture"/>
    <s v="Ripalta Gammino-BacktoWork24"/>
    <s v="Altri"/>
    <s v="Ripalta Gammino"/>
    <s v="r.gammino@backtowork24.com"/>
    <x v="58"/>
    <d v="2018-01-18T00:00:00"/>
    <x v="0"/>
    <s v="VV2"/>
    <m/>
    <x v="11"/>
    <m/>
    <m/>
    <s v="Per condividere il materiale informativo il team del Sole24ore richiede di firmare prima un mandato (solo success fee pari al 5%)._x000a__x000a_Ribadito che noi non firmiamo mandati; in attesa di feedback."/>
    <d v="2017-01-11T00:00:00"/>
    <x v="24"/>
    <s v="OUT"/>
    <m/>
    <m/>
    <m/>
    <m/>
    <m/>
    <m/>
    <m/>
    <m/>
    <m/>
    <m/>
    <m/>
    <m/>
    <m/>
    <m/>
    <m/>
    <m/>
    <m/>
    <m/>
    <m/>
    <m/>
    <m/>
    <m/>
    <m/>
    <m/>
    <m/>
  </r>
  <r>
    <s v="Ok"/>
    <s v="Fuori Range"/>
    <s v="Ok"/>
    <x v="30"/>
    <m/>
    <n v="166"/>
    <x v="96"/>
    <s v="Italy"/>
    <s v="Venezia"/>
    <x v="13"/>
    <x v="3"/>
    <x v="96"/>
    <m/>
    <s v="Other early stage\Late stage"/>
    <s v="Autocandidatura"/>
    <s v="Autocandidatura"/>
    <s v="Alex Bellesia"/>
    <s v="alex.bellesia@qbittech.com"/>
    <x v="59"/>
    <d v="2018-01-30T00:00:00"/>
    <x v="0"/>
    <s v="VV2"/>
    <m/>
    <x v="3"/>
    <m/>
    <m/>
    <s v="Nessuna novità._x000a__x000a_Nel 2016 hanno fatturato €0,6m sostanzialmente con le soluzioni dedicate a e-commerce e conferencing._x000a_Ricercano $5m in 2 round: primo da $1,5m e secondo da $3,5m. Il primo round tramite convertible note con 20% di sconto su successiva valutazione, con cap di £20m."/>
    <d v="2017-01-11T00:00:00"/>
    <x v="30"/>
    <s v="OUT"/>
    <m/>
    <m/>
    <m/>
    <m/>
    <m/>
    <m/>
    <m/>
    <m/>
    <m/>
    <m/>
    <m/>
    <m/>
    <m/>
    <m/>
    <m/>
    <m/>
    <m/>
    <m/>
    <m/>
    <m/>
    <m/>
    <m/>
    <m/>
    <m/>
    <m/>
  </r>
  <r>
    <s v="Ok"/>
    <s v="Fuori Range"/>
    <s v="Ok"/>
    <x v="37"/>
    <m/>
    <n v="169"/>
    <x v="97"/>
    <s v="Abroad"/>
    <s v="Roggwil"/>
    <x v="22"/>
    <x v="6"/>
    <x v="97"/>
    <m/>
    <s v="Other early stage\Late stage"/>
    <s v="Yaw Ofe-Boakye-The Chapel Project Advisory"/>
    <s v="Advisor"/>
    <s v="Yaw Ofe-Boakye"/>
    <s v="yaw.ofe@23andchapel.com"/>
    <x v="60"/>
    <d v="2018-01-19T00:00:00"/>
    <x v="0"/>
    <s v="VV2"/>
    <m/>
    <x v="5"/>
    <m/>
    <m/>
    <s v="Round A/B da €4,5-7m con una valutazione pre-money richiesta di €30-40m._x000a_Nel 2016 hanno fatturato €0,3m; per il 2017 avevano un obiettivo di €1,6m e nel teaser dichiaravano di essere in linea con aspettative."/>
    <d v="2017-01-11T00:00:00"/>
    <x v="37"/>
    <s v="OUT"/>
    <m/>
    <m/>
    <m/>
    <m/>
    <m/>
    <m/>
    <m/>
    <m/>
    <m/>
    <m/>
    <m/>
    <m/>
    <m/>
    <m/>
    <m/>
    <m/>
    <m/>
    <m/>
    <m/>
    <m/>
    <m/>
    <m/>
    <m/>
    <m/>
    <m/>
  </r>
  <r>
    <s v="Ok"/>
    <s v="Fuori Range"/>
    <s v="Ok"/>
    <x v="0"/>
    <m/>
    <n v="171"/>
    <x v="98"/>
    <s v="Italy"/>
    <s v="Milano"/>
    <x v="0"/>
    <x v="2"/>
    <x v="98"/>
    <m/>
    <s v="Other early stage\Late stage"/>
    <s v="Michele Novelli-Digital Magics"/>
    <s v="Investitori professionali"/>
    <s v="Claudio Cubito"/>
    <s v="claudio.cubito@ growish.com"/>
    <x v="60"/>
    <d v="2018-03-08T00:00:00"/>
    <x v="0"/>
    <s v="VV2"/>
    <m/>
    <x v="5"/>
    <m/>
    <m/>
    <m/>
    <d v="2017-01-11T00:00:00"/>
    <x v="0"/>
    <s v="OUT"/>
    <m/>
    <m/>
    <m/>
    <m/>
    <m/>
    <m/>
    <m/>
    <m/>
    <m/>
    <m/>
    <m/>
    <m/>
    <m/>
    <m/>
    <m/>
    <m/>
    <m/>
    <m/>
    <m/>
    <m/>
    <m/>
    <m/>
    <m/>
    <m/>
    <m/>
  </r>
  <r>
    <s v="Ok"/>
    <s v="Ok"/>
    <s v="Ok"/>
    <x v="38"/>
    <m/>
    <n v="2149"/>
    <x v="99"/>
    <s v="Italy"/>
    <s v="Verona"/>
    <x v="13"/>
    <x v="1"/>
    <x v="99"/>
    <m/>
    <s v="Other early stage\Late stage"/>
    <s v="Fabio Mondini-CB Growth Capital"/>
    <s v="Advisor"/>
    <s v="Francesco Nazari Fusetti"/>
    <s v="f@meeters.org"/>
    <x v="61"/>
    <d v="2023-06-26T00:00:00"/>
    <x v="3"/>
    <s v="VV5"/>
    <m/>
    <x v="5"/>
    <s v="Yes"/>
    <m/>
    <s v="Bocciata a settembre 2022 con motivazione 2.a (da monitorare), fatta call di aggiornamento il 2/5._x000a_Fatturato 2021: €1,2m, 2022: €2,4m._x000a_+30k membri paganti._x000a_Hanno già raccolto +€1m da business angel, tra cui Petazzi e Cannavale._x000a_Chiuso una campagna di crowfunding da €1,5m, e due convertibili (uno con CDP e uno con Intesa) da €1m. Prossimo round da €7m previsto a fine 2023."/>
    <d v="2021-10-05T00:00:00"/>
    <x v="38"/>
    <s v="OUT"/>
    <m/>
    <m/>
    <m/>
    <m/>
    <m/>
    <m/>
    <m/>
    <m/>
    <m/>
    <m/>
    <m/>
    <m/>
    <m/>
    <m/>
    <m/>
    <m/>
    <m/>
    <m/>
    <m/>
    <m/>
    <m/>
    <m/>
    <m/>
    <m/>
    <m/>
  </r>
  <r>
    <s v="Ok"/>
    <s v="Ok"/>
    <s v="Ok"/>
    <x v="39"/>
    <m/>
    <n v="162"/>
    <x v="100"/>
    <s v="Italy"/>
    <s v="Forlì"/>
    <x v="1"/>
    <x v="9"/>
    <x v="100"/>
    <m/>
    <s v="Other early stage\Late stage"/>
    <s v="Autocandidatura"/>
    <s v="Autocandidatura"/>
    <s v="Gianluca Bagnara"/>
    <s v="g.bagnara@agraria.it"/>
    <x v="62"/>
    <d v="2018-01-12T00:00:00"/>
    <x v="0"/>
    <s v="VV2"/>
    <m/>
    <x v="3"/>
    <m/>
    <m/>
    <m/>
    <d v="2018-01-18T00:00:00"/>
    <x v="39"/>
    <s v="OUT"/>
    <m/>
    <m/>
    <m/>
    <m/>
    <m/>
    <m/>
    <m/>
    <m/>
    <m/>
    <m/>
    <m/>
    <m/>
    <m/>
    <m/>
    <m/>
    <m/>
    <m/>
    <m/>
    <m/>
    <m/>
    <m/>
    <m/>
    <m/>
    <m/>
    <m/>
  </r>
  <r>
    <s v="Ok"/>
    <s v="Ok"/>
    <s v="Ok"/>
    <x v="40"/>
    <m/>
    <n v="174"/>
    <x v="101"/>
    <s v="Italy"/>
    <s v="Bari"/>
    <x v="6"/>
    <x v="9"/>
    <x v="101"/>
    <m/>
    <s v="Other early stage\Late stage"/>
    <s v="Benedetto Bottoni-Thymos Business Consulting"/>
    <s v="Advisor"/>
    <s v="Benedetto Bottoni"/>
    <s v="bbottoni@thymosbc.com"/>
    <x v="63"/>
    <d v="2018-02-02T00:00:00"/>
    <x v="0"/>
    <s v="VV2"/>
    <m/>
    <x v="8"/>
    <m/>
    <m/>
    <s v="Tecnologicamente utilizzano un processo vecchio di venti anni. Oggi i piatti pronti di successo (vedi) RANA, si fanno con altre tecnologie (atmosfera modificata) che permettono di replicare fedelmente il gusto e il sapore del prodotto domestico. _x000a_Sul mercato italiano i prodotti stabilizzati in autoclave non esistono quasi più, qualcosa permane all'estero, soprattutto in quei mercati poco attenti alla qualità e più sensibili a prezzi bassi."/>
    <d v="2018-01-18T00:00:00"/>
    <x v="40"/>
    <s v="OUT"/>
    <m/>
    <m/>
    <m/>
    <m/>
    <m/>
    <m/>
    <m/>
    <m/>
    <m/>
    <m/>
    <m/>
    <m/>
    <m/>
    <m/>
    <m/>
    <m/>
    <m/>
    <m/>
    <m/>
    <m/>
    <m/>
    <m/>
    <m/>
    <m/>
    <m/>
  </r>
  <r>
    <s v="Ok"/>
    <s v="Ok"/>
    <s v="Ok"/>
    <x v="41"/>
    <s v=" "/>
    <n v="2764"/>
    <x v="102"/>
    <s v="Italy"/>
    <s v="Milano"/>
    <x v="0"/>
    <x v="1"/>
    <x v="102"/>
    <s v=" "/>
    <s v="Start-up stage\Venture"/>
    <s v="Autocandidatura"/>
    <s v="Autocandidatura"/>
    <s v="Matteo Tiddia"/>
    <s v="matteo.tiddia@easylivery.it"/>
    <x v="64"/>
    <d v="2025-01-20T00:00:00"/>
    <x v="3"/>
    <s v="VV5"/>
    <m/>
    <x v="11"/>
    <s v="Yes"/>
    <m/>
    <s v="Bocciata a giugno 2023 con motivazione 1.a (fase di vita)._x000a_Fondata nel 2022, hanno fatto un pivot nel 2023 (prima erano Easylivery)._x000a_Revenue model si basa su tre principali fonti di ricavi legate alla gestione e fornitura di servizi per eventi:_x000a_1. Set-Up Fee: Una tariffa fissa pagata dagli organizzatori per l'allestimento iniziale, che varia tra €2.000 e €4.000 in base alla complessità e tipologia dell'evento._x000a_2. Operational Fees: Comprende il noleggio dei dispositivi (come iPhone), il supporto operativo in loco e il costo dei braccialetti utilizzati per il sistema. Su questa componente, l'azienda trattiene un margine operativo del 40%. Ad esempio, per un evento che fattura €30.000, il margine netto per l'azienda sarebbe di €12.000._x000a_3. Commissioni sulle Ricariche: Una percentuale sul valore delle ricariche effettuate durante l’evento, che oscilla tra il 3,5% e il 5% a seconda della località in cui avvengono le operazioni._x000a_Ricavi: 2023: €200k; 2024: €900k; 2025e: €2,1m; 2026e: €4,6m._x000a_Team: 5 co-founder. Il CEO (founder di spiagge.it) non ha più ruolo operativo in Spiagge.it, sono tutti e 5 100% ocmmitted. Oltre i 5, ci sono 1 altra risorsa con due stagisti e 1 tech._x000a_Fundraised: €1m (€500k dei soci €500k di CDP fondo rilancio)._x000a_Captable: i founder hanno 70% (20% il CEO) e i resto 30% BA e Friends&amp;Family. CDP deve ancora convertire._x000a_Fundraising; €2m-€3m ad una valutazione di €10m (vorrebbero diluirsi del 20%). Vorrebbero un commitment nelle prossime settimane e poi chiusura del round 1Q2025._x000a__x000a_&gt; motivo rejection: mancato seguito. Richiesto il TS. Dovrebbe essere arrivato un TS a fine dicembre di un family office che metterebbe €1m ad una valutazione di €9m, oltre ad un piano SOP del 10%. Sono in contatto anche con altri fondi. "/>
    <d v="2023-05-12T00:00:00"/>
    <x v="41"/>
    <s v="OUT"/>
    <s v=" "/>
    <s v=" "/>
    <s v=" "/>
    <s v=" "/>
    <s v=" "/>
    <s v=" "/>
    <s v=" "/>
    <s v=" "/>
    <s v=" "/>
    <s v=" "/>
    <s v=" "/>
    <s v=" "/>
    <s v=" "/>
    <s v=" "/>
    <s v=" "/>
    <s v=" "/>
    <s v=" "/>
    <s v=" "/>
    <s v=" "/>
    <s v=" "/>
    <s v=" "/>
    <s v=" "/>
    <s v=" "/>
    <s v=" "/>
    <s v=" "/>
  </r>
  <r>
    <s v="Ok"/>
    <s v="Ok"/>
    <s v="Ok"/>
    <x v="30"/>
    <m/>
    <n v="179"/>
    <x v="103"/>
    <s v="Italy"/>
    <s v="Milano"/>
    <x v="0"/>
    <x v="1"/>
    <x v="103"/>
    <m/>
    <s v="Other early stage\Late stage"/>
    <s v="Autocandidatura"/>
    <s v="Autocandidatura"/>
    <s v="Olimpia Pitacco"/>
    <s v="olimpia.pitacco@ frontrowtribe.com"/>
    <x v="65"/>
    <d v="2018-01-24T00:00:00"/>
    <x v="0"/>
    <s v="VV2"/>
    <m/>
    <x v="3"/>
    <m/>
    <m/>
    <s v="Organizzato incontro per il 19/2; al momento sono a NY per lavoro."/>
    <d v="2018-01-18T00:00:00"/>
    <x v="30"/>
    <s v="OUT"/>
    <m/>
    <m/>
    <m/>
    <m/>
    <m/>
    <m/>
    <m/>
    <m/>
    <m/>
    <m/>
    <m/>
    <m/>
    <m/>
    <m/>
    <m/>
    <m/>
    <m/>
    <m/>
    <m/>
    <m/>
    <m/>
    <m/>
    <m/>
    <m/>
    <m/>
  </r>
  <r>
    <s v="Ok"/>
    <s v="Ok"/>
    <s v="Ok"/>
    <x v="42"/>
    <m/>
    <n v="187"/>
    <x v="104"/>
    <s v="Italy"/>
    <s v="Bari"/>
    <x v="6"/>
    <x v="1"/>
    <x v="104"/>
    <m/>
    <s v="Other early stage\Late stage"/>
    <s v="Amedeo Giurazza"/>
    <s v="Proprietaria"/>
    <s v="Giovanni Conforti"/>
    <s v="cg@yakkyo.com"/>
    <x v="66"/>
    <d v="2021-12-24T00:00:00"/>
    <x v="0"/>
    <s v="VV4"/>
    <s v="No"/>
    <x v="2"/>
    <m/>
    <m/>
    <s v="Rejected a gennaio 2018 con motivazione 1.h, ci hanno riscritto a dicembre 2021._x000a_Giacomo ha incontrato gli imprenditori a Napoli, riporto i suoi appunti dall'incontro: _x000a_Sede Roma, nata nel 2016, il fatt. 2021 è di €8m con EBITDA positivo di €1m. Il business è conosciuto; il team sono 30 persone tra Italia e Cina. Hanno ancora una cassa per €2m. Ma la cosa che sorprende e che i fondatori  vorrebbero uscire tutti dalla società a una valut. pre-money tra gli €8-12m."/>
    <d v="2018-01-25T00:00:00"/>
    <x v="42"/>
    <s v="OUT"/>
    <m/>
    <m/>
    <m/>
    <m/>
    <m/>
    <m/>
    <m/>
    <m/>
    <m/>
    <m/>
    <m/>
    <m/>
    <m/>
    <m/>
    <m/>
    <m/>
    <m/>
    <m/>
    <m/>
    <m/>
    <m/>
    <m/>
    <m/>
    <m/>
    <m/>
  </r>
  <r>
    <s v="Ok"/>
    <s v="Ok"/>
    <s v="Ok"/>
    <x v="24"/>
    <m/>
    <n v="192"/>
    <x v="105"/>
    <s v="Italy"/>
    <s v="Roma"/>
    <x v="7"/>
    <x v="2"/>
    <x v="105"/>
    <m/>
    <s v="Other early stage\Late stage"/>
    <s v="Alfio Alessi-EMINTAD"/>
    <s v="Advisor"/>
    <s v="Alfio Alessi"/>
    <s v="alfio.alessi@emintad.it"/>
    <x v="67"/>
    <d v="2018-01-23T00:00:00"/>
    <x v="0"/>
    <s v="VV4"/>
    <s v="No"/>
    <x v="1"/>
    <m/>
    <m/>
    <s v="Ricavi 2017 pari a circa €1,1m: circa il 70% proviene di tale fatturato proviene dalla vendita di spazi pubblicitari. A tendere vorrebbero aumentare il peso dei segmenti ripetizione e ricavi store e scambi servizi (la parte marketplace nel 2017 pesa per circa il 10%)._x000a__x000a_Round da €3m."/>
    <d v="2018-01-25T00:00:00"/>
    <x v="24"/>
    <s v="OUT"/>
    <m/>
    <m/>
    <m/>
    <m/>
    <m/>
    <m/>
    <m/>
    <m/>
    <m/>
    <m/>
    <m/>
    <m/>
    <m/>
    <m/>
    <m/>
    <m/>
    <m/>
    <m/>
    <m/>
    <m/>
    <m/>
    <m/>
    <m/>
    <m/>
    <m/>
  </r>
  <r>
    <s v="Ok"/>
    <s v="Ok"/>
    <s v="Ok"/>
    <x v="24"/>
    <m/>
    <n v="193"/>
    <x v="106"/>
    <s v="Italy"/>
    <s v="Milano"/>
    <x v="0"/>
    <x v="2"/>
    <x v="106"/>
    <m/>
    <s v="Other early stage\Late stage"/>
    <s v="Marco de Palma"/>
    <s v="Altri"/>
    <s v="Marco de Palma"/>
    <s v="depalma.mar@gmail.com"/>
    <x v="67"/>
    <d v="2018-01-25T00:00:00"/>
    <x v="0"/>
    <s v="VV2"/>
    <m/>
    <x v="3"/>
    <m/>
    <m/>
    <s v="Fatturato 2017 di circa €140k (€40k nel 2016), con circa 30 clienti (11 nel 2016)._x000a__x000a_Round da €400k con pre-money di €1,7m."/>
    <d v="2018-01-25T00:00:00"/>
    <x v="24"/>
    <s v="OUT"/>
    <m/>
    <m/>
    <m/>
    <m/>
    <m/>
    <m/>
    <m/>
    <m/>
    <m/>
    <m/>
    <m/>
    <m/>
    <m/>
    <m/>
    <m/>
    <m/>
    <m/>
    <m/>
    <m/>
    <m/>
    <m/>
    <m/>
    <m/>
    <m/>
    <m/>
  </r>
  <r>
    <s v="Ok"/>
    <s v="Ok"/>
    <s v="Ok"/>
    <x v="24"/>
    <m/>
    <n v="194"/>
    <x v="107"/>
    <s v="Italy"/>
    <s v="Brescia"/>
    <x v="0"/>
    <x v="5"/>
    <x v="107"/>
    <m/>
    <s v="Other early stage\Late stage"/>
    <s v="Luca Mannucci-Endeavor"/>
    <s v="Advisor"/>
    <s v="Luca Mannucci"/>
    <s v="luca.mannucci@gmail.com"/>
    <x v="67"/>
    <d v="2018-01-23T00:00:00"/>
    <x v="0"/>
    <s v="VV2"/>
    <m/>
    <x v="1"/>
    <m/>
    <m/>
    <s v="Round da €3m. Calze Ileana è una società che nel 2017 ha un fatturato atteso di circa €7m di cui circa €0,1m riconducibili al progetto 1177."/>
    <d v="2018-01-25T00:00:00"/>
    <x v="24"/>
    <s v="OUT"/>
    <m/>
    <m/>
    <m/>
    <m/>
    <m/>
    <m/>
    <m/>
    <m/>
    <m/>
    <m/>
    <m/>
    <m/>
    <m/>
    <m/>
    <m/>
    <m/>
    <m/>
    <m/>
    <m/>
    <m/>
    <m/>
    <m/>
    <m/>
    <m/>
    <m/>
  </r>
  <r>
    <s v="Ok"/>
    <s v="Ok"/>
    <s v="Ok"/>
    <x v="24"/>
    <m/>
    <n v="178"/>
    <x v="108"/>
    <s v="Italy"/>
    <s v="Bergamo"/>
    <x v="0"/>
    <x v="9"/>
    <x v="108"/>
    <m/>
    <s v="Start-up stage\Venture"/>
    <s v="Autocandidatura"/>
    <s v="Autocandidatura"/>
    <s v="Alberto Sangalli"/>
    <s v="alberto@ilsettimocielo.com"/>
    <x v="68"/>
    <d v="2018-01-18T00:00:00"/>
    <x v="0"/>
    <s v="VV2"/>
    <m/>
    <x v="1"/>
    <m/>
    <m/>
    <s v="Ridotta scalabilità svantaggio del metodo di lavorazione rappresntato dai lunghi tempi di lavorazione (circa 2 giorni) che non si adatta a linee di produzione a ciclo continuo per prodotti a bassa qualità/costo."/>
    <d v="2018-01-25T00:00:00"/>
    <x v="24"/>
    <s v="OUT"/>
    <m/>
    <m/>
    <m/>
    <m/>
    <m/>
    <m/>
    <m/>
    <m/>
    <m/>
    <m/>
    <m/>
    <m/>
    <m/>
    <m/>
    <m/>
    <m/>
    <m/>
    <m/>
    <m/>
    <m/>
    <m/>
    <m/>
    <m/>
    <m/>
    <m/>
  </r>
  <r>
    <s v="Ok"/>
    <s v="Ok"/>
    <s v="Ok"/>
    <x v="37"/>
    <m/>
    <n v="197"/>
    <x v="109"/>
    <s v="Abroad"/>
    <s v="Madrid"/>
    <x v="15"/>
    <x v="1"/>
    <x v="109"/>
    <m/>
    <s v="Start-up stage\Venture"/>
    <s v="Autocandidatura"/>
    <s v="Autocandidatura"/>
    <s v="Ruben Garcia"/>
    <s v="ruben@digitallove.tech"/>
    <x v="69"/>
    <d v="2018-01-25T00:00:00"/>
    <x v="0"/>
    <s v="VV2"/>
    <m/>
    <x v="8"/>
    <m/>
    <m/>
    <m/>
    <d v="2018-02-02T00:00:00"/>
    <x v="37"/>
    <s v="OUT"/>
    <m/>
    <m/>
    <m/>
    <m/>
    <m/>
    <m/>
    <m/>
    <m/>
    <m/>
    <m/>
    <m/>
    <m/>
    <m/>
    <m/>
    <m/>
    <m/>
    <m/>
    <m/>
    <m/>
    <m/>
    <m/>
    <m/>
    <m/>
    <m/>
    <m/>
  </r>
  <r>
    <s v="Ok"/>
    <s v="Ok"/>
    <s v="Ok"/>
    <x v="0"/>
    <m/>
    <n v="205"/>
    <x v="110"/>
    <s v="Italy"/>
    <s v="Milano"/>
    <x v="0"/>
    <x v="2"/>
    <x v="110"/>
    <m/>
    <s v="Other early stage\Late stage"/>
    <s v="Mauro Odorico"/>
    <s v="Proprietaria"/>
    <s v="Vincenzo Russi"/>
    <s v="vincenzo.russi@e-novia.it"/>
    <x v="70"/>
    <d v="2018-03-14T00:00:00"/>
    <x v="0"/>
    <s v="VV2"/>
    <m/>
    <x v="0"/>
    <m/>
    <m/>
    <s v="Bocciata; valutazione pre-money superiore a €100m e nessuna risposta a fronte della richiesta documentazione."/>
    <d v="2018-02-02T00:00:00"/>
    <x v="0"/>
    <s v="OUT"/>
    <m/>
    <m/>
    <m/>
    <m/>
    <m/>
    <m/>
    <m/>
    <m/>
    <m/>
    <m/>
    <m/>
    <m/>
    <m/>
    <m/>
    <m/>
    <m/>
    <m/>
    <m/>
    <m/>
    <m/>
    <m/>
    <m/>
    <m/>
    <m/>
    <m/>
  </r>
  <r>
    <s v="Ok"/>
    <s v="Ok"/>
    <s v="Ok"/>
    <x v="37"/>
    <m/>
    <n v="206"/>
    <x v="111"/>
    <s v="Italy"/>
    <s v="Napoli"/>
    <x v="12"/>
    <x v="2"/>
    <x v="111"/>
    <m/>
    <s v="Start-up stage\Venture"/>
    <s v="Giuseppe Apicella-Banca Promos"/>
    <s v="Investitori professionali"/>
    <m/>
    <m/>
    <x v="71"/>
    <d v="2018-02-01T00:00:00"/>
    <x v="0"/>
    <s v="VV2"/>
    <m/>
    <x v="1"/>
    <m/>
    <m/>
    <m/>
    <d v="2018-02-02T00:00:00"/>
    <x v="37"/>
    <s v="OUT"/>
    <m/>
    <m/>
    <m/>
    <m/>
    <m/>
    <m/>
    <m/>
    <m/>
    <m/>
    <m/>
    <m/>
    <m/>
    <m/>
    <m/>
    <m/>
    <m/>
    <m/>
    <m/>
    <m/>
    <m/>
    <m/>
    <m/>
    <m/>
    <m/>
    <m/>
  </r>
  <r>
    <s v="Ok"/>
    <s v="Ok"/>
    <s v="Ok"/>
    <x v="22"/>
    <m/>
    <n v="140"/>
    <x v="112"/>
    <s v="Italy"/>
    <s v="Napoli"/>
    <x v="12"/>
    <x v="2"/>
    <x v="112"/>
    <s v="Uni Federico II"/>
    <s v="Other early stage\Late stage"/>
    <s v="Francesca Perrone"/>
    <s v="Investitori professionali"/>
    <s v="Antonio Caraviello"/>
    <s v="antonio.caraviello@sophiahightech.com"/>
    <x v="55"/>
    <d v="2017-12-04T00:00:00"/>
    <x v="0"/>
    <s v="VV2"/>
    <m/>
    <x v="1"/>
    <m/>
    <m/>
    <s v="Progetto che è stato assegnato in prima istanza a VV3: VV3 lo ha bocciato perché il modello di business è per commessa/troppo consulenziale e poco scalabile._x000a__x000a_Confermata analisi in termini di modello di business poco scalabile; da metter in contatto con Cyber Dyne per eventuali collaborazioni._x000a__x000a_Chiudono 2017 con €1,2m di fatturato (+20&amp; vs. 2016)."/>
    <d v="2018-02-09T00:00:00"/>
    <x v="22"/>
    <s v="OUT"/>
    <m/>
    <m/>
    <m/>
    <m/>
    <m/>
    <m/>
    <m/>
    <m/>
    <m/>
    <m/>
    <m/>
    <m/>
    <m/>
    <m/>
    <m/>
    <m/>
    <m/>
    <m/>
    <m/>
    <m/>
    <m/>
    <m/>
    <m/>
    <m/>
    <m/>
  </r>
  <r>
    <s v="Ok"/>
    <s v="Ok"/>
    <s v="Ok"/>
    <x v="40"/>
    <m/>
    <n v="201"/>
    <x v="113"/>
    <s v="Abroad"/>
    <s v="Barcellona"/>
    <x v="15"/>
    <x v="2"/>
    <x v="113"/>
    <m/>
    <s v="Start-up stage\Venture"/>
    <s v="Autocandidatura"/>
    <s v="Autocandidatura"/>
    <s v="Filippo Meloni"/>
    <s v="filippo.meloni@tripmedic.com"/>
    <x v="72"/>
    <d v="2018-02-01T00:00:00"/>
    <x v="0"/>
    <s v="VV2"/>
    <m/>
    <x v="3"/>
    <m/>
    <m/>
    <s v="Ricercano un investimento da €300k da parte di VC e/o Angel Investors per crescere e prepararsi ad un Round A di finanziamento ad inizio 2019."/>
    <d v="2018-02-09T00:00:00"/>
    <x v="40"/>
    <s v="OUT"/>
    <m/>
    <m/>
    <m/>
    <m/>
    <m/>
    <m/>
    <m/>
    <m/>
    <m/>
    <m/>
    <m/>
    <m/>
    <m/>
    <m/>
    <m/>
    <m/>
    <m/>
    <m/>
    <m/>
    <m/>
    <m/>
    <m/>
    <m/>
    <m/>
    <m/>
  </r>
  <r>
    <s v="Ok"/>
    <s v="Ok"/>
    <s v="Ok"/>
    <x v="40"/>
    <m/>
    <n v="210"/>
    <x v="114"/>
    <s v="Italy"/>
    <s v="Milano"/>
    <x v="0"/>
    <x v="9"/>
    <x v="114"/>
    <m/>
    <s v="Other early stage\Late stage"/>
    <s v="Vincenzo Vitelli"/>
    <s v="Dottore commercialista"/>
    <s v="Marco Beretta"/>
    <s v="marco.beretta@holeinonefood.com"/>
    <x v="73"/>
    <d v="2018-02-05T00:00:00"/>
    <x v="0"/>
    <s v="VV2"/>
    <m/>
    <x v="5"/>
    <m/>
    <m/>
    <s v="Programmato, per questioni di relazioni, incontro introduttivo per il 27/2._x000a__x000a_Ricercano €1m di cui €0,5m ha ricevuto commitement da banche."/>
    <d v="2018-02-09T00:00:00"/>
    <x v="40"/>
    <s v="OUT"/>
    <m/>
    <m/>
    <m/>
    <m/>
    <m/>
    <m/>
    <m/>
    <m/>
    <m/>
    <m/>
    <m/>
    <m/>
    <m/>
    <m/>
    <m/>
    <m/>
    <m/>
    <m/>
    <m/>
    <m/>
    <m/>
    <m/>
    <m/>
    <m/>
    <m/>
  </r>
  <r>
    <s v="Ok"/>
    <s v="Ok"/>
    <s v="Ok"/>
    <x v="40"/>
    <m/>
    <n v="211"/>
    <x v="115"/>
    <s v="Italy"/>
    <s v="Taranto"/>
    <x v="6"/>
    <x v="2"/>
    <x v="115"/>
    <m/>
    <s v="Start-up stage\Venture"/>
    <s v="Autocandidatura"/>
    <s v="Autocandidatura"/>
    <s v="Alessandro Basso "/>
    <s v="basso.ale@buongiornodottore.it"/>
    <x v="73"/>
    <d v="2018-02-05T00:00:00"/>
    <x v="0"/>
    <s v="VV2"/>
    <m/>
    <x v="3"/>
    <m/>
    <m/>
    <s v="Round da €400k."/>
    <d v="2018-02-09T00:00:00"/>
    <x v="40"/>
    <s v="OUT"/>
    <m/>
    <m/>
    <m/>
    <m/>
    <m/>
    <m/>
    <m/>
    <m/>
    <m/>
    <m/>
    <m/>
    <m/>
    <m/>
    <m/>
    <m/>
    <m/>
    <m/>
    <m/>
    <m/>
    <m/>
    <m/>
    <m/>
    <m/>
    <m/>
    <m/>
  </r>
  <r>
    <s v="Ok"/>
    <s v="Ok"/>
    <s v="Ok"/>
    <x v="30"/>
    <m/>
    <n v="214"/>
    <x v="116"/>
    <s v="Italy"/>
    <s v="N.A. Italy"/>
    <x v="3"/>
    <x v="2"/>
    <x v="116"/>
    <m/>
    <s v="Start-up stage\Venture"/>
    <s v="Giulio Valiante"/>
    <s v="Proprietaria"/>
    <m/>
    <m/>
    <x v="74"/>
    <d v="2018-02-07T00:00:00"/>
    <x v="0"/>
    <s v="VV2"/>
    <m/>
    <x v="3"/>
    <m/>
    <m/>
    <s v="Interessante ma forse troppo seed."/>
    <d v="2018-02-09T00:00:00"/>
    <x v="30"/>
    <s v="OUT"/>
    <m/>
    <m/>
    <m/>
    <m/>
    <m/>
    <m/>
    <m/>
    <m/>
    <m/>
    <m/>
    <m/>
    <m/>
    <m/>
    <m/>
    <m/>
    <m/>
    <m/>
    <m/>
    <m/>
    <m/>
    <m/>
    <m/>
    <m/>
    <m/>
    <m/>
  </r>
  <r>
    <s v="Ok"/>
    <s v="Ok"/>
    <s v="Ok"/>
    <x v="43"/>
    <s v=" "/>
    <n v="2773"/>
    <x v="117"/>
    <s v="Italy"/>
    <s v="Milano"/>
    <x v="0"/>
    <x v="3"/>
    <x v="117"/>
    <s v=" "/>
    <s v="Start-up stage\Venture"/>
    <s v="Autocandidatura"/>
    <s v="Autocandidatura"/>
    <s v="Andrea Giannuzzi"/>
    <s v="andrea.giannuzzi@foolfarm.com"/>
    <x v="75"/>
    <d v="2023-06-05T00:00:00"/>
    <x v="0"/>
    <s v="VV5"/>
    <m/>
    <x v="3"/>
    <s v="Yes"/>
    <m/>
    <s v="Ricavi attesi: €20k nel 2023; €110k nel 2024; €700k nel 2025; €2,3m nel 2026;€6,6m nel 2027._x000a_Ad oggi, un PoC con Cifarelli da €10k._x000a_Raccolti €325k in un pre-seed tramite SAFE ad una pre-money valuation di €2m._x000a_Cap table: FoolFarm 30%; il founder con il seed round avrà 25% + 15% di ESOP."/>
    <d v="2023-05-29T00:00:00"/>
    <x v="43"/>
    <s v="OUT"/>
    <s v=" "/>
    <s v=" "/>
    <s v=" "/>
    <s v=" "/>
    <s v=" "/>
    <s v=" "/>
    <s v=" "/>
    <s v=" "/>
    <s v=" "/>
    <s v=" "/>
    <s v=" "/>
    <s v=" "/>
    <s v=" "/>
    <s v=" "/>
    <s v=" "/>
    <s v=" "/>
    <s v=" "/>
    <s v=" "/>
    <s v=" "/>
    <s v=" "/>
    <s v=" "/>
    <s v=" "/>
    <s v=" "/>
    <s v=" "/>
    <s v=" "/>
  </r>
  <r>
    <s v="Ok"/>
    <s v="Ok"/>
    <s v="Ok"/>
    <x v="22"/>
    <m/>
    <n v="216"/>
    <x v="118"/>
    <s v="Italy"/>
    <s v="Torino"/>
    <x v="11"/>
    <x v="3"/>
    <x v="118"/>
    <m/>
    <s v="Start-up stage\Venture"/>
    <s v="Francesco D'Antonio-Iniziativa"/>
    <s v="Advisor"/>
    <s v="Francesco D'Antonio"/>
    <s v="francesco.dantonio@iniziativa.cc"/>
    <x v="74"/>
    <d v="2018-02-07T00:00:00"/>
    <x v="0"/>
    <s v="VV2"/>
    <m/>
    <x v="3"/>
    <m/>
    <m/>
    <s v="Troppo seed e scenario competitivo piuttosto &quot;affollato&quot;."/>
    <d v="2018-02-09T00:00:00"/>
    <x v="22"/>
    <s v="OUT"/>
    <m/>
    <m/>
    <m/>
    <m/>
    <m/>
    <m/>
    <m/>
    <m/>
    <m/>
    <m/>
    <m/>
    <m/>
    <m/>
    <m/>
    <m/>
    <m/>
    <m/>
    <m/>
    <m/>
    <m/>
    <m/>
    <m/>
    <m/>
    <m/>
    <m/>
  </r>
  <r>
    <s v="Ok"/>
    <s v="Ok"/>
    <s v="Ok"/>
    <x v="22"/>
    <m/>
    <n v="217"/>
    <x v="119"/>
    <s v="Italy"/>
    <s v="Milano"/>
    <x v="0"/>
    <x v="3"/>
    <x v="119"/>
    <m/>
    <s v="Other early stage\Late stage"/>
    <s v="Francesco D'Antonio-Iniziativa"/>
    <s v="Advisor"/>
    <s v="Francesco D'Antonio"/>
    <s v="francesco.dantonio@iniziativa.cc"/>
    <x v="74"/>
    <d v="2018-02-07T00:00:00"/>
    <x v="0"/>
    <s v="VV2"/>
    <m/>
    <x v="1"/>
    <m/>
    <m/>
    <s v="Modello di business poco scalabile."/>
    <d v="2018-02-09T00:00:00"/>
    <x v="22"/>
    <s v="OUT"/>
    <m/>
    <m/>
    <m/>
    <m/>
    <m/>
    <m/>
    <m/>
    <m/>
    <m/>
    <m/>
    <m/>
    <m/>
    <m/>
    <m/>
    <m/>
    <m/>
    <m/>
    <m/>
    <m/>
    <m/>
    <m/>
    <m/>
    <m/>
    <m/>
    <m/>
  </r>
  <r>
    <s v="Ok"/>
    <s v="Ok"/>
    <s v="Ok"/>
    <x v="30"/>
    <m/>
    <n v="218"/>
    <x v="120"/>
    <s v="Italy"/>
    <s v="Napoli"/>
    <x v="12"/>
    <x v="2"/>
    <x v="120"/>
    <m/>
    <s v="Start-up stage\Venture"/>
    <s v="Aniello D'Auria"/>
    <s v="Altri"/>
    <s v="Vincenzo Chianese"/>
    <s v="v.chianese@quicon.eu"/>
    <x v="76"/>
    <d v="2018-02-08T00:00:00"/>
    <x v="0"/>
    <s v="VV2"/>
    <m/>
    <x v="8"/>
    <m/>
    <m/>
    <s v="Iniziativa troppo seed; ricercano €500k._x000a_Da una prima analisi sembra inoltre essere ennesima soluzione di marketing di prossimità; mercato iper affollato."/>
    <d v="2018-02-16T00:00:00"/>
    <x v="30"/>
    <s v="OUT"/>
    <m/>
    <m/>
    <m/>
    <m/>
    <m/>
    <m/>
    <m/>
    <m/>
    <m/>
    <m/>
    <m/>
    <m/>
    <m/>
    <m/>
    <m/>
    <m/>
    <m/>
    <m/>
    <m/>
    <m/>
    <m/>
    <m/>
    <m/>
    <m/>
    <m/>
  </r>
  <r>
    <s v="Ok"/>
    <s v="Ok"/>
    <s v="Ok"/>
    <x v="30"/>
    <m/>
    <n v="225"/>
    <x v="121"/>
    <s v="Italy"/>
    <s v="Milano"/>
    <x v="0"/>
    <x v="1"/>
    <x v="121"/>
    <m/>
    <s v="Other early stage\Late stage"/>
    <s v="Francesco Alessandrini Gentili"/>
    <s v="Advisor"/>
    <s v="Francesco Alessandrini Gentili"/>
    <s v="francesco.alessandrinigentili@gmail.com"/>
    <x v="77"/>
    <d v="2018-02-13T00:00:00"/>
    <x v="0"/>
    <s v="VV2"/>
    <m/>
    <x v="3"/>
    <m/>
    <m/>
    <s v="Ricercavo €400k."/>
    <d v="2018-02-16T00:00:00"/>
    <x v="30"/>
    <s v="OUT"/>
    <m/>
    <m/>
    <m/>
    <m/>
    <m/>
    <m/>
    <m/>
    <m/>
    <m/>
    <m/>
    <m/>
    <m/>
    <m/>
    <m/>
    <m/>
    <m/>
    <m/>
    <m/>
    <m/>
    <m/>
    <m/>
    <m/>
    <m/>
    <m/>
    <m/>
  </r>
  <r>
    <s v="Ok"/>
    <s v="Ok"/>
    <s v="Ok"/>
    <x v="22"/>
    <m/>
    <n v="228"/>
    <x v="122"/>
    <s v="Italy"/>
    <s v="Milano"/>
    <x v="0"/>
    <x v="2"/>
    <x v="122"/>
    <m/>
    <s v="Other early stage\Late stage"/>
    <s v="Astorre Modena-Terra Venture Partners"/>
    <s v="Investitori professionali"/>
    <s v="Imanuel Baharier"/>
    <s v="imanuel.baharier@sparkling18.com"/>
    <x v="78"/>
    <d v="2018-02-27T00:00:00"/>
    <x v="0"/>
    <s v="VV2"/>
    <m/>
    <x v="0"/>
    <m/>
    <m/>
    <s v="Effettuato incontro introduttivo per il 27/2."/>
    <d v="2018-02-23T00:00:00"/>
    <x v="22"/>
    <s v="OUT"/>
    <m/>
    <m/>
    <m/>
    <m/>
    <m/>
    <m/>
    <m/>
    <m/>
    <m/>
    <m/>
    <m/>
    <m/>
    <m/>
    <m/>
    <m/>
    <m/>
    <m/>
    <m/>
    <m/>
    <m/>
    <m/>
    <m/>
    <m/>
    <m/>
    <m/>
  </r>
  <r>
    <s v="Ok"/>
    <s v="Ok"/>
    <s v="Ok"/>
    <x v="44"/>
    <m/>
    <n v="231"/>
    <x v="123"/>
    <s v="Italy"/>
    <s v="Milano"/>
    <x v="0"/>
    <x v="8"/>
    <x v="123"/>
    <m/>
    <s v="Start-up stage\Venture"/>
    <s v="Luca Maran-DeA Capital"/>
    <s v="Investitori professionali"/>
    <s v="Luca Maran"/>
    <s v="luca.maran@deacapital.com"/>
    <x v="79"/>
    <d v="2018-04-04T00:00:00"/>
    <x v="0"/>
    <s v="VV2"/>
    <m/>
    <x v="0"/>
    <m/>
    <m/>
    <s v="Effettuato incontro in data 3/3. Dimensione d'investimento non allineata alle politche del fondo."/>
    <d v="2018-02-23T00:00:00"/>
    <x v="44"/>
    <s v="OUT"/>
    <m/>
    <m/>
    <m/>
    <m/>
    <m/>
    <m/>
    <m/>
    <m/>
    <m/>
    <m/>
    <m/>
    <m/>
    <m/>
    <m/>
    <m/>
    <m/>
    <m/>
    <m/>
    <m/>
    <m/>
    <m/>
    <m/>
    <m/>
    <m/>
    <m/>
  </r>
  <r>
    <s v="Ok"/>
    <s v="Ok"/>
    <s v="Ok"/>
    <x v="22"/>
    <m/>
    <n v="233"/>
    <x v="124"/>
    <s v="Italy"/>
    <s v="Treviso"/>
    <x v="13"/>
    <x v="2"/>
    <x v="124"/>
    <m/>
    <s v="Start-up stage\Venture"/>
    <s v="Giuseppe Rigato-Annia Partners"/>
    <s v="Advisor"/>
    <s v="Giuseppe Rigato"/>
    <s v="g.rigato@anniapartners.it"/>
    <x v="79"/>
    <d v="2018-02-19T00:00:00"/>
    <x v="0"/>
    <s v="VV2"/>
    <m/>
    <x v="8"/>
    <m/>
    <m/>
    <s v="Iniziativa seed e competitor piuttosto consolidati (Axios e Argo)."/>
    <d v="2018-02-23T00:00:00"/>
    <x v="22"/>
    <s v="OUT"/>
    <m/>
    <m/>
    <m/>
    <m/>
    <m/>
    <m/>
    <m/>
    <m/>
    <m/>
    <m/>
    <m/>
    <m/>
    <m/>
    <m/>
    <m/>
    <m/>
    <m/>
    <m/>
    <m/>
    <m/>
    <m/>
    <m/>
    <m/>
    <m/>
    <m/>
  </r>
  <r>
    <s v="Ok"/>
    <s v="Ok"/>
    <s v="Ok"/>
    <x v="45"/>
    <s v=" "/>
    <n v="2703"/>
    <x v="125"/>
    <s v="Italy"/>
    <s v="Milano"/>
    <x v="0"/>
    <x v="3"/>
    <x v="125"/>
    <s v=" "/>
    <s v="Start-up stage\Venture"/>
    <s v="Elena Vittone"/>
    <s v="Proprietaria"/>
    <s v="Andrea Danielli "/>
    <s v="andrea@mopso.eu"/>
    <x v="80"/>
    <d v="2024-06-03T00:00:00"/>
    <x v="0"/>
    <s v="VV5"/>
    <m/>
    <x v="8"/>
    <m/>
    <m/>
    <s v="Bocciata a maggio 2023 con motivazione 1.a_x000a_Business model: pay-per-use e subscription._x000a_Pricing: su persona fisica: tra €5-20€ in base ai volumi, per persone giuridiche €20-€250._x000a_Team: 9 persone_x000a_Clienti: Illimity, Credem, Reale group, Change capital._x000a_Ricavi: €237k (di cui €100k di grant) nel 2022; 2023: €116k (a maggio ’23 contavano di chiudere a €800k); 2024e: €667k; 2025e: 1,9m; 2026e: €4,9m (EBITDA positive). _x000a_Fundraising: €1-1,5m (€750k già committed) ad una pre-money valuation di €4m da utilizzare per incremento del team sales._x000a_Feedback utilizzo piattaforma: non è possibile analizzare casse e fondazioni, è possibile vedere la parte della captable (di cui una delle due persone che gli abbiamo mandato la captable è sbagliata)._x000a__x000a_&gt; motivo rejection: percorso di crescita (passati da €237k nel 2022 a €116k nel 2023), prodotto non ancora finalizzato, competition sul mercato."/>
    <d v="2023-03-13T00:00:00"/>
    <x v="45"/>
    <s v="OUT"/>
    <s v=" "/>
    <s v=" "/>
    <s v=" "/>
    <s v=" "/>
    <s v=" "/>
    <s v=" "/>
    <s v=" "/>
    <s v=" "/>
    <s v=" "/>
    <s v=" "/>
    <s v=" "/>
    <s v=" "/>
    <s v=" "/>
    <s v=" "/>
    <s v=" "/>
    <s v=" "/>
    <s v=" "/>
    <s v=" "/>
    <s v=" "/>
    <s v=" "/>
    <s v=" "/>
    <s v=" "/>
    <s v=" "/>
    <s v=" "/>
    <s v=" "/>
  </r>
  <r>
    <s v="Ok"/>
    <s v="Ok"/>
    <s v="Ok"/>
    <x v="46"/>
    <s v=" "/>
    <n v="2565"/>
    <x v="126"/>
    <s v="Italy"/>
    <s v="Milano"/>
    <x v="0"/>
    <x v="3"/>
    <x v="126"/>
    <s v=" "/>
    <s v="Start-up stage\Venture"/>
    <s v="Elena Vittone"/>
    <s v="Proprietaria"/>
    <s v="Giorgio Pagliara"/>
    <s v="Giorgio.pagliara@spoki.it"/>
    <x v="81"/>
    <d v="2024-06-10T00:00:00"/>
    <x v="0"/>
    <s v="VV5"/>
    <m/>
    <x v="2"/>
    <s v="Yes"/>
    <m/>
    <s v="Rejected a novembre 2022 con motivazione 1.a (da monitorare), e a maggio 2023 con motivazione 1.a (da monitorare) e a marzo 2024 con motivazione 2.a, ricontattati dal founder._x000a_Fondata nel 2020._x000a_Team: 25 persone._x000a_Business model SaaS:_x000a_Gross margin: oltre il 55%._x000a_Churn rate: 20%_x000a_Ricavi 2021: €46k; 2022: €410k; 2023: €1m; 2024e: €3m; 2025e: €10m; 2026e: €25m; 2027e: €50m._x000a_Fundraised: erano in raccolta per €500-600k (commitment di Digital Magics per €220k) ad una pre money di €2,5m._x000a_Fundraising: €4m-€5m ad una pre money di €20m._x000a__x000a_&gt; motivo rejection: pre money elevata, competition elevata."/>
    <d v="2022-11-08T00:00:00"/>
    <x v="46"/>
    <s v="OUT"/>
    <s v=" "/>
    <s v=" "/>
    <s v=" "/>
    <s v=" "/>
    <s v=" "/>
    <s v=" "/>
    <s v=" "/>
    <s v=" "/>
    <s v=" "/>
    <s v=" "/>
    <s v=" "/>
    <s v=" "/>
    <s v=" "/>
    <s v=" "/>
    <s v=" "/>
    <s v=" "/>
    <s v=" "/>
    <s v=" "/>
    <s v=" "/>
    <s v=" "/>
    <s v=" "/>
    <s v=" "/>
    <s v=" "/>
    <s v=" "/>
    <s v=" "/>
  </r>
  <r>
    <s v="Ok"/>
    <s v="Ok"/>
    <s v="Ok"/>
    <x v="47"/>
    <m/>
    <n v="232"/>
    <x v="127"/>
    <s v="Italy"/>
    <s v="Monza"/>
    <x v="0"/>
    <x v="0"/>
    <x v="127"/>
    <m/>
    <s v="Start-up stage\Venture"/>
    <s v="Autocandidatura"/>
    <s v="Autocandidatura"/>
    <s v="Rudy Lazzarin"/>
    <s v="lazzarinrudy@gmail.com"/>
    <x v="79"/>
    <d v="2018-02-27T00:00:00"/>
    <x v="0"/>
    <s v="VV2"/>
    <m/>
    <x v="3"/>
    <m/>
    <m/>
    <s v="Ticket investimento ridotto (€100k); fase seed anche se marketplace è già sviluppato; mercato di dimensioni piccole e prospettive di crescita non coerenti col fondo."/>
    <d v="2018-03-02T00:00:00"/>
    <x v="47"/>
    <s v="OUT"/>
    <m/>
    <m/>
    <m/>
    <m/>
    <m/>
    <m/>
    <m/>
    <m/>
    <m/>
    <m/>
    <m/>
    <m/>
    <m/>
    <m/>
    <m/>
    <m/>
    <m/>
    <m/>
    <m/>
    <m/>
    <m/>
    <m/>
    <m/>
    <m/>
    <m/>
  </r>
  <r>
    <s v="Ok"/>
    <s v="Ok"/>
    <s v="Ok"/>
    <x v="48"/>
    <m/>
    <n v="235"/>
    <x v="128"/>
    <s v="Italy"/>
    <s v="Milano"/>
    <x v="0"/>
    <x v="3"/>
    <x v="128"/>
    <m/>
    <s v="Start-up stage\Venture"/>
    <s v=" Luciano Balbo-Oltre Venture"/>
    <s v="Investitori professionali"/>
    <s v="Michele Cutillo"/>
    <s v="m.cutillo@keycrime.com"/>
    <x v="82"/>
    <d v="2021-11-04T00:00:00"/>
    <x v="0"/>
    <s v="VV5"/>
    <m/>
    <x v="3"/>
    <m/>
    <m/>
    <s v="Rejected a marzo 2018 con motivazione 1.a, ci sono stati reintrodotti da Giovanni De Caro._x000a__x000a_Nel portafoglio di Oltreventure (che detiene il 15%), hanno raccolto in totale €2,7m in tre round. L'ultimo nel 2021 è stato di €1,1m con post-money €7,7m._x000a_Partnership with Almaviva, Ministero degli Interni e IBM Security._x000a_Inizieranno a fatturare nel 2022 (attesi €4,4m)._x000a_In raccolta per €2m da chiudere nel H1 2022."/>
    <d v="2018-03-02T00:00:00"/>
    <x v="48"/>
    <s v="OUT"/>
    <m/>
    <m/>
    <m/>
    <m/>
    <m/>
    <m/>
    <m/>
    <m/>
    <m/>
    <m/>
    <m/>
    <m/>
    <m/>
    <m/>
    <m/>
    <m/>
    <m/>
    <m/>
    <m/>
    <m/>
    <m/>
    <m/>
    <m/>
    <m/>
    <m/>
  </r>
  <r>
    <s v="Ok"/>
    <s v="Ok"/>
    <s v="Ok"/>
    <x v="47"/>
    <m/>
    <n v="236"/>
    <x v="129"/>
    <s v="Italy"/>
    <s v="Milano"/>
    <x v="0"/>
    <x v="2"/>
    <x v="129"/>
    <m/>
    <s v="Start-up stage\Venture"/>
    <s v="Autocandidatura"/>
    <s v="Autocandidatura"/>
    <s v="Silvano Salandin"/>
    <s v="s.salandin@thesociallender.it"/>
    <x v="82"/>
    <d v="2018-03-01T00:00:00"/>
    <x v="0"/>
    <s v="VV2"/>
    <m/>
    <x v="3"/>
    <m/>
    <m/>
    <s v="L'autorità di vigilanza ha autorizzato la piattaforma ad operare a fine gennaio 2018._x000a_Non hanno ancora metriche._x000a_Inoltre anche in termini di business model sembrano più un'azienda consulting-oriented che tech-oriented."/>
    <d v="2018-03-01T00:00:00"/>
    <x v="47"/>
    <s v="OUT"/>
    <m/>
    <m/>
    <m/>
    <m/>
    <m/>
    <m/>
    <m/>
    <m/>
    <m/>
    <m/>
    <m/>
    <m/>
    <m/>
    <m/>
    <m/>
    <m/>
    <m/>
    <m/>
    <m/>
    <m/>
    <m/>
    <m/>
    <m/>
    <m/>
    <m/>
  </r>
  <r>
    <s v="Ok"/>
    <s v="Ok"/>
    <s v="Ok"/>
    <x v="49"/>
    <s v=" "/>
    <n v="2724"/>
    <x v="130"/>
    <s v="Italy"/>
    <s v="Rimini"/>
    <x v="1"/>
    <x v="3"/>
    <x v="130"/>
    <s v=" "/>
    <s v="Start-up stage\Venture"/>
    <s v="Elena Vittone"/>
    <s v="Proprietaria"/>
    <s v="Marco Pari"/>
    <s v="marco@neurality.it"/>
    <x v="83"/>
    <d v="2023-05-22T00:00:00"/>
    <x v="3"/>
    <s v="VV5"/>
    <m/>
    <x v="3"/>
    <s v="Yes"/>
    <m/>
    <s v="Fondata nel 2018. Sono partiti dall'ambito medicale, ora il focus è il settore manifatturiero. _x000a_Revenue model: set up fee + vendita del software tramite licenza + fee una tantum per customizzazione, assistenza, manutenzione. Ricavi '22: €150k (derivanti da progetti che dal '23 si stanno convertendo o si sono convertiti in licenze); '23: €300k (ricavi ricorrenti YTD: €24k). Clienti ad oggi: 8, di cui 6 sono utilizzatori diretti della piattaforma e 2 produttori di macchine (che comunque usano la piattaforma). Pipeline: 12 clienti._x000a_In raccolta per €500k (hanno elaborato anche uno scenario alternativo che prevede raccolta per €1m) ad una pre-money valuation di €6,4m._x000a_Dubbi su processo di vendita che richiede tempi lunghi."/>
    <d v="2023-03-29T00:00:00"/>
    <x v="49"/>
    <s v="OUT"/>
    <s v=" "/>
    <s v=" "/>
    <s v=" "/>
    <s v=" "/>
    <s v=" "/>
    <s v=" "/>
    <s v=" "/>
    <s v=" "/>
    <s v=" "/>
    <s v=" "/>
    <s v=" "/>
    <s v=" "/>
    <s v=" "/>
    <s v=" "/>
    <s v=" "/>
    <s v=" "/>
    <s v=" "/>
    <s v=" "/>
    <s v=" "/>
    <s v=" "/>
    <s v=" "/>
    <s v=" "/>
    <s v=" "/>
    <s v=" "/>
    <s v=" "/>
  </r>
  <r>
    <s v="Ok"/>
    <s v="Ok"/>
    <s v="Ok"/>
    <x v="50"/>
    <m/>
    <n v="1687"/>
    <x v="131"/>
    <s v="Italy"/>
    <s v="Sassari"/>
    <x v="23"/>
    <x v="3"/>
    <x v="131"/>
    <m/>
    <s v="Other early stage\Late stage"/>
    <s v="Amedeo Giurazza"/>
    <s v="Proprietaria"/>
    <s v="Fabio Roberto Sotgiu"/>
    <s v="fabio@cubecontrols.com"/>
    <x v="84"/>
    <d v="2023-05-15T00:00:00"/>
    <x v="0"/>
    <s v="VV5"/>
    <m/>
    <x v="11"/>
    <s v="Yes"/>
    <m/>
    <s v="Rejected a dicembre 2021 con motivazione 2.b._x000a_In raccolta per €2m ad una pre-money attesa di €10-12m. Interesse di CDP._x000a_Fatturato 2022: €2,7m._x000a_Potenziale di exit tra un paio di anni con case automobilistiche (McLaren, Pagani), che hanno già manifestato interesse ad acquisirli."/>
    <d v="2020-10-09T00:00:00"/>
    <x v="50"/>
    <s v="OUT"/>
    <m/>
    <m/>
    <m/>
    <m/>
    <m/>
    <m/>
    <m/>
    <m/>
    <m/>
    <m/>
    <m/>
    <m/>
    <m/>
    <m/>
    <m/>
    <m/>
    <m/>
    <m/>
    <m/>
    <m/>
    <m/>
    <m/>
    <m/>
    <m/>
    <m/>
  </r>
  <r>
    <s v="Ok"/>
    <s v="Ok"/>
    <s v="Ok"/>
    <x v="50"/>
    <s v=" "/>
    <n v="2606"/>
    <x v="132"/>
    <s v="Italy"/>
    <s v="Milano"/>
    <x v="0"/>
    <x v="1"/>
    <x v="132"/>
    <s v=" "/>
    <s v="Start-up stage\Venture"/>
    <s v=" Antonio Iannone-The Food Cons"/>
    <s v="Advisor"/>
    <s v=" Antonio Iannone-The Food Cons"/>
    <s v="antonio@thefoodcons.com"/>
    <x v="85"/>
    <d v="2023-05-15T00:00:00"/>
    <x v="0"/>
    <s v="VV5"/>
    <m/>
    <x v="3"/>
    <s v="Yes"/>
    <m/>
    <s v="Bocciati a gennaio 2023 per fase di vita (da monitorare), ci hanno riscritto a maggio 2023 per una call di aggiornamento. _x000a__x000a_Lato business, stanno aggiungendo la possibilità di assumere lavoratori in somministrazione sempre in ambito ristorazione. _x000a_Ad oggi, ci sono 3k Ho.Re.Ca iscritti in piattaforma, di cui il 60% sono utilizzatori; +25k lavoratori iscritti, di cui impiegati circa 400 al mese._x000a_Ricavi: €120k nel 2021, €250k nel 2022 (vs. €400k previsti nel budget, non realizzati a causa di rallentamento nel lancio della formazione), €800k nel 2023e (non includendo la somministrazione), di cui €100 YTD._x000a_Hanno raccolto seed da €500k (Avanzi, Socialfare) e €1m da CDP Fondo Rilancio (stanno incassando la prima tranche)._x000a_Fabbisogno finanziario: €2,5-4,5m per copertura di 12-18 mesi. Vorrebbero aprire il round tra ottobre e dicembre '23 (obiettivo €70k di MRR) ad una pre-money valuation di €4,5-5m._x000a_Da fissare call di aggiornamento prima dell'estate per resoconto sui primi 6 mesi del 2023 e una seconda call dopo la partenza della somministazione. "/>
    <d v="2022-12-14T00:00:00"/>
    <x v="50"/>
    <s v="OUT"/>
    <s v=" "/>
    <s v=" "/>
    <s v=" "/>
    <s v=" "/>
    <s v=" "/>
    <s v=" "/>
    <s v=" "/>
    <s v=" "/>
    <s v=" "/>
    <s v=" "/>
    <s v=" "/>
    <s v=" "/>
    <s v=" "/>
    <s v=" "/>
    <s v=" "/>
    <s v=" "/>
    <s v=" "/>
    <s v=" "/>
    <s v=" "/>
    <s v=" "/>
    <s v=" "/>
    <s v=" "/>
    <s v=" "/>
    <s v=" "/>
    <s v=" "/>
  </r>
  <r>
    <s v="Ok"/>
    <s v="Ok"/>
    <s v="Ok"/>
    <x v="50"/>
    <s v=" "/>
    <n v="2732"/>
    <x v="133"/>
    <s v="Italy"/>
    <s v="Roma"/>
    <x v="7"/>
    <x v="3"/>
    <x v="133"/>
    <s v=" "/>
    <s v="Start-up stage\Venture"/>
    <s v="Antonio Iannone-The food cons"/>
    <s v="Advisor"/>
    <s v="Antonio Iannone"/>
    <s v="antonio@thefoodcons.com"/>
    <x v="86"/>
    <d v="2023-05-15T00:00:00"/>
    <x v="0"/>
    <s v="VV5"/>
    <m/>
    <x v="3"/>
    <s v="Yes"/>
    <m/>
    <s v="Fondata nel 2020._x000a_130 aziende (700 dipendenti usano il servizio), oltre 250 ristoranti iscritti._x000a_Ricavi '22: €42k; '23e: €250k (non includendo round). Revenue model: CibusPay trattiene una fee del 10% su ogni transazione. _x000a_In raccolta per €2m ad una pre-money valuation di €7m."/>
    <d v="2023-04-12T00:00:00"/>
    <x v="50"/>
    <s v="OUT"/>
    <s v=" "/>
    <s v=" "/>
    <s v=" "/>
    <s v=" "/>
    <s v=" "/>
    <s v=" "/>
    <s v=" "/>
    <s v=" "/>
    <s v=" "/>
    <s v=" "/>
    <s v=" "/>
    <s v=" "/>
    <s v=" "/>
    <s v=" "/>
    <s v=" "/>
    <s v=" "/>
    <s v=" "/>
    <s v=" "/>
    <s v=" "/>
    <s v=" "/>
    <s v=" "/>
    <s v=" "/>
    <s v=" "/>
    <s v=" "/>
    <s v=" "/>
  </r>
  <r>
    <s v="Ok"/>
    <s v="Ok"/>
    <s v="Ok"/>
    <x v="0"/>
    <m/>
    <n v="252"/>
    <x v="134"/>
    <s v="Italy"/>
    <s v="Milano"/>
    <x v="0"/>
    <x v="3"/>
    <x v="134"/>
    <m/>
    <s v="Start-up stage\Venture"/>
    <s v="Autocandidatura"/>
    <s v="Autocandidatura"/>
    <s v="Stefano Oddo"/>
    <s v="stefano.oddo10@gmail.com"/>
    <x v="87"/>
    <d v="2018-03-02T00:00:00"/>
    <x v="0"/>
    <s v="VV2"/>
    <m/>
    <x v="3"/>
    <m/>
    <m/>
    <s v="Servizio interessante tuttavia al momento non dovrebbe essere di interesse del fondo in quanto (i) sono in una fase di sviluppo iniziale e (ii) il piano di sviluppo in termini di economics è poco  ambizioso (€2,9m ricavi nel 2022 con €0,4m di EBITDA)."/>
    <d v="2018-03-08T00:00:00"/>
    <x v="0"/>
    <s v="OUT"/>
    <m/>
    <m/>
    <m/>
    <m/>
    <m/>
    <m/>
    <m/>
    <m/>
    <m/>
    <m/>
    <m/>
    <m/>
    <m/>
    <m/>
    <m/>
    <m/>
    <m/>
    <m/>
    <m/>
    <m/>
    <m/>
    <m/>
    <m/>
    <m/>
    <m/>
  </r>
  <r>
    <s v="Ok"/>
    <s v="Ok"/>
    <s v="Ok"/>
    <x v="2"/>
    <s v=" "/>
    <n v="2399"/>
    <x v="135"/>
    <s v="Italy"/>
    <s v="Roma"/>
    <x v="7"/>
    <x v="2"/>
    <x v="135"/>
    <s v=" "/>
    <s v="Start-up stage\Venture"/>
    <s v="Elena Vittone"/>
    <s v="Proprietaria"/>
    <s v="Marta Daina"/>
    <s v="m.daina@ideal-rent.com"/>
    <x v="88"/>
    <d v="2025-03-05T00:00:00"/>
    <x v="2"/>
    <s v="VV5"/>
    <m/>
    <x v="4"/>
    <m/>
    <m/>
    <s v="Rejected con motivazione 1.a (fase di vita) a maggio 2022 e a maggio 2023 con motivazione 1.a (fase di vita), da monitorare._x000a_Fondata nel 2019. _x000a_La fondatrice ha anche co-fondato CarPlanner._x000a_Oltre 130 clienti tra concessionari, agenti assicurativi, società finanziarie, ai quali viene offerta la piattaforma in white label per avere accesso alle migliori offerte delle principali società di noleggio auto a lungo termine. Le offerte vengono selezionate manualmente da iDEAL. La piattaforma è integrata con chatbot che guidano i venditori durante tutto il processo di vendita, compreso lo scoring del cliente finale. Inoltre, le aziende clienti sono supportate anche nel back-office. La Società sta lavorando all'evoluzione del modello in cui essa stessa svilupperà le offerte di abbonamento auto, sostituendo i fornitori. _x000a_Revenue model: la prima linea di ricavo è rappresentata dalla licenza SaaS (€199 o €149 per utente al mese), la seconda deriva dai fornitori, in quanto iDEAL fattura il 100% del costo del noleggio e retrocede ai fornitori dal 50 al 70%. _x000a_Ricavi 2021: €180k; 2022: €325k (avevano come obiettivo €850k); 2023E: €600k (da confermare); 2024: €500k; 2025e: €1,6m._x000a_Fundraising: In raccolta per €2,5m di cui €1m già committed._x000a__x000a_&gt; Fissata call 11/03."/>
    <d v="2022-05-18T00:00:00"/>
    <x v="2"/>
    <m/>
    <s v=" "/>
    <s v=" "/>
    <s v=" "/>
    <s v=" "/>
    <s v=" "/>
    <s v=" "/>
    <s v=" "/>
    <s v=" "/>
    <s v=" "/>
    <s v=" "/>
    <s v=" "/>
    <s v=" "/>
    <s v=" "/>
    <s v=" "/>
    <s v=" "/>
    <s v=" "/>
    <s v=" "/>
    <s v=" "/>
    <s v=" "/>
    <s v=" "/>
    <s v=" "/>
    <s v=" "/>
    <s v=" "/>
    <s v=" "/>
    <s v=" "/>
  </r>
  <r>
    <s v="Ok"/>
    <s v="Ok"/>
    <s v="Ok"/>
    <x v="0"/>
    <m/>
    <n v="260"/>
    <x v="136"/>
    <s v="Abroad"/>
    <s v="Castagnola"/>
    <x v="22"/>
    <x v="2"/>
    <x v="136"/>
    <m/>
    <s v="Start-up stage\Venture"/>
    <s v="Edoardo Bosio-Embed Capital"/>
    <s v="Advisor"/>
    <s v="Edoardo Bosio"/>
    <s v="edoardo.bosio@ embedcapital.it"/>
    <x v="89"/>
    <d v="2018-03-06T00:00:00"/>
    <x v="0"/>
    <s v="VV2"/>
    <m/>
    <x v="0"/>
    <m/>
    <m/>
    <s v="Sono in fase di costruzione dell’impianto produttivo pilota; cercano equity su una valutazione di circa € 75 mln._x000a__x000a_Il business ad oggi è troppo grosso per il fondo VV2."/>
    <d v="2018-03-08T00:00:00"/>
    <x v="0"/>
    <s v="OUT"/>
    <m/>
    <m/>
    <m/>
    <m/>
    <m/>
    <m/>
    <m/>
    <m/>
    <m/>
    <m/>
    <m/>
    <m/>
    <m/>
    <m/>
    <m/>
    <m/>
    <m/>
    <m/>
    <m/>
    <m/>
    <m/>
    <m/>
    <m/>
    <m/>
    <m/>
  </r>
  <r>
    <s v="Ok"/>
    <s v="Ok"/>
    <s v="Ok"/>
    <x v="51"/>
    <m/>
    <n v="261"/>
    <x v="137"/>
    <s v="Italy"/>
    <s v="Reggio Emilia"/>
    <x v="1"/>
    <x v="9"/>
    <x v="137"/>
    <m/>
    <s v="Start-up stage\Venture"/>
    <s v="Riccardo Matarazzo-Equo Partners"/>
    <s v="Advisor"/>
    <s v="Edoardo Gava"/>
    <s v="egava@milanoinvestment.com"/>
    <x v="90"/>
    <d v="2022-09-26T00:00:00"/>
    <x v="0"/>
    <s v="VV5"/>
    <m/>
    <x v="15"/>
    <m/>
    <m/>
    <s v="Foodelux opera nel comparto digital food ed è specializzata nell'esportazione e distribuzione all’estero di prodotti alimentari italiani della fascia premium price._x000a__x000a_Rejected nel 2018 con motivazione 1.m, ci sono stati risegnalati a settembre 2022._x000a_Competitor diretto di Deliveristo (con un modello ibrido)_x000a_Attivo su Parigi e Londra. 120 fornitori e circa 200 clienti Horeca._x000a_Fatturato 2021: €3,6m, oggi girano sui €700k/mese._x000a_Fabbisogno stimato di €1,5m per ampliare la base fonitori, sviluppare la tecnologia e passare al conto deposito._x000a_Pre-money valuation attesa: intorno ai €20m._x000a__x000a_&gt; Motivo rejection: diversificazione del portafoglio._x000a_Proporre intro a Ivan."/>
    <d v="2018-03-08T00:00:00"/>
    <x v="51"/>
    <s v="OUT"/>
    <m/>
    <m/>
    <m/>
    <m/>
    <m/>
    <m/>
    <m/>
    <m/>
    <m/>
    <m/>
    <m/>
    <m/>
    <m/>
    <m/>
    <m/>
    <m/>
    <m/>
    <m/>
    <m/>
    <m/>
    <m/>
    <m/>
    <m/>
    <m/>
    <m/>
  </r>
  <r>
    <s v="Ok"/>
    <s v="Ok"/>
    <s v="Ok"/>
    <x v="52"/>
    <m/>
    <n v="263"/>
    <x v="138"/>
    <s v="Italy"/>
    <s v="Roma"/>
    <x v="7"/>
    <x v="2"/>
    <x v="138"/>
    <m/>
    <s v="Start-up stage\Venture"/>
    <s v="Marco Trombetti-Translated"/>
    <s v="Advisor"/>
    <s v="Giorgio Campagnano"/>
    <s v="campagnano@mioassicuratore.it"/>
    <x v="90"/>
    <d v="2023-02-20T00:00:00"/>
    <x v="0"/>
    <s v="VV5"/>
    <m/>
    <x v="1"/>
    <m/>
    <m/>
    <s v="Bocciata a giugno 2020 con motivazione 2.a (interessata a partner industriali), era da monitorare. _x000a_Fondata nel 2016._x000a_Partiti con un business model B2C, stanno lanciando il modello B2B2C._x000a_In raccolta per €7,5m (che verrò raddoppiata da un venture debt con EIB). _x000a_Ricavi 2022 (proforma): €2m, di cui €1,2m da B2C e €900k da B2B2C (includa anche €600k derivanti da un'acquisizione, che verrò perfezionata dopo il round)._x000a_Ultima post-money valuation a fine 2021: €7,5m_x000a__x000a_Motivo rejection: nuovo modello di business ancora da lanciare/validare, percorso di crescita"/>
    <d v="2018-03-08T00:00:00"/>
    <x v="52"/>
    <s v="OUT"/>
    <m/>
    <m/>
    <m/>
    <m/>
    <m/>
    <m/>
    <m/>
    <m/>
    <m/>
    <m/>
    <m/>
    <m/>
    <m/>
    <m/>
    <m/>
    <m/>
    <m/>
    <m/>
    <m/>
    <m/>
    <m/>
    <m/>
    <m/>
    <m/>
    <m/>
  </r>
  <r>
    <s v="Ok"/>
    <s v="Ok"/>
    <s v="Ok"/>
    <x v="53"/>
    <m/>
    <n v="264"/>
    <x v="139"/>
    <s v="Abroad"/>
    <s v="Londra"/>
    <x v="10"/>
    <x v="1"/>
    <x v="139"/>
    <m/>
    <s v="Other early stage\Late stage"/>
    <s v="Fabrizia Pellone-Pellone e Associati"/>
    <s v="Dottore commercialista"/>
    <s v="Fabrizia Pellone"/>
    <s v="fp@solkindar.it"/>
    <x v="91"/>
    <d v="2018-07-20T00:00:00"/>
    <x v="0"/>
    <s v="VV2"/>
    <m/>
    <x v="5"/>
    <m/>
    <m/>
    <s v="Ricevuta documentazione in data 18/7; ci invieranno anche parere legale su inquadramento loro attività in Italia."/>
    <d v="2018-03-15T00:00:00"/>
    <x v="53"/>
    <s v="OUT"/>
    <m/>
    <m/>
    <m/>
    <m/>
    <m/>
    <m/>
    <m/>
    <m/>
    <m/>
    <m/>
    <m/>
    <m/>
    <m/>
    <m/>
    <m/>
    <m/>
    <m/>
    <m/>
    <m/>
    <m/>
    <m/>
    <m/>
    <m/>
    <m/>
    <m/>
  </r>
  <r>
    <s v="Ok"/>
    <s v="Ok"/>
    <s v="Ok"/>
    <x v="0"/>
    <m/>
    <n v="265"/>
    <x v="140"/>
    <s v="Italy"/>
    <s v="Milano"/>
    <x v="0"/>
    <x v="2"/>
    <x v="140"/>
    <m/>
    <s v="Start-up stage\Venture"/>
    <s v="Michele Calzolari-Assosim"/>
    <s v="Investitori professionali"/>
    <s v="Michele Calzolari"/>
    <s v="M.Calzolari@assosim.it"/>
    <x v="91"/>
    <d v="2018-03-08T00:00:00"/>
    <x v="0"/>
    <s v="VV2"/>
    <m/>
    <x v="3"/>
    <m/>
    <m/>
    <s v="Startup in fase seed."/>
    <d v="2018-03-15T00:00:00"/>
    <x v="0"/>
    <s v="OUT"/>
    <m/>
    <m/>
    <m/>
    <m/>
    <m/>
    <m/>
    <m/>
    <m/>
    <m/>
    <m/>
    <m/>
    <m/>
    <m/>
    <m/>
    <m/>
    <m/>
    <m/>
    <m/>
    <m/>
    <m/>
    <m/>
    <m/>
    <m/>
    <m/>
    <m/>
  </r>
  <r>
    <s v="Ok"/>
    <s v="Ok"/>
    <s v="Ok"/>
    <x v="32"/>
    <m/>
    <n v="270"/>
    <x v="141"/>
    <s v="Abroad"/>
    <s v="N.A. abroad"/>
    <x v="24"/>
    <x v="1"/>
    <x v="141"/>
    <m/>
    <s v="Other early stage\Late stage"/>
    <s v="Cristina Salmón Sobremazas-Abra Invest"/>
    <s v="Advisor"/>
    <s v="Cristina Salmón Sobremazas"/>
    <s v="css@abra-invest.com"/>
    <x v="92"/>
    <d v="2018-03-23T00:00:00"/>
    <x v="0"/>
    <s v="VV2"/>
    <m/>
    <x v="8"/>
    <m/>
    <m/>
    <m/>
    <d v="2018-03-15T00:00:00"/>
    <x v="32"/>
    <s v="OUT"/>
    <m/>
    <m/>
    <m/>
    <m/>
    <m/>
    <m/>
    <m/>
    <m/>
    <m/>
    <m/>
    <m/>
    <m/>
    <m/>
    <m/>
    <m/>
    <m/>
    <m/>
    <m/>
    <m/>
    <m/>
    <m/>
    <m/>
    <m/>
    <m/>
    <m/>
  </r>
  <r>
    <s v="Ok"/>
    <s v="Ok"/>
    <s v="Ok"/>
    <x v="0"/>
    <m/>
    <n v="272"/>
    <x v="142"/>
    <s v="Italy"/>
    <s v="Milano"/>
    <x v="0"/>
    <x v="1"/>
    <x v="142"/>
    <m/>
    <s v="Start-up stage\Venture"/>
    <s v="Autocandidatura"/>
    <s v="Autocandidatura"/>
    <s v="Andrea Spaggiari"/>
    <s v="andrea.spaggiari@rollingpandas.it"/>
    <x v="93"/>
    <d v="2018-03-14T00:00:00"/>
    <x v="0"/>
    <s v="VV2"/>
    <m/>
    <x v="3"/>
    <m/>
    <m/>
    <s v="Iniziativa interessante ma troppo seed."/>
    <d v="2018-03-15T00:00:00"/>
    <x v="0"/>
    <s v="OUT"/>
    <m/>
    <m/>
    <m/>
    <m/>
    <m/>
    <m/>
    <m/>
    <m/>
    <m/>
    <m/>
    <m/>
    <m/>
    <m/>
    <m/>
    <m/>
    <m/>
    <m/>
    <m/>
    <m/>
    <m/>
    <m/>
    <m/>
    <m/>
    <m/>
    <m/>
  </r>
  <r>
    <s v="Ok"/>
    <s v="Ok"/>
    <s v="Ok"/>
    <x v="32"/>
    <m/>
    <n v="274"/>
    <x v="143"/>
    <s v="Italy"/>
    <s v="Catania"/>
    <x v="9"/>
    <x v="1"/>
    <x v="143"/>
    <m/>
    <s v="Start-up stage\Venture"/>
    <s v="Paolo Santoro"/>
    <s v="Proprietaria"/>
    <s v="Stefano Giuffrida"/>
    <s v="sgiuffrida@jast-advisors.com"/>
    <x v="94"/>
    <d v="2018-03-16T00:00:00"/>
    <x v="0"/>
    <s v="VV2"/>
    <m/>
    <x v="1"/>
    <m/>
    <m/>
    <s v="Business model non innovativo e scenario competitivo piuttosto &quot;affollato&quot;."/>
    <d v="2018-03-16T00:00:00"/>
    <x v="32"/>
    <s v="OUT"/>
    <m/>
    <m/>
    <m/>
    <m/>
    <m/>
    <m/>
    <m/>
    <m/>
    <m/>
    <m/>
    <m/>
    <m/>
    <m/>
    <m/>
    <m/>
    <m/>
    <m/>
    <m/>
    <m/>
    <m/>
    <m/>
    <m/>
    <m/>
    <m/>
    <m/>
  </r>
  <r>
    <s v="Ok"/>
    <s v="Ok"/>
    <s v="Ok"/>
    <x v="54"/>
    <m/>
    <n v="275"/>
    <x v="144"/>
    <s v="Italy"/>
    <s v="Milano"/>
    <x v="0"/>
    <x v="2"/>
    <x v="144"/>
    <m/>
    <s v="Start-up stage\Venture"/>
    <s v="Autocandidatura"/>
    <s v="Autocandidatura"/>
    <s v="Alessandro Zamboni"/>
    <s v="alessandro.zamboni@theavantgardegroup.it"/>
    <x v="95"/>
    <d v="2018-07-03T00:00:00"/>
    <x v="0"/>
    <s v="VV2"/>
    <m/>
    <x v="11"/>
    <m/>
    <m/>
    <s v="Fatto incontro il 3/7._x000a_Ci inviano documentazione."/>
    <d v="2018-03-29T00:00:00"/>
    <x v="54"/>
    <s v="OUT"/>
    <m/>
    <m/>
    <m/>
    <m/>
    <m/>
    <m/>
    <m/>
    <m/>
    <m/>
    <m/>
    <m/>
    <m/>
    <m/>
    <m/>
    <m/>
    <m/>
    <m/>
    <m/>
    <m/>
    <m/>
    <m/>
    <m/>
    <m/>
    <m/>
    <m/>
  </r>
  <r>
    <s v="Ok"/>
    <s v="Ok"/>
    <s v="Ok"/>
    <x v="55"/>
    <m/>
    <n v="279"/>
    <x v="145"/>
    <s v="Italy"/>
    <s v="Formello"/>
    <x v="7"/>
    <x v="8"/>
    <x v="145"/>
    <m/>
    <s v="Other early stage\Late stage"/>
    <s v="GianPaolo Di Dio-FII"/>
    <s v="Investitori professionali"/>
    <s v="Luca Artesi"/>
    <s v="luca.artesi@gmail.com"/>
    <x v="96"/>
    <d v="2018-03-26T00:00:00"/>
    <x v="0"/>
    <s v="VV4"/>
    <s v="No"/>
    <x v="1"/>
    <m/>
    <m/>
    <m/>
    <d v="2018-03-29T00:00:00"/>
    <x v="55"/>
    <s v="OUT"/>
    <m/>
    <m/>
    <m/>
    <m/>
    <m/>
    <m/>
    <m/>
    <m/>
    <m/>
    <m/>
    <m/>
    <m/>
    <m/>
    <m/>
    <m/>
    <m/>
    <m/>
    <m/>
    <m/>
    <m/>
    <m/>
    <m/>
    <m/>
    <m/>
    <m/>
  </r>
  <r>
    <s v="Ok"/>
    <s v="Ok"/>
    <s v="Ok"/>
    <x v="42"/>
    <m/>
    <n v="281"/>
    <x v="146"/>
    <s v="Italy"/>
    <s v="Milano"/>
    <x v="0"/>
    <x v="2"/>
    <x v="146"/>
    <m/>
    <s v="Other early stage\Late stage"/>
    <s v="Giulio Valiante"/>
    <s v="Proprietaria"/>
    <s v="Simone Ranucci"/>
    <s v="simone.ranucci@yolo-insurance.com"/>
    <x v="97"/>
    <d v="2021-12-22T00:00:00"/>
    <x v="0"/>
    <s v="VV5"/>
    <m/>
    <x v="6"/>
    <m/>
    <m/>
    <s v="Giulio ci ha condiviso il deck aggiornato il 3/11._x000a_In raccolta per €12m, €6m già committed."/>
    <d v="2018-03-29T00:00:00"/>
    <x v="42"/>
    <s v="OUT"/>
    <m/>
    <m/>
    <m/>
    <m/>
    <m/>
    <m/>
    <m/>
    <m/>
    <m/>
    <m/>
    <m/>
    <m/>
    <m/>
    <m/>
    <m/>
    <m/>
    <m/>
    <m/>
    <m/>
    <m/>
    <m/>
    <m/>
    <m/>
    <m/>
    <m/>
  </r>
  <r>
    <s v="Ok"/>
    <s v="Ok"/>
    <s v="Ok"/>
    <x v="56"/>
    <m/>
    <n v="285"/>
    <x v="147"/>
    <s v="Italy"/>
    <s v="Lecce"/>
    <x v="6"/>
    <x v="1"/>
    <x v="147"/>
    <m/>
    <s v="Start-up stage\Venture"/>
    <s v="Autocandidatura"/>
    <s v="Autocandidatura"/>
    <s v="Oscar Santi"/>
    <s v="oscar@sartieri.com"/>
    <x v="98"/>
    <d v="2018-03-30T00:00:00"/>
    <x v="0"/>
    <s v="VV2"/>
    <m/>
    <x v="3"/>
    <m/>
    <m/>
    <s v="Startup che ha sviluppato la piattforma tecnologica ma in fase ancora embrionale per VV2._x000a_Ricercano €400k."/>
    <d v="2018-04-05T00:00:00"/>
    <x v="56"/>
    <s v="OUT"/>
    <m/>
    <m/>
    <m/>
    <m/>
    <m/>
    <m/>
    <m/>
    <m/>
    <m/>
    <m/>
    <m/>
    <m/>
    <m/>
    <m/>
    <m/>
    <m/>
    <m/>
    <m/>
    <m/>
    <m/>
    <m/>
    <m/>
    <m/>
    <m/>
    <m/>
  </r>
  <r>
    <s v="Ok"/>
    <s v="Ok"/>
    <s v="Ok"/>
    <x v="56"/>
    <m/>
    <n v="286"/>
    <x v="148"/>
    <s v="Italy"/>
    <s v="Pavia"/>
    <x v="0"/>
    <x v="1"/>
    <x v="148"/>
    <m/>
    <s v="Start-up stage\Venture"/>
    <s v="Autocandidatura"/>
    <s v="Autocandidatura"/>
    <s v="Tommaso Parmigiani"/>
    <s v="officialparmi@gmail.com"/>
    <x v="99"/>
    <d v="2018-04-03T00:00:00"/>
    <x v="0"/>
    <s v="VV2"/>
    <m/>
    <x v="3"/>
    <m/>
    <m/>
    <s v="Startup che ha sviluppato la piattforma tecnologica ma in fase ancora embrionale per VV2. Fatturato previsto nel 2018 di €175k."/>
    <d v="2018-04-05T00:00:00"/>
    <x v="56"/>
    <s v="OUT"/>
    <m/>
    <m/>
    <m/>
    <m/>
    <m/>
    <m/>
    <m/>
    <m/>
    <m/>
    <m/>
    <m/>
    <m/>
    <m/>
    <m/>
    <m/>
    <m/>
    <m/>
    <m/>
    <m/>
    <m/>
    <m/>
    <m/>
    <m/>
    <m/>
    <m/>
  </r>
  <r>
    <s v="Ok"/>
    <s v="Ok"/>
    <s v="Ok"/>
    <x v="57"/>
    <m/>
    <n v="296"/>
    <x v="149"/>
    <s v="Italy"/>
    <s v="Milano"/>
    <x v="0"/>
    <x v="1"/>
    <x v="149"/>
    <m/>
    <s v="Other early stage\Late stage"/>
    <s v="Amedeo Giurazza"/>
    <s v="Proprietaria"/>
    <s v="Paola Marzario"/>
    <s v="pm@brandonferrari.com"/>
    <x v="100"/>
    <d v="2018-04-12T00:00:00"/>
    <x v="0"/>
    <s v="VV2"/>
    <m/>
    <x v="1"/>
    <m/>
    <m/>
    <s v="Effettuato incontro sia con P. Marzario, Founder, sia con Concolino (Primomiglio SGR)._x000a_Temi emersi:1) è una società che sostanzialmente ha corretto il suo business model prima focalizzato su flash sales mentre adesso è, semplificando, uno degli &quot;uffici acquisti&quot; a cui Amazon si rivolge; 2) portafoglio clienti concentrato (Amazon); 3) management, serve CEO e CTO attuale è uno da execution ma non ha visione."/>
    <d v="2018-04-12T00:00:00"/>
    <x v="57"/>
    <s v="OUT"/>
    <m/>
    <m/>
    <m/>
    <m/>
    <m/>
    <m/>
    <m/>
    <m/>
    <m/>
    <m/>
    <m/>
    <m/>
    <m/>
    <m/>
    <m/>
    <m/>
    <m/>
    <m/>
    <m/>
    <m/>
    <m/>
    <m/>
    <m/>
    <m/>
    <m/>
  </r>
  <r>
    <s v="Ok"/>
    <s v="Ok"/>
    <s v="Ok"/>
    <x v="58"/>
    <m/>
    <n v="298"/>
    <x v="150"/>
    <s v="Italy"/>
    <s v="Roma"/>
    <x v="7"/>
    <x v="2"/>
    <x v="150"/>
    <m/>
    <s v="Start-up stage\Venture"/>
    <s v="Paolo Cellini-PI Campus"/>
    <s v="Investitori professionali"/>
    <s v="Paolo Cellini"/>
    <s v="paolo.cellini@gmail.com"/>
    <x v="101"/>
    <d v="2014-08-05T00:00:00"/>
    <x v="0"/>
    <s v="VV5"/>
    <s v="No"/>
    <x v="1"/>
    <m/>
    <m/>
    <s v="Bocciata ad aprile 2018 con motivazione 1.m (settore di riferimento)_x000a_Team: 7 persone._x000a_Business model B2C, B2B2C._x000a_Ricavi attesi: Y0: €1,4m; Y1: €1,9m; Y3: €2,8m; Y3: €3,1m._x000a_Fundraised: €3,2m_x000a_Fundraising: €2m (si cui €1,1m già committed) nel Q3'2024 e hanno in mente un round serie A nel Q2'2025 da €25-35m._x000a__x000a_&gt; Motivo rejection: business model B2C e B2B2C, fase di vita (sono sul mercato da diversi anni), prospettive di crescita. Non va mandata mail di rejection, li ha sentiti il team VV6."/>
    <d v="2018-04-12T00:00:00"/>
    <x v="58"/>
    <s v="OUT"/>
    <m/>
    <m/>
    <m/>
    <m/>
    <m/>
    <m/>
    <m/>
    <m/>
    <m/>
    <m/>
    <m/>
    <m/>
    <m/>
    <m/>
    <m/>
    <m/>
    <m/>
    <m/>
    <m/>
    <m/>
    <m/>
    <m/>
    <m/>
    <m/>
    <m/>
  </r>
  <r>
    <s v="Ok"/>
    <s v="Ok"/>
    <s v="Ok"/>
    <x v="8"/>
    <m/>
    <n v="300"/>
    <x v="151"/>
    <s v="Italy"/>
    <s v="Povo"/>
    <x v="2"/>
    <x v="8"/>
    <x v="151"/>
    <m/>
    <s v="Start-up stage\Venture"/>
    <s v="Paolo Santoro"/>
    <s v="Proprietaria"/>
    <s v="Paolo Cistaro"/>
    <s v="paolo.cistaro@gmail.com"/>
    <x v="102"/>
    <d v="2022-07-19T00:00:00"/>
    <x v="0"/>
    <s v="VV5"/>
    <m/>
    <x v="3"/>
    <m/>
    <m/>
    <s v="Rejected nel 2018 con motivazione 1.a, ci è stata risegnalata dall'advisor Paolo Cistaro._x000a_Prevedono di entrare sul mercato nel 2023 (€4m di revenues previste). In raccolta per circa €20m di equity nei prossimi 3 anni._x000a_Team: 15, di cui il 40% sono PhD_x000a__x000a_&gt; Fase di vita, fabbisogno di capitale"/>
    <d v="2018-04-12T00:00:00"/>
    <x v="8"/>
    <s v="OUT"/>
    <m/>
    <m/>
    <m/>
    <m/>
    <m/>
    <m/>
    <m/>
    <m/>
    <m/>
    <m/>
    <m/>
    <m/>
    <m/>
    <m/>
    <m/>
    <m/>
    <m/>
    <m/>
    <m/>
    <m/>
    <m/>
    <m/>
    <m/>
    <m/>
    <m/>
  </r>
  <r>
    <s v="Ok"/>
    <s v="Ok"/>
    <s v="Ok"/>
    <x v="59"/>
    <m/>
    <n v="301"/>
    <x v="152"/>
    <s v="Italy"/>
    <s v="Milano"/>
    <x v="0"/>
    <x v="1"/>
    <x v="42"/>
    <m/>
    <s v="Other early stage\Late stage"/>
    <s v="Diego Selva-Mediolanum"/>
    <s v="Advisor"/>
    <s v="Alexander Jovanovic"/>
    <s v="aj@letisan.com"/>
    <x v="102"/>
    <d v="2023-01-24T00:00:00"/>
    <x v="0"/>
    <s v="VV5"/>
    <m/>
    <x v="5"/>
    <m/>
    <m/>
    <s v="Rejected nel 2019 con motivazione 1.f, ci sono stati risegnalati a gennaio 2023._x000a__x000a_Motivo rejection: settore di riferimento"/>
    <d v="2018-04-12T00:00:00"/>
    <x v="59"/>
    <s v="OUT"/>
    <m/>
    <m/>
    <m/>
    <m/>
    <m/>
    <m/>
    <m/>
    <m/>
    <m/>
    <m/>
    <m/>
    <m/>
    <m/>
    <m/>
    <m/>
    <m/>
    <m/>
    <m/>
    <m/>
    <m/>
    <m/>
    <m/>
    <m/>
    <m/>
    <m/>
  </r>
  <r>
    <s v="Ok"/>
    <s v="Ok"/>
    <s v="Ok"/>
    <x v="60"/>
    <s v=" "/>
    <n v="2725"/>
    <x v="153"/>
    <s v="Italy"/>
    <s v="Milano"/>
    <x v="0"/>
    <x v="3"/>
    <x v="152"/>
    <s v=" "/>
    <s v="Start-up stage\Venture"/>
    <s v="Francesco Acerbi-MC Advisory"/>
    <s v="Advisor"/>
    <s v="Francesco Acerbi"/>
    <s v="f.acerbi@mc-advisory.net"/>
    <x v="103"/>
    <d v="2023-05-08T00:00:00"/>
    <x v="0"/>
    <s v="VV5"/>
    <m/>
    <x v="3"/>
    <s v="Yes"/>
    <m/>
    <s v="Fondata nel 2019._x000a_Ricavi: €117k nel '22; €1m nel '23E._x000a_In raccolta per €1,3m, ad una pre-money valuation tra €3,6m e €4,8m. Interesse di CDP."/>
    <d v="2023-03-31T00:00:00"/>
    <x v="60"/>
    <s v="OUT"/>
    <s v=" "/>
    <s v=" "/>
    <s v=" "/>
    <s v=" "/>
    <s v=" "/>
    <s v=" "/>
    <s v=" "/>
    <s v=" "/>
    <s v=" "/>
    <s v=" "/>
    <s v=" "/>
    <s v=" "/>
    <s v=" "/>
    <s v=" "/>
    <s v=" "/>
    <s v=" "/>
    <s v=" "/>
    <s v=" "/>
    <s v=" "/>
    <s v=" "/>
    <s v=" "/>
    <s v=" "/>
    <s v=" "/>
    <s v=" "/>
    <s v=" "/>
  </r>
  <r>
    <s v="Ok"/>
    <s v="Ok"/>
    <s v="Ok"/>
    <x v="60"/>
    <s v=" "/>
    <n v="2736"/>
    <x v="154"/>
    <s v="Italy"/>
    <s v="Salerno"/>
    <x v="12"/>
    <x v="3"/>
    <x v="153"/>
    <s v=" "/>
    <s v="Start-up stage\Venture"/>
    <s v="Autocandidatura"/>
    <s v="Autocandidatura"/>
    <s v="Dario Annunziata"/>
    <s v="dario@calton.io"/>
    <x v="104"/>
    <d v="2023-05-08T00:00:00"/>
    <x v="0"/>
    <s v="VV5"/>
    <m/>
    <x v="3"/>
    <s v="Yes"/>
    <m/>
    <s v="Fondata nel 2021._x000a_Ricavi: €28k nel '21, €137k nel '22, €499k nel '23. MRR YTD: €20k._x000a_Tra i clienti sia corporate come Sea Milano, DentalPro, Lottomatica che catene del mondo food e non come Autogrill, Pizzium, Pescaria, Sole365, Golocious._x000a_In raccolta per €450k. Previsto round series A a fine '24 con pre-money valuation di €15m._x000a_"/>
    <d v="2023-04-20T00:00:00"/>
    <x v="60"/>
    <s v="OUT"/>
    <s v=" "/>
    <s v=" "/>
    <s v=" "/>
    <s v=" "/>
    <s v=" "/>
    <s v=" "/>
    <s v=" "/>
    <s v=" "/>
    <s v=" "/>
    <s v=" "/>
    <s v=" "/>
    <s v=" "/>
    <s v=" "/>
    <s v=" "/>
    <s v=" "/>
    <s v=" "/>
    <s v=" "/>
    <s v=" "/>
    <s v=" "/>
    <s v=" "/>
    <s v=" "/>
    <s v=" "/>
    <s v=" "/>
    <s v=" "/>
    <s v=" "/>
  </r>
  <r>
    <s v="Ok"/>
    <s v="Ok"/>
    <s v="Ok"/>
    <x v="61"/>
    <m/>
    <n v="309"/>
    <x v="155"/>
    <s v="Italy"/>
    <s v="Milano"/>
    <x v="0"/>
    <x v="1"/>
    <x v="154"/>
    <m/>
    <s v="Start-up stage\Venture"/>
    <s v="Investment Showcase Torino"/>
    <s v="Altri"/>
    <s v="Pietro Miconi"/>
    <s v="pietro@hibye.it"/>
    <x v="105"/>
    <d v="2018-04-16T00:00:00"/>
    <x v="0"/>
    <s v="VV2"/>
    <m/>
    <x v="3"/>
    <m/>
    <m/>
    <s v="La startup sembrerebbe essere ancora in fase embrionale. Non sono chiare le metriche. Il fabbisogno richiesto al fondo e di circa €500k."/>
    <d v="2018-04-19T00:00:00"/>
    <x v="61"/>
    <s v="OUT"/>
    <m/>
    <m/>
    <m/>
    <m/>
    <m/>
    <m/>
    <m/>
    <m/>
    <m/>
    <m/>
    <m/>
    <m/>
    <m/>
    <m/>
    <m/>
    <m/>
    <m/>
    <m/>
    <m/>
    <m/>
    <m/>
    <m/>
    <m/>
    <m/>
    <m/>
  </r>
  <r>
    <s v="Ok"/>
    <s v="Ok"/>
    <s v="Ok"/>
    <x v="2"/>
    <m/>
    <n v="311"/>
    <x v="156"/>
    <s v="Italy"/>
    <s v="Roma"/>
    <x v="7"/>
    <x v="1"/>
    <x v="155"/>
    <m/>
    <s v="Start-up stage\Venture"/>
    <s v="Walter Coraccio-Sclak"/>
    <s v="Industriali"/>
    <s v="Matteo Musa"/>
    <s v="matteo.musa@fitprime.com"/>
    <x v="105"/>
    <d v="2025-02-21T00:00:00"/>
    <x v="5"/>
    <s v="VV4"/>
    <s v="No"/>
    <x v="4"/>
    <m/>
    <m/>
    <s v="Rivcevuti dati di gennaio di Wellhub: fatturato: €83m, first margin: 23%, adj ebitda: -€6,6m, clienti paganti: €22m, cassa: €149m."/>
    <d v="2018-04-19T00:00:00"/>
    <x v="2"/>
    <s v="Approved"/>
    <s v="Amedeo Giurazza/Mauro Odorico"/>
    <s v="Alessandro Pontari/Giacomo Giurazza"/>
    <s v="N.A."/>
    <s v="N.A."/>
    <d v="2020-10-30T00:00:00"/>
    <d v="2020-11-03T00:00:00"/>
    <s v="fino al 11/12/2020"/>
    <d v="2020-11-09T00:00:00"/>
    <s v="Positive"/>
    <s v="Positive"/>
    <d v="2020-11-11T00:00:00"/>
    <s v="Positive"/>
    <s v="DD e assistenza legale: MJ Hudson Alma._x000a_DD Contabile/Fiscale: Pirola, Pennuto, Zei e Associati."/>
    <d v="2020-11-11T00:00:00"/>
    <d v="2020-12-07T00:00:00"/>
    <s v="Positive"/>
    <s v="Positive"/>
    <d v="2020-12-04T00:00:00"/>
    <d v="2020-12-07T00:00:00"/>
    <s v="Positive"/>
    <d v="2020-12-18T00:00:00"/>
    <d v="2020-12-22T00:00:00"/>
    <n v="2000000"/>
    <n v="2445000"/>
    <s v="Fit20: €325.000_x000a_LVenture: €90.000_x000a_Altri 3 soci: €30.000"/>
  </r>
  <r>
    <s v="Ok"/>
    <s v="Ok"/>
    <s v="Ok"/>
    <x v="61"/>
    <m/>
    <n v="315"/>
    <x v="157"/>
    <s v="Italy"/>
    <s v="Foggia"/>
    <x v="6"/>
    <x v="1"/>
    <x v="156"/>
    <m/>
    <s v="Start-up stage\Venture"/>
    <s v="Autocandidatura"/>
    <s v="Autocandidatura"/>
    <s v="Paolo Gorgoglione"/>
    <s v="paolo.gorgoglione@tobevy.it"/>
    <x v="106"/>
    <d v="2018-04-17T00:00:00"/>
    <x v="0"/>
    <s v="VV2"/>
    <m/>
    <x v="3"/>
    <m/>
    <m/>
    <s v="Nel medio periodo, si intende concludere un accordo con Car2Go e altri servizi di Car-Sharing per agevolare le consegne._x000a_Al 2018 la startup prevede di fatturare circa €164k; nel 2019 la stima raggiungerà €683k. Credo siano ancora in una fase troppo seed per essere d'interesse al fondo VV2._x000a__x000a_A marzo 2017 raccolti €40k da business angels; la società ad oggi ha una valutazione pre-money di €3m. Sono in raccolta per €300k."/>
    <d v="2018-04-19T00:00:00"/>
    <x v="61"/>
    <s v="OUT"/>
    <m/>
    <m/>
    <m/>
    <m/>
    <m/>
    <m/>
    <m/>
    <m/>
    <m/>
    <m/>
    <m/>
    <m/>
    <m/>
    <m/>
    <m/>
    <m/>
    <m/>
    <m/>
    <m/>
    <m/>
    <m/>
    <m/>
    <m/>
    <m/>
    <m/>
  </r>
  <r>
    <s v="Ok"/>
    <s v="Ok"/>
    <s v="Ok"/>
    <x v="62"/>
    <m/>
    <n v="317"/>
    <x v="158"/>
    <s v="Italy"/>
    <s v="Roma"/>
    <x v="7"/>
    <x v="2"/>
    <x v="157"/>
    <m/>
    <s v="Other early stage\Late stage"/>
    <s v="Eva Baldassin-Green Capital"/>
    <s v="Investitori professionali"/>
    <s v="Simone Ridolfi."/>
    <s v="simone.ridolfi@moovenda.com"/>
    <x v="106"/>
    <d v="2022-03-31T00:00:00"/>
    <x v="0"/>
    <s v="VV5"/>
    <s v="No"/>
    <x v="12"/>
    <m/>
    <m/>
    <s v="Progetto aseggnato il 19.04.18 a VV2, viene riassegnato a VV4 in seguito a Diritto di First Refusal – Invito Innova Venture._x000a__x000a_Rejected a ottobre 2019 con motivazione 1.m, ci è stata risegnalata da Simone Ridolfi._x000a_Sono in raccolta di un round convertendo di €3M, per cui hanno già raccolto circa  €500k tra CDP, LVenture group e altri già Soci. Il convertendo da diritto allo sconto del 25% sulla valutazione di IPO prevista per autunno 2022."/>
    <d v="2019-10-04T00:00:00"/>
    <x v="62"/>
    <s v="OUT"/>
    <m/>
    <m/>
    <m/>
    <m/>
    <m/>
    <m/>
    <m/>
    <m/>
    <m/>
    <m/>
    <m/>
    <m/>
    <m/>
    <m/>
    <m/>
    <m/>
    <m/>
    <m/>
    <m/>
    <m/>
    <m/>
    <m/>
    <m/>
    <m/>
    <m/>
  </r>
  <r>
    <s v="Ok"/>
    <s v="Ok"/>
    <s v="Ok"/>
    <x v="61"/>
    <m/>
    <n v="319"/>
    <x v="159"/>
    <s v="Italy"/>
    <s v="Milano"/>
    <x v="0"/>
    <x v="3"/>
    <x v="158"/>
    <m/>
    <s v="Other early stage\Late stage"/>
    <s v="Giulio Valiante"/>
    <s v="Proprietaria"/>
    <s v="Filippo Binismaghi"/>
    <s v="filippo.binismaghi@altea.net"/>
    <x v="107"/>
    <d v="2018-04-18T00:00:00"/>
    <x v="0"/>
    <s v="VV2"/>
    <m/>
    <x v="3"/>
    <m/>
    <m/>
    <m/>
    <d v="2018-04-19T00:00:00"/>
    <x v="61"/>
    <s v="OUT"/>
    <m/>
    <m/>
    <m/>
    <m/>
    <m/>
    <m/>
    <m/>
    <m/>
    <m/>
    <m/>
    <m/>
    <m/>
    <m/>
    <m/>
    <m/>
    <m/>
    <m/>
    <m/>
    <m/>
    <m/>
    <m/>
    <m/>
    <m/>
    <m/>
    <m/>
  </r>
  <r>
    <s v="Ok"/>
    <s v="Ok"/>
    <s v="Ok"/>
    <x v="63"/>
    <m/>
    <n v="303"/>
    <x v="160"/>
    <s v="Italy"/>
    <s v="Piacenza"/>
    <x v="1"/>
    <x v="2"/>
    <x v="159"/>
    <m/>
    <s v="Start-up stage\Venture"/>
    <s v="Stefano Ciampolini-Medscience Ventures"/>
    <s v="Investitori professionali"/>
    <s v="Stefano Ciampolini"/>
    <s v="sciampolini@medscienceventures.com"/>
    <x v="108"/>
    <d v="2018-10-04T00:00:00"/>
    <x v="0"/>
    <s v="VV2"/>
    <m/>
    <x v="5"/>
    <m/>
    <m/>
    <s v="Non sono chiare le metriche; la startup opera in un settore non particolarmente innovativo ed è inoltre troppo seed per il fondo VV2._x000a_Richiesto BP e metriche storiche."/>
    <d v="2018-04-24T00:00:00"/>
    <x v="63"/>
    <s v="OUT"/>
    <m/>
    <m/>
    <m/>
    <m/>
    <m/>
    <m/>
    <m/>
    <m/>
    <m/>
    <m/>
    <m/>
    <m/>
    <m/>
    <m/>
    <m/>
    <m/>
    <m/>
    <m/>
    <m/>
    <m/>
    <m/>
    <m/>
    <m/>
    <m/>
    <m/>
  </r>
  <r>
    <s v="Ok"/>
    <s v="Ok"/>
    <s v="Ok"/>
    <x v="64"/>
    <s v=" "/>
    <n v="2644"/>
    <x v="161"/>
    <s v="Italy"/>
    <s v="Milano"/>
    <x v="0"/>
    <x v="3"/>
    <x v="160"/>
    <s v=" "/>
    <s v="Start-up stage\Venture"/>
    <s v="Maurizio Vendramini-My Draco"/>
    <s v="Advisor"/>
    <s v="Maurizio Vendramini"/>
    <s v="maurizio.vendramini@mydraco.biz"/>
    <x v="109"/>
    <d v="2024-09-30T00:00:00"/>
    <x v="0"/>
    <s v="VV5"/>
    <m/>
    <x v="3"/>
    <m/>
    <m/>
    <s v="Rejected ad aprile 2023 con motivazione 1.a (fase di vita)_x000a_Fondata nel 2019._x000a_Ricavi: €1,4m nel 2023E, di cui €450k già assicurati da contratti esistenti (€168k nel 2022), 2024e: €3,7m; 2025e: €8,1m; 2026e: €10,6m._x000a_In raccolta per €2m, ad una pre-money attesa di €8m._x000a_Fundraised:  hanno raccolto €700k da Fabrick e Lventure._x000a_Fundraising: €2m ad una pre money di €8m._x000a__x000a_&gt; Fatta call il 24/09. motivo rejection: fase di vita."/>
    <d v="2023-02-01T00:00:00"/>
    <x v="64"/>
    <s v="OUT"/>
    <s v=" "/>
    <s v=" "/>
    <s v=" "/>
    <s v=" "/>
    <s v=" "/>
    <s v=" "/>
    <s v=" "/>
    <s v=" "/>
    <s v=" "/>
    <s v=" "/>
    <s v=" "/>
    <s v=" "/>
    <s v=" "/>
    <s v=" "/>
    <s v=" "/>
    <s v=" "/>
    <s v=" "/>
    <s v=" "/>
    <s v=" "/>
    <s v=" "/>
    <s v=" "/>
    <s v=" "/>
    <s v=" "/>
    <s v=" "/>
    <s v=" "/>
  </r>
  <r>
    <s v="Ok"/>
    <s v="Ok"/>
    <s v="Ok"/>
    <x v="57"/>
    <m/>
    <n v="322"/>
    <x v="162"/>
    <s v="Abroad"/>
    <s v="Londra"/>
    <x v="10"/>
    <x v="9"/>
    <x v="161"/>
    <m/>
    <s v="Start-up stage\Venture"/>
    <s v="Autocandidatura"/>
    <s v="Autocandidatura"/>
    <s v="Alessandro Savelli"/>
    <s v="alessandro@pastaevangelists.com"/>
    <x v="110"/>
    <d v="2018-04-23T00:00:00"/>
    <x v="0"/>
    <s v="VV2"/>
    <m/>
    <x v="1"/>
    <m/>
    <m/>
    <s v="La startup prevedede di fatturare circa €850k nel 2018; nel 2023 la startup stima di arrivare intorno ai €37.8m con un EBITDA di €4.8m."/>
    <d v="2018-04-24T00:00:00"/>
    <x v="57"/>
    <s v="OUT"/>
    <m/>
    <m/>
    <m/>
    <m/>
    <m/>
    <m/>
    <m/>
    <m/>
    <m/>
    <m/>
    <m/>
    <m/>
    <m/>
    <m/>
    <m/>
    <m/>
    <m/>
    <m/>
    <m/>
    <m/>
    <m/>
    <m/>
    <m/>
    <m/>
    <m/>
  </r>
  <r>
    <s v="Ok"/>
    <s v="Ok"/>
    <s v="Ok"/>
    <x v="65"/>
    <m/>
    <n v="324"/>
    <x v="163"/>
    <s v="Italy"/>
    <s v="Roma"/>
    <x v="7"/>
    <x v="1"/>
    <x v="162"/>
    <m/>
    <s v="Other early stage\Late stage"/>
    <s v="Domenico Nesci"/>
    <s v="Investitori professionali"/>
    <s v="Enrico Scianaro"/>
    <s v="enrico.scianaro@whoosnap.com"/>
    <x v="111"/>
    <d v="2018-06-25T00:00:00"/>
    <x v="0"/>
    <s v="VV4"/>
    <s v="No"/>
    <x v="11"/>
    <m/>
    <m/>
    <s v="A dicembre 2017 hanno raccolto € 1.3 mln tra LVenture, Business Angels e il calciatore S. El Shaarawy._x000a_Dal pitch fornito da Nesci, risultano in raccolta per 1.5 mln. Nel 2017 hanno fatturato € 1 mln."/>
    <d v="2018-04-24T00:00:00"/>
    <x v="65"/>
    <s v="OUT"/>
    <m/>
    <m/>
    <m/>
    <m/>
    <m/>
    <m/>
    <m/>
    <m/>
    <m/>
    <m/>
    <m/>
    <m/>
    <m/>
    <m/>
    <m/>
    <m/>
    <m/>
    <m/>
    <m/>
    <m/>
    <m/>
    <m/>
    <m/>
    <m/>
    <m/>
  </r>
  <r>
    <s v="Ok"/>
    <s v="Ok"/>
    <s v="Ok"/>
    <x v="66"/>
    <m/>
    <n v="325"/>
    <x v="164"/>
    <s v="Italy"/>
    <s v="Roma"/>
    <x v="7"/>
    <x v="1"/>
    <x v="163"/>
    <m/>
    <s v="Other early stage\Late stage"/>
    <s v="Domenico Nesci"/>
    <s v="Investitori professionali"/>
    <s v="Matteo Colò"/>
    <s v="matteo@wanderio.com"/>
    <x v="111"/>
    <d v="2018-12-13T00:00:00"/>
    <x v="0"/>
    <s v="VV4"/>
    <s v="No"/>
    <x v="1"/>
    <m/>
    <m/>
    <s v="Ricevuto dossier aggiornato."/>
    <d v="2018-04-24T00:00:00"/>
    <x v="66"/>
    <s v="OUT"/>
    <m/>
    <m/>
    <m/>
    <m/>
    <m/>
    <m/>
    <m/>
    <m/>
    <m/>
    <m/>
    <m/>
    <m/>
    <m/>
    <m/>
    <m/>
    <m/>
    <m/>
    <m/>
    <m/>
    <m/>
    <m/>
    <m/>
    <m/>
    <m/>
    <m/>
  </r>
  <r>
    <s v="Ok"/>
    <s v="Ok"/>
    <s v="Ok"/>
    <x v="67"/>
    <m/>
    <n v="328"/>
    <x v="165"/>
    <s v="Italy"/>
    <s v="Milano"/>
    <x v="0"/>
    <x v="1"/>
    <x v="164"/>
    <m/>
    <s v="Other early stage\Late stage"/>
    <s v="Amedeo Giurazza"/>
    <s v="Proprietaria"/>
    <s v="Alberto Vanzetti"/>
    <s v="albertovanzetti@goodbuyauto.it"/>
    <x v="111"/>
    <d v="2018-06-13T00:00:00"/>
    <x v="0"/>
    <s v="VV2"/>
    <m/>
    <x v="8"/>
    <m/>
    <m/>
    <s v="Fatto in data 13/6 incontro su piattaforma: attività svolta ancora &quot;manualmente&quot;; poche serie storiche e parte algoritmi poco sviluppata."/>
    <d v="2018-04-24T00:00:00"/>
    <x v="67"/>
    <s v="OUT"/>
    <m/>
    <m/>
    <m/>
    <m/>
    <m/>
    <m/>
    <m/>
    <m/>
    <m/>
    <m/>
    <m/>
    <m/>
    <m/>
    <m/>
    <m/>
    <m/>
    <m/>
    <m/>
    <m/>
    <m/>
    <m/>
    <m/>
    <m/>
    <m/>
    <m/>
  </r>
  <r>
    <s v="Ok"/>
    <s v="Ok"/>
    <s v="Ok"/>
    <x v="10"/>
    <m/>
    <n v="333"/>
    <x v="166"/>
    <s v="Italy"/>
    <s v="Milano"/>
    <x v="0"/>
    <x v="1"/>
    <x v="165"/>
    <m/>
    <s v="Start-up stage\Venture"/>
    <s v="Giulio Valiante"/>
    <s v="Proprietaria"/>
    <s v="Fabio Salvo"/>
    <s v="fabio@gromia.com"/>
    <x v="112"/>
    <d v="2019-07-25T00:00:00"/>
    <x v="0"/>
    <s v="VV4"/>
    <s v="Si"/>
    <x v="3"/>
    <m/>
    <m/>
    <s v="Dopo aver cambiato business model, non più un semplice marketplace ma un intermediario digitale, devono ancora avviare il segmento di business relativo alle compravendite. Positivo l'igresso nel capitale sociale di un manager di Mutuionline._x000a__x000a_Iniziativa gia arrivata il 3 maggio 2018 e rigettata nell'ITM del 13 giugno 2018 con motivazione 1.a. Viene assegnata nuovamente a VV2 il 19/07/19 come Diritto di First Refusal – Invito Innova Venture._x000a__x000a_AGGIORNAMENTO: il business non sembra interessante; inoltre l'iniziativa al 2018 ha fatturato €79k e al 2019 prevede un fatturato di €358k. Sono in raccolta per €1.5m."/>
    <d v="2019-07-19T00:00:00"/>
    <x v="10"/>
    <s v="OUT"/>
    <m/>
    <m/>
    <m/>
    <m/>
    <m/>
    <m/>
    <m/>
    <m/>
    <m/>
    <m/>
    <m/>
    <m/>
    <m/>
    <m/>
    <m/>
    <m/>
    <m/>
    <m/>
    <m/>
    <m/>
    <m/>
    <m/>
    <m/>
    <m/>
    <m/>
  </r>
  <r>
    <s v="Ok"/>
    <s v="Ok"/>
    <s v="Ok"/>
    <x v="68"/>
    <s v=" "/>
    <n v="2678"/>
    <x v="167"/>
    <s v="Italy"/>
    <s v="Pordenone"/>
    <x v="17"/>
    <x v="3"/>
    <x v="166"/>
    <s v=" "/>
    <s v="Start-up stage\Venture"/>
    <s v="Daniele Panfilo-Aindo"/>
    <s v="Advisor"/>
    <s v="Stefano Andreani"/>
    <s v="s.andreani@nuwatech.com"/>
    <x v="113"/>
    <d v="2023-04-18T00:00:00"/>
    <x v="0"/>
    <s v="VV5"/>
    <m/>
    <x v="3"/>
    <s v="Yes"/>
    <m/>
    <s v="Fondata nel 2016 (sul mercato dal 2020-2021)._x000a_Nuwa è partita da un problema riscontrato da produttori e musicisti: ora che è sempre più diffuso il lavoro a distanza, ci sono tante difficoltà legate al non trovarsi contemporaneamente in uno stesso studio di registrazione. La piattaforma automatizza le fasi di pre-registrazione, registrazione e produzione._x000a_La tecnologia può essere applicata anche ad altri settori, come produzione video, editing di immagini e qualsiasi progetto digitale. Inoltre, la piattaforma è in grado di elaborare un report validato in blockchain che attesta la paternità dei contenuti di ciascun utente (chi sono i soggetti e come hanno contribuito alla realizzazione dell'opera)._x000a_Base utenti pari a 45k._x000a_In raccolta per €1m."/>
    <d v="2023-02-22T00:00:00"/>
    <x v="68"/>
    <s v="OUT"/>
    <s v=" "/>
    <s v=" "/>
    <s v=" "/>
    <s v=" "/>
    <s v=" "/>
    <s v=" "/>
    <s v=" "/>
    <s v=" "/>
    <s v=" "/>
    <s v=" "/>
    <s v=" "/>
    <s v=" "/>
    <s v=" "/>
    <s v=" "/>
    <s v=" "/>
    <s v=" "/>
    <s v=" "/>
    <s v=" "/>
    <s v=" "/>
    <s v=" "/>
    <s v=" "/>
    <s v=" "/>
    <s v=" "/>
    <s v=" "/>
    <s v=" "/>
  </r>
  <r>
    <s v="Ok"/>
    <s v="Ok"/>
    <s v="Ok"/>
    <x v="69"/>
    <m/>
    <n v="340"/>
    <x v="168"/>
    <s v="Italy"/>
    <s v="Roma"/>
    <x v="7"/>
    <x v="1"/>
    <x v="167"/>
    <m/>
    <s v="Other early stage\Late stage"/>
    <s v="Domenico Nesci"/>
    <s v="Investitori professionali"/>
    <s v="Simon Botto"/>
    <s v="simon.botto@daybreakhotels.com"/>
    <x v="112"/>
    <d v="2019-11-12T00:00:00"/>
    <x v="3"/>
    <s v="VV4"/>
    <s v="Si"/>
    <x v="5"/>
    <m/>
    <m/>
    <s v="Comunicato a Di Camillo che iniziativa è stata bocciata alla luce di: 1) approfondimenti su mercato; 2) necessità di funding che tale mercato richiede che non sono in linea con la dimensione dei fondi._x000a__x000a_AGGIORNAMENTO: Iniziativa assegnata a VV2/VV4 il 03/05/2018. Viene assegnata nuovamente a VV2/VV4 il 12/11/19 come Diritto di First Refusal – Invito Innova Venture."/>
    <d v="2018-05-03T00:00:00"/>
    <x v="69"/>
    <s v="OUT"/>
    <m/>
    <m/>
    <m/>
    <m/>
    <m/>
    <m/>
    <m/>
    <m/>
    <m/>
    <m/>
    <m/>
    <m/>
    <m/>
    <m/>
    <m/>
    <m/>
    <m/>
    <m/>
    <m/>
    <m/>
    <m/>
    <m/>
    <m/>
    <m/>
    <m/>
  </r>
  <r>
    <s v="Ok"/>
    <s v="Ok"/>
    <s v="Ok"/>
    <x v="38"/>
    <m/>
    <n v="341"/>
    <x v="169"/>
    <s v="Italy"/>
    <s v="Novara"/>
    <x v="11"/>
    <x v="3"/>
    <x v="168"/>
    <m/>
    <s v="Other early stage\Late stage"/>
    <s v="Giuseppe Venezia-gvadvisory"/>
    <s v="Advisor"/>
    <s v="Salvatore D’Aniello"/>
    <s v="CONSULENTI.daniello@bancagenerali.it"/>
    <x v="114"/>
    <d v="2023-06-26T00:00:00"/>
    <x v="0"/>
    <s v="VV5"/>
    <m/>
    <x v="8"/>
    <m/>
    <m/>
    <s v="Dubbi sul management. Da valutare potenziali problematiche a livello di violazione IP (engine grafico)._x000a__x000a_&gt; Iniziativa rejected nel 2018 con motivazione 1.c (da monitorare), ci è stata risegnalata a maggio 2023 da Salvatore D'Aniello di Banca Generali._x000a__x000a_Ha chiuso il 2022 con un fatturato di €1,08m (€1,5m nel 2023; €1,2m di backlog) , di cui circa il 40% SaaS. _x000a_Circa 15 clienti ad oggi (settori fashion, machinery, desing, navale)._x000a_Al momento è alla ricerca di un investitore istituzionale che operi come lead investor nell’ambito di un nuovo round di investimento da €2m, finalizzato all’espansione internazionale. Pre-money valuation attesa di €12m. Dovrebbero aver già ricevuto un primo soft commitment da parte di Ulixes Capital per circa €500k._x000a_Ricevuto approfondimento su IP e casi d'uso tecnologia."/>
    <d v="2018-05-10T00:00:00"/>
    <x v="38"/>
    <s v="OUT"/>
    <m/>
    <m/>
    <m/>
    <m/>
    <m/>
    <m/>
    <m/>
    <m/>
    <m/>
    <m/>
    <m/>
    <m/>
    <m/>
    <m/>
    <m/>
    <m/>
    <m/>
    <m/>
    <m/>
    <m/>
    <m/>
    <m/>
    <m/>
    <m/>
    <m/>
  </r>
  <r>
    <s v="Ok"/>
    <s v="Ok"/>
    <s v="Ok"/>
    <x v="61"/>
    <m/>
    <n v="342"/>
    <x v="170"/>
    <s v="Italy"/>
    <s v="Milano"/>
    <x v="0"/>
    <x v="3"/>
    <x v="169"/>
    <m/>
    <s v="Other early stage\Late stage"/>
    <s v="Giuseppe Venezia-gvadvisory"/>
    <s v="Advisor"/>
    <s v="Giuseppe Venezia"/>
    <s v="giuseppe.venezia@e-gva.it"/>
    <x v="114"/>
    <d v="2018-05-04T00:00:00"/>
    <x v="0"/>
    <s v="VV2"/>
    <m/>
    <x v="3"/>
    <m/>
    <m/>
    <s v="Non chiare le metriche._x000a_L'iniziativa è in raccolta per €2m su una valutazione pre-money di €8m."/>
    <d v="2018-05-10T00:00:00"/>
    <x v="61"/>
    <s v="OUT"/>
    <m/>
    <m/>
    <m/>
    <m/>
    <m/>
    <m/>
    <m/>
    <m/>
    <m/>
    <m/>
    <m/>
    <m/>
    <m/>
    <m/>
    <m/>
    <m/>
    <m/>
    <m/>
    <m/>
    <m/>
    <m/>
    <m/>
    <m/>
    <m/>
    <m/>
  </r>
  <r>
    <s v="Ok"/>
    <s v="Ok"/>
    <s v="Ok"/>
    <x v="70"/>
    <m/>
    <n v="343"/>
    <x v="171"/>
    <s v="Italy"/>
    <s v="Milano"/>
    <x v="0"/>
    <x v="3"/>
    <x v="170"/>
    <m/>
    <s v="Other early stage\Late stage"/>
    <s v="Giancarlo Di Vona-KT&amp;Partners"/>
    <s v="Advisor"/>
    <s v="Giancarlo Di Vona"/>
    <s v="gdivona@ktepartners.com"/>
    <x v="114"/>
    <d v="2021-03-24T00:00:00"/>
    <x v="0"/>
    <s v="VV2"/>
    <m/>
    <x v="1"/>
    <m/>
    <m/>
    <s v="Iniziativa proposta nuovamente: già bocciata a novenbre 2018 (motivazione 1.b):_x000a_- è un dossier che gira da tanto tempo e non ha avuto grandi riscontri dal mkt: Giulio ci aveva inviato studio pre-IPO di settembre 2020 fatto da K&amp;T;_x000a_- andamento storico: tra 2018 e 2019 sono passati da €3,5m di fatturato a €1,2m con subscription passate da €1,2m a €0,5m. Le ragioni sono varie, tra cui anche partnership con Vodafone e ritardo lancio nuovi prodotti, ma non è un buon starting point;_x000a_- nel 2020 (budget) si dovevano attestare a €2,4m prevalentemente composto da vendita HW; _x000a_- nel 2021 prevedono €2,5m (nel documento di K&amp;T indicavano €5,7m !!!) prevalentemente composto da subscription, tutto da dimostrare;_x000a_- il piano si fonda su crescita canale diretto e subscription: elementi entrambi su cui non hanno ancora una traction significativa;_x000a_- riviste presentazioni del 2018: oltre che un ritardo nei numeri (a cui siamo più o meno abituati) vi è anche quello nel lancio di nuovi prodotti  (Evo lo dovevano lanciare nel 2018 e l'hanno fatto nel 2019; Kippy cat nel 2018 e adesso prevedono nel 2021)"/>
    <d v="2018-05-10T00:00:00"/>
    <x v="70"/>
    <s v="OUT"/>
    <m/>
    <m/>
    <m/>
    <m/>
    <m/>
    <m/>
    <m/>
    <m/>
    <m/>
    <m/>
    <m/>
    <m/>
    <m/>
    <m/>
    <m/>
    <m/>
    <m/>
    <m/>
    <m/>
    <m/>
    <m/>
    <m/>
    <m/>
    <m/>
    <m/>
  </r>
  <r>
    <s v="Ok"/>
    <s v="Ok"/>
    <s v="Ok"/>
    <x v="61"/>
    <m/>
    <n v="344"/>
    <x v="172"/>
    <s v="Italy"/>
    <s v="Roma"/>
    <x v="7"/>
    <x v="1"/>
    <x v="171"/>
    <m/>
    <s v="Start-up stage\Venture"/>
    <s v="Paolo Cellini-PI Campus"/>
    <s v="Investitori professionali"/>
    <s v="Paolo Cellini"/>
    <s v="paolo.cellini@gmail.com"/>
    <x v="115"/>
    <d v="2018-05-04T00:00:00"/>
    <x v="0"/>
    <s v="VV4"/>
    <s v="No"/>
    <x v="6"/>
    <m/>
    <m/>
    <s v="Fatturato 2017 è di €2.7m._x000a_Il founder è un personaggio che ha avuto segnalazioni negative. Lo abbiamo incontrato a Roma, a PCampus ed effettivamente è risultato essere così._x000a_La startup non mostra comunque nulla di particolarmente interessante."/>
    <d v="2018-05-10T00:00:00"/>
    <x v="61"/>
    <s v="OUT"/>
    <m/>
    <m/>
    <m/>
    <m/>
    <m/>
    <m/>
    <m/>
    <m/>
    <m/>
    <m/>
    <m/>
    <m/>
    <m/>
    <m/>
    <m/>
    <m/>
    <m/>
    <m/>
    <m/>
    <m/>
    <m/>
    <m/>
    <m/>
    <m/>
    <m/>
  </r>
  <r>
    <s v="Ok"/>
    <s v="Ok"/>
    <s v="Ok"/>
    <x v="71"/>
    <s v=" "/>
    <n v="2723"/>
    <x v="173"/>
    <s v="Italy"/>
    <s v="Milano"/>
    <x v="0"/>
    <x v="3"/>
    <x v="172"/>
    <s v=" "/>
    <s v="Start-up stage\Venture"/>
    <s v="Fabiana Martone"/>
    <s v="Proprietaria"/>
    <s v=" Sara Rizzi"/>
    <s v="sara.r@itsprodigy.com"/>
    <x v="116"/>
    <d v="2024-10-14T00:00:00"/>
    <x v="0"/>
    <s v="VV5"/>
    <m/>
    <x v="5"/>
    <m/>
    <m/>
    <s v="Rejected ad aprile 2023 con motivazione 1.a (fase di vita) e a gennaio 2024 con motivazione 2.b (mancato seguito)._x000a_Fondata nel 2017._x000a_Team: 15 persone (più 50 freelancer)._x000a_Prodotti:_x000a_Data Prodigy: Strumento che consente di catturare informazioni tramite comandi vocali, generando report finali per una gestione efficiente dei dati._x000a_Soluzioni di Digital Marketing: Analizza la presenza online delle PMI attraverso l'intelligenza artificiale e fornisce report dettagliati. Utilizzato da camere di commercio e agenzie web._x000a_AI Legal: Genera documenti legali in ambito penale e civile, semplificando il processo di creazione documentale._x000a_AI Agent: Sostituisce le chiamate outbound nel marketing e nelle risorse umane, addestrando un agente AI per effettuare chiamate automatizzate._x000a_Ricavi '22: ca. €2m, di cui il 60% derivante da progetti di digital trasformation, il 35% da consulenza e il 5% da licensing di prodotti (sono compresi in It'sProdigy anche altri prodotti, es. Digitality). 2023: €2,4m (80% consulenza); 2024e: €2,4m (hanno creato un’altra società 100% detenuta da DataProdigy quindi il fatturato di Data prodigy si è splittato)._x000a_Clienti: fase pilota con alcuni clienti, tra cui Enel, Aruba, Intesa Sanpaolo, Mediobancam, Flowe._x000a_Captable: 100% del founder._x000a_Fundraising: €3m (vorrebbero arrivare €5m) ad una valutazione di €12,5m._x000a__x000a_&gt; Fatta call il 11/10. Motivo rejection: consulenziale, attualmente rappresenta l'80% dei ricavi. Inoltre, defocalizzazione sul business core, poiché l'offerta è troppo ampia e non si concentra su un aspetto specifico, struttura dell’operazione (valutazione alta considerando che i ricavi sono fatti prevalentemente da consulenza), percorso di crescita."/>
    <d v="2023-03-28T00:00:00"/>
    <x v="71"/>
    <s v="OUT"/>
    <s v=" "/>
    <s v=" "/>
    <s v=" "/>
    <s v=" "/>
    <s v=" "/>
    <s v=" "/>
    <s v=" "/>
    <s v=" "/>
    <s v=" "/>
    <s v=" "/>
    <s v=" "/>
    <s v=" "/>
    <s v=" "/>
    <s v=" "/>
    <s v=" "/>
    <s v=" "/>
    <s v=" "/>
    <s v=" "/>
    <s v=" "/>
    <s v=" "/>
    <s v=" "/>
    <s v=" "/>
    <s v=" "/>
    <s v=" "/>
    <s v=" "/>
  </r>
  <r>
    <s v="Ok"/>
    <s v="Ok"/>
    <s v="Ok"/>
    <x v="72"/>
    <m/>
    <n v="355"/>
    <x v="174"/>
    <s v="Italy"/>
    <s v="Milano"/>
    <x v="0"/>
    <x v="1"/>
    <x v="173"/>
    <m/>
    <s v="Other early stage\Late stage"/>
    <s v="Giulio Valiante"/>
    <s v="Proprietaria"/>
    <s v="Federica Storace"/>
    <s v="federica.storace@drexcode.com"/>
    <x v="117"/>
    <d v="2018-12-06T00:00:00"/>
    <x v="0"/>
    <s v="VV2"/>
    <m/>
    <x v="3"/>
    <m/>
    <m/>
    <s v="Incontrata Federica Storace in data 6/12._x000a_In termini di fatturato sono ancora indietro (nel 2017 €200k e nel 2018 €270k). Anche dal punto di vista tech hanno ancora molto da sviluppare."/>
    <d v="2018-05-10T00:00:00"/>
    <x v="72"/>
    <s v="OUT"/>
    <m/>
    <m/>
    <m/>
    <m/>
    <m/>
    <m/>
    <m/>
    <m/>
    <m/>
    <m/>
    <m/>
    <m/>
    <m/>
    <m/>
    <m/>
    <m/>
    <m/>
    <m/>
    <m/>
    <m/>
    <m/>
    <m/>
    <m/>
    <m/>
    <m/>
  </r>
  <r>
    <s v="Ok"/>
    <s v="Ok"/>
    <s v="Ok"/>
    <x v="61"/>
    <m/>
    <n v="359"/>
    <x v="175"/>
    <s v="Italy"/>
    <s v="Milano"/>
    <x v="0"/>
    <x v="1"/>
    <x v="174"/>
    <m/>
    <s v="Other early stage\Late stage"/>
    <s v="Emil Abirascid-Startupbusiness"/>
    <s v="Advisor"/>
    <s v="Emil Abirascid"/>
    <s v="emil@abirascid.com"/>
    <x v="118"/>
    <d v="2018-05-10T00:00:00"/>
    <x v="0"/>
    <s v="VV2"/>
    <m/>
    <x v="8"/>
    <m/>
    <m/>
    <s v="Fatturato 2017 è pari a €605k; per 2018 il volume di vendita è stimato a €922k. L'iniziativa, da piano, incomincerà ad avere marginalità nel 2020; l'EBITDA, per l'anno 2020, sarà pari a €254k con fatturato di circa €3.3m._x000a_A giugno ha chiuso un AuCap di €1.3m a cui hanno partecipato Ligur Capital e alcuni investitori privati."/>
    <d v="2018-05-17T00:00:00"/>
    <x v="61"/>
    <s v="OUT"/>
    <m/>
    <m/>
    <m/>
    <m/>
    <m/>
    <m/>
    <m/>
    <m/>
    <m/>
    <m/>
    <m/>
    <m/>
    <m/>
    <m/>
    <m/>
    <m/>
    <m/>
    <m/>
    <m/>
    <m/>
    <m/>
    <m/>
    <m/>
    <m/>
    <m/>
  </r>
  <r>
    <s v="Ok"/>
    <s v="Ok"/>
    <s v="Ok"/>
    <x v="73"/>
    <m/>
    <n v="368"/>
    <x v="176"/>
    <s v="Italy"/>
    <s v="Bologna"/>
    <x v="1"/>
    <x v="3"/>
    <x v="175"/>
    <m/>
    <s v="Start-up stage\Venture"/>
    <s v="Autocandidatura"/>
    <s v="Autocandidatura"/>
    <s v="Luca Degli Esposti"/>
    <s v="luca@iooota.com"/>
    <x v="119"/>
    <d v="2024-04-22T00:00:00"/>
    <x v="0"/>
    <s v="VV5"/>
    <m/>
    <x v="12"/>
    <m/>
    <m/>
    <s v="Già bocciata a maggio 2018, a settembre 2020 con motivazione 1.h. _x000a_Ripresentata a settembre 2020: sono cresciuti poco o nulla. Ridotta scalabilità e settore difficile. Ripresentata a marzo 2024: ha cambiato nome in Jarvis._x000a_Business model: B2B _x000a_Rvenue model: Free one-off iniziale; Fee annuale (canone piattaforma software)._x000a_Ricavi: 2023: €1m; 2024e: €2,2m; 2025e:  €5,7m; 2026e: €7,9m_x000a_Team: 10 persone_x000a_Fundraised: €1,5m_x000a_Fundraised: €1,2m_x000a__x000a_&gt; motivo rejection: percorso di crescita (sono sul mercato dal 2018)."/>
    <d v="2018-05-17T00:00:00"/>
    <x v="73"/>
    <s v="OUT"/>
    <m/>
    <m/>
    <m/>
    <m/>
    <m/>
    <m/>
    <m/>
    <m/>
    <m/>
    <m/>
    <m/>
    <m/>
    <m/>
    <m/>
    <m/>
    <m/>
    <m/>
    <m/>
    <m/>
    <m/>
    <m/>
    <m/>
    <m/>
    <m/>
    <m/>
  </r>
  <r>
    <s v="Ok"/>
    <s v="Ok"/>
    <s v="Ok"/>
    <x v="74"/>
    <m/>
    <n v="1586"/>
    <x v="177"/>
    <s v="Italy"/>
    <s v="Roma"/>
    <x v="7"/>
    <x v="3"/>
    <x v="176"/>
    <m/>
    <s v="Start-up stage\Venture"/>
    <s v="Paolo Cellini-PI Campus"/>
    <s v="Advisor"/>
    <s v="Andrea Volpini"/>
    <s v="andrea@insideout.io"/>
    <x v="120"/>
    <d v="2023-03-23T00:00:00"/>
    <x v="0"/>
    <s v="VV5"/>
    <m/>
    <x v="9"/>
    <s v="Yes"/>
    <m/>
    <s v="Rejected a settembre 2021 con motivazione 2.a., abbiamo riscritto loro a marzo 2023 per un aggiornamento._x000a_Hanno chiuso un round da €800k ad una post-money di €5m._x000a_Fatturato 2022: €1,2m (40% servizi professionali), 2023e: €2m_x000a_Stanno valutando un nuovp round da €2m per quest'anno, ad una pre-money valuation di €8-10m_x000a_Captable: Primo Ventures 16% + Inside Out (micro-holding di Andrea Volpini)_x000a__x000a_&gt; Ci terrà aggiornati sul business e fundraising."/>
    <d v="2020-06-25T00:00:00"/>
    <x v="74"/>
    <s v="OUT"/>
    <m/>
    <m/>
    <m/>
    <m/>
    <m/>
    <m/>
    <m/>
    <m/>
    <m/>
    <m/>
    <m/>
    <m/>
    <m/>
    <m/>
    <m/>
    <m/>
    <m/>
    <m/>
    <m/>
    <m/>
    <m/>
    <m/>
    <m/>
    <m/>
    <m/>
  </r>
  <r>
    <s v="Ok"/>
    <s v="Ok"/>
    <s v="Ok"/>
    <x v="75"/>
    <m/>
    <n v="374"/>
    <x v="178"/>
    <s v="Italy"/>
    <s v="Roma"/>
    <x v="7"/>
    <x v="7"/>
    <x v="177"/>
    <m/>
    <s v="Start-up stage\Venture"/>
    <s v="Emanuele Cuccio-Clessidra"/>
    <s v="Investitori professionali"/>
    <s v="Aldo Rende"/>
    <s v="a.rende@italyinnovazioni.com"/>
    <x v="121"/>
    <d v="2018-06-02T00:00:00"/>
    <x v="0"/>
    <s v="VV4"/>
    <s v="No"/>
    <x v="1"/>
    <m/>
    <m/>
    <s v="Non dato seguito alle richieste di chiarimento. In ogni caso, non chiara la vision del founder."/>
    <d v="2018-05-17T00:00:00"/>
    <x v="75"/>
    <s v="OUT"/>
    <m/>
    <m/>
    <m/>
    <m/>
    <m/>
    <m/>
    <m/>
    <m/>
    <m/>
    <m/>
    <m/>
    <m/>
    <m/>
    <m/>
    <m/>
    <m/>
    <m/>
    <m/>
    <m/>
    <m/>
    <m/>
    <m/>
    <m/>
    <m/>
    <m/>
  </r>
  <r>
    <s v="Ok"/>
    <s v="Ok"/>
    <s v="Ok"/>
    <x v="76"/>
    <m/>
    <n v="385"/>
    <x v="179"/>
    <s v="Italy"/>
    <s v="Vicenza "/>
    <x v="13"/>
    <x v="1"/>
    <x v="178"/>
    <m/>
    <s v="Other early stage\Late stage"/>
    <s v="Autocandidatura"/>
    <s v="Autocandidatura"/>
    <s v="Marco Rossi"/>
    <s v="mark@tilelook.com"/>
    <x v="122"/>
    <d v="2018-05-22T00:00:00"/>
    <x v="0"/>
    <s v="VV2"/>
    <m/>
    <x v="1"/>
    <m/>
    <m/>
    <m/>
    <d v="2018-05-22T00:00:00"/>
    <x v="76"/>
    <s v="OUT"/>
    <m/>
    <m/>
    <m/>
    <m/>
    <m/>
    <m/>
    <m/>
    <m/>
    <m/>
    <m/>
    <m/>
    <m/>
    <m/>
    <m/>
    <m/>
    <m/>
    <m/>
    <m/>
    <m/>
    <m/>
    <m/>
    <m/>
    <m/>
    <m/>
    <m/>
  </r>
  <r>
    <s v="Ok"/>
    <s v="Ok"/>
    <s v="Ok"/>
    <x v="76"/>
    <m/>
    <n v="386"/>
    <x v="180"/>
    <s v="Italy"/>
    <s v="Catania"/>
    <x v="9"/>
    <x v="3"/>
    <x v="179"/>
    <m/>
    <s v="Start-up stage\Venture"/>
    <s v="Cristina Bini-FII/CDP"/>
    <s v="Investitori professionali"/>
    <s v="Leo Scarso"/>
    <s v="l.scarso@morpheos.eu"/>
    <x v="123"/>
    <d v="2018-05-23T00:00:00"/>
    <x v="0"/>
    <s v="VV2"/>
    <m/>
    <x v="3"/>
    <m/>
    <m/>
    <m/>
    <d v="2018-05-23T00:00:00"/>
    <x v="76"/>
    <s v="OUT"/>
    <m/>
    <m/>
    <m/>
    <m/>
    <m/>
    <m/>
    <m/>
    <m/>
    <m/>
    <m/>
    <m/>
    <m/>
    <m/>
    <m/>
    <m/>
    <m/>
    <m/>
    <m/>
    <m/>
    <m/>
    <m/>
    <m/>
    <m/>
    <m/>
    <m/>
  </r>
  <r>
    <s v="Ok"/>
    <s v="Ok"/>
    <s v="Ok"/>
    <x v="74"/>
    <m/>
    <n v="1204"/>
    <x v="181"/>
    <s v="Italy"/>
    <s v="Milano"/>
    <x v="0"/>
    <x v="3"/>
    <x v="180"/>
    <m/>
    <s v="Start-up stage\Venture"/>
    <s v="Startcup Lombardia"/>
    <s v="Altri"/>
    <s v="Pietro Ungari-Audit Quality"/>
    <s v="pietro.ungari@auditquality.net"/>
    <x v="124"/>
    <d v="2023-03-23T00:00:00"/>
    <x v="0"/>
    <s v="VV5"/>
    <m/>
    <x v="12"/>
    <m/>
    <m/>
    <s v="Rejected con motivazione 1.a a gennaio 2021, li abbiamo ricontattati a marzo 2022 perché selezionati in Elevator, ma poi bocciati con motivazione 1.a (da monitorare). Sono stati risegnalati dall'advisor Audit Quality che li sta seguendo per l'AuCap._x000a_Fondata nel 2019,  ha chiuso il 2022 con un fatturato di €1,7m ed EBITDA in pareggio. Il round in corso è di €5m con una valutazione pre-money di €20m._x000a__x000a_Motivo rejection: struttura del round, KPI diversi da luce&amp;gas da consolidare"/>
    <d v="2021-01-22T00:00:00"/>
    <x v="74"/>
    <s v="OUT"/>
    <m/>
    <m/>
    <m/>
    <m/>
    <m/>
    <m/>
    <m/>
    <m/>
    <m/>
    <m/>
    <m/>
    <m/>
    <m/>
    <m/>
    <m/>
    <m/>
    <m/>
    <m/>
    <m/>
    <m/>
    <m/>
    <m/>
    <m/>
    <m/>
    <m/>
  </r>
  <r>
    <s v="Ok"/>
    <s v="Ok"/>
    <s v="Ok"/>
    <x v="76"/>
    <m/>
    <n v="390"/>
    <x v="182"/>
    <s v="Italy"/>
    <s v="Agrigento"/>
    <x v="9"/>
    <x v="7"/>
    <x v="181"/>
    <m/>
    <s v="Other early stage\Late stage"/>
    <s v="Ignazio Rocco-Credimi"/>
    <s v="Industriali"/>
    <s v="Ignazio Rocco"/>
    <s v="ignazio.rocco@credimi.com"/>
    <x v="125"/>
    <d v="2018-05-24T00:00:00"/>
    <x v="0"/>
    <s v="VV2"/>
    <m/>
    <x v="1"/>
    <m/>
    <m/>
    <m/>
    <d v="2018-05-30T00:00:00"/>
    <x v="76"/>
    <s v="OUT"/>
    <m/>
    <m/>
    <m/>
    <m/>
    <m/>
    <m/>
    <m/>
    <m/>
    <m/>
    <m/>
    <m/>
    <m/>
    <m/>
    <m/>
    <m/>
    <m/>
    <m/>
    <m/>
    <m/>
    <m/>
    <m/>
    <m/>
    <m/>
    <m/>
    <m/>
  </r>
  <r>
    <s v="Ok"/>
    <s v="Ok"/>
    <s v="Ok"/>
    <x v="77"/>
    <m/>
    <n v="391"/>
    <x v="183"/>
    <s v="Italy"/>
    <s v="Milano"/>
    <x v="0"/>
    <x v="2"/>
    <x v="182"/>
    <m/>
    <s v="Other early stage\Late stage"/>
    <s v="Mauro Odorico"/>
    <s v="Proprietaria"/>
    <s v="Igor Toscani"/>
    <s v="igor.toscani@checkbonus.it"/>
    <x v="125"/>
    <d v="2019-02-12T00:00:00"/>
    <x v="0"/>
    <s v="VV2"/>
    <m/>
    <x v="8"/>
    <m/>
    <m/>
    <m/>
    <d v="2018-05-30T00:00:00"/>
    <x v="77"/>
    <s v="OUT"/>
    <m/>
    <m/>
    <m/>
    <m/>
    <m/>
    <m/>
    <m/>
    <m/>
    <m/>
    <m/>
    <m/>
    <m/>
    <m/>
    <m/>
    <m/>
    <m/>
    <m/>
    <m/>
    <m/>
    <m/>
    <m/>
    <m/>
    <m/>
    <m/>
    <m/>
  </r>
  <r>
    <s v="Ok"/>
    <s v="Ok"/>
    <s v="Ok"/>
    <x v="78"/>
    <m/>
    <n v="392"/>
    <x v="184"/>
    <s v="Italy"/>
    <s v="N.A. Italy"/>
    <x v="5"/>
    <x v="10"/>
    <x v="183"/>
    <m/>
    <s v="Other early stage\Late stage"/>
    <s v="Marco Parisi-Deloitte"/>
    <s v="Advisor"/>
    <s v="Marco Parisi-Deloitte"/>
    <s v="maparisi@deloitte.it"/>
    <x v="126"/>
    <d v="2018-07-05T00:00:00"/>
    <x v="0"/>
    <s v="VV2"/>
    <m/>
    <x v="8"/>
    <m/>
    <m/>
    <s v="La società è attualmente partecipata e gestita da un fondo di private equity e da un fornitore di servizi web specializzato nell’attività di e-commerce._x000a_Sono interessati ad esplorare le possibilità di sviluppo con un investitore interessato ad acquisire una quota di maggioranza (fino al 100%) del capitale della società._x000a_Fatturato 2017: €2.9m; fatturato 2018F: €4.4m; fatturato 2019E: €8.6m._x000a_Entro fine settimana prossima daremo conferma o meno sul'interesse."/>
    <d v="2018-05-30T00:00:00"/>
    <x v="78"/>
    <s v="OUT"/>
    <m/>
    <m/>
    <m/>
    <m/>
    <m/>
    <m/>
    <m/>
    <m/>
    <m/>
    <m/>
    <m/>
    <m/>
    <m/>
    <m/>
    <m/>
    <m/>
    <m/>
    <m/>
    <m/>
    <m/>
    <m/>
    <m/>
    <m/>
    <m/>
    <m/>
  </r>
  <r>
    <s v="Ok"/>
    <s v="Ok"/>
    <s v="Ok"/>
    <x v="76"/>
    <m/>
    <n v="396"/>
    <x v="185"/>
    <s v="Italy"/>
    <s v="Napoli"/>
    <x v="12"/>
    <x v="0"/>
    <x v="184"/>
    <m/>
    <s v="Other early stage\Late stage"/>
    <s v="Amedeo Giurazza"/>
    <s v="Proprietaria"/>
    <s v="Banca Promos"/>
    <s v="bancapromosspa@legalmail.it"/>
    <x v="127"/>
    <d v="2018-05-31T00:00:00"/>
    <x v="0"/>
    <s v="VV2"/>
    <m/>
    <x v="3"/>
    <m/>
    <m/>
    <s v="Fatturato 2018: €1.7m; fatturato 2019F: €3.8m; fatturato 2020E: €5.8m."/>
    <d v="2018-06-07T00:00:00"/>
    <x v="76"/>
    <s v="OUT"/>
    <m/>
    <m/>
    <m/>
    <m/>
    <m/>
    <m/>
    <m/>
    <m/>
    <m/>
    <m/>
    <m/>
    <m/>
    <m/>
    <m/>
    <m/>
    <m/>
    <m/>
    <m/>
    <m/>
    <m/>
    <m/>
    <m/>
    <m/>
    <m/>
    <m/>
  </r>
  <r>
    <s v="Ok"/>
    <s v="Ok"/>
    <s v="Ok"/>
    <x v="76"/>
    <m/>
    <n v="399"/>
    <x v="186"/>
    <s v="Italy"/>
    <s v="Bologna"/>
    <x v="1"/>
    <x v="3"/>
    <x v="185"/>
    <m/>
    <s v="Start-up stage\Venture"/>
    <s v="Gianluca Maestrello"/>
    <s v="Advisor"/>
    <s v="Gianluca Maestrello"/>
    <s v="info@studiomaestrello.com"/>
    <x v="127"/>
    <d v="2018-05-31T00:00:00"/>
    <x v="0"/>
    <s v="VV2"/>
    <m/>
    <x v="1"/>
    <m/>
    <m/>
    <m/>
    <d v="2018-06-07T00:00:00"/>
    <x v="76"/>
    <s v="OUT"/>
    <m/>
    <m/>
    <m/>
    <m/>
    <m/>
    <m/>
    <m/>
    <m/>
    <m/>
    <m/>
    <m/>
    <m/>
    <m/>
    <m/>
    <m/>
    <m/>
    <m/>
    <m/>
    <m/>
    <m/>
    <m/>
    <m/>
    <m/>
    <m/>
    <m/>
  </r>
  <r>
    <s v="Ok"/>
    <s v="Ok"/>
    <s v="Ok"/>
    <x v="73"/>
    <s v=" "/>
    <n v="2547"/>
    <x v="187"/>
    <s v="Abroad"/>
    <s v="Stoccolma"/>
    <x v="25"/>
    <x v="2"/>
    <x v="186"/>
    <s v=" "/>
    <s v="Other early stage\Late stage"/>
    <s v="Giacomo Lazzarini-Endeavor"/>
    <s v="Investitori professionali"/>
    <s v="Andrea Marino"/>
    <s v="andrea.marino@novatalent.com"/>
    <x v="128"/>
    <d v="2024-04-22T00:00:00"/>
    <x v="0"/>
    <s v="VV5"/>
    <m/>
    <x v="1"/>
    <m/>
    <m/>
    <s v="Rejected a marzo 2023 con motivaizone 1.b, risegnalata dal founder ad aprile 2024._x000a_Holding in Svezia che controlla il 100% delle partecipate in Italia, Spagna (HQ operativo) e Svezia. _x000a_Info di marzo 2023: 6 persone su 55 sull'ufficio di Milano. 20% del fatturato e 2k membri in Italia._x000a_Fatturato 2023: €1,5m; 2024e: €2,8m; 2025e: €6,2m; 2026e: €18,5m._x000a_Hanno raccolto circa €1,6m da business angel e Exor Seeds (ultima post-money circa €12m)_x000a_Fundraising: round bridge di €2m (cessione del 20%), per poi aprire un round serie A nel H2 2025._x000a__x000a_&gt; motivo rejection: business model poco scalabile"/>
    <d v="2022-10-25T00:00:00"/>
    <x v="73"/>
    <s v="OUT"/>
    <s v=" "/>
    <s v=" "/>
    <s v=" "/>
    <s v=" "/>
    <s v=" "/>
    <s v=" "/>
    <s v=" "/>
    <s v=" "/>
    <s v=" "/>
    <s v=" "/>
    <s v=" "/>
    <s v=" "/>
    <s v=" "/>
    <s v=" "/>
    <s v=" "/>
    <s v=" "/>
    <s v=" "/>
    <s v=" "/>
    <s v=" "/>
    <s v=" "/>
    <s v=" "/>
    <s v=" "/>
    <s v=" "/>
    <s v=" "/>
    <s v=" "/>
  </r>
  <r>
    <s v="Ok"/>
    <s v="Ok"/>
    <s v="Ok"/>
    <x v="79"/>
    <s v=" "/>
    <n v="2663"/>
    <x v="188"/>
    <s v="Italy"/>
    <s v="Torino"/>
    <x v="11"/>
    <x v="3"/>
    <x v="187"/>
    <s v=" "/>
    <s v="Start-up stage\Venture"/>
    <s v="Autocandidatura"/>
    <s v="Autocandidatura"/>
    <s v="Riccardo Leonardi"/>
    <s v="riccardo.leonardi@re-learn.eu"/>
    <x v="129"/>
    <d v="2023-03-15T00:00:00"/>
    <x v="0"/>
    <s v="VV5"/>
    <m/>
    <x v="3"/>
    <s v="Yes"/>
    <m/>
    <s v="Seed round per accelerare la crescita ed ampliare il team sales e marketing da €1m, di cui 600k€ committed. In cap table: LVenture, Bocconi, CDP._x000a_Traction in Italia, UK, DK, in 8 mesi: €72k di ricavi, €61k di contratti chiusi a gennaio 2023 e 18 clienti B2B._x000a__x000a_Motivo rejection: fase di vita, size del round (da monitorare)"/>
    <d v="2023-02-14T00:00:00"/>
    <x v="79"/>
    <s v="OUT"/>
    <s v=" "/>
    <s v=" "/>
    <s v=" "/>
    <s v=" "/>
    <s v=" "/>
    <s v=" "/>
    <s v=" "/>
    <s v=" "/>
    <s v=" "/>
    <s v=" "/>
    <s v=" "/>
    <s v=" "/>
    <s v=" "/>
    <s v=" "/>
    <s v=" "/>
    <s v=" "/>
    <s v=" "/>
    <s v=" "/>
    <s v=" "/>
    <s v=" "/>
    <s v=" "/>
    <s v=" "/>
    <s v=" "/>
    <s v=" "/>
    <s v=" "/>
  </r>
  <r>
    <s v="Ok"/>
    <s v="Ok"/>
    <s v="Ok"/>
    <x v="63"/>
    <m/>
    <n v="413"/>
    <x v="189"/>
    <s v="Italy"/>
    <s v="Roma"/>
    <x v="7"/>
    <x v="3"/>
    <x v="188"/>
    <m/>
    <s v="Start-up stage\Venture"/>
    <s v="Luigi Mastromonaco-LVenture"/>
    <s v="Investitori professionali"/>
    <s v="Alessandro Salvati"/>
    <s v="alessandrosalvati@nextwin.com"/>
    <x v="130"/>
    <d v="2018-10-04T00:00:00"/>
    <x v="0"/>
    <s v="VV4"/>
    <s v="No"/>
    <x v="5"/>
    <m/>
    <m/>
    <s v="Settore non interessante per il fondo VV2; in raccolta per circa €700k su una valutazione di circa €4m._x000a_Inviata mail di bocciatura a causa del settore di riferimento."/>
    <d v="2018-06-14T00:00:00"/>
    <x v="63"/>
    <s v="OUT"/>
    <m/>
    <m/>
    <m/>
    <m/>
    <m/>
    <m/>
    <m/>
    <m/>
    <m/>
    <m/>
    <m/>
    <m/>
    <m/>
    <m/>
    <m/>
    <m/>
    <m/>
    <m/>
    <m/>
    <m/>
    <m/>
    <m/>
    <m/>
    <m/>
    <m/>
  </r>
  <r>
    <s v="Ok"/>
    <s v="Ok"/>
    <s v="Ok"/>
    <x v="65"/>
    <m/>
    <n v="415"/>
    <x v="190"/>
    <s v="Italy"/>
    <s v="Roma"/>
    <x v="7"/>
    <x v="3"/>
    <x v="189"/>
    <m/>
    <s v="Other early stage\Late stage"/>
    <s v="Luigi Mastromonaco-LVenture"/>
    <s v="Investitori professionali"/>
    <s v="Diego Pelle"/>
    <s v="diego.pelle@direttoo.it"/>
    <x v="131"/>
    <d v="2018-07-03T00:00:00"/>
    <x v="0"/>
    <s v="VV4"/>
    <s v="No"/>
    <x v="11"/>
    <m/>
    <m/>
    <s v="In raccolta per €3m su una valutazione che si aggira tra i €7-9m."/>
    <d v="2018-06-14T00:00:00"/>
    <x v="65"/>
    <s v="OUT"/>
    <m/>
    <m/>
    <m/>
    <m/>
    <m/>
    <m/>
    <m/>
    <m/>
    <m/>
    <m/>
    <m/>
    <m/>
    <m/>
    <m/>
    <m/>
    <m/>
    <m/>
    <m/>
    <m/>
    <m/>
    <m/>
    <m/>
    <m/>
    <m/>
    <m/>
  </r>
  <r>
    <s v="Ok"/>
    <s v="Ok"/>
    <s v="Ok"/>
    <x v="63"/>
    <m/>
    <n v="417"/>
    <x v="191"/>
    <s v="Italy"/>
    <s v="Caserta"/>
    <x v="12"/>
    <x v="7"/>
    <x v="190"/>
    <m/>
    <s v="Start-up stage\Venture"/>
    <s v="Borsa della Ricerca"/>
    <s v="Altri"/>
    <s v="Tiziana Perrino"/>
    <s v="tiziana.perrino@nrg4you.it"/>
    <x v="132"/>
    <d v="2018-10-08T00:00:00"/>
    <x v="0"/>
    <s v="VV2"/>
    <m/>
    <x v="3"/>
    <m/>
    <m/>
    <s v="Commercializzazione del prodotto ancora non avviata. _x000a_Da piano nel 2019 €155k. Il piano raggiunge €3,9m nel 2024."/>
    <d v="2018-06-14T00:00:00"/>
    <x v="63"/>
    <s v="OUT"/>
    <m/>
    <m/>
    <m/>
    <m/>
    <m/>
    <m/>
    <m/>
    <m/>
    <m/>
    <m/>
    <m/>
    <m/>
    <m/>
    <m/>
    <m/>
    <m/>
    <m/>
    <m/>
    <m/>
    <m/>
    <m/>
    <m/>
    <m/>
    <m/>
    <m/>
  </r>
  <r>
    <s v="Ok"/>
    <s v="Ok"/>
    <s v="Ok"/>
    <x v="80"/>
    <m/>
    <n v="424"/>
    <x v="192"/>
    <s v="Italy"/>
    <s v="Roma"/>
    <x v="7"/>
    <x v="3"/>
    <x v="191"/>
    <m/>
    <s v="Start-up stage\Venture"/>
    <s v="Nicola Redi"/>
    <s v="Proprietaria"/>
    <s v="Claudio Vaccarella"/>
    <s v="clavac@hypertvx.com"/>
    <x v="133"/>
    <d v="2024-09-23T00:00:00"/>
    <x v="0"/>
    <s v="VV5"/>
    <s v="No"/>
    <x v="1"/>
    <m/>
    <m/>
    <s v="Bocciata ad ottobre 2021 con motivazione 1.b_x000a_Fatturato: 2024e: €2,2m; 2025e: €3,5m; 2026e: €7m_x000a_Team: 22 (40% customer success, 45% IT)_x000a_Clienti: 3 agenzie media + 5/6 publishers in Italia + 1 pilot in US_x000a_Fundraising: €1,7m bridge round ad una pre money di €16m_x000a__x000a_&gt; Motivo rejection: scalabilità del business, inoltre è sul mercato nel 2017."/>
    <d v="2018-06-21T00:00:00"/>
    <x v="80"/>
    <s v="OUT"/>
    <m/>
    <m/>
    <m/>
    <m/>
    <m/>
    <m/>
    <m/>
    <m/>
    <m/>
    <m/>
    <m/>
    <m/>
    <m/>
    <m/>
    <m/>
    <m/>
    <m/>
    <m/>
    <m/>
    <m/>
    <m/>
    <m/>
    <m/>
    <m/>
    <m/>
  </r>
  <r>
    <s v="Ok"/>
    <s v="Ok"/>
    <s v="Ok"/>
    <x v="76"/>
    <m/>
    <n v="428"/>
    <x v="193"/>
    <s v="Italy"/>
    <s v="Milano"/>
    <x v="0"/>
    <x v="1"/>
    <x v="192"/>
    <m/>
    <s v="Start-up stage\Venture"/>
    <s v="Autocandidatura"/>
    <s v="Autocandidatura"/>
    <s v="Simone Fiore"/>
    <s v="sfiore.info@gmail.com"/>
    <x v="133"/>
    <d v="2018-06-20T00:00:00"/>
    <x v="0"/>
    <s v="VV2"/>
    <m/>
    <x v="3"/>
    <m/>
    <m/>
    <s v="Con uno scontrino medio di 28 euro, la startup è in fase di raccolta fondi con obiettivo di scalare e portare a breakeven Milano e Provincia; sono in fundrasing per 500k."/>
    <d v="2018-06-21T00:00:00"/>
    <x v="76"/>
    <s v="OUT"/>
    <m/>
    <m/>
    <m/>
    <m/>
    <m/>
    <m/>
    <m/>
    <m/>
    <m/>
    <m/>
    <m/>
    <m/>
    <m/>
    <m/>
    <m/>
    <m/>
    <m/>
    <m/>
    <m/>
    <m/>
    <m/>
    <m/>
    <m/>
    <m/>
    <m/>
  </r>
  <r>
    <s v="Ok"/>
    <s v="Ok"/>
    <s v="Ok"/>
    <x v="63"/>
    <m/>
    <n v="441"/>
    <x v="194"/>
    <s v="Italy"/>
    <s v="Milano"/>
    <x v="0"/>
    <x v="2"/>
    <x v="193"/>
    <m/>
    <s v="Start-up stage\Venture"/>
    <s v="Autocandidatura"/>
    <s v="Autocandidatura"/>
    <s v="Sara Giannaccini"/>
    <s v="s.giannaccini@pinwork.com"/>
    <x v="134"/>
    <d v="2018-10-04T00:00:00"/>
    <x v="0"/>
    <s v="VV2"/>
    <m/>
    <x v="3"/>
    <m/>
    <m/>
    <s v="Al 2018 i ricavi stimati ammontano a €178k. Il fabbisogno finanziario richiesto è di circa €2m._x000a_Inviata mail di bocciatura perché risultata troppo seed per VV2."/>
    <d v="2018-06-28T00:00:00"/>
    <x v="63"/>
    <s v="OUT"/>
    <m/>
    <m/>
    <m/>
    <m/>
    <m/>
    <m/>
    <m/>
    <m/>
    <m/>
    <m/>
    <m/>
    <m/>
    <m/>
    <m/>
    <m/>
    <m/>
    <m/>
    <m/>
    <m/>
    <m/>
    <m/>
    <m/>
    <m/>
    <m/>
    <m/>
  </r>
  <r>
    <s v="Ok"/>
    <s v="Ok"/>
    <s v="Ok"/>
    <x v="81"/>
    <m/>
    <n v="443"/>
    <x v="195"/>
    <s v="Abroad"/>
    <s v="Dublino"/>
    <x v="26"/>
    <x v="3"/>
    <x v="194"/>
    <m/>
    <s v="Other early stage\Late stage"/>
    <s v="Giuseppe Arturo-Connectia"/>
    <s v="Advisor"/>
    <s v="Giuseppe Arturo"/>
    <s v="arturo@connectia.it"/>
    <x v="134"/>
    <d v="2018-07-05T00:00:00"/>
    <x v="0"/>
    <s v="VV2"/>
    <m/>
    <x v="8"/>
    <m/>
    <m/>
    <s v="Fattura intorno ai €2m; il fabbisogno previsto per la prossima fase di espansione è stimato in €6m che la governance intende raccogliere mediante un AuCap da deliberare entro la fine del 2018._x000a_Call introduttiva fatta il 5/7."/>
    <d v="2018-06-28T00:00:00"/>
    <x v="81"/>
    <s v="OUT"/>
    <m/>
    <m/>
    <m/>
    <m/>
    <m/>
    <m/>
    <m/>
    <m/>
    <m/>
    <m/>
    <m/>
    <m/>
    <m/>
    <m/>
    <m/>
    <m/>
    <m/>
    <m/>
    <m/>
    <m/>
    <m/>
    <m/>
    <m/>
    <m/>
    <m/>
  </r>
  <r>
    <s v="Ok"/>
    <s v="Ok"/>
    <s v="Ok"/>
    <x v="82"/>
    <m/>
    <n v="615"/>
    <x v="196"/>
    <s v="Italy"/>
    <s v="Milano"/>
    <x v="0"/>
    <x v="3"/>
    <x v="195"/>
    <m/>
    <s v="Start-up stage\Venture"/>
    <s v="Mauro Odorico"/>
    <s v="Proprietaria"/>
    <s v="Davide La Spina"/>
    <s v="davide.laspina@flowtech.ai"/>
    <x v="135"/>
    <d v="2024-07-09T00:00:00"/>
    <x v="0"/>
    <s v="VV5"/>
    <m/>
    <x v="3"/>
    <m/>
    <m/>
    <s v="Bocciata a novembre 2018 con motivazione 1.a. e a marzo 2023 con motivazione 2.a._x000a_Ricavi 2022: €200k; 2024e: €500k._x000a_Clienti: 4-5 tra cui A2A, Eng e Amsa._x000a_Pipeline 2024: €1m (tra cui Enel)._x000a_Revenue model: Saas con recurring licence fee annual che pagano (che si basano su feature e volumi della società)_x000a_Competitor: Medellia (società americana)._x000a_Casi d’uso: servizio clienti, finalità di marketing (servizio che stanno per lanciare) e parte HR per velocizzare i processi di recruiting._x000a_Fundraised: Finora hanno raccolto €700k circa da Club Italia Investimenti, l'acceleratore di TIM e business angel. L’ultimo round €350k ad una valutazione €4m._x000a_Captable: i founder hanno circa 75%_x000a_Fundraising: €1m per raggiungere €1m di revenues in 12 mesi. Hanno in mente un round futuro da €3m per espansione in America._x000a_Aggiornamenti: hanno lanciato il modello Saas della piattaforma. A gennaio 2025 dovrebbero lanciare il modello beta per la parte telefonica, la sede ad oggi è a Milano ma hanno una parte tecnica basata in Sardegna e vorrebbero trasferire la sede legale lì._x000a__x000a_&gt; Fatta demo il 02/07. motivo rejection: fase di vita, prodotto non ancora finalizzato. Da monitorare. Da presentare a fondo VV6."/>
    <d v="2018-10-25T00:00:00"/>
    <x v="82"/>
    <s v="OUT"/>
    <m/>
    <m/>
    <m/>
    <m/>
    <m/>
    <m/>
    <m/>
    <m/>
    <m/>
    <m/>
    <m/>
    <m/>
    <m/>
    <m/>
    <m/>
    <m/>
    <m/>
    <m/>
    <m/>
    <m/>
    <m/>
    <m/>
    <m/>
    <m/>
    <m/>
  </r>
  <r>
    <s v="Ok"/>
    <s v="Ok"/>
    <s v="Ok"/>
    <x v="83"/>
    <m/>
    <n v="448"/>
    <x v="197"/>
    <s v="Italy"/>
    <s v="Milano"/>
    <x v="0"/>
    <x v="6"/>
    <x v="196"/>
    <m/>
    <s v="Other early stage\Late stage"/>
    <s v="Raffaele Perrone-PwC"/>
    <s v="Advisor"/>
    <s v="Raffaele Perrone"/>
    <s v="raffaele.perrone@pwc.com"/>
    <x v="136"/>
    <d v="2018-10-23T00:00:00"/>
    <x v="0"/>
    <s v="VV2"/>
    <m/>
    <x v="1"/>
    <m/>
    <m/>
    <s v="In raccolta per €2.5m."/>
    <d v="2018-06-28T00:00:00"/>
    <x v="83"/>
    <s v="OUT"/>
    <m/>
    <m/>
    <m/>
    <m/>
    <m/>
    <m/>
    <m/>
    <m/>
    <m/>
    <m/>
    <m/>
    <m/>
    <m/>
    <m/>
    <m/>
    <m/>
    <m/>
    <m/>
    <m/>
    <m/>
    <m/>
    <m/>
    <m/>
    <m/>
    <m/>
  </r>
  <r>
    <s v="Ok"/>
    <s v="Ok"/>
    <s v="Ok"/>
    <x v="63"/>
    <m/>
    <n v="449"/>
    <x v="198"/>
    <s v="Italy"/>
    <s v="Verona"/>
    <x v="13"/>
    <x v="1"/>
    <x v="197"/>
    <m/>
    <s v="Start-up stage\Venture"/>
    <s v="Autocandidatura"/>
    <s v="Autocandidatura"/>
    <s v="Simone Coatti"/>
    <s v="info@brokenwhat.com"/>
    <x v="136"/>
    <d v="2018-10-08T00:00:00"/>
    <x v="0"/>
    <s v="VV2"/>
    <m/>
    <x v="8"/>
    <m/>
    <m/>
    <s v="Business non interessante per VV2. Non sono chiare le metriche e non è indicato il fabbisogno richiesto."/>
    <d v="2018-06-28T00:00:00"/>
    <x v="63"/>
    <s v="OUT"/>
    <m/>
    <m/>
    <m/>
    <m/>
    <m/>
    <m/>
    <m/>
    <m/>
    <m/>
    <m/>
    <m/>
    <m/>
    <m/>
    <m/>
    <m/>
    <m/>
    <m/>
    <m/>
    <m/>
    <m/>
    <m/>
    <m/>
    <m/>
    <m/>
    <m/>
  </r>
  <r>
    <s v="Ok"/>
    <s v="Ok"/>
    <s v="Ok"/>
    <x v="84"/>
    <m/>
    <n v="450"/>
    <x v="199"/>
    <s v="Italy"/>
    <s v="Milano"/>
    <x v="0"/>
    <x v="10"/>
    <x v="198"/>
    <m/>
    <s v="Other early stage\Late stage"/>
    <s v="Autocandidatura"/>
    <s v="Autocandidatura"/>
    <s v="Gianmarco Lanese_x000a_Pierluigi Messina"/>
    <s v="gianmarco@ilcaffeitaliano.it_x000a_pierluigi.messina@fantegroup.com"/>
    <x v="136"/>
    <d v="2019-09-30T00:00:00"/>
    <x v="0"/>
    <s v="VV2"/>
    <m/>
    <x v="8"/>
    <m/>
    <m/>
    <m/>
    <d v="2018-06-28T00:00:00"/>
    <x v="84"/>
    <s v="OUT"/>
    <m/>
    <m/>
    <m/>
    <m/>
    <m/>
    <m/>
    <m/>
    <m/>
    <m/>
    <m/>
    <m/>
    <m/>
    <m/>
    <m/>
    <m/>
    <m/>
    <m/>
    <m/>
    <m/>
    <m/>
    <m/>
    <m/>
    <m/>
    <m/>
    <m/>
  </r>
  <r>
    <s v="Ok"/>
    <s v="Ok"/>
    <s v="Ok"/>
    <x v="85"/>
    <m/>
    <n v="2314"/>
    <x v="200"/>
    <s v="Italy"/>
    <s v="Latina"/>
    <x v="7"/>
    <x v="3"/>
    <x v="199"/>
    <m/>
    <s v="Start-up stage\Venture"/>
    <s v="Alessandro Pontari"/>
    <s v="Proprietaria"/>
    <s v="Luca Petrone "/>
    <s v="luca.petrone@bridgelogistica.it"/>
    <x v="137"/>
    <d v="2025-01-13T00:00:00"/>
    <x v="0"/>
    <s v="VV5"/>
    <m/>
    <x v="1"/>
    <m/>
    <m/>
    <s v="Bocciata a marzo 2022 con motivazione 1.a, e nel marzo 2023 con motivazione 2.a e a dicembre 2023 con motivazione 3.c e a giugno 2024 con motivazione 1.b._x000a_Fondata nel 2021._x000a_Team: 23 compresi stagisti e founder._x000a_Prodotto: marketplace e road trip (digitalizzazione della logistica)_x000a_Transato: €600k nel 2021, €2,2m nel 2022; €7,4m nel 2023, obiettivo 2024e: €15m (in caso di chiusura del round) con un margine del 6,5%._x000a_Business model: trattengono una commissione del 10-20%._x000a_Clienti ricorrenti: 189. _x000a_A fine 2022 hanno raccolto €1,5m da Exor e Gellify (post-money €7,1m)._x000a_Fundraising: round da €6,2m di cui committed €2,4m da CDP, €400k da Banca Finint, €1,2m da Invitalia, €1,5m daUnicredit e ISP. C'è spazio per €700k. La valutazione prevista è €13,5m 1x LP non-participating. _x000a__x000a_&gt; motivo rejection: primo margine basso (6,5%), prodotto non ancora finalizzato (non è stata ancora automatizzata la parte di road trip, al momento hanno digitalizzato solo la parte di emissione fatture)."/>
    <d v="2022-02-14T00:00:00"/>
    <x v="85"/>
    <s v="OUT"/>
    <m/>
    <m/>
    <m/>
    <m/>
    <m/>
    <m/>
    <m/>
    <m/>
    <m/>
    <m/>
    <m/>
    <m/>
    <m/>
    <m/>
    <m/>
    <m/>
    <m/>
    <m/>
    <m/>
    <m/>
    <m/>
    <m/>
    <m/>
    <m/>
    <m/>
  </r>
  <r>
    <s v="Ok"/>
    <s v="Ok"/>
    <s v="Ok"/>
    <x v="86"/>
    <m/>
    <n v="453"/>
    <x v="201"/>
    <s v="Italy"/>
    <s v="Reggio Emilia"/>
    <x v="1"/>
    <x v="3"/>
    <x v="200"/>
    <m/>
    <s v="Start-up stage\Venture"/>
    <s v="Paolo Minetto-Biz Advisor"/>
    <s v="Advisor"/>
    <s v="Paolo Minetto"/>
    <s v="paolo.minetto@bizadvisor.it"/>
    <x v="138"/>
    <d v="2018-09-14T00:00:00"/>
    <x v="0"/>
    <s v="VV2"/>
    <m/>
    <x v="5"/>
    <m/>
    <m/>
    <s v="Nel 2017 la soluzione è stata adottata da 270 clubs (2,3m membri)._x000a_Nel 1H 2018 il fatturato è di €1m con €0,1m di EBITDA."/>
    <d v="2018-07-05T00:00:00"/>
    <x v="86"/>
    <s v="OUT"/>
    <m/>
    <m/>
    <m/>
    <m/>
    <m/>
    <m/>
    <m/>
    <m/>
    <m/>
    <m/>
    <m/>
    <m/>
    <m/>
    <m/>
    <m/>
    <m/>
    <m/>
    <m/>
    <m/>
    <m/>
    <m/>
    <m/>
    <m/>
    <m/>
    <m/>
  </r>
  <r>
    <s v="Ok"/>
    <s v="Ok"/>
    <s v="Ok"/>
    <x v="87"/>
    <m/>
    <n v="455"/>
    <x v="202"/>
    <s v="Italy"/>
    <s v="Milano"/>
    <x v="0"/>
    <x v="3"/>
    <x v="201"/>
    <m/>
    <s v="Other early stage\Late stage"/>
    <s v="Edoardo Bosio-Embed Capital"/>
    <s v="Advisor"/>
    <s v="Edoardo Bosio"/>
    <s v="edoardo.bosio@embedcapital.it"/>
    <x v="139"/>
    <d v="2018-11-13T00:00:00"/>
    <x v="0"/>
    <s v="VV2"/>
    <m/>
    <x v="5"/>
    <m/>
    <m/>
    <s v="I dati 2017: €3m di fatturato, €650k EBITDA (17%), utile €100k; il piano prevede di triplicare il fatturato in 3 anni, raggiungendo un EBITDA margin del 30%._x000a_Stanno raccogliendo round A da €1,5m a valutazione €10m premoney che servirà in maggior misura a finanziare la crescita in Italia e all’estero._x000a__x000a_Fatta riunione il 6 novembre."/>
    <d v="2018-07-05T00:00:00"/>
    <x v="87"/>
    <s v="OUT"/>
    <m/>
    <m/>
    <m/>
    <m/>
    <m/>
    <m/>
    <m/>
    <m/>
    <m/>
    <m/>
    <m/>
    <m/>
    <m/>
    <m/>
    <m/>
    <m/>
    <m/>
    <m/>
    <m/>
    <m/>
    <m/>
    <m/>
    <m/>
    <m/>
    <m/>
  </r>
  <r>
    <s v="Ok"/>
    <s v="Ok"/>
    <s v="Ok"/>
    <x v="63"/>
    <m/>
    <n v="457"/>
    <x v="203"/>
    <s v="Italy"/>
    <s v="Roma"/>
    <x v="7"/>
    <x v="1"/>
    <x v="202"/>
    <m/>
    <s v="Start-up stage\Venture"/>
    <s v="Alessandro Pontari"/>
    <s v="Proprietaria"/>
    <s v="Enzo Zavaroni"/>
    <s v="zavaronienzo@gmail.com"/>
    <x v="140"/>
    <d v="2018-07-04T00:00:00"/>
    <x v="0"/>
    <s v="VV4"/>
    <s v="No"/>
    <x v="1"/>
    <m/>
    <m/>
    <m/>
    <d v="2018-07-12T00:00:00"/>
    <x v="63"/>
    <s v="OUT"/>
    <m/>
    <m/>
    <m/>
    <m/>
    <m/>
    <m/>
    <m/>
    <m/>
    <m/>
    <m/>
    <m/>
    <m/>
    <m/>
    <m/>
    <m/>
    <m/>
    <m/>
    <m/>
    <m/>
    <m/>
    <m/>
    <m/>
    <m/>
    <m/>
    <m/>
  </r>
  <r>
    <s v="Ok"/>
    <s v="Ok"/>
    <s v="Ok"/>
    <x v="88"/>
    <s v=" "/>
    <n v="1378"/>
    <x v="204"/>
    <s v="Italy"/>
    <s v="Trieste"/>
    <x v="17"/>
    <x v="3"/>
    <x v="203"/>
    <s v=" "/>
    <s v="Start-up stage\Venture"/>
    <s v="Roberto della Marina"/>
    <s v="Proprietaria"/>
    <s v="Misal G. Memeo"/>
    <s v="memeo@vertis.it"/>
    <x v="141"/>
    <d v="2023-03-02T00:00:00"/>
    <x v="3"/>
    <s v="VV5"/>
    <m/>
    <x v="9"/>
    <s v="Yes"/>
    <m/>
    <s v="Portfolio company di VV3._x000a_Fondata nel 2018._x000a_Ricavi '22e: circa €500k._x000a_Round: €5-7m_x000a__x000a_VV3 ha ricevuto bozza di TS da United Ventures: probabile che non ci sia spazio per VV5."/>
    <d v="2020-01-29T00:00:00"/>
    <x v="88"/>
    <s v="OUT"/>
    <s v=" "/>
    <s v=" "/>
    <s v=" "/>
    <s v=" "/>
    <s v=" "/>
    <s v=" "/>
    <s v=" "/>
    <s v=" "/>
    <s v=" "/>
    <s v=" "/>
    <s v=" "/>
    <s v=" "/>
    <s v=" "/>
    <s v=" "/>
    <s v=" "/>
    <s v=" "/>
    <s v=" "/>
    <s v=" "/>
    <s v=" "/>
    <s v=" "/>
    <s v=" "/>
    <s v=" "/>
    <s v=" "/>
    <s v=" "/>
    <s v=" "/>
  </r>
  <r>
    <s v="Ok"/>
    <s v="Ok"/>
    <s v="Ok"/>
    <x v="63"/>
    <m/>
    <n v="497"/>
    <x v="205"/>
    <s v="Italy"/>
    <s v="Milano"/>
    <x v="0"/>
    <x v="3"/>
    <x v="204"/>
    <m/>
    <s v="Start-up stage\Venture"/>
    <s v="Salvatore Panico"/>
    <s v="Proprietaria"/>
    <s v="Lorenzo Cappannari"/>
    <s v="lorenzo@anothereality.io"/>
    <x v="142"/>
    <d v="2018-10-08T00:00:00"/>
    <x v="0"/>
    <s v="VV2"/>
    <m/>
    <x v="8"/>
    <m/>
    <m/>
    <m/>
    <d v="2018-08-02T00:00:00"/>
    <x v="63"/>
    <s v="OUT"/>
    <m/>
    <m/>
    <m/>
    <m/>
    <m/>
    <m/>
    <m/>
    <m/>
    <m/>
    <m/>
    <m/>
    <m/>
    <m/>
    <m/>
    <m/>
    <m/>
    <m/>
    <m/>
    <m/>
    <m/>
    <m/>
    <m/>
    <m/>
    <m/>
    <m/>
  </r>
  <r>
    <s v="Ok"/>
    <s v="Ok"/>
    <s v="Ok"/>
    <x v="83"/>
    <m/>
    <n v="498"/>
    <x v="206"/>
    <s v="Abroad"/>
    <s v="San Francisco"/>
    <x v="4"/>
    <x v="3"/>
    <x v="205"/>
    <m/>
    <s v="Start-up stage\Venture"/>
    <s v="Mauro Odorico"/>
    <s v="Proprietaria"/>
    <s v="Giangiacomo Rocco di Torrepadula"/>
    <s v="g.rocco@amicomed.com"/>
    <x v="142"/>
    <d v="2018-10-12T00:00:00"/>
    <x v="0"/>
    <s v="VV2"/>
    <m/>
    <x v="5"/>
    <m/>
    <m/>
    <s v="Idea interessante ma ancora troppo seed ed in un settore, med-tech, che non rappresenta a pieno il perimetro di azione di VV2._x000a_il fatturato del 2018 è previsto essere di circa $70k."/>
    <d v="2018-08-02T00:00:00"/>
    <x v="83"/>
    <s v="OUT"/>
    <m/>
    <m/>
    <m/>
    <m/>
    <m/>
    <m/>
    <m/>
    <m/>
    <m/>
    <m/>
    <m/>
    <m/>
    <m/>
    <m/>
    <m/>
    <m/>
    <m/>
    <m/>
    <m/>
    <m/>
    <m/>
    <m/>
    <m/>
    <m/>
    <m/>
  </r>
  <r>
    <s v="Ok"/>
    <s v="Ok"/>
    <s v="Ok"/>
    <x v="83"/>
    <m/>
    <n v="502"/>
    <x v="207"/>
    <s v="Abroad"/>
    <s v="San Francisco"/>
    <x v="4"/>
    <x v="3"/>
    <x v="206"/>
    <m/>
    <s v="Start-up stage\Venture"/>
    <s v="Cristina Bini-FII/CDP"/>
    <s v="Investitori professionali"/>
    <s v="Giuseppe Giusti"/>
    <s v="ggiusti@fsreg.com"/>
    <x v="143"/>
    <d v="2018-10-08T00:00:00"/>
    <x v="0"/>
    <s v="VV2"/>
    <m/>
    <x v="1"/>
    <m/>
    <m/>
    <m/>
    <d v="2018-08-02T00:00:00"/>
    <x v="83"/>
    <s v="OUT"/>
    <m/>
    <m/>
    <m/>
    <m/>
    <m/>
    <m/>
    <m/>
    <m/>
    <m/>
    <m/>
    <m/>
    <m/>
    <m/>
    <m/>
    <m/>
    <m/>
    <m/>
    <m/>
    <m/>
    <m/>
    <m/>
    <m/>
    <m/>
    <m/>
    <m/>
  </r>
  <r>
    <s v="Ok"/>
    <s v="Ok"/>
    <s v="Ok"/>
    <x v="63"/>
    <m/>
    <n v="507"/>
    <x v="208"/>
    <s v="Italy"/>
    <s v="Como"/>
    <x v="0"/>
    <x v="2"/>
    <x v="207"/>
    <m/>
    <s v="Start-up stage\Venture"/>
    <s v="Cristina Bini-FII/CDP"/>
    <s v="Investitori professionali"/>
    <s v="Fausto Giustetto"/>
    <s v="noward@tiscali.it"/>
    <x v="144"/>
    <d v="2018-10-08T00:00:00"/>
    <x v="0"/>
    <s v="VV2"/>
    <m/>
    <x v="8"/>
    <m/>
    <m/>
    <s v="Società nata a giugno 2018; troppo seed per il fondo VV2. In raccolta per circa €1m su valutazione pre-money di €3m."/>
    <d v="2018-09-06T00:00:00"/>
    <x v="63"/>
    <s v="OUT"/>
    <m/>
    <m/>
    <m/>
    <m/>
    <m/>
    <m/>
    <m/>
    <m/>
    <m/>
    <m/>
    <m/>
    <m/>
    <m/>
    <m/>
    <m/>
    <m/>
    <m/>
    <m/>
    <m/>
    <m/>
    <m/>
    <m/>
    <m/>
    <m/>
    <m/>
  </r>
  <r>
    <s v="Ok"/>
    <s v="Ok"/>
    <s v="Ok"/>
    <x v="89"/>
    <m/>
    <n v="508"/>
    <x v="209"/>
    <s v="Italy"/>
    <s v="Teramo"/>
    <x v="16"/>
    <x v="1"/>
    <x v="208"/>
    <m/>
    <s v="Start-up stage\Venture"/>
    <s v="Giuseppe Farchione"/>
    <s v="Dottore commercialista"/>
    <s v="Giuseppe Farchione"/>
    <s v="giuseppe@farchione.it"/>
    <x v="144"/>
    <d v="2018-11-06T00:00:00"/>
    <x v="0"/>
    <s v="VV2"/>
    <m/>
    <x v="3"/>
    <m/>
    <m/>
    <s v="Metriche non complete, nulla di particolarmente innovativo; non credo sia da considerare per il fondo VV2."/>
    <d v="2018-09-06T00:00:00"/>
    <x v="89"/>
    <s v="OUT"/>
    <m/>
    <m/>
    <m/>
    <m/>
    <m/>
    <m/>
    <m/>
    <m/>
    <m/>
    <m/>
    <m/>
    <m/>
    <m/>
    <m/>
    <m/>
    <m/>
    <m/>
    <m/>
    <m/>
    <m/>
    <m/>
    <m/>
    <m/>
    <m/>
    <m/>
  </r>
  <r>
    <s v="Ok"/>
    <s v="Ok"/>
    <s v="Ok"/>
    <x v="90"/>
    <m/>
    <n v="512"/>
    <x v="210"/>
    <s v="Italy"/>
    <s v="Genova"/>
    <x v="14"/>
    <x v="3"/>
    <x v="209"/>
    <m/>
    <s v="Other early stage\Late stage"/>
    <s v="Luca Vittorio Canepa-LVC Management Services &amp; Consulting"/>
    <s v="Advisor"/>
    <s v="Francesco Magagnini"/>
    <s v="francesco.magagnini@kellify.com"/>
    <x v="145"/>
    <d v="2021-10-21T00:00:00"/>
    <x v="0"/>
    <s v="VV5"/>
    <m/>
    <x v="2"/>
    <m/>
    <m/>
    <s v="Fatto incontro con founder e dott. Canepa. Ad oggi la &quot;tecnologia&quot; sviluppata è applicata al solo settore del betting che da quello che ci è stato detto fungerebbe da cash cow del gruppo essendo il veicolo dove indirizzare l'eventuale liquidità disponibile. L'applicazione della soluzione al mondo delle opere d'arte, materie prime, ecc. è in una fase di testing. Il round è da €7-10m con un valutazione pre-money di €64m._x000a__x000a_Rejected nel 2018 con motivazione 1.b, li abbiamo risentiti per un aggiornamento._x000a_3 applicazioni: investimento in opere d'arte (Nayada), che rappresenta il 10% del business; marketing e real estate (70%); Diversity&amp;Inclusion (20%), con lo spin-off Gradient._x000a_Primo anno sul mercato, fatturato atteso 2021 di €500k (recurring revenues). 10 clienti._x000a_Hanno raccolto €9m finora da business angel, ultima pre-money €64m._x000a_In raccolta per €4m (pre-money: €90), già committed €1,8m da una corporate e una SIS._x000a_Team: 50, uffici a NYC, Seul, Genova, Madrid."/>
    <d v="2018-09-06T00:00:00"/>
    <x v="90"/>
    <s v="OUT"/>
    <m/>
    <m/>
    <m/>
    <m/>
    <m/>
    <m/>
    <m/>
    <m/>
    <m/>
    <m/>
    <m/>
    <m/>
    <m/>
    <m/>
    <m/>
    <m/>
    <m/>
    <m/>
    <m/>
    <m/>
    <m/>
    <m/>
    <m/>
    <m/>
    <m/>
  </r>
  <r>
    <s v="Ok"/>
    <s v="Ok"/>
    <s v="Ok"/>
    <x v="10"/>
    <m/>
    <n v="514"/>
    <x v="211"/>
    <s v="Italy"/>
    <s v="Frosinone"/>
    <x v="7"/>
    <x v="10"/>
    <x v="210"/>
    <m/>
    <s v="Start-up stage\Venture"/>
    <s v="Valerio Zoino-Zeta Consulting"/>
    <s v="Advisor"/>
    <s v="Valerio Zoino_x000a_Diva Tommei"/>
    <s v="valerio.zoino@zetaconsulting.info_x000a_diva@solenica.com"/>
    <x v="145"/>
    <d v="2019-07-30T00:00:00"/>
    <x v="0"/>
    <s v="VV4"/>
    <s v="Si"/>
    <x v="3"/>
    <m/>
    <m/>
    <s v="È ancora in una fase troppo early: forse nel 2018 fatturano 300k._x000a_È b2c. Nel documento inoltre non è per nulla descritta la strategia in termini di canale distributivo e go to market._x000a_Tecnologia: ad oggi nella sostanza hanno un solo prodotto. Non è chiaro che copertura brevettuale hanno e quali sono gli elementi distintivi della tecnologia da loro sviluppata._x000a__x000a_Il progetto arrivò il 03/09/18 e fu rigettato nell'ITM del 09/10/18 con motivazione 1.b._x000a_Viene assegnata nuovamente a VV4 il 25/07/19 come Diritto di First Refusal – Invito Innova Venture._x000a__x000a_AGGIORNAMENTO: il fatturato 2019 si attesta a €200k, al 2020 sarà di €840k. Il BP al 2022 è di €5.7m."/>
    <d v="2019-07-25T00:00:00"/>
    <x v="10"/>
    <s v="OUT"/>
    <m/>
    <m/>
    <m/>
    <m/>
    <m/>
    <m/>
    <m/>
    <m/>
    <m/>
    <m/>
    <m/>
    <m/>
    <m/>
    <m/>
    <m/>
    <m/>
    <m/>
    <m/>
    <m/>
    <m/>
    <m/>
    <m/>
    <m/>
    <m/>
    <m/>
  </r>
  <r>
    <s v="Ok"/>
    <s v="Ok"/>
    <s v="Ok"/>
    <x v="89"/>
    <m/>
    <n v="519"/>
    <x v="212"/>
    <s v="Abroad"/>
    <s v="San Francisco"/>
    <x v="4"/>
    <x v="8"/>
    <x v="211"/>
    <m/>
    <s v="Other early stage\Late stage"/>
    <s v="Christoph Lymbersky-Global Ventures Capital Management"/>
    <s v="Advisor"/>
    <s v="Christoph Lymbersky"/>
    <s v="lymbersky@global-ventures.com"/>
    <x v="146"/>
    <d v="2018-08-27T00:00:00"/>
    <x v="0"/>
    <s v="VV2"/>
    <m/>
    <x v="5"/>
    <m/>
    <m/>
    <s v="Per tipologia di investimenti necessari, settore non adatto a VV2."/>
    <d v="2018-09-06T00:00:00"/>
    <x v="89"/>
    <s v="OUT"/>
    <m/>
    <m/>
    <m/>
    <m/>
    <m/>
    <m/>
    <m/>
    <m/>
    <m/>
    <m/>
    <m/>
    <m/>
    <m/>
    <m/>
    <m/>
    <m/>
    <m/>
    <m/>
    <m/>
    <m/>
    <m/>
    <m/>
    <m/>
    <m/>
    <m/>
  </r>
  <r>
    <s v="Ok"/>
    <s v="Ok"/>
    <s v="Ok"/>
    <x v="73"/>
    <m/>
    <n v="1866"/>
    <x v="213"/>
    <s v="Italy"/>
    <s v="Lecce"/>
    <x v="6"/>
    <x v="3"/>
    <x v="212"/>
    <m/>
    <s v="Start-up stage\Venture"/>
    <s v="Autocandidatura"/>
    <s v="Autocandidatura"/>
    <s v="Lorenzo Danese"/>
    <s v="lorenzo.danese@timeflow.it"/>
    <x v="147"/>
    <d v="2024-04-22T00:00:00"/>
    <x v="0"/>
    <s v="VV5"/>
    <m/>
    <x v="3"/>
    <s v="Yes"/>
    <m/>
    <s v="Partecipata da VV6."/>
    <d v="2021-03-05T00:00:00"/>
    <x v="73"/>
    <s v="OUT"/>
    <m/>
    <m/>
    <m/>
    <m/>
    <m/>
    <m/>
    <m/>
    <m/>
    <m/>
    <m/>
    <m/>
    <m/>
    <m/>
    <m/>
    <m/>
    <m/>
    <m/>
    <m/>
    <m/>
    <m/>
    <m/>
    <m/>
    <m/>
    <m/>
    <m/>
  </r>
  <r>
    <s v="Ok"/>
    <s v="Ok"/>
    <s v="Ok"/>
    <x v="86"/>
    <m/>
    <n v="551"/>
    <x v="214"/>
    <s v="Italy"/>
    <s v="Ravenna"/>
    <x v="1"/>
    <x v="1"/>
    <x v="213"/>
    <m/>
    <s v="Start-up stage\Venture"/>
    <s v="Attilio Mazzilli-Orrick"/>
    <s v="Altri"/>
    <s v="Attilio Mazzilli"/>
    <s v="amazzilli@orrick.com"/>
    <x v="148"/>
    <d v="2018-09-14T00:00:00"/>
    <x v="0"/>
    <s v="VV2"/>
    <m/>
    <x v="5"/>
    <m/>
    <m/>
    <s v="Mercato con elevata concorrenza."/>
    <d v="2018-09-20T00:00:00"/>
    <x v="86"/>
    <s v="OUT"/>
    <m/>
    <m/>
    <m/>
    <m/>
    <m/>
    <m/>
    <m/>
    <m/>
    <m/>
    <m/>
    <m/>
    <m/>
    <m/>
    <m/>
    <m/>
    <m/>
    <m/>
    <m/>
    <m/>
    <m/>
    <m/>
    <m/>
    <m/>
    <m/>
    <m/>
  </r>
  <r>
    <s v="Ok"/>
    <s v="Ok"/>
    <s v="Ok"/>
    <x v="86"/>
    <m/>
    <n v="552"/>
    <x v="215"/>
    <s v="Italy"/>
    <s v="Trento"/>
    <x v="2"/>
    <x v="1"/>
    <x v="214"/>
    <m/>
    <s v="Start-up stage\Venture"/>
    <s v="Attilio Mazzilli-Orrick"/>
    <s v="Altri"/>
    <s v="Attilio Mazzilli"/>
    <s v="amazzilli@orrick.com"/>
    <x v="148"/>
    <d v="2018-09-14T00:00:00"/>
    <x v="0"/>
    <s v="VV2"/>
    <m/>
    <x v="5"/>
    <m/>
    <m/>
    <s v="Fattura €50k con 9k utenti iscritti. Ha importanti aziende partner: PwC, KPMG, GOP e Simmons &amp; Simmons._x000a_A fine 2018 stimano un fatturato di €200k con 30k utenti iscritti."/>
    <d v="2018-09-20T00:00:00"/>
    <x v="86"/>
    <s v="OUT"/>
    <m/>
    <m/>
    <m/>
    <m/>
    <m/>
    <m/>
    <m/>
    <m/>
    <m/>
    <m/>
    <m/>
    <m/>
    <m/>
    <m/>
    <m/>
    <m/>
    <m/>
    <m/>
    <m/>
    <m/>
    <m/>
    <m/>
    <m/>
    <m/>
    <m/>
  </r>
  <r>
    <s v="Ok"/>
    <s v="Ok"/>
    <s v="Ok"/>
    <x v="86"/>
    <m/>
    <n v="553"/>
    <x v="216"/>
    <s v="Italy"/>
    <s v="Bergamo"/>
    <x v="0"/>
    <x v="1"/>
    <x v="215"/>
    <m/>
    <s v="Start-up stage\Venture"/>
    <s v="Omar Ali-Incrementumcapital"/>
    <s v="Investitori professionali"/>
    <s v="Omar Ali"/>
    <s v="omar@incrementumcapital.com"/>
    <x v="148"/>
    <d v="2018-09-14T00:00:00"/>
    <x v="0"/>
    <s v="VV2"/>
    <m/>
    <x v="3"/>
    <m/>
    <m/>
    <m/>
    <d v="2018-09-20T00:00:00"/>
    <x v="86"/>
    <s v="OUT"/>
    <m/>
    <m/>
    <m/>
    <m/>
    <m/>
    <m/>
    <m/>
    <m/>
    <m/>
    <m/>
    <m/>
    <m/>
    <m/>
    <m/>
    <m/>
    <m/>
    <m/>
    <m/>
    <m/>
    <m/>
    <m/>
    <m/>
    <m/>
    <m/>
    <m/>
  </r>
  <r>
    <s v="Ok"/>
    <s v="Ok"/>
    <s v="Ok"/>
    <x v="91"/>
    <m/>
    <n v="554"/>
    <x v="217"/>
    <s v="Italy"/>
    <s v="Venezia"/>
    <x v="13"/>
    <x v="1"/>
    <x v="216"/>
    <m/>
    <s v="Start-up stage\Venture"/>
    <s v="Alessandro Pontari"/>
    <s v="Proprietaria"/>
    <s v="Luca Campanile, Davide Buscato"/>
    <s v="luca.campanile@busforfun.com, davide.buscato@busforfun.com"/>
    <x v="148"/>
    <d v="2023-04-20T00:00:00"/>
    <x v="0"/>
    <s v="VV5"/>
    <m/>
    <x v="11"/>
    <m/>
    <m/>
    <s v="Rejected con motivaziona 3.a a maggio 2022, ci hanno riscritto a ottobre 2022._x000a_Sono in raccolta per €9m, ad una pre-money attesa di €120m._x000a_Fatturato atteso per il 2022: €5m (50% dal B2B)_x000a_A piano acquisizioni di player in Francia e Spagna._x000a__x000a_Rejected con motivazione 3.c ad ottobre 2022, ci hanno riscritto a marzo per aggiornarci sulla chiusura del 2022 e per proporci un incontro con FNM. Abbiamo richiesto il deck aggiornato e BP, che però non ci hanno mai mandato."/>
    <d v="2018-09-20T00:00:00"/>
    <x v="91"/>
    <s v="OUT"/>
    <m/>
    <m/>
    <m/>
    <m/>
    <m/>
    <m/>
    <m/>
    <m/>
    <m/>
    <m/>
    <m/>
    <m/>
    <m/>
    <m/>
    <m/>
    <m/>
    <m/>
    <m/>
    <m/>
    <m/>
    <m/>
    <m/>
    <m/>
    <m/>
    <m/>
  </r>
  <r>
    <s v="Ok"/>
    <s v="Ok"/>
    <s v="Ok"/>
    <x v="86"/>
    <m/>
    <n v="555"/>
    <x v="218"/>
    <s v="Italy"/>
    <s v="Milano"/>
    <x v="0"/>
    <x v="1"/>
    <x v="217"/>
    <m/>
    <s v="Start-up stage\Venture"/>
    <s v="Gustavo Perrotta-Hamilton Venture Capital"/>
    <s v="Advisor"/>
    <s v="Gustavo Perrotta"/>
    <s v="gperrotta@hamiltonvc.com"/>
    <x v="149"/>
    <d v="2018-09-26T00:00:00"/>
    <x v="0"/>
    <s v="VV2"/>
    <m/>
    <x v="3"/>
    <m/>
    <m/>
    <m/>
    <d v="2018-09-27T00:00:00"/>
    <x v="86"/>
    <s v="OUT"/>
    <m/>
    <m/>
    <m/>
    <m/>
    <m/>
    <m/>
    <m/>
    <m/>
    <m/>
    <m/>
    <m/>
    <m/>
    <m/>
    <m/>
    <m/>
    <m/>
    <m/>
    <m/>
    <m/>
    <m/>
    <m/>
    <m/>
    <m/>
    <m/>
    <m/>
  </r>
  <r>
    <s v="Ok"/>
    <s v="Ok"/>
    <s v="Ok"/>
    <x v="92"/>
    <s v=" "/>
    <n v="2470"/>
    <x v="219"/>
    <s v="Italy"/>
    <s v="Varese"/>
    <x v="0"/>
    <x v="2"/>
    <x v="218"/>
    <s v=" "/>
    <s v="Other early stage\Late stage"/>
    <s v="Marco Meoni-Growth Capital"/>
    <s v="Advisor"/>
    <s v="Marco Meoni"/>
    <s v="mmeoni@growthcapital.it"/>
    <x v="150"/>
    <d v="2023-02-27T00:00:00"/>
    <x v="0"/>
    <s v="VV5"/>
    <m/>
    <x v="11"/>
    <s v="Yes"/>
    <m/>
    <s v="Rejected con motivazione 1.m (diversificazione portafoglio), ci hanno riscritto per aggiornarci sui risultati del 2022 (€4m GMV, €1,2m ricavi)._x000a_La società trattiene una commissione sulle transazioni compresa tra il 10 e 20%. Sui voucher scaduti trattiene invece il 100%._x000a_Nel 2021 i ricavi erano pari al 30% del GMV (18% da commissioni, 12% da voucher scaduti)._x000a__x000a_&gt; Proposta una call di aggiornamento ma non hanno mai risposto."/>
    <d v="2022-07-15T00:00:00"/>
    <x v="92"/>
    <s v="OUT"/>
    <s v=" "/>
    <s v=" "/>
    <s v=" "/>
    <s v=" "/>
    <s v=" "/>
    <s v=" "/>
    <s v=" "/>
    <s v=" "/>
    <s v=" "/>
    <s v=" "/>
    <s v=" "/>
    <s v=" "/>
    <s v=" "/>
    <s v=" "/>
    <s v=" "/>
    <s v=" "/>
    <s v=" "/>
    <s v=" "/>
    <s v=" "/>
    <s v=" "/>
    <s v=" "/>
    <s v=" "/>
    <s v=" "/>
    <s v=" "/>
    <s v=" "/>
  </r>
  <r>
    <s v="Ok"/>
    <s v="Ok"/>
    <s v="Ok"/>
    <x v="93"/>
    <s v=" "/>
    <n v="2558"/>
    <x v="220"/>
    <s v="Italy"/>
    <s v="Ravenna"/>
    <x v="1"/>
    <x v="3"/>
    <x v="219"/>
    <s v=" "/>
    <s v="Other early stage\Late stage"/>
    <s v="Michele Costabile"/>
    <s v="Altri"/>
    <s v="Manolo Martini"/>
    <s v="m.martini@getpica.com"/>
    <x v="151"/>
    <d v="2024-03-04T00:00:00"/>
    <x v="0"/>
    <s v="VV5"/>
    <m/>
    <x v="2"/>
    <m/>
    <m/>
    <s v="Rejected a febbraio 2023 con motivazione 3.c, da monitorare_x000a_Lancio a luglio 2019._x000a_Startup nel portafoglio di LA4G. CDP con il Fondo Rilancio ha investito €1m tramite convertendo ad agosto 2022 (da convertire al prossimo evento di liquidità per un minimo di €2m)._x000a_Revenue model: _x000a_-_x0009_Percentuale su vendite: vendono le foto per conto del partner (es. Costa Crociere) in cui prendono il 30% delle vendite. _x000a_-_x0009_Brand corporate: minimo €1k a evento e 1€ a persona. Tra i clienti corporate: Campari, Bulgari, Rolex. Contratto medio: tra i €20k e €25k per cliente._x000a_Primo margine 2023: 40% _x000a_Clienti: più di 100 clienti tra cui: Rolex, New Balance, BMW, Airbnb, LandRover, Juventus, Vogue, Iquos, LVMH etc._x000a_Revenues: 2022: €1,25m, 2023: €2,1m di cui €1,7m B2C e €400k B2B (87% ricorrente, da precedente BP €3,6m), 2024e: €4,5m (da precedente BP €6,8m); 2025e: €10m (da precedente BP €11,5m), 2026e; €16,8m._x000a_Fundraised: bridge a settembre 2023 da €860k ad una pre money da €20m_x000a_Fundraising: Aucap di €3m ad una pre money di €22m; secondary equity €1m ad una pre money di €15m. Aucap on top €1m ad una pre money di €22m._x000a_Fatta call di aggiornamento. Ricevuto materiale di approfondimento (storico clienti 2023, pipeline clienti 2024, TAM e captable). _x000a__x000a_&gt; motivo rejection: struttura dell'operazione (pre money alta)."/>
    <d v="2022-11-05T00:00:00"/>
    <x v="93"/>
    <s v="OUT"/>
    <s v=" "/>
    <s v=" "/>
    <s v=" "/>
    <s v=" "/>
    <s v=" "/>
    <s v=" "/>
    <s v=" "/>
    <s v=" "/>
    <s v=" "/>
    <s v=" "/>
    <s v=" "/>
    <s v=" "/>
    <s v=" "/>
    <s v=" "/>
    <s v=" "/>
    <s v=" "/>
    <s v=" "/>
    <s v=" "/>
    <s v=" "/>
    <s v=" "/>
    <s v=" "/>
    <s v=" "/>
    <s v=" "/>
    <s v=" "/>
    <s v=" "/>
  </r>
  <r>
    <s v="Ok"/>
    <s v="Ok"/>
    <s v="Ok"/>
    <x v="53"/>
    <m/>
    <n v="567"/>
    <x v="221"/>
    <s v="Italy"/>
    <s v="N.A. Italy"/>
    <x v="3"/>
    <x v="2"/>
    <x v="220"/>
    <m/>
    <s v="Start-up stage\Venture"/>
    <s v="Cristina Bini-FII/CDP"/>
    <s v="Investitori professionali"/>
    <s v="Marco Saltalamacchia"/>
    <s v="m.saltalamacchia@gemssrl.it"/>
    <x v="152"/>
    <d v="2018-12-17T00:00:00"/>
    <x v="0"/>
    <s v="VV2"/>
    <m/>
    <x v="3"/>
    <m/>
    <m/>
    <s v="Troppo seed e scenario competitivo piuttosto &quot;affollato&quot;."/>
    <d v="2018-10-04T00:00:00"/>
    <x v="53"/>
    <s v="OUT"/>
    <m/>
    <m/>
    <m/>
    <m/>
    <m/>
    <m/>
    <m/>
    <m/>
    <m/>
    <m/>
    <m/>
    <m/>
    <m/>
    <m/>
    <m/>
    <m/>
    <m/>
    <m/>
    <m/>
    <m/>
    <m/>
    <m/>
    <m/>
    <m/>
    <m/>
  </r>
  <r>
    <s v="Ok"/>
    <s v="Ok"/>
    <s v="Ok"/>
    <x v="92"/>
    <s v=" "/>
    <n v="2626"/>
    <x v="222"/>
    <s v="Italy"/>
    <s v="Milano"/>
    <x v="0"/>
    <x v="1"/>
    <x v="221"/>
    <s v=" "/>
    <s v="Start-up stage\Venture"/>
    <s v="Matteo Moscarelli-Plug and Play"/>
    <s v="Advisor"/>
    <s v="Giovanni Pizza"/>
    <s v="giovanni.pizza@bonusx.it"/>
    <x v="153"/>
    <d v="2023-02-27T00:00:00"/>
    <x v="0"/>
    <s v="VV5"/>
    <m/>
    <x v="3"/>
    <s v="Yes"/>
    <m/>
    <s v="Nata nel 2020._x000a_Fatturato '22: €117k; '23e: €1,59m._x000a_Round da €3,5m ad una pre-money attesa di €10-15m._x000a__x000a_Motivo rejection: early-stage (da monitorare)"/>
    <d v="2023-01-12T00:00:00"/>
    <x v="92"/>
    <s v="OUT"/>
    <s v=" "/>
    <s v=" "/>
    <s v=" "/>
    <s v=" "/>
    <s v=" "/>
    <s v=" "/>
    <s v=" "/>
    <s v=" "/>
    <s v=" "/>
    <s v=" "/>
    <s v=" "/>
    <s v=" "/>
    <s v=" "/>
    <s v=" "/>
    <s v=" "/>
    <s v=" "/>
    <s v=" "/>
    <s v=" "/>
    <s v=" "/>
    <s v=" "/>
    <s v=" "/>
    <s v=" "/>
    <s v=" "/>
    <s v=" "/>
    <s v=" "/>
  </r>
  <r>
    <s v="Ok"/>
    <s v="Ok"/>
    <s v="Ok"/>
    <x v="92"/>
    <s v=" "/>
    <n v="2646"/>
    <x v="223"/>
    <s v="Italy"/>
    <s v="Napoli"/>
    <x v="12"/>
    <x v="1"/>
    <x v="222"/>
    <s v=" "/>
    <s v="Start-up stage\Venture"/>
    <s v="Autocandidatura"/>
    <s v="Autocandidatura"/>
    <s v="Tommaso Signorini"/>
    <s v="tommaso.signorini@tconsulta.it"/>
    <x v="109"/>
    <d v="2023-02-27T00:00:00"/>
    <x v="0"/>
    <s v="VV5"/>
    <m/>
    <x v="3"/>
    <s v="Yes"/>
    <m/>
    <s v="Fondata nel 2020._x000a_Ricavi: €14k nel 2021; €451k nel 2022; €1,15m nel 2023E._x000a_In raccolta per €250k ad una pre-money valuation di €2,5m._x000a__x000a_Motivo rejection: fase di vita (da monitorare)"/>
    <d v="2023-02-01T00:00:00"/>
    <x v="92"/>
    <s v="OUT"/>
    <s v=" "/>
    <s v=" "/>
    <s v=" "/>
    <s v=" "/>
    <s v=" "/>
    <s v=" "/>
    <s v=" "/>
    <s v=" "/>
    <s v=" "/>
    <s v=" "/>
    <s v=" "/>
    <s v=" "/>
    <s v=" "/>
    <s v=" "/>
    <s v=" "/>
    <s v=" "/>
    <s v=" "/>
    <s v=" "/>
    <s v=" "/>
    <s v=" "/>
    <s v=" "/>
    <s v=" "/>
    <s v=" "/>
    <s v=" "/>
    <s v=" "/>
  </r>
  <r>
    <s v="Ok"/>
    <s v="Ok"/>
    <s v="Ok"/>
    <x v="94"/>
    <s v=" "/>
    <n v="2548"/>
    <x v="224"/>
    <s v="Italy"/>
    <s v="Torino"/>
    <x v="11"/>
    <x v="3"/>
    <x v="223"/>
    <s v=" "/>
    <s v="Start-up stage\Venture"/>
    <s v="Alessandra Scotti-LIFTT"/>
    <s v="Investitori professionali"/>
    <s v="Giuseppe Faranda Cordella"/>
    <s v=" gfc@drivesec.com"/>
    <x v="128"/>
    <d v="2023-02-10T00:00:00"/>
    <x v="0"/>
    <s v="VV5"/>
    <m/>
    <x v="9"/>
    <s v="Yes"/>
    <m/>
    <s v="Rejected con motivazione 2.a, da monitorare, ad ottobre '22, ora Amedeo ha suggerito di risentirli a gennaio 2023._x000a_Dopo diversi anni di R&amp;D e consulenza, stanno completando lo sviluppo della piattaforma Weseth._x000a_Ad oggi 15 POC con diversi clienti del mondo automotive, si aspettano di convertirne circa il 30%._x000a_Fatturato 2022: €800k (+20% rispetto al 2021)._x000a_Stanno sviluppando la versione 2.0 (automating testing) e 3.0 (penetration testing). Per quest'ultima prevedono la creazione di un consorzio di partner industriali._x000a_Hanno appena chiuso un secondo round con LIFTT, quindi ad oggi non sono in raccolta ma si aspettano un fabbisogno di circa €10-15m per lo sviluppo della versione 3.0._x000a__x000a_&gt; Da risentire prima dell'estate."/>
    <d v="2022-10-25T00:00:00"/>
    <x v="94"/>
    <s v="OUT"/>
    <s v=" "/>
    <s v=" "/>
    <s v=" "/>
    <s v=" "/>
    <s v=" "/>
    <s v=" "/>
    <s v=" "/>
    <s v=" "/>
    <s v=" "/>
    <s v=" "/>
    <s v=" "/>
    <s v=" "/>
    <s v=" "/>
    <s v=" "/>
    <s v=" "/>
    <s v=" "/>
    <s v=" "/>
    <s v=" "/>
    <s v=" "/>
    <s v=" "/>
    <s v=" "/>
    <s v=" "/>
    <s v=" "/>
    <s v=" "/>
    <s v=" "/>
  </r>
  <r>
    <s v="Ok"/>
    <s v="Ok"/>
    <s v="Ok"/>
    <x v="95"/>
    <s v=" "/>
    <n v="2536"/>
    <x v="225"/>
    <s v="Italy"/>
    <s v="Roma"/>
    <x v="7"/>
    <x v="3"/>
    <x v="224"/>
    <s v=" "/>
    <s v="Start-up stage\Venture"/>
    <s v="Alessandro Pontari"/>
    <s v="Proprietaria"/>
    <s v="Andrea Buttarelli"/>
    <s v="andrea.buttarelli@teta.so"/>
    <x v="154"/>
    <d v="2023-01-30T00:00:00"/>
    <x v="0"/>
    <s v="VV5"/>
    <m/>
    <x v="3"/>
    <s v="Yes"/>
    <m/>
    <s v="Pre-revenues._x000a_160k utenti (+12k nuovi utenti / mese)._x000a_Accelerati da LVenture, ad aprile 2022 hanno chiuso un pre-seed round (convertible) con Exor Seeds._x000a_Call di ripresa contatti per il 19/1, Alessandro le ha condiviso richieste di approfondimento su tarket market, positioning e go-to-market. Ricevuta second opinion di Paul Hinz sul modello/mercato._x000a_Amedeo e Giulio non sono favorevoli a investimento per fase di vita."/>
    <d v="2022-10-12T00:00:00"/>
    <x v="95"/>
    <s v="OUT"/>
    <s v=" "/>
    <s v=" "/>
    <s v=" "/>
    <s v=" "/>
    <s v=" "/>
    <s v=" "/>
    <s v=" "/>
    <s v=" "/>
    <s v=" "/>
    <s v=" "/>
    <s v=" "/>
    <s v=" "/>
    <s v=" "/>
    <s v=" "/>
    <s v=" "/>
    <s v=" "/>
    <s v=" "/>
    <s v=" "/>
    <s v=" "/>
    <s v=" "/>
    <s v=" "/>
    <s v=" "/>
    <s v=" "/>
    <s v=" "/>
    <s v=" "/>
  </r>
  <r>
    <s v="Ok"/>
    <s v="Ok"/>
    <s v="Ok"/>
    <x v="65"/>
    <m/>
    <n v="158"/>
    <x v="226"/>
    <s v="Abroad"/>
    <s v="Londra"/>
    <x v="10"/>
    <x v="2"/>
    <x v="225"/>
    <m/>
    <s v="Start-up stage\Venture"/>
    <s v="Autocandidatura"/>
    <s v="Autocandidatura"/>
    <s v="Benedetta Arese Lucini"/>
    <s v="ba@ovalmoney.com"/>
    <x v="155"/>
    <d v="2018-11-22T00:00:00"/>
    <x v="0"/>
    <s v="VV2"/>
    <m/>
    <x v="11"/>
    <m/>
    <m/>
    <s v="Fatto incontro introduttivo il 22/11._x000a_Hanno in programma un nuovo round da €10m da chiudere entro giugno 2019."/>
    <d v="2018-10-25T00:00:00"/>
    <x v="65"/>
    <s v="OUT"/>
    <m/>
    <m/>
    <m/>
    <m/>
    <m/>
    <m/>
    <m/>
    <m/>
    <m/>
    <m/>
    <m/>
    <m/>
    <m/>
    <m/>
    <m/>
    <m/>
    <m/>
    <m/>
    <m/>
    <m/>
    <m/>
    <m/>
    <m/>
    <m/>
    <m/>
  </r>
  <r>
    <s v="Ok"/>
    <s v="Ok"/>
    <s v="Ok"/>
    <x v="72"/>
    <m/>
    <n v="602"/>
    <x v="227"/>
    <s v="Italy"/>
    <s v="Bari "/>
    <x v="6"/>
    <x v="2"/>
    <x v="226"/>
    <m/>
    <s v="Start-up stage\Venture"/>
    <s v="Walter De Felice"/>
    <s v="Proprietaria"/>
    <s v="Walter De Felice"/>
    <s v="walter.defelice@gmail.com"/>
    <x v="156"/>
    <d v="2018-11-13T00:00:00"/>
    <x v="0"/>
    <s v="VV2"/>
    <m/>
    <x v="11"/>
    <m/>
    <m/>
    <s v="Non sono indicate metriche._x000a_Chiesto a De Felice se il proponente può mandarci un pitch aggiornato con anche indicazione delle metriche. Non abbiamo ricevuto alcun riscontro."/>
    <d v="2018-10-25T00:00:00"/>
    <x v="72"/>
    <s v="OUT"/>
    <m/>
    <m/>
    <m/>
    <m/>
    <m/>
    <m/>
    <m/>
    <m/>
    <m/>
    <m/>
    <m/>
    <m/>
    <m/>
    <m/>
    <m/>
    <m/>
    <m/>
    <m/>
    <m/>
    <m/>
    <m/>
    <m/>
    <m/>
    <m/>
    <m/>
  </r>
  <r>
    <s v="Ok"/>
    <s v="Ok"/>
    <s v="Ok"/>
    <x v="96"/>
    <s v=" "/>
    <n v="2562"/>
    <x v="228"/>
    <s v="Italy"/>
    <s v="Pescara"/>
    <x v="16"/>
    <x v="3"/>
    <x v="227"/>
    <s v=" "/>
    <s v="Start-up stage\Venture"/>
    <s v="Elena Vittone"/>
    <s v="Proprietaria"/>
    <s v="Fabiano Izzo"/>
    <s v="fabiano.izzo@astrakode.tech "/>
    <x v="81"/>
    <d v="2024-07-18T00:00:00"/>
    <x v="0"/>
    <s v="VV5"/>
    <m/>
    <x v="9"/>
    <s v="Yes"/>
    <s v="Yes"/>
    <s v="Bocciata a gennaio 2023 con motivazione 2.a (non in raccolta). Da monitorare._x000a_Fondata nel 2020._x000a_Offrono una piattaforma no/low code per testare soluzioni blockchain per startup/dev/freelance/aziende (IT provider, istituti di ricerca, fintch/AI/notarizzazione)._x000a_Business model : SaaS freemium (free, $80 Dev, $800 pro)._x000a_Team: 3 founder e 10 dipendenti._x000a_1200 utenti registrati, di cui il 50% attivi (soprattutto Asia, Europa e NA)._x000a_Fundraised: hanno raccolto finora 2 SAFE, per un totale di €150k da degli acceleratori/fondi internazionali, più €800k di Smart&amp;Start._x000a_Fundraising: €1m da chiudere nel Q4'2024_x000a__x000a_&gt; è stata fatta rivivere per valutazione AIFI, da capire se fissare una call di update (in contatto team VV6, hanno fissato call il 18/10). Il team di VV6 fatto una call di aggiornamento. Hanno avuto difficoltà nel convertire gli utenti iscritti in paganti, per questo motivo hanno iniziato a lavorare a progetti di consulenza da cui deriverà la maggior parte dei ricavi del 2024._x000a_Lato round, hanno deciso di mettere in stand-by l'attività di fundraising fin quando non raggiungeranno le giuste metriche. Stanno pensando ad un bridge round, ci terranno aggiornati. "/>
    <d v="2022-11-08T00:00:00"/>
    <x v="96"/>
    <s v="OUT"/>
    <s v=" "/>
    <s v=" "/>
    <s v=" "/>
    <s v=" "/>
    <s v=" "/>
    <s v=" "/>
    <s v=" "/>
    <s v=" "/>
    <s v=" "/>
    <s v=" "/>
    <s v=" "/>
    <s v=" "/>
    <s v=" "/>
    <s v=" "/>
    <s v=" "/>
    <s v=" "/>
    <s v=" "/>
    <s v=" "/>
    <s v=" "/>
    <s v=" "/>
    <s v=" "/>
    <s v=" "/>
    <s v=" "/>
    <s v=" "/>
    <s v=" "/>
  </r>
  <r>
    <s v="Ok"/>
    <s v="Ok"/>
    <s v="Ok"/>
    <x v="19"/>
    <m/>
    <n v="608"/>
    <x v="229"/>
    <s v="Italy"/>
    <s v="Milano"/>
    <x v="0"/>
    <x v="10"/>
    <x v="228"/>
    <m/>
    <s v="Start-up stage\Venture"/>
    <s v="Maria Antonietta Zonin-Immofina Srl"/>
    <s v="Advisor"/>
    <s v="Maria Antonietta Zonin"/>
    <s v="immofina@gmail.com"/>
    <x v="157"/>
    <d v="2019-01-14T00:00:00"/>
    <x v="0"/>
    <s v="VV2"/>
    <m/>
    <x v="6"/>
    <m/>
    <m/>
    <s v="Mauro li ha incontrati in data 14/1."/>
    <d v="2018-10-25T00:00:00"/>
    <x v="19"/>
    <s v="OUT"/>
    <m/>
    <m/>
    <m/>
    <m/>
    <m/>
    <m/>
    <m/>
    <m/>
    <m/>
    <m/>
    <m/>
    <m/>
    <m/>
    <m/>
    <m/>
    <m/>
    <m/>
    <m/>
    <m/>
    <m/>
    <m/>
    <m/>
    <m/>
    <m/>
    <m/>
  </r>
  <r>
    <s v="Ok"/>
    <s v="Ok"/>
    <s v="Ok"/>
    <x v="53"/>
    <m/>
    <n v="609"/>
    <x v="230"/>
    <s v="Italy"/>
    <s v="Monza"/>
    <x v="0"/>
    <x v="1"/>
    <x v="229"/>
    <m/>
    <s v="Other early stage\Late stage"/>
    <s v="Autocandidatura"/>
    <s v="Autocandidatura"/>
    <s v="Carlo Oppo"/>
    <s v="carlo.oppo@bestshopping.com"/>
    <x v="157"/>
    <d v="2018-12-17T00:00:00"/>
    <x v="0"/>
    <s v="VV2"/>
    <m/>
    <x v="8"/>
    <m/>
    <m/>
    <s v="In raccolta per €2m su valutazione pre-money di €7m."/>
    <d v="2018-10-25T00:00:00"/>
    <x v="53"/>
    <s v="OUT"/>
    <m/>
    <m/>
    <m/>
    <m/>
    <m/>
    <m/>
    <m/>
    <m/>
    <m/>
    <m/>
    <m/>
    <m/>
    <m/>
    <m/>
    <m/>
    <m/>
    <m/>
    <m/>
    <m/>
    <m/>
    <m/>
    <m/>
    <m/>
    <m/>
    <m/>
  </r>
  <r>
    <s v="Ok"/>
    <s v="Ok"/>
    <s v="Ok"/>
    <x v="97"/>
    <s v=" "/>
    <n v="2614"/>
    <x v="231"/>
    <s v="Italy"/>
    <s v="Bologna"/>
    <x v="1"/>
    <x v="2"/>
    <x v="230"/>
    <s v=" "/>
    <s v="Other early stage\Late stage"/>
    <s v="Michele Novelli-Digital Magics"/>
    <s v="Investitori professionali"/>
    <s v="Michele Novelli"/>
    <s v="michele.novelli@digitalmagics.com"/>
    <x v="158"/>
    <d v="2023-01-16T00:00:00"/>
    <x v="0"/>
    <s v="VV5"/>
    <m/>
    <x v="9"/>
    <s v="Yes"/>
    <m/>
    <s v="Fondata nel 2015._x000a_GMV '22: €810k (take rate 33%, primo margine 15%). Nel 2022 hanno raggiunto il BE._x000a_Round: €700k, praticamente già coperto. A piano un nuovo round a fine '23 da €2m, ad una pre-money valuation previsto di €8m._x000a__x000a_&gt; Da risentire in vista del prossimo round."/>
    <d v="2022-12-23T00:00:00"/>
    <x v="97"/>
    <s v="OUT"/>
    <s v=" "/>
    <s v=" "/>
    <s v=" "/>
    <s v=" "/>
    <s v=" "/>
    <s v=" "/>
    <s v=" "/>
    <s v=" "/>
    <s v=" "/>
    <s v=" "/>
    <s v=" "/>
    <s v=" "/>
    <s v=" "/>
    <s v=" "/>
    <s v=" "/>
    <s v=" "/>
    <s v=" "/>
    <s v=" "/>
    <s v=" "/>
    <s v=" "/>
    <s v=" "/>
    <s v=" "/>
    <s v=" "/>
    <s v=" "/>
    <s v=" "/>
  </r>
  <r>
    <s v="Ok"/>
    <s v="Ok"/>
    <s v="Ok"/>
    <x v="98"/>
    <s v=" "/>
    <n v="2498"/>
    <x v="232"/>
    <s v="Italy"/>
    <s v="Milano"/>
    <x v="0"/>
    <x v="3"/>
    <x v="231"/>
    <s v=" "/>
    <s v="Start-up stage\Venture"/>
    <s v="Virginia Bassano-Eight Roads"/>
    <s v="Investitori professionali"/>
    <s v="Luca Forni"/>
    <s v="luca.forni@akamas.io"/>
    <x v="159"/>
    <d v="2024-09-16T00:00:00"/>
    <x v="3"/>
    <s v="VV5"/>
    <m/>
    <x v="9"/>
    <m/>
    <m/>
    <s v="Spin-off della società di consulenza Moviri. Bocciata a Ottobre 2022 con motivazione 2.b, da monitorare (non ci ha condiviso il BP a valle della firma di un NDA, nonostante il reminder) .Li abbiamo sentiti in call il 05/09 per un aggiornamento._x000a_I clienti acquisiti nel 2022 sono stati: Vodafone, Nexi, UniCredit, Intesa, Sisal, Enel, Edenred, Zurich._x000a_Nel 2021 hanno venduto circa €300k di licenze. Obiettivo 2023 superare €1m di licenze._x000a_Patents: Akamas detiene 2 patent, entrambi ottenuti da 3 uffici separati (Italia/Europa/USA). Acquisizione clienti: (i) Sales Lead tramite 2 risorse sales executive e System Integrator; (ii) Product Lead: tramite la freetrial e, grazie all’ottima reputazione che hanno nelle community di performance e nel mondo opensource, ricevono molti inbound leads su canali come Linkedin e Slack._x000a_ARR 2023: €250k; 2024e H1: €920k (target €1,5m)_x000a_Competitor: Da analizzare competitor PagerDuty (San Francisco) e Cast.AI. _x000a_Fundraising: round da €10-15m, sono in discussione con United Venture e the Techshop, 2 fondi americani, un VC tedesco e 33N (fondo spagnolo)._x000a__x000a_&gt; Luca Forni ha presentato relazione a CdA di Moviri con status dei contatti con investitori. il CdA sembra che abbia scelto UV, forti anche del rapporto creato con operazione Cleafy. Il CdA di Moviri sembra che abbia detto a UV di fare round da sola o, in vista di un futuro round con investitori US, di eventualmente cercare un compagno di viaggio internazionale."/>
    <d v="2022-09-15T00:00:00"/>
    <x v="98"/>
    <s v="OUT"/>
    <s v=" "/>
    <s v=" "/>
    <s v=" "/>
    <s v=" "/>
    <s v=" "/>
    <s v=" "/>
    <s v=" "/>
    <s v=" "/>
    <s v=" "/>
    <s v=" "/>
    <s v=" "/>
    <s v=" "/>
    <s v=" "/>
    <s v=" "/>
    <s v=" "/>
    <s v=" "/>
    <s v=" "/>
    <s v=" "/>
    <s v=" "/>
    <s v=" "/>
    <s v=" "/>
    <s v=" "/>
    <s v=" "/>
    <s v=" "/>
    <s v=" "/>
  </r>
  <r>
    <s v="Ok"/>
    <s v="Ok"/>
    <s v="Ok"/>
    <x v="99"/>
    <m/>
    <n v="1859"/>
    <x v="233"/>
    <s v="Abroad"/>
    <s v="Londra"/>
    <x v="10"/>
    <x v="2"/>
    <x v="232"/>
    <m/>
    <s v="Other early stage\Late stage"/>
    <s v="Alessandro Pontari"/>
    <s v="Proprietaria"/>
    <s v="Tommaso Migliore"/>
    <s v="tommaso.migliore@mdotm.eu"/>
    <x v="160"/>
    <d v="2022-12-15T00:00:00"/>
    <x v="0"/>
    <s v="VV5"/>
    <m/>
    <x v="9"/>
    <s v="Yes"/>
    <m/>
    <s v="Chiuso round da €6m a luglio 2021, con professionisti del mondo della finanza (pre-money: €25m)_x000a_Founder hanno il 64% (7% option pool)_x000a_Hanno lanciato Sphere, 15 clienti paganti ad oggi (che hanno aiutato nello sviluppo del prodotto)._x000a__x000a_Al momento non in fundraising, stanno decidendo se fare un round ora (€30m), o farlo più avanti (e fare ora un bridge da €5m). Ci farà sapere._x000a_Non ci ha ancora mandato del materiale per approfondire."/>
    <d v="2021-02-26T00:00:00"/>
    <x v="99"/>
    <s v="OUT"/>
    <m/>
    <m/>
    <m/>
    <m/>
    <m/>
    <m/>
    <m/>
    <m/>
    <m/>
    <m/>
    <m/>
    <m/>
    <m/>
    <m/>
    <m/>
    <m/>
    <m/>
    <m/>
    <m/>
    <m/>
    <m/>
    <m/>
    <m/>
    <m/>
    <m/>
  </r>
  <r>
    <s v="Ok"/>
    <s v="Ok"/>
    <s v="Ok"/>
    <x v="99"/>
    <s v=" "/>
    <n v="2563"/>
    <x v="234"/>
    <s v="Italy"/>
    <s v="N.A. Italy"/>
    <x v="3"/>
    <x v="3"/>
    <x v="233"/>
    <s v=" "/>
    <s v="Start-up stage\Venture"/>
    <s v="Elena Vittone"/>
    <s v="Proprietaria"/>
    <s v="Romeo Zitarosa"/>
    <s v="zitarosa@geniusloci.tech"/>
    <x v="81"/>
    <d v="2022-12-15T00:00:00"/>
    <x v="0"/>
    <s v="VV5"/>
    <m/>
    <x v="9"/>
    <s v="Yes"/>
    <m/>
    <s v="Incontrati al Web Summit._x000a_Fatturato 2022: €300k, hanno chiuso un contratto triennale che gli assicurerà cassa per 3 anni._x000a_Al momento non interessenti a fundraising."/>
    <d v="2022-11-08T00:00:00"/>
    <x v="99"/>
    <s v="OUT"/>
    <s v=" "/>
    <s v=" "/>
    <s v=" "/>
    <s v=" "/>
    <s v=" "/>
    <s v=" "/>
    <s v=" "/>
    <s v=" "/>
    <s v=" "/>
    <s v=" "/>
    <s v=" "/>
    <s v=" "/>
    <s v=" "/>
    <s v=" "/>
    <s v=" "/>
    <s v=" "/>
    <s v=" "/>
    <s v=" "/>
    <s v=" "/>
    <s v=" "/>
    <s v=" "/>
    <s v=" "/>
    <s v=" "/>
    <s v=" "/>
    <s v=" "/>
  </r>
  <r>
    <s v="Ok"/>
    <s v="Ok"/>
    <s v="Ok"/>
    <x v="14"/>
    <s v=" "/>
    <n v="2578"/>
    <x v="235"/>
    <s v="Italy"/>
    <s v="Milano"/>
    <x v="0"/>
    <x v="1"/>
    <x v="234"/>
    <s v=" "/>
    <s v="Start-up stage\Venture"/>
    <s v="Elena Vittone"/>
    <s v="Proprietaria"/>
    <s v="Federica Pasini"/>
    <s v="federica@hackingtalents.com"/>
    <x v="161"/>
    <d v="2023-11-27T00:00:00"/>
    <x v="3"/>
    <s v="VV5"/>
    <m/>
    <x v="9"/>
    <s v="Yes"/>
    <m/>
    <s v="Rejected a dicembre 2022 con motivazione 1.a, da monitorare._x000a_Fondata nel 2021._x000a_Sviluppo prodotto: la webapp ha supportato lo svolgimento di +1500 ore di conversazione (con i 115 tra coach ed esperti di comunicazione) e il monitoraggio - da parte degli HR - dei KPI più rilevanti relativamente allo sviluppo del talento delle persone. Stiamo lavorando all'implementazione di una parte di prodotto che abiliti un plug and play più diretto nell'ambito del piano di sviluppo personale dei dipendenti, in sinergia con l'area della performance review._x000a_KPIs/ Risultati:_x000a_- Clienti recurring: 3, Ha lavorato fino ad ora con clienti del calibro di Indigo.ai, Uno Bravo, Angelini e Olympus_x000a_- MRR: €8k_x000a_- Team: 3 co-founders più altre 2 persone._x000a_Fatturato atteso 2023: circa €125k - Fundraised: €240k a giugno da BA_x000a_Fundraising: al momento non sono in raccolta, si stanno concentrando sul business. Hanno in mente di fare più avanti un round da €1-1,5m._x000a_&gt; motivo rejection: non sono al momento in raccolta."/>
    <d v="2022-11-08T00:00:00"/>
    <x v="14"/>
    <s v="OUT"/>
    <s v=" "/>
    <s v=" "/>
    <s v=" "/>
    <s v=" "/>
    <s v=" "/>
    <s v=" "/>
    <s v=" "/>
    <s v=" "/>
    <s v=" "/>
    <s v=" "/>
    <s v=" "/>
    <s v=" "/>
    <s v=" "/>
    <s v=" "/>
    <s v=" "/>
    <s v=" "/>
    <s v=" "/>
    <s v=" "/>
    <s v=" "/>
    <s v=" "/>
    <s v=" "/>
    <s v=" "/>
    <s v=" "/>
    <s v=" "/>
    <s v=" "/>
  </r>
  <r>
    <s v="Ok"/>
    <s v="Ok"/>
    <s v="Ok"/>
    <x v="100"/>
    <m/>
    <n v="672"/>
    <x v="236"/>
    <s v="Italy"/>
    <s v="Bari"/>
    <x v="6"/>
    <x v="1"/>
    <x v="235"/>
    <m/>
    <s v="Other early stage\Late stage"/>
    <s v="Gianluca Dettori-Primomiglio SGR"/>
    <s v="Investitori professionali"/>
    <s v="Marianna Chillau"/>
    <s v="marianna@flyertech.it"/>
    <x v="162"/>
    <d v="2024-05-20T00:00:00"/>
    <x v="0"/>
    <s v="VV5"/>
    <m/>
    <x v="8"/>
    <m/>
    <m/>
    <s v="Rejected a febbraio 2019 con motivazione 1.a (da monitorare) e ad aprile 2022 con motivazione 2.a., ci hanno riscritto a maggio 2024._x000a_Ricavi pari a €350k nel 2023 (x2-3 nel 2024); 18 clienti tra cui Carrefour, Clio Make Up, Sephora, Leroy Merlin._x000a_In raccolta per €300-500k per consolidare il business in Italia e sviluppare la linea di formazione. Ad oggi ha raccolto €330k da Primo Ventures (nel 2017)._x000a__x000a_&gt; Sentiti in call dal fondo VV6: assenza di tecnologia (utilizzano la tecnologia del loro competitor francese Caast); dubbi sulla difendibilità (modello di business tipico di una agenzia media)."/>
    <d v="2018-11-22T00:00:00"/>
    <x v="100"/>
    <s v="OUT"/>
    <m/>
    <m/>
    <m/>
    <m/>
    <m/>
    <m/>
    <m/>
    <m/>
    <m/>
    <m/>
    <m/>
    <m/>
    <m/>
    <m/>
    <m/>
    <m/>
    <m/>
    <m/>
    <m/>
    <m/>
    <m/>
    <m/>
    <m/>
    <m/>
    <m/>
  </r>
  <r>
    <s v="Ok"/>
    <s v="Ok"/>
    <s v="Ok"/>
    <x v="101"/>
    <m/>
    <n v="674"/>
    <x v="237"/>
    <s v="Italy"/>
    <s v="Salerno"/>
    <x v="12"/>
    <x v="6"/>
    <x v="236"/>
    <m/>
    <s v="Start-up stage\Venture"/>
    <s v="Autocandidatura"/>
    <s v="Autocandidatura"/>
    <s v="Stefano Troncone"/>
    <s v="stefano.troncone@pandhora.it"/>
    <x v="163"/>
    <d v="2024-01-22T00:00:00"/>
    <x v="0"/>
    <s v="VV5"/>
    <m/>
    <x v="5"/>
    <m/>
    <m/>
    <s v="Bocciata a gennaio 2019 con motivazione 1.b e a luglio 2023 per settore di riferimento_x000a_Fase di vita seed e modello di business deboli anche in termini di prospettive di crescita._x000a__x000a_Hanno già ottenuto il supporto di due fondi, CDP Venture Capital e SEFEA, e stanno cercando un terzo fondo di investimento per completare il round da €6m. Valutazione pre-money  attesa di €20m._x000a_Ricavi 2022: €847k; 2023e: €1,6m._x000a_Hanno sviluppato Li-Walk: una macchina per l'allenamento al cammino con stimolazione sensoriale a raggi infrarossi e capacità autonome di apprendimento. Il valore di mercato stimato del prodotto è di 340.000€, con un costo di produzione previsto di 80.000€._x000a__x000a_&gt; motivo rejection: settore di riferimento (medtech). Iniziativa entrata in DF per il fondo VV6, non è stata mandata mail di rejection perchè il founder è in contatto con Giacomo."/>
    <d v="2018-11-22T00:00:00"/>
    <x v="101"/>
    <s v="OUT"/>
    <m/>
    <m/>
    <m/>
    <m/>
    <m/>
    <m/>
    <m/>
    <m/>
    <m/>
    <m/>
    <m/>
    <m/>
    <m/>
    <m/>
    <m/>
    <m/>
    <m/>
    <m/>
    <m/>
    <m/>
    <m/>
    <m/>
    <m/>
    <m/>
    <m/>
  </r>
  <r>
    <s v="Ok"/>
    <s v="Ok"/>
    <s v="Ok"/>
    <x v="102"/>
    <s v=" "/>
    <n v="2592"/>
    <x v="238"/>
    <s v="Italy"/>
    <s v="Milano"/>
    <x v="0"/>
    <x v="3"/>
    <x v="237"/>
    <s v=" "/>
    <s v="Other early stage\Late stage"/>
    <s v="Fabiana Martone"/>
    <s v="Proprietaria"/>
    <s v="Paolo Cuniberti"/>
    <s v="paolo@habacus.com"/>
    <x v="164"/>
    <d v="2024-05-07T00:00:00"/>
    <x v="3"/>
    <s v="VV5"/>
    <m/>
    <x v="8"/>
    <m/>
    <m/>
    <s v="Rejected a dicembre 2022 con motivazione 2.a_x000a_Fondata nel 2017._x000a_Ricavi: €1,8m nel 2022, dovuto principalmente alla dipendenza da Intesa, che pesa per l'80-85% sui ricavi totali; 2023e: €2,3m (di cui €2,1m proveniente dalle Banche); 2024e:  €3,4m (prospettiva di break-even); €2025e: €5,4m; 2026e: €8,7m (di cui €6m proveniente dalle banche e €1,8m dalle Corporate)._x000a_Clienti: Intesa Sanpaolo, Banco BPM, Banco Posta, Zoppas Industries, Bonfiglioli._x000a_Fundraised: €3,5m da investitori istituzionali (CDP e LIFTT), family office e High net-Worth Indivisuals._x000a_Fundraising: €4,3m/€5m entro Q12024 ad una pre money di €25m per finanziare investimenti in tecnologia, marketing, crescita e sviluppo._x000a__x000a_&gt; motivo rejection: mercato di riferimento piccolo con un solo cliente effettivo sul mercato (ISP), prodotto non tecnologico, molti fondi si sono tirati indietro (United Venture, P101, 360 Capital). Aspettare conferma di Giulio per inviare mail di rejection."/>
    <d v="2022-11-30T00:00:00"/>
    <x v="102"/>
    <s v="OUT"/>
    <s v=" "/>
    <s v=" "/>
    <s v=" "/>
    <s v=" "/>
    <s v=" "/>
    <s v=" "/>
    <s v=" "/>
    <s v=" "/>
    <s v=" "/>
    <s v=" "/>
    <s v=" "/>
    <s v=" "/>
    <s v=" "/>
    <s v=" "/>
    <s v=" "/>
    <s v=" "/>
    <s v=" "/>
    <s v=" "/>
    <s v=" "/>
    <s v=" "/>
    <s v=" "/>
    <s v=" "/>
    <s v=" "/>
    <s v=" "/>
    <s v=" "/>
  </r>
  <r>
    <s v="Ok"/>
    <s v="Ok"/>
    <s v="Ok"/>
    <x v="2"/>
    <m/>
    <n v="734"/>
    <x v="239"/>
    <s v="Italy"/>
    <s v="Cagliari"/>
    <x v="23"/>
    <x v="3"/>
    <x v="238"/>
    <m/>
    <s v="Other early stage\Late stage"/>
    <s v="Corrado Maver-Linko Partners Investment"/>
    <s v="Advisor"/>
    <s v="Walter Ambu"/>
    <s v="w.ambu@entando.com"/>
    <x v="165"/>
    <d v="2025-03-07T00:00:00"/>
    <x v="4"/>
    <s v="VV2"/>
    <m/>
    <x v="4"/>
    <m/>
    <m/>
    <s v="Proseguono, con il supporto di Deloitte, le discussioni con Expert.AI, sia in merito al progetto Villanova/Tiscali sia su potenziali opportunità di M&amp;A. _x000a_Ricevuto il business plan aggiornato (stand alone) con il contratto IPCEI. Lato IPCEI: il Ministero ha accordato un ulteriore mese per trovare fidejussione (quindi 15/3); la nuova struttura dovrebbe prevedere una collaborazione tra Tiscali e Expert.AI, ma al momento Deloitte non ha informazione puntuali._x000a_Mostrati i risultati di gennaio: cassa: €755k; PFN: €333k; Ricavi: €74k; revenued booked 2025: €708k; Pipeline totale: €20m di cui €8,6m in fase 5;  personale: 33 persone._x000a_Fatto business update il 7/03: Il prodotto Entando Operations è in fase di beta testing e il rilascio finale è previsto per la fine di marzo, secondo la roadmap. Questo strumento mira a semplificare la gestione della tecnologia cloud native, offrendo un catalogo con circa 40 componenti preconfigurati, 63 blueprint di deployment già pronti e 11 connettori per la gestione di digital asset. La soluzione sta attualmente testando l'integrazione con sette cloud provider. Sono già attivi tre tenant nella fase di beta testing (Intesis, Orbyta e Peer Network)."/>
    <d v="2018-11-29T00:00:00"/>
    <x v="2"/>
    <s v="Approved"/>
    <s v="Mauro Odorico"/>
    <s v="Alessandro Pontari"/>
    <s v="N.A."/>
    <s v="N.A."/>
    <d v="2019-05-22T00:00:00"/>
    <d v="2019-05-24T00:00:00"/>
    <n v="2"/>
    <d v="2019-07-20T00:00:00"/>
    <s v="Positive"/>
    <s v="Positive"/>
    <d v="2019-07-26T00:00:00"/>
    <s v="Positive"/>
    <s v="DD e assistenza legale: Lipani, Catricalà &amp; Partners._x000a_DD Contabile/Fiscale:  LTA Studio."/>
    <d v="2019-06-01T00:00:00"/>
    <d v="2019-07-01T00:00:00"/>
    <s v="Positive"/>
    <s v="Positive"/>
    <d v="2019-07-31T00:00:00"/>
    <d v="2019-08-06T00:00:00"/>
    <s v="Positive"/>
    <d v="2019-08-07T00:00:00"/>
    <d v="2019-09-25T00:00:00"/>
    <n v="2800000"/>
    <n v="3000000"/>
    <s v="Gellify Digital Investment: 200.000,00"/>
  </r>
  <r>
    <s v="Ok"/>
    <s v="Ok"/>
    <s v="Ok"/>
    <x v="103"/>
    <m/>
    <n v="735"/>
    <x v="240"/>
    <s v="Italy"/>
    <s v="Savona"/>
    <x v="14"/>
    <x v="10"/>
    <x v="239"/>
    <m/>
    <s v="Start-up stage\Venture"/>
    <s v="Marco Montagni e Giorgio Beretta-BDO"/>
    <s v="Advisor"/>
    <s v="Uberto Thun"/>
    <s v="uberto@exept.it"/>
    <x v="166"/>
    <d v="2024-01-29T00:00:00"/>
    <x v="0"/>
    <s v="VV5"/>
    <m/>
    <x v="1"/>
    <m/>
    <m/>
    <s v="Rejected con motivazione 1.a nel 2018, rejected a maggio 2023 con motivazione 1.h, sono stati risegnalati da Giulio._x000a_Fondata nel 2016._x000a_Sono passati al B2B tramite lo sviluppo e produzione di telai e componenti in carbonio per altri brand._x000a_Ricavi attesi: 2023e: €1,4m; 2024e: €8,4m; 2026e: €17,4m_x000a_Ebitda: 2023e: -€116k; 2024e: €2,3m; 2026e: €4,5m_x000a_Pipeline clienti: Bugatti e Maserati_x000a_Captable: founder ha 36%; Exept venture 8%; mancone 12,6%; Thun 9% Vittone 3%; Candeloro 3,6%;Altri soci 28,2%_x000a_Fundraised: 2017: €505k attraverso emissione di SFP; 2018/2019: €460k (€50k da crowfunding) ad una pre money di €3,5m; conversione SFP €505k con pre money €3,5m sconto del 20%; 2020: €450k; 2021: emissione SFP €250k; 2022: conversione SFP 2021 con valutazione pre money €4,5m (sconto 20%), emissione SFP a favore di CDP per €500k, €343k (Exept Venture) con valutazione pre money €4,5m_x000a_Fundraising: € 3m di cui €500k già versati da CDP (fondo Rilancio) ad una pre money valuation di €5,5m. L’utilizzo dei fondi è principalmente rivolto alla creazione della nuova linea produttiva B2B, al Marketing e all’assunzione di nuove figure HR._x000a_Ricevuto parere da Giorgio Mercogliano di Equinox, il cui feedback ci porta a bocciare l'iniziativa in quanto ha confermato i dubbi circa il business model B2C e il mercato di riferimento. _x000a__x000a_&gt; motivo rejection: business model non convincente (focus B2C)"/>
    <d v="2018-12-06T00:00:00"/>
    <x v="103"/>
    <s v="OUT"/>
    <m/>
    <m/>
    <m/>
    <m/>
    <m/>
    <m/>
    <m/>
    <m/>
    <m/>
    <m/>
    <m/>
    <m/>
    <m/>
    <m/>
    <m/>
    <m/>
    <m/>
    <m/>
    <m/>
    <m/>
    <m/>
    <m/>
    <m/>
    <m/>
    <m/>
  </r>
  <r>
    <s v="Ok"/>
    <s v="Ok"/>
    <s v="Ok"/>
    <x v="104"/>
    <m/>
    <n v="740"/>
    <x v="241"/>
    <s v="Italy"/>
    <s v="Verona"/>
    <x v="13"/>
    <x v="2"/>
    <x v="240"/>
    <m/>
    <s v="Start-up stage\Venture"/>
    <s v="Autocandidatura"/>
    <s v="Autocandidatura"/>
    <s v="Elena Costa"/>
    <s v="elena@frescofrigo.it"/>
    <x v="167"/>
    <d v="2024-04-29T00:00:00"/>
    <x v="0"/>
    <s v="VV5"/>
    <m/>
    <x v="12"/>
    <m/>
    <m/>
    <s v="Business model: B2B2C_x000a_Captable: 84,5% dei founders_x000a_Fundraising; €800k_x000a__x000a_&gt; motivo rejection: Percorso di crescita attuale"/>
    <d v="2018-12-06T00:00:00"/>
    <x v="104"/>
    <s v="OUT"/>
    <m/>
    <m/>
    <m/>
    <m/>
    <m/>
    <m/>
    <m/>
    <m/>
    <m/>
    <m/>
    <m/>
    <m/>
    <m/>
    <m/>
    <m/>
    <m/>
    <m/>
    <m/>
    <m/>
    <m/>
    <m/>
    <m/>
    <m/>
    <m/>
    <m/>
  </r>
  <r>
    <s v="Ok"/>
    <s v="Ok"/>
    <s v="Ok"/>
    <x v="72"/>
    <m/>
    <n v="745"/>
    <x v="242"/>
    <s v="Italy"/>
    <s v="Bari"/>
    <x v="6"/>
    <x v="1"/>
    <x v="241"/>
    <m/>
    <s v="Start-up stage\Venture"/>
    <s v="Walter De Felice"/>
    <s v="Proprietaria"/>
    <s v="Walter De Felice"/>
    <s v="walter.defelice@gmail.com"/>
    <x v="168"/>
    <d v="2018-12-05T00:00:00"/>
    <x v="0"/>
    <s v="VV2"/>
    <m/>
    <x v="8"/>
    <m/>
    <m/>
    <m/>
    <d v="2018-12-06T00:00:00"/>
    <x v="72"/>
    <s v="OUT"/>
    <m/>
    <m/>
    <m/>
    <m/>
    <m/>
    <m/>
    <m/>
    <m/>
    <m/>
    <m/>
    <m/>
    <m/>
    <m/>
    <m/>
    <m/>
    <m/>
    <m/>
    <m/>
    <m/>
    <m/>
    <m/>
    <m/>
    <m/>
    <m/>
    <m/>
  </r>
  <r>
    <s v="Ok"/>
    <s v="Ok"/>
    <s v="Ok"/>
    <x v="105"/>
    <s v=" "/>
    <n v="2444"/>
    <x v="243"/>
    <s v="Italy"/>
    <s v="Milano"/>
    <x v="0"/>
    <x v="2"/>
    <x v="242"/>
    <s v=" "/>
    <s v="Other early stage\Late stage"/>
    <s v="Autocandidatura"/>
    <s v="Autocandidatura"/>
    <s v="Gianluigi Davassi"/>
    <s v="gianluigi@faire.ai "/>
    <x v="169"/>
    <d v="2022-11-22T00:00:00"/>
    <x v="0"/>
    <s v="VV5"/>
    <m/>
    <x v="9"/>
    <s v="Yes"/>
    <m/>
    <s v="Fatta call il 29/06._x000a_3 linee di business: 1) decisioni di finanziamento retail; 2) valutazione non-performing loan; 3) soluzioni BNPL per merchant (ticket grandi come auto, dentista…) - lanciato da poco, pilota con 150 merchant._x000a_Clienti: Banca Progetto (CREAM), Prelios, Creditis, Gruppo Mutui Online._x000a_Business model: fisso + 1% sul credito erogato / recuperato._x000a_Fatturato 2021: €600k, non si è sbilanciato sull'obiettivo 2022._x000a_Team: 22_x000a_Hanno appena chiuso un round da €2,5m con Fabrick e un club deal ad una pre-money di €6m._x000a_A piano un nuovo aumento di capitale da €10m (pre-money attesa €25m) l'anno prossimo._x000a__x000a_Fatta call di aggiornamento il 6/9 e il 22/11._x000a_Ci risentiamo a febbraio/marzo 2023, quando partono con l'aucap."/>
    <d v="2022-06-30T00:00:00"/>
    <x v="105"/>
    <s v="OUT"/>
    <s v=" "/>
    <s v=" "/>
    <s v=" "/>
    <s v=" "/>
    <s v=" "/>
    <s v=" "/>
    <s v=" "/>
    <s v=" "/>
    <s v=" "/>
    <s v=" "/>
    <s v=" "/>
    <s v=" "/>
    <s v=" "/>
    <s v=" "/>
    <s v=" "/>
    <s v=" "/>
    <s v=" "/>
    <s v=" "/>
    <s v=" "/>
    <s v=" "/>
    <s v=" "/>
    <s v=" "/>
    <s v=" "/>
    <s v=" "/>
    <s v=" "/>
  </r>
  <r>
    <s v="Ok"/>
    <s v="Ok"/>
    <s v="Ok"/>
    <x v="65"/>
    <m/>
    <n v="749"/>
    <x v="244"/>
    <s v="Italy"/>
    <s v="N.A. Italy"/>
    <x v="3"/>
    <x v="3"/>
    <x v="243"/>
    <m/>
    <s v="Other early stage\Late stage"/>
    <s v="Nicolò Muzzana-Thymos Business Consulting"/>
    <s v="Advisor"/>
    <s v="Nicolò Muzzana"/>
    <s v="nmuzzana@thymosbc.com"/>
    <x v="170"/>
    <d v="2018-12-11T00:00:00"/>
    <x v="0"/>
    <s v="VV2"/>
    <m/>
    <x v="3"/>
    <m/>
    <m/>
    <s v="Stima ricavi 2018 per circa €300k; nel 2019 i ricavi da piano ammontano a circa €2.3m con EBITDA negativo per circa €100k._x000a_Nel pitch non è indicato il fabbisogno richiesto."/>
    <d v="2018-12-13T00:00:00"/>
    <x v="65"/>
    <s v="OUT"/>
    <m/>
    <m/>
    <m/>
    <m/>
    <m/>
    <m/>
    <m/>
    <m/>
    <m/>
    <m/>
    <m/>
    <m/>
    <m/>
    <m/>
    <m/>
    <m/>
    <m/>
    <m/>
    <m/>
    <m/>
    <m/>
    <m/>
    <m/>
    <m/>
    <m/>
  </r>
  <r>
    <s v="Ok"/>
    <s v="Ok"/>
    <s v="Ok"/>
    <x v="65"/>
    <m/>
    <n v="750"/>
    <x v="245"/>
    <s v="Italy"/>
    <s v="Milano"/>
    <x v="0"/>
    <x v="3"/>
    <x v="244"/>
    <m/>
    <s v="Start-up stage\Venture"/>
    <s v="Francesco Grande-EY"/>
    <s v="Advisor"/>
    <s v="Francesco Grande"/>
    <s v="francesco.grande@it.ey.com"/>
    <x v="170"/>
    <d v="2019-03-05T00:00:00"/>
    <x v="0"/>
    <s v="VV2"/>
    <m/>
    <x v="3"/>
    <m/>
    <m/>
    <s v="Sono in raccolta per €1m su valutazione pre-money di €4m._x000a_Iniziativa seed; richiesto metriche degli ultimi mesi per verficarne crescita."/>
    <d v="2018-12-13T00:00:00"/>
    <x v="65"/>
    <s v="OUT"/>
    <m/>
    <m/>
    <m/>
    <m/>
    <m/>
    <m/>
    <m/>
    <m/>
    <m/>
    <m/>
    <m/>
    <m/>
    <m/>
    <m/>
    <m/>
    <m/>
    <m/>
    <m/>
    <m/>
    <m/>
    <m/>
    <m/>
    <m/>
    <m/>
    <m/>
  </r>
  <r>
    <s v="Ok"/>
    <s v="Ok"/>
    <s v="Ok"/>
    <x v="105"/>
    <s v=" "/>
    <n v="2561"/>
    <x v="246"/>
    <s v="Abroad"/>
    <s v="Londra"/>
    <x v="10"/>
    <x v="3"/>
    <x v="245"/>
    <s v=" "/>
    <s v="Start-up stage\Venture"/>
    <s v="Elena Vittone"/>
    <s v="Proprietaria"/>
    <s v="Lorenzo Tiberi"/>
    <s v="ltiberi@crono.one"/>
    <x v="171"/>
    <d v="2022-11-28T00:00:00"/>
    <x v="0"/>
    <s v="VV5"/>
    <m/>
    <x v="3"/>
    <s v="Yes"/>
    <m/>
    <s v="Fondata nel 2022, piattaforma rilasciata a settembre._x000a_Ad oggi, 10 aziente clienti paganti + 9 deals in fase finale di negoziazione._x000a_Prevedono di aprire la controllata in Italia ad inizio 2023, ma eventualmente possono anticipare. La maggior parte dell'operatività sarà comunque in Italia dato che 3/4 dei soci sono localizzati lì._x000a_In raccolta per €1m (pre-seed round) in Q4 '22 da usare soprattutto per incrementare team sales e tech._x000a__x000a_&gt; Fase di vita, size del round"/>
    <d v="2022-11-07T00:00:00"/>
    <x v="105"/>
    <s v="OUT"/>
    <s v=" "/>
    <s v=" "/>
    <s v=" "/>
    <s v=" "/>
    <s v=" "/>
    <s v=" "/>
    <s v=" "/>
    <s v=" "/>
    <s v=" "/>
    <s v=" "/>
    <s v=" "/>
    <s v=" "/>
    <s v=" "/>
    <s v=" "/>
    <s v=" "/>
    <s v=" "/>
    <s v=" "/>
    <s v=" "/>
    <s v=" "/>
    <s v=" "/>
    <s v=" "/>
    <s v=" "/>
    <s v=" "/>
    <s v=" "/>
    <s v=" "/>
  </r>
  <r>
    <s v="Ok"/>
    <s v="Ok"/>
    <s v="Ok"/>
    <x v="65"/>
    <m/>
    <n v="752"/>
    <x v="247"/>
    <s v="Italy"/>
    <s v="Latina"/>
    <x v="7"/>
    <x v="3"/>
    <x v="246"/>
    <m/>
    <s v="Start-up stage\Venture"/>
    <s v="Danilo Perrotta-Lazio Innova"/>
    <s v="Investitori professionali"/>
    <s v="Danilo Perrotta"/>
    <s v="d.perrotta@lazioinnova.it"/>
    <x v="172"/>
    <d v="2018-12-14T00:00:00"/>
    <x v="0"/>
    <s v="VV4"/>
    <s v="No"/>
    <x v="3"/>
    <m/>
    <m/>
    <s v="Il fabbisogno richiesto è di €500k. I ricavi al primo anno si attestano a circa €300k, al secondo a circa €900k, fino ad arrivare al quinto anno a €7.8m."/>
    <d v="2018-12-20T00:00:00"/>
    <x v="65"/>
    <s v="OUT"/>
    <m/>
    <m/>
    <m/>
    <m/>
    <m/>
    <m/>
    <m/>
    <m/>
    <m/>
    <m/>
    <m/>
    <m/>
    <m/>
    <m/>
    <m/>
    <m/>
    <m/>
    <m/>
    <m/>
    <m/>
    <m/>
    <m/>
    <m/>
    <m/>
    <m/>
  </r>
  <r>
    <s v="Ok"/>
    <s v="Ok"/>
    <s v="Ok"/>
    <x v="81"/>
    <m/>
    <n v="753"/>
    <x v="248"/>
    <s v="Italy"/>
    <s v="Milano"/>
    <x v="0"/>
    <x v="2"/>
    <x v="247"/>
    <m/>
    <s v="Other early stage\Late stage"/>
    <s v="Alfonso Riccardi"/>
    <s v="Advisor"/>
    <s v="Alfonso Riccardi"/>
    <s v="riccardialfonso@yahoo.it"/>
    <x v="172"/>
    <d v="2018-12-14T00:00:00"/>
    <x v="0"/>
    <s v="VV2"/>
    <m/>
    <x v="5"/>
    <m/>
    <m/>
    <m/>
    <d v="2018-12-20T00:00:00"/>
    <x v="81"/>
    <s v="OUT"/>
    <m/>
    <m/>
    <m/>
    <m/>
    <m/>
    <m/>
    <m/>
    <m/>
    <m/>
    <m/>
    <m/>
    <m/>
    <m/>
    <m/>
    <m/>
    <m/>
    <m/>
    <m/>
    <m/>
    <m/>
    <m/>
    <m/>
    <m/>
    <m/>
    <m/>
  </r>
  <r>
    <s v="Ok"/>
    <s v="Ok"/>
    <s v="Ok"/>
    <x v="106"/>
    <m/>
    <n v="754"/>
    <x v="249"/>
    <s v="Italy"/>
    <s v="Cagliari"/>
    <x v="23"/>
    <x v="8"/>
    <x v="248"/>
    <m/>
    <s v="Start-up stage\Venture"/>
    <s v="Amedeo Giurazza"/>
    <s v="Proprietaria"/>
    <s v="Simone Mastrogiacomo"/>
    <s v="info@veranu.eu"/>
    <x v="173"/>
    <d v="2019-01-11T00:00:00"/>
    <x v="0"/>
    <s v="VV2"/>
    <m/>
    <x v="3"/>
    <m/>
    <m/>
    <s v="Al primo anno prevedono di fatturare circa €320k._x000a_Valutazione pre-monet: €2.5m, target raise: €500k, equity stake offered: 16.7%._x000a_Troppo seed per VV2."/>
    <d v="2018-12-20T00:00:00"/>
    <x v="106"/>
    <s v="OUT"/>
    <m/>
    <m/>
    <m/>
    <m/>
    <m/>
    <m/>
    <m/>
    <m/>
    <m/>
    <m/>
    <m/>
    <m/>
    <m/>
    <m/>
    <m/>
    <m/>
    <m/>
    <m/>
    <m/>
    <m/>
    <m/>
    <m/>
    <m/>
    <m/>
    <m/>
  </r>
  <r>
    <s v="Ok"/>
    <s v="Ok"/>
    <s v="Ok"/>
    <x v="81"/>
    <m/>
    <n v="756"/>
    <x v="250"/>
    <s v="Italy"/>
    <s v="Cagliari"/>
    <x v="23"/>
    <x v="3"/>
    <x v="249"/>
    <m/>
    <s v="Start-up stage\Venture"/>
    <s v="Raffaele Perrone-PwC"/>
    <s v="Advisor"/>
    <s v="Raffaele Perrone"/>
    <s v="raffaele.perrone@pwc.com"/>
    <x v="174"/>
    <d v="2018-12-17T00:00:00"/>
    <x v="0"/>
    <s v="VV2"/>
    <m/>
    <x v="3"/>
    <m/>
    <m/>
    <s v="Fase early e troppo consumer-oriented."/>
    <d v="2018-12-20T00:00:00"/>
    <x v="81"/>
    <s v="OUT"/>
    <m/>
    <m/>
    <m/>
    <m/>
    <m/>
    <m/>
    <m/>
    <m/>
    <m/>
    <m/>
    <m/>
    <m/>
    <m/>
    <m/>
    <m/>
    <m/>
    <m/>
    <m/>
    <m/>
    <m/>
    <m/>
    <m/>
    <m/>
    <m/>
    <m/>
  </r>
  <r>
    <s v="Ok"/>
    <s v="Ok"/>
    <s v="Ok"/>
    <x v="105"/>
    <s v=" "/>
    <n v="2571"/>
    <x v="251"/>
    <s v="Italy"/>
    <s v="Milano"/>
    <x v="0"/>
    <x v="3"/>
    <x v="250"/>
    <s v=" "/>
    <s v="Start-up stage\Venture"/>
    <s v="Fabiana Martone"/>
    <s v="Proprietaria"/>
    <s v="Walfredo della Gherardesca"/>
    <s v="walfredo@genuineway.io"/>
    <x v="175"/>
    <d v="2022-11-22T00:00:00"/>
    <x v="0"/>
    <s v="VV5"/>
    <m/>
    <x v="9"/>
    <s v="Yes"/>
    <m/>
    <s v="Fatta call il 10/11._x000a__x000a_Fondata nel 2018._x000a_La società svizzera controlla al 100% una sussidiaria in Italia, che ha uffici a Milano e Salerno._x000a_Ricavi ’22e: €200k. Round: previsto a fine 2023-inizio 2024._x000a__x000a_&gt;Al momento non in fundraising, fase di vita"/>
    <d v="2022-11-10T00:00:00"/>
    <x v="105"/>
    <s v="OUT"/>
    <s v=" "/>
    <s v=" "/>
    <s v=" "/>
    <s v=" "/>
    <s v=" "/>
    <s v=" "/>
    <s v=" "/>
    <s v=" "/>
    <s v=" "/>
    <s v=" "/>
    <s v=" "/>
    <s v=" "/>
    <s v=" "/>
    <s v=" "/>
    <s v=" "/>
    <s v=" "/>
    <s v=" "/>
    <s v=" "/>
    <s v=" "/>
    <s v=" "/>
    <s v=" "/>
    <s v=" "/>
    <s v=" "/>
    <s v=" "/>
    <s v=" "/>
  </r>
  <r>
    <s v="Ok"/>
    <s v="Ok"/>
    <s v="Ok"/>
    <x v="105"/>
    <s v=" "/>
    <n v="2573"/>
    <x v="252"/>
    <s v="Italy"/>
    <s v="Milano"/>
    <x v="0"/>
    <x v="3"/>
    <x v="251"/>
    <s v=" "/>
    <s v="Start-up stage\Venture"/>
    <s v="Elena Vittone"/>
    <s v="Proprietaria"/>
    <s v="Gabriele Sabbatini"/>
    <s v="gabriele@hercle.financial"/>
    <x v="176"/>
    <d v="2022-11-28T00:00:00"/>
    <x v="0"/>
    <s v="VV5"/>
    <m/>
    <x v="9"/>
    <s v="Yes"/>
    <m/>
    <s v="Fondata nel 2019._x000a_Elena ed Alessandro li hanno incontrati al Web Summit. Hanno appena raccolto, sono da monitorare._x000a__x000a_&gt; Al momento non in fundraising"/>
    <d v="2022-11-15T00:00:00"/>
    <x v="105"/>
    <s v="OUT"/>
    <s v=" "/>
    <s v=" "/>
    <s v=" "/>
    <s v=" "/>
    <s v=" "/>
    <s v=" "/>
    <s v=" "/>
    <s v=" "/>
    <s v=" "/>
    <s v=" "/>
    <s v=" "/>
    <s v=" "/>
    <s v=" "/>
    <s v=" "/>
    <s v=" "/>
    <s v=" "/>
    <s v=" "/>
    <s v=" "/>
    <s v=" "/>
    <s v=" "/>
    <s v=" "/>
    <s v=" "/>
    <s v=" "/>
    <s v=" "/>
    <s v=" "/>
  </r>
  <r>
    <s v="Ok"/>
    <s v="Ok"/>
    <s v="Ok"/>
    <x v="77"/>
    <m/>
    <n v="764"/>
    <x v="253"/>
    <s v="Italy"/>
    <s v="Cesena"/>
    <x v="1"/>
    <x v="2"/>
    <x v="252"/>
    <m/>
    <s v="Start-up stage\Venture"/>
    <s v="Ciro Spedaliere"/>
    <s v="Proprietaria"/>
    <s v="Ciro Spedaliere"/>
    <s v="spedaliere@vertis.it"/>
    <x v="177"/>
    <d v="2019-02-08T00:00:00"/>
    <x v="0"/>
    <s v="VV2"/>
    <m/>
    <x v="3"/>
    <m/>
    <m/>
    <s v="Troppo seed e con elevata competizione; al 2019 il fatturato è di €265k. Il piano prevede al 2022 ricavi per €5.6m._x000a_Sono in raccolta per €300k."/>
    <d v="2019-01-10T00:00:00"/>
    <x v="77"/>
    <s v="OUT"/>
    <m/>
    <m/>
    <m/>
    <m/>
    <m/>
    <m/>
    <m/>
    <m/>
    <m/>
    <m/>
    <m/>
    <m/>
    <m/>
    <m/>
    <m/>
    <m/>
    <m/>
    <m/>
    <m/>
    <m/>
    <m/>
    <m/>
    <m/>
    <m/>
    <m/>
  </r>
  <r>
    <s v="Ok"/>
    <s v="Ok"/>
    <s v="Ok"/>
    <x v="107"/>
    <s v=" "/>
    <n v="2584"/>
    <x v="254"/>
    <s v="Italy"/>
    <s v="Roma"/>
    <x v="7"/>
    <x v="3"/>
    <x v="253"/>
    <s v=" "/>
    <s v="Other early stage\Late stage"/>
    <s v="Autocandidatura"/>
    <s v="Autocandidatura"/>
    <s v="Enrico Scianaro"/>
    <s v="enrico.scianaro@insoore.com"/>
    <x v="178"/>
    <d v="2023-12-05T00:00:00"/>
    <x v="0"/>
    <s v="VV5"/>
    <m/>
    <x v="2"/>
    <s v="Yes"/>
    <m/>
    <s v="Rejected nel novembre 2022 con motivazione 2.a. Da monitorare._x000a_Fondata nel 2017._x000a_Clienti: 18 compagnie assicurative leader nel mercato (Allianz, Generali ecc). Partner (Acrisure), brokers (AON), car makers (Toyota)._x000a_Team: 3 founders, più altre 70 persone._x000a_Ricavi: €2,1m nel 2021; €3,3m nel 2022, 2023e: €3,8m-€3,9m; 2024e: €5m_x000a_Ebitda negativo (da 3 anni) : -€1,5m _x000a_Fundraised: €4m ad una pre money di €28m con Gellify, Azimut, CDP, Proximity Capital e Lumen._x000a_Fundraising: bridge round €1,5m ad una pre money di €33m da chiudere entro Q1 2024. In previsione ulteriore round nel 2025 per fare due acquizioni (una €5,5m e una €3,5m)._x000a__x000a_&gt; motivo rejection: struttura dell'operazione (pre money alta)."/>
    <d v="2022-11-22T00:00:00"/>
    <x v="107"/>
    <s v="OUT"/>
    <s v=" "/>
    <s v=" "/>
    <s v=" "/>
    <s v=" "/>
    <s v=" "/>
    <s v=" "/>
    <s v=" "/>
    <s v=" "/>
    <s v=" "/>
    <s v=" "/>
    <s v=" "/>
    <s v=" "/>
    <s v=" "/>
    <s v=" "/>
    <s v=" "/>
    <s v=" "/>
    <s v=" "/>
    <s v=" "/>
    <s v=" "/>
    <s v=" "/>
    <s v=" "/>
    <s v=" "/>
    <s v=" "/>
    <s v=" "/>
    <s v=" "/>
  </r>
  <r>
    <s v="Ok"/>
    <s v="Ok"/>
    <s v="Ok"/>
    <x v="108"/>
    <s v=" "/>
    <n v="2566"/>
    <x v="255"/>
    <s v="Italy"/>
    <s v="Roma"/>
    <x v="7"/>
    <x v="3"/>
    <x v="254"/>
    <s v=" "/>
    <s v="Start-up stage\Venture"/>
    <s v="Elena Vittone"/>
    <s v="Proprietaria"/>
    <s v="Noemi Adamo"/>
    <s v="n.adamo@hueval.com"/>
    <x v="81"/>
    <d v="2022-11-14T00:00:00"/>
    <x v="0"/>
    <s v="VV5"/>
    <m/>
    <x v="3"/>
    <s v="Yes"/>
    <m/>
    <s v="Fondata nel 2018._x000a_Ricavi: €30k nel 2021; €180k nel 2022._x000a_In raccolta per €200k._x000a__x000a_&gt; Fase di vita, size del round"/>
    <d v="2022-11-08T00:00:00"/>
    <x v="108"/>
    <s v="OUT"/>
    <s v=" "/>
    <s v=" "/>
    <s v=" "/>
    <s v=" "/>
    <s v=" "/>
    <s v=" "/>
    <s v=" "/>
    <s v=" "/>
    <s v=" "/>
    <s v=" "/>
    <s v=" "/>
    <s v=" "/>
    <s v=" "/>
    <s v=" "/>
    <s v=" "/>
    <s v=" "/>
    <s v=" "/>
    <s v=" "/>
    <s v=" "/>
    <s v=" "/>
    <s v=" "/>
    <s v=" "/>
    <s v=" "/>
    <s v=" "/>
    <s v=" "/>
  </r>
  <r>
    <s v="Ok"/>
    <s v="Ok"/>
    <s v="Ok"/>
    <x v="108"/>
    <s v=" "/>
    <n v="2567"/>
    <x v="256"/>
    <s v="Italy"/>
    <s v="Roma"/>
    <x v="7"/>
    <x v="3"/>
    <x v="255"/>
    <s v=" "/>
    <s v="Start-up stage\Venture"/>
    <s v="Elena Vittone"/>
    <s v="Proprietaria"/>
    <s v="Luca Adamo"/>
    <s v="l.adamo@automyo.com"/>
    <x v="81"/>
    <d v="2022-11-14T00:00:00"/>
    <x v="0"/>
    <s v="VV5"/>
    <m/>
    <x v="3"/>
    <s v="Yes"/>
    <m/>
    <s v="Fondata nel 2020._x000a_Ricavi: $100k nel 2022e._x000a_In raccolta per $400k._x000a__x000a_&gt; Fase di vita, size del round"/>
    <d v="2022-11-08T00:00:00"/>
    <x v="108"/>
    <s v="OUT"/>
    <s v=" "/>
    <s v=" "/>
    <s v=" "/>
    <s v=" "/>
    <s v=" "/>
    <s v=" "/>
    <s v=" "/>
    <s v=" "/>
    <s v=" "/>
    <s v=" "/>
    <s v=" "/>
    <s v=" "/>
    <s v=" "/>
    <s v=" "/>
    <s v=" "/>
    <s v=" "/>
    <s v=" "/>
    <s v=" "/>
    <s v=" "/>
    <s v=" "/>
    <s v=" "/>
    <s v=" "/>
    <s v=" "/>
    <s v=" "/>
    <s v=" "/>
  </r>
  <r>
    <s v="Ok"/>
    <s v="Ok"/>
    <s v="Ok"/>
    <x v="109"/>
    <m/>
    <n v="773"/>
    <x v="257"/>
    <s v="Italy"/>
    <s v="Roma"/>
    <x v="7"/>
    <x v="1"/>
    <x v="256"/>
    <m/>
    <s v="Other early stage\Late stage"/>
    <s v="Stefano Romiti-Antares Private Equity"/>
    <s v="Investitori professionali"/>
    <s v="Stefano Romiti"/>
    <s v="stefano.romiti@antaresinvestimenti.it"/>
    <x v="179"/>
    <d v="2019-05-17T00:00:00"/>
    <x v="0"/>
    <s v="VV4"/>
    <s v="No"/>
    <x v="9"/>
    <m/>
    <m/>
    <s v="Fatturato 2018 di €1.8m; in raccolta per €1.5m._x000a__x000a_L'advisor ci ha comunicato che i founder hanno improvvisamente frenato sul fronte aumento di capitale per dissidi interni. Quindi al momento e con un outlook di medio termine non differente, si sentono di bloccare l'assistenza e di non promuovere l’operazione che comunque non è più sul tavolo."/>
    <d v="2019-01-17T00:00:00"/>
    <x v="109"/>
    <s v="OUT"/>
    <m/>
    <m/>
    <m/>
    <m/>
    <m/>
    <m/>
    <m/>
    <m/>
    <m/>
    <m/>
    <m/>
    <m/>
    <m/>
    <m/>
    <m/>
    <m/>
    <m/>
    <m/>
    <m/>
    <m/>
    <m/>
    <m/>
    <m/>
    <m/>
    <m/>
  </r>
  <r>
    <s v="Ok"/>
    <s v="Ok"/>
    <s v="Ok"/>
    <x v="19"/>
    <m/>
    <n v="775"/>
    <x v="258"/>
    <s v="Italy"/>
    <s v="Milano"/>
    <x v="0"/>
    <x v="1"/>
    <x v="257"/>
    <m/>
    <s v="Other early stage\Late stage"/>
    <s v="Piero Angelone-Invitalia Ventures"/>
    <s v="Investitori professionali"/>
    <s v="Piero Angelone"/>
    <s v="pangelone@invitaliaventures.it"/>
    <x v="179"/>
    <d v="2019-01-10T00:00:00"/>
    <x v="0"/>
    <s v="VV2"/>
    <m/>
    <x v="3"/>
    <m/>
    <m/>
    <s v="Fase di vita e tipologia operazione non allineate alla politica d'investimento del Fondo."/>
    <d v="2019-01-17T00:00:00"/>
    <x v="19"/>
    <s v="OUT"/>
    <m/>
    <m/>
    <m/>
    <m/>
    <m/>
    <m/>
    <m/>
    <m/>
    <m/>
    <m/>
    <m/>
    <m/>
    <m/>
    <m/>
    <m/>
    <m/>
    <m/>
    <m/>
    <m/>
    <m/>
    <m/>
    <m/>
    <m/>
    <m/>
    <m/>
  </r>
  <r>
    <s v="Ok"/>
    <s v="Ok"/>
    <s v="Ok"/>
    <x v="66"/>
    <m/>
    <n v="776"/>
    <x v="259"/>
    <s v="Italy"/>
    <s v="Catania"/>
    <x v="9"/>
    <x v="2"/>
    <x v="258"/>
    <m/>
    <s v="Other early stage\Late stage"/>
    <s v="Amedeo Giurazza"/>
    <s v="Proprietaria"/>
    <s v="Guido Consoli"/>
    <s v="guido.consoli@prestofood.it"/>
    <x v="179"/>
    <d v="2019-01-10T00:00:00"/>
    <x v="0"/>
    <s v="VV2"/>
    <m/>
    <x v="1"/>
    <m/>
    <m/>
    <s v="Transato per circa €2m. In raccolata per €900k su valutazione pre-money di €4.1m."/>
    <d v="2019-01-17T00:00:00"/>
    <x v="66"/>
    <s v="OUT"/>
    <m/>
    <m/>
    <m/>
    <m/>
    <m/>
    <m/>
    <m/>
    <m/>
    <m/>
    <m/>
    <m/>
    <m/>
    <m/>
    <m/>
    <m/>
    <m/>
    <m/>
    <m/>
    <m/>
    <m/>
    <m/>
    <m/>
    <m/>
    <m/>
    <m/>
  </r>
  <r>
    <s v="Ok"/>
    <s v="Ok"/>
    <s v="Ok"/>
    <x v="77"/>
    <m/>
    <n v="779"/>
    <x v="260"/>
    <s v="Abroad"/>
    <s v="Tel Aviv"/>
    <x v="27"/>
    <x v="6"/>
    <x v="259"/>
    <m/>
    <s v="Other early stage\Late stage"/>
    <s v="Maurizio Rubino-Studio Rubino"/>
    <s v="Advisor"/>
    <s v="Maurizio Rubino"/>
    <s v="mrubino@studiorubino.it"/>
    <x v="180"/>
    <d v="2019-02-12T00:00:00"/>
    <x v="0"/>
    <s v="VV2"/>
    <m/>
    <x v="1"/>
    <m/>
    <m/>
    <s v="Cosa vogliono fare: espansione commerciale per raggiungere un flusso di cassa positivo in due anni; nel 2019 contratti per circa $0,8m._x000a_In raccolta per $5m."/>
    <d v="2019-01-24T00:00:00"/>
    <x v="77"/>
    <s v="OUT"/>
    <m/>
    <m/>
    <m/>
    <m/>
    <m/>
    <m/>
    <m/>
    <m/>
    <m/>
    <m/>
    <m/>
    <m/>
    <m/>
    <m/>
    <m/>
    <m/>
    <m/>
    <m/>
    <m/>
    <m/>
    <m/>
    <m/>
    <m/>
    <m/>
    <m/>
  </r>
  <r>
    <s v="Ok"/>
    <s v="Ok"/>
    <s v="Ok"/>
    <x v="19"/>
    <m/>
    <n v="785"/>
    <x v="261"/>
    <s v="Italy"/>
    <s v="Bologna"/>
    <x v="1"/>
    <x v="7"/>
    <x v="260"/>
    <m/>
    <s v="Start-up stage\Venture"/>
    <s v="Mauro Odorico"/>
    <s v="Proprietaria"/>
    <s v="Claudio Giarda"/>
    <s v="claudio.giarda@dragonfly.it"/>
    <x v="181"/>
    <d v="2019-01-23T00:00:00"/>
    <x v="0"/>
    <s v="VV2"/>
    <m/>
    <x v="1"/>
    <m/>
    <m/>
    <m/>
    <d v="2019-01-24T00:00:00"/>
    <x v="19"/>
    <s v="OUT"/>
    <m/>
    <m/>
    <m/>
    <m/>
    <m/>
    <m/>
    <m/>
    <m/>
    <m/>
    <m/>
    <m/>
    <m/>
    <m/>
    <m/>
    <m/>
    <m/>
    <m/>
    <m/>
    <m/>
    <m/>
    <m/>
    <m/>
    <m/>
    <m/>
    <m/>
  </r>
  <r>
    <s v="Ok"/>
    <s v="Ok"/>
    <s v="Ok"/>
    <x v="110"/>
    <m/>
    <n v="2241"/>
    <x v="262"/>
    <s v="Italy"/>
    <s v="Milano"/>
    <x v="0"/>
    <x v="3"/>
    <x v="261"/>
    <m/>
    <s v="Start-up stage\Venture"/>
    <s v="Mennato Fusco-M&amp;A - Capital Market"/>
    <s v="Advisor"/>
    <s v="Giovanni De Caro"/>
    <s v="decaro@volanogroup.com"/>
    <x v="182"/>
    <d v="2022-11-09T00:00:00"/>
    <x v="0"/>
    <s v="VV5"/>
    <m/>
    <x v="3"/>
    <m/>
    <m/>
    <s v="Fondata nel 2018. _x000a_Fatturato 2021: €143k; 2022E: €487k._x000a_La società è in fundraising per €5m da utilizzare per l'espansione internazionale, per lo sviluppo B2B e B2B2C e per integrare terze parti al fine di vendere e testare i loro prodotti attraverso partnership e/o joint venture._x000a_Simile a Orangogo._x000a__x000a_Rejected a dicembre 2021 con motivazione 2.a. (era da monitare). Ce l'ha risegnalata Giovanni De Caro._x000a_In raccolta per €2m, uso dei fondi uguale a quello previsto nel 2021. Stimati ricavi di €1m nel 2023E."/>
    <d v="2021-12-07T00:00:00"/>
    <x v="110"/>
    <s v="OUT"/>
    <m/>
    <m/>
    <m/>
    <m/>
    <m/>
    <m/>
    <m/>
    <m/>
    <m/>
    <m/>
    <m/>
    <m/>
    <m/>
    <m/>
    <m/>
    <m/>
    <m/>
    <m/>
    <m/>
    <m/>
    <m/>
    <m/>
    <m/>
    <m/>
    <m/>
  </r>
  <r>
    <s v="Ok"/>
    <s v="Ok"/>
    <s v="Ok"/>
    <x v="65"/>
    <m/>
    <n v="791"/>
    <x v="263"/>
    <s v="Italy"/>
    <s v="Roma"/>
    <x v="7"/>
    <x v="3"/>
    <x v="262"/>
    <m/>
    <s v="Other early stage\Late stage"/>
    <s v="Giovanni Pinelli"/>
    <s v="Advisor"/>
    <s v="Giovanni Pinelli"/>
    <s v="giovann ipinelli@gmail.com"/>
    <x v="183"/>
    <d v="2019-02-25T00:00:00"/>
    <x v="0"/>
    <s v="VV4"/>
    <s v="No"/>
    <x v="8"/>
    <m/>
    <m/>
    <s v="Spin-off di Intercolsunting, società attiva nella progettazione e nello sviluppo di sistemi HW e SW ed applicazioni embedded dedicati ai settorie aerospazio e difesa._x000a_Fatturato 2018: €1,7m; fatturato 2019: €2.7m di cui €1,0m già confermati._x000a_Da BP, Colibri prevede al 2023 di fatturare circa €15m con un EBITDA di €5.1m._x000a_Equity ricercato: €2m. Disponibilità a cedere il 30% delle quote societarie."/>
    <d v="2019-01-31T00:00:00"/>
    <x v="65"/>
    <s v="OUT"/>
    <m/>
    <m/>
    <m/>
    <m/>
    <m/>
    <m/>
    <m/>
    <m/>
    <m/>
    <m/>
    <m/>
    <m/>
    <m/>
    <m/>
    <m/>
    <m/>
    <m/>
    <m/>
    <m/>
    <m/>
    <m/>
    <m/>
    <m/>
    <m/>
    <m/>
  </r>
  <r>
    <s v="Ok"/>
    <s v="Ok"/>
    <s v="Ok"/>
    <x v="77"/>
    <m/>
    <n v="797"/>
    <x v="264"/>
    <s v="Abroad"/>
    <s v="Londra"/>
    <x v="10"/>
    <x v="2"/>
    <x v="263"/>
    <m/>
    <s v="Other early stage\Late stage"/>
    <s v="Giovanni Pinelli"/>
    <s v="Advisor"/>
    <s v="Giovanni Pinelli"/>
    <s v="giovann ipinelli@gmail.com"/>
    <x v="184"/>
    <d v="2019-02-12T00:00:00"/>
    <x v="0"/>
    <s v="VV2"/>
    <m/>
    <x v="1"/>
    <m/>
    <m/>
    <s v="La società gestisce direttamente in full-management oltre 60 appartamenti nel cuore della capitale nelle zone di Covent Garden, Piccadilly, Soho, Waterloo, Fitzrovia e nell’area della City. Il fatturato complessivo nel 2019 è di £4.3m con EBITDA di £450k._x000a_Sono in raccolta per circa €3m che verranno impiegati per consolidamento UK (30%), sviluppo IT (30%) e ingresso in Italia (40%)."/>
    <d v="2019-02-07T00:00:00"/>
    <x v="77"/>
    <s v="OUT"/>
    <m/>
    <m/>
    <m/>
    <m/>
    <m/>
    <m/>
    <m/>
    <m/>
    <m/>
    <m/>
    <m/>
    <m/>
    <m/>
    <m/>
    <m/>
    <m/>
    <m/>
    <m/>
    <m/>
    <m/>
    <m/>
    <m/>
    <m/>
    <m/>
    <m/>
  </r>
  <r>
    <s v="Ok"/>
    <s v="Ok"/>
    <s v="Ok"/>
    <x v="111"/>
    <m/>
    <n v="801"/>
    <x v="265"/>
    <s v="Italy"/>
    <s v="Rimini"/>
    <x v="1"/>
    <x v="2"/>
    <x v="264"/>
    <m/>
    <s v="Start-up stage\Venture"/>
    <s v="Ciro Spedaliere"/>
    <s v="Proprietaria"/>
    <s v="Francesco Ricci"/>
    <s v="francesco.ricci@bank-notes.com"/>
    <x v="185"/>
    <d v="2019-02-04T00:00:00"/>
    <x v="0"/>
    <s v="VV2"/>
    <m/>
    <x v="3"/>
    <m/>
    <m/>
    <m/>
    <d v="2019-02-07T00:00:00"/>
    <x v="111"/>
    <s v="OUT"/>
    <m/>
    <m/>
    <m/>
    <m/>
    <m/>
    <m/>
    <m/>
    <m/>
    <m/>
    <m/>
    <m/>
    <m/>
    <m/>
    <m/>
    <m/>
    <m/>
    <m/>
    <m/>
    <m/>
    <m/>
    <m/>
    <m/>
    <m/>
    <m/>
    <m/>
  </r>
  <r>
    <s v="Ok"/>
    <s v="Ok"/>
    <s v="Ok"/>
    <x v="65"/>
    <m/>
    <n v="802"/>
    <x v="266"/>
    <s v="Italy"/>
    <s v="Roma"/>
    <x v="7"/>
    <x v="3"/>
    <x v="265"/>
    <m/>
    <s v="Other early stage\Late stage"/>
    <s v="Giovanni Pinelli"/>
    <s v="Advisor"/>
    <s v="Giovanni Pinelli"/>
    <s v="giovann ipinelli@gmail.com"/>
    <x v="186"/>
    <d v="2019-02-25T00:00:00"/>
    <x v="0"/>
    <s v="VV4"/>
    <s v="No"/>
    <x v="1"/>
    <m/>
    <m/>
    <s v="La società possiede un portafoglio di soluzioni IT per l’intelligenza energetica per sostenere l’automazione, la centralizzazione e l’analisi dei dati. Le soluzioni IT proprietarie sono differenziate in base allo scenario operativo e al processo specifico relativo all’energia gestita. I clienti sono perlopiù operatori attivi nel settore telecomunicazioni e fornitori di tecnologie dell’informazione; i clienti 2018 sono stati Poste, Coni, Tim e ISPE. Secondo la roadmap presentata la società tra il 2020 e il 2021 svilupperà sistemi di Cyber Security focalizzandosi sugli aspetti task force setup, solution hardening e privacy._x000a_Il business plan mostra un fatturato in aumento che arriverà al 2021 a circa €5m con incidenza maggiore dal comparto Energy (SaaS). Sono in raccolta per circa €1,5m che serviranno soprattutto per nuovi inserimenti di personale e marketing."/>
    <d v="2019-02-07T00:00:00"/>
    <x v="65"/>
    <s v="OUT"/>
    <m/>
    <m/>
    <m/>
    <m/>
    <m/>
    <m/>
    <m/>
    <m/>
    <m/>
    <m/>
    <m/>
    <m/>
    <m/>
    <m/>
    <m/>
    <m/>
    <m/>
    <m/>
    <m/>
    <m/>
    <m/>
    <m/>
    <m/>
    <m/>
    <m/>
  </r>
  <r>
    <s v="Ok"/>
    <s v="Ok"/>
    <s v="Ok"/>
    <x v="103"/>
    <s v=" "/>
    <n v="352"/>
    <x v="267"/>
    <s v="Italy"/>
    <s v="Torino"/>
    <x v="11"/>
    <x v="3"/>
    <x v="266"/>
    <s v=" "/>
    <s v="Start-up stage\Venture"/>
    <s v="Amedeo Giurazza"/>
    <s v="Proprietaria"/>
    <s v="Hassan Metwalley"/>
    <s v="h.metwalley@ermes.company"/>
    <x v="187"/>
    <d v="2024-01-29T00:00:00"/>
    <x v="0"/>
    <s v="VV5"/>
    <m/>
    <x v="12"/>
    <m/>
    <m/>
    <s v="Bocciata a novembre 2022 dopo le analisi con motivazione 1.c. (da monitorare), e ottobre 2023, ci è stata risegnalata a gennaio 2024 da Simone Cremonini di Alkemia (ex Synergo)._x000a_Fondata nel 2018. _x000a_Cambiato CEO (il precedente CEO e founder rimane coinvolto)_x000a_Clienti: Carrefour, Reale mutua, Bonelli Erede, Balocco, Beretta, KPMG_x000a_Fatturato: 2023: €2,5m; 2024e: €7,1m; 2025e: €14,3m_x000a_Fundraised: La società ha raccolto con Alkemia €3m ad una pre-money di €21m ridotta per gli investitori con ticket maggiore/uguale di €1m._x000a_Fundraising: €6m ad una pre money di €21m (di cui €3m coperti da Sinergia Venture)_x000a__x000a_&gt; motivo rejection: azienda non stabile (hanno raccolto 6 mesi fa €3m con Alkemia e sono di nuovo in raccolta), non chiaro l'utilizzo dei fondi relativi al marketing, risultati poco convincenti, founder rimane coinvolto ma senza ruolo da CEO. "/>
    <d v="2018-05-08T00:00:00"/>
    <x v="103"/>
    <s v="OUT"/>
    <s v=" "/>
    <s v=" "/>
    <s v=" "/>
    <s v=" "/>
    <s v=" "/>
    <s v=" "/>
    <s v=" "/>
    <s v=" "/>
    <s v=" "/>
    <s v=" "/>
    <s v=" "/>
    <s v=" "/>
    <s v=" "/>
    <s v=" "/>
    <s v=" "/>
    <s v=" "/>
    <s v=" "/>
    <s v=" "/>
    <s v=" "/>
    <s v=" "/>
    <s v=" "/>
    <s v=" "/>
    <s v=" "/>
    <s v=" "/>
    <s v=" "/>
  </r>
  <r>
    <s v="Ok"/>
    <s v="Ok"/>
    <s v="Ok"/>
    <x v="77"/>
    <m/>
    <n v="804"/>
    <x v="268"/>
    <s v="Italy"/>
    <s v="Milano"/>
    <x v="0"/>
    <x v="3"/>
    <x v="267"/>
    <m/>
    <s v="Other early stage\Late stage"/>
    <s v="Roberto della Marina"/>
    <s v="Proprietaria"/>
    <s v="Marco Amato"/>
    <s v="marco.amato@myntech.it"/>
    <x v="188"/>
    <d v="2019-02-12T00:00:00"/>
    <x v="0"/>
    <s v="VV2"/>
    <m/>
    <x v="3"/>
    <m/>
    <m/>
    <s v="Cercano risosre per sviluppare l'innovation factory._x000a_Nel 2018: ricavi ci €100k; 0 brevetti._x000a_Nel 2019: obittivo di €1,5m di ricavi; 3 brevetti; investimento di €850k."/>
    <d v="2019-02-07T00:00:00"/>
    <x v="77"/>
    <s v="OUT"/>
    <m/>
    <m/>
    <m/>
    <m/>
    <m/>
    <m/>
    <m/>
    <m/>
    <m/>
    <m/>
    <m/>
    <m/>
    <m/>
    <m/>
    <m/>
    <m/>
    <m/>
    <m/>
    <m/>
    <m/>
    <m/>
    <m/>
    <m/>
    <m/>
    <m/>
  </r>
  <r>
    <s v="Ok"/>
    <s v="Ok"/>
    <s v="Ok"/>
    <x v="77"/>
    <m/>
    <n v="806"/>
    <x v="269"/>
    <s v="Italy"/>
    <s v="Venezia"/>
    <x v="17"/>
    <x v="4"/>
    <x v="268"/>
    <m/>
    <s v="Other early stage\Late stage"/>
    <s v="Andrea Bonabello-Bizplace"/>
    <s v="Advisor"/>
    <s v="Andrea Bonabello"/>
    <s v="andrea@bizplace.it"/>
    <x v="188"/>
    <d v="2019-02-12T00:00:00"/>
    <x v="0"/>
    <s v="VV2"/>
    <m/>
    <x v="5"/>
    <m/>
    <m/>
    <s v="L’ammontare di capitali richiesto per lo sviluppo del progetto si colloca in una forbice che va dai €5-10m, su una valutazione di €20m, per la realizzazione dell'impianto produttivo."/>
    <d v="2019-02-07T00:00:00"/>
    <x v="77"/>
    <s v="OUT"/>
    <m/>
    <m/>
    <m/>
    <m/>
    <m/>
    <m/>
    <m/>
    <m/>
    <m/>
    <m/>
    <m/>
    <m/>
    <m/>
    <m/>
    <m/>
    <m/>
    <m/>
    <m/>
    <m/>
    <m/>
    <m/>
    <m/>
    <m/>
    <m/>
    <m/>
  </r>
  <r>
    <s v="Ok"/>
    <s v="Ok"/>
    <s v="Ok"/>
    <x v="77"/>
    <m/>
    <n v="807"/>
    <x v="270"/>
    <s v="Italy"/>
    <s v="Bologna"/>
    <x v="1"/>
    <x v="11"/>
    <x v="269"/>
    <m/>
    <s v="Start-up stage\Venture"/>
    <s v="Amedeo Giurazza"/>
    <s v="Proprietaria"/>
    <s v="Michele Calzolari"/>
    <s v="m.calzolari@assosim.it"/>
    <x v="188"/>
    <d v="2019-02-12T00:00:00"/>
    <x v="0"/>
    <s v="VV2"/>
    <m/>
    <x v="5"/>
    <m/>
    <m/>
    <s v="In raccolta per circa €1m."/>
    <d v="2019-02-07T00:00:00"/>
    <x v="77"/>
    <s v="OUT"/>
    <m/>
    <m/>
    <m/>
    <m/>
    <m/>
    <m/>
    <m/>
    <m/>
    <m/>
    <m/>
    <m/>
    <m/>
    <m/>
    <m/>
    <m/>
    <m/>
    <m/>
    <m/>
    <m/>
    <m/>
    <m/>
    <m/>
    <m/>
    <m/>
    <m/>
  </r>
  <r>
    <s v="Ok"/>
    <s v="Ok"/>
    <s v="Ok"/>
    <x v="65"/>
    <m/>
    <n v="809"/>
    <x v="271"/>
    <s v="Italy"/>
    <s v="Latina"/>
    <x v="7"/>
    <x v="3"/>
    <x v="270"/>
    <m/>
    <s v="Start-up stage\Venture"/>
    <s v="Autocandidatura"/>
    <s v="Autocandidatura"/>
    <s v="Franco Petrucci"/>
    <s v="franco.petrucci@futuryng.com"/>
    <x v="188"/>
    <d v="2019-03-14T00:00:00"/>
    <x v="0"/>
    <s v="VV4"/>
    <s v="No"/>
    <x v="1"/>
    <m/>
    <m/>
    <s v="Fatto incontro introduttivo  il 13/3. Modello di business, struttura societaria e proposta d'investimento non chiare."/>
    <d v="2019-02-07T00:00:00"/>
    <x v="65"/>
    <s v="OUT"/>
    <m/>
    <m/>
    <m/>
    <m/>
    <m/>
    <m/>
    <m/>
    <m/>
    <m/>
    <m/>
    <m/>
    <m/>
    <m/>
    <m/>
    <m/>
    <m/>
    <m/>
    <m/>
    <m/>
    <m/>
    <m/>
    <m/>
    <m/>
    <m/>
    <m/>
  </r>
  <r>
    <s v="Ok"/>
    <s v="Ok"/>
    <s v="Ok"/>
    <x v="112"/>
    <m/>
    <n v="2299"/>
    <x v="272"/>
    <s v="Italy"/>
    <s v="Milano"/>
    <x v="0"/>
    <x v="3"/>
    <x v="271"/>
    <m/>
    <s v="Start-up stage\Venture"/>
    <s v="Alessandro Pontari"/>
    <s v="Proprietaria"/>
    <s v="Rosario Marrazzo"/>
    <s v="rosario@aryel.io"/>
    <x v="189"/>
    <d v="2022-10-28T00:00:00"/>
    <x v="0"/>
    <s v="VV5"/>
    <m/>
    <x v="9"/>
    <s v="Yes"/>
    <m/>
    <s v="Fondata nel 2020._x000a_Fatturato: €240k nel 2021, €1m+ nel 2022_x000a_Oltre 350 brand ed agenzie clienti, tra cui Lavazza, Porsche, Winelivery._x000a_Sta chiudendo un round da €3m con Prana e business angel (pre-money valuation: €12-15m). Il prossimo round previsto per il 2024. "/>
    <d v="2022-01-26T00:00:00"/>
    <x v="112"/>
    <s v="OUT"/>
    <m/>
    <m/>
    <m/>
    <m/>
    <m/>
    <m/>
    <m/>
    <m/>
    <m/>
    <m/>
    <m/>
    <m/>
    <m/>
    <m/>
    <m/>
    <m/>
    <m/>
    <m/>
    <m/>
    <m/>
    <m/>
    <m/>
    <m/>
    <m/>
    <m/>
  </r>
  <r>
    <s v="Ok"/>
    <s v="Ok"/>
    <s v="Ok"/>
    <x v="62"/>
    <m/>
    <n v="813"/>
    <x v="273"/>
    <s v="Italy"/>
    <s v="Verona"/>
    <x v="13"/>
    <x v="3"/>
    <x v="272"/>
    <m/>
    <s v="Other early stage\Late stage"/>
    <s v="Paolo Spadoni"/>
    <s v="Advisor"/>
    <s v="Paolo Errico"/>
    <s v="paolo.errico@maxfone.it"/>
    <x v="190"/>
    <d v="2022-04-07T00:00:00"/>
    <x v="0"/>
    <s v="VV5"/>
    <m/>
    <x v="1"/>
    <m/>
    <m/>
    <s v="Fondata nel 2010._x000a_Rejected a giugno 2019 con motivazione 1.h., ce li ha reintrodotti Marco Gay a gennaio 2022._x000a_€1m di ricavi nel 2020._x000a_In raccolta per €3m._x000a_Presentazione molto fumosa, in cui non è presente nessun KPI / financial."/>
    <d v="2019-02-14T00:00:00"/>
    <x v="62"/>
    <s v="OUT"/>
    <m/>
    <m/>
    <m/>
    <m/>
    <m/>
    <m/>
    <m/>
    <m/>
    <m/>
    <m/>
    <m/>
    <m/>
    <m/>
    <m/>
    <m/>
    <m/>
    <m/>
    <m/>
    <m/>
    <m/>
    <m/>
    <m/>
    <m/>
    <m/>
    <m/>
  </r>
  <r>
    <s v="Ok"/>
    <s v="Ok"/>
    <s v="Ok"/>
    <x v="113"/>
    <m/>
    <n v="820"/>
    <x v="274"/>
    <s v="Italy"/>
    <s v="Trento"/>
    <x v="2"/>
    <x v="6"/>
    <x v="273"/>
    <m/>
    <s v="Start-up stage\Venture"/>
    <s v="Nicola Redi"/>
    <s v="Proprietaria"/>
    <s v="Giorgio Casoni"/>
    <s v="giorgio.casoni@neurab.com"/>
    <x v="191"/>
    <d v="2019-02-19T00:00:00"/>
    <x v="0"/>
    <s v="VV2"/>
    <m/>
    <x v="3"/>
    <m/>
    <m/>
    <s v="Troppo seed per VV2; in ricerca per €200k."/>
    <d v="2019-02-14T00:00:00"/>
    <x v="113"/>
    <s v="OUT"/>
    <m/>
    <m/>
    <m/>
    <m/>
    <m/>
    <m/>
    <m/>
    <m/>
    <m/>
    <m/>
    <m/>
    <m/>
    <m/>
    <m/>
    <m/>
    <m/>
    <m/>
    <m/>
    <m/>
    <m/>
    <m/>
    <m/>
    <m/>
    <m/>
    <m/>
  </r>
  <r>
    <s v="Ok"/>
    <s v="Ok"/>
    <s v="Ok"/>
    <x v="114"/>
    <m/>
    <n v="821"/>
    <x v="275"/>
    <s v="Italy"/>
    <s v="Roma"/>
    <x v="7"/>
    <x v="3"/>
    <x v="274"/>
    <m/>
    <s v="Other early stage\Late stage"/>
    <s v="Amedeo Giurazza"/>
    <s v="Proprietaria"/>
    <s v="Giovanni Sestili"/>
    <s v="gsestili@vincix.com"/>
    <x v="192"/>
    <d v="2020-03-03T00:00:00"/>
    <x v="0"/>
    <s v="VV4"/>
    <s v="No"/>
    <x v="1"/>
    <m/>
    <m/>
    <s v="Fatta video call il 26/2."/>
    <d v="2019-02-21T00:00:00"/>
    <x v="114"/>
    <s v="OUT"/>
    <m/>
    <m/>
    <m/>
    <m/>
    <m/>
    <m/>
    <m/>
    <m/>
    <m/>
    <m/>
    <m/>
    <m/>
    <m/>
    <m/>
    <m/>
    <m/>
    <m/>
    <m/>
    <m/>
    <m/>
    <m/>
    <m/>
    <m/>
    <m/>
    <m/>
  </r>
  <r>
    <s v="Ok"/>
    <s v="Ok"/>
    <s v="Ok"/>
    <x v="17"/>
    <m/>
    <n v="822"/>
    <x v="276"/>
    <s v="Italy"/>
    <s v="Roma"/>
    <x v="7"/>
    <x v="2"/>
    <x v="275"/>
    <m/>
    <s v="Start-up stage\Venture"/>
    <s v="Autocandidatura"/>
    <s v="Autocandidatura"/>
    <s v="Davide De Caro"/>
    <s v="decarodavidedr@gmail.com"/>
    <x v="193"/>
    <d v="2019-02-15T00:00:00"/>
    <x v="0"/>
    <s v="VV4"/>
    <s v="No"/>
    <x v="3"/>
    <m/>
    <m/>
    <s v="Seed; settore con elevata competizione."/>
    <d v="2019-02-21T00:00:00"/>
    <x v="17"/>
    <s v="OUT"/>
    <m/>
    <m/>
    <m/>
    <m/>
    <m/>
    <m/>
    <m/>
    <m/>
    <m/>
    <m/>
    <m/>
    <m/>
    <m/>
    <m/>
    <m/>
    <m/>
    <m/>
    <m/>
    <m/>
    <m/>
    <m/>
    <m/>
    <m/>
    <m/>
    <m/>
  </r>
  <r>
    <s v="Ok"/>
    <s v="Ok"/>
    <s v="Ok"/>
    <x v="17"/>
    <m/>
    <n v="866"/>
    <x v="277"/>
    <s v="Italy"/>
    <s v="Brescia"/>
    <x v="0"/>
    <x v="2"/>
    <x v="276"/>
    <m/>
    <s v="Other early stage\Late stage"/>
    <s v="Autocandidatura"/>
    <s v="Autocandidatura"/>
    <s v="Matteo Masserdotti"/>
    <s v="matteo@200crowd.com"/>
    <x v="194"/>
    <d v="2019-02-19T00:00:00"/>
    <x v="0"/>
    <s v="VV2"/>
    <m/>
    <x v="5"/>
    <m/>
    <m/>
    <s v="Settore non rientra tra le priorità di azione del Fondo."/>
    <d v="2019-02-21T00:00:00"/>
    <x v="17"/>
    <s v="OUT"/>
    <m/>
    <m/>
    <m/>
    <m/>
    <m/>
    <m/>
    <m/>
    <m/>
    <m/>
    <m/>
    <m/>
    <m/>
    <m/>
    <m/>
    <m/>
    <m/>
    <m/>
    <m/>
    <m/>
    <m/>
    <m/>
    <m/>
    <m/>
    <m/>
    <m/>
  </r>
  <r>
    <s v="Ok"/>
    <s v="Ok"/>
    <s v="Ok"/>
    <x v="115"/>
    <s v=" "/>
    <n v="2485"/>
    <x v="278"/>
    <s v="Italy"/>
    <s v="N.A. Italy"/>
    <x v="3"/>
    <x v="3"/>
    <x v="277"/>
    <s v=" "/>
    <s v="Start-up stage\Venture"/>
    <s v="Elena Vittone"/>
    <s v="Investitori professionali"/>
    <s v="Lorenzo Di Giuseppe"/>
    <s v="lorenzo.digiuseppe@xstream-labs.com"/>
    <x v="195"/>
    <d v="2022-10-21T00:00:00"/>
    <x v="0"/>
    <s v="VV5"/>
    <m/>
    <x v="3"/>
    <s v="Yes"/>
    <m/>
    <s v="Fondata nel 2018._x000a_Ricavi ‘21: n.a. Hanno 4 clienti (tra cui Intesa San Paolo, Allianz e AXA) hanno all’attivo 6 PoC._x000a_90% del fatturato da ISP._x000a_Stanno valutando un aucap da €3-5m._x000a_Ci hanno proposto una call con Intesa (loro cliente e socio)"/>
    <d v="2022-08-01T00:00:00"/>
    <x v="115"/>
    <s v="OUT"/>
    <s v=" "/>
    <s v=" "/>
    <s v=" "/>
    <s v=" "/>
    <s v=" "/>
    <s v=" "/>
    <s v=" "/>
    <s v=" "/>
    <s v=" "/>
    <s v=" "/>
    <s v=" "/>
    <s v=" "/>
    <s v=" "/>
    <s v=" "/>
    <s v=" "/>
    <s v=" "/>
    <s v=" "/>
    <s v=" "/>
    <s v=" "/>
    <s v=" "/>
    <s v=" "/>
    <s v=" "/>
    <s v=" "/>
    <s v=" "/>
    <s v=" "/>
  </r>
  <r>
    <s v="Ok"/>
    <s v="Ok"/>
    <s v="Ok"/>
    <x v="65"/>
    <m/>
    <n v="871"/>
    <x v="279"/>
    <s v="Italy"/>
    <s v="Milano"/>
    <x v="0"/>
    <x v="1"/>
    <x v="278"/>
    <m/>
    <s v="Start-up stage\Venture"/>
    <s v="Antonio Tarsia"/>
    <s v="Investitori professionali"/>
    <s v="Matteo Milione"/>
    <s v="matteo.milione@nustox.com"/>
    <x v="196"/>
    <d v="2019-02-21T00:00:00"/>
    <x v="0"/>
    <s v="VV2"/>
    <m/>
    <x v="3"/>
    <m/>
    <m/>
    <m/>
    <d v="2019-02-28T00:00:00"/>
    <x v="65"/>
    <s v="OUT"/>
    <m/>
    <m/>
    <m/>
    <m/>
    <m/>
    <m/>
    <m/>
    <m/>
    <m/>
    <m/>
    <m/>
    <m/>
    <m/>
    <m/>
    <m/>
    <m/>
    <m/>
    <m/>
    <m/>
    <m/>
    <m/>
    <m/>
    <m/>
    <m/>
    <m/>
  </r>
  <r>
    <s v="Ok"/>
    <s v="Ok"/>
    <s v="Ok"/>
    <x v="116"/>
    <s v=" "/>
    <n v="1731"/>
    <x v="280"/>
    <s v="Italy"/>
    <s v="Pisa"/>
    <x v="19"/>
    <x v="3"/>
    <x v="279"/>
    <s v=" "/>
    <s v="Start-up stage\Venture"/>
    <s v="Fabiana Martone"/>
    <s v="Proprietaria"/>
    <s v="Andrea Tesei"/>
    <s v="andrea@aptus.ai_x000a_"/>
    <x v="197"/>
    <d v="2023-11-06T00:00:00"/>
    <x v="0"/>
    <s v="VV5"/>
    <m/>
    <x v="9"/>
    <s v="Yes"/>
    <m/>
    <s v="Rejected a ottobre 2022 con motivazione 1.a (sviluppo commerciale ancora limitato 1 solo cliente), da monitorare._x000a_Nati nel 2018._x000a_Focus sul settore bancario, che è il più regolato (in particolare, i dipartimenti di risk, compliance e audit). Stanno studiando anche altri settori per poter applicare la loro tecnologia (in particolare settore pharma e energy/utility)._x000a_Ricavi 2021 di €133k; Ricavi 2022 di €111k; Ricavi 2023 di €1m (50% recurring)._x000a_Fundraising: al momento non sono in raccolta. Hanno chiuso round di finanziamento da €3m a luglio con P101. Si aspettano di aprire un nuovo round da chiudere nel 1H 2025 di €10m._x000a__x000a_&gt; motivo rejection: ha chiuso il round da poco. Da monitorare_x000a_"/>
    <d v="2020-11-18T00:00:00"/>
    <x v="116"/>
    <s v="OUT"/>
    <s v=" "/>
    <s v=" "/>
    <s v=" "/>
    <s v=" "/>
    <s v=" "/>
    <s v=" "/>
    <s v=" "/>
    <s v=" "/>
    <s v=" "/>
    <s v=" "/>
    <s v=" "/>
    <s v=" "/>
    <s v=" "/>
    <s v=" "/>
    <s v=" "/>
    <s v=" "/>
    <s v=" "/>
    <s v=" "/>
    <s v=" "/>
    <s v=" "/>
    <s v=" "/>
    <s v=" "/>
    <s v=" "/>
    <s v=" "/>
    <s v=" "/>
  </r>
  <r>
    <s v="Ok"/>
    <s v="Ok"/>
    <s v="Ok"/>
    <x v="2"/>
    <m/>
    <n v="876"/>
    <x v="281"/>
    <s v="Italy"/>
    <s v="Roma"/>
    <x v="7"/>
    <x v="2"/>
    <x v="280"/>
    <m/>
    <s v="Other early stage\Late stage"/>
    <s v="Paolo Cellini-PI Campus"/>
    <s v="Investitori professionali"/>
    <s v="Alessandro Seina"/>
    <s v="info@bagbnb.com"/>
    <x v="198"/>
    <d v="2025-03-07T00:00:00"/>
    <x v="4"/>
    <s v="VV4"/>
    <s v="No"/>
    <x v="4"/>
    <m/>
    <m/>
    <s v="Mostrati i risultati di gennaio: bookings: 33k; gross revenues: €567k; revenues post Angel's fee e IVA: €360k; cassa: €4,8m; PFN: -€4,1m; citta: 1.061; Angels: 8.847._x000a_Pedivan: ricavi: €129k, primo margine: 17%; cassa: €159k; PFN: €45k._x000a_Nelle trattative per Nannybag, Radical ha presentato un’offerta migliorativa rispetto a quella di Bounce. La scelta è ricaduta su Bounce a causa della maggiore disponibilità di cassa. Si è iniziata a valutare un’eventuale offerta per un altro potenziale competitor, Stasher, attivo nel Regno Unito."/>
    <d v="2019-02-28T00:00:00"/>
    <x v="2"/>
    <s v="Approved"/>
    <s v="Amedeo Giurazza"/>
    <s v="Alessandro Pontari/Giacomo Giurazza"/>
    <s v="N.A."/>
    <s v="N.A."/>
    <d v="2019-07-03T00:00:00"/>
    <d v="2019-07-04T00:00:00"/>
    <s v="fino al 31/10/2019"/>
    <d v="2019-08-07T00:00:00"/>
    <s v="Positive"/>
    <s v="Positive"/>
    <d v="2019-09-05T00:00:00"/>
    <s v="Positive"/>
    <s v="DD e assistenza legale: Lipani, Catricalà &amp; Partners._x000a_DD Contabile/Fiscale: Pirola, Pennuto, Zei e Associati."/>
    <d v="2019-09-05T00:00:00"/>
    <s v="28/11/2019_x000a__x000a_05/12/2019"/>
    <s v="Positive"/>
    <s v="Positive"/>
    <d v="2019-12-06T00:00:00"/>
    <d v="2019-12-12T00:00:00"/>
    <s v="Positive"/>
    <d v="2019-12-17T00:00:00"/>
    <d v="2019-12-20T00:00:00"/>
    <n v="2500000"/>
    <n v="2500000"/>
    <s v="N.A."/>
  </r>
  <r>
    <s v="Ok"/>
    <s v="Ok"/>
    <s v="Ok"/>
    <x v="65"/>
    <m/>
    <n v="869"/>
    <x v="282"/>
    <s v="Abroad"/>
    <s v="San Sebastian"/>
    <x v="15"/>
    <x v="3"/>
    <x v="281"/>
    <m/>
    <s v="Other early stage\Late stage"/>
    <s v="Catalin Rusu-Rusu e Catalin PFA"/>
    <s v="Advisor"/>
    <s v="Catalin Rusu"/>
    <s v="ceo@businesses-properties.com"/>
    <x v="196"/>
    <d v="2019-02-28T00:00:00"/>
    <x v="0"/>
    <s v="VV2"/>
    <m/>
    <x v="13"/>
    <m/>
    <m/>
    <s v="Ricevuti TS da Azimut ed OPES; da inviare nostra controproposta (round da €5m con pre-money di €23m). In attesa anche di feedback da parte di PI Campus per operazione di secondario (cessione del 50% delle quote con ritorno del 12-15x). "/>
    <d v="2019-03-07T00:00:00"/>
    <x v="65"/>
    <s v="OUT"/>
    <m/>
    <m/>
    <m/>
    <m/>
    <m/>
    <m/>
    <m/>
    <m/>
    <m/>
    <m/>
    <m/>
    <m/>
    <m/>
    <m/>
    <m/>
    <m/>
    <m/>
    <m/>
    <m/>
    <m/>
    <m/>
    <m/>
    <m/>
    <m/>
    <m/>
  </r>
  <r>
    <s v="Ok"/>
    <s v="Ok"/>
    <s v="Ok"/>
    <x v="65"/>
    <m/>
    <n v="870"/>
    <x v="283"/>
    <s v="Italy"/>
    <s v="Palermo"/>
    <x v="9"/>
    <x v="1"/>
    <x v="282"/>
    <m/>
    <s v="Start-up stage\Venture"/>
    <s v="Autocandidatura"/>
    <s v="Autocandidatura"/>
    <s v="Salvatore Carollo"/>
    <s v="dottorecarollo@yahoo.com"/>
    <x v="196"/>
    <d v="2019-03-05T00:00:00"/>
    <x v="0"/>
    <s v="VV2"/>
    <m/>
    <x v="3"/>
    <m/>
    <m/>
    <s v="Team Vertis sta valutando anche quotazione."/>
    <d v="2019-03-07T00:00:00"/>
    <x v="65"/>
    <s v="OUT"/>
    <m/>
    <m/>
    <m/>
    <m/>
    <m/>
    <m/>
    <m/>
    <m/>
    <m/>
    <m/>
    <m/>
    <m/>
    <m/>
    <m/>
    <m/>
    <m/>
    <m/>
    <m/>
    <m/>
    <m/>
    <m/>
    <m/>
    <m/>
    <m/>
    <m/>
  </r>
  <r>
    <s v="Ok"/>
    <s v="Ok"/>
    <s v="Ok"/>
    <x v="117"/>
    <m/>
    <n v="879"/>
    <x v="284"/>
    <s v="Italy"/>
    <s v="Milano"/>
    <x v="0"/>
    <x v="3"/>
    <x v="283"/>
    <m/>
    <s v="Other early stage\Late stage"/>
    <s v="Amedeo Giurazza"/>
    <s v="Proprietaria"/>
    <s v="Francesco Mazzola"/>
    <s v="fmazzola@tnet.it"/>
    <x v="199"/>
    <d v="2019-05-02T00:00:00"/>
    <x v="0"/>
    <s v="VV2"/>
    <m/>
    <x v="1"/>
    <m/>
    <m/>
    <s v="Ricevuta offerta da parte di Viceversa per operazione di revenue based financing: €1m, di cui la prima tranche attivata alla firma pari a €400k."/>
    <d v="2019-03-07T00:00:00"/>
    <x v="117"/>
    <s v="OUT"/>
    <m/>
    <m/>
    <m/>
    <m/>
    <m/>
    <m/>
    <m/>
    <m/>
    <m/>
    <m/>
    <m/>
    <m/>
    <m/>
    <m/>
    <m/>
    <m/>
    <m/>
    <m/>
    <m/>
    <m/>
    <m/>
    <m/>
    <m/>
    <m/>
    <m/>
  </r>
  <r>
    <s v="Ok"/>
    <s v="Ok"/>
    <s v="Ok"/>
    <x v="118"/>
    <m/>
    <n v="881"/>
    <x v="285"/>
    <s v="Italy"/>
    <s v="Roma"/>
    <x v="7"/>
    <x v="2"/>
    <x v="284"/>
    <m/>
    <s v="Start-up stage\Venture"/>
    <s v="Amedeo Giurazza"/>
    <s v="Proprietaria"/>
    <s v="Stefano Manili"/>
    <s v="stefano.manili@cosaporto.it"/>
    <x v="200"/>
    <d v="2024-10-22T00:00:00"/>
    <x v="0"/>
    <s v="VV5"/>
    <s v="Si"/>
    <x v="5"/>
    <m/>
    <m/>
    <s v="Per settore di riferimento, pur apprezzando la serietà del founding team e il percorso fatto nel B2B, non ci sono potenzialmente i ritorni che ad oggi stiamo ricercando come VV5."/>
    <d v="2019-07-25T00:00:00"/>
    <x v="118"/>
    <s v="OUT"/>
    <m/>
    <m/>
    <m/>
    <m/>
    <m/>
    <m/>
    <m/>
    <m/>
    <m/>
    <m/>
    <m/>
    <m/>
    <m/>
    <m/>
    <m/>
    <m/>
    <m/>
    <m/>
    <m/>
    <m/>
    <m/>
    <m/>
    <m/>
    <m/>
    <m/>
  </r>
  <r>
    <s v="Ok"/>
    <s v="Ok"/>
    <s v="Ok"/>
    <x v="119"/>
    <m/>
    <n v="883"/>
    <x v="286"/>
    <s v="Abroad"/>
    <s v="Londra"/>
    <x v="10"/>
    <x v="1"/>
    <x v="285"/>
    <m/>
    <s v="Start-up stage\Venture"/>
    <s v="Autocandidatura"/>
    <s v="Autocandidatura"/>
    <s v="Claudio de Giovanni"/>
    <s v="claudio@verado.com"/>
    <x v="201"/>
    <d v="2019-03-04T00:00:00"/>
    <x v="0"/>
    <s v="VV2"/>
    <m/>
    <x v="3"/>
    <m/>
    <m/>
    <s v="Fatturato 2019E di circa €100k. In raccolta per €500k. Troppo seed per VV2."/>
    <d v="2019-03-07T00:00:00"/>
    <x v="119"/>
    <s v="OUT"/>
    <m/>
    <m/>
    <m/>
    <m/>
    <m/>
    <m/>
    <m/>
    <m/>
    <m/>
    <m/>
    <m/>
    <m/>
    <m/>
    <m/>
    <m/>
    <m/>
    <m/>
    <m/>
    <m/>
    <m/>
    <m/>
    <m/>
    <m/>
    <m/>
    <m/>
  </r>
  <r>
    <s v="Ok"/>
    <s v="Ok"/>
    <s v="Ok"/>
    <x v="115"/>
    <s v=" "/>
    <n v="2510"/>
    <x v="287"/>
    <s v="Italy"/>
    <s v="Napoli"/>
    <x v="12"/>
    <x v="9"/>
    <x v="286"/>
    <s v=" "/>
    <s v="Other early stage\Late stage"/>
    <s v="Salvatore Panico"/>
    <s v="Proprietaria"/>
    <s v="Davide Parisi"/>
    <s v="davideparisi@evja.eu"/>
    <x v="202"/>
    <d v="2022-10-21T00:00:00"/>
    <x v="0"/>
    <s v="VV5"/>
    <m/>
    <x v="2"/>
    <m/>
    <m/>
    <s v="Fondata nel 2015. 2 sedi, in Italia e nei Paesi Bassi._x000a_Ricavi 2019:  €145k; 2020: €416k; 2021: €495k (€1m nel backlog); 2022e: €762k; 2023e: €2,6m. _x000a_KPIs ad oggi: 96 clienti (aziende agricole medio-grandi) localizzate in 9 paesi (tra cui Italia, Spagna, Messico), 280 dispositivi istallati.Circa. Il 50% delle vendite derivano da coltivatori che rappresentano il 70% della produzione di insalata italiana. L'altro 50% proviene dai principali produttori di otricoltura come Doria, Princes, Oasi (Bonduelle), Linea Verde Cultiva (potenziali ricavi annuali ricavabili dai clienti esistenti pari a €9m grazie alla potenziale istallazione di 6100 devices)._x000a_Team composto da 5 risorse interne + 2 sales._x000a_I 3 founders detengono l'89% del capitale._x000a_Bridge round da €1m ad una FD pre-money valuation di €10m. Series A round di €5m previsto nel 2023._x000a__x000a_&gt; Da risentire per il Series A, early stage da monitorare "/>
    <d v="2022-10-03T00:00:00"/>
    <x v="115"/>
    <s v="OUT"/>
    <s v=" "/>
    <s v=" "/>
    <s v=" "/>
    <s v=" "/>
    <s v=" "/>
    <s v=" "/>
    <s v=" "/>
    <s v=" "/>
    <s v=" "/>
    <s v=" "/>
    <s v=" "/>
    <s v=" "/>
    <s v=" "/>
    <s v=" "/>
    <s v=" "/>
    <s v=" "/>
    <s v=" "/>
    <s v=" "/>
    <s v=" "/>
    <s v=" "/>
    <s v=" "/>
    <s v=" "/>
    <s v=" "/>
    <s v=" "/>
    <s v=" "/>
  </r>
  <r>
    <s v="Ok"/>
    <s v="Ok"/>
    <s v="Ok"/>
    <x v="115"/>
    <s v=" "/>
    <n v="2523"/>
    <x v="288"/>
    <s v="Italy"/>
    <s v="Milano"/>
    <x v="0"/>
    <x v="3"/>
    <x v="287"/>
    <s v=" "/>
    <s v="Start-up stage\Venture"/>
    <s v="Virginia Bassano-Eight Roads"/>
    <s v="Advisor"/>
    <s v="Virginia Bassano"/>
    <s v="Virginia.Bassano@eightroads.com"/>
    <x v="203"/>
    <d v="2022-10-14T00:00:00"/>
    <x v="0"/>
    <s v="VV5"/>
    <m/>
    <x v="3"/>
    <s v="Yes"/>
    <m/>
    <s v="Fondata nel 2022._x000a_In H1 2022 è stato sviluppato l'MVP e testato da 3 merchant._x000a_In raccolta per €3m per coprire il fabbisogno dei prossimi 2 anni._x000a__x000a_&gt; Early stage"/>
    <d v="2022-10-06T00:00:00"/>
    <x v="115"/>
    <s v="OUT"/>
    <s v=" "/>
    <s v=" "/>
    <s v=" "/>
    <s v=" "/>
    <s v=" "/>
    <s v=" "/>
    <s v=" "/>
    <s v=" "/>
    <s v=" "/>
    <s v=" "/>
    <s v=" "/>
    <s v=" "/>
    <s v=" "/>
    <s v=" "/>
    <s v=" "/>
    <s v=" "/>
    <s v=" "/>
    <s v=" "/>
    <s v=" "/>
    <s v=" "/>
    <s v=" "/>
    <s v=" "/>
    <s v=" "/>
    <s v=" "/>
    <s v=" "/>
  </r>
  <r>
    <s v="Ok"/>
    <s v="Ok"/>
    <s v="Ok"/>
    <x v="120"/>
    <s v=" "/>
    <n v="2541"/>
    <x v="289"/>
    <s v="Italy"/>
    <s v="Padova"/>
    <x v="13"/>
    <x v="3"/>
    <x v="288"/>
    <s v=" "/>
    <s v="Start-up stage\Venture"/>
    <s v="Alessandro Pontari"/>
    <s v="Proprietaria"/>
    <s v="Jacopo Berti"/>
    <s v="jacopo@rozes.it"/>
    <x v="204"/>
    <d v="2025-02-11T00:00:00"/>
    <x v="0"/>
    <s v="VV5"/>
    <m/>
    <x v="9"/>
    <m/>
    <m/>
    <s v="Rejected a ottobre 2022 con motivazione 1.a (fase di vita)._x000a_Fondata nel 2019._x000a_Team: 6 dipendenti, 4 full time equivalent._x000a_Ricavi: 2022: €300k; 2023: €500€ (da piano precedente €2,44m), 2024e: €600k (da piano 6,78m); 2025e: €1,5m._x000a_Clienti: CDP (contratto da €140k+€65k), Snam, Autostrade per l’Italia (€135k), a2a (€230k), Credem, UniCredit._x000a_Fundraised: per il momento non hanno chiuso nessun round. Nel 2022 stavano chiudendo il round €500k con Prana ad una valutazione di €3,5m ma hanno deciso di non chiuderlo._x000a_Captable: founders e persone fisiche dell’università di Pisa._x000a_Fundraising: al momento non sono in raccolta._x000a_Aggiornamenti: hanno chiuso un contratto con ISP triennale (€1,2m su tre anni), Banco BPM (€150k contratto annuale), hanno chiuso un accordo con CRIF per avere l’intera banca dati a disposizione. Stanno lanciando una piattaforma AI agent per integrare i report._x000a__x000a_&gt; motivo rejection: Non sono in raccolta. Fatta call di aggiornamento l’11/02."/>
    <d v="2022-10-14T00:00:00"/>
    <x v="120"/>
    <s v="OUT"/>
    <s v=" "/>
    <s v=" "/>
    <s v=" "/>
    <s v=" "/>
    <s v=" "/>
    <s v=" "/>
    <s v=" "/>
    <s v=" "/>
    <s v=" "/>
    <s v=" "/>
    <s v=" "/>
    <s v=" "/>
    <s v=" "/>
    <s v=" "/>
    <s v=" "/>
    <s v=" "/>
    <s v=" "/>
    <s v=" "/>
    <s v=" "/>
    <s v=" "/>
    <s v=" "/>
    <s v=" "/>
    <s v=" "/>
    <s v=" "/>
    <s v=" "/>
  </r>
  <r>
    <s v="Ok"/>
    <s v="Ok"/>
    <s v="Ok"/>
    <x v="121"/>
    <m/>
    <n v="893"/>
    <x v="290"/>
    <s v="Italy"/>
    <s v="Milano"/>
    <x v="0"/>
    <x v="10"/>
    <x v="289"/>
    <m/>
    <s v="Start-up stage\Venture"/>
    <s v="Autocandidatura"/>
    <s v="Autocandidatura"/>
    <s v="Carlo Pautrie"/>
    <s v="carlo.pautrie@dantems.com"/>
    <x v="205"/>
    <d v="2023-01-09T00:00:00"/>
    <x v="0"/>
    <s v="VV5"/>
    <m/>
    <x v="12"/>
    <m/>
    <m/>
    <s v="Rejected ad aprile 2019 con motivazione 1.m, ci sono stati risegnalati a dicembre 2022._x000a_Fondata nel 2015._x000a_Ricavi 2021: €1,4m, 2022e: €2m._x000a__x000a_&gt; Percorso di crescita. "/>
    <d v="2019-03-14T00:00:00"/>
    <x v="121"/>
    <s v="OUT"/>
    <m/>
    <m/>
    <m/>
    <m/>
    <m/>
    <m/>
    <m/>
    <m/>
    <m/>
    <m/>
    <m/>
    <m/>
    <m/>
    <m/>
    <m/>
    <m/>
    <m/>
    <m/>
    <m/>
    <m/>
    <m/>
    <m/>
    <m/>
    <m/>
    <m/>
  </r>
  <r>
    <s v="Ok"/>
    <s v="Ok"/>
    <s v="Ok"/>
    <x v="122"/>
    <m/>
    <n v="880"/>
    <x v="291"/>
    <s v="Italy"/>
    <s v="Pesaro"/>
    <x v="5"/>
    <x v="3"/>
    <x v="290"/>
    <m/>
    <s v="Start-up stage\Venture"/>
    <s v="Flavio Bisson-Conuslstaff"/>
    <s v="Advisor"/>
    <s v="Flavio Bisson"/>
    <s v="bisson@consulstaff.it"/>
    <x v="199"/>
    <d v="2019-03-14T00:00:00"/>
    <x v="0"/>
    <s v="VV2"/>
    <m/>
    <x v="5"/>
    <m/>
    <m/>
    <s v="Nel pitch non sono indicate metriche e fabbisogno richiesto. Iniziativa ancora in fase iniziale in un mercato con player di medio-grandi dimensioni."/>
    <d v="2019-03-21T00:00:00"/>
    <x v="122"/>
    <s v="OUT"/>
    <m/>
    <m/>
    <m/>
    <m/>
    <m/>
    <m/>
    <m/>
    <m/>
    <m/>
    <m/>
    <m/>
    <m/>
    <m/>
    <m/>
    <m/>
    <m/>
    <m/>
    <m/>
    <m/>
    <m/>
    <m/>
    <m/>
    <m/>
    <m/>
    <m/>
  </r>
  <r>
    <s v="Ok"/>
    <s v="Ok"/>
    <s v="Ok"/>
    <x v="122"/>
    <m/>
    <n v="897"/>
    <x v="292"/>
    <s v="Italy"/>
    <s v="Napoli"/>
    <x v="12"/>
    <x v="10"/>
    <x v="291"/>
    <m/>
    <s v="Other early stage\Late stage"/>
    <s v="Autocandidatura"/>
    <s v="Autocandidatura"/>
    <s v="Salvatore Sinigaglia"/>
    <s v="salvatoresinigaglia@blowhammer.com"/>
    <x v="206"/>
    <d v="2019-03-14T00:00:00"/>
    <x v="0"/>
    <s v="VV2"/>
    <m/>
    <x v="8"/>
    <m/>
    <m/>
    <s v="Fondata nel 2014; ricavi 2018 per circa €2,2m (€1,6m nel 2017). Non è indicato il fabbisogno richiesto."/>
    <d v="2019-03-21T00:00:00"/>
    <x v="122"/>
    <s v="OUT"/>
    <m/>
    <m/>
    <m/>
    <m/>
    <m/>
    <m/>
    <m/>
    <m/>
    <m/>
    <m/>
    <m/>
    <m/>
    <m/>
    <m/>
    <m/>
    <m/>
    <m/>
    <m/>
    <m/>
    <m/>
    <m/>
    <m/>
    <m/>
    <m/>
    <m/>
  </r>
  <r>
    <s v="Ok"/>
    <s v="Ok"/>
    <s v="Ok"/>
    <x v="122"/>
    <m/>
    <n v="904"/>
    <x v="293"/>
    <s v="Abroad"/>
    <s v="Lugano"/>
    <x v="22"/>
    <x v="2"/>
    <x v="292"/>
    <m/>
    <s v="Other early stage\Late stage"/>
    <s v="Andrea Nessi-Ramus &amp; Fidinam SA"/>
    <s v="Advisor"/>
    <s v="Andrea Nessi"/>
    <s v="a.nessi@ramusfidinam.com"/>
    <x v="207"/>
    <d v="2019-03-20T00:00:00"/>
    <x v="0"/>
    <s v="VV2"/>
    <m/>
    <x v="1"/>
    <m/>
    <m/>
    <s v="Fondata nel 2009, nel 2018 ha generato ricavi per CHF 2m."/>
    <d v="2019-03-21T00:00:00"/>
    <x v="122"/>
    <s v="OUT"/>
    <m/>
    <m/>
    <m/>
    <m/>
    <m/>
    <m/>
    <m/>
    <m/>
    <m/>
    <m/>
    <m/>
    <m/>
    <m/>
    <m/>
    <m/>
    <m/>
    <m/>
    <m/>
    <m/>
    <m/>
    <m/>
    <m/>
    <m/>
    <m/>
    <m/>
  </r>
  <r>
    <s v="Ok"/>
    <s v="Ok"/>
    <s v="Ok"/>
    <x v="123"/>
    <s v=" "/>
    <n v="2466"/>
    <x v="294"/>
    <s v="Italy"/>
    <s v="Roma"/>
    <x v="7"/>
    <x v="2"/>
    <x v="293"/>
    <s v=" "/>
    <s v="Start-up stage\Venture"/>
    <s v="Giulio Valiante"/>
    <s v="Proprietaria"/>
    <s v="Ferdinando Meo"/>
    <s v="ferdinando.meo@younit.it"/>
    <x v="208"/>
    <d v="2022-10-11T00:00:00"/>
    <x v="0"/>
    <s v="VV5"/>
    <m/>
    <x v="3"/>
    <m/>
    <m/>
    <s v="Nata nel 2020._x000a_Modello di business: le aziende destinano un budget per dipendente e scelgono un catalogo prodotti. Younit sviluppa un e-commerce personalizzato per i dipendenti, che possono acquistare il mix di prodotti di cui hanno bisogno, e consegna i prodotti a domicilio._x000a_In H1 2022 ha realizzato €1m di fatturato netto (primo margine del 55-56%), €450k di EBITDA, €500K in cassa. Per il 2022 stima di realizzare un fatturato di €2,5m e EBITDA per €1m. _x000a_Ad oggi ha 3 aziende clienti.Team composto da 10 persone._x000a_Al momento non è in raccolta, ma ipotizza un possibile round futuro non inferiore a €3m._x000a__x000a_Monitorare crescita (ad oggi solo 5 clienti)."/>
    <d v="2022-07-14T00:00:00"/>
    <x v="123"/>
    <s v="OUT"/>
    <s v=" "/>
    <s v=" "/>
    <s v=" "/>
    <s v=" "/>
    <s v=" "/>
    <s v=" "/>
    <s v=" "/>
    <s v=" "/>
    <s v=" "/>
    <s v=" "/>
    <s v=" "/>
    <s v=" "/>
    <s v=" "/>
    <s v=" "/>
    <s v=" "/>
    <s v=" "/>
    <s v=" "/>
    <s v=" "/>
    <s v=" "/>
    <s v=" "/>
    <s v=" "/>
    <s v=" "/>
    <s v=" "/>
    <s v=" "/>
    <s v=" "/>
  </r>
  <r>
    <s v="Ok"/>
    <s v="Ok"/>
    <s v="Ok"/>
    <x v="117"/>
    <m/>
    <n v="907"/>
    <x v="295"/>
    <s v="Abroad"/>
    <s v="New York"/>
    <x v="4"/>
    <x v="0"/>
    <x v="294"/>
    <m/>
    <s v="Start-up stage\Venture"/>
    <s v="Autocandidatura"/>
    <s v="Autocandidatura"/>
    <s v="Stephen Frangione"/>
    <s v="stephen@rueone-inv.com"/>
    <x v="209"/>
    <d v="2019-05-02T00:00:00"/>
    <x v="0"/>
    <s v="VV2"/>
    <m/>
    <x v="0"/>
    <m/>
    <m/>
    <s v="Round A: $10m."/>
    <d v="2019-03-28T00:00:00"/>
    <x v="117"/>
    <s v="OUT"/>
    <m/>
    <m/>
    <m/>
    <m/>
    <m/>
    <m/>
    <m/>
    <m/>
    <m/>
    <m/>
    <m/>
    <m/>
    <m/>
    <m/>
    <m/>
    <m/>
    <m/>
    <m/>
    <m/>
    <m/>
    <m/>
    <m/>
    <m/>
    <m/>
    <m/>
  </r>
  <r>
    <s v="Ok"/>
    <s v="Ok"/>
    <s v="Ok"/>
    <x v="122"/>
    <m/>
    <n v="909"/>
    <x v="296"/>
    <s v="Italy"/>
    <s v="Roma"/>
    <x v="7"/>
    <x v="10"/>
    <x v="295"/>
    <m/>
    <s v="Other early stage\Late stage"/>
    <s v="VentureUp"/>
    <s v="Altri"/>
    <s v="Antonio Calia"/>
    <s v="antonio.calia@manetmobile.com"/>
    <x v="210"/>
    <d v="2019-03-22T00:00:00"/>
    <x v="0"/>
    <s v="VV4"/>
    <s v="No"/>
    <x v="1"/>
    <m/>
    <m/>
    <s v="Fatturato 2019: €1.1m. In raccolta per circa €5m."/>
    <d v="2019-03-28T00:00:00"/>
    <x v="122"/>
    <s v="OUT"/>
    <m/>
    <m/>
    <m/>
    <m/>
    <m/>
    <m/>
    <m/>
    <m/>
    <m/>
    <m/>
    <m/>
    <m/>
    <m/>
    <m/>
    <m/>
    <m/>
    <m/>
    <m/>
    <m/>
    <m/>
    <m/>
    <m/>
    <m/>
    <m/>
    <m/>
  </r>
  <r>
    <s v="Ok"/>
    <s v="Ok"/>
    <s v="Ok"/>
    <x v="117"/>
    <m/>
    <n v="911"/>
    <x v="297"/>
    <s v="Italy"/>
    <s v="Palermo"/>
    <x v="9"/>
    <x v="2"/>
    <x v="296"/>
    <m/>
    <s v="Other early stage\Late stage"/>
    <s v="Amedeo Giurazza"/>
    <s v="Proprietaria"/>
    <s v="Federico Papa"/>
    <s v="fepapa83@gmail.com"/>
    <x v="210"/>
    <d v="2019-05-02T00:00:00"/>
    <x v="0"/>
    <s v="VV2"/>
    <m/>
    <x v="8"/>
    <m/>
    <m/>
    <s v="Sono in raccolta per €1.2m."/>
    <d v="2019-03-28T00:00:00"/>
    <x v="117"/>
    <s v="OUT"/>
    <m/>
    <m/>
    <m/>
    <m/>
    <m/>
    <m/>
    <m/>
    <m/>
    <m/>
    <m/>
    <m/>
    <m/>
    <m/>
    <m/>
    <m/>
    <m/>
    <m/>
    <m/>
    <m/>
    <m/>
    <m/>
    <m/>
    <m/>
    <m/>
    <m/>
  </r>
  <r>
    <s v="Ok"/>
    <s v="Ok"/>
    <s v="Ok"/>
    <x v="117"/>
    <m/>
    <n v="918"/>
    <x v="298"/>
    <s v="Italy"/>
    <s v="Firenze"/>
    <x v="19"/>
    <x v="10"/>
    <x v="297"/>
    <m/>
    <s v="Start-up stage\Venture"/>
    <s v="Raffaele Bini"/>
    <s v="Proprietaria"/>
    <s v="Raffele Bini"/>
    <s v="r.bini@binibrascio.it"/>
    <x v="211"/>
    <d v="2019-05-02T00:00:00"/>
    <x v="0"/>
    <s v="VV2"/>
    <m/>
    <x v="13"/>
    <m/>
    <m/>
    <s v="Piano di crescita non in linea con obiettivi del Fondo."/>
    <d v="2019-03-28T00:00:00"/>
    <x v="117"/>
    <s v="OUT"/>
    <m/>
    <m/>
    <m/>
    <m/>
    <m/>
    <m/>
    <m/>
    <m/>
    <m/>
    <m/>
    <m/>
    <m/>
    <m/>
    <m/>
    <m/>
    <m/>
    <m/>
    <m/>
    <m/>
    <m/>
    <m/>
    <m/>
    <m/>
    <m/>
    <m/>
  </r>
  <r>
    <s v="Ok"/>
    <s v="Ok"/>
    <s v="Ok"/>
    <x v="123"/>
    <s v=" "/>
    <n v="2491"/>
    <x v="299"/>
    <s v="Italy"/>
    <s v="Palermo"/>
    <x v="9"/>
    <x v="2"/>
    <x v="298"/>
    <s v=" "/>
    <s v="Other early stage\Late stage"/>
    <s v="Massimiliano Costa"/>
    <s v="Investitori professionali"/>
    <s v="Massimiliano Costa"/>
    <s v="max.costa@develhope.co_x000a_"/>
    <x v="212"/>
    <d v="2022-10-11T00:00:00"/>
    <x v="0"/>
    <s v="VV5"/>
    <m/>
    <x v="1"/>
    <m/>
    <m/>
    <s v="Fondata nel 2019._x000a_Ricavi 2022E: €1,3m. Ricavi 2023E: €5,1m._x000a_Ha raccolto €2m nel 2021 da due family office e CDP con il fondo Italia Venture 2. In raccolta per €5-7m._x000a__x000a_&gt; Motivo rejection: dubbi sulla scalabilità del modello"/>
    <d v="2022-08-22T00:00:00"/>
    <x v="123"/>
    <s v="OUT"/>
    <s v=" "/>
    <s v=" "/>
    <s v=" "/>
    <s v=" "/>
    <s v=" "/>
    <s v=" "/>
    <s v=" "/>
    <s v=" "/>
    <s v=" "/>
    <s v=" "/>
    <s v=" "/>
    <s v=" "/>
    <s v=" "/>
    <s v=" "/>
    <s v=" "/>
    <s v=" "/>
    <s v=" "/>
    <s v=" "/>
    <s v=" "/>
    <s v=" "/>
    <s v=" "/>
    <s v=" "/>
    <s v=" "/>
    <s v=" "/>
    <s v=" "/>
  </r>
  <r>
    <s v="Ok"/>
    <s v="Ok"/>
    <s v="Ok"/>
    <x v="122"/>
    <m/>
    <n v="929"/>
    <x v="300"/>
    <s v="Italy"/>
    <s v="Roma"/>
    <x v="7"/>
    <x v="3"/>
    <x v="299"/>
    <m/>
    <s v="Start-up stage\Venture"/>
    <s v="Autocandidatura"/>
    <s v="Autocandidatura"/>
    <s v="Nage Software House"/>
    <s v="wearenage@gmail.com"/>
    <x v="213"/>
    <d v="2019-04-01T00:00:00"/>
    <x v="0"/>
    <s v="VV4"/>
    <s v="Si"/>
    <x v="3"/>
    <m/>
    <m/>
    <s v="Iniziativa troppo seed, devono ancora terminare sviluppo software (fatturato atteso per 2020 è di €345k); inoltre l'ammontare del round è di piccole dimensioni."/>
    <d v="2019-04-04T00:00:00"/>
    <x v="122"/>
    <s v="OUT"/>
    <m/>
    <m/>
    <m/>
    <m/>
    <m/>
    <m/>
    <m/>
    <m/>
    <m/>
    <m/>
    <m/>
    <m/>
    <m/>
    <m/>
    <m/>
    <m/>
    <m/>
    <m/>
    <m/>
    <m/>
    <m/>
    <m/>
    <m/>
    <m/>
    <m/>
  </r>
  <r>
    <s v="Ok"/>
    <s v="Ok"/>
    <s v="Ok"/>
    <x v="123"/>
    <s v=" "/>
    <n v="2501"/>
    <x v="301"/>
    <s v="Italy"/>
    <s v="Modena"/>
    <x v="1"/>
    <x v="1"/>
    <x v="300"/>
    <s v=" "/>
    <s v="Start-up stage\Venture"/>
    <s v="Ivan Aimo-Deliveristo"/>
    <s v="Altri"/>
    <s v="Marco Simonini"/>
    <s v="m.simonini@dishcovery.menu"/>
    <x v="214"/>
    <d v="2022-10-11T00:00:00"/>
    <x v="0"/>
    <s v="VV5"/>
    <m/>
    <x v="3"/>
    <m/>
    <m/>
    <s v="Ricavi  2020: €230k | 2021: €410k | 2022e: €511k_x000a_In raccolta per €1,5m ad una pre-money di €6m (ultimo round di €706k a settembre 2021 ad una post-money di €4,2m)._x000a_Team composto da 17 persone._x000a__x000a_Motivo rejection: nuovo business model (fee sulle transazioni, invece che licenza mensile) appena lanciato, da validare"/>
    <d v="2022-09-19T00:00:00"/>
    <x v="123"/>
    <s v="OUT"/>
    <s v=" "/>
    <s v=" "/>
    <s v=" "/>
    <s v=" "/>
    <s v=" "/>
    <s v=" "/>
    <s v=" "/>
    <s v=" "/>
    <s v=" "/>
    <s v=" "/>
    <s v=" "/>
    <s v=" "/>
    <s v=" "/>
    <s v=" "/>
    <s v=" "/>
    <s v=" "/>
    <s v=" "/>
    <s v=" "/>
    <s v=" "/>
    <s v=" "/>
    <s v=" "/>
    <s v=" "/>
    <s v=" "/>
    <s v=" "/>
    <s v=" "/>
  </r>
  <r>
    <s v="Ok"/>
    <s v="Ok"/>
    <s v="Ok"/>
    <x v="109"/>
    <m/>
    <n v="931"/>
    <x v="302"/>
    <s v="Italy"/>
    <s v="Milano"/>
    <x v="0"/>
    <x v="2"/>
    <x v="301"/>
    <m/>
    <s v="Start-up stage\Venture"/>
    <s v="Alessandro Pontari"/>
    <s v="Proprietaria"/>
    <s v="Gianluca Sansone"/>
    <s v="g.sansone@brandorbi.com"/>
    <x v="215"/>
    <d v="2019-04-09T00:00:00"/>
    <x v="0"/>
    <s v="VV2"/>
    <m/>
    <x v="11"/>
    <m/>
    <m/>
    <s v="Non ricevuto alcun riscontro in merito ad organizzazione incontro introduttivo."/>
    <d v="2019-04-04T00:00:00"/>
    <x v="109"/>
    <s v="OUT"/>
    <m/>
    <m/>
    <m/>
    <m/>
    <m/>
    <m/>
    <m/>
    <m/>
    <m/>
    <m/>
    <m/>
    <m/>
    <m/>
    <m/>
    <m/>
    <m/>
    <m/>
    <m/>
    <m/>
    <m/>
    <m/>
    <m/>
    <m/>
    <m/>
    <m/>
  </r>
  <r>
    <s v="Ok"/>
    <s v="Ok"/>
    <s v="Ok"/>
    <x v="117"/>
    <m/>
    <n v="888"/>
    <x v="303"/>
    <s v="Italy"/>
    <s v="Torino"/>
    <x v="11"/>
    <x v="2"/>
    <x v="302"/>
    <m/>
    <s v="Other early stage\Late stage"/>
    <s v="Alberto Daina-Movent Capital Advisors"/>
    <s v="Advisor"/>
    <s v="Alberto Daina"/>
    <s v="alberto.daina@moventcapitaladvisors.it"/>
    <x v="216"/>
    <d v="2019-05-02T00:00:00"/>
    <x v="0"/>
    <s v="VV2"/>
    <m/>
    <x v="5"/>
    <m/>
    <m/>
    <s v="Ricavi 2018: circa €400k; ricavi 2019: €1.3m._x000a_L'entità dell'operazione dovrebbe essere compresa tra i €1.5m/€2m in un AuCap in più tranche o in parte erogata come finanziamento soci."/>
    <d v="2019-04-12T00:00:00"/>
    <x v="117"/>
    <s v="OUT"/>
    <m/>
    <m/>
    <m/>
    <m/>
    <m/>
    <m/>
    <m/>
    <m/>
    <m/>
    <m/>
    <m/>
    <m/>
    <m/>
    <m/>
    <m/>
    <m/>
    <m/>
    <m/>
    <m/>
    <m/>
    <m/>
    <m/>
    <m/>
    <m/>
    <m/>
  </r>
  <r>
    <s v="Ok"/>
    <s v="Ok"/>
    <s v="Ok"/>
    <x v="123"/>
    <s v=" "/>
    <n v="1128"/>
    <x v="304"/>
    <s v="Italy"/>
    <s v="Torino"/>
    <x v="11"/>
    <x v="3"/>
    <x v="303"/>
    <s v=" "/>
    <s v="Start-up stage\Venture"/>
    <s v="School of Entrepreneurship &amp; Innovation: SEI"/>
    <s v="Altri"/>
    <s v="Paolo Barbato"/>
    <s v="paolo.barbato@wiseair.vision"/>
    <x v="217"/>
    <d v="2022-10-11T00:00:00"/>
    <x v="0"/>
    <s v="VV5"/>
    <m/>
    <x v="9"/>
    <s v="Yes"/>
    <m/>
    <s v="Nata nel 2019._x000a_Il target sono municipalità medio-piccole (pricing: €1,9k per punti di controllo)._x000a_ARR Q3 ’22e: €400k (36 contratti chiusi + 39 in chiusura). _x000a_Stanno chiudendo SFP per €300k con Doorway. A piano un round Series A in H2 2023. Ultima pre-money valuation di €5m a dicembre ’21 (round da €1m con un multi-family office)._x000a__x000a_&gt; Da risentire nel 2023"/>
    <d v="2019-07-18T00:00:00"/>
    <x v="123"/>
    <s v="OUT"/>
    <s v=" "/>
    <s v=" "/>
    <s v=" "/>
    <s v=" "/>
    <s v=" "/>
    <s v=" "/>
    <s v=" "/>
    <s v=" "/>
    <s v=" "/>
    <s v=" "/>
    <s v=" "/>
    <s v=" "/>
    <s v=" "/>
    <s v=" "/>
    <s v=" "/>
    <s v=" "/>
    <s v=" "/>
    <s v=" "/>
    <s v=" "/>
    <s v=" "/>
    <s v=" "/>
    <s v=" "/>
    <s v=" "/>
    <s v=" "/>
    <s v=" "/>
  </r>
  <r>
    <s v="Ok"/>
    <s v="Ok"/>
    <s v="Ok"/>
    <x v="117"/>
    <m/>
    <n v="933"/>
    <x v="305"/>
    <s v="Italy"/>
    <s v="Milano"/>
    <x v="0"/>
    <x v="2"/>
    <x v="304"/>
    <m/>
    <s v="Start-up stage\Venture"/>
    <s v="Daniele Sottile-Vitale Co."/>
    <s v="Advisor"/>
    <s v="Daniele Sottile"/>
    <s v="dsottile@vitale-co.com"/>
    <x v="218"/>
    <d v="2019-04-30T00:00:00"/>
    <x v="0"/>
    <s v="VV2"/>
    <m/>
    <x v="3"/>
    <m/>
    <m/>
    <s v="Sono in raccolta per €40-50m. Tra i promoter dell'iniziativa vi è Roberto Nicastro._x000a_Una parte dei proventi del round (€10m) saranno destinati all'acquisizione di una piccola banca (per avere licenza bancaria e base di clientela di partenza) con cui hanno già effettuato attività di dd._x000a_In termini di prodotto, al momento non hanno ancora sviluppato nulla (solo disegnato processi, ecc.)_x000a_è in pratica un seed."/>
    <d v="2019-04-12T00:00:00"/>
    <x v="117"/>
    <s v="OUT"/>
    <m/>
    <m/>
    <m/>
    <m/>
    <m/>
    <m/>
    <m/>
    <m/>
    <m/>
    <m/>
    <m/>
    <m/>
    <m/>
    <m/>
    <m/>
    <m/>
    <m/>
    <m/>
    <m/>
    <m/>
    <m/>
    <m/>
    <m/>
    <m/>
    <m/>
  </r>
  <r>
    <s v="Ok"/>
    <s v="Ok"/>
    <s v="Ok"/>
    <x v="124"/>
    <m/>
    <n v="937"/>
    <x v="306"/>
    <s v="Italy"/>
    <s v="Roma"/>
    <x v="7"/>
    <x v="2"/>
    <x v="305"/>
    <m/>
    <s v="Other early stage\Late stage"/>
    <s v="Alessandro Gargani-EIF"/>
    <s v="Advisor"/>
    <s v="Robin Daina"/>
    <s v="robindaina74@gmail.com"/>
    <x v="219"/>
    <d v="2019-04-16T00:00:00"/>
    <x v="0"/>
    <s v="VV4"/>
    <s v="No"/>
    <x v="8"/>
    <m/>
    <m/>
    <s v="Forte competizione settoriale. Ricavi 2019: €1.2m; in raccolta per circa €1m/€2m._x000a_Fatto incontro introduttivo il 16/4."/>
    <d v="2019-04-12T00:00:00"/>
    <x v="124"/>
    <s v="OUT"/>
    <m/>
    <m/>
    <m/>
    <m/>
    <m/>
    <m/>
    <m/>
    <m/>
    <m/>
    <m/>
    <m/>
    <m/>
    <m/>
    <m/>
    <m/>
    <m/>
    <m/>
    <m/>
    <m/>
    <m/>
    <m/>
    <m/>
    <m/>
    <m/>
    <m/>
  </r>
  <r>
    <s v="Ok"/>
    <s v="Ok"/>
    <s v="Ok"/>
    <x v="125"/>
    <m/>
    <n v="939"/>
    <x v="307"/>
    <s v="Italy"/>
    <s v="Pomezia"/>
    <x v="7"/>
    <x v="10"/>
    <x v="306"/>
    <m/>
    <s v="Start-up stage\Venture"/>
    <s v="Gianluca Giurazza"/>
    <s v="Advisor"/>
    <s v="Manuel Corona"/>
    <s v="manuelcorona1288@gmail.com"/>
    <x v="220"/>
    <d v="2022-06-13T00:00:00"/>
    <x v="0"/>
    <s v="VV5"/>
    <s v="No"/>
    <x v="15"/>
    <m/>
    <m/>
    <s v="Pre-money di €12m e round di €2,2m con spazio rimanente di €770k (da suddvidere con Lventure, ecc.)_x000a_Mauro ha contattato Giacomo Valentini: la loro ridotta crescita rispetto ad altri player che hanno beneficiato del contesto di mercato del Covid-19 è legata principalemente a tema marketing (e probabilmente anche a tema produzione); ha confermato  che anche secondo lui la valutazione di €12m è alta._x000a_Founder non collaborativo nel tenereci aggiornati con la documentazione._x000a__x000a_Rejected con motivazione 2.b (da monitorare) nel 2020, ci ha riscritto su suggerimento di LVenture (che abbiamo sentito per dealflow sharing su iniziative laziali)._x000a_In raccolta per €3m, ad una pre-money valuation di €13m."/>
    <d v="2019-04-12T00:00:00"/>
    <x v="125"/>
    <s v="OUT"/>
    <m/>
    <m/>
    <m/>
    <m/>
    <m/>
    <m/>
    <m/>
    <m/>
    <m/>
    <m/>
    <m/>
    <m/>
    <m/>
    <m/>
    <m/>
    <m/>
    <m/>
    <m/>
    <m/>
    <m/>
    <m/>
    <m/>
    <m/>
    <m/>
    <m/>
  </r>
  <r>
    <s v="Ok"/>
    <s v="Ok"/>
    <s v="Ok"/>
    <x v="109"/>
    <m/>
    <n v="940"/>
    <x v="308"/>
    <s v="Abroad"/>
    <s v="New York"/>
    <x v="4"/>
    <x v="1"/>
    <x v="307"/>
    <m/>
    <s v="Other early stage\Late stage"/>
    <s v="Alessandro Tosi-Kobo Funds"/>
    <s v="Advisor"/>
    <s v="Alessandro Tosi"/>
    <s v="alessandro.tosi@kobofunds.com"/>
    <x v="220"/>
    <d v="2019-05-22T00:00:00"/>
    <x v="0"/>
    <s v="VV2"/>
    <m/>
    <x v="5"/>
    <m/>
    <m/>
    <s v="Ricercano $5m.Tra i fondatori vi è Nick Carbonari, co-founder di Scout 24._x000a_Il team sembra solido, tuttavia è un business B2C, basato in USA e UK (al momento non è presente in Italia), il prodotto deve ancora completare feature e potenzialmente la competizione è piuttosto elevata (Google Assistant, ecc.)"/>
    <d v="2019-04-12T00:00:00"/>
    <x v="109"/>
    <s v="OUT"/>
    <m/>
    <m/>
    <m/>
    <m/>
    <m/>
    <m/>
    <m/>
    <m/>
    <m/>
    <m/>
    <m/>
    <m/>
    <m/>
    <m/>
    <m/>
    <m/>
    <m/>
    <m/>
    <m/>
    <m/>
    <m/>
    <m/>
    <m/>
    <m/>
    <m/>
  </r>
  <r>
    <s v="Ok"/>
    <s v="Ok"/>
    <s v="Ok"/>
    <x v="123"/>
    <s v=" "/>
    <n v="2520"/>
    <x v="309"/>
    <s v="Italy"/>
    <s v="Roma"/>
    <x v="7"/>
    <x v="2"/>
    <x v="308"/>
    <s v=" "/>
    <s v="Other early stage\Late stage"/>
    <s v="Virginia Bassano-Eight Roads"/>
    <s v="Advisor"/>
    <s v="Matteo Preziotti"/>
    <s v="matteo.preziotti@easypol.io"/>
    <x v="202"/>
    <d v="2022-10-11T00:00:00"/>
    <x v="0"/>
    <s v="VV5"/>
    <m/>
    <x v="1"/>
    <s v="Yes"/>
    <m/>
    <s v="Fondata nel 2018._x000a_Dal lancio ad oggi: +€900k di ricavi; +230k clienti (retention del 30%). +400k transazioni._x000a_Fatturato 2022 atteso: €500k con il modello B2C (digital payment verso la PA e app di personal finance managament)_x000a_Stanno lanciando il modello B2B di cashflow monitoring (10 aziende in trial)_x000a_Hanno raccolto finora €2,3m da Nana Bianca, Azimut, CDP. Ultima postmoney: €7m (round da €1,2m)_x000a_In raccolta per €5m (round series A) previsto per H2 2023._x000a_Team: 18_x000a__x000a_&gt; Doppio modello di business (B2C + B2B), traction limitata sul B2B"/>
    <d v="2022-10-03T00:00:00"/>
    <x v="123"/>
    <s v="OUT"/>
    <s v=" "/>
    <s v=" "/>
    <s v=" "/>
    <s v=" "/>
    <s v=" "/>
    <s v=" "/>
    <s v=" "/>
    <s v=" "/>
    <s v=" "/>
    <s v=" "/>
    <s v=" "/>
    <s v=" "/>
    <s v=" "/>
    <s v=" "/>
    <s v=" "/>
    <s v=" "/>
    <s v=" "/>
    <s v=" "/>
    <s v=" "/>
    <s v=" "/>
    <s v=" "/>
    <s v=" "/>
    <s v=" "/>
    <s v=" "/>
    <s v=" "/>
  </r>
  <r>
    <s v="Ok"/>
    <s v="Ok"/>
    <s v="Ok"/>
    <x v="126"/>
    <m/>
    <n v="943"/>
    <x v="310"/>
    <s v="Italy"/>
    <s v="Roma"/>
    <x v="7"/>
    <x v="1"/>
    <x v="309"/>
    <m/>
    <s v="Start-up stage\Venture"/>
    <s v="Rome startup week"/>
    <s v="Altri"/>
    <s v="Riccardo de Bernardinis"/>
    <s v="riccardo.debernardinis@gmail.com"/>
    <x v="221"/>
    <d v="2024-10-07T00:00:00"/>
    <x v="0"/>
    <s v="VV5"/>
    <s v="Si"/>
    <x v="3"/>
    <m/>
    <m/>
    <s v="Bocciata ad aprile 2020 con motivazione 1.a e a settembre 2024 con motivazione fase di vita e settore di riferimento_x000a_Team: 15 persone diviso in IT, customer care e social media._x000a_Utenti iscritti: 83k, paganti 2,2k_x000a_Risultati: €30k MRR_x000a_Ricavi 2023: €128k, 2024e: €250k (€170k YTD)._x000a_Partnership: Vittoria Assicurazioni e Tecnomat_x000a_GMV: €130k_x000a_Revenue model: monthly subscription fee: €85/mese (10 leads), €170/mese (30 leads), €219/mese (leads illimitati); Annual subscription fee: €548/anno (10 leads), €853/anno (30 leads), €1k/anno (leads illimitati)._x000a_Fundraised: €450k da BA._x000a_Fundraising: €750k con una valutazione di €4,5m._x000a__x000a_&gt; Fatta call il 26/09. Condivsa dataroom. Motivo rejection: fase di vita e settore di riferimento. "/>
    <d v="2020-04-17T00:00:00"/>
    <x v="126"/>
    <s v="OUT"/>
    <m/>
    <m/>
    <m/>
    <m/>
    <m/>
    <m/>
    <m/>
    <m/>
    <m/>
    <m/>
    <m/>
    <m/>
    <m/>
    <m/>
    <m/>
    <m/>
    <m/>
    <m/>
    <m/>
    <m/>
    <m/>
    <m/>
    <m/>
    <m/>
    <m/>
  </r>
  <r>
    <s v="Ok"/>
    <s v="Ok"/>
    <s v="Ok"/>
    <x v="109"/>
    <m/>
    <n v="925"/>
    <x v="311"/>
    <s v="Italy"/>
    <s v="Treviso"/>
    <x v="13"/>
    <x v="10"/>
    <x v="310"/>
    <m/>
    <s v="Start-up stage\Venture"/>
    <s v="Autocandidatura"/>
    <s v="Autocandidatura"/>
    <s v="Davide Caruso"/>
    <s v="davide.caruso@secur-safe.com"/>
    <x v="213"/>
    <d v="2019-04-15T00:00:00"/>
    <x v="0"/>
    <s v="VV2"/>
    <m/>
    <x v="1"/>
    <m/>
    <m/>
    <s v="Net income 2018: €110K._x000a_La società si valuta €4,5m (pre-money)._x000a_Business model non facilmente scalabile."/>
    <d v="2019-04-19T00:00:00"/>
    <x v="109"/>
    <s v="OUT"/>
    <m/>
    <m/>
    <m/>
    <m/>
    <m/>
    <m/>
    <m/>
    <m/>
    <m/>
    <m/>
    <m/>
    <m/>
    <m/>
    <m/>
    <m/>
    <m/>
    <m/>
    <m/>
    <m/>
    <m/>
    <m/>
    <m/>
    <m/>
    <m/>
    <m/>
  </r>
  <r>
    <s v="Ok"/>
    <s v="Ok"/>
    <s v="Ok"/>
    <x v="109"/>
    <m/>
    <n v="945"/>
    <x v="312"/>
    <s v="Abroad"/>
    <s v="New York"/>
    <x v="4"/>
    <x v="6"/>
    <x v="311"/>
    <m/>
    <s v="Start-up stage\Venture"/>
    <s v="Claudio Costamagna"/>
    <s v="Advisor"/>
    <s v="Lorenzo Granato"/>
    <s v="lorenzo@hook.md"/>
    <x v="222"/>
    <d v="2019-04-18T00:00:00"/>
    <x v="0"/>
    <s v="VV2"/>
    <m/>
    <x v="3"/>
    <m/>
    <m/>
    <s v="Ad oggi hanno investito circa $2m nell’azienda Claudio Costamagna, Luca e_x000a_Lucio Rovati, Rosario Bifulco, Stefano Buono e Francesco Bormioli, e stanno ora effettuando un round da $5m. La società ha terminato la fase di prototipia ma non ha ancora lanciato il progetto pilota._x000a_Iniziativa troppo seed ed al momento focalizzata solo su USA."/>
    <d v="2019-04-19T00:00:00"/>
    <x v="109"/>
    <s v="OUT"/>
    <m/>
    <m/>
    <m/>
    <m/>
    <m/>
    <m/>
    <m/>
    <m/>
    <m/>
    <m/>
    <m/>
    <m/>
    <m/>
    <m/>
    <m/>
    <m/>
    <m/>
    <m/>
    <m/>
    <m/>
    <m/>
    <m/>
    <m/>
    <m/>
    <m/>
  </r>
  <r>
    <s v="Ok"/>
    <s v="Ok"/>
    <s v="Ok"/>
    <x v="109"/>
    <m/>
    <n v="946"/>
    <x v="313"/>
    <s v="Italy"/>
    <s v="Milano"/>
    <x v="0"/>
    <x v="2"/>
    <x v="312"/>
    <m/>
    <s v="Other early stage\Late stage"/>
    <s v="Matteo Castelli-Banca Sella"/>
    <s v="Advisor"/>
    <s v="Matteo Castelli"/>
    <s v="matteo.castelli@sella.it"/>
    <x v="223"/>
    <d v="2019-04-17T00:00:00"/>
    <x v="0"/>
    <s v="VV2"/>
    <m/>
    <x v="5"/>
    <m/>
    <m/>
    <s v="Nel 2018 ha fatturato €1,5m. Sono in fundraising per €1,5m (già raccolto €300k) con pre-money di €10m. È in portafoglio a P101 (14%; investiro €300k)._x000a_Sono presenti in 6 citta (nord Italia) nel B2C e a Milano nel B2B (sfruttando esperienza di Bacchetteforchette il cui ramo di azienda è stato transferito nella società)."/>
    <d v="2019-04-19T00:00:00"/>
    <x v="109"/>
    <s v="OUT"/>
    <m/>
    <m/>
    <m/>
    <m/>
    <m/>
    <m/>
    <m/>
    <m/>
    <m/>
    <m/>
    <m/>
    <m/>
    <m/>
    <m/>
    <m/>
    <m/>
    <m/>
    <m/>
    <m/>
    <m/>
    <m/>
    <m/>
    <m/>
    <m/>
    <m/>
  </r>
  <r>
    <s v="Ok"/>
    <s v="Ok"/>
    <s v="Ok"/>
    <x v="109"/>
    <m/>
    <n v="953"/>
    <x v="314"/>
    <s v="Italy"/>
    <s v="Cuneo"/>
    <x v="11"/>
    <x v="3"/>
    <x v="313"/>
    <m/>
    <s v="Other early stage\Late stage"/>
    <s v="Autocandidatura"/>
    <s v="Autocandidatura"/>
    <s v="Lorenzo Baravalle"/>
    <s v="lorenzo.baravalle@mdptech.it"/>
    <x v="224"/>
    <d v="2019-04-16T00:00:00"/>
    <x v="0"/>
    <s v="VV2"/>
    <m/>
    <x v="13"/>
    <m/>
    <m/>
    <s v="Fatturato 2018 di circa €700k._x000a_Prevedono di arrivare ad €2m nel 2021."/>
    <d v="2019-04-19T00:00:00"/>
    <x v="109"/>
    <s v="OUT"/>
    <m/>
    <m/>
    <m/>
    <m/>
    <m/>
    <m/>
    <m/>
    <m/>
    <m/>
    <m/>
    <m/>
    <m/>
    <m/>
    <m/>
    <m/>
    <m/>
    <m/>
    <m/>
    <m/>
    <m/>
    <m/>
    <m/>
    <m/>
    <m/>
    <m/>
  </r>
  <r>
    <s v="Ok"/>
    <s v="Ok"/>
    <s v="Ok"/>
    <x v="23"/>
    <m/>
    <n v="1555"/>
    <x v="315"/>
    <s v="Italy"/>
    <s v="Palermo"/>
    <x v="9"/>
    <x v="3"/>
    <x v="314"/>
    <m/>
    <s v="Start-up stage\Venture"/>
    <s v="Autocandidatura"/>
    <s v="Autocandidatura"/>
    <s v="Giuliano La Barbera"/>
    <s v="glabarbera@coloombus.com"/>
    <x v="225"/>
    <d v="2022-09-22T00:00:00"/>
    <x v="0"/>
    <s v="VV5"/>
    <m/>
    <x v="3"/>
    <s v="Yes"/>
    <m/>
    <s v="Rejected a ottobre 2021 con motivazione 1.a, li abbiamo sentiti per un aggiornamento a settembre 2022._x000a_Rebrand Semprecarico.it_x000a_Nuovo business model: 7% sulle trasazioni spot (valore medio €1k), più stanno lanciando il modello a subscription (€200 / mese per avere il truck carico quotidianamente su tratte specifiche)._x000a_Ad oggi attivi su tre tratte: la principale è Milano - Lucca (soprattutto prodotti delle cartiere)_x000a_GMV a settembre 2022: €150k (obiettivo 2022: €1,1m)_x000a_# Trasporti in Q2 2022: 400_x000a_Stanno chiudendo un round da €1m con CDP Fondo Riancio e gli investitori attuali. Nuovo round nel 2024 per finanziare lo scaleup._x000a__x000a_&gt; Early stage, da monitorare"/>
    <d v="2020-05-28T00:00:00"/>
    <x v="23"/>
    <s v="OUT"/>
    <m/>
    <m/>
    <m/>
    <m/>
    <m/>
    <m/>
    <m/>
    <m/>
    <m/>
    <m/>
    <m/>
    <m/>
    <m/>
    <m/>
    <m/>
    <m/>
    <m/>
    <m/>
    <m/>
    <m/>
    <m/>
    <m/>
    <m/>
    <m/>
    <m/>
  </r>
  <r>
    <s v="Ok"/>
    <s v="Ok"/>
    <s v="Ok"/>
    <x v="127"/>
    <m/>
    <n v="961"/>
    <x v="316"/>
    <s v="Italy"/>
    <s v="Roma"/>
    <x v="7"/>
    <x v="10"/>
    <x v="315"/>
    <m/>
    <s v="Start-up stage\Venture"/>
    <s v="Autocandidatura"/>
    <s v="Autocandidatura"/>
    <s v="Fausto Preste"/>
    <s v="f.preste@gramp.it"/>
    <x v="226"/>
    <d v="2019-06-11T00:00:00"/>
    <x v="0"/>
    <s v="VV4"/>
    <s v="No"/>
    <x v="3"/>
    <m/>
    <m/>
    <s v="Fatta call: non hanno ancora metriche operative; fino ad oggi hanno fatturato €5k."/>
    <d v="2019-04-30T00:00:00"/>
    <x v="127"/>
    <s v="OUT"/>
    <m/>
    <m/>
    <m/>
    <m/>
    <m/>
    <m/>
    <m/>
    <m/>
    <m/>
    <m/>
    <m/>
    <m/>
    <m/>
    <m/>
    <m/>
    <m/>
    <m/>
    <m/>
    <m/>
    <m/>
    <m/>
    <m/>
    <m/>
    <m/>
    <m/>
  </r>
  <r>
    <s v="Ok"/>
    <s v="Ok"/>
    <s v="Ok"/>
    <x v="23"/>
    <m/>
    <n v="1991"/>
    <x v="317"/>
    <s v="Italy"/>
    <s v="Milano"/>
    <x v="0"/>
    <x v="2"/>
    <x v="316"/>
    <m/>
    <s v="Start-up stage\Venture"/>
    <s v="Autocandidatura"/>
    <s v="Autocandidatura"/>
    <s v="Gaetano Sanfilippo"/>
    <s v="gaetano@woradelivery.com"/>
    <x v="227"/>
    <d v="2022-09-22T00:00:00"/>
    <x v="0"/>
    <s v="VV5"/>
    <m/>
    <x v="3"/>
    <s v="Yes"/>
    <m/>
    <s v="Rejected con motivazione 1.a ad ottobre 2021, fissata call di aggiornamento il 15/9._x000a_Same-day premium delivery per tutti i retailers  che non sono su Amazon_x000a_Team molto valido (Geatano Sanfilippo è ex Uber Eats e Foodora)_x000a_Hanno chiuso contratti con +50 clienti importanti (Prada, Nike, Rinascente)_x000a_Fatturato 2021: €200k, 2MRR attuale: €50k, obiettivo 2022 €90k (fatturato €600k)._x000a_Stanno chiudendo un round da €700k con IAG e Club degli investitori, con cui lanceranno Parigi, e investiranno in team e tecnologia._x000a_Nuovo round a fine 2023._x000a__x000a_&gt; Da risentire in primavera 2023."/>
    <d v="2021-06-17T00:00:00"/>
    <x v="23"/>
    <s v="OUT"/>
    <m/>
    <m/>
    <m/>
    <m/>
    <m/>
    <m/>
    <m/>
    <m/>
    <m/>
    <m/>
    <m/>
    <m/>
    <m/>
    <m/>
    <m/>
    <m/>
    <m/>
    <m/>
    <m/>
    <m/>
    <m/>
    <m/>
    <m/>
    <m/>
    <m/>
  </r>
  <r>
    <s v="Ok"/>
    <s v="Ok"/>
    <s v="Ok"/>
    <x v="128"/>
    <m/>
    <n v="962"/>
    <x v="318"/>
    <s v="Italy"/>
    <s v="Roma"/>
    <x v="7"/>
    <x v="2"/>
    <x v="317"/>
    <m/>
    <s v="Start-up stage\Venture"/>
    <s v="Autocandidatura"/>
    <s v="Autocandidatura"/>
    <s v="Massimo Ciaglia"/>
    <s v="massimo@poleecy.com"/>
    <x v="228"/>
    <d v="2019-05-23T00:00:00"/>
    <x v="0"/>
    <s v="VV4"/>
    <s v="Si"/>
    <x v="3"/>
    <m/>
    <m/>
    <s v="Startup lanciata a Ottobre 2018, dopo un primo round di €420k ad una pre-money di €4m.Hanno circa 20 prodotti, 4 già caricati in piattaforma, usati per il product market fit, e gli altri (tutte polizze digitali sulle CVT temporanee per le auto) in attesa di caricamento che avverrà post round A. Hanno aperto da poco un AuCap di €1m ad una pre-money di €6.6m. Circa metà del round già coperto da due player nell'ambito del corporate venture. A detta del founder, in mail, hanno ricevuto l'interesse di BHeroes (partecipato al format televisivo su Sky Uno di Cannavale) e quello di Innova Venture che coprirebbero l'altra metà._x000a_Fatto secondo  incontro il 23/5._x000a_Iniziativa è ancora in fase pre-revenue; hanno definito MVP a febbraio 2019; devono ancora completare prodotto per quanto concerne componente AI."/>
    <d v="2019-04-30T00:00:00"/>
    <x v="128"/>
    <s v="OUT"/>
    <m/>
    <m/>
    <m/>
    <m/>
    <m/>
    <m/>
    <m/>
    <m/>
    <m/>
    <m/>
    <m/>
    <m/>
    <m/>
    <m/>
    <m/>
    <m/>
    <m/>
    <m/>
    <m/>
    <m/>
    <m/>
    <m/>
    <m/>
    <m/>
    <m/>
  </r>
  <r>
    <s v="Ok"/>
    <s v="Ok"/>
    <s v="Ok"/>
    <x v="129"/>
    <m/>
    <n v="965"/>
    <x v="319"/>
    <s v="Italy"/>
    <s v="N.A. Italy"/>
    <x v="3"/>
    <x v="2"/>
    <x v="318"/>
    <m/>
    <s v="Start-up stage\Venture"/>
    <s v="Autocandidatura"/>
    <s v="Autocandidatura"/>
    <s v="Alessandro Marchetto"/>
    <s v="a.marchetto@trendd.it"/>
    <x v="229"/>
    <d v="2019-04-29T00:00:00"/>
    <x v="0"/>
    <s v="VV2"/>
    <m/>
    <x v="3"/>
    <m/>
    <m/>
    <s v="Sono nella fase conclusiva dello sviluppo del MVP."/>
    <d v="2019-04-30T00:00:00"/>
    <x v="129"/>
    <s v="OUT"/>
    <m/>
    <m/>
    <m/>
    <m/>
    <m/>
    <m/>
    <m/>
    <m/>
    <m/>
    <m/>
    <m/>
    <m/>
    <m/>
    <m/>
    <m/>
    <m/>
    <m/>
    <m/>
    <m/>
    <m/>
    <m/>
    <m/>
    <m/>
    <m/>
    <m/>
  </r>
  <r>
    <s v="Ok"/>
    <s v="Ok"/>
    <s v="Ok"/>
    <x v="117"/>
    <m/>
    <n v="966"/>
    <x v="320"/>
    <s v="Abroad"/>
    <s v="Ginevra"/>
    <x v="22"/>
    <x v="2"/>
    <x v="319"/>
    <m/>
    <s v="Start-up stage\Venture"/>
    <s v="Patrizia Piparo-MyDraco"/>
    <s v="Advisor"/>
    <s v="Patrizia Piparo"/>
    <s v="patrizia.piparo@mydraco.biz"/>
    <x v="229"/>
    <d v="2019-04-29T00:00:00"/>
    <x v="0"/>
    <s v="VV2"/>
    <m/>
    <x v="3"/>
    <m/>
    <m/>
    <s v="Hanno fatturato nel 2018 circa €750k. Piano non ambizioso; i ricavi al 2025 si attestano a €7.2m._x000a_Sono in raccolta per €1.5m su valutazione pre-money di €5m._x000a_Business non particolarmente innovativo con forte concorrenza; non credo possa interessare a VV2."/>
    <d v="2019-04-30T00:00:00"/>
    <x v="117"/>
    <s v="OUT"/>
    <m/>
    <m/>
    <m/>
    <m/>
    <m/>
    <m/>
    <m/>
    <m/>
    <m/>
    <m/>
    <m/>
    <m/>
    <m/>
    <m/>
    <m/>
    <m/>
    <m/>
    <m/>
    <m/>
    <m/>
    <m/>
    <m/>
    <m/>
    <m/>
    <m/>
  </r>
  <r>
    <s v="Ok"/>
    <s v="Ok"/>
    <s v="Ok"/>
    <x v="129"/>
    <m/>
    <n v="968"/>
    <x v="321"/>
    <s v="Italy"/>
    <s v="Latina"/>
    <x v="7"/>
    <x v="2"/>
    <x v="320"/>
    <m/>
    <s v="Start-up stage\Venture"/>
    <s v="Stefano Carfagna-Data ware"/>
    <s v="Advisor"/>
    <s v="Stefano Carfagna"/>
    <s v="info@passaeprendi.it"/>
    <x v="230"/>
    <d v="2019-04-30T00:00:00"/>
    <x v="0"/>
    <s v="VV4"/>
    <s v="No"/>
    <x v="3"/>
    <m/>
    <m/>
    <s v="Soluzione ancora in fase di sviluppo."/>
    <d v="2019-04-30T00:00:00"/>
    <x v="129"/>
    <s v="OUT"/>
    <m/>
    <m/>
    <m/>
    <m/>
    <m/>
    <m/>
    <m/>
    <m/>
    <m/>
    <m/>
    <m/>
    <m/>
    <m/>
    <m/>
    <m/>
    <m/>
    <m/>
    <m/>
    <m/>
    <m/>
    <m/>
    <m/>
    <m/>
    <m/>
    <m/>
  </r>
  <r>
    <s v="Ok"/>
    <s v="Ok"/>
    <s v="Ok"/>
    <x v="130"/>
    <m/>
    <n v="2152"/>
    <x v="322"/>
    <s v="Italy"/>
    <s v="Torino"/>
    <x v="11"/>
    <x v="3"/>
    <x v="321"/>
    <m/>
    <s v="Start-up stage\Venture"/>
    <s v="Evento Digital Magics"/>
    <s v="Investitori professionali"/>
    <s v="Alessandro Armillotta"/>
    <s v="alex@aworld.org"/>
    <x v="231"/>
    <d v="2023-10-09T00:00:00"/>
    <x v="0"/>
    <s v="VV5"/>
    <m/>
    <x v="2"/>
    <s v="Yes"/>
    <m/>
    <s v="Rejected a ottobre 2021 con motivazione 1.a, è stata risegnalata a settembre 2022 da Amedeo che li ha conosciuti ad un evento di Digital Magics._x000a_Rejected a settembre 2022 con motivazione 1.a (dubbi anche circa sviluppi tecnologici da validare e traction limitata), ci è stata risegnalata dal founder a settembre 2023. _x000a__x000a_Fatturato 2022: €1,03m (vs. €1,26m previsti nel BP del 2022); fatturato atteso nel 2023: €2,5m (vs. €4,28m nel BP del 2022)._x000a_A fine 2022 hanno raccolto €2m tramite safe note da Telefonica, Banca Sella, Equiter, CDP, IAG e Sport Horizon (convertiranno con nuovo round da almeno €1,5m ad uno sconto del 30% se il round viene chiuso prima del 30 aprile 2023. Cap: €10m)._x000a_Attualmente sono in raccolta per €4m ad una pre-money di €22m (hanno ricevuto conferma dell'investimento da parte di un fondo blockchain fino a €2m. Inoltre, sono in discussione con Equiter e CDP per un follow-on e con Edenred Ventures e un VC italiano che intestirebbe con posizione da lead). _x000a__x000a_&gt; motivo rejection: dubbi su struttura dell'operazione (pre-money alta €22m), traction ancora limitata e sviluppo tecnologico da validare."/>
    <d v="2021-10-07T00:00:00"/>
    <x v="130"/>
    <s v="OUT"/>
    <m/>
    <m/>
    <m/>
    <m/>
    <m/>
    <m/>
    <m/>
    <m/>
    <m/>
    <m/>
    <m/>
    <m/>
    <m/>
    <m/>
    <m/>
    <m/>
    <m/>
    <m/>
    <m/>
    <m/>
    <m/>
    <m/>
    <m/>
    <m/>
    <m/>
  </r>
  <r>
    <s v="Ok"/>
    <s v="Ok"/>
    <s v="Ok"/>
    <x v="109"/>
    <m/>
    <n v="949"/>
    <x v="323"/>
    <s v="Italy"/>
    <s v="Como"/>
    <x v="0"/>
    <x v="10"/>
    <x v="322"/>
    <m/>
    <s v="Start-up stage\Venture"/>
    <s v="Autocandidatura"/>
    <s v="Autocandidatura"/>
    <s v="Francesco Rossi"/>
    <s v="info@melligo.it"/>
    <x v="223"/>
    <d v="2019-05-09T00:00:00"/>
    <x v="0"/>
    <s v="VV2"/>
    <m/>
    <x v="1"/>
    <m/>
    <m/>
    <m/>
    <d v="2019-05-10T00:00:00"/>
    <x v="109"/>
    <s v="OUT"/>
    <m/>
    <m/>
    <m/>
    <m/>
    <m/>
    <m/>
    <m/>
    <m/>
    <m/>
    <m/>
    <m/>
    <m/>
    <m/>
    <m/>
    <m/>
    <m/>
    <m/>
    <m/>
    <m/>
    <m/>
    <m/>
    <m/>
    <m/>
    <m/>
    <m/>
  </r>
  <r>
    <s v="Ok"/>
    <s v="Ok"/>
    <s v="Ok"/>
    <x v="109"/>
    <m/>
    <n v="970"/>
    <x v="324"/>
    <s v="Italy"/>
    <s v="Milano"/>
    <x v="0"/>
    <x v="2"/>
    <x v="323"/>
    <m/>
    <s v="Start-up stage\Venture"/>
    <s v="Alessandro Pontari"/>
    <s v="Proprietaria"/>
    <s v="Gabriele Colla"/>
    <s v="g.colla@animaldoctor.it"/>
    <x v="232"/>
    <d v="2019-05-07T00:00:00"/>
    <x v="0"/>
    <s v="VV2"/>
    <m/>
    <x v="5"/>
    <m/>
    <m/>
    <s v="Settore retail."/>
    <d v="2019-05-10T00:00:00"/>
    <x v="109"/>
    <s v="OUT"/>
    <m/>
    <m/>
    <m/>
    <m/>
    <m/>
    <m/>
    <m/>
    <m/>
    <m/>
    <m/>
    <m/>
    <m/>
    <m/>
    <m/>
    <m/>
    <m/>
    <m/>
    <m/>
    <m/>
    <m/>
    <m/>
    <m/>
    <m/>
    <m/>
    <m/>
  </r>
  <r>
    <s v="Ok"/>
    <s v="Ok"/>
    <s v="Ok"/>
    <x v="131"/>
    <m/>
    <n v="974"/>
    <x v="325"/>
    <s v="Italy"/>
    <s v="Roma"/>
    <x v="7"/>
    <x v="8"/>
    <x v="324"/>
    <m/>
    <s v="Other early stage\Late stage"/>
    <s v="Guglielmo Pascarelli-AIFI"/>
    <s v="Altri"/>
    <s v="Valerio Manelfi"/>
    <s v="valerio.manelfi@reset-energy.com "/>
    <x v="232"/>
    <d v="2020-02-03T00:00:00"/>
    <x v="0"/>
    <s v="VV4"/>
    <s v="Si"/>
    <x v="5"/>
    <m/>
    <m/>
    <s v="Fatturato 2018: circa €3m._x000a_Round da €2m con pre-money di €15m._x000a_Iniziativa arrivata il 10 maggio 2019; è stata rigettata per motivazione 1.m (settore di riferimento) il 2 ottobre 2019._x000a_Si ripropone il 3 febbraio 2020 attraverso il diritto di First Refusal."/>
    <d v="2019-05-10T00:00:00"/>
    <x v="131"/>
    <s v="OUT"/>
    <m/>
    <m/>
    <m/>
    <m/>
    <m/>
    <m/>
    <m/>
    <m/>
    <m/>
    <m/>
    <m/>
    <m/>
    <m/>
    <m/>
    <m/>
    <m/>
    <m/>
    <m/>
    <m/>
    <m/>
    <m/>
    <m/>
    <m/>
    <m/>
    <m/>
  </r>
  <r>
    <s v="Ok"/>
    <s v="Ok"/>
    <s v="Ok"/>
    <x v="109"/>
    <m/>
    <n v="980"/>
    <x v="326"/>
    <s v="Italy"/>
    <s v="Roma"/>
    <x v="7"/>
    <x v="3"/>
    <x v="325"/>
    <m/>
    <s v="Other early stage\Late stage"/>
    <s v="Aniello D'Auria"/>
    <s v="Altri"/>
    <s v="Aniello D'Auria"/>
    <s v="nda@solkindar.it"/>
    <x v="233"/>
    <d v="2019-05-08T00:00:00"/>
    <x v="0"/>
    <s v="VV4"/>
    <s v="No"/>
    <x v="1"/>
    <m/>
    <m/>
    <s v="Da come scritto in mail sembrerebbe in parte un operazione di replacement della quota di Lazio Innova._x000a_Fatturato 2019E: €4m._x000a_Il  piano industriale punta a trasformare radicalmente il business aziendale da un modello orientato alla consulenza ad un modello orientato alla vendita di prodotti e soluzioni sistemistiche per la Sicurezza e le Smart Cities._x000a_Società fondata nel 2010, fuori scopo per VV4."/>
    <d v="2019-05-10T00:00:00"/>
    <x v="109"/>
    <s v="OUT"/>
    <m/>
    <m/>
    <m/>
    <m/>
    <m/>
    <m/>
    <m/>
    <m/>
    <m/>
    <m/>
    <m/>
    <m/>
    <m/>
    <m/>
    <m/>
    <m/>
    <m/>
    <m/>
    <m/>
    <m/>
    <m/>
    <m/>
    <m/>
    <m/>
    <m/>
  </r>
  <r>
    <s v="Ok"/>
    <s v="Ok"/>
    <s v="Ok"/>
    <x v="132"/>
    <m/>
    <n v="358"/>
    <x v="327"/>
    <s v="Italy"/>
    <s v="Palermo"/>
    <x v="9"/>
    <x v="7"/>
    <x v="326"/>
    <m/>
    <s v="Start-up stage\Venture"/>
    <s v="Roberto della Marina"/>
    <s v="Proprietaria"/>
    <s v="Mariga Perlongo"/>
    <s v="mariga@ocore.it"/>
    <x v="118"/>
    <d v="2019-10-29T00:00:00"/>
    <x v="0"/>
    <s v="VV2"/>
    <m/>
    <x v="3"/>
    <m/>
    <m/>
    <s v="Prodotto non ancora maturo."/>
    <d v="2019-05-16T00:00:00"/>
    <x v="132"/>
    <s v="OUT"/>
    <m/>
    <m/>
    <m/>
    <m/>
    <m/>
    <m/>
    <m/>
    <m/>
    <m/>
    <m/>
    <m/>
    <m/>
    <m/>
    <m/>
    <m/>
    <m/>
    <m/>
    <m/>
    <m/>
    <m/>
    <m/>
    <m/>
    <m/>
    <m/>
    <m/>
  </r>
  <r>
    <s v="Ok"/>
    <s v="Ok"/>
    <s v="Ok"/>
    <x v="23"/>
    <s v=" "/>
    <n v="2481"/>
    <x v="328"/>
    <s v="Italy"/>
    <s v="Monza"/>
    <x v="0"/>
    <x v="5"/>
    <x v="327"/>
    <s v=" "/>
    <s v="Other early stage\Late stage"/>
    <s v="Pietro Pogliani-Endeavor Italy"/>
    <s v="Investitori professionali"/>
    <s v="Francesco De Stefano"/>
    <s v="francesco.destefano@caracol-am.com"/>
    <x v="234"/>
    <d v="2022-09-22T00:00:00"/>
    <x v="3"/>
    <s v="VV5"/>
    <m/>
    <x v="2"/>
    <s v="Yes"/>
    <m/>
    <s v="Ricavi '21: €1,2m; H1 '22: €1,3m; 22e: €2,9m_x000a_La società è in raccolta per un round series A da €10m previsto per Q4 '22 (pre-money valuation proposta di €40m), con un commitment di Primo Ventures ed Eureka (precedenti investitori del seed round nel 2021 da €3,5m) per €6m e di EIT Manufacturing per €300-500k._x000a_Team composto da 36 persone. A oggi i founders detengono il 55%._x000a__x000a_Condivise le prime considerazioni del comitato (pre-money valuation troppo alta). Si prendevano qualche giorno per pensarci ma non ci hanno più dato riscontro."/>
    <d v="2022-07-26T00:00:00"/>
    <x v="23"/>
    <s v="OUT"/>
    <s v=" "/>
    <s v=" "/>
    <s v=" "/>
    <s v=" "/>
    <s v=" "/>
    <s v=" "/>
    <s v=" "/>
    <s v=" "/>
    <s v=" "/>
    <s v=" "/>
    <s v=" "/>
    <s v=" "/>
    <s v=" "/>
    <s v=" "/>
    <s v=" "/>
    <s v=" "/>
    <s v=" "/>
    <s v=" "/>
    <s v=" "/>
    <s v=" "/>
    <s v=" "/>
    <s v=" "/>
    <s v=" "/>
    <s v=" "/>
    <s v=" "/>
  </r>
  <r>
    <s v="Ok"/>
    <s v="Ok"/>
    <s v="Ok"/>
    <x v="133"/>
    <s v=" "/>
    <n v="2474"/>
    <x v="329"/>
    <s v="Italy"/>
    <s v="Milano"/>
    <x v="0"/>
    <x v="6"/>
    <x v="328"/>
    <s v=" "/>
    <s v="Start-up stage\Venture"/>
    <s v="Alessandro Pontari"/>
    <s v="Proprietaria"/>
    <s v="Mattia Perroni"/>
    <s v="mattia@cantieridigitali.eu"/>
    <x v="235"/>
    <d v="2022-09-12T00:00:00"/>
    <x v="0"/>
    <s v="VV5"/>
    <m/>
    <x v="3"/>
    <s v="Yes"/>
    <m/>
    <s v="Lancio a settembre 2021. Ad oggi attivi a Milano e Pescara._x000a_Revenue / mese: €45k (35 esami / giorno)_x000a_Hanno raccolto €1,6m (lead investor Seven)._x000a_In raccolta per €3m, di cui €300k è convertible da CDP e €500k è il commitment di Seven. Pre-money valuation attesa: €9,5m. _x000a__x000a_&gt; Early stage, da monitorare."/>
    <d v="2022-07-21T00:00:00"/>
    <x v="133"/>
    <s v="OUT"/>
    <s v=" "/>
    <s v=" "/>
    <s v=" "/>
    <s v=" "/>
    <s v=" "/>
    <s v=" "/>
    <s v=" "/>
    <s v=" "/>
    <s v=" "/>
    <s v=" "/>
    <s v=" "/>
    <s v=" "/>
    <s v=" "/>
    <s v=" "/>
    <s v=" "/>
    <s v=" "/>
    <s v=" "/>
    <s v=" "/>
    <s v=" "/>
    <s v=" "/>
    <s v=" "/>
    <s v=" "/>
    <s v=" "/>
    <s v=" "/>
    <s v=" "/>
  </r>
  <r>
    <s v="Ok"/>
    <s v="Ok"/>
    <s v="Ok"/>
    <x v="127"/>
    <m/>
    <n v="977"/>
    <x v="330"/>
    <s v="Italy"/>
    <s v="Latina"/>
    <x v="7"/>
    <x v="3"/>
    <x v="329"/>
    <m/>
    <s v="Start-up stage\Venture"/>
    <s v="Autocandidatura"/>
    <s v="Autocandidatura"/>
    <s v="Stefano Carfagna"/>
    <s v="scarfagna@data-ware.it"/>
    <x v="236"/>
    <d v="2019-06-10T00:00:00"/>
    <x v="0"/>
    <s v="VV4"/>
    <s v="No"/>
    <x v="1"/>
    <m/>
    <m/>
    <s v="Azienda attiva dal 1998. L'iniziativa fattura dal 2015 circa €300k all'anno._x000a_Modello di business (servizi di consulenza, project management, ecc.) non d'interesse del fondo."/>
    <d v="2019-05-23T00:00:00"/>
    <x v="127"/>
    <s v="OUT"/>
    <m/>
    <m/>
    <m/>
    <m/>
    <m/>
    <m/>
    <m/>
    <m/>
    <m/>
    <m/>
    <m/>
    <m/>
    <m/>
    <m/>
    <m/>
    <m/>
    <m/>
    <m/>
    <m/>
    <m/>
    <m/>
    <m/>
    <m/>
    <m/>
    <m/>
  </r>
  <r>
    <s v="Ok"/>
    <s v="Ok"/>
    <s v="Ok"/>
    <x v="127"/>
    <m/>
    <n v="987"/>
    <x v="331"/>
    <s v="Italy"/>
    <s v="Roma"/>
    <x v="7"/>
    <x v="6"/>
    <x v="330"/>
    <m/>
    <s v="Start-up stage\Venture"/>
    <s v="Autocandidatura"/>
    <s v="Autocandidatura"/>
    <s v="Lorenzo Bracciale"/>
    <s v="info@docunque.it"/>
    <x v="237"/>
    <d v="2019-06-10T00:00:00"/>
    <x v="0"/>
    <s v="VV4"/>
    <s v="No"/>
    <x v="3"/>
    <m/>
    <m/>
    <s v="Iniziativa ancora in fase seed."/>
    <d v="2019-05-23T00:00:00"/>
    <x v="127"/>
    <s v="OUT"/>
    <m/>
    <m/>
    <m/>
    <m/>
    <m/>
    <m/>
    <m/>
    <m/>
    <m/>
    <m/>
    <m/>
    <m/>
    <m/>
    <m/>
    <m/>
    <m/>
    <m/>
    <m/>
    <m/>
    <m/>
    <m/>
    <m/>
    <m/>
    <m/>
    <m/>
  </r>
  <r>
    <s v="Ok"/>
    <s v="Ok"/>
    <s v="Ok"/>
    <x v="134"/>
    <m/>
    <n v="991"/>
    <x v="332"/>
    <s v="Italy"/>
    <s v="Pordenone"/>
    <x v="17"/>
    <x v="7"/>
    <x v="331"/>
    <m/>
    <s v="Start-up stage\Venture"/>
    <s v="Gabriele Cappellini-Trimcf"/>
    <s v="Advisor"/>
    <s v="Stefano Armani"/>
    <s v="armani_stefano@yahoo.it"/>
    <x v="238"/>
    <d v="2019-07-02T00:00:00"/>
    <x v="0"/>
    <s v="VV2"/>
    <m/>
    <x v="1"/>
    <m/>
    <m/>
    <s v="Di recente premiata come &quot;migliore Start-up 2018&quot; da parte di Federmanager Italia. Fatturato  di circa €10k nel 2017 ed €2k nel 2018._x000a_C1P8 è pervenuta ad un impianto produttivo industriale pilota efficiente, automatizzato ed efficace per la produzione industriale di Fullerene C60 ad elevata purezza. Trattasi di tecnologia proprietaria, per la quale C1P8 ha depositato il brevetto italiano ed internazionale dell’innovativo processo industriale._x000a_Fatta call introduttiva il 2/7."/>
    <d v="2019-05-23T00:00:00"/>
    <x v="134"/>
    <s v="OUT"/>
    <m/>
    <m/>
    <m/>
    <m/>
    <m/>
    <m/>
    <m/>
    <m/>
    <m/>
    <m/>
    <m/>
    <m/>
    <m/>
    <m/>
    <m/>
    <m/>
    <m/>
    <m/>
    <m/>
    <m/>
    <m/>
    <m/>
    <m/>
    <m/>
    <m/>
  </r>
  <r>
    <s v="Ok"/>
    <s v="Ok"/>
    <s v="Ok"/>
    <x v="133"/>
    <s v=" "/>
    <n v="2475"/>
    <x v="333"/>
    <s v="Italy"/>
    <s v="Milano"/>
    <x v="0"/>
    <x v="1"/>
    <x v="332"/>
    <s v=" "/>
    <s v="Start-up stage\Venture"/>
    <s v="Autocandidatura"/>
    <s v="Autocandidatura"/>
    <s v="Riccardo Suardi"/>
    <s v="riccardo.suardi@nibol.com"/>
    <x v="235"/>
    <d v="2022-09-12T00:00:00"/>
    <x v="0"/>
    <s v="VV5"/>
    <m/>
    <x v="3"/>
    <s v="Yes"/>
    <m/>
    <s v="Fondata nel 2020._x000a_Modello di business Saas (€3/mese/dipendente) per la gestione degli spazi + marketplace per spazi di co-working esterni (€20/mese/dipendente + 15% dagli spazi di co-working)._x000a_In raccolta per €1,5m (pre-money €8-10m)._x000a_MRR attuale pari a €27k (fatturato atteso 2022: €300k-400k)._x000a_50 clienti._x000a_Team composto da 13 persone._x000a__x000a_&gt; Early stage, da monitorare"/>
    <d v="2022-07-21T00:00:00"/>
    <x v="133"/>
    <s v="OUT"/>
    <s v=" "/>
    <s v=" "/>
    <s v=" "/>
    <s v=" "/>
    <s v=" "/>
    <s v=" "/>
    <s v=" "/>
    <s v=" "/>
    <s v=" "/>
    <s v=" "/>
    <s v=" "/>
    <s v=" "/>
    <s v=" "/>
    <s v=" "/>
    <s v=" "/>
    <s v=" "/>
    <s v=" "/>
    <s v=" "/>
    <s v=" "/>
    <s v=" "/>
    <s v=" "/>
    <s v=" "/>
    <s v=" "/>
    <s v=" "/>
    <s v=" "/>
  </r>
  <r>
    <s v="Ok"/>
    <s v="Ok"/>
    <s v="Ok"/>
    <x v="127"/>
    <m/>
    <n v="1011"/>
    <x v="334"/>
    <s v="Italy"/>
    <s v="Milano"/>
    <x v="0"/>
    <x v="2"/>
    <x v="333"/>
    <m/>
    <s v="Start-up stage\Venture"/>
    <s v="Autocandidatura"/>
    <s v="Autocandidatura"/>
    <s v="Cesare Mario Viacava"/>
    <s v="cece@kineticvibe.net"/>
    <x v="239"/>
    <d v="2019-06-10T00:00:00"/>
    <x v="0"/>
    <s v="VV2"/>
    <m/>
    <x v="1"/>
    <m/>
    <m/>
    <s v="La startup da BP fatturerà al 2020 €1.1m. Il Piano presentato arriva a al 2021 con un fatturato di circa €1.7m._x000a_Non credo che il business interessi a VV2. Il Piano sembra non ambizioso."/>
    <d v="2019-05-23T00:00:00"/>
    <x v="127"/>
    <s v="OUT"/>
    <m/>
    <m/>
    <m/>
    <m/>
    <m/>
    <m/>
    <m/>
    <m/>
    <m/>
    <m/>
    <m/>
    <m/>
    <m/>
    <m/>
    <m/>
    <m/>
    <m/>
    <m/>
    <m/>
    <m/>
    <m/>
    <m/>
    <m/>
    <m/>
    <m/>
  </r>
  <r>
    <s v="Ok"/>
    <s v="Ok"/>
    <s v="Ok"/>
    <x v="127"/>
    <m/>
    <n v="1020"/>
    <x v="335"/>
    <s v="Italy"/>
    <s v="Cagliari"/>
    <x v="23"/>
    <x v="6"/>
    <x v="334"/>
    <m/>
    <s v="Start-up stage\Venture"/>
    <s v="Autocandidatura"/>
    <s v="Autocandidatura"/>
    <s v="Domenico Careddu"/>
    <s v="info@medicinaveloce.it"/>
    <x v="240"/>
    <d v="2019-06-10T00:00:00"/>
    <x v="0"/>
    <s v="VV2"/>
    <m/>
    <x v="5"/>
    <m/>
    <m/>
    <s v="Il sistema ad oggi è attivo nella regione Sardegna. Dal 2014 al 2019 il founder ha investito circa €700k._x000a_Il founder dice che il fatturato minimo previsto per i primi tre anni dall’espansione nazionale e di €18m._x000a_Capitale necessario per lo sviluppo: min €100k - max €5m. I capitali sarebbero impiegati perlopiù per il sostentamento del team, assunzione nuovi collaboratori, potenziamento sistemi, investimenti mirati per l’intelligenza artificiale e realtà virtuale._x000a_Non credo possa interessare a VV2."/>
    <d v="2019-05-23T00:00:00"/>
    <x v="127"/>
    <s v="OUT"/>
    <m/>
    <m/>
    <m/>
    <m/>
    <m/>
    <m/>
    <m/>
    <m/>
    <m/>
    <m/>
    <m/>
    <m/>
    <m/>
    <m/>
    <m/>
    <m/>
    <m/>
    <m/>
    <m/>
    <m/>
    <m/>
    <m/>
    <m/>
    <m/>
    <m/>
  </r>
  <r>
    <s v="Ok"/>
    <s v="Ok"/>
    <s v="Ok"/>
    <x v="134"/>
    <m/>
    <n v="1021"/>
    <x v="336"/>
    <s v="Italy"/>
    <s v="Milano"/>
    <x v="0"/>
    <x v="7"/>
    <x v="335"/>
    <m/>
    <s v="Other early stage\Late stage"/>
    <s v="Paolo Santoro"/>
    <s v="Proprietaria"/>
    <s v="Stefano Giuffrida"/>
    <s v="sgiuffrida @jast-advisors.com"/>
    <x v="241"/>
    <d v="2019-07-02T00:00:00"/>
    <x v="0"/>
    <s v="VV2"/>
    <m/>
    <x v="1"/>
    <m/>
    <m/>
    <s v="Iniziativa che nel 2018 ha fatturato circa €2.3m; sono nati nel 2013._x000a_Fatto incontro il 2/7: idea interessante ma stanno implementando un cambio di business model da soggetto coinvolto nella cantieristica/progettazione a soggeto che si occupa solo della fornitura e della formazione. Vorrebbero creare una soluzione standard e DIY per il mondo delle facciate ventilate esterne. Implementazione lenta."/>
    <d v="2019-05-23T00:00:00"/>
    <x v="134"/>
    <s v="OUT"/>
    <m/>
    <m/>
    <m/>
    <m/>
    <m/>
    <m/>
    <m/>
    <m/>
    <m/>
    <m/>
    <m/>
    <m/>
    <m/>
    <m/>
    <m/>
    <m/>
    <m/>
    <m/>
    <m/>
    <m/>
    <m/>
    <m/>
    <m/>
    <m/>
    <m/>
  </r>
  <r>
    <s v="Ok"/>
    <s v="Ok"/>
    <s v="Ok"/>
    <x v="135"/>
    <s v=" "/>
    <n v="2432"/>
    <x v="337"/>
    <s v="Italy"/>
    <s v="Bergamo"/>
    <x v="0"/>
    <x v="3"/>
    <x v="336"/>
    <s v=" "/>
    <s v="Other early stage\Late stage"/>
    <s v="Gianluca Galgano-EY"/>
    <s v="Advisor"/>
    <s v="Gianluca Galgano"/>
    <s v="Gianluca.Galgano@it.ey.com"/>
    <x v="242"/>
    <d v="2022-08-29T00:00:00"/>
    <x v="3"/>
    <s v="VV5"/>
    <m/>
    <x v="3"/>
    <s v="Yes"/>
    <m/>
    <s v="Fondata nel 2019. La differenza tra Kama e qualsiasi servizio di analisi delle partite già presente sul mercato è la capacità di personalizzazione a 360°.  Grazie alla customizzazione, Kama adatta i propri strumenti sulla base dei differenti stili di gioco e metodi di analisi._x000a_Ha generato un fatturato di ca. €0,5m nel 2021 e prevede di chiudere il 2022 con un fatturato di ca. €1,2m (€900k in H1 2022). Il BP prevede al 2026 ricavi per ca. €29m._x000a_In raccolta per €4m al fine di (i) sviluppare le strategie di internazionalizzazione, (ii) sostenere maggiori costi di R&amp;D/piattaforma IT e (iii) finanziare le strategie di marketing._x000a_Valutazione post money dell'ultimo round (di circa €1m) pari a €21m._x000a__x000a_Motivazione rejection: dubbi sul management team, competition, traction."/>
    <d v="2022-06-21T00:00:00"/>
    <x v="135"/>
    <s v="OUT"/>
    <s v=" "/>
    <s v=" "/>
    <s v=" "/>
    <s v=" "/>
    <s v=" "/>
    <s v=" "/>
    <s v=" "/>
    <s v=" "/>
    <s v=" "/>
    <s v=" "/>
    <s v=" "/>
    <s v=" "/>
    <s v=" "/>
    <s v=" "/>
    <s v=" "/>
    <s v=" "/>
    <s v=" "/>
    <s v=" "/>
    <s v=" "/>
    <s v=" "/>
    <s v=" "/>
    <s v=" "/>
    <s v=" "/>
    <s v=" "/>
    <s v=" "/>
  </r>
  <r>
    <s v="Ok"/>
    <s v="Ok"/>
    <s v="Ok"/>
    <x v="127"/>
    <m/>
    <n v="1026"/>
    <x v="338"/>
    <s v="Abroad"/>
    <s v="Verbier"/>
    <x v="22"/>
    <x v="2"/>
    <x v="337"/>
    <m/>
    <s v="Start-up stage\Venture"/>
    <s v="Autocandidatura"/>
    <s v="Autocandidatura"/>
    <s v="Corrado Baschieri"/>
    <s v="corrado@mydahu.com"/>
    <x v="243"/>
    <d v="2019-06-10T00:00:00"/>
    <x v="0"/>
    <s v="VV2"/>
    <m/>
    <x v="5"/>
    <m/>
    <m/>
    <s v="Seed e settore non tra le priorità del fondo."/>
    <d v="2019-05-31T00:00:00"/>
    <x v="127"/>
    <s v="OUT"/>
    <m/>
    <m/>
    <m/>
    <m/>
    <m/>
    <m/>
    <m/>
    <m/>
    <m/>
    <m/>
    <m/>
    <m/>
    <m/>
    <m/>
    <m/>
    <m/>
    <m/>
    <m/>
    <m/>
    <m/>
    <m/>
    <m/>
    <m/>
    <m/>
    <m/>
  </r>
  <r>
    <s v="Ok"/>
    <s v="Ok"/>
    <s v="Ok"/>
    <x v="136"/>
    <m/>
    <n v="1028"/>
    <x v="339"/>
    <s v="Italy"/>
    <s v="Potenza"/>
    <x v="28"/>
    <x v="2"/>
    <x v="338"/>
    <m/>
    <s v="Start-up stage\Venture"/>
    <s v="Michele Franzese"/>
    <s v="Advisor"/>
    <s v="Michele Franzese"/>
    <s v="sonofranzese@gmail.com"/>
    <x v="244"/>
    <d v="2019-06-20T00:00:00"/>
    <x v="0"/>
    <s v="VV2"/>
    <m/>
    <x v="5"/>
    <m/>
    <m/>
    <s v="Dai tanti docs arrivati sembrerebbe un business con poca difendibilità. Nei docs non sono evidenziate partcolari metriche e principali EcoFin._x000a__x000a_Richieste metriche per capire in che stadio di vita si trovano."/>
    <d v="2019-05-31T00:00:00"/>
    <x v="136"/>
    <s v="OUT"/>
    <m/>
    <m/>
    <m/>
    <m/>
    <m/>
    <m/>
    <m/>
    <m/>
    <m/>
    <m/>
    <m/>
    <m/>
    <m/>
    <m/>
    <m/>
    <m/>
    <m/>
    <m/>
    <m/>
    <m/>
    <m/>
    <m/>
    <m/>
    <m/>
    <m/>
  </r>
  <r>
    <s v="Ok"/>
    <s v="Ok"/>
    <s v="Ok"/>
    <x v="137"/>
    <m/>
    <n v="1030"/>
    <x v="340"/>
    <s v="Italy"/>
    <s v="Reggio Emilia"/>
    <x v="1"/>
    <x v="3"/>
    <x v="339"/>
    <m/>
    <s v="Other early stage\Late stage"/>
    <s v="Lorenzo De Fabio-Lazio Innova"/>
    <s v="Investitori professionali"/>
    <s v="Alberto Nasciuti"/>
    <s v="a.nasciuti@kpi6.com"/>
    <x v="244"/>
    <d v="2024-02-05T00:00:00"/>
    <x v="0"/>
    <s v="VV5"/>
    <m/>
    <x v="2"/>
    <m/>
    <m/>
    <s v="Rejected con motivazione 1.h (percorso di crescita attuale e prospettico non chiaro, da dimostrare crescita estera e velocità di execution) a febbraio 2022, rejected ad aprile 2023 per percorso di crescita attuale._x000a_Prodotti/servizi offerti:_x000a_- OdienceListen: Uno strumento di analisi che scandaglia il web per scoprire tendenze e abitudini dei consumatori, offrendo dati cruciali per capire il mercato e le preferenze del pubblico._x000a_- OdiencePeople: Analizza e trasforma grandi quantità di dati in profili dettagliati dei consumatori. Con l'aiuto di OdienceTalk, permette di interagire direttamente con queste &quot;personas&quot;, ottenendo così una comprensione più approfondita del pubblico._x000a_- OdienceResearch: Impiega cloni digitali per effettuare ricerche di mercato, come sondaggi, focus group  e A/B test, fornendo informazioni strategiche sui comportamenti dei consumatori._x000a_- OdienceAds: Integra le informazioni da OdienceListen, i profili di OdiencePeople e gli insight di OdienceResearch per creare campagne pubblicitarie mirate e personalizzate, superando i limiti dei metodi tradizionali basati su cookie._x000a_Non possiedono brevetto ma sono first moover per quanto riguarda il prodotto OdienceADS e OdienceResearch_x000a_Revenue model: SaaS_x000a_Team: 30 persone_x000a_ARR 2023: circa €3m_x000a_Ricavi: 2023: €3,5m; 2024e: €6,7m; 2025e: €13,6m; 2026e: €25,2m_x000a_EBITDA:  2023: €0; 2024e: -€129k; 2025e: €4k; 2026e: €13,6k_x000a_Clienti: Cocacola. Partner: Deloitte, PwC. Clienti Target PMI e grandi corporate._x000a_Fundraising: Ad aprile 2023 erano in raccolta per €5m (di cui €1m è un SFP di CDP Fondo Rilancio), ad una pre-money valuation attesa di €16m. Non hanno chiuso questo round, adesso sono in raccolta per €9m (stanno pensando di finanziare €2m con debito) ad una pre money di €18m-€20m._x000a__x000a_&gt; motivo rejection: struttura del round"/>
    <d v="2019-05-31T00:00:00"/>
    <x v="137"/>
    <s v="OUT"/>
    <m/>
    <m/>
    <m/>
    <m/>
    <m/>
    <m/>
    <m/>
    <m/>
    <m/>
    <m/>
    <m/>
    <m/>
    <m/>
    <m/>
    <m/>
    <m/>
    <m/>
    <m/>
    <m/>
    <m/>
    <m/>
    <m/>
    <m/>
    <m/>
    <m/>
  </r>
  <r>
    <s v="Ok"/>
    <s v="Ok"/>
    <s v="Ok"/>
    <x v="135"/>
    <s v=" "/>
    <n v="2479"/>
    <x v="341"/>
    <s v="Italy"/>
    <s v="Cuneo"/>
    <x v="11"/>
    <x v="10"/>
    <x v="340"/>
    <s v=" "/>
    <s v="Start-up stage\Venture"/>
    <s v="Autocandidatura"/>
    <s v="Autocandidatura"/>
    <s v="Riccardo Longobardi"/>
    <s v="riccardo@yspot.co"/>
    <x v="245"/>
    <d v="2022-08-29T00:00:00"/>
    <x v="0"/>
    <s v="VV5"/>
    <m/>
    <x v="3"/>
    <s v="Yes"/>
    <m/>
    <s v="Fondata nel 2020._x000a_Round: seed round da €1m con diluizione del 25%, da chiudere entro settembre '22._x000a_Ricavi '21: €180k; '22e: €500k._x000a_Series A previsto per fine 2023 / inizio 2024._x000a__x000a_Early stage."/>
    <d v="2022-07-22T00:00:00"/>
    <x v="135"/>
    <s v="OUT"/>
    <s v=" "/>
    <s v=" "/>
    <s v=" "/>
    <s v=" "/>
    <s v=" "/>
    <s v=" "/>
    <s v=" "/>
    <s v=" "/>
    <s v=" "/>
    <s v=" "/>
    <s v=" "/>
    <s v=" "/>
    <s v=" "/>
    <s v=" "/>
    <s v=" "/>
    <s v=" "/>
    <s v=" "/>
    <s v=" "/>
    <s v=" "/>
    <s v=" "/>
    <s v=" "/>
    <s v=" "/>
    <s v=" "/>
    <s v=" "/>
    <s v=" "/>
  </r>
  <r>
    <s v="Ok"/>
    <s v="Ok"/>
    <s v="Ok"/>
    <x v="138"/>
    <m/>
    <n v="1045"/>
    <x v="342"/>
    <s v="Italy"/>
    <s v="Modena"/>
    <x v="1"/>
    <x v="10"/>
    <x v="341"/>
    <m/>
    <s v="Other early stage\Late stage"/>
    <s v="Marco de Palma"/>
    <s v="Altri"/>
    <s v="Stefano Mascetti"/>
    <s v="stefano.mascetti@doorwayplatform.com"/>
    <x v="246"/>
    <d v="2021-09-16T00:00:00"/>
    <x v="0"/>
    <s v="VV5"/>
    <m/>
    <x v="6"/>
    <m/>
    <m/>
    <s v="Ricercano bridge per complessivi €7,5m mediante strumento convertibile con sconto 15% e cap a $80m. Tra 2021-2022 hanno in programma di fare nuovo round da $30m con pre-money, desiderata, di $150m._x000a_Da analisi anche delle vecchie presentazioni bisogna verificare quanto il management sia in grado di perseguire gli obiettivi annunciati, specialmente nel momento in cui si parla di valutazioni così elevate._x000a__x000a_Rejected ad aprile 2021 con motivazione 1.c, li abbiamo incontrati il 10 settembre ad un evento AIFO. _x000a_Fatturato 2021 atteso è di €10m, mentre hanno chiuso il 2020 con €4m._x000a_Hanno chiuso contratti importanti con clienti come Sky e Apple._x000a_Stanno raccogliendo €30m, di cui €5m già garantiti da Tom Tom (investitore del loro Series A), €5m da CDP, €10m dalla BCE (venture debt). Cercano i €10m rimanenti (di cui €4m tramite Doorway). Si tratta di un bridge round convertibile (CAP €80m, discount 15%) in vista del Series B nel 2022 da &gt; €30m con pre-money valuation di €150m."/>
    <d v="2019-06-07T00:00:00"/>
    <x v="138"/>
    <s v="OUT"/>
    <m/>
    <m/>
    <m/>
    <m/>
    <m/>
    <m/>
    <m/>
    <m/>
    <m/>
    <m/>
    <m/>
    <m/>
    <m/>
    <m/>
    <m/>
    <m/>
    <m/>
    <m/>
    <m/>
    <m/>
    <m/>
    <m/>
    <m/>
    <m/>
    <m/>
  </r>
  <r>
    <s v="Ok"/>
    <s v="Ok"/>
    <s v="Ok"/>
    <x v="135"/>
    <s v=" "/>
    <n v="2482"/>
    <x v="343"/>
    <s v="Italy"/>
    <s v="Milano"/>
    <x v="0"/>
    <x v="2"/>
    <x v="342"/>
    <s v=" "/>
    <s v="Start-up stage\Venture"/>
    <s v="FuturED"/>
    <s v="Altri"/>
    <s v="Aleksandra Maravic"/>
    <s v="aleksandra@beyondthebox.it"/>
    <x v="234"/>
    <d v="2022-08-29T00:00:00"/>
    <x v="0"/>
    <s v="VV5"/>
    <m/>
    <x v="9"/>
    <s v="Yes"/>
    <m/>
    <s v="Fondata nel 2019._x000a_Revenue model a subscription: €35 per utente / mese. La società retrocede agli esperti €100 / ora. Ad oggi, ha gross margin del 49%._x000a_Ricavi: €4k nel 2020; €20k nel 2021; €107k nel 2022E; €2,0m nel 2023E._x000a_In raccolta per €1m, di cui €490k coperti da Business Angels, Italian Business School e CDP. Spazio disponibile per €520k._x000a__x000a_&gt; momentaneamente non interessati, da monitorare."/>
    <d v="2022-07-26T00:00:00"/>
    <x v="135"/>
    <s v="OUT"/>
    <s v=" "/>
    <s v=" "/>
    <s v=" "/>
    <s v=" "/>
    <s v=" "/>
    <s v=" "/>
    <s v=" "/>
    <s v=" "/>
    <s v=" "/>
    <s v=" "/>
    <s v=" "/>
    <s v=" "/>
    <s v=" "/>
    <s v=" "/>
    <s v=" "/>
    <s v=" "/>
    <s v=" "/>
    <s v=" "/>
    <s v=" "/>
    <s v=" "/>
    <s v=" "/>
    <s v=" "/>
    <s v=" "/>
    <s v=" "/>
    <s v=" "/>
  </r>
  <r>
    <s v="Ok"/>
    <s v="Ok"/>
    <s v="Ok"/>
    <x v="8"/>
    <m/>
    <n v="2196"/>
    <x v="344"/>
    <s v="Italy"/>
    <s v="Milano"/>
    <x v="0"/>
    <x v="3"/>
    <x v="343"/>
    <m/>
    <s v="Other early stage\Late stage"/>
    <s v="Elena Vittone"/>
    <s v="Proprietaria"/>
    <s v="Antonio G. Corrado"/>
    <s v="antonio.corrado@mainstreaming.tv"/>
    <x v="247"/>
    <d v="2022-07-14T00:00:00"/>
    <x v="0"/>
    <s v="VV5"/>
    <m/>
    <x v="9"/>
    <m/>
    <m/>
    <s v="Fatturato 2021: €4,7m, hanno €6m già chiusi per il 2022._x000a_Team: 38_x000a_In raccolta per €30m nel 2022 (pre-money del round precedente inferiore a €20m)._x000a_Stanno parlando con player importanti come DAZN, Sky…_x000a__x000a_Hanno deciso di procedere con un round interno + finanziamento bancario. Ci risentiamo dopo l'estate per un aggiornamento."/>
    <d v="2021-11-05T00:00:00"/>
    <x v="8"/>
    <s v="OUT"/>
    <m/>
    <m/>
    <m/>
    <m/>
    <m/>
    <m/>
    <m/>
    <m/>
    <m/>
    <m/>
    <m/>
    <m/>
    <m/>
    <m/>
    <m/>
    <m/>
    <m/>
    <m/>
    <m/>
    <m/>
    <m/>
    <m/>
    <m/>
    <m/>
    <m/>
  </r>
  <r>
    <s v="Ok"/>
    <s v="Ok"/>
    <s v="Ok"/>
    <x v="124"/>
    <m/>
    <n v="1048"/>
    <x v="345"/>
    <s v="Italy"/>
    <s v="Roma"/>
    <x v="7"/>
    <x v="3"/>
    <x v="344"/>
    <m/>
    <s v="Start-up stage\Venture"/>
    <s v="LVenture"/>
    <s v="Investitori professionali"/>
    <s v="Tommaso Doninelli"/>
    <s v="tommaso.doninelli@hakuna.cloud"/>
    <x v="248"/>
    <d v="2019-06-06T00:00:00"/>
    <x v="0"/>
    <s v="VV4"/>
    <s v="No"/>
    <x v="3"/>
    <m/>
    <m/>
    <s v="Incontrato a LVenture all'evento Bheroes del 7 giugno 2019._x000a_Ancora troppo seed per VV4; non fattura ancora nulla e richiede €100k."/>
    <d v="2019-06-07T00:00:00"/>
    <x v="124"/>
    <s v="OUT"/>
    <m/>
    <m/>
    <m/>
    <m/>
    <m/>
    <m/>
    <m/>
    <m/>
    <m/>
    <m/>
    <m/>
    <m/>
    <m/>
    <m/>
    <m/>
    <m/>
    <m/>
    <m/>
    <m/>
    <m/>
    <m/>
    <m/>
    <m/>
    <m/>
    <m/>
  </r>
  <r>
    <s v="Ok"/>
    <s v="Ok"/>
    <s v="Ok"/>
    <x v="136"/>
    <m/>
    <n v="1049"/>
    <x v="346"/>
    <s v="Italy"/>
    <s v="Roma"/>
    <x v="7"/>
    <x v="3"/>
    <x v="345"/>
    <m/>
    <s v="Start-up stage\Venture"/>
    <s v="LVenture"/>
    <s v="Investitori professionali"/>
    <s v="Renzo Carriero"/>
    <s v="renzo.carriero@keiron fit"/>
    <x v="248"/>
    <d v="2019-06-19T00:00:00"/>
    <x v="0"/>
    <s v="VV4"/>
    <s v="No"/>
    <x v="3"/>
    <m/>
    <m/>
    <s v="Incontrato a LVenture al Demoday._x000a_Ancora troppo seed per VV4; richiede €350k."/>
    <d v="2019-06-07T00:00:00"/>
    <x v="136"/>
    <s v="OUT"/>
    <m/>
    <m/>
    <m/>
    <m/>
    <m/>
    <m/>
    <m/>
    <m/>
    <m/>
    <m/>
    <m/>
    <m/>
    <m/>
    <m/>
    <m/>
    <m/>
    <m/>
    <m/>
    <m/>
    <m/>
    <m/>
    <m/>
    <m/>
    <m/>
    <m/>
  </r>
  <r>
    <s v="Ok"/>
    <s v="Ok"/>
    <s v="Ok"/>
    <x v="139"/>
    <m/>
    <n v="2215"/>
    <x v="347"/>
    <s v="Italy"/>
    <s v="Milano"/>
    <x v="0"/>
    <x v="1"/>
    <x v="346"/>
    <m/>
    <s v="Other early stage\Late stage"/>
    <s v="Elena Vittone"/>
    <s v="Proprietaria"/>
    <s v="Ciro Di Lanno"/>
    <s v="ciro@mirta.com"/>
    <x v="249"/>
    <d v="2023-12-12T00:00:00"/>
    <x v="0"/>
    <s v="VV5"/>
    <m/>
    <x v="9"/>
    <m/>
    <m/>
    <s v="rejected a luglio 2022 con motivazione 2.a_x000a_Focus sul modello B2B: lanciato nel 2021, hanno raggiunto GMV annualizzato di €4,5m in Q2 2022._x000a_Clienti target: aziende con €1m-€15m fatturato principalmente italiani._x000a_Margine a ordine: €200_x000a_Fatturato: 2023e: €400k; _x000a_vogliono monetizzare in modo saas anche lato officina, hanno chiuso con 20 clienti_x000a_Fundraised: 2021: round da €2m con post-money è di €10m; 2022: convertibile da €4m con Exor Seeds, Neva e altri privati (tra cui i fondatori di Bending Spoons)._x000a_Hanno in mente un round da €5m-€8m a metà del 2024_x000a__x000a_&gt; motivo rejection: non sono al momento in raccolta. Ci aggiorneranno loro quando apriranno il round."/>
    <d v="2021-11-16T00:00:00"/>
    <x v="139"/>
    <s v="OUT"/>
    <m/>
    <m/>
    <m/>
    <m/>
    <m/>
    <m/>
    <m/>
    <m/>
    <m/>
    <m/>
    <m/>
    <m/>
    <m/>
    <m/>
    <m/>
    <m/>
    <m/>
    <m/>
    <m/>
    <m/>
    <m/>
    <m/>
    <m/>
    <m/>
    <m/>
  </r>
  <r>
    <s v="Ok"/>
    <s v="Ok"/>
    <s v="Ok"/>
    <x v="8"/>
    <s v=" "/>
    <n v="2424"/>
    <x v="348"/>
    <s v="Italy"/>
    <s v="Roma"/>
    <x v="7"/>
    <x v="3"/>
    <x v="347"/>
    <s v=" "/>
    <s v="Start-up stage\Venture"/>
    <s v="Carlo Tursi"/>
    <s v="Altri"/>
    <s v="Carlo Tursi"/>
    <s v="carlotursi@gmail.com"/>
    <x v="250"/>
    <d v="2022-07-19T00:00:00"/>
    <x v="0"/>
    <s v="VV5"/>
    <s v="No"/>
    <x v="3"/>
    <m/>
    <m/>
    <s v="Fondata nel 2018._x000a_Ad oggi offre due servizi: (i) Exchange crypto/FIAT, che consente l'acquisto di moneta virtuale tramite valute FIAT (euro/dollari) e il trading di criptovalute, e (ii) Coinbar consulting, un servizio di consulenza specializzata in grandi acquisti ed exit compliant. Rispetto agli exchange tradizionali, Coinbar offre ai propri clienti un servizio di assistenza fisico sul territorio. Presso i punti Coinbar, i clienti hanno la possibilità di richiedere un appuntamento per ricevere assistenza dedicata. Il primo punto Coinbar è stato aperto a Roma ed è attivo dal 2020._x000a_Nuovi servizi a piano: (i) per il segmento B2C, Coinbar Pay, un servizio che consente di effettuare pagamenti digitali in criptovalute attraverso il cambio istantaneo in euro; (ii) per il segmento B2B, Coinbar Pay Business/Retail, il servizio dedicato a tutti i merchant e realizzato per i pagamenti istantanei in criptovalute (finora è stato usato da 50 gestori di esercizi pubblici. Coinbar effettua il cambio automatico e sul conto i merchant trovano la cifra in euro. Fonte: Corriere della Sera); per gli operatori istituzionali, Platform As A Service, per fornire il servizio di exchange in white label._x000a_Risultati ad oggi: 11.500 utenti registrati, di cui +2.500 attivi in quanto effettuano transazioni quotidiane/settimanali. Il volume scambiato sull’exchange nel 2021 supera i €27,7m, con un fatturato di oltre €500k._x000a_La società è raccolta per €3,3m da utilizzare principalmente per lo sviluppo dei nuovi prodotti, marketing ed espansione del team. La pre-money attesa è di €25m._x000a_Rev20: €100k, 2021: €350k._x000a_Ricavi stimati dopo la chiusura del round: €3m nel 1o anno, €6m nel 2o anno, €11m nel 3o anno, €20m nel 4o anno._x000a_Hanno un accordo con Chili, piattaforma di streaming che da giugno introdurrà un sistema di pagamento basato sul denaro virtuale per l'acquisto ed il noleggio di film e serie tv. Grazie a questo accordo, Coinbar potrà attingere ad un bacino di 5,5m di potenziali clienti sparsi tra Italia, Inghilterra, Polonia, Germania e Austria. La società stima per fine 2023 di raggiungere 30k utenti (Fonte: Corriere della Sera)."/>
    <d v="2022-06-13T00:00:00"/>
    <x v="8"/>
    <s v="OUT"/>
    <s v=" "/>
    <s v=" "/>
    <s v=" "/>
    <s v=" "/>
    <s v=" "/>
    <s v=" "/>
    <s v=" "/>
    <s v=" "/>
    <s v=" "/>
    <s v=" "/>
    <s v=" "/>
    <s v=" "/>
    <s v=" "/>
    <s v=" "/>
    <s v=" "/>
    <s v=" "/>
    <s v=" "/>
    <s v=" "/>
    <s v=" "/>
    <s v=" "/>
    <s v=" "/>
    <s v=" "/>
    <s v=" "/>
    <s v=" "/>
    <s v=" "/>
  </r>
  <r>
    <s v="Ok"/>
    <s v="Ok"/>
    <s v="Ok"/>
    <x v="136"/>
    <m/>
    <n v="1052"/>
    <x v="349"/>
    <s v="Italy"/>
    <s v="Roma"/>
    <x v="7"/>
    <x v="2"/>
    <x v="348"/>
    <m/>
    <s v="Start-up stage\Venture"/>
    <s v="Autocandidatura"/>
    <s v="Autocandidatura"/>
    <s v="Andrea Crociani"/>
    <s v="acrociani@rideapp.eu"/>
    <x v="248"/>
    <d v="2019-06-19T00:00:00"/>
    <x v="0"/>
    <s v="VV4"/>
    <s v="Si"/>
    <x v="3"/>
    <m/>
    <m/>
    <s v="Incontrato a LVenture all'evento Bheroes del 7 giugno 2019._x000a_Ancora troppo seed per VV2; startup ancora pre-revenue. Hanno aperto AuCap e intendono raccogliere €400k; propongono un investimento di €350k."/>
    <d v="2019-06-07T00:00:00"/>
    <x v="136"/>
    <s v="OUT"/>
    <m/>
    <m/>
    <m/>
    <m/>
    <m/>
    <m/>
    <m/>
    <m/>
    <m/>
    <m/>
    <m/>
    <m/>
    <m/>
    <m/>
    <m/>
    <m/>
    <m/>
    <m/>
    <m/>
    <m/>
    <m/>
    <m/>
    <m/>
    <m/>
    <m/>
  </r>
  <r>
    <s v="Ok"/>
    <s v="Ok"/>
    <s v="Ok"/>
    <x v="136"/>
    <m/>
    <n v="894"/>
    <x v="350"/>
    <s v="Italy"/>
    <s v="Roma"/>
    <x v="7"/>
    <x v="2"/>
    <x v="349"/>
    <m/>
    <s v="Start-up stage\Venture"/>
    <s v="Autocandidatura"/>
    <s v="Autocandidatura"/>
    <s v="William Binella"/>
    <s v="wbinella@boxengo.it"/>
    <x v="205"/>
    <d v="2019-06-19T00:00:00"/>
    <x v="0"/>
    <s v="VV4"/>
    <s v="No"/>
    <x v="3"/>
    <m/>
    <m/>
    <s v="Incontrato a LVenture all'evento Bheroes del 7 giugno 2019._x000a_Ancora troppo seed e BP non ambizioso per VV2; fatturato 2019 di €130k e da BP al 2025 fattureranno circa €8m_x000a_Propongono un investimento da €400-600k su valutazione pre-money di €2.5m."/>
    <d v="2019-06-14T00:00:00"/>
    <x v="136"/>
    <s v="OUT"/>
    <m/>
    <m/>
    <m/>
    <m/>
    <m/>
    <m/>
    <m/>
    <m/>
    <m/>
    <m/>
    <m/>
    <m/>
    <m/>
    <m/>
    <m/>
    <m/>
    <m/>
    <m/>
    <m/>
    <m/>
    <m/>
    <m/>
    <m/>
    <m/>
    <m/>
  </r>
  <r>
    <s v="Ok"/>
    <s v="Ok"/>
    <s v="Ok"/>
    <x v="136"/>
    <m/>
    <n v="1027"/>
    <x v="351"/>
    <s v="Italy"/>
    <s v="N.A. Italy"/>
    <x v="3"/>
    <x v="3"/>
    <x v="350"/>
    <m/>
    <s v="Start-up stage\Venture"/>
    <s v="Autocandidatura"/>
    <s v="Autocandidatura"/>
    <s v="Bruno Toma"/>
    <s v="btoma70@gmail.com"/>
    <x v="243"/>
    <d v="2019-06-19T00:00:00"/>
    <x v="0"/>
    <s v="VV2"/>
    <m/>
    <x v="3"/>
    <m/>
    <m/>
    <s v="Ancora in fase di prototipizzazione."/>
    <d v="2019-06-14T00:00:00"/>
    <x v="136"/>
    <s v="OUT"/>
    <m/>
    <m/>
    <m/>
    <m/>
    <m/>
    <m/>
    <m/>
    <m/>
    <m/>
    <m/>
    <m/>
    <m/>
    <m/>
    <m/>
    <m/>
    <m/>
    <m/>
    <m/>
    <m/>
    <m/>
    <m/>
    <m/>
    <m/>
    <m/>
    <m/>
  </r>
  <r>
    <s v="Ok"/>
    <s v="Ok"/>
    <s v="Ok"/>
    <x v="136"/>
    <m/>
    <n v="1041"/>
    <x v="352"/>
    <s v="Italy"/>
    <s v="Roma"/>
    <x v="7"/>
    <x v="3"/>
    <x v="351"/>
    <m/>
    <s v="Start-up stage\Venture"/>
    <s v="Autocandidatura"/>
    <s v="Autocandidatura"/>
    <s v="Marco Baroncini"/>
    <s v="m.baroncini@electricdriveitalia.it"/>
    <x v="251"/>
    <d v="2019-06-07T00:00:00"/>
    <x v="0"/>
    <s v="VV4"/>
    <s v="Si"/>
    <x v="3"/>
    <m/>
    <m/>
    <s v="Dal 2016 l’azienda è attiva in Polonia tramite la propria controllata Electric Drive Polska._x000a_Non è chiaro il modello di business e comunque non credo possa interessare a VV4."/>
    <d v="2019-06-14T00:00:00"/>
    <x v="136"/>
    <s v="OUT"/>
    <m/>
    <m/>
    <m/>
    <m/>
    <m/>
    <m/>
    <m/>
    <m/>
    <m/>
    <m/>
    <m/>
    <m/>
    <m/>
    <m/>
    <m/>
    <m/>
    <m/>
    <m/>
    <m/>
    <m/>
    <m/>
    <m/>
    <m/>
    <m/>
    <m/>
  </r>
  <r>
    <s v="Ok"/>
    <s v="Ok"/>
    <s v="Ok"/>
    <x v="140"/>
    <s v=" "/>
    <n v="2443"/>
    <x v="353"/>
    <s v="Abroad"/>
    <s v="Buenos Aires"/>
    <x v="29"/>
    <x v="3"/>
    <x v="352"/>
    <s v=" "/>
    <s v="Other early stage\Late stage"/>
    <s v="Autocandidatura"/>
    <s v="Autocandidatura"/>
    <s v="Salvador Becciu"/>
    <s v="salvadorbecciu@fullaudits.com"/>
    <x v="252"/>
    <d v="2022-07-11T00:00:00"/>
    <x v="0"/>
    <s v="VV5"/>
    <m/>
    <x v="3"/>
    <s v="Yes"/>
    <m/>
    <s v="Sta spostando la sede a Torino._x000a_Fondata nel 2020. Team composto da 10 persone._x000a_Principali metriche: MRR attuale pari a $13,6k; 66 clienti._x000a_Nel 2021 ha raccolto $200k (pre-seed round), ora è in raccolta per $1,5m._x000a__x000a_&gt; Early stage."/>
    <d v="2022-06-29T00:00:00"/>
    <x v="140"/>
    <s v="OUT"/>
    <s v=" "/>
    <s v=" "/>
    <s v=" "/>
    <s v=" "/>
    <s v=" "/>
    <s v=" "/>
    <s v=" "/>
    <s v=" "/>
    <s v=" "/>
    <s v=" "/>
    <s v=" "/>
    <s v=" "/>
    <s v=" "/>
    <s v=" "/>
    <s v=" "/>
    <s v=" "/>
    <s v=" "/>
    <s v=" "/>
    <s v=" "/>
    <s v=" "/>
    <s v=" "/>
    <s v=" "/>
    <s v=" "/>
    <s v=" "/>
    <s v=" "/>
  </r>
  <r>
    <s v="Ok"/>
    <s v="Ok"/>
    <s v="Ok"/>
    <x v="84"/>
    <m/>
    <n v="1057"/>
    <x v="354"/>
    <s v="Italy"/>
    <s v="Verona"/>
    <x v="13"/>
    <x v="7"/>
    <x v="353"/>
    <m/>
    <s v="Start-up stage\Venture"/>
    <s v="Alessandro Castellini"/>
    <s v="Dottore commercialista"/>
    <s v="Alessandro Castellini"/>
    <s v="castellini@studiodottcastellini.it"/>
    <x v="253"/>
    <d v="2019-09-16T00:00:00"/>
    <x v="0"/>
    <s v="VV2"/>
    <m/>
    <x v="11"/>
    <m/>
    <m/>
    <s v="Nel pitch non sono indicate metriche, economics e fabbisogno richiesto._x000a_In attesa del BP e di info aggiuntive per capire fase di vita."/>
    <d v="2019-06-14T00:00:00"/>
    <x v="84"/>
    <s v="OUT"/>
    <m/>
    <m/>
    <m/>
    <m/>
    <m/>
    <m/>
    <m/>
    <m/>
    <m/>
    <m/>
    <m/>
    <m/>
    <m/>
    <m/>
    <m/>
    <m/>
    <m/>
    <m/>
    <m/>
    <m/>
    <m/>
    <m/>
    <m/>
    <m/>
    <m/>
  </r>
  <r>
    <s v="Ok"/>
    <s v="Ok"/>
    <s v="Ok"/>
    <x v="141"/>
    <m/>
    <n v="1100"/>
    <x v="355"/>
    <s v="Italy"/>
    <s v="Roma"/>
    <x v="7"/>
    <x v="9"/>
    <x v="354"/>
    <m/>
    <s v="Start-up stage\Venture"/>
    <s v="Autocandidatura"/>
    <s v="Autocandidatura"/>
    <s v="Damiano Angelici"/>
    <s v="damiano.angelici@elaisian.com"/>
    <x v="254"/>
    <d v="2022-06-30T00:00:00"/>
    <x v="0"/>
    <s v="VV5"/>
    <s v="No"/>
    <x v="9"/>
    <m/>
    <m/>
    <s v="Bocciata ad ottobre 2021 con motivazione 1.a. Ci hanno riscritto ad aprile 2022._x000a_Fatturato 2020: €150k, 2021: €400k, 2022E: €1,4m._x000a_Raccoglieranno €5m a inizio 2023 (series A round)._x000a_Ci ha condiviso il deck aggiornato._x000a_Risentirli quando aprono l'aucap, a fine anno."/>
    <d v="2019-07-04T00:00:00"/>
    <x v="141"/>
    <s v="OUT"/>
    <m/>
    <m/>
    <m/>
    <m/>
    <m/>
    <m/>
    <m/>
    <m/>
    <m/>
    <m/>
    <m/>
    <m/>
    <m/>
    <m/>
    <m/>
    <m/>
    <m/>
    <m/>
    <m/>
    <m/>
    <m/>
    <m/>
    <m/>
    <m/>
    <m/>
  </r>
  <r>
    <s v="Ok"/>
    <s v="Ok"/>
    <s v="Ok"/>
    <x v="142"/>
    <m/>
    <n v="1063"/>
    <x v="356"/>
    <s v="Italy"/>
    <s v="N.A. Italy"/>
    <x v="3"/>
    <x v="3"/>
    <x v="355"/>
    <m/>
    <s v="Start-up stage\Venture"/>
    <s v="Autocandidatura"/>
    <s v="Autocandidatura"/>
    <s v="Andrea Caluzzi"/>
    <s v="a.caluzzi@growingpower.ch"/>
    <x v="255"/>
    <d v="2019-07-09T00:00:00"/>
    <x v="0"/>
    <s v="VV2"/>
    <m/>
    <x v="3"/>
    <m/>
    <m/>
    <s v="Piattaforma ancora in fase di sviluppo."/>
    <d v="2019-06-21T00:00:00"/>
    <x v="142"/>
    <s v="OUT"/>
    <m/>
    <m/>
    <m/>
    <m/>
    <m/>
    <m/>
    <m/>
    <m/>
    <m/>
    <m/>
    <m/>
    <m/>
    <m/>
    <m/>
    <m/>
    <m/>
    <m/>
    <m/>
    <m/>
    <m/>
    <m/>
    <m/>
    <m/>
    <m/>
    <m/>
  </r>
  <r>
    <s v="Ok"/>
    <s v="Ok"/>
    <s v="Ok"/>
    <x v="142"/>
    <m/>
    <n v="1087"/>
    <x v="357"/>
    <s v="Italy"/>
    <s v="Perugia"/>
    <x v="21"/>
    <x v="1"/>
    <x v="356"/>
    <m/>
    <s v="Start-up stage\Venture"/>
    <s v="Autocandidatura"/>
    <s v="Autocandidatura"/>
    <s v="Carlo Castellano"/>
    <s v="ccastellanomail@gmail.com"/>
    <x v="256"/>
    <d v="2019-07-04T00:00:00"/>
    <x v="0"/>
    <s v="VV2"/>
    <m/>
    <x v="3"/>
    <m/>
    <m/>
    <s v="Sono partiti da poco con un investimento in comunicazione su alcuni social media e su alcune testate online. Al momento hanno avuto 5 prenotazioni, che hanno generato un fatturato figurativo (per la fase di lancio stanno offrendo il servizio gratis) di qualche centinaio di euro._x000a_Da Piano descrittivo raggiungeranno a fine 2020 un fatturato di €400k. Troppo seed per VV2."/>
    <d v="2019-06-27T00:00:00"/>
    <x v="142"/>
    <s v="OUT"/>
    <m/>
    <m/>
    <m/>
    <m/>
    <m/>
    <m/>
    <m/>
    <m/>
    <m/>
    <m/>
    <m/>
    <m/>
    <m/>
    <m/>
    <m/>
    <m/>
    <m/>
    <m/>
    <m/>
    <m/>
    <m/>
    <m/>
    <m/>
    <m/>
    <m/>
  </r>
  <r>
    <s v="Ok"/>
    <s v="Ok"/>
    <s v="Ok"/>
    <x v="142"/>
    <m/>
    <n v="1091"/>
    <x v="358"/>
    <s v="Italy"/>
    <s v="Varese"/>
    <x v="0"/>
    <x v="1"/>
    <x v="357"/>
    <m/>
    <s v="Start-up stage\Venture"/>
    <s v="Autocandidatura"/>
    <s v="Autocandidatura"/>
    <s v="Claudio De Silvestri"/>
    <s v="claudio.desilvestri@gmail.com"/>
    <x v="257"/>
    <d v="2019-07-05T00:00:00"/>
    <x v="0"/>
    <s v="VV2"/>
    <m/>
    <x v="1"/>
    <m/>
    <m/>
    <s v="La piattaforma è live da circa un anno. Quello che cercano è un partner che creda nelle potenzialità del progetto che li aiuti nel trovare sia il budget che le migliori strategie di marketing."/>
    <d v="2019-06-27T00:00:00"/>
    <x v="142"/>
    <s v="OUT"/>
    <m/>
    <m/>
    <m/>
    <m/>
    <m/>
    <m/>
    <m/>
    <m/>
    <m/>
    <m/>
    <m/>
    <m/>
    <m/>
    <m/>
    <m/>
    <m/>
    <m/>
    <m/>
    <m/>
    <m/>
    <m/>
    <m/>
    <m/>
    <m/>
    <m/>
  </r>
  <r>
    <s v="Ok"/>
    <s v="Ok"/>
    <s v="Ok"/>
    <x v="141"/>
    <m/>
    <n v="2092"/>
    <x v="359"/>
    <s v="Italy"/>
    <s v="Milano"/>
    <x v="0"/>
    <x v="3"/>
    <x v="358"/>
    <m/>
    <s v="Other early stage\Late stage"/>
    <s v="Giulio Valiante"/>
    <s v="Proprietaria"/>
    <s v="Matteo Corte"/>
    <s v="matteo.corte@glickon.com"/>
    <x v="171"/>
    <d v="2022-06-30T00:00:00"/>
    <x v="0"/>
    <s v="VV5"/>
    <m/>
    <x v="12"/>
    <s v="Yes"/>
    <m/>
    <s v="Sono in raccolta per €5m entro fine anno (pre-money: €18m). Finora raccolti €2,4m da business angel._x000a_Hanno chiuso il 2020 con €1,1m e hanno a piano €2m mel 2021 (ad oggi hanno un ARR di €1,2m)._x000a_Team: 24_x000a_Rejected a marzo 2022 con motivazione 2.b, sono stati ricontattati da Alessandro e ci hanno mandato il deck aggiornato._x000a_Hanno chiuso il 2021 con €1,1m di fatturato (€1,1m nel 2020, crescita flat), ed il H1 2022 con €655k._x000a_Crescita flat, round chiuso con Synergo"/>
    <d v="2021-09-24T00:00:00"/>
    <x v="141"/>
    <s v="OUT"/>
    <m/>
    <m/>
    <m/>
    <m/>
    <m/>
    <m/>
    <m/>
    <m/>
    <m/>
    <m/>
    <m/>
    <m/>
    <m/>
    <m/>
    <m/>
    <m/>
    <m/>
    <m/>
    <m/>
    <m/>
    <m/>
    <m/>
    <m/>
    <m/>
    <m/>
  </r>
  <r>
    <s v="Ok"/>
    <s v="Ok"/>
    <s v="Ok"/>
    <x v="143"/>
    <m/>
    <n v="2096"/>
    <x v="360"/>
    <s v="Italy"/>
    <s v="Brescia"/>
    <x v="0"/>
    <x v="3"/>
    <x v="359"/>
    <m/>
    <s v="Other early stage\Late stage"/>
    <s v="Francesco Meneschincheri-Mimosa"/>
    <s v="Advisor"/>
    <s v="Francesco Meneschincheri"/>
    <s v="f.meneschincheri@gmail.com "/>
    <x v="258"/>
    <d v="2024-12-09T00:00:00"/>
    <x v="0"/>
    <s v="VV5"/>
    <m/>
    <x v="1"/>
    <m/>
    <m/>
    <s v="Rejected con motivazione 1.a a ottobre 2021 e a luglio 2022 con motivazione 2.a._x000a_Hanno chiuso un accordo con Telepass, che inserirà la loro elettronica nella nuova versione del Telepass (gratis per i clienti, royalty da parte di Telepass o acquisizione clienti per crossell)._x000a_CAC: €60,29, AOV: €106,83._x000a_Ricavi: 2024e: €1,5m, 2025e: €4,2m; 2026e: €8,4m._x000a_EBITDA: 2025e: -€308k; 2026e: €83k. _x000a_Fundraising: nel 2023 €1m (di cui €500k SFP e €500k con Azimut in equity) ad una pre money di €9m (CDP convertirà con il prossimo round)._x000a_Fundraising: €3m di cui €1m committed da CDP. Valutazione di €12m._x000a__x000a_&gt; motivo rejection: modello di business poco scalabile, prevalentemente B2C, Marginalità molto basse."/>
    <d v="2021-09-23T00:00:00"/>
    <x v="143"/>
    <s v="OUT"/>
    <m/>
    <m/>
    <m/>
    <m/>
    <m/>
    <m/>
    <m/>
    <m/>
    <m/>
    <m/>
    <m/>
    <m/>
    <m/>
    <m/>
    <m/>
    <m/>
    <m/>
    <m/>
    <m/>
    <m/>
    <m/>
    <m/>
    <m/>
    <m/>
    <m/>
  </r>
  <r>
    <s v="Ok"/>
    <s v="Ok"/>
    <s v="Ok"/>
    <x v="142"/>
    <m/>
    <n v="1097"/>
    <x v="361"/>
    <s v="Italy"/>
    <s v="Novara"/>
    <x v="11"/>
    <x v="1"/>
    <x v="360"/>
    <m/>
    <s v="Start-up stage\Venture"/>
    <s v="Autocandidatura"/>
    <s v="Autocandidatura"/>
    <s v="Simone Calderoni"/>
    <s v="simonecalderoni94@gmail.com"/>
    <x v="259"/>
    <d v="2019-07-04T00:00:00"/>
    <x v="0"/>
    <s v="VV2"/>
    <m/>
    <x v="8"/>
    <m/>
    <m/>
    <s v="Ricavo 2019: €20k; valutazione pre-money di €2.3m."/>
    <d v="2019-07-04T00:00:00"/>
    <x v="142"/>
    <s v="OUT"/>
    <m/>
    <m/>
    <m/>
    <m/>
    <m/>
    <m/>
    <m/>
    <m/>
    <m/>
    <m/>
    <m/>
    <m/>
    <m/>
    <m/>
    <m/>
    <m/>
    <m/>
    <m/>
    <m/>
    <m/>
    <m/>
    <m/>
    <m/>
    <m/>
    <m/>
  </r>
  <r>
    <s v="Ok"/>
    <s v="Ok"/>
    <s v="Ok"/>
    <x v="141"/>
    <s v=" "/>
    <n v="2408"/>
    <x v="362"/>
    <s v="Italy"/>
    <s v="Milano"/>
    <x v="0"/>
    <x v="3"/>
    <x v="361"/>
    <s v=" "/>
    <s v="Other early stage\Late stage"/>
    <s v="Elena Vittone"/>
    <s v="Proprietaria"/>
    <s v="Andrea Carpineti "/>
    <s v="andrea@futurefashionsolution.com"/>
    <x v="260"/>
    <d v="2022-06-30T00:00:00"/>
    <x v="0"/>
    <s v="VV5"/>
    <m/>
    <x v="3"/>
    <s v="Yes"/>
    <m/>
    <s v="Hanno appena concluso il percorso di accelerazione con Startup Wise Guys che ha deciso di seguire l’investimento iniziale di €55k con ulteriori €270k._x000a_La società è stata startup innovativa (fondata nel 2017) e da quest’anno PMI innovativa._x000a_Traction:_x000a_- 2,3x ricavi nel 2021 (da € 273k a €628k);_x000a_- €500k ricavi già confermati per il 2022 per la divisione Future Fashion. Prevedono di chiudere il 2022E con €2,3m;_x000a_- 11 clienti attivi, tra cui Armani, Valentino e Testoni._x000a_Il team è composto da 12 persone._x000a_Sono in raccolta per €5m (aucap), ma stanno valutando anche un convertibile bridge da €1m. "/>
    <d v="2022-05-20T00:00:00"/>
    <x v="141"/>
    <s v="OUT"/>
    <s v=" "/>
    <s v=" "/>
    <s v=" "/>
    <s v=" "/>
    <s v=" "/>
    <s v=" "/>
    <s v=" "/>
    <s v=" "/>
    <s v=" "/>
    <s v=" "/>
    <s v=" "/>
    <s v=" "/>
    <s v=" "/>
    <s v=" "/>
    <s v=" "/>
    <s v=" "/>
    <s v=" "/>
    <s v=" "/>
    <s v=" "/>
    <s v=" "/>
    <s v=" "/>
    <s v=" "/>
    <s v=" "/>
    <s v=" "/>
    <s v=" "/>
  </r>
  <r>
    <s v="Ok"/>
    <s v="Ok"/>
    <s v="Ok"/>
    <x v="144"/>
    <m/>
    <n v="1101"/>
    <x v="363"/>
    <s v="Italy"/>
    <s v="Roma"/>
    <x v="7"/>
    <x v="10"/>
    <x v="362"/>
    <m/>
    <s v="Start-up stage\Venture"/>
    <s v="Gabriele Rossi-Blue Ocean Finance"/>
    <s v="Advisor"/>
    <s v="Gabriele Rossi"/>
    <s v="gabriele.rossi@blueoceanfinance.it"/>
    <x v="261"/>
    <d v="2019-07-08T00:00:00"/>
    <x v="0"/>
    <s v="VV4"/>
    <s v="Si"/>
    <x v="13"/>
    <m/>
    <m/>
    <s v="Fatturato da gennaio a maggio 2019: €355k; per adesso hanno raccolto circa €330k su valutazione pre-money di €2,5m._x000a_Business non interessante e, inoltre, iniziativa troppo seed con piano non da venture capital._x000a_Secondo i dati di Piano, la startup fatturerà al 2023 circa €2,4m."/>
    <d v="2019-07-11T00:00:00"/>
    <x v="144"/>
    <s v="OUT"/>
    <m/>
    <m/>
    <m/>
    <m/>
    <m/>
    <m/>
    <m/>
    <m/>
    <m/>
    <m/>
    <m/>
    <m/>
    <m/>
    <m/>
    <m/>
    <m/>
    <m/>
    <m/>
    <m/>
    <m/>
    <m/>
    <m/>
    <m/>
    <m/>
    <m/>
  </r>
  <r>
    <s v="Ok"/>
    <s v="Ok"/>
    <s v="Ok"/>
    <x v="145"/>
    <m/>
    <n v="1104"/>
    <x v="364"/>
    <s v="Italy"/>
    <s v="Napoli"/>
    <x v="12"/>
    <x v="4"/>
    <x v="363"/>
    <m/>
    <s v="Start-up stage\Venture"/>
    <s v="Marcello Minora-Kpmg"/>
    <s v="Advisor"/>
    <s v="Marcello Minora"/>
    <s v="mminora@KPMG.it"/>
    <x v="262"/>
    <d v="2019-09-05T00:00:00"/>
    <x v="0"/>
    <s v="VV2"/>
    <m/>
    <x v="5"/>
    <m/>
    <m/>
    <s v="Fatturato 2019: nullo; inizieranno nel 2020 con stima di circa €550k."/>
    <d v="2019-07-11T00:00:00"/>
    <x v="145"/>
    <s v="OUT"/>
    <m/>
    <m/>
    <m/>
    <m/>
    <m/>
    <m/>
    <m/>
    <m/>
    <m/>
    <m/>
    <m/>
    <m/>
    <m/>
    <m/>
    <m/>
    <m/>
    <m/>
    <m/>
    <m/>
    <m/>
    <m/>
    <m/>
    <m/>
    <m/>
    <m/>
  </r>
  <r>
    <s v="Ok"/>
    <s v="Ok"/>
    <s v="Ok"/>
    <x v="144"/>
    <m/>
    <n v="1105"/>
    <x v="365"/>
    <s v="Italy"/>
    <s v="Roma"/>
    <x v="7"/>
    <x v="10"/>
    <x v="364"/>
    <m/>
    <s v="Start-up stage\Venture"/>
    <s v="Alfredo Giorleo-Banca Promos"/>
    <s v="Advisor"/>
    <s v="Francesco Villari"/>
    <s v="francesco.villari@visionariaspa.com"/>
    <x v="263"/>
    <d v="2019-07-11T00:00:00"/>
    <x v="0"/>
    <s v="VV4"/>
    <s v="No"/>
    <x v="3"/>
    <m/>
    <m/>
    <s v="L'iniziativa non fattura nulla. Al di là di questo non credo che la tipologia di business rientri nella policy d'investimento del Fondo VV4."/>
    <d v="2019-07-11T00:00:00"/>
    <x v="144"/>
    <s v="OUT"/>
    <m/>
    <m/>
    <m/>
    <m/>
    <m/>
    <m/>
    <m/>
    <m/>
    <m/>
    <m/>
    <m/>
    <m/>
    <m/>
    <m/>
    <m/>
    <m/>
    <m/>
    <m/>
    <m/>
    <m/>
    <m/>
    <m/>
    <m/>
    <m/>
    <m/>
  </r>
  <r>
    <s v="Ok"/>
    <s v="Ok"/>
    <s v="Ok"/>
    <x v="145"/>
    <m/>
    <n v="1121"/>
    <x v="366"/>
    <s v="Italy"/>
    <s v="La Spezia"/>
    <x v="14"/>
    <x v="10"/>
    <x v="365"/>
    <m/>
    <s v="Start-up stage\Venture"/>
    <s v="Autocandidatura"/>
    <s v="Autocandidatura"/>
    <s v="Giacomo Violante"/>
    <s v="presidenza.sea@gmail.com"/>
    <x v="264"/>
    <d v="2019-09-05T00:00:00"/>
    <x v="0"/>
    <s v="VV2"/>
    <m/>
    <x v="5"/>
    <m/>
    <m/>
    <s v="Partecipati al 20% dalla Regione Liguria._x000a_Nei docs non vi sono metriche e principali economics."/>
    <d v="2019-07-19T00:00:00"/>
    <x v="145"/>
    <s v="OUT"/>
    <m/>
    <m/>
    <m/>
    <m/>
    <m/>
    <m/>
    <m/>
    <m/>
    <m/>
    <m/>
    <m/>
    <m/>
    <m/>
    <m/>
    <m/>
    <m/>
    <m/>
    <m/>
    <m/>
    <m/>
    <m/>
    <m/>
    <m/>
    <m/>
    <m/>
  </r>
  <r>
    <s v="Ok"/>
    <s v="Ok"/>
    <s v="Ok"/>
    <x v="84"/>
    <m/>
    <n v="1131"/>
    <x v="367"/>
    <s v="Italy"/>
    <s v="Milano"/>
    <x v="0"/>
    <x v="6"/>
    <x v="366"/>
    <m/>
    <s v="Start-up stage\Venture"/>
    <s v="Fabio Mondini-CB Growth Capital"/>
    <s v="Advisor"/>
    <s v="Fabio Mondini"/>
    <s v="fmondini@crossborder.it"/>
    <x v="265"/>
    <d v="2019-09-30T00:00:00"/>
    <x v="0"/>
    <s v="VV2"/>
    <m/>
    <x v="5"/>
    <m/>
    <m/>
    <s v="La società genera ricavi attraverso la vendita dell'hardware e le vendite riccorrenti dei reagenti; fatturato 2018: €316k e per il 2019 gli ordini sono per oltre €700k._x000a_In raccolta per €2.5m."/>
    <d v="2019-07-25T00:00:00"/>
    <x v="84"/>
    <s v="OUT"/>
    <m/>
    <m/>
    <m/>
    <m/>
    <m/>
    <m/>
    <m/>
    <m/>
    <m/>
    <m/>
    <m/>
    <m/>
    <m/>
    <m/>
    <m/>
    <m/>
    <m/>
    <m/>
    <m/>
    <m/>
    <m/>
    <m/>
    <m/>
    <m/>
    <m/>
  </r>
  <r>
    <s v="Ok"/>
    <s v="Ok"/>
    <s v="Ok"/>
    <x v="146"/>
    <m/>
    <n v="1132"/>
    <x v="368"/>
    <s v="Italy"/>
    <s v="N.A. Italy"/>
    <x v="3"/>
    <x v="1"/>
    <x v="367"/>
    <m/>
    <s v="Start-up stage\Venture"/>
    <s v="Luca Raffael-La compagnia holding"/>
    <s v="Advisor"/>
    <s v="Luca Raffaeli"/>
    <s v="luca.raffaeli@lacompagnia.it"/>
    <x v="265"/>
    <d v="2019-09-30T00:00:00"/>
    <x v="0"/>
    <s v="VV2"/>
    <m/>
    <x v="11"/>
    <m/>
    <m/>
    <s v="Nel pitch non sono indicati economics. Richiesti maggiori dati per capire stato di vita."/>
    <d v="2019-07-25T00:00:00"/>
    <x v="146"/>
    <s v="OUT"/>
    <m/>
    <m/>
    <m/>
    <m/>
    <m/>
    <m/>
    <m/>
    <m/>
    <m/>
    <m/>
    <m/>
    <m/>
    <m/>
    <m/>
    <m/>
    <m/>
    <m/>
    <m/>
    <m/>
    <m/>
    <m/>
    <m/>
    <m/>
    <m/>
    <m/>
  </r>
  <r>
    <s v="Ok"/>
    <s v="Ok"/>
    <s v="Ok"/>
    <x v="10"/>
    <m/>
    <n v="1136"/>
    <x v="369"/>
    <s v="Italy"/>
    <s v="Roma"/>
    <x v="7"/>
    <x v="1"/>
    <x v="368"/>
    <m/>
    <s v="Start-up stage\Venture"/>
    <s v="Autocandidatura"/>
    <s v="Autocandidatura"/>
    <s v="Paolo Angelucci"/>
    <s v="paolo.angelucci.work@gmail.com"/>
    <x v="266"/>
    <d v="2019-07-30T00:00:00"/>
    <x v="0"/>
    <s v="VV4"/>
    <s v="Si"/>
    <x v="3"/>
    <m/>
    <m/>
    <s v="Nel 2018 la startup ha fatturato circa €300k._x000a_La valutazione pre-money e di €2.3m. In raccolta per €250k."/>
    <d v="2019-07-25T00:00:00"/>
    <x v="10"/>
    <s v="OUT"/>
    <m/>
    <m/>
    <m/>
    <m/>
    <m/>
    <m/>
    <m/>
    <m/>
    <m/>
    <m/>
    <m/>
    <m/>
    <m/>
    <m/>
    <m/>
    <m/>
    <m/>
    <m/>
    <m/>
    <m/>
    <m/>
    <m/>
    <m/>
    <m/>
    <m/>
  </r>
  <r>
    <s v="Ok"/>
    <s v="Ok"/>
    <s v="Ok"/>
    <x v="52"/>
    <m/>
    <n v="1138"/>
    <x v="370"/>
    <s v="Abroad"/>
    <s v="Londra"/>
    <x v="10"/>
    <x v="5"/>
    <x v="369"/>
    <m/>
    <s v="Start-up stage\Venture"/>
    <s v="Autocandidatura"/>
    <s v="Autocandidatura"/>
    <s v="Francesco Campus"/>
    <s v="f.campus@energyexpert.it"/>
    <x v="267"/>
    <d v="2023-02-20T00:00:00"/>
    <x v="0"/>
    <s v="VV5"/>
    <m/>
    <x v="9"/>
    <m/>
    <m/>
    <s v="Fatto incontro  il 19/9. Iniziativa seed, prodotto ancora in fase prototipale._x000a__x000a_Iniziativa assegnata a VV2 il 25/07/19. Viene assegnata nuovamente a VV2 il 26/03/20 come Diritto di First Refusal – Invito Innova Venture._x000a__x000a_Rejected nel 2020 con motivazione 1.a, ci ha riscritto a settembre 2021._x000a_Sta raccogliendo €500k, di cui €100k li ha messi Ulixes Capital Partners e €400k CDP, tuttavia si può inserire un nuovo investitore e questo consente di diminuire la quota di CDP. Clobot ha inoltre ottenuto €1m di finanziamento Invitalia a otto anni ad interessi zero con un anno di preammortamento per consegnare il macchinario a Benetton._x000a_Fatturato atteso 2021 €3m, con sole 2 macchine vendute. Margini del 70%._x000a__x000a_Elena li ha sentiti per organizzare una call, anticipandogli che un round da €500k non è in target per noi. Hanno risposto che preferisono rimandare la call a quando raccoglieranno il Series A._x000a__x000a_Rejected ad ottobre 2021 con motivazione 2.a, li abbiamo risentiti a gennaio 2023 ma ci hanno risposto che non ci sono aggiornamenti nè sul lato business che sul lato fundraising."/>
    <d v="2020-03-26T00:00:00"/>
    <x v="52"/>
    <s v="OUT"/>
    <m/>
    <m/>
    <m/>
    <m/>
    <m/>
    <m/>
    <m/>
    <m/>
    <m/>
    <m/>
    <m/>
    <m/>
    <m/>
    <m/>
    <m/>
    <m/>
    <m/>
    <m/>
    <m/>
    <m/>
    <m/>
    <m/>
    <m/>
    <m/>
    <m/>
  </r>
  <r>
    <s v="Ok"/>
    <s v="Ok"/>
    <s v="Ok"/>
    <x v="69"/>
    <m/>
    <n v="1143"/>
    <x v="371"/>
    <s v="Abroad"/>
    <s v="New York"/>
    <x v="4"/>
    <x v="1"/>
    <x v="370"/>
    <m/>
    <s v="Other early stage\Late stage"/>
    <s v="Autocandidatura"/>
    <s v="Autocandidatura"/>
    <s v="Yannis Moati"/>
    <s v="yannis@hospitalityinnovated.com"/>
    <x v="268"/>
    <d v="2019-09-11T00:00:00"/>
    <x v="0"/>
    <s v="VV2"/>
    <m/>
    <x v="5"/>
    <m/>
    <m/>
    <s v="Business similare a Day Break Hotel. Sono in raccolta per circa €3m._x000a_Il fatturato al primo anno da Piano sarà di circa €900k; all'ultimo anno di Piano la società prevede arrivare a un volume di vendita di circa €7.6m. Il Piano non è particolarmente ambizioso."/>
    <d v="2019-08-30T00:00:00"/>
    <x v="69"/>
    <s v="OUT"/>
    <m/>
    <m/>
    <m/>
    <m/>
    <m/>
    <m/>
    <m/>
    <m/>
    <m/>
    <m/>
    <m/>
    <m/>
    <m/>
    <m/>
    <m/>
    <m/>
    <m/>
    <m/>
    <m/>
    <m/>
    <m/>
    <m/>
    <m/>
    <m/>
    <m/>
  </r>
  <r>
    <s v="Ok"/>
    <s v="Ok"/>
    <s v="Ok"/>
    <x v="84"/>
    <m/>
    <n v="1145"/>
    <x v="372"/>
    <s v="Abroad"/>
    <s v="Atene"/>
    <x v="8"/>
    <x v="7"/>
    <x v="371"/>
    <m/>
    <s v="Start-up stage\Venture"/>
    <s v="Autocandidatura"/>
    <s v="Autocandidatura"/>
    <s v="Alexandros Sakellariou"/>
    <s v="a.sakellariou@paradoxkinetics.com"/>
    <x v="269"/>
    <d v="2019-09-30T00:00:00"/>
    <x v="0"/>
    <s v="VV2"/>
    <m/>
    <x v="3"/>
    <m/>
    <m/>
    <s v="Non credo che questo tipo di business possa interessare a VV2._x000a_Ad oggi la società sembra ancora in una fase molto seed (non produce fatturato). Il Piano (sintetico) nel pitch presenta ricavi al 2022 intorno ai €10m."/>
    <d v="2019-08-30T00:00:00"/>
    <x v="84"/>
    <s v="OUT"/>
    <m/>
    <m/>
    <m/>
    <m/>
    <m/>
    <m/>
    <m/>
    <m/>
    <m/>
    <m/>
    <m/>
    <m/>
    <m/>
    <m/>
    <m/>
    <m/>
    <m/>
    <m/>
    <m/>
    <m/>
    <m/>
    <m/>
    <m/>
    <m/>
    <m/>
  </r>
  <r>
    <s v="Ok"/>
    <s v="Ok"/>
    <s v="Ok"/>
    <x v="69"/>
    <m/>
    <n v="1147"/>
    <x v="373"/>
    <s v="Italy"/>
    <s v="Milano"/>
    <x v="0"/>
    <x v="1"/>
    <x v="372"/>
    <m/>
    <s v="Start-up stage\Venture"/>
    <s v="Autocandidatura"/>
    <s v="Autocandidatura"/>
    <s v="Andrea Goggi"/>
    <s v="a.goggi@jobby.works"/>
    <x v="270"/>
    <d v="2019-09-11T00:00:00"/>
    <x v="0"/>
    <s v="VV2"/>
    <m/>
    <x v="3"/>
    <m/>
    <m/>
    <s v="La startup ha fatturato nel 2018 circa €50k; nel 2019 fatturerà €275. Il Piano prevede al 2021 un fatturato di €7.4m._x000a_Sono in raccolta per €2m su valutazione pre-money di €4m."/>
    <d v="2019-08-30T00:00:00"/>
    <x v="69"/>
    <s v="OUT"/>
    <m/>
    <m/>
    <m/>
    <m/>
    <m/>
    <m/>
    <m/>
    <m/>
    <m/>
    <m/>
    <m/>
    <m/>
    <m/>
    <m/>
    <m/>
    <m/>
    <m/>
    <m/>
    <m/>
    <m/>
    <m/>
    <m/>
    <m/>
    <m/>
    <m/>
  </r>
  <r>
    <s v="Ok"/>
    <s v="Ok"/>
    <s v="Ok"/>
    <x v="145"/>
    <m/>
    <n v="1149"/>
    <x v="374"/>
    <s v="Italy"/>
    <s v="Roma"/>
    <x v="7"/>
    <x v="1"/>
    <x v="373"/>
    <m/>
    <s v="Start-up stage\Venture"/>
    <s v="Autocandidatura"/>
    <s v="Autocandidatura"/>
    <s v="Alessandro Cordova"/>
    <s v="alessandro@inkdome.com"/>
    <x v="271"/>
    <d v="2019-09-05T00:00:00"/>
    <x v="0"/>
    <s v="VV4"/>
    <s v="Si"/>
    <x v="3"/>
    <m/>
    <m/>
    <s v="In raccolta per €400k._x000a_Fatturato atteso 2019: €128k."/>
    <d v="2019-08-30T00:00:00"/>
    <x v="145"/>
    <s v="OUT"/>
    <m/>
    <m/>
    <m/>
    <m/>
    <m/>
    <m/>
    <m/>
    <m/>
    <m/>
    <m/>
    <m/>
    <m/>
    <m/>
    <m/>
    <m/>
    <m/>
    <m/>
    <m/>
    <m/>
    <m/>
    <m/>
    <m/>
    <m/>
    <m/>
    <m/>
  </r>
  <r>
    <s v="Ok"/>
    <s v="Ok"/>
    <s v="Ok"/>
    <x v="69"/>
    <m/>
    <n v="1152"/>
    <x v="375"/>
    <s v="Italy"/>
    <s v="Milano"/>
    <x v="0"/>
    <x v="7"/>
    <x v="374"/>
    <m/>
    <s v="Start-up stage\Venture"/>
    <s v="Autocandidatura"/>
    <s v="Autocandidatura"/>
    <s v=" Alessandro Pittoni"/>
    <s v="alessandro@brandonbox.com"/>
    <x v="272"/>
    <d v="2019-09-11T00:00:00"/>
    <x v="0"/>
    <s v="VV2"/>
    <m/>
    <x v="5"/>
    <m/>
    <m/>
    <m/>
    <d v="2019-08-30T00:00:00"/>
    <x v="69"/>
    <s v="OUT"/>
    <m/>
    <m/>
    <m/>
    <m/>
    <m/>
    <m/>
    <m/>
    <m/>
    <m/>
    <m/>
    <m/>
    <m/>
    <m/>
    <m/>
    <m/>
    <m/>
    <m/>
    <m/>
    <m/>
    <m/>
    <m/>
    <m/>
    <m/>
    <m/>
    <m/>
  </r>
  <r>
    <s v="Ok"/>
    <s v="Ok"/>
    <s v="Ok"/>
    <x v="84"/>
    <m/>
    <n v="1144"/>
    <x v="376"/>
    <s v="Abroad"/>
    <s v="San Francisco"/>
    <x v="4"/>
    <x v="2"/>
    <x v="375"/>
    <m/>
    <s v="Other early stage\Late stage"/>
    <s v="Autocandidatura"/>
    <s v="Autocandidatura"/>
    <s v="Oleksiy Lubinsky"/>
    <s v="lubinsky@my.rentberry.com"/>
    <x v="268"/>
    <d v="2019-09-30T00:00:00"/>
    <x v="0"/>
    <s v="VV2"/>
    <m/>
    <x v="16"/>
    <m/>
    <m/>
    <m/>
    <d v="2019-09-05T00:00:00"/>
    <x v="84"/>
    <s v="OUT"/>
    <m/>
    <m/>
    <m/>
    <m/>
    <m/>
    <m/>
    <m/>
    <m/>
    <m/>
    <m/>
    <m/>
    <m/>
    <m/>
    <m/>
    <m/>
    <m/>
    <m/>
    <m/>
    <m/>
    <m/>
    <m/>
    <m/>
    <m/>
    <m/>
    <m/>
  </r>
  <r>
    <s v="Ok"/>
    <s v="Ok"/>
    <s v="Ok"/>
    <x v="69"/>
    <m/>
    <n v="1153"/>
    <x v="377"/>
    <s v="Italy"/>
    <s v="La Spezia"/>
    <x v="14"/>
    <x v="2"/>
    <x v="376"/>
    <m/>
    <s v="Start-up stage\Venture"/>
    <s v="Autocandidatura"/>
    <s v="Autocandidatura"/>
    <s v="Fabio Bertella"/>
    <s v="fbertella@optisoft.it"/>
    <x v="273"/>
    <d v="2019-08-30T00:00:00"/>
    <x v="0"/>
    <s v="VV4"/>
    <s v="Si"/>
    <x v="1"/>
    <m/>
    <m/>
    <s v="Fatturato attuale pari a zero."/>
    <d v="2019-09-05T00:00:00"/>
    <x v="69"/>
    <s v="OUT"/>
    <m/>
    <m/>
    <m/>
    <m/>
    <m/>
    <m/>
    <m/>
    <m/>
    <m/>
    <m/>
    <m/>
    <m/>
    <m/>
    <m/>
    <m/>
    <m/>
    <m/>
    <m/>
    <m/>
    <m/>
    <m/>
    <m/>
    <m/>
    <m/>
    <m/>
  </r>
  <r>
    <s v="Ok"/>
    <s v="Ok"/>
    <s v="Ok"/>
    <x v="141"/>
    <s v=" "/>
    <n v="2416"/>
    <x v="378"/>
    <s v="Italy"/>
    <s v="Milano"/>
    <x v="0"/>
    <x v="2"/>
    <x v="377"/>
    <s v=" "/>
    <s v="Other early stage\Late stage"/>
    <s v="Elena Vittone"/>
    <s v="Proprietaria"/>
    <s v="Carolina Montagna-B Heroes"/>
    <s v="carolina@bholding.org"/>
    <x v="274"/>
    <d v="2022-06-30T00:00:00"/>
    <x v="0"/>
    <s v="VV5"/>
    <m/>
    <x v="9"/>
    <m/>
    <m/>
    <s v="Fondata nel 2020. Progetti futuri: (i) App  KUIRI Megamix che consente ai clienti di ordinare_x000a_contemporaneamente da diversi food brand ricevendo una sola consegna e (ii) creazione di una rete di Cloud Kitchen tramite franchising._x000a_Ricavi netti: €990k nel 2021; €2,8m nel 2022E; €5,3m nel 2023E; €9,4m nel 2024E._x000a_Sta chiudendo ora un round bridge da €2m. Probabilmente faranno un series A a inizio 2023._x000a_Ci aggiorneranno quando chiuderanno il round, e ci manderanno captable aggiornata e numeri chiusi H1 2022."/>
    <d v="2022-06-06T00:00:00"/>
    <x v="141"/>
    <s v="OUT"/>
    <s v=" "/>
    <s v=" "/>
    <s v=" "/>
    <s v=" "/>
    <s v=" "/>
    <s v=" "/>
    <s v=" "/>
    <s v=" "/>
    <s v=" "/>
    <s v=" "/>
    <s v=" "/>
    <s v=" "/>
    <s v=" "/>
    <s v=" "/>
    <s v=" "/>
    <s v=" "/>
    <s v=" "/>
    <s v=" "/>
    <s v=" "/>
    <s v=" "/>
    <s v=" "/>
    <s v=" "/>
    <s v=" "/>
    <s v=" "/>
    <s v=" "/>
  </r>
  <r>
    <s v="Ok"/>
    <s v="Ok"/>
    <s v="Ok"/>
    <x v="84"/>
    <m/>
    <n v="1170"/>
    <x v="379"/>
    <s v="Abroad"/>
    <s v="Potters Bar"/>
    <x v="10"/>
    <x v="2"/>
    <x v="378"/>
    <m/>
    <s v="Start-up stage\Venture"/>
    <s v="Gabriele Belfiore-Capital Venture Consulting"/>
    <s v="Advisor"/>
    <s v="Gabriele Belfiore "/>
    <s v="team@capitalventureconsulting.com"/>
    <x v="275"/>
    <d v="2019-09-30T00:00:00"/>
    <x v="0"/>
    <s v="VV2"/>
    <m/>
    <x v="5"/>
    <m/>
    <m/>
    <s v="Dalla fondazione dell'iniziativa ad oggi hanno ricevuto €1,5m di prenotazioni, raddoppiando l'importo anno su anno (2019: €1 m +, 2018: €500k, 2017: €220k, 2016: €110k). L'obiettivo per il 2019 è consolidare la presenza sul mercato italiano e il lancio in UK._x000a_Il revenue model si basa su una commissione del 20% sulle prenotazioni finali._x000a_L'iniziativa è in raccolta per €1m su valutazione pre-money di €4m."/>
    <d v="2019-09-19T00:00:00"/>
    <x v="84"/>
    <s v="OUT"/>
    <m/>
    <m/>
    <m/>
    <m/>
    <m/>
    <m/>
    <m/>
    <m/>
    <m/>
    <m/>
    <m/>
    <m/>
    <m/>
    <m/>
    <m/>
    <m/>
    <m/>
    <m/>
    <m/>
    <m/>
    <m/>
    <m/>
    <m/>
    <m/>
    <m/>
  </r>
  <r>
    <s v="Ok"/>
    <s v="Ok"/>
    <s v="Ok"/>
    <x v="141"/>
    <s v=" "/>
    <n v="2434"/>
    <x v="380"/>
    <s v="Italy"/>
    <s v="Milano"/>
    <x v="0"/>
    <x v="6"/>
    <x v="379"/>
    <s v=" "/>
    <s v="Start-up stage\Venture"/>
    <s v="Elena Vittone"/>
    <s v="Proprietaria"/>
    <s v="Guido Magrin"/>
    <s v="guido.magrin@teiacare.com"/>
    <x v="276"/>
    <d v="2022-06-30T00:00:00"/>
    <x v="0"/>
    <s v="VV5"/>
    <m/>
    <x v="9"/>
    <s v="Yes"/>
    <m/>
    <s v="Fondata nel 2018. Team composto da 22 persone._x000a_Ad oggi hanno 25 strutture clienti, di cui il 25% sono strutture pubbliche._x000a_Fatturato 2018, 2019 e 2020 pari a €0. Fatturato 2021 pari a circa €500k. Stimano per il 2022 un fatturato pari a €3m. Ad oggi, hanno realizzato un fatturato di €500k._x000a_Stanno chiudendo un aucap da €2m con gli investitori attuali e un investitore strategico (un grosso gruppo di RSA) + €1m da Smart&amp;Start._x000a_Hanno a piano un nuovo aucap a metà dell'anno prossimo."/>
    <d v="2022-06-23T00:00:00"/>
    <x v="141"/>
    <s v="OUT"/>
    <s v=" "/>
    <s v=" "/>
    <s v=" "/>
    <s v=" "/>
    <s v=" "/>
    <s v=" "/>
    <s v=" "/>
    <s v=" "/>
    <s v=" "/>
    <s v=" "/>
    <s v=" "/>
    <s v=" "/>
    <s v=" "/>
    <s v=" "/>
    <s v=" "/>
    <s v=" "/>
    <s v=" "/>
    <s v=" "/>
    <s v=" "/>
    <s v=" "/>
    <s v=" "/>
    <s v=" "/>
    <s v=" "/>
    <s v=" "/>
    <s v=" "/>
  </r>
  <r>
    <s v="Ok"/>
    <s v="Ok"/>
    <s v="Ok"/>
    <x v="84"/>
    <m/>
    <n v="1173"/>
    <x v="381"/>
    <s v="Italy"/>
    <s v="Rovereto"/>
    <x v="2"/>
    <x v="2"/>
    <x v="380"/>
    <m/>
    <s v="Other early stage\Late stage"/>
    <s v="Patrizia Piparo-MyDraco"/>
    <s v="Advisor"/>
    <s v="Patrizia Piparo"/>
    <s v="patrizia.piparo@mydraco.biz"/>
    <x v="277"/>
    <d v="2019-09-30T00:00:00"/>
    <x v="0"/>
    <s v="VV2"/>
    <m/>
    <x v="13"/>
    <m/>
    <m/>
    <s v="L'iniziativa nel 2018 ha fatturato circa €470k; nel 2019 fatturerà €570k; il Piano non è da venture capital, al 2023 la startup fatturerà €1.3m._x000a_L'iniziativa sembrerebbe non interessante e inoltre in una fase troppo seed per VV2."/>
    <d v="2019-09-26T00:00:00"/>
    <x v="84"/>
    <s v="OUT"/>
    <m/>
    <m/>
    <m/>
    <m/>
    <m/>
    <m/>
    <m/>
    <m/>
    <m/>
    <m/>
    <m/>
    <m/>
    <m/>
    <m/>
    <m/>
    <m/>
    <m/>
    <m/>
    <m/>
    <m/>
    <m/>
    <m/>
    <m/>
    <m/>
    <m/>
  </r>
  <r>
    <s v="Ok"/>
    <s v="Ok"/>
    <s v="Ok"/>
    <x v="84"/>
    <m/>
    <n v="1175"/>
    <x v="382"/>
    <s v="Italy"/>
    <s v="Roma"/>
    <x v="7"/>
    <x v="8"/>
    <x v="381"/>
    <m/>
    <s v="Start-up stage\Venture"/>
    <s v="Andrea Bonabello-BizPlace"/>
    <s v="Advisor"/>
    <s v="Andrea Bonabello"/>
    <s v="andrea@bizplace.it"/>
    <x v="278"/>
    <d v="2019-09-30T00:00:00"/>
    <x v="0"/>
    <s v="VV4"/>
    <s v="Si"/>
    <x v="3"/>
    <m/>
    <m/>
    <s v="L'iniziativa ha realizzato un impianto dimostrativo in Trentino Alto Adige._x000a__x000a_La valutazione pre-money è di €8m._x000a__x000a_Società in fase pre-revenue."/>
    <d v="2019-09-26T00:00:00"/>
    <x v="84"/>
    <s v="OUT"/>
    <m/>
    <m/>
    <m/>
    <m/>
    <m/>
    <m/>
    <m/>
    <m/>
    <m/>
    <m/>
    <m/>
    <m/>
    <m/>
    <m/>
    <m/>
    <m/>
    <m/>
    <m/>
    <m/>
    <m/>
    <m/>
    <m/>
    <m/>
    <m/>
    <m/>
  </r>
  <r>
    <s v="Ok"/>
    <s v="Ok"/>
    <s v="Ok"/>
    <x v="84"/>
    <m/>
    <n v="1176"/>
    <x v="383"/>
    <s v="Italy"/>
    <s v="Torino"/>
    <x v="11"/>
    <x v="2"/>
    <x v="382"/>
    <m/>
    <s v="Start-up stage\Venture"/>
    <s v="Autocandidatura"/>
    <s v="Autocandidatura"/>
    <s v="Alessandro Zocca"/>
    <s v="a.zocca@gogobus.it"/>
    <x v="279"/>
    <d v="2019-09-30T00:00:00"/>
    <x v="0"/>
    <s v="VV2"/>
    <m/>
    <x v="5"/>
    <m/>
    <m/>
    <s v="Troppo seed per VV2; l'iniziativa ha fatturato circa €450k. Hanno una valutazione pre-money di €2.2m."/>
    <d v="2019-09-26T00:00:00"/>
    <x v="84"/>
    <s v="OUT"/>
    <m/>
    <m/>
    <m/>
    <m/>
    <m/>
    <m/>
    <m/>
    <m/>
    <m/>
    <m/>
    <m/>
    <m/>
    <m/>
    <m/>
    <m/>
    <m/>
    <m/>
    <m/>
    <m/>
    <m/>
    <m/>
    <m/>
    <m/>
    <m/>
    <m/>
  </r>
  <r>
    <s v="Ok"/>
    <s v="Ok"/>
    <s v="Ok"/>
    <x v="105"/>
    <m/>
    <n v="1177"/>
    <x v="384"/>
    <s v="Italy"/>
    <s v="Milano"/>
    <x v="0"/>
    <x v="10"/>
    <x v="383"/>
    <m/>
    <s v="Start-up stage\Venture"/>
    <s v="Pierluigi Borlè-Banca Profilo"/>
    <s v="Advisor"/>
    <s v="Giovanni Pinelli"/>
    <s v="giovannipinelli@gmail.com"/>
    <x v="280"/>
    <d v="2022-11-28T00:00:00"/>
    <x v="0"/>
    <s v="VV5"/>
    <m/>
    <x v="12"/>
    <m/>
    <m/>
    <s v="Rejected con motivazione 1.m nel 2019, ci è stata risegnalata nel 2022._x000a_La società è stata fondata nel 2016.+€1m nel 2021. Stima di superare €2m di ricavi nel 2022. _x000a_In raccolta per €1,4m._x000a__x000a_&gt; Percorso di crescita, size del round, obiettivo di quotazione"/>
    <d v="2019-09-26T00:00:00"/>
    <x v="105"/>
    <s v="OUT"/>
    <m/>
    <m/>
    <m/>
    <m/>
    <m/>
    <m/>
    <m/>
    <m/>
    <m/>
    <m/>
    <m/>
    <m/>
    <m/>
    <m/>
    <m/>
    <m/>
    <m/>
    <m/>
    <m/>
    <m/>
    <m/>
    <m/>
    <m/>
    <m/>
    <m/>
  </r>
  <r>
    <s v="Ok"/>
    <s v="Ok"/>
    <s v="Ok"/>
    <x v="147"/>
    <m/>
    <n v="1178"/>
    <x v="385"/>
    <s v="Italy"/>
    <s v="Milano"/>
    <x v="0"/>
    <x v="2"/>
    <x v="84"/>
    <m/>
    <s v="Start-up stage\Venture"/>
    <s v="Autocandidatura"/>
    <s v="Autocandidatura"/>
    <s v="Luca Scali"/>
    <s v="luca@cashinvoice.it"/>
    <x v="281"/>
    <d v="2019-10-10T00:00:00"/>
    <x v="0"/>
    <s v="VV4"/>
    <s v="Si"/>
    <x v="3"/>
    <m/>
    <m/>
    <m/>
    <d v="2019-10-04T00:00:00"/>
    <x v="147"/>
    <s v="OUT"/>
    <m/>
    <m/>
    <m/>
    <m/>
    <m/>
    <m/>
    <m/>
    <m/>
    <m/>
    <m/>
    <m/>
    <m/>
    <m/>
    <m/>
    <m/>
    <m/>
    <m/>
    <m/>
    <m/>
    <m/>
    <m/>
    <m/>
    <m/>
    <m/>
    <m/>
  </r>
  <r>
    <s v="Ok"/>
    <s v="Ok"/>
    <s v="Ok"/>
    <x v="146"/>
    <m/>
    <n v="1184"/>
    <x v="386"/>
    <s v="Italy"/>
    <s v="Milano"/>
    <x v="0"/>
    <x v="6"/>
    <x v="384"/>
    <m/>
    <s v="Start-up stage\Venture"/>
    <s v="Gerardo Dal Piva-Translink Strempel &amp; Co"/>
    <s v="Advisor"/>
    <s v="Gerardo Dal Piva"/>
    <s v="gdalpiva@translinkcf.it"/>
    <x v="282"/>
    <d v="2019-10-11T00:00:00"/>
    <x v="0"/>
    <s v="VV2"/>
    <m/>
    <x v="11"/>
    <m/>
    <m/>
    <s v="Nel sintetico pitch non ci sono indicate le metriche e il Piano prospettico._x000a_Richiesti approfondimenti."/>
    <d v="2019-10-04T00:00:00"/>
    <x v="146"/>
    <s v="OUT"/>
    <m/>
    <m/>
    <m/>
    <m/>
    <m/>
    <m/>
    <m/>
    <m/>
    <m/>
    <m/>
    <m/>
    <m/>
    <m/>
    <m/>
    <m/>
    <m/>
    <m/>
    <m/>
    <m/>
    <m/>
    <m/>
    <m/>
    <m/>
    <m/>
    <m/>
  </r>
  <r>
    <s v="Ok"/>
    <s v="Ok"/>
    <s v="Ok"/>
    <x v="147"/>
    <m/>
    <n v="1188"/>
    <x v="387"/>
    <s v="Italy"/>
    <s v="Milano"/>
    <x v="0"/>
    <x v="10"/>
    <x v="385"/>
    <m/>
    <s v="Start-up stage\Venture"/>
    <s v="Autocandidatura"/>
    <s v="Autocandidatura"/>
    <s v="Fabio Ferrari"/>
    <s v="hotterproject@hotmail.com"/>
    <x v="283"/>
    <d v="2019-10-11T00:00:00"/>
    <x v="0"/>
    <s v="VV2"/>
    <m/>
    <x v="5"/>
    <m/>
    <m/>
    <s v="Startup nata questo anno; credo sia ancora troppo seed per VV2. Inoltre nel pitch non sono presenti metriche ed economics."/>
    <d v="2019-10-10T00:00:00"/>
    <x v="147"/>
    <s v="OUT"/>
    <m/>
    <m/>
    <m/>
    <m/>
    <m/>
    <m/>
    <m/>
    <m/>
    <m/>
    <m/>
    <m/>
    <m/>
    <m/>
    <m/>
    <m/>
    <m/>
    <m/>
    <m/>
    <m/>
    <m/>
    <m/>
    <m/>
    <m/>
    <m/>
    <m/>
  </r>
  <r>
    <s v="Ok"/>
    <s v="Ok"/>
    <s v="Ok"/>
    <x v="146"/>
    <m/>
    <n v="1190"/>
    <x v="388"/>
    <s v="Italy"/>
    <s v="Roma"/>
    <x v="7"/>
    <x v="3"/>
    <x v="386"/>
    <m/>
    <s v="Start-up stage\Venture"/>
    <s v="Luigi Jovacchini-Consulenza e Risorse"/>
    <s v="Advisor"/>
    <s v="Luigi Jovacchini"/>
    <s v="jovacchini@consulenzaerisorse.it"/>
    <x v="284"/>
    <d v="2019-10-11T00:00:00"/>
    <x v="0"/>
    <s v="VV4"/>
    <s v="No"/>
    <x v="11"/>
    <m/>
    <m/>
    <s v="Il fabbisogno richiesto è di €1.5m._x000a_Richiesti approfondimenti."/>
    <d v="2019-10-10T00:00:00"/>
    <x v="146"/>
    <s v="OUT"/>
    <m/>
    <m/>
    <m/>
    <m/>
    <m/>
    <m/>
    <m/>
    <m/>
    <m/>
    <m/>
    <m/>
    <m/>
    <m/>
    <m/>
    <m/>
    <m/>
    <m/>
    <m/>
    <m/>
    <m/>
    <m/>
    <m/>
    <m/>
    <m/>
    <m/>
  </r>
  <r>
    <s v="Ok"/>
    <s v="Ok"/>
    <s v="Ok"/>
    <x v="96"/>
    <s v=" "/>
    <n v="2430"/>
    <x v="389"/>
    <s v="Italy"/>
    <s v="Torino"/>
    <x v="11"/>
    <x v="3"/>
    <x v="387"/>
    <s v=" "/>
    <s v="Start-up stage\Venture"/>
    <s v="Carolina Montagna-B Heroes"/>
    <s v="Investitori professionali"/>
    <s v="Roberto Carnicelli"/>
    <s v="roberto@eoliann.com"/>
    <x v="285"/>
    <d v="2024-10-30T00:00:00"/>
    <x v="0"/>
    <s v="VV5"/>
    <m/>
    <x v="2"/>
    <m/>
    <m/>
    <s v="Bocciata a giugno 2022 con motivazione 1.a (fase di vita)._x000a_Fondata nel 2022._x000a_Business model: B2B SaaS._x000a_Team: 16 persone di cui 4 co-founder._x000a_Ricavi: 2024e: €650k-€700k (YTD ottobre €600k) ad oggi non sono contratti ricorrenti; _x000a_Clienti/Partner commerciali: Terna, Italgas, Banco BPM, Unipol, ESA, Aws, Nvidia,Microsoft._x000a_Fundraised: al momento hanno raccolto nel 2022 da €1,5m ad una pre money di €4,5m con Primo Space. _x000a_Fundraising: €4m (di cui €2,5m committed da Primo Space e un fondo californiano Montage Ventures che farebbe da lead) ad una pre money di €14m._x000a__x000a_&gt; Fatta call il 30/10. Motivo rejection: struttura dell’operazione (pre money elevata rispetto allo stadio di vita dell’iniziativa)."/>
    <d v="2022-06-16T00:00:00"/>
    <x v="96"/>
    <s v="OUT"/>
    <s v=" "/>
    <s v=" "/>
    <s v=" "/>
    <s v=" "/>
    <s v=" "/>
    <s v=" "/>
    <s v=" "/>
    <s v=" "/>
    <s v=" "/>
    <s v=" "/>
    <s v=" "/>
    <s v=" "/>
    <s v=" "/>
    <s v=" "/>
    <s v=" "/>
    <s v=" "/>
    <s v=" "/>
    <s v=" "/>
    <s v=" "/>
    <s v=" "/>
    <s v=" "/>
    <s v=" "/>
    <s v=" "/>
    <s v=" "/>
    <s v=" "/>
  </r>
  <r>
    <s v="Ok"/>
    <s v="Ok"/>
    <s v="Ok"/>
    <x v="146"/>
    <m/>
    <n v="1192"/>
    <x v="390"/>
    <s v="Italy"/>
    <s v="Modena"/>
    <x v="1"/>
    <x v="6"/>
    <x v="388"/>
    <m/>
    <s v="Start-up stage\Venture"/>
    <s v="Franco Rigamonti-Arthesiana"/>
    <s v="Advisor"/>
    <s v="Franco Rigamonti"/>
    <s v="franco.rigamonti@arthesiana.it"/>
    <x v="286"/>
    <d v="2019-10-31T00:00:00"/>
    <x v="0"/>
    <s v="VV2"/>
    <m/>
    <x v="3"/>
    <m/>
    <m/>
    <s v="Troppo seed; al 2020 il fatturato stimato è di circa €150k. Hanno l'obiettivo di raccogliere €1m (in cambio di una quota di minoranza qualificata)."/>
    <d v="2019-10-17T00:00:00"/>
    <x v="146"/>
    <s v="OUT"/>
    <m/>
    <m/>
    <m/>
    <m/>
    <m/>
    <m/>
    <m/>
    <m/>
    <m/>
    <m/>
    <m/>
    <m/>
    <m/>
    <m/>
    <m/>
    <m/>
    <m/>
    <m/>
    <m/>
    <m/>
    <m/>
    <m/>
    <m/>
    <m/>
    <m/>
  </r>
  <r>
    <s v="Ok"/>
    <s v="Ok"/>
    <s v="Ok"/>
    <x v="148"/>
    <m/>
    <n v="1194"/>
    <x v="391"/>
    <s v="Italy"/>
    <s v="Roma"/>
    <x v="7"/>
    <x v="8"/>
    <x v="389"/>
    <m/>
    <s v="Start-up stage\Venture"/>
    <s v="Marco Addezio-Azimut"/>
    <s v="Altri"/>
    <s v="Marco Addezio"/>
    <s v="marco.addezio@azimut.it"/>
    <x v="287"/>
    <d v="2021-11-25T00:00:00"/>
    <x v="0"/>
    <s v="VV4"/>
    <s v="No"/>
    <x v="6"/>
    <m/>
    <m/>
    <s v="Rejected nel 2019 con motivazione 1.a._x000a_Fatturato 2021: €1m, 2022: €26m con €3,5m di ordini già chiusi per il Q1 2021._x000a_In raccolta per €25m."/>
    <d v="2019-10-17T00:00:00"/>
    <x v="148"/>
    <s v="OUT"/>
    <m/>
    <m/>
    <m/>
    <m/>
    <m/>
    <m/>
    <m/>
    <m/>
    <m/>
    <m/>
    <m/>
    <m/>
    <m/>
    <m/>
    <m/>
    <m/>
    <m/>
    <m/>
    <m/>
    <m/>
    <m/>
    <m/>
    <m/>
    <m/>
    <m/>
  </r>
  <r>
    <s v="Ok"/>
    <s v="Ok"/>
    <s v="Ok"/>
    <x v="131"/>
    <m/>
    <n v="1195"/>
    <x v="392"/>
    <s v="Italy"/>
    <s v="Roma"/>
    <x v="7"/>
    <x v="1"/>
    <x v="390"/>
    <m/>
    <s v="Start-up stage\Venture"/>
    <s v="Pierpaolo Mosca-PwC"/>
    <s v="Società di revisione"/>
    <s v="Pierpaolo Mosca"/>
    <s v="pierpaolo.mosca@pwc.com"/>
    <x v="288"/>
    <d v="2020-01-30T00:00:00"/>
    <x v="0"/>
    <s v="VV4"/>
    <s v="No"/>
    <x v="3"/>
    <m/>
    <m/>
    <s v="Fatta call di approfondimento il 30/01 (prima non avevano dato seguito a nostre richieste di approfondimento)."/>
    <d v="2019-10-17T00:00:00"/>
    <x v="131"/>
    <s v="OUT"/>
    <m/>
    <m/>
    <m/>
    <m/>
    <m/>
    <m/>
    <m/>
    <m/>
    <m/>
    <m/>
    <m/>
    <m/>
    <m/>
    <m/>
    <m/>
    <m/>
    <m/>
    <m/>
    <m/>
    <m/>
    <m/>
    <m/>
    <m/>
    <m/>
    <m/>
  </r>
  <r>
    <s v="Ok"/>
    <s v="Ok"/>
    <s v="Ok"/>
    <x v="149"/>
    <s v=" "/>
    <n v="2218"/>
    <x v="393"/>
    <s v="Italy"/>
    <s v="Roma"/>
    <x v="7"/>
    <x v="1"/>
    <x v="391"/>
    <s v=" "/>
    <s v="Start-up stage\Venture"/>
    <s v="Autocandidatura"/>
    <s v="Autocandidatura"/>
    <s v="Riccardo Petrucci"/>
    <s v="riccardo.petrucci@slinkshot.tech"/>
    <x v="289"/>
    <d v="2022-06-16T00:00:00"/>
    <x v="0"/>
    <s v="VV5"/>
    <s v="No"/>
    <x v="3"/>
    <m/>
    <m/>
    <s v="Nel 2020 era stata assegnata al fondo di trasferimento tecnologico._x000a__x000a_Fondata nel 2020. La società ha circa 17k utenti iscritti sull'app, ma non ha ancora iniziato la monetizzazione (pre-revenues). Il team è composto da 3 persone._x000a_Ha raccolto finora circa €90k ed è in fundraising per €750k (round che può estendersi fino a €1m), ad una pre-money valuation di €5m. Sul round c’è già un soft commitment di Exor Seeds per €150k, Plug&amp;Play e H14._x000a__x000a_Fatta call il 15/6._x000a_&gt; Fase di vita, da monitorare."/>
    <d v="2021-11-18T00:00:00"/>
    <x v="149"/>
    <s v="OUT"/>
    <s v=" "/>
    <s v=" "/>
    <s v=" "/>
    <s v=" "/>
    <s v=" "/>
    <s v=" "/>
    <s v=" "/>
    <s v=" "/>
    <s v=" "/>
    <s v=" "/>
    <s v=" "/>
    <s v=" "/>
    <s v=" "/>
    <s v=" "/>
    <s v=" "/>
    <s v=" "/>
    <s v=" "/>
    <s v=" "/>
    <s v=" "/>
    <s v=" "/>
    <s v=" "/>
    <s v=" "/>
    <s v=" "/>
    <s v=" "/>
    <s v=" "/>
  </r>
  <r>
    <s v="Ok"/>
    <s v="Ok"/>
    <s v="Ok"/>
    <x v="150"/>
    <m/>
    <n v="1197"/>
    <x v="394"/>
    <s v="Italy"/>
    <s v="Mantova"/>
    <x v="0"/>
    <x v="2"/>
    <x v="392"/>
    <m/>
    <s v="Other early stage\Late stage"/>
    <s v="Filippo Bratta-Scoutingca"/>
    <s v="Advisor"/>
    <s v="Filippo Bratta"/>
    <s v="f.bratta@scoutingca.com"/>
    <x v="290"/>
    <d v="2021-04-01T00:00:00"/>
    <x v="0"/>
    <s v="VV2"/>
    <m/>
    <x v="1"/>
    <m/>
    <m/>
    <s v="Già bocciata il 30/10/19 con motivazione 1.b._x000a_AGGIORNAMENTO: in raccolta tra €2m/€3m. Fatturato 2019: €1.1m, 2020E: €2.8m. Modello ibrido tra catene che hanno flotta propria e piattaforme tipo Everli; Cicalia ha un accordo con Ortofrutticola, grossista che si occupa di tutta la parte di magazzini, ecc. "/>
    <d v="2019-10-17T00:00:00"/>
    <x v="150"/>
    <s v="OUT"/>
    <m/>
    <m/>
    <m/>
    <m/>
    <m/>
    <m/>
    <m/>
    <m/>
    <m/>
    <m/>
    <m/>
    <m/>
    <m/>
    <m/>
    <m/>
    <m/>
    <m/>
    <m/>
    <m/>
    <m/>
    <m/>
    <m/>
    <m/>
    <m/>
    <m/>
  </r>
  <r>
    <s v="Ok"/>
    <s v="Ok"/>
    <s v="Ok"/>
    <x v="151"/>
    <m/>
    <n v="1198"/>
    <x v="395"/>
    <s v="Italy"/>
    <s v="Bari"/>
    <x v="6"/>
    <x v="7"/>
    <x v="393"/>
    <m/>
    <s v="Other early stage\Late stage"/>
    <s v="Giacomo Giurazza"/>
    <s v="Proprietaria"/>
    <s v="Salvatore Pepe"/>
    <s v="marketing@mosaicodigitale.it"/>
    <x v="290"/>
    <d v="2019-10-31T00:00:00"/>
    <x v="0"/>
    <s v="VV2"/>
    <m/>
    <x v="11"/>
    <m/>
    <m/>
    <s v="Nel pitch non sono indicate metriche e economics. Da quanto detto in BHeroes la startup fattura €2m._x000a__x000a_Richieste info in data 31/10."/>
    <d v="2019-10-17T00:00:00"/>
    <x v="151"/>
    <s v="OUT"/>
    <m/>
    <m/>
    <m/>
    <m/>
    <m/>
    <m/>
    <m/>
    <m/>
    <m/>
    <m/>
    <m/>
    <m/>
    <m/>
    <m/>
    <m/>
    <m/>
    <m/>
    <m/>
    <m/>
    <m/>
    <m/>
    <m/>
    <m/>
    <m/>
    <m/>
  </r>
  <r>
    <s v="Ok"/>
    <s v="Ok"/>
    <s v="Ok"/>
    <x v="15"/>
    <m/>
    <n v="1212"/>
    <x v="396"/>
    <s v="Italy"/>
    <s v="Milano"/>
    <x v="0"/>
    <x v="3"/>
    <x v="394"/>
    <m/>
    <s v="Other early stage\Late stage"/>
    <s v="Alessandro Pontari"/>
    <s v="Proprietaria"/>
    <s v="Francesco Paolo Ruggieri"/>
    <s v="francesco.ruggieri@bancaifis.it"/>
    <x v="291"/>
    <d v="2019-11-12T00:00:00"/>
    <x v="0"/>
    <s v="VV2"/>
    <m/>
    <x v="13"/>
    <m/>
    <m/>
    <s v="Ricavi 2019E: €1m; da Piano descritto la società fatturerà al 2023 circa €7m._x000a_Elevata concorrenza settoriale e iniziativa ancora seed per VV2/VV4."/>
    <d v="2019-10-28T00:00:00"/>
    <x v="15"/>
    <s v="OUT"/>
    <m/>
    <m/>
    <m/>
    <m/>
    <m/>
    <m/>
    <m/>
    <m/>
    <m/>
    <m/>
    <m/>
    <m/>
    <m/>
    <m/>
    <m/>
    <m/>
    <m/>
    <m/>
    <m/>
    <m/>
    <m/>
    <m/>
    <m/>
    <m/>
    <m/>
  </r>
  <r>
    <s v="Ok"/>
    <s v="Ok"/>
    <s v="Ok"/>
    <x v="82"/>
    <m/>
    <n v="1213"/>
    <x v="397"/>
    <s v="Italy"/>
    <s v="Roma"/>
    <x v="7"/>
    <x v="1"/>
    <x v="395"/>
    <m/>
    <s v="Other early stage\Late stage"/>
    <s v="Amedeo Giurazza"/>
    <s v="Proprietaria"/>
    <s v="Giuseppe Arturo"/>
    <s v="giuseppe@startlabservice.it"/>
    <x v="291"/>
    <d v="2024-07-09T00:00:00"/>
    <x v="0"/>
    <s v="VV5"/>
    <s v="Si"/>
    <x v="1"/>
    <m/>
    <m/>
    <s v="Bocciata a ottobre 2019 per settore di riferimento e capacità d'investimento del fondo. Bocciata a ottobre 2021 con motivazione 1.m_x000a_Fatta call il 2/10/2020._x000a_Ci ha riscritto ad ottobre 2021._x000a_Le metriche al 2024 sono le seguenti:_x000a_Turnover 2017: €1,6m, 2018: €2,6m, 2019: €3m, 2020: €186k, 2021: €225k; 2022: €2,6m; 2023: €5m; 2024e: €7m senza chiudere round e €8m con chiusura round; 2025e: €15,1m_x000a_Ha un catalogo di 12k prodotti servendo circa 300 clienti. Al 2024 hanno un Take rate del 18%._x000a_Fundraising: €2m a €8m di valutazione Pre-Money._x000a__x000a_Hanno approfittato delle difficoltà del periodo Covid per sviluppare una tecnologia (XML) che consente la totale integrazione con i partners sia in acquiszione prodotto che in distribuzione._x000a_&gt; Fatta call il 21/06. motivo rejection:business poco scalabile"/>
    <d v="2019-10-28T00:00:00"/>
    <x v="82"/>
    <s v="OUT"/>
    <m/>
    <m/>
    <m/>
    <m/>
    <m/>
    <m/>
    <m/>
    <m/>
    <m/>
    <m/>
    <m/>
    <m/>
    <m/>
    <m/>
    <m/>
    <m/>
    <m/>
    <m/>
    <m/>
    <m/>
    <m/>
    <m/>
    <m/>
    <m/>
    <m/>
  </r>
  <r>
    <s v="Ok"/>
    <s v="Ok"/>
    <s v="Ok"/>
    <x v="14"/>
    <m/>
    <n v="1214"/>
    <x v="398"/>
    <s v="Italy"/>
    <s v="Roma"/>
    <x v="7"/>
    <x v="3"/>
    <x v="396"/>
    <m/>
    <s v="Start-up stage\Venture"/>
    <s v="Giovanni Pinelli"/>
    <s v="Advisor"/>
    <s v="Niccolò De Leva"/>
    <s v="ndl@italianangels.net"/>
    <x v="291"/>
    <d v="2023-11-27T00:00:00"/>
    <x v="0"/>
    <s v="VV5"/>
    <s v="No"/>
    <x v="2"/>
    <m/>
    <m/>
    <s v="Rejected a gennaio 2020 con motivazione 1.m, ripresentata da IAG._x000a_Diventata PMI innovativa._x000a_Business model: B2B2B_x000a_Team: 25 persone (70% dedicata a R&amp;D)_x000a_Attualmente pipeline nel mercato della difesa (Fincantieri €6m)._x000a_Ricavi: 2021: €700k, 2022: €1m, 2023e: €1,3m_x000a_Fundraising: €10m con valutazione da €30m per internazionalizzazione _x000a_Ricevuti casi d'uso, richiesti BP e deckaggiornato._x000a__x000a_&gt; motivo rejection: struttura dell'operazione e percorso di crescita."/>
    <d v="2019-10-28T00:00:00"/>
    <x v="14"/>
    <s v="OUT"/>
    <m/>
    <m/>
    <m/>
    <m/>
    <m/>
    <m/>
    <m/>
    <m/>
    <m/>
    <m/>
    <m/>
    <m/>
    <m/>
    <m/>
    <m/>
    <m/>
    <m/>
    <m/>
    <m/>
    <m/>
    <m/>
    <m/>
    <m/>
    <m/>
    <m/>
  </r>
  <r>
    <s v="Ok"/>
    <s v="Ok"/>
    <s v="Ok"/>
    <x v="146"/>
    <m/>
    <n v="1218"/>
    <x v="399"/>
    <s v="Italy"/>
    <s v="Napoli"/>
    <x v="12"/>
    <x v="6"/>
    <x v="397"/>
    <m/>
    <s v="Start-up stage\Venture"/>
    <s v="Gianpaolo Venturato-CrossBorder"/>
    <s v="Advisor"/>
    <s v="Giampaolo Venturato"/>
    <s v="gventurato@crossborder.it"/>
    <x v="292"/>
    <d v="2019-10-31T00:00:00"/>
    <x v="0"/>
    <s v="VV2"/>
    <m/>
    <x v="1"/>
    <m/>
    <m/>
    <m/>
    <d v="2019-10-28T00:00:00"/>
    <x v="146"/>
    <s v="OUT"/>
    <m/>
    <m/>
    <m/>
    <m/>
    <m/>
    <m/>
    <m/>
    <m/>
    <m/>
    <m/>
    <m/>
    <m/>
    <m/>
    <m/>
    <m/>
    <m/>
    <m/>
    <m/>
    <m/>
    <m/>
    <m/>
    <m/>
    <m/>
    <m/>
    <m/>
  </r>
  <r>
    <s v="Ok"/>
    <s v="Ok"/>
    <s v="Ok"/>
    <x v="146"/>
    <m/>
    <n v="1222"/>
    <x v="400"/>
    <s v="Italy"/>
    <s v="Bari"/>
    <x v="6"/>
    <x v="1"/>
    <x v="398"/>
    <m/>
    <s v="Start-up stage\Venture"/>
    <s v="Bheroes"/>
    <s v="Altri"/>
    <s v="Francesca Bufano"/>
    <s v="francesca@oreegano.com"/>
    <x v="293"/>
    <d v="2019-10-31T00:00:00"/>
    <x v="0"/>
    <s v="VV2"/>
    <m/>
    <x v="1"/>
    <m/>
    <m/>
    <s v="Modello B2C e troppo seed."/>
    <d v="2019-10-28T00:00:00"/>
    <x v="146"/>
    <s v="OUT"/>
    <m/>
    <m/>
    <m/>
    <m/>
    <m/>
    <m/>
    <m/>
    <m/>
    <m/>
    <m/>
    <m/>
    <m/>
    <m/>
    <m/>
    <m/>
    <m/>
    <m/>
    <m/>
    <m/>
    <m/>
    <m/>
    <m/>
    <m/>
    <m/>
    <m/>
  </r>
  <r>
    <s v="Ok"/>
    <s v="Ok"/>
    <s v="Ok"/>
    <x v="15"/>
    <m/>
    <n v="1224"/>
    <x v="401"/>
    <s v="Italy"/>
    <s v="Milano"/>
    <x v="0"/>
    <x v="10"/>
    <x v="399"/>
    <m/>
    <s v="Start-up stage\Venture"/>
    <s v="Virginia Evangelista-Banca Akros"/>
    <s v="Advisor"/>
    <s v="Virginia Evangelista"/>
    <s v="virginia.evangelista@bancaakros.it"/>
    <x v="293"/>
    <d v="2019-10-31T00:00:00"/>
    <x v="0"/>
    <s v="VV2"/>
    <m/>
    <x v="11"/>
    <m/>
    <m/>
    <s v="La startup inizierà a fatturare nel 2020; il fatturato sarà di €4.8m. Il Piano prevede un volume di vendita che al 2024 raggiungerà gli €80m."/>
    <d v="2019-10-28T00:00:00"/>
    <x v="15"/>
    <s v="OUT"/>
    <m/>
    <m/>
    <m/>
    <m/>
    <m/>
    <m/>
    <m/>
    <m/>
    <m/>
    <m/>
    <m/>
    <m/>
    <m/>
    <m/>
    <m/>
    <m/>
    <m/>
    <m/>
    <m/>
    <m/>
    <m/>
    <m/>
    <m/>
    <m/>
    <m/>
  </r>
  <r>
    <s v="Ok"/>
    <s v="Ok"/>
    <s v="Ok"/>
    <x v="151"/>
    <m/>
    <n v="1225"/>
    <x v="402"/>
    <s v="Abroad"/>
    <s v="Berlino"/>
    <x v="20"/>
    <x v="2"/>
    <x v="400"/>
    <m/>
    <s v="Other early stage\Late stage"/>
    <s v="Mariano Ambrosio-P101"/>
    <s v="Investitori professionali"/>
    <s v="Mariano Ambrosio"/>
    <s v="m.ambrosio@p101.it"/>
    <x v="294"/>
    <d v="2019-11-22T00:00:00"/>
    <x v="0"/>
    <s v="VV2"/>
    <m/>
    <x v="17"/>
    <m/>
    <m/>
    <s v="€200k di MRR, 35% di GCM, +50% QoQ e 10x di LTV/CAC ratio._x000a_Fatturato 2019E: €3m (non so se è transato)."/>
    <d v="2019-10-28T00:00:00"/>
    <x v="151"/>
    <s v="OUT"/>
    <m/>
    <m/>
    <m/>
    <m/>
    <m/>
    <m/>
    <m/>
    <m/>
    <m/>
    <m/>
    <m/>
    <m/>
    <m/>
    <m/>
    <m/>
    <m/>
    <m/>
    <m/>
    <m/>
    <m/>
    <m/>
    <m/>
    <m/>
    <m/>
    <m/>
  </r>
  <r>
    <s v="Ok"/>
    <s v="Ok"/>
    <s v="Ok"/>
    <x v="125"/>
    <m/>
    <n v="732"/>
    <x v="403"/>
    <s v="Italy"/>
    <s v="Roma"/>
    <x v="7"/>
    <x v="2"/>
    <x v="401"/>
    <m/>
    <s v="Other early stage\Late stage"/>
    <s v="Gianluca Dettori-Primomiglio SGR"/>
    <s v="Investitori professionali"/>
    <s v="Chiara Russo"/>
    <s v="chiara.russo@codemotion.it"/>
    <x v="165"/>
    <d v="2022-06-13T00:00:00"/>
    <x v="0"/>
    <s v="VV5"/>
    <s v="No"/>
    <x v="18"/>
    <m/>
    <m/>
    <s v="Fatto incontro di aggiornamento il 7/4: sono in raccolta per €3m ad una pre-money valuation di €28m._x000a_Hanno chiuso il 2021 con €2m e prevedono €4m nel 2022._x000a_Incontro con Lazio Innova che ha confermato che il deal non è possibile in quanto è stata fondata nel 2013."/>
    <d v="2018-11-29T00:00:00"/>
    <x v="125"/>
    <s v="OUT"/>
    <m/>
    <m/>
    <m/>
    <m/>
    <m/>
    <m/>
    <m/>
    <m/>
    <m/>
    <m/>
    <m/>
    <m/>
    <m/>
    <m/>
    <m/>
    <m/>
    <m/>
    <m/>
    <m/>
    <m/>
    <m/>
    <m/>
    <m/>
    <m/>
    <m/>
  </r>
  <r>
    <s v="Ok"/>
    <s v="Ok"/>
    <s v="Ok"/>
    <x v="15"/>
    <m/>
    <n v="1230"/>
    <x v="404"/>
    <s v="Italy"/>
    <s v="Vicenza"/>
    <x v="13"/>
    <x v="10"/>
    <x v="402"/>
    <m/>
    <s v="Start-up stage\Venture"/>
    <s v="Cristina Bini-FII/CDP"/>
    <s v="Investitori professionali"/>
    <s v="Sara Appoloni"/>
    <s v="sara.appoloni@rondadesign.it"/>
    <x v="295"/>
    <d v="2019-10-28T00:00:00"/>
    <x v="0"/>
    <s v="VV2"/>
    <m/>
    <x v="5"/>
    <m/>
    <m/>
    <m/>
    <d v="2019-11-05T00:00:00"/>
    <x v="15"/>
    <s v="OUT"/>
    <m/>
    <m/>
    <m/>
    <m/>
    <m/>
    <m/>
    <m/>
    <m/>
    <m/>
    <m/>
    <m/>
    <m/>
    <m/>
    <m/>
    <m/>
    <m/>
    <m/>
    <m/>
    <m/>
    <m/>
    <m/>
    <m/>
    <m/>
    <m/>
    <m/>
  </r>
  <r>
    <s v="Ok"/>
    <s v="Ok"/>
    <s v="Ok"/>
    <x v="15"/>
    <m/>
    <n v="1231"/>
    <x v="405"/>
    <s v="Italy"/>
    <s v="Taranto"/>
    <x v="6"/>
    <x v="10"/>
    <x v="403"/>
    <m/>
    <s v="Start-up stage\Venture"/>
    <s v="Giacomo Giurazza"/>
    <s v="Proprietaria"/>
    <s v="Fabio Cerino"/>
    <s v="f.cerino@befreest.com"/>
    <x v="295"/>
    <d v="2019-10-28T00:00:00"/>
    <x v="0"/>
    <s v="VV2"/>
    <m/>
    <x v="3"/>
    <m/>
    <m/>
    <s v="Progetto ancora seed; l'iniziativa inizierà a fatturare dal 2020. Il volume d'affari si aggirerà intorno ai €5m. Il Piano prevede ricavi al 2024 pari a €27m."/>
    <d v="2019-11-05T00:00:00"/>
    <x v="15"/>
    <s v="OUT"/>
    <m/>
    <m/>
    <m/>
    <m/>
    <m/>
    <m/>
    <m/>
    <m/>
    <m/>
    <m/>
    <m/>
    <m/>
    <m/>
    <m/>
    <m/>
    <m/>
    <m/>
    <m/>
    <m/>
    <m/>
    <m/>
    <m/>
    <m/>
    <m/>
    <m/>
  </r>
  <r>
    <s v="Ok"/>
    <s v="Ok"/>
    <s v="Ok"/>
    <x v="152"/>
    <s v=" "/>
    <n v="2346"/>
    <x v="406"/>
    <s v="Italy"/>
    <s v="Roma"/>
    <x v="7"/>
    <x v="2"/>
    <x v="404"/>
    <s v=" "/>
    <s v="Start-up stage\Venture"/>
    <s v="Federico Botta-GOP"/>
    <s v="Advisor"/>
    <s v="Federico Botta"/>
    <s v="fbotta@gop.it"/>
    <x v="296"/>
    <d v="2025-03-03T00:00:00"/>
    <x v="3"/>
    <s v="VV5"/>
    <s v="No"/>
    <x v="12"/>
    <m/>
    <m/>
    <s v="Bocciata nel 2022 per fase di vita._x000a_Ricevuta email da Amedeo da parte del CEO/Founder: hanno terminato le risorse finanziarie e sembrano in difficoltà con un'evidente e significativo ritardo sul piano condiviso nel 2022. Inoltre lo strumento è un Convertibile con condizioni molto favorevoli agli investitori e non vi è traccia del commitment di UV, già socio. A maggior ragione si può dedurre che stiano andando male."/>
    <d v="2022-03-09T00:00:00"/>
    <x v="152"/>
    <s v="OUT"/>
    <s v=" "/>
    <s v=" "/>
    <s v=" "/>
    <s v=" "/>
    <s v=" "/>
    <s v=" "/>
    <s v=" "/>
    <s v=" "/>
    <s v=" "/>
    <s v=" "/>
    <s v=" "/>
    <s v=" "/>
    <m/>
    <m/>
    <m/>
    <m/>
    <m/>
    <m/>
    <m/>
    <m/>
    <m/>
    <m/>
    <m/>
    <m/>
    <m/>
  </r>
  <r>
    <s v="Ok"/>
    <s v="Ok"/>
    <s v="Ok"/>
    <x v="153"/>
    <m/>
    <n v="988"/>
    <x v="407"/>
    <s v="Italy"/>
    <s v="Milano"/>
    <x v="0"/>
    <x v="2"/>
    <x v="405"/>
    <m/>
    <s v="Other early stage\Late stage"/>
    <s v="Autocandidatura"/>
    <s v="Autocandidatura"/>
    <s v="Marco Brusamolino"/>
    <s v="marco.brusamolino@cercaofficina.it"/>
    <x v="237"/>
    <d v="2024-07-29T00:00:00"/>
    <x v="0"/>
    <s v="VV5"/>
    <m/>
    <x v="2"/>
    <s v="Yes"/>
    <m/>
    <s v="Bocciata a maggio 2019: 1.f., nel giugno 2022 con motivazione 2.a e nel dicembre 2023 con motivazione 2.a. Da monitorare._x000a_Nati nel 2014._x000a_Clienti: Arval, Autostrade, Hertz, Zity, Kia, Cbre, Michelin. Clienti anche nel mondo assicurativo (Verti e Wefox)._x000a_3 linee di business:_x000a_- business workshops: offrono accesso agli autoripatatori alla piattaforma per gestire i clienti (privati, flotte o assicurazioni). _x000a_Pricing: subscription 40€ mese._x000a_- fleet: offrono una piattaforma in cui è possibile gestire tutti gli interventi di riparazione. Pricing: 18% margine_x000a_- claims: servizio per agevolare le assicurazioni nella gestione dei sinistri (mandando link all’assicurato in cui carica le foto del danno e scelgono la carrozzeria con il prezzo più basso. Pricing: 5% dalle carrozzerie più una percentuale sul costo di riparazione._x000a_Fatturato 2021: €1,4m; 2022: €1,8m, 2023: €3m; 2024e: €5m (EBITDA positive); 2025e: €11,6m; 2026e: €26m._x000a_EBITDA 2024e: €55k._x000a_Revenue stream: subscription per i riparatori (34%), manutenzione di flotte B2B (57%), assicurazione (3%)._x000a_Fundraised: hanno raccolto €1,36m nel 2015-2017. Nel 2021 hanno raccolto altri €380k da privati per il lancio della piattaforma insurtech. Nel dicembre 2022 €2,5m ad una pre-money €12,5m con Gellify / Azimut (lead), CDP, Mazal Capital e BA._x000a_Captable: founder 45%, Azimut 10%, CDP 5%, BA il resto._x000a_Fundraising: sono in raccolta per €5m ad una pre-money di €25m (sono disposti a rivedere la pre-money) per il consolidamento in Italia, ampliamento in Francia e Spagna._x000a__x000a_&gt; Fatta call con Giulio il 25/07. Motivo rejection: pre money elevata, scalabilità del business (la parte delle assicurazioni interessante ma ancora all’inizio), time to market, 45% dei founder con il round si diluirebbero ancora di più."/>
    <d v="2019-05-16T00:00:00"/>
    <x v="153"/>
    <s v="OUT"/>
    <m/>
    <m/>
    <m/>
    <m/>
    <m/>
    <m/>
    <m/>
    <m/>
    <m/>
    <m/>
    <m/>
    <m/>
    <m/>
    <m/>
    <m/>
    <m/>
    <m/>
    <m/>
    <m/>
    <m/>
    <m/>
    <m/>
    <m/>
    <m/>
    <m/>
  </r>
  <r>
    <s v="Ok"/>
    <s v="Ok"/>
    <s v="Ok"/>
    <x v="151"/>
    <m/>
    <n v="1235"/>
    <x v="408"/>
    <s v="Italy"/>
    <s v="Milano"/>
    <x v="0"/>
    <x v="1"/>
    <x v="406"/>
    <m/>
    <s v="Start-up stage\Venture"/>
    <s v="Autocandidatura"/>
    <s v="Autocandidatura"/>
    <s v="Numex Srl"/>
    <s v="numex.app@libero.it"/>
    <x v="297"/>
    <d v="2019-11-22T00:00:00"/>
    <x v="0"/>
    <s v="VV2"/>
    <m/>
    <x v="1"/>
    <m/>
    <m/>
    <s v="Progetto molto seed; l'iniziativa inizierà a fatturare nel 2020. Il fatturato si attesterà a circa €1m."/>
    <d v="2019-11-05T00:00:00"/>
    <x v="151"/>
    <s v="OUT"/>
    <m/>
    <m/>
    <m/>
    <m/>
    <m/>
    <m/>
    <m/>
    <m/>
    <m/>
    <m/>
    <m/>
    <m/>
    <m/>
    <m/>
    <m/>
    <m/>
    <m/>
    <m/>
    <m/>
    <m/>
    <m/>
    <m/>
    <m/>
    <m/>
    <m/>
  </r>
  <r>
    <s v="Ok"/>
    <s v="Ok"/>
    <s v="Ok"/>
    <x v="154"/>
    <m/>
    <n v="1237"/>
    <x v="409"/>
    <s v="Italy"/>
    <s v="Pesaro"/>
    <x v="5"/>
    <x v="6"/>
    <x v="407"/>
    <m/>
    <s v="Other early stage\Late stage"/>
    <s v="Autocandidatura"/>
    <s v="Autocandidatura"/>
    <s v="Pietro Zani Massani "/>
    <s v="zani.massani@gmail.com"/>
    <x v="297"/>
    <d v="2020-01-07T00:00:00"/>
    <x v="0"/>
    <s v="VV2"/>
    <m/>
    <x v="5"/>
    <m/>
    <m/>
    <s v="Ha fatturato nel 2018 circa €1.8m; nel 2019E fatturerà circa €2.5m."/>
    <d v="2019-11-05T00:00:00"/>
    <x v="154"/>
    <s v="OUT"/>
    <m/>
    <m/>
    <m/>
    <m/>
    <m/>
    <m/>
    <m/>
    <m/>
    <m/>
    <m/>
    <m/>
    <m/>
    <m/>
    <m/>
    <m/>
    <m/>
    <m/>
    <m/>
    <m/>
    <m/>
    <m/>
    <m/>
    <m/>
    <m/>
    <m/>
  </r>
  <r>
    <s v="Ok"/>
    <s v="Ok"/>
    <s v="Ok"/>
    <x v="155"/>
    <m/>
    <n v="1736"/>
    <x v="410"/>
    <s v="Italy"/>
    <s v="Roma"/>
    <x v="7"/>
    <x v="3"/>
    <x v="408"/>
    <m/>
    <s v="Start-up stage\Venture"/>
    <s v="Lorenzo De Fabio-Lazio Innova"/>
    <s v="Investitori professionali"/>
    <s v="Gianni Baroni"/>
    <s v="gianni.baroni@cyberguru.eu"/>
    <x v="298"/>
    <d v="2022-06-06T00:00:00"/>
    <x v="0"/>
    <s v="VV5"/>
    <s v="No"/>
    <x v="9"/>
    <m/>
    <m/>
    <s v="Al primo anno di attività il fatturato stimato è di circa €1m. In 5 anni la società mira ad arrivare a circa €37m. In raccolta per €3.5m._x000a_Avevamo fissato call introduttiva il 16/12: annullata perché ha altri 2 investitori e ritiene meeting ininfluente._x000a__x000a_Risentito a mag22: sta chiudendo un convertendo da €2,5m con P101 e Adara Ventures, ha a piano un round da €15-20m in Q4 2022. Da risentire dopo l'estate."/>
    <d v="2020-11-26T00:00:00"/>
    <x v="155"/>
    <s v="OUT"/>
    <m/>
    <m/>
    <m/>
    <m/>
    <m/>
    <m/>
    <m/>
    <m/>
    <m/>
    <m/>
    <m/>
    <m/>
    <m/>
    <m/>
    <m/>
    <m/>
    <m/>
    <m/>
    <m/>
    <m/>
    <m/>
    <m/>
    <m/>
    <m/>
    <m/>
  </r>
  <r>
    <s v="Ok"/>
    <s v="Ok"/>
    <s v="Ok"/>
    <x v="156"/>
    <s v=" "/>
    <n v="2388"/>
    <x v="411"/>
    <s v="Italy"/>
    <s v="Roma"/>
    <x v="7"/>
    <x v="8"/>
    <x v="409"/>
    <s v=" "/>
    <s v="Start-up stage\Venture"/>
    <s v="Luca Masaro-KPMG"/>
    <s v="Advisor"/>
    <s v="Luca Masaro"/>
    <s v="lmasaro@KPMG.IT"/>
    <x v="299"/>
    <d v="2022-05-26T00:00:00"/>
    <x v="0"/>
    <s v="VV5"/>
    <s v="No"/>
    <x v="8"/>
    <s v="Yes"/>
    <m/>
    <s v="Fondata nel 2018._x000a_In relazione ai servizi di ricarica dei veicoli elettrici, alla fine del 2021, sono già operative 13 stazioni di ricarica con +200 stazioni (+400 punti di ricarica) in pipeline (già autorizzate), di cui 120 a Roma. _x000a_La società offre anche, per clienti pubblici e privati, una soluzione che combina la vendita di veicoli elettrici con la licenza di una piattaforma proprietaria cloud-based che abilita i clienti per gestire tutte le attività legate al noleggio della flotta di veicoli elettrici (tracciamento, pagamenti). Ad oggi, sono già stati venduti +370 veicoli elettrici ad istituzioni pubbliche e clienti privati._x000a_La Società, grazie a partnership commerciali (tra cui quella con Siemens), genererà ricavi anche dalla vendita di wall box per uso domestico e stazioni di ricarica per uso pubblico._x000a_Inoltre, il team di R&amp;S ha sviluppato un sistema di monitoraggio per ogni tipo di flotta di veicoli._x000a_Ha chiuso il 2021 con un fatturato di €1,0m. Fatturato 2022E pari a €4,0m, fatturato 2023E pari a €14,7m, fatturato 2024E pari a €30,5m._x000a_Il team è composto da 16 persone. La società è in raccolta per €15m."/>
    <d v="2022-04-28T00:00:00"/>
    <x v="156"/>
    <s v="OUT"/>
    <s v=" "/>
    <s v=" "/>
    <s v=" "/>
    <s v=" "/>
    <s v=" "/>
    <s v=" "/>
    <s v=" "/>
    <s v=" "/>
    <s v=" "/>
    <s v=" "/>
    <s v=" "/>
    <s v=" "/>
    <s v=" "/>
    <s v=" "/>
    <s v=" "/>
    <s v=" "/>
    <s v=" "/>
    <s v=" "/>
    <s v=" "/>
    <s v=" "/>
    <s v=" "/>
    <s v=" "/>
    <s v=" "/>
    <s v=" "/>
    <s v=" "/>
  </r>
  <r>
    <s v="Ok"/>
    <s v="Ok"/>
    <s v="Ok"/>
    <x v="15"/>
    <m/>
    <n v="1248"/>
    <x v="412"/>
    <s v="Italy"/>
    <s v="Roma"/>
    <x v="7"/>
    <x v="1"/>
    <x v="410"/>
    <m/>
    <s v="Start-up stage\Venture"/>
    <s v="Autocandidatura"/>
    <s v="Autocandidatura"/>
    <s v="Giulia Giontella"/>
    <s v="giontellagiulia@netscape.net"/>
    <x v="300"/>
    <d v="2019-11-15T00:00:00"/>
    <x v="0"/>
    <s v="VV4"/>
    <s v="Si"/>
    <x v="3"/>
    <m/>
    <m/>
    <s v="Fatturerà circa €100k al primo anno, al secondo circa €350k, al terzo circa €950k._x000a_In raccolta per €350k."/>
    <d v="2019-11-12T00:00:00"/>
    <x v="15"/>
    <s v="OUT"/>
    <m/>
    <m/>
    <m/>
    <m/>
    <m/>
    <m/>
    <m/>
    <m/>
    <m/>
    <m/>
    <m/>
    <m/>
    <m/>
    <m/>
    <m/>
    <m/>
    <m/>
    <m/>
    <m/>
    <m/>
    <m/>
    <m/>
    <m/>
    <m/>
    <m/>
  </r>
  <r>
    <s v="Ok"/>
    <s v="Ok"/>
    <s v="Ok"/>
    <x v="156"/>
    <s v=" "/>
    <n v="2395"/>
    <x v="413"/>
    <s v="Italy"/>
    <s v="Milano"/>
    <x v="0"/>
    <x v="6"/>
    <x v="411"/>
    <s v=" "/>
    <s v="Start-up stage\Venture"/>
    <s v="Elena Vittone"/>
    <s v="Proprietaria"/>
    <s v="Silvia Wang"/>
    <s v="silvia@serenis.it"/>
    <x v="301"/>
    <d v="2022-05-25T00:00:00"/>
    <x v="0"/>
    <s v="VV5"/>
    <m/>
    <x v="3"/>
    <s v="Yes"/>
    <m/>
    <s v="Fondata nel 2021._x000a_La piattaforma (come Unobravo) permette ai pazienti di compilare un questionario, a seguito del quale, grazie ad un algoritmo, viene individuato lo psicologo più adatto alle esigenze. Il primo colloquio è gratuito, le successive sedute hanno un costo di €45._x000a_Inoltre, la Società offre per i terapisti un software che consente di gestire prenotazioni, cancellazioni, avere visibilità sui pagamenti. _x000a_Il team è composto da 11 persone._x000a_Nel 2021 ha raccolto €1,1m ed è in fundraising per €3m ad una valutazione pre-money di €20m."/>
    <d v="2022-05-12T00:00:00"/>
    <x v="156"/>
    <s v="OUT"/>
    <s v=" "/>
    <s v=" "/>
    <s v=" "/>
    <s v=" "/>
    <s v=" "/>
    <s v=" "/>
    <s v=" "/>
    <s v=" "/>
    <s v=" "/>
    <s v=" "/>
    <s v=" "/>
    <s v=" "/>
    <s v=" "/>
    <s v=" "/>
    <s v=" "/>
    <s v=" "/>
    <s v=" "/>
    <s v=" "/>
    <s v=" "/>
    <s v=" "/>
    <s v=" "/>
    <s v=" "/>
    <s v=" "/>
    <s v=" "/>
    <s v=" "/>
  </r>
  <r>
    <s v="Ok"/>
    <s v="Ok"/>
    <s v="Ok"/>
    <x v="151"/>
    <m/>
    <n v="1251"/>
    <x v="414"/>
    <s v="Italy"/>
    <s v="Milano"/>
    <x v="0"/>
    <x v="8"/>
    <x v="412"/>
    <m/>
    <s v="Start-up stage\Venture"/>
    <s v="Simone Lo Giudice-Arkios Italy"/>
    <s v="Advisor"/>
    <s v="Simone Lo Giudice"/>
    <s v="simone.logiudice@arkios.it"/>
    <x v="302"/>
    <d v="2019-11-22T00:00:00"/>
    <x v="0"/>
    <s v="VV2"/>
    <m/>
    <x v="5"/>
    <m/>
    <m/>
    <m/>
    <d v="2019-11-19T00:00:00"/>
    <x v="151"/>
    <s v="OUT"/>
    <m/>
    <m/>
    <m/>
    <m/>
    <m/>
    <m/>
    <m/>
    <m/>
    <m/>
    <m/>
    <m/>
    <m/>
    <m/>
    <m/>
    <m/>
    <m/>
    <m/>
    <m/>
    <m/>
    <m/>
    <m/>
    <m/>
    <m/>
    <m/>
    <m/>
  </r>
  <r>
    <s v="Ok"/>
    <s v="Ok"/>
    <s v="Ok"/>
    <x v="151"/>
    <m/>
    <n v="1256"/>
    <x v="415"/>
    <s v="Abroad"/>
    <s v="Londra"/>
    <x v="10"/>
    <x v="3"/>
    <x v="413"/>
    <m/>
    <s v="Other early stage\Late stage"/>
    <s v=" Bruno Puricelli-Pairstech Capital Management LLP"/>
    <s v="Advisor"/>
    <s v="Bruno Puricelli"/>
    <s v="bruno.puricelli@pairstech.com"/>
    <x v="303"/>
    <d v="2019-11-22T00:00:00"/>
    <x v="0"/>
    <s v="VV2"/>
    <m/>
    <x v="5"/>
    <m/>
    <m/>
    <s v="In raccolta per £3m."/>
    <d v="2019-11-19T00:00:00"/>
    <x v="151"/>
    <s v="OUT"/>
    <m/>
    <m/>
    <m/>
    <m/>
    <m/>
    <m/>
    <m/>
    <m/>
    <m/>
    <m/>
    <m/>
    <m/>
    <m/>
    <m/>
    <m/>
    <m/>
    <m/>
    <m/>
    <m/>
    <m/>
    <m/>
    <m/>
    <m/>
    <m/>
    <m/>
  </r>
  <r>
    <s v="Ok"/>
    <s v="Ok"/>
    <s v="Ok"/>
    <x v="154"/>
    <m/>
    <n v="1257"/>
    <x v="416"/>
    <s v="Abroad"/>
    <s v="Londra"/>
    <x v="10"/>
    <x v="1"/>
    <x v="414"/>
    <m/>
    <s v="Other early stage\Late stage"/>
    <s v=" Bruno Puricelli-Pairstech Capital Management LLP"/>
    <s v="Advisor"/>
    <s v="Bruno Puricelli"/>
    <s v="bruno.puricelli@pairstech.com"/>
    <x v="303"/>
    <d v="2020-01-07T00:00:00"/>
    <x v="0"/>
    <s v="VV2"/>
    <m/>
    <x v="16"/>
    <m/>
    <m/>
    <s v="Società basata in UK: limiti regolamentari dopo Buzzoole"/>
    <d v="2019-11-19T00:00:00"/>
    <x v="154"/>
    <s v="OUT"/>
    <m/>
    <m/>
    <m/>
    <m/>
    <m/>
    <m/>
    <m/>
    <m/>
    <m/>
    <m/>
    <m/>
    <m/>
    <m/>
    <m/>
    <m/>
    <m/>
    <m/>
    <m/>
    <m/>
    <m/>
    <m/>
    <m/>
    <m/>
    <m/>
    <m/>
  </r>
  <r>
    <s v="Ok"/>
    <s v="Ok"/>
    <s v="Ok"/>
    <x v="157"/>
    <m/>
    <n v="1403"/>
    <x v="417"/>
    <s v="Italy"/>
    <s v="Frosinone"/>
    <x v="7"/>
    <x v="3"/>
    <x v="415"/>
    <m/>
    <s v="Start-up stage\Venture"/>
    <s v="Autocandidatura"/>
    <s v="Autocandidatura"/>
    <s v="Graziano Terenzi"/>
    <s v="g.terenzi@inglobetechnologies.com"/>
    <x v="304"/>
    <d v="2022-05-19T00:00:00"/>
    <x v="0"/>
    <s v="VV5"/>
    <s v="Si"/>
    <x v="3"/>
    <m/>
    <m/>
    <s v="Bocciata a marzo 2020: 1.a., ripresentata da Carlo Tursi._x000a_Da business plan è previsto un fatturato da €1,5m il primo anno dopo il fundraising._x000a_Round da €3m ad una pre-money valuation di €9m. _x000a__x000a_&gt; Team con competenze tech ma da strutturare la parte commerciale. Il terzo prodotto (Metastudio) ancora in pilot. Early stage da monitorare."/>
    <d v="2020-02-27T00:00:00"/>
    <x v="157"/>
    <s v="OUT"/>
    <m/>
    <m/>
    <m/>
    <m/>
    <m/>
    <m/>
    <m/>
    <m/>
    <m/>
    <m/>
    <m/>
    <m/>
    <m/>
    <m/>
    <m/>
    <m/>
    <m/>
    <m/>
    <m/>
    <m/>
    <m/>
    <m/>
    <m/>
    <m/>
    <m/>
  </r>
  <r>
    <s v="Ok"/>
    <s v="Ok"/>
    <s v="Ok"/>
    <x v="158"/>
    <m/>
    <n v="1261"/>
    <x v="418"/>
    <s v="Abroad"/>
    <s v="Lugano"/>
    <x v="22"/>
    <x v="2"/>
    <x v="416"/>
    <m/>
    <s v="Start-up stage\Venture"/>
    <s v="Alessandro Pontari"/>
    <s v="Proprietaria"/>
    <s v="Paolo Intermite"/>
    <s v="paolo.intermite@gmail.com"/>
    <x v="305"/>
    <d v="2020-01-16T00:00:00"/>
    <x v="0"/>
    <s v="VV2"/>
    <m/>
    <x v="5"/>
    <m/>
    <m/>
    <s v="Al 2020 fatturerà €1,4m."/>
    <d v="2019-11-19T00:00:00"/>
    <x v="158"/>
    <s v="OUT"/>
    <m/>
    <m/>
    <m/>
    <m/>
    <m/>
    <m/>
    <m/>
    <m/>
    <m/>
    <m/>
    <m/>
    <m/>
    <m/>
    <m/>
    <m/>
    <m/>
    <m/>
    <m/>
    <m/>
    <m/>
    <m/>
    <m/>
    <m/>
    <m/>
    <m/>
  </r>
  <r>
    <s v="Ok"/>
    <s v="Ok"/>
    <s v="Ok"/>
    <x v="154"/>
    <m/>
    <n v="1263"/>
    <x v="419"/>
    <s v="Italy"/>
    <s v="Trento"/>
    <x v="2"/>
    <x v="6"/>
    <x v="417"/>
    <m/>
    <s v="Start-up stage\Venture"/>
    <s v="Fabrizio de Simone-EY"/>
    <s v="Advisor"/>
    <s v="Fabrizio De Simone"/>
    <s v="Fabrizio.De-Simone@it.ey.com"/>
    <x v="306"/>
    <d v="2020-01-07T00:00:00"/>
    <x v="0"/>
    <s v="VV2"/>
    <m/>
    <x v="3"/>
    <m/>
    <m/>
    <m/>
    <d v="2019-11-19T00:00:00"/>
    <x v="154"/>
    <s v="OUT"/>
    <m/>
    <m/>
    <m/>
    <m/>
    <m/>
    <m/>
    <m/>
    <m/>
    <m/>
    <m/>
    <m/>
    <m/>
    <m/>
    <m/>
    <m/>
    <m/>
    <m/>
    <m/>
    <m/>
    <m/>
    <m/>
    <m/>
    <m/>
    <m/>
    <m/>
  </r>
  <r>
    <s v="Ok"/>
    <s v="Ok"/>
    <s v="Ok"/>
    <x v="159"/>
    <m/>
    <n v="1264"/>
    <x v="420"/>
    <s v="Italy"/>
    <s v="Roma"/>
    <x v="7"/>
    <x v="9"/>
    <x v="418"/>
    <m/>
    <s v="Start-up stage\Venture"/>
    <s v="Lorenzo De Fabio-Lazio Innova"/>
    <s v="Investitori professionali"/>
    <s v="Lorenzo De Fabio"/>
    <s v="l.defabio@lazioinnova.it]"/>
    <x v="307"/>
    <d v="2019-12-06T00:00:00"/>
    <x v="0"/>
    <s v="VV4"/>
    <s v="No"/>
    <x v="5"/>
    <m/>
    <m/>
    <s v="Hanno messo a punto (dopo due anni di sperimentazione) un processo particolare che consente di ottenere un prodotto secco a cubetti molto leggero e stabile che può essere reidratato semplicemente immergendo in acqua, ottenendo un prodotto identico per consistenza e sapore alla mozzarella fresca._x000a_Hanno iniziato a produrre in modo regolare. In raccolta per €4m._x000a_La startup ha già fatto 2 round di finanziamento (ultimo con un Fondo di New York)._x000a_Dal pitch la startup fatturerà al 2019 circa €97k; al 2020 circa €3,2m._x000a_Fatto incontro introduttivo per il 5/12."/>
    <d v="2019-11-19T00:00:00"/>
    <x v="159"/>
    <s v="OUT"/>
    <m/>
    <m/>
    <m/>
    <m/>
    <m/>
    <m/>
    <m/>
    <m/>
    <m/>
    <m/>
    <m/>
    <m/>
    <m/>
    <m/>
    <m/>
    <m/>
    <m/>
    <m/>
    <m/>
    <m/>
    <m/>
    <m/>
    <m/>
    <m/>
    <m/>
  </r>
  <r>
    <s v="Ok"/>
    <s v="Ok"/>
    <s v="Ok"/>
    <x v="74"/>
    <m/>
    <n v="1270"/>
    <x v="421"/>
    <s v="Abroad"/>
    <s v="Londra"/>
    <x v="10"/>
    <x v="3"/>
    <x v="419"/>
    <m/>
    <s v="Other early stage\Late stage"/>
    <s v="Michele Franzese"/>
    <s v="Advisor"/>
    <s v="Luigi Telesca"/>
    <s v="luigi@trakti.com"/>
    <x v="308"/>
    <d v="2023-03-23T00:00:00"/>
    <x v="0"/>
    <s v="VV5"/>
    <m/>
    <x v="12"/>
    <m/>
    <m/>
    <s v="Bocciata a febbraio 2021 con motivazione 1.a._x000a_Hanno sede in UK (holding) e Trentino (controllata italiana)._x000a_Fondati nel 2016, sul mercato dal 2017._x000a_Hanno chiuso il 2021 con €700k circa, nel 2022 leggermente meno._x000a_In raccolta per €2m ad una pre-money attesa di €11m._x000a_40 clienti, di cui 30% internazionali (tra cui Trenitalia, Leonardo, Lamborghini)_x000a_Fatturato 50% subscription, 50% progetti_x000a__x000a_Motivo rejection: percorso di crescita, scalabilità del business model"/>
    <d v="2019-11-28T00:00:00"/>
    <x v="74"/>
    <s v="OUT"/>
    <m/>
    <m/>
    <m/>
    <m/>
    <m/>
    <m/>
    <m/>
    <m/>
    <m/>
    <m/>
    <m/>
    <m/>
    <m/>
    <m/>
    <m/>
    <m/>
    <m/>
    <m/>
    <m/>
    <m/>
    <m/>
    <m/>
    <m/>
    <m/>
    <m/>
  </r>
  <r>
    <s v="Ok"/>
    <s v="Ok"/>
    <s v="Ok"/>
    <x v="14"/>
    <m/>
    <n v="2339"/>
    <x v="422"/>
    <s v="Italy"/>
    <s v="Milano"/>
    <x v="0"/>
    <x v="10"/>
    <x v="420"/>
    <m/>
    <s v="Start-up stage\Venture"/>
    <s v="Francesco G. Leonardi-Endeavor"/>
    <s v="Altri"/>
    <s v="Francesco Giberti"/>
    <s v="francesco.giberti@babacomarket.com"/>
    <x v="309"/>
    <d v="2023-11-27T00:00:00"/>
    <x v="0"/>
    <s v="VV5"/>
    <m/>
    <x v="2"/>
    <m/>
    <m/>
    <s v="Fondata a maggio 2020._x000a_B2C: tramite sottoscrizione di abbonamenti, il consumatore può scegliere tra due box di prodotti alimentari di origine italiana (ad oggi solo frutta e verdura) diverse per prezzo e dimensione: box da 10kg al prezzo di €27 (gross margin del 60%) e box da 6kg al prezzo di €19 (gross margin del 53%). Ad oggi i clienti attivi sono 3033, localizzati in Lombardia, Piemonte, Emilia Romagna. L'obiettivo 2022 è il Veneto._x000a_B2B: ad oggi hanno un contratto con PwC e 4 contratti con aziende medio-piccole._x000a_La società acquista i prodotti direttamente dai produttori agricoli (+100 produttori localizzati in tutta Italia). Non hanno distributori. I produttori si occupano del trasporto dei prodotti presso il magazzino di Babaco a Milano. _x000a_Fatturato: €0,76m nel 2021; €2,3m nel 2022e; €6,5m nel 2023e._x000a_Principali metriche: ARR pari a €1,7m; retention rate mensile dell'84%; CAC pari a €50._x000a_Ha raccolto capitali da CDP, Plug and Play, Se7en, Boost Heroes e il fondo londinese Feel Venture che investe in imprenditori italiani. La società è in raccolta per €7m (series A round) a €30m di pre-money. Stanno adesso chiudendo bridge da €1,7m con valutazione €9m: i 2 founder post bridge avranno circa il 62%._x000a__x000a_&gt; Rejected a maggio 2022 con motivazione 2.b (da monitorare), ci sono stati risegnalati a novembre 2023 da Sabino Costanza (ex Credimi).  _x000a_Lato prodotto, sta vendendo anche prodotti confezionati con l'idea di commercializzare anche prodotti in white label._x000a_Ad oggi, 66 aziende clienti._x000a_Ricavi previsti nel 2023: €2,6m. Primo margine positivo rispetto agli altri anni._x000a_Ad ottobre 2022 ha chiuso il Series A da €6,3m con United, Feel e CDP. Ora è in raccolta per un pre-Series B a dicembre 2023 da €2,5m e un Series B in S1 2024 da €10m._x000a__x000a_&gt; motivo di rejection: struttura operazione, percorso attuale."/>
    <d v="2022-03-02T00:00:00"/>
    <x v="14"/>
    <s v="OUT"/>
    <m/>
    <m/>
    <m/>
    <m/>
    <m/>
    <m/>
    <m/>
    <m/>
    <m/>
    <m/>
    <m/>
    <m/>
    <m/>
    <m/>
    <m/>
    <m/>
    <m/>
    <m/>
    <m/>
    <m/>
    <m/>
    <m/>
    <m/>
    <m/>
    <m/>
  </r>
  <r>
    <s v="Ok"/>
    <s v="Ok"/>
    <s v="Ok"/>
    <x v="160"/>
    <m/>
    <n v="1273"/>
    <x v="423"/>
    <s v="Italy"/>
    <s v="Bologna"/>
    <x v="1"/>
    <x v="2"/>
    <x v="421"/>
    <m/>
    <s v="Other early stage\Late stage"/>
    <s v="Amedeo Giurazza"/>
    <s v="Proprietaria"/>
    <s v="Davide Maggi"/>
    <s v="davide.maggi@cesarine.com"/>
    <x v="310"/>
    <d v="2021-11-12T00:00:00"/>
    <x v="0"/>
    <s v="VV5"/>
    <m/>
    <x v="1"/>
    <m/>
    <m/>
    <s v="Rejected nel 2020 con motivazione 1.b, hanno riscritto ad Amedeo condividendo il deck aggiornato._x000a__x000a_Attivi dal 2014._x000a_+1200 Cesarine in +450 città italiane._x000a_Nel 2020 hanno lanciato il canale online e nel 2021 l'ecommerce._x000a_Fatturato 2019: €1,2m, 2020: €0,4m, 2021: €750k, 2022 atteso: €2,9m. EBITDA 2021: -€1,1m._x000a_In raccolta un convertibile per €3m, di cui €800k da CDP, €340k da Finalca, rimangono €1,8m. Ultima post-money valuation €8,9m.."/>
    <d v="2019-11-28T00:00:00"/>
    <x v="160"/>
    <s v="OUT"/>
    <m/>
    <m/>
    <m/>
    <m/>
    <m/>
    <m/>
    <m/>
    <m/>
    <m/>
    <m/>
    <m/>
    <m/>
    <m/>
    <m/>
    <m/>
    <m/>
    <m/>
    <m/>
    <m/>
    <m/>
    <m/>
    <m/>
    <m/>
    <m/>
    <m/>
  </r>
  <r>
    <s v="Ok"/>
    <s v="Ok"/>
    <s v="Ok"/>
    <x v="159"/>
    <m/>
    <n v="1293"/>
    <x v="424"/>
    <s v="Italy"/>
    <s v="Frosinone"/>
    <x v="7"/>
    <x v="7"/>
    <x v="422"/>
    <m/>
    <s v="Start-up stage\Venture"/>
    <s v="Autocandidatura"/>
    <s v="Autocandidatura"/>
    <s v="Barbara Orlandi"/>
    <s v="ufficio2@pacaro.it"/>
    <x v="311"/>
    <d v="2019-12-12T00:00:00"/>
    <x v="0"/>
    <s v="VV4"/>
    <s v="Si"/>
    <x v="5"/>
    <m/>
    <m/>
    <m/>
    <d v="2019-12-06T00:00:00"/>
    <x v="159"/>
    <s v="OUT"/>
    <m/>
    <m/>
    <m/>
    <m/>
    <m/>
    <m/>
    <m/>
    <m/>
    <m/>
    <m/>
    <m/>
    <m/>
    <m/>
    <m/>
    <m/>
    <m/>
    <m/>
    <m/>
    <m/>
    <m/>
    <m/>
    <m/>
    <m/>
    <m/>
    <m/>
  </r>
  <r>
    <s v="Ok"/>
    <s v="Ok"/>
    <s v="Ok"/>
    <x v="161"/>
    <m/>
    <n v="790"/>
    <x v="425"/>
    <s v="Italy"/>
    <s v="Torino"/>
    <x v="11"/>
    <x v="2"/>
    <x v="423"/>
    <m/>
    <s v="Other early stage\Late stage"/>
    <s v="Mauro Odorico"/>
    <s v="Proprietaria"/>
    <s v="Massimiliano Curto"/>
    <s v="max@wetaxi.it"/>
    <x v="183"/>
    <d v="2022-04-29T00:00:00"/>
    <x v="0"/>
    <s v="VV5"/>
    <m/>
    <x v="12"/>
    <m/>
    <m/>
    <s v="Rejected nel 2019 con motivazione 1.b._x000a_Fatta call di aggiornamento il 5/4:_x000a_Transato 2021 €5,2m, fatturato €500k circa._x000a_Modello di business: €1 per corsa + costi pagamento (Stripe, Satispay...)_x000a_Attivi in 20 città, anche se il 99% del fatturato arriva da 4 città (Roma, Milano, Torino, Napoli)._x000a_6000 taxi partner, grazie agli accordi con le principali cooperative di taxi (vs Freenow che lavora con tassisti indipendenti)._x000a_Stanno lavorando l'acquisizione di Citycab per lanciare il servizio NCC. Hanno già attivi il servizio di condivisione corse (messo in standby col Covid-19)._x000a_Obiettivo a 3 anni: €500m di transato._x000a_Ad oggi hanno raccolto €3,7m, ultimo round bridge a nov22 da €800k (post-money €11,8m) con Alicrowd/Azimut._x000a_I founder hanno il 60% della captable._x000a__x000a_Ricevuto BP, deck e captable."/>
    <d v="2019-01-31T00:00:00"/>
    <x v="161"/>
    <s v="OUT"/>
    <m/>
    <m/>
    <m/>
    <m/>
    <m/>
    <m/>
    <m/>
    <m/>
    <m/>
    <m/>
    <m/>
    <m/>
    <m/>
    <m/>
    <m/>
    <m/>
    <m/>
    <m/>
    <m/>
    <m/>
    <m/>
    <m/>
    <m/>
    <m/>
    <m/>
  </r>
  <r>
    <s v="Ok"/>
    <s v="Ok"/>
    <s v="Ok"/>
    <x v="154"/>
    <m/>
    <n v="1301"/>
    <x v="426"/>
    <s v="Italy"/>
    <s v="Roma"/>
    <x v="7"/>
    <x v="2"/>
    <x v="424"/>
    <m/>
    <s v="Start-up stage\Venture"/>
    <s v="Autocandidatura"/>
    <s v="Autocandidatura"/>
    <s v="Francesco Simeone"/>
    <s v="info@toratoratravel.com"/>
    <x v="312"/>
    <d v="2019-12-19T00:00:00"/>
    <x v="0"/>
    <s v="VV4"/>
    <s v="Si"/>
    <x v="5"/>
    <m/>
    <m/>
    <s v="Non interessante per VV4. Nel pitch non sono evidenziati economics._x000a_In raccolta per €350k su valutazione pre-money di €2m."/>
    <d v="2019-12-13T00:00:00"/>
    <x v="154"/>
    <s v="OUT"/>
    <m/>
    <m/>
    <m/>
    <m/>
    <m/>
    <m/>
    <m/>
    <m/>
    <m/>
    <m/>
    <m/>
    <m/>
    <m/>
    <m/>
    <m/>
    <m/>
    <m/>
    <m/>
    <m/>
    <m/>
    <m/>
    <m/>
    <m/>
    <m/>
    <m/>
  </r>
  <r>
    <s v="Ok"/>
    <s v="Ok"/>
    <s v="Ok"/>
    <x v="154"/>
    <m/>
    <n v="1282"/>
    <x v="427"/>
    <s v="Italy"/>
    <s v="Benevento"/>
    <x v="12"/>
    <x v="3"/>
    <x v="425"/>
    <m/>
    <s v="Start-up stage\Venture"/>
    <s v="Luigi Mauta-Campaniacom"/>
    <s v="Advisor"/>
    <s v="Luigi Mauta"/>
    <s v="lmauta@campaniacom.it"/>
    <x v="313"/>
    <d v="2020-01-07T00:00:00"/>
    <x v="0"/>
    <s v="VV2"/>
    <m/>
    <x v="1"/>
    <m/>
    <m/>
    <m/>
    <d v="2019-12-19T00:00:00"/>
    <x v="154"/>
    <s v="OUT"/>
    <m/>
    <m/>
    <m/>
    <m/>
    <m/>
    <m/>
    <m/>
    <m/>
    <m/>
    <m/>
    <m/>
    <m/>
    <m/>
    <m/>
    <m/>
    <m/>
    <m/>
    <m/>
    <m/>
    <m/>
    <m/>
    <m/>
    <m/>
    <m/>
    <m/>
  </r>
  <r>
    <s v="Ok"/>
    <s v="Ok"/>
    <s v="Ok"/>
    <x v="154"/>
    <m/>
    <n v="1305"/>
    <x v="428"/>
    <s v="Italy"/>
    <s v="Milano"/>
    <x v="0"/>
    <x v="2"/>
    <x v="426"/>
    <m/>
    <s v="Other early stage\Late stage"/>
    <s v="Marco Lazzaro-Cfs advisors"/>
    <s v="Advisor"/>
    <s v="Marco Lazzaro"/>
    <s v="marco.lazzaro@cfsadvisors.it"/>
    <x v="314"/>
    <d v="2020-01-09T00:00:00"/>
    <x v="0"/>
    <s v="VV2"/>
    <m/>
    <x v="5"/>
    <m/>
    <m/>
    <s v="Fatturato 2019: €1.5m; fatturato 2020: €4m. Il Piano prevede raggiungere al 2021 un fatturato di circa €10m."/>
    <d v="2019-12-19T00:00:00"/>
    <x v="154"/>
    <s v="OUT"/>
    <m/>
    <m/>
    <m/>
    <m/>
    <m/>
    <m/>
    <m/>
    <m/>
    <m/>
    <m/>
    <m/>
    <m/>
    <m/>
    <m/>
    <m/>
    <m/>
    <m/>
    <m/>
    <m/>
    <m/>
    <m/>
    <m/>
    <m/>
    <m/>
    <m/>
  </r>
  <r>
    <s v="Ok"/>
    <s v="Sup ITM"/>
    <s v="Inf Avvio"/>
    <x v="158"/>
    <m/>
    <n v="66"/>
    <x v="429"/>
    <s v="Italy"/>
    <s v="Firenze"/>
    <x v="19"/>
    <x v="3"/>
    <x v="427"/>
    <m/>
    <s v="Start-up stage\Venture"/>
    <s v="Autocandidatura"/>
    <s v="Autocandidatura"/>
    <s v="Joshua Mendella"/>
    <s v="6miasrl@gmail.com"/>
    <x v="315"/>
    <d v="2020-01-16T00:00:00"/>
    <x v="0"/>
    <s v="VV2"/>
    <m/>
    <x v="3"/>
    <m/>
    <m/>
    <s v="Progetto riassegnato a gennaio 2020; prima (2017 e 2018) era non compliant."/>
    <d v="2020-12-09T00:00:00"/>
    <x v="158"/>
    <s v="OUT"/>
    <m/>
    <m/>
    <m/>
    <m/>
    <m/>
    <m/>
    <m/>
    <m/>
    <m/>
    <m/>
    <m/>
    <m/>
    <m/>
    <m/>
    <m/>
    <m/>
    <m/>
    <m/>
    <m/>
    <m/>
    <m/>
    <m/>
    <m/>
    <m/>
    <m/>
  </r>
  <r>
    <s v="Ok"/>
    <s v="Ok"/>
    <s v="Ok"/>
    <x v="62"/>
    <m/>
    <n v="2206"/>
    <x v="430"/>
    <s v="Italy"/>
    <s v="Bologna"/>
    <x v="1"/>
    <x v="7"/>
    <x v="428"/>
    <m/>
    <s v="Start-up stage\Venture"/>
    <s v="Elena Vittone"/>
    <s v="Proprietaria"/>
    <s v="Michele Poggipolini"/>
    <s v="m.poggipolini@poggipolini.it"/>
    <x v="316"/>
    <d v="2022-03-01T00:00:00"/>
    <x v="0"/>
    <s v="VV5"/>
    <m/>
    <x v="11"/>
    <s v="Yes"/>
    <m/>
    <s v="POC in discussione con clienti come Leonardo, Porsche e Safran._x000a_Inizieranno a fatturare nel 2022 (attesi €230k), obiettivo di raggiungere i €26m nel 2026._x000a_In raccolta per €5m (hanno già raccolta €1m da Gellify)._x000a__x000a_Alessandro comunica a Michele che essendo pre-revenues non sono in target, ma possiamo riconsiderarli se avranno un commitment di un fondo istituzionale con expertise industrial. Michele ci ha risposto che hanno già il commitment di Gellify, Azimut e CDP._x000a_Ci manderà dei case study sui piloti in corso."/>
    <d v="2021-11-11T00:00:00"/>
    <x v="62"/>
    <s v="OUT"/>
    <m/>
    <m/>
    <m/>
    <m/>
    <m/>
    <m/>
    <m/>
    <m/>
    <m/>
    <m/>
    <m/>
    <m/>
    <m/>
    <m/>
    <m/>
    <m/>
    <m/>
    <m/>
    <m/>
    <m/>
    <m/>
    <m/>
    <m/>
    <m/>
    <m/>
  </r>
  <r>
    <s v="Ok"/>
    <s v="Ok"/>
    <s v="Ok"/>
    <x v="162"/>
    <m/>
    <n v="1317"/>
    <x v="431"/>
    <s v="Italy"/>
    <s v="Torino"/>
    <x v="11"/>
    <x v="3"/>
    <x v="429"/>
    <m/>
    <s v="Start-up stage\Venture"/>
    <s v="Nicola Redi"/>
    <s v="Proprietaria"/>
    <s v="Nicola Redi"/>
    <s v="nicola@venturefactory.tech"/>
    <x v="317"/>
    <d v="2020-01-22T00:00:00"/>
    <x v="0"/>
    <s v="VV2"/>
    <m/>
    <x v="1"/>
    <m/>
    <m/>
    <s v="Progetto seed; nel 2020E faranno circa €1.8m."/>
    <d v="2020-01-16T00:00:00"/>
    <x v="162"/>
    <s v="OUT"/>
    <m/>
    <m/>
    <m/>
    <m/>
    <m/>
    <m/>
    <m/>
    <m/>
    <m/>
    <m/>
    <m/>
    <m/>
    <m/>
    <m/>
    <m/>
    <m/>
    <m/>
    <m/>
    <m/>
    <m/>
    <m/>
    <m/>
    <m/>
    <m/>
    <m/>
  </r>
  <r>
    <s v="Ok"/>
    <s v="Ok"/>
    <s v="Ok"/>
    <x v="162"/>
    <m/>
    <n v="1318"/>
    <x v="432"/>
    <s v="Italy"/>
    <s v="Milano"/>
    <x v="0"/>
    <x v="8"/>
    <x v="430"/>
    <m/>
    <s v="Start-up stage\Venture"/>
    <s v="Giordano Prandelli-INGERSOL ENGINEERS"/>
    <s v="Advisor"/>
    <s v="Giordano Prandelli"/>
    <s v="giordano.prandelli@iebs.it"/>
    <x v="318"/>
    <d v="2020-01-22T00:00:00"/>
    <x v="0"/>
    <s v="VV2"/>
    <m/>
    <x v="5"/>
    <m/>
    <m/>
    <m/>
    <d v="2020-01-16T00:00:00"/>
    <x v="162"/>
    <s v="OUT"/>
    <m/>
    <m/>
    <m/>
    <m/>
    <m/>
    <m/>
    <m/>
    <m/>
    <m/>
    <m/>
    <m/>
    <m/>
    <m/>
    <m/>
    <m/>
    <m/>
    <m/>
    <m/>
    <m/>
    <m/>
    <m/>
    <m/>
    <m/>
    <m/>
    <m/>
  </r>
  <r>
    <s v="Ok"/>
    <s v="Ok"/>
    <s v="Ok"/>
    <x v="162"/>
    <m/>
    <n v="1319"/>
    <x v="433"/>
    <s v="Italy"/>
    <s v="Milano"/>
    <x v="0"/>
    <x v="2"/>
    <x v="431"/>
    <m/>
    <s v="Other early stage\Late stage"/>
    <s v="Giordano Prandelli-INGERSOL ENGINEERS"/>
    <s v="Advisor"/>
    <s v="Giordano Prandelli"/>
    <s v="giordano.prandelli@iebs.it"/>
    <x v="318"/>
    <d v="2020-01-22T00:00:00"/>
    <x v="0"/>
    <s v="VV2"/>
    <m/>
    <x v="5"/>
    <m/>
    <m/>
    <m/>
    <d v="2020-01-16T00:00:00"/>
    <x v="162"/>
    <s v="OUT"/>
    <m/>
    <m/>
    <m/>
    <m/>
    <m/>
    <m/>
    <m/>
    <m/>
    <m/>
    <m/>
    <m/>
    <m/>
    <m/>
    <m/>
    <m/>
    <m/>
    <m/>
    <m/>
    <m/>
    <m/>
    <m/>
    <m/>
    <m/>
    <m/>
    <m/>
  </r>
  <r>
    <s v="Ok"/>
    <s v="Ok"/>
    <s v="Ok"/>
    <x v="131"/>
    <m/>
    <n v="1322"/>
    <x v="434"/>
    <s v="Italy"/>
    <s v="Monza"/>
    <x v="0"/>
    <x v="1"/>
    <x v="432"/>
    <m/>
    <s v="Other early stage\Late stage"/>
    <s v="Autocandidatura"/>
    <s v="Autocandidatura"/>
    <s v="Fabio Scheda"/>
    <s v="importformebg@gmail.com"/>
    <x v="319"/>
    <d v="2020-02-05T00:00:00"/>
    <x v="0"/>
    <s v="VV2"/>
    <m/>
    <x v="5"/>
    <m/>
    <m/>
    <s v="Settore di riferimento fuori dalla strategia d'investimento del fondo."/>
    <d v="2020-01-23T00:00:00"/>
    <x v="131"/>
    <s v="OUT"/>
    <m/>
    <m/>
    <m/>
    <m/>
    <m/>
    <m/>
    <m/>
    <m/>
    <m/>
    <m/>
    <m/>
    <m/>
    <m/>
    <m/>
    <m/>
    <m/>
    <m/>
    <m/>
    <m/>
    <m/>
    <m/>
    <m/>
    <m/>
    <m/>
    <m/>
  </r>
  <r>
    <s v="Ok"/>
    <s v="Ok"/>
    <s v="Ok"/>
    <x v="114"/>
    <m/>
    <n v="1329"/>
    <x v="435"/>
    <s v="Italy"/>
    <s v="Roma"/>
    <x v="7"/>
    <x v="3"/>
    <x v="433"/>
    <m/>
    <s v="Other early stage\Late stage"/>
    <s v="Marco Mensitieri-CrossHub"/>
    <s v="Advisor"/>
    <s v="Marco Mensitieri"/>
    <s v="m.mensitieri@crosshub.it"/>
    <x v="320"/>
    <d v="2020-03-03T00:00:00"/>
    <x v="0"/>
    <s v="VV4"/>
    <s v="No"/>
    <x v="1"/>
    <m/>
    <m/>
    <s v="Ricavi 2019: €674k; ricavi 2020: €1.5m. Dal BP summary l'azienda arriva al 2024 a circa €17m._x000a_Fatta video call il 27 feb."/>
    <d v="2020-01-23T00:00:00"/>
    <x v="114"/>
    <s v="OUT"/>
    <m/>
    <m/>
    <m/>
    <m/>
    <m/>
    <m/>
    <m/>
    <m/>
    <m/>
    <m/>
    <m/>
    <m/>
    <m/>
    <m/>
    <m/>
    <m/>
    <m/>
    <m/>
    <m/>
    <m/>
    <m/>
    <m/>
    <m/>
    <m/>
    <m/>
  </r>
  <r>
    <s v="Ok"/>
    <s v="Ok"/>
    <s v="Ok"/>
    <x v="131"/>
    <m/>
    <n v="1330"/>
    <x v="436"/>
    <s v="Italy"/>
    <s v="Napoli"/>
    <x v="12"/>
    <x v="3"/>
    <x v="434"/>
    <m/>
    <s v="Start-up stage\Venture"/>
    <s v="Autocandidatura"/>
    <s v="Autocandidatura"/>
    <s v="Ettore Savoia"/>
    <s v="ettoresavoia@gmail.com"/>
    <x v="321"/>
    <d v="2020-02-05T00:00:00"/>
    <x v="0"/>
    <s v="VV2"/>
    <m/>
    <x v="3"/>
    <m/>
    <m/>
    <s v="Business non interessante per VV2. Non sono chiare le metriche e non è indicato il fabbisogno richiesto."/>
    <d v="2020-01-23T00:00:00"/>
    <x v="131"/>
    <s v="OUT"/>
    <m/>
    <m/>
    <m/>
    <m/>
    <m/>
    <m/>
    <m/>
    <m/>
    <m/>
    <m/>
    <m/>
    <m/>
    <m/>
    <m/>
    <m/>
    <m/>
    <m/>
    <m/>
    <m/>
    <m/>
    <m/>
    <m/>
    <m/>
    <m/>
    <m/>
  </r>
  <r>
    <s v="Ok"/>
    <s v="Ok"/>
    <s v="Ok"/>
    <x v="163"/>
    <m/>
    <n v="1059"/>
    <x v="437"/>
    <s v="Italy"/>
    <s v="Milano"/>
    <x v="0"/>
    <x v="1"/>
    <x v="435"/>
    <m/>
    <s v="Start-up stage\Venture"/>
    <s v="Alfonso Riccardi"/>
    <s v="Advisor"/>
    <s v="Giulia Trombin"/>
    <s v="giulia@sharewood.io"/>
    <x v="255"/>
    <d v="2023-10-23T00:00:00"/>
    <x v="0"/>
    <s v="VV5"/>
    <s v="Si"/>
    <x v="5"/>
    <m/>
    <m/>
    <s v="Iniziativa rigettata a luglio 2019 e aprile 2023 per fase di vita_x000a_Piattaforma attiva nella vendita di viaggi di outdooor e viaggi nell’ambito impact._x000a_Si differenziano dai competitor come WeRoad e UTravel perchè gli ultimi organizzano viaggi di gruppo mentre Sharewood è specializzato nell'organizzazione del viaggi di coppie e famiglie nell'ambito impact._x000a_Operano in +42 destinazioni._x000a_Idea di partire con partnership con 50-100 agenzie per inizio 2024._x000a_Team: 8+2 persone_x000a_Burn rate: €22k/mese_x000a_Clienti: EY, Eni, etc.._x000a_Ricavi 2018: €125k;  2019: €550k, 2020: €200k; 2021: €230k; 2022: €860k; 2023e: €1,1m._x000a_Composizione dei ricavi 2024: 60% B2C e 40% B2B._x000a_CAP TABLE: prana ventures 17,2%; SW holding 16,6%; Giulia Trombin 26.5%; Piercarlo Masueto 39,7%_x000a_Fundraising: €2m in convertibile entro fine anno e dopo cercano lead investor per €1,5m con pre money di €6,5m_x000a_Ricevuti approfondimenti richiesti (BP, deck aggiornato e approfondimento business impact)._x000a__x000a_&gt;  Motivo rejection: dubbi su scenario competitivo e mercato di riferimento."/>
    <d v="2019-06-21T00:00:00"/>
    <x v="163"/>
    <s v="OUT"/>
    <m/>
    <m/>
    <m/>
    <m/>
    <m/>
    <m/>
    <m/>
    <m/>
    <m/>
    <m/>
    <m/>
    <m/>
    <m/>
    <m/>
    <m/>
    <m/>
    <m/>
    <m/>
    <m/>
    <m/>
    <m/>
    <m/>
    <m/>
    <m/>
    <m/>
  </r>
  <r>
    <s v="Ok"/>
    <s v="Ok"/>
    <s v="Ok"/>
    <x v="164"/>
    <m/>
    <n v="1369"/>
    <x v="438"/>
    <s v="Italy"/>
    <s v="Milano"/>
    <x v="0"/>
    <x v="3"/>
    <x v="436"/>
    <m/>
    <s v="Start-up stage\Venture"/>
    <s v="Autocandidatura"/>
    <s v="Autocandidatura"/>
    <s v="Massimiliano Squillace"/>
    <s v="massimiliano@squillace.me"/>
    <x v="322"/>
    <d v="2023-05-29T00:00:00"/>
    <x v="0"/>
    <s v="VV5"/>
    <m/>
    <x v="2"/>
    <m/>
    <m/>
    <s v="Rejected a marzo 2021 con motivazione 2.a, ci è stato risegnalato da Vendramini (MyDraco). Bocciati a novembre 2022 con motivazione 1.c (in giro già da tanto, contattati dopo Web Summit con messaggio standard nonostante ci conoscessero già). _x000a_Ci sono stati risegnalati a maggio 2023 da Vedramini (MyDraco). _x000a_Ricavi '22: $4,5m (vs $2m nel '21). Ricavi '23E: $12m. In raccolta per circa €15m, di cui €11m già coperti. Sono alla ricerca di un follower investor con ticket size da €500k."/>
    <d v="2020-02-03T00:00:00"/>
    <x v="164"/>
    <s v="OUT"/>
    <m/>
    <m/>
    <m/>
    <m/>
    <m/>
    <m/>
    <m/>
    <m/>
    <m/>
    <m/>
    <m/>
    <m/>
    <m/>
    <m/>
    <m/>
    <m/>
    <m/>
    <m/>
    <m/>
    <m/>
    <m/>
    <m/>
    <m/>
    <m/>
    <m/>
  </r>
  <r>
    <s v="Ok"/>
    <s v="Ok"/>
    <s v="Ok"/>
    <x v="42"/>
    <m/>
    <n v="1371"/>
    <x v="439"/>
    <s v="Italy"/>
    <s v="Milano"/>
    <x v="0"/>
    <x v="2"/>
    <x v="437"/>
    <m/>
    <s v="Other early stage\Late stage"/>
    <s v="Luciano Balbo-Oltre Venture"/>
    <s v="Investitori professionali"/>
    <s v="Luciano Balbo"/>
    <s v="luciano.balbo@oltreventure.com"/>
    <x v="323"/>
    <d v="2021-12-24T00:00:00"/>
    <x v="0"/>
    <s v="VV5"/>
    <m/>
    <x v="1"/>
    <m/>
    <m/>
    <s v="Rejected a febbraio 2020 con motivazione 1.m._x000a_Ricevuto teaser aggiornato._x000a_Fatturato 2020: €2m, 2021 atteso: €6,2m._x000a_In raccolta per €3m ad una pre-money valuation di €15m._x000a_Ricevuto chiarimento sul bilancio, è consolidato (considerano gli Hub come fossero divisioni interne)._x000a__x000a_Sono property maanger che cresce per acquisizioni."/>
    <d v="2020-02-03T00:00:00"/>
    <x v="42"/>
    <s v="OUT"/>
    <m/>
    <m/>
    <m/>
    <m/>
    <m/>
    <m/>
    <m/>
    <m/>
    <m/>
    <m/>
    <m/>
    <m/>
    <m/>
    <m/>
    <m/>
    <m/>
    <m/>
    <m/>
    <m/>
    <m/>
    <m/>
    <m/>
    <m/>
    <m/>
    <m/>
  </r>
  <r>
    <s v="Ok"/>
    <s v="Ok"/>
    <s v="Ok"/>
    <x v="131"/>
    <m/>
    <n v="1372"/>
    <x v="440"/>
    <s v="Italy"/>
    <s v="Caserta"/>
    <x v="12"/>
    <x v="2"/>
    <x v="438"/>
    <m/>
    <s v="Start-up stage\Venture"/>
    <s v="Andrea Iovene-IPE"/>
    <s v="Altri"/>
    <s v="Andrea Iovene"/>
    <s v="a.iovene@ipeistituto.it"/>
    <x v="324"/>
    <d v="2020-02-05T00:00:00"/>
    <x v="0"/>
    <s v="VV2"/>
    <m/>
    <x v="5"/>
    <m/>
    <m/>
    <s v="Transato 2019: €2.8m; transato 2020: €5.2m."/>
    <d v="2020-02-03T00:00:00"/>
    <x v="131"/>
    <s v="OUT"/>
    <m/>
    <m/>
    <m/>
    <m/>
    <m/>
    <m/>
    <m/>
    <m/>
    <m/>
    <m/>
    <m/>
    <m/>
    <m/>
    <m/>
    <m/>
    <m/>
    <m/>
    <m/>
    <m/>
    <m/>
    <m/>
    <m/>
    <m/>
    <m/>
    <m/>
  </r>
  <r>
    <s v="Ok"/>
    <s v="Ok"/>
    <s v="Ok"/>
    <x v="131"/>
    <m/>
    <n v="1373"/>
    <x v="441"/>
    <s v="Abroad"/>
    <s v="Berlino"/>
    <x v="20"/>
    <x v="2"/>
    <x v="439"/>
    <m/>
    <s v="Start-up stage\Venture"/>
    <s v="Alessandro Cordova-The startup training"/>
    <s v="Advisor"/>
    <s v="Alessandro Cordova"/>
    <s v="a.cordova@thestartuptraining.com"/>
    <x v="325"/>
    <d v="2020-02-05T00:00:00"/>
    <x v="0"/>
    <s v="VV2"/>
    <m/>
    <x v="5"/>
    <m/>
    <m/>
    <m/>
    <d v="2020-02-03T00:00:00"/>
    <x v="131"/>
    <s v="OUT"/>
    <m/>
    <m/>
    <m/>
    <m/>
    <m/>
    <m/>
    <m/>
    <m/>
    <m/>
    <m/>
    <m/>
    <m/>
    <m/>
    <m/>
    <m/>
    <m/>
    <m/>
    <m/>
    <m/>
    <m/>
    <m/>
    <m/>
    <m/>
    <m/>
    <m/>
  </r>
  <r>
    <s v="Ok"/>
    <s v="Ok"/>
    <s v="Ok"/>
    <x v="2"/>
    <m/>
    <n v="1375"/>
    <x v="442"/>
    <s v="Italy"/>
    <s v="Milano"/>
    <x v="0"/>
    <x v="1"/>
    <x v="440"/>
    <m/>
    <s v="Other early stage\Late stage"/>
    <s v="Paolo Cellini-PI Campus"/>
    <s v="Investitori professionali"/>
    <s v="Ivan Aimo"/>
    <s v="ivan@deliveristo.com"/>
    <x v="325"/>
    <d v="2024-11-22T00:00:00"/>
    <x v="4"/>
    <s v="VV5"/>
    <m/>
    <x v="4"/>
    <m/>
    <m/>
    <s v="Ottenuto impegno da United Ventures per €100k di finanza esterna. A questo punto l'Esperto ha dato ok per proseguire la CNC. Nel caso le trattative non diano esito positivo come rappresentato nel piano a quel punto si potrà eventualmente procedere con il Concordato Semplificato Liquidatorio."/>
    <d v="2020-02-03T00:00:00"/>
    <x v="2"/>
    <s v="Approved"/>
    <s v="Alessandro Pontari"/>
    <s v="Giacomo Giurazza/Elena Vittone/Fabiana Martone"/>
    <s v="N.A."/>
    <s v="N.A."/>
    <d v="2022-05-06T00:00:00"/>
    <s v="n.a."/>
    <s v="fino al 30/06/2022"/>
    <d v="2022-05-02T00:00:00"/>
    <s v="Positive"/>
    <s v="Positive"/>
    <d v="2022-05-06T00:00:00"/>
    <s v="Positive"/>
    <s v="Studio Alma: dd legale_x000a__x000a_Studio LTA: dd contabile, fiscale e lavoro_x000a__x000a_E&amp;Y: ESG"/>
    <d v="2022-05-06T00:00:00"/>
    <d v="2022-07-20T00:00:00"/>
    <s v="Positive"/>
    <s v="Positive"/>
    <d v="2022-07-22T00:00:00"/>
    <d v="2022-07-25T00:00:00"/>
    <s v="Positive"/>
    <d v="2022-07-28T00:00:00"/>
    <d v="2022-07-28T00:00:00"/>
    <n v="3500091.84"/>
    <n v="7000183.6800000006"/>
    <s v="UV: €1.521.421,5_x000a_Azimut: €532.908,72_x000a_Altri 14 investitori/soci: €1.445.761,62"/>
  </r>
  <r>
    <s v="Ok"/>
    <s v="Ok"/>
    <s v="Ok"/>
    <x v="107"/>
    <m/>
    <n v="2312"/>
    <x v="443"/>
    <s v="Italy"/>
    <s v="Milano"/>
    <x v="0"/>
    <x v="3"/>
    <x v="441"/>
    <m/>
    <s v="Start-up stage\Venture"/>
    <s v="Giulio Valiante"/>
    <s v="Proprietaria"/>
    <s v="Paolo Mardegan"/>
    <s v="paolo@fido.id"/>
    <x v="326"/>
    <d v="2023-12-05T00:00:00"/>
    <x v="0"/>
    <s v="VV5"/>
    <m/>
    <x v="9"/>
    <m/>
    <m/>
    <s v="Rejected ad aprile 2022 con motivazione 2.a. Da monitorare_x000a_Ricavi 2023e: €1,5m_x000a_Fundraising: non sono al momento in raccolta a luglio 2022 con United Venture da €5m._x000a_Obiettivi: migliorare la proposta commerciale, prodotto, aumentare la base clienti in Italia e all'estero._x000a__x000a_&gt; motivo rejection: non sono al momento in raccolta. Da monitorare"/>
    <d v="2022-02-09T00:00:00"/>
    <x v="107"/>
    <s v="OUT"/>
    <m/>
    <m/>
    <m/>
    <m/>
    <m/>
    <m/>
    <m/>
    <m/>
    <m/>
    <m/>
    <m/>
    <m/>
    <m/>
    <m/>
    <m/>
    <m/>
    <m/>
    <m/>
    <m/>
    <m/>
    <m/>
    <m/>
    <m/>
    <m/>
    <m/>
  </r>
  <r>
    <s v="Ok"/>
    <s v="Ok"/>
    <s v="Ok"/>
    <x v="11"/>
    <m/>
    <n v="1381"/>
    <x v="444"/>
    <s v="Italy"/>
    <s v="Milano"/>
    <x v="0"/>
    <x v="2"/>
    <x v="442"/>
    <m/>
    <s v="Other early stage\Late stage"/>
    <s v="Fabio Mondini-CB Growth Capital"/>
    <s v="Advisor"/>
    <s v="Fabio Mondini"/>
    <s v="fmondini@crossborder.it"/>
    <x v="141"/>
    <d v="2022-03-04T00:00:00"/>
    <x v="0"/>
    <s v="VV5"/>
    <m/>
    <x v="12"/>
    <m/>
    <m/>
    <s v="Pre-money elevata e feedback negativi sul manager/founder._x000a_Rejected a febbraio 2020 con motivazione 3.a._x000a__x000a_Riproposta da Fabio Mondini a ottobre 2021:_x000a_- Fatturato 2020: €1,8m, 2021: €2,2._x000a_- In raccolta per €5m. Hanno raccolto €2,4m con la piattaforma di equity crowdfunding Mamacrowd, e €400k da Growth Capital e Roger Abramavel (loro mentor in A-Road)._x000a__x000a_Comunicato a Marco Meoni che il percorso di crescita attuale non è allineato al nostro target, ma di farci sapere nel caso ci siano ulteriori elementi di discontonuità rispetto alla traiettoria del passato (partnership o traction su Q1 2022) "/>
    <d v="2020-02-03T00:00:00"/>
    <x v="11"/>
    <s v="OUT"/>
    <m/>
    <m/>
    <m/>
    <m/>
    <m/>
    <m/>
    <m/>
    <m/>
    <m/>
    <m/>
    <m/>
    <m/>
    <m/>
    <m/>
    <m/>
    <m/>
    <m/>
    <m/>
    <m/>
    <m/>
    <m/>
    <m/>
    <m/>
    <m/>
    <m/>
  </r>
  <r>
    <s v="Ok"/>
    <s v="Ok"/>
    <s v="Ok"/>
    <x v="131"/>
    <m/>
    <n v="1385"/>
    <x v="445"/>
    <s v="Italy"/>
    <s v="Milano"/>
    <x v="0"/>
    <x v="2"/>
    <x v="443"/>
    <m/>
    <s v="Start-up stage\Venture"/>
    <s v="Patrizia Piparo-MyDraco"/>
    <s v="Advisor"/>
    <s v="Patrizia Piparo"/>
    <s v="patrizia.piparo@mydraco.biz"/>
    <x v="327"/>
    <d v="2020-02-05T00:00:00"/>
    <x v="0"/>
    <s v="VV2"/>
    <m/>
    <x v="1"/>
    <m/>
    <m/>
    <s v="Fatturato 2020: €211k; valutazione pre-money di €4.9m."/>
    <d v="2020-02-03T00:00:00"/>
    <x v="131"/>
    <s v="OUT"/>
    <m/>
    <m/>
    <m/>
    <m/>
    <m/>
    <m/>
    <m/>
    <m/>
    <m/>
    <m/>
    <m/>
    <m/>
    <m/>
    <m/>
    <m/>
    <m/>
    <m/>
    <m/>
    <m/>
    <m/>
    <m/>
    <m/>
    <m/>
    <m/>
    <m/>
  </r>
  <r>
    <s v="Ok"/>
    <s v="Ok"/>
    <s v="Ok"/>
    <x v="165"/>
    <m/>
    <n v="1395"/>
    <x v="446"/>
    <s v="Italy"/>
    <s v="Milano"/>
    <x v="0"/>
    <x v="9"/>
    <x v="444"/>
    <m/>
    <s v="Start-up stage\Venture"/>
    <s v="Luca Masaro-KPMG Advisory"/>
    <s v="Advisor"/>
    <s v="Luca Masaro"/>
    <s v="lmasaro@kpmg.it"/>
    <x v="328"/>
    <d v="2020-03-04T00:00:00"/>
    <x v="0"/>
    <s v="VV2"/>
    <m/>
    <x v="5"/>
    <m/>
    <m/>
    <m/>
    <d v="2020-02-11T00:00:00"/>
    <x v="165"/>
    <s v="OUT"/>
    <m/>
    <m/>
    <m/>
    <m/>
    <m/>
    <m/>
    <m/>
    <m/>
    <m/>
    <m/>
    <m/>
    <m/>
    <m/>
    <m/>
    <m/>
    <m/>
    <m/>
    <m/>
    <m/>
    <m/>
    <m/>
    <m/>
    <m/>
    <m/>
    <m/>
  </r>
  <r>
    <s v="Ok"/>
    <s v="Ok"/>
    <s v="Ok"/>
    <x v="166"/>
    <m/>
    <n v="1397"/>
    <x v="447"/>
    <s v="Italy"/>
    <s v="Perugia"/>
    <x v="21"/>
    <x v="7"/>
    <x v="445"/>
    <m/>
    <s v="Start-up stage\Venture"/>
    <s v="Giancarlo Donadio-Pandant"/>
    <s v="Altri"/>
    <s v="Giancarlo Donadio"/>
    <s v="giancarlodonadio82@gmail.com"/>
    <x v="329"/>
    <d v="2020-04-16T00:00:00"/>
    <x v="0"/>
    <s v="VV2"/>
    <m/>
    <x v="3"/>
    <m/>
    <m/>
    <s v="Fatta call il 16/4."/>
    <d v="2020-02-18T00:00:00"/>
    <x v="166"/>
    <s v="OUT"/>
    <m/>
    <m/>
    <m/>
    <m/>
    <m/>
    <m/>
    <m/>
    <m/>
    <m/>
    <m/>
    <m/>
    <m/>
    <m/>
    <m/>
    <m/>
    <m/>
    <m/>
    <m/>
    <m/>
    <m/>
    <m/>
    <m/>
    <m/>
    <m/>
    <m/>
  </r>
  <r>
    <s v="Ok"/>
    <s v="Ok"/>
    <s v="Ok"/>
    <x v="33"/>
    <m/>
    <n v="1400"/>
    <x v="448"/>
    <s v="Italy"/>
    <s v="Roma"/>
    <x v="7"/>
    <x v="3"/>
    <x v="446"/>
    <m/>
    <s v="Start-up stage\Venture"/>
    <s v="Domenico Nesci"/>
    <s v="Investitori professionali"/>
    <s v="Claudio Carnevali"/>
    <s v="claudio@trackting.com"/>
    <x v="330"/>
    <d v="2023-07-10T00:00:00"/>
    <x v="0"/>
    <s v="VV5"/>
    <s v="No"/>
    <x v="14"/>
    <m/>
    <m/>
    <s v="Hanno venduto oltre 2.500pz, tutto online, e ora stanno lavorando ad un nuovo prodotto specifico per il mercato delle ebike._x000a_Proposto incontro a Roma il 25 febbraio ma purtroppo il founder ci ha detto che quel giorno sarà in Germania. Non ci hanno fatto sapere più nulla._x000a__x000a_&gt; Bocciati a novembre 2020 con motivazione 1.a (da monitorare), ci è stata risegnalata a giugno 2023._x000a_Ricavi 2022: €1,5m; 2023: €2,4m. _x000a_In raccolta per €1,5m al fine di accrescere marketing, digital, influencer marketing, amazon, HR._x000a_ su parte tech._x000a_Fatta call di aggiornamento il 4/07._x000a_CAC: smart tra €7-8 a cliente, bike €28 a cliente. _x000a_Ricevuto BP: margine basso sul prodotto Bike, dubbi sul costo del prodotto."/>
    <d v="2020-02-18T00:00:00"/>
    <x v="33"/>
    <s v="OUT"/>
    <m/>
    <m/>
    <m/>
    <m/>
    <m/>
    <m/>
    <m/>
    <m/>
    <m/>
    <m/>
    <m/>
    <m/>
    <m/>
    <m/>
    <m/>
    <m/>
    <m/>
    <m/>
    <m/>
    <m/>
    <m/>
    <m/>
    <m/>
    <m/>
    <m/>
  </r>
  <r>
    <s v="Ok"/>
    <s v="Ok"/>
    <s v="Ok"/>
    <x v="167"/>
    <m/>
    <n v="1401"/>
    <x v="449"/>
    <s v="Italy"/>
    <s v="Palermo"/>
    <x v="9"/>
    <x v="10"/>
    <x v="447"/>
    <m/>
    <s v="Start-up stage\Venture"/>
    <s v="Autocandidatura"/>
    <s v="Autocandidatura"/>
    <s v="Alberto Lipari"/>
    <s v="a.lipari@miaburton.com"/>
    <x v="331"/>
    <d v="2021-12-02T00:00:00"/>
    <x v="0"/>
    <s v="VV5"/>
    <m/>
    <x v="1"/>
    <m/>
    <m/>
    <s v="Rejected nel 2020 con motivazione 1.a, ci hanno riscritto a novembre 2021._x000a__x000a_4 modelli di business: B2B, Distrubution (che stanno lanciando), B2C sia tramite canali propri che marketplace._x000a_Fatturato 2020: €800k, 2021: €2,6m. Contribution margin: 22%. Business B2B in breakeven._x000a_Hanno chiuso 2 round da €750k, e da qualche giorno, un terzo round da €1m (debito + equity)._x000a_Ci contattano con largo anticipo per studiare un piano di crescita anche finanziario con noi."/>
    <d v="2020-02-18T00:00:00"/>
    <x v="167"/>
    <s v="OUT"/>
    <m/>
    <m/>
    <m/>
    <m/>
    <m/>
    <m/>
    <m/>
    <m/>
    <m/>
    <m/>
    <m/>
    <m/>
    <m/>
    <m/>
    <m/>
    <m/>
    <m/>
    <m/>
    <m/>
    <m/>
    <m/>
    <m/>
    <m/>
    <m/>
    <m/>
  </r>
  <r>
    <s v="Ok"/>
    <s v="Ok"/>
    <s v="Ok"/>
    <x v="114"/>
    <m/>
    <n v="1402"/>
    <x v="450"/>
    <s v="Italy"/>
    <s v="Torino"/>
    <x v="11"/>
    <x v="3"/>
    <x v="448"/>
    <m/>
    <s v="Start-up stage\Venture"/>
    <s v="Giorgio Beretta-BDO"/>
    <s v="Advisor"/>
    <s v="Giorgio Beretta"/>
    <s v="giorgio.beretta@bdo.it"/>
    <x v="332"/>
    <d v="2020-03-03T00:00:00"/>
    <x v="0"/>
    <s v="VV2"/>
    <m/>
    <x v="3"/>
    <m/>
    <m/>
    <m/>
    <d v="2020-02-27T00:00:00"/>
    <x v="114"/>
    <s v="OUT"/>
    <m/>
    <m/>
    <m/>
    <m/>
    <m/>
    <m/>
    <m/>
    <m/>
    <m/>
    <m/>
    <m/>
    <m/>
    <m/>
    <m/>
    <m/>
    <m/>
    <m/>
    <m/>
    <m/>
    <m/>
    <m/>
    <m/>
    <m/>
    <m/>
    <m/>
  </r>
  <r>
    <s v="Ok"/>
    <s v="Ok"/>
    <s v="Ok"/>
    <x v="62"/>
    <m/>
    <n v="2336"/>
    <x v="451"/>
    <s v="Italy"/>
    <s v="Roma"/>
    <x v="7"/>
    <x v="2"/>
    <x v="442"/>
    <m/>
    <s v="Other early stage\Late stage"/>
    <s v="Fernando Piccirilli-Kobe Partners"/>
    <s v="Advisor"/>
    <s v="Fernando Piccirilli"/>
    <s v="Fernando Piccirilli"/>
    <x v="309"/>
    <d v="2022-04-07T00:00:00"/>
    <x v="0"/>
    <s v="VV5"/>
    <s v="No"/>
    <x v="3"/>
    <m/>
    <m/>
    <s v="Fatta call il 21/3._x000a_Fondata nel 2018._x000a_Hanno chiuso il 2021 con €1,1m di fatturato (105 vendite e 480 incarichi di vendita), e si aspettano €2,4m di fatturato nel 2022. 36% gross margin, -€190k di EBITDA (vs Dove.it, competitor, che ha lo stesso fatturato 2021 di Homepanda ma -€1m di EBITDA)._x000a_Agenzia immobiliare di nuova generazione: tolgono all'agente immobiliare le attività più time-consuming come ricerca lead, messa online, valutazione (che centralizzano e digitalizzano). L'agente si occupa solo di presentarsi ad appuntamenti già fissati, svolgere la trattativa e guidare il cliente fino al rogito._x000a_Revenue model: flat fee al venditore di 499€ + IVA (per assicurarsi commitment) e fee di 2-4% all'acquirente, in linea con il mercato._x000a_Fondatori: Alessandro Alberto e Andrea Conte (imprenditore seriale, che ha contribuito al successo di Fastweb). Team di 37 persone (inclusi agenti e call center)._x000a_Valutazione degli immobili: hanno raccolto dati sulle transazioni negli ultimi 3 anni con un software di scraping proprietario. I dati storici sono poi rivisti a valle del sopralluogo dell'agente._x000a_In raccolta per €2,5m/3m, di cui €1,3m già raccolti da Andrea Conte, un fondo di PE e private investor. Li segue Club Deal Online. Pre-money: €10m. Anche a valle del round Andrea Conte manterrà la quota di maggioranza in captable._x000a_Use of funds: 1) Academy online per formare nuovi agenti, 2) Ulteriore sviluppo della piattaforma 3) Marketing/brand awareness._x000a_Ulteriori opportunità di crescita (non presenti nel BP): vendita lead (per mutui, energia...) e espansione all'estero._x000a_Differenze rispetto a Homapal: Homepal (almeno inizialmente) voleva digitalizzare il processo di  compra-vendita della casa al 100%, eliminando il ruolo degli agenti. Homepanda invece vuole rendere il lavoro dell'agente più efficiente. Homepal si sta spostando su un modello simile al loro."/>
    <d v="2022-03-02T00:00:00"/>
    <x v="62"/>
    <s v="OUT"/>
    <m/>
    <m/>
    <m/>
    <m/>
    <m/>
    <m/>
    <m/>
    <m/>
    <m/>
    <m/>
    <m/>
    <m/>
    <m/>
    <m/>
    <m/>
    <m/>
    <m/>
    <m/>
    <m/>
    <m/>
    <m/>
    <m/>
    <m/>
    <m/>
    <m/>
  </r>
  <r>
    <s v="Ok"/>
    <s v="Ok"/>
    <s v="Ok"/>
    <x v="126"/>
    <s v=" "/>
    <n v="2366"/>
    <x v="452"/>
    <s v="Italy"/>
    <s v="Roma"/>
    <x v="7"/>
    <x v="3"/>
    <x v="449"/>
    <s v=" "/>
    <s v="Start-up stage\Venture"/>
    <s v="Sergio Beretta"/>
    <s v="Dottore commercialista"/>
    <s v="Renzo Moretti"/>
    <s v="renzo.moretti@earnext.com"/>
    <x v="333"/>
    <d v="2024-10-07T00:00:00"/>
    <x v="0"/>
    <s v="VV5"/>
    <s v="No"/>
    <x v="3"/>
    <m/>
    <m/>
    <s v="Bocciata a aprile 2022 con motivazione 1.a._x000a_Fondata nel 2017._x000a_Ha partecipato al programma di accelerazione Fin+Tech di CDP._x000a_La piattaforma Robo Advisory consente agli intermediari finanziari di fornire consulenza finanziaria ai propri clienti con un ribilanciamento automatizzato del portafoglio specifico del cliente, guidato da un'ottimizzazione basata su algoritmi._x000a_La piattaforma Robo Wealth Advisory migliora le capacità della piattaforma Robo Advisory per consentire ai gestori patrimoniali di gestire tutte le attività e le passività del cliente e i suoi flussi di cassa._x000a_La società ha completato l’MVP ed a maggio dovrebbe realizzare un aumento di capitale di €450k con l’eventuale intervento al 70% di Innova Venture (Lazio Innova)._x000a_Ricavi 2024e: €77k, 2025e: €827k; 2026e: €3,2m._x000a__x000a_&gt;motivo rejection: fase di vita"/>
    <d v="2022-04-05T00:00:00"/>
    <x v="126"/>
    <s v="OUT"/>
    <s v=" "/>
    <s v=" "/>
    <s v=" "/>
    <s v=" "/>
    <s v=" "/>
    <s v=" "/>
    <s v=" "/>
    <s v=" "/>
    <s v=" "/>
    <s v=" "/>
    <s v=" "/>
    <s v=" "/>
    <s v=" "/>
    <s v=" "/>
    <s v=" "/>
    <s v=" "/>
    <s v=" "/>
    <s v=" "/>
    <s v=" "/>
    <s v=" "/>
    <s v=" "/>
    <s v=" "/>
    <s v=" "/>
    <s v=" "/>
    <s v=" "/>
  </r>
  <r>
    <s v="Ok"/>
    <s v="Ok"/>
    <s v="Ok"/>
    <x v="114"/>
    <m/>
    <n v="1408"/>
    <x v="453"/>
    <s v="Italy"/>
    <s v="Treviso"/>
    <x v="13"/>
    <x v="9"/>
    <x v="450"/>
    <m/>
    <s v="Start-up stage\Venture"/>
    <s v="Autocandidatura"/>
    <s v="Autocandidatura"/>
    <s v="Matteo Alfredo Gelato"/>
    <s v="matteo@alfredogelato.it"/>
    <x v="334"/>
    <d v="2020-03-03T00:00:00"/>
    <x v="0"/>
    <s v="VV2"/>
    <m/>
    <x v="5"/>
    <m/>
    <m/>
    <m/>
    <d v="2020-02-27T00:00:00"/>
    <x v="114"/>
    <s v="OUT"/>
    <m/>
    <m/>
    <m/>
    <m/>
    <m/>
    <m/>
    <m/>
    <m/>
    <m/>
    <m/>
    <m/>
    <m/>
    <m/>
    <m/>
    <m/>
    <m/>
    <m/>
    <m/>
    <m/>
    <m/>
    <m/>
    <m/>
    <m/>
    <m/>
    <m/>
  </r>
  <r>
    <s v="Ok"/>
    <s v="Ok"/>
    <s v="Ok"/>
    <x v="152"/>
    <m/>
    <n v="1413"/>
    <x v="454"/>
    <s v="Italy"/>
    <s v="Milano"/>
    <x v="0"/>
    <x v="2"/>
    <x v="451"/>
    <m/>
    <s v="Start-up stage\Venture"/>
    <s v="Bruno Puricelli-Pairstech Capital Management LLP"/>
    <s v="Advisor"/>
    <s v="Eleonora Del Vento"/>
    <s v="edelvento@vitesicure.it "/>
    <x v="335"/>
    <d v="2025-03-03T00:00:00"/>
    <x v="0"/>
    <s v="VV5"/>
    <m/>
    <x v="15"/>
    <m/>
    <m/>
    <s v="Rejected ad ottobre 2021 con motivazione 1.a, e a maggio 2023 con motivazione 6.a. e a marzo 2024 con motivazione 6.a._x000a_Fondata nel 2019._x000a_Business model:  D2C e B2B2C_x000a_Total GWP: €25m_x000a_Total commission: €5,4m._x000a_Fundraised: €2m nel 2023 con CDP (Fondo Rilancio), Reale Mutua, ISP._x000a_Fundraising: €10m._x000a__x000a_&gt;  motivo rejection: diversificazione di portafoglio (Coverzen). "/>
    <d v="2020-02-27T00:00:00"/>
    <x v="152"/>
    <s v="OUT"/>
    <m/>
    <m/>
    <m/>
    <m/>
    <m/>
    <m/>
    <m/>
    <m/>
    <m/>
    <m/>
    <m/>
    <m/>
    <m/>
    <m/>
    <m/>
    <m/>
    <m/>
    <m/>
    <m/>
    <m/>
    <m/>
    <m/>
    <m/>
    <m/>
    <m/>
  </r>
  <r>
    <s v="Ok"/>
    <s v="Ok"/>
    <s v="Ok"/>
    <x v="168"/>
    <m/>
    <n v="318"/>
    <x v="455"/>
    <s v="Italy"/>
    <s v="Roma"/>
    <x v="7"/>
    <x v="2"/>
    <x v="452"/>
    <m/>
    <s v="Start-up stage\Venture"/>
    <s v="Cristina Bini-FII/CDP"/>
    <s v="Investitori professionali"/>
    <s v="Robin Daina"/>
    <s v="r.daina@connexainsurance.com"/>
    <x v="107"/>
    <d v="2024-11-11T00:00:00"/>
    <x v="0"/>
    <s v="VV5"/>
    <s v="Si"/>
    <x v="3"/>
    <m/>
    <s v="Yes"/>
    <s v="Rejected ad aprile 2020 con motivazione 1.a (fase di vita) e a giugno 2024 con motivazione 1.a (fase di vita) e a luglio 2024 con motivazione 1.a (fase di vita)._x000a_Business model: B2B e B2B2C._x000a_Revenue model: margine su ogni polizza del 14% su polizze RC e CVT._x000a_Ricavi: 2023: €170k; 2024e: €1,5m; 2025e: €10,7m (con la vendita di 86k polizze); 2026e: €29,3m._x000a_EBITDA: 2023: -€690k; 2024e: €20k; 2025e: €800k; 2026e: €3,9m._x000a_Fundraising: €5m (di cui €1m committed da cdp). Hanno intenzione di dividere il round in due tranches (uno adesso e uno a gennaio)._x000a__x000a_&gt;  motivo rejection: fase di vita (sono sul mercato da parecchio e hanno chiuso il 2023 con €170k) e per team poco convincente. In contatto con VV6."/>
    <d v="2020-03-06T00:00:00"/>
    <x v="168"/>
    <s v="OUT"/>
    <m/>
    <m/>
    <m/>
    <m/>
    <m/>
    <m/>
    <m/>
    <m/>
    <m/>
    <m/>
    <m/>
    <m/>
    <m/>
    <m/>
    <m/>
    <m/>
    <m/>
    <m/>
    <m/>
    <m/>
    <m/>
    <m/>
    <m/>
    <m/>
    <m/>
  </r>
  <r>
    <s v="Ok"/>
    <s v="Ok"/>
    <s v="Ok"/>
    <x v="165"/>
    <m/>
    <n v="1406"/>
    <x v="456"/>
    <s v="Italy"/>
    <s v="Trapani"/>
    <x v="9"/>
    <x v="1"/>
    <x v="453"/>
    <m/>
    <s v="Start-up stage\Venture"/>
    <s v="Autocandidatura"/>
    <s v="Autocandidatura"/>
    <s v="Fabio Catalano"/>
    <s v="fabio.catalano@triscovery.it"/>
    <x v="336"/>
    <d v="2020-03-16T00:00:00"/>
    <x v="0"/>
    <s v="VV2"/>
    <m/>
    <x v="1"/>
    <m/>
    <m/>
    <s v="Troppo seed per VV2; in raccolta per €500k su valutazione pre-money di €900k circa."/>
    <d v="2020-03-06T00:00:00"/>
    <x v="165"/>
    <s v="OUT"/>
    <m/>
    <m/>
    <m/>
    <m/>
    <m/>
    <m/>
    <m/>
    <m/>
    <m/>
    <m/>
    <m/>
    <m/>
    <m/>
    <m/>
    <m/>
    <m/>
    <m/>
    <m/>
    <m/>
    <m/>
    <m/>
    <m/>
    <m/>
    <m/>
    <m/>
  </r>
  <r>
    <s v="Ok"/>
    <s v="Ok"/>
    <s v="Ok"/>
    <x v="165"/>
    <m/>
    <n v="1414"/>
    <x v="457"/>
    <s v="Italy"/>
    <s v="Milano"/>
    <x v="0"/>
    <x v="8"/>
    <x v="454"/>
    <m/>
    <s v="Start-up stage\Venture"/>
    <s v="Nicola Chiaranda-Prof. Università di Venezia"/>
    <s v="Altri"/>
    <s v="Nicola Chiaranda"/>
    <s v="nicola.chiaranda@hotmail.co.uk"/>
    <x v="337"/>
    <d v="2020-03-16T00:00:00"/>
    <x v="0"/>
    <s v="VV2"/>
    <m/>
    <x v="1"/>
    <m/>
    <m/>
    <m/>
    <d v="2020-03-06T00:00:00"/>
    <x v="165"/>
    <s v="OUT"/>
    <m/>
    <m/>
    <m/>
    <m/>
    <m/>
    <m/>
    <m/>
    <m/>
    <m/>
    <m/>
    <m/>
    <m/>
    <m/>
    <m/>
    <m/>
    <m/>
    <m/>
    <m/>
    <m/>
    <m/>
    <m/>
    <m/>
    <m/>
    <m/>
    <m/>
  </r>
  <r>
    <s v="Ok"/>
    <s v="Ok"/>
    <s v="Ok"/>
    <x v="169"/>
    <m/>
    <n v="1490"/>
    <x v="458"/>
    <s v="Italy"/>
    <s v="Roma"/>
    <x v="7"/>
    <x v="2"/>
    <x v="455"/>
    <m/>
    <s v="Start-up stage\Venture"/>
    <s v="Autocandidatura"/>
    <s v="Autocandidatura"/>
    <s v="Guglielmo Del Giudice"/>
    <s v="guglielmo@avvocatoflash.it"/>
    <x v="338"/>
    <d v="2022-02-03T00:00:00"/>
    <x v="0"/>
    <s v="VV5"/>
    <s v="No"/>
    <x v="1"/>
    <m/>
    <m/>
    <s v="Rejected nel 2020 con motivazione 1.m, ci sono stati reintrodotti dal team di Lventure._x000a_Hanno raccolto €300k ad una pre-money di €1,8m, + €350k di debito bancario._x000a_Ad oggi hanno un modello B2B (subscription) per avvocati, che possono usare la loro tecnologia e ricevere lead._x000a_In raccolta per €1,5m (pre-money da negoziare, sono flessibili) per lanciare il modello B2C ed iniziare ad erogare servizi legali direttamente (cliam in ambito consumer right, casa/condominio e recupero crediti). Prezzo di una lettera da diffida €150, a loro costa €10 grazie ad automazione e tecnologia._x000a_Ricavi 2020: €200k, 2021: €320k, 2022: €500-600k."/>
    <d v="2020-03-06T00:00:00"/>
    <x v="169"/>
    <s v="OUT"/>
    <m/>
    <m/>
    <m/>
    <m/>
    <m/>
    <m/>
    <m/>
    <m/>
    <m/>
    <m/>
    <m/>
    <m/>
    <m/>
    <m/>
    <m/>
    <m/>
    <m/>
    <m/>
    <m/>
    <m/>
    <m/>
    <m/>
    <m/>
    <m/>
    <m/>
  </r>
  <r>
    <s v="Ok"/>
    <s v="Ok"/>
    <s v="Ok"/>
    <x v="170"/>
    <m/>
    <n v="1911"/>
    <x v="459"/>
    <s v="Italy"/>
    <s v="Treviso"/>
    <x v="13"/>
    <x v="3"/>
    <x v="456"/>
    <m/>
    <s v="Other early stage\Late stage"/>
    <s v="Fabio Mondini-CB Growth Capital"/>
    <s v="Advisor"/>
    <s v="Fabio Mondini"/>
    <s v="fmondini@crossborder.it"/>
    <x v="339"/>
    <d v="2022-03-10T00:00:00"/>
    <x v="0"/>
    <s v="VV5"/>
    <m/>
    <x v="3"/>
    <s v="Yes"/>
    <m/>
    <s v="Rejected a ottobre 2021 con motivazione 2.b, ci è stata segnalato da Mondini (Growth Capital)._x000a_Hanno raccolto circa 2m nel 2021 da Business Angels e personalità del mondo dello sport e dell’intrattenimento ad una valutazione di €12m. In raccolta per €1m per completare il round da €3m._x000a_Hanno chiuso il 2021 con ricavi per €1m."/>
    <d v="2021-04-08T00:00:00"/>
    <x v="170"/>
    <s v="OUT"/>
    <m/>
    <m/>
    <m/>
    <m/>
    <m/>
    <m/>
    <m/>
    <m/>
    <m/>
    <m/>
    <m/>
    <m/>
    <m/>
    <m/>
    <m/>
    <m/>
    <m/>
    <m/>
    <m/>
    <m/>
    <m/>
    <m/>
    <m/>
    <m/>
    <m/>
  </r>
  <r>
    <s v="Ok"/>
    <s v="Ok"/>
    <s v="Ok"/>
    <x v="171"/>
    <m/>
    <n v="1493"/>
    <x v="460"/>
    <s v="Italy"/>
    <s v="Torino"/>
    <x v="11"/>
    <x v="2"/>
    <x v="457"/>
    <m/>
    <s v="Start-up stage\Venture"/>
    <s v="Autocandidatura"/>
    <s v="Autocandidatura"/>
    <s v="Farhad Alessandro Mohammadi"/>
    <s v="farhad.mohammadi@mamazen.it"/>
    <x v="340"/>
    <d v="2020-03-30T00:00:00"/>
    <x v="0"/>
    <s v="VV4"/>
    <s v="Si"/>
    <x v="3"/>
    <m/>
    <m/>
    <s v="Troppo seed. Al 2019 hanno fatturato €250k. In raccolta per €1m._x000a__x000a_Iniziativa assegnata a VV2 il 06/03/20. Viene assegnata nuovamente a VV2 il 26/03/20 come Diritto di First Refusal – Invito Innova Venture."/>
    <d v="2020-03-26T00:00:00"/>
    <x v="171"/>
    <s v="OUT"/>
    <m/>
    <m/>
    <m/>
    <m/>
    <m/>
    <m/>
    <m/>
    <m/>
    <m/>
    <m/>
    <m/>
    <m/>
    <m/>
    <m/>
    <m/>
    <m/>
    <m/>
    <m/>
    <m/>
    <m/>
    <m/>
    <m/>
    <m/>
    <m/>
    <m/>
  </r>
  <r>
    <s v="Ok"/>
    <s v="Ok"/>
    <s v="Ok"/>
    <x v="165"/>
    <m/>
    <n v="1496"/>
    <x v="461"/>
    <s v="Italy"/>
    <s v="Milano"/>
    <x v="0"/>
    <x v="3"/>
    <x v="458"/>
    <m/>
    <s v="Start-up stage\Venture"/>
    <s v="Autocandidatura"/>
    <s v="Autocandidatura"/>
    <s v="Adriano Zoppi"/>
    <s v="adriano.zoppi@zarathustratech.com"/>
    <x v="341"/>
    <d v="2020-03-16T00:00:00"/>
    <x v="0"/>
    <s v="VV2"/>
    <m/>
    <x v="1"/>
    <m/>
    <m/>
    <s v="Approccio consulenziale per costruzione di soluzione custom-made in ambito financial institutions."/>
    <d v="2020-03-12T00:00:00"/>
    <x v="165"/>
    <s v="OUT"/>
    <m/>
    <m/>
    <m/>
    <m/>
    <m/>
    <m/>
    <m/>
    <m/>
    <m/>
    <m/>
    <m/>
    <m/>
    <m/>
    <m/>
    <m/>
    <m/>
    <m/>
    <m/>
    <m/>
    <m/>
    <m/>
    <m/>
    <m/>
    <m/>
    <m/>
  </r>
  <r>
    <s v="Ok"/>
    <s v="Ok"/>
    <s v="Ok"/>
    <x v="171"/>
    <m/>
    <n v="1505"/>
    <x v="462"/>
    <s v="Italy"/>
    <s v="Padova"/>
    <x v="13"/>
    <x v="1"/>
    <x v="459"/>
    <m/>
    <s v="Start-up stage\Venture"/>
    <s v="Niccolò Bienati-BizPlace"/>
    <s v="Advisor"/>
    <s v="Niccolò Bienati"/>
    <s v="niccolo.bienati@bizplace.it"/>
    <x v="342"/>
    <d v="2020-03-31T00:00:00"/>
    <x v="0"/>
    <s v="VV2"/>
    <m/>
    <x v="5"/>
    <m/>
    <m/>
    <s v="Fatturato 2019: €660k. In raccolta per €600k su valutazione pre-money di €3.3m."/>
    <d v="2020-03-26T00:00:00"/>
    <x v="171"/>
    <s v="OUT"/>
    <m/>
    <m/>
    <m/>
    <m/>
    <m/>
    <m/>
    <m/>
    <m/>
    <m/>
    <m/>
    <m/>
    <m/>
    <m/>
    <m/>
    <m/>
    <m/>
    <m/>
    <m/>
    <m/>
    <m/>
    <m/>
    <m/>
    <m/>
    <m/>
    <m/>
  </r>
  <r>
    <s v="Ok"/>
    <s v="Ok"/>
    <s v="Ok"/>
    <x v="95"/>
    <m/>
    <n v="1506"/>
    <x v="463"/>
    <s v="Italy"/>
    <s v="Milano"/>
    <x v="0"/>
    <x v="1"/>
    <x v="460"/>
    <m/>
    <s v="Start-up stage\Venture"/>
    <s v="Niccolò Bienati-BizPlace"/>
    <s v="Advisor"/>
    <s v="Raffaele Perrone-PwC"/>
    <s v="raffaele.perrone@pwc.com"/>
    <x v="342"/>
    <d v="2023-01-30T00:00:00"/>
    <x v="0"/>
    <s v="VV5"/>
    <m/>
    <x v="12"/>
    <m/>
    <m/>
    <s v="Bocciata nel 2020 con motivazione 1.f, ci è stata risegnalata a gennaio 2023._x000a_Fondata nel 2018, nasce come media per wealth manager e investor, che monetizza con advertising e branded content. Sta lanciando 3 nuove linee di ricavo:_x000a_- Digital visibility per i professionisti_x000a_- Produzione di contenuti per terzi_x000a_- Lead generation_x000a_In raccolta per un series A round da €4m ad una pre-money valuation di €12m._x000a_Chiuderà l'anno con circa €2,1m di ricavi (€700k di branded content e advertising, €1,1m di produzione contenuti per terzi, €250k di pacchetti di visibilità). Ricavi '20: €1,2m, '21: €1,8m._x000a__x000a_Motivo rejection: percorso di crescita, nuovi business model ancora da validare, diversificazione di portafoglio (Starting Finance)."/>
    <d v="2020-03-26T00:00:00"/>
    <x v="95"/>
    <s v="OUT"/>
    <m/>
    <m/>
    <m/>
    <m/>
    <m/>
    <m/>
    <m/>
    <m/>
    <m/>
    <m/>
    <m/>
    <m/>
    <m/>
    <m/>
    <m/>
    <m/>
    <m/>
    <m/>
    <m/>
    <m/>
    <m/>
    <m/>
    <m/>
    <m/>
    <m/>
  </r>
  <r>
    <s v="Ok"/>
    <s v="Ok"/>
    <s v="Ok"/>
    <x v="166"/>
    <m/>
    <n v="1510"/>
    <x v="464"/>
    <s v="Italy"/>
    <s v="Trieste"/>
    <x v="17"/>
    <x v="1"/>
    <x v="461"/>
    <m/>
    <s v="Start-up stage\Venture"/>
    <s v="Autocandidatura"/>
    <s v="Autocandidatura"/>
    <s v="Vitali Jacopo"/>
    <s v="info@memoryp.it"/>
    <x v="343"/>
    <d v="2020-04-21T00:00:00"/>
    <x v="0"/>
    <s v="VV2"/>
    <m/>
    <x v="5"/>
    <m/>
    <m/>
    <s v="Non c'è un pitch ma solo una mail con la descrizione di cosa vorrebbe fare; non sono indicate metriche e principali EcoFin. Non credo possa interessare a VV2."/>
    <d v="2020-04-02T00:00:00"/>
    <x v="166"/>
    <s v="OUT"/>
    <m/>
    <m/>
    <m/>
    <m/>
    <m/>
    <m/>
    <m/>
    <m/>
    <m/>
    <m/>
    <m/>
    <m/>
    <m/>
    <m/>
    <m/>
    <m/>
    <m/>
    <m/>
    <m/>
    <m/>
    <m/>
    <m/>
    <m/>
    <m/>
    <m/>
  </r>
  <r>
    <s v="Ok"/>
    <s v="Ok"/>
    <s v="Ok"/>
    <x v="170"/>
    <m/>
    <n v="1954"/>
    <x v="465"/>
    <s v="Italy"/>
    <s v="Milano"/>
    <x v="0"/>
    <x v="8"/>
    <x v="462"/>
    <m/>
    <s v="Other early stage\Late stage"/>
    <s v="Cristina Bini-FII/CDP"/>
    <s v="Investitori professionali"/>
    <s v="Antonella Santoro"/>
    <s v="antonellasantoro@nuvap.com"/>
    <x v="344"/>
    <d v="2022-03-10T00:00:00"/>
    <x v="0"/>
    <s v="VV5"/>
    <m/>
    <x v="11"/>
    <s v="Yes"/>
    <m/>
    <s v="Rejected a giugno 2021 con motivazione 1.a, ci sono stati reintrodotti da Emmanuele Angione._x000a_Fatturato 2021: €1m, 2022: €2,2m, raggiungeranno il break-even nel 2023._x000a_In raccolta per €5m._x000a__x000a_Ci doveva condividere il deck aggiornato con dati 2021 ma non hanno mai dato seguito."/>
    <d v="2021-05-21T00:00:00"/>
    <x v="170"/>
    <s v="OUT"/>
    <m/>
    <m/>
    <m/>
    <m/>
    <m/>
    <m/>
    <m/>
    <m/>
    <m/>
    <m/>
    <m/>
    <m/>
    <m/>
    <m/>
    <m/>
    <m/>
    <m/>
    <m/>
    <m/>
    <m/>
    <m/>
    <m/>
    <m/>
    <m/>
    <m/>
  </r>
  <r>
    <s v="Ok"/>
    <s v="Ok"/>
    <s v="Ok"/>
    <x v="166"/>
    <m/>
    <n v="1513"/>
    <x v="466"/>
    <s v="Italy"/>
    <s v="Udine"/>
    <x v="17"/>
    <x v="1"/>
    <x v="463"/>
    <m/>
    <s v="Start-up stage\Venture"/>
    <s v="Giuseppe Rigato-Annia Partners"/>
    <s v="Advisor"/>
    <s v="Giuseppe Rigato"/>
    <s v="g.rigato@anniapartners.it"/>
    <x v="345"/>
    <d v="2020-04-21T00:00:00"/>
    <x v="0"/>
    <s v="VV2"/>
    <m/>
    <x v="3"/>
    <m/>
    <m/>
    <s v="Le founders sono partite con il progetto a febbraio 2019; la piattaforma è operativa da novembre. Sono stati investiti circa €115k. Al 2020 il fatturato sarà di circa €150k._x000a_Per il primo round servono almeno €180k._x000a_Troppo seed per VV2."/>
    <d v="2020-04-09T00:00:00"/>
    <x v="166"/>
    <s v="OUT"/>
    <m/>
    <m/>
    <m/>
    <m/>
    <m/>
    <m/>
    <m/>
    <m/>
    <m/>
    <m/>
    <m/>
    <m/>
    <m/>
    <m/>
    <m/>
    <m/>
    <m/>
    <m/>
    <m/>
    <m/>
    <m/>
    <m/>
    <m/>
    <m/>
    <m/>
  </r>
  <r>
    <s v="Ok"/>
    <s v="Ok"/>
    <s v="Ok"/>
    <x v="170"/>
    <m/>
    <n v="2272"/>
    <x v="467"/>
    <s v="Italy"/>
    <s v="Bergamo"/>
    <x v="0"/>
    <x v="3"/>
    <x v="464"/>
    <m/>
    <s v="Other early stage\Late stage"/>
    <s v="Autocandidatura"/>
    <s v="Autocandidatura"/>
    <s v="Corrado Maver"/>
    <s v="c.maver@farmakom.it"/>
    <x v="346"/>
    <d v="2022-03-17T00:00:00"/>
    <x v="0"/>
    <s v="VV5"/>
    <m/>
    <x v="12"/>
    <m/>
    <m/>
    <s v="Fondata nel 2016. Fatturato: €2m nel 2021; +€4,8m nel 2022; +€11m nel 2023; +€51m nel 2024._x000a_La società è in fundraising per €5m (pre-money attesa: €30-35m). I fondi raccolti saranno utilizzati per investimenti in sales&amp;marketing (56%), R&amp;D (18%) e per assumere personale (26%)._x000a__x000a_Ricevuto BP con formule, ma non dettagli su (i) &quot;traction commerciale&quot;, (ii) &quot;riepilogo conti&quot; e (iii) investimenti pubblicitari con il mensile 2019 e 2020._x000a__x000a_Devono consolidare le metriche di crescita, in particolare sulla linea di business gestionale/licenze."/>
    <d v="2022-01-19T00:00:00"/>
    <x v="170"/>
    <s v="OUT"/>
    <m/>
    <m/>
    <m/>
    <m/>
    <m/>
    <m/>
    <m/>
    <m/>
    <m/>
    <m/>
    <m/>
    <m/>
    <m/>
    <m/>
    <m/>
    <m/>
    <m/>
    <m/>
    <m/>
    <m/>
    <m/>
    <m/>
    <m/>
    <m/>
    <m/>
  </r>
  <r>
    <s v="Ok"/>
    <s v="Ok"/>
    <s v="Ok"/>
    <x v="172"/>
    <m/>
    <n v="1516"/>
    <x v="468"/>
    <s v="Italy"/>
    <s v="Bologna"/>
    <x v="1"/>
    <x v="1"/>
    <x v="465"/>
    <m/>
    <s v="Start-up stage\Venture"/>
    <s v="Autocandidatura"/>
    <s v="Autocandidatura"/>
    <s v="Francesco Miglietta"/>
    <s v="fm@cornerstyle.com"/>
    <x v="347"/>
    <d v="2021-01-20T00:00:00"/>
    <x v="0"/>
    <s v="VV2"/>
    <m/>
    <x v="3"/>
    <m/>
    <m/>
    <s v="Ricevuto update a dicembre 2020: ancora seed."/>
    <d v="2020-04-23T00:00:00"/>
    <x v="172"/>
    <s v="OUT"/>
    <m/>
    <m/>
    <m/>
    <m/>
    <m/>
    <m/>
    <m/>
    <m/>
    <m/>
    <m/>
    <m/>
    <m/>
    <m/>
    <m/>
    <m/>
    <m/>
    <m/>
    <m/>
    <m/>
    <m/>
    <m/>
    <m/>
    <m/>
    <m/>
    <m/>
  </r>
  <r>
    <s v="Ok"/>
    <s v="Ok"/>
    <s v="Ok"/>
    <x v="173"/>
    <m/>
    <n v="1518"/>
    <x v="469"/>
    <s v="Italy"/>
    <s v="Perugia"/>
    <x v="21"/>
    <x v="9"/>
    <x v="466"/>
    <m/>
    <s v="Start-up stage\Venture"/>
    <s v="Guido Tommei-Sviluppo Imprese Centro Italia SGR"/>
    <s v="Investitori professionali"/>
    <s v="Guido Tommei"/>
    <s v="g.tommei@fondisici.it"/>
    <x v="348"/>
    <d v="2020-05-08T00:00:00"/>
    <x v="0"/>
    <s v="VV2"/>
    <m/>
    <x v="3"/>
    <m/>
    <m/>
    <s v="Il fatturato 2020E: €1.9m._x000a_Fatta call introduttiva il 8/5: settore interessante; da approfondire tema IP e contatti commerciali sviluppati (dicono ad es. di aver accordo con Esselunga)"/>
    <d v="2020-04-30T00:00:00"/>
    <x v="173"/>
    <s v="OUT"/>
    <m/>
    <m/>
    <m/>
    <m/>
    <m/>
    <m/>
    <m/>
    <m/>
    <m/>
    <m/>
    <m/>
    <m/>
    <m/>
    <m/>
    <m/>
    <m/>
    <m/>
    <m/>
    <m/>
    <m/>
    <m/>
    <m/>
    <m/>
    <m/>
    <m/>
  </r>
  <r>
    <s v="Ok"/>
    <s v="Ok"/>
    <s v="Ok"/>
    <x v="45"/>
    <m/>
    <n v="2338"/>
    <x v="470"/>
    <s v="Italy"/>
    <s v="Prato"/>
    <x v="19"/>
    <x v="10"/>
    <x v="467"/>
    <m/>
    <s v="Start-up stage\Venture"/>
    <s v="Francesco G. Leonardi-Endeavor"/>
    <s v="Altri"/>
    <s v="Niccolò Cipriani"/>
    <s v="ncipriani@rifo-lab.com"/>
    <x v="309"/>
    <d v="2024-06-03T00:00:00"/>
    <x v="0"/>
    <s v="VV5"/>
    <m/>
    <x v="5"/>
    <m/>
    <m/>
    <s v="Rejected a marzo 2022 con motivazione 2.a, da monitorare._x000a_Fondata nel 2017._x000a_Opera sia nel segmento uomo che donna, anche se il 75% dei suoi clienti sono donne._x000a_Distribuisce i prodotti sia online (70%) che offline (30%). Canale online: gross margin del 77%; il 75% delle vendite proviene dall'Italia. Canale offline: 350 negozi multibrand che rivedono i prodotti, di cui il 65% localizzati all'estero (margine 40%)._x000a_Team: 19 (includi due soci)._x000a_Pricing: prodotti lana 125€, cashmere 135€, cotone 45€._x000a_Fatturato: €332k nel 2019, €681k nel 2020; circa €2m nel 2021; 2022: €2,3m; 2023: €2,9m; 2024e: €3,8m; 2025e: €5,4m_x000a_Nel 2020 ha raccolto €300k (seed round) sottoscritti da Encelado SA e Economa SR, round nel 2022 da €1,5m ad una pre-money di €8,5m con Miroglio e Avanzi che gli garantisce fondi 2 anni. _x000a_Captable: founders hanno 60%_x000a_Fundraising: €3m ad una pre-money di €12m da utilizzare per l’internazionalizzazione._x000a_Aggiornamenti: vogliono focalizzarsi principalmente sul design e immagine del brand piuttosto che sulla verticale sostenibilità. Hanno aperto a dicembre un temporary store a Milano (da cui hanno fatturato €125k in un mese), hano in mente di aprirne altri due a Roma e Milano._x000a__x000a_&gt; motivo rejection: settore di riferimento."/>
    <d v="2022-03-02T00:00:00"/>
    <x v="45"/>
    <s v="OUT"/>
    <m/>
    <m/>
    <m/>
    <m/>
    <m/>
    <m/>
    <m/>
    <m/>
    <m/>
    <m/>
    <m/>
    <m/>
    <m/>
    <m/>
    <m/>
    <m/>
    <m/>
    <m/>
    <m/>
    <m/>
    <m/>
    <m/>
    <m/>
    <m/>
    <m/>
  </r>
  <r>
    <s v="Ok"/>
    <s v="Ok"/>
    <s v="Ok"/>
    <x v="2"/>
    <m/>
    <n v="1521"/>
    <x v="471"/>
    <s v="Italy"/>
    <s v="Torino"/>
    <x v="11"/>
    <x v="10"/>
    <x v="468"/>
    <m/>
    <s v="Other early stage\Late stage"/>
    <s v="Diego Selva-Mediolanum"/>
    <s v="Investitori professionali"/>
    <s v="Diego Selva"/>
    <s v="diego.selva@mediolanum.it"/>
    <x v="349"/>
    <d v="2025-02-21T00:00:00"/>
    <x v="4"/>
    <s v="VV5"/>
    <m/>
    <x v="4"/>
    <m/>
    <m/>
    <s v="Fatta assemblea dei soci in cui è stato nominato il liquidatore. Quest'ultimo è già al lavoro e ha avviato azioni di blocco pagamenti e riduzione costi. _x000a_Ricevuto questionario ESG."/>
    <d v="2020-04-30T00:00:00"/>
    <x v="2"/>
    <s v="Approved"/>
    <s v="Tutti"/>
    <s v="Giacomo Giurazza"/>
    <s v="N.A."/>
    <s v="N.A."/>
    <d v="2021-06-09T00:00:00"/>
    <d v="2021-06-11T00:00:00"/>
    <s v="90 giorni dalla data di accettazione"/>
    <s v="N.A."/>
    <s v="N.A."/>
    <s v="N.A."/>
    <s v="N.A."/>
    <s v="N.A."/>
    <s v="DD e assistenza legale: Alma._x000a_DD Contabile/Fiscale/Lavoro/ESG: KPMG."/>
    <d v="2021-07-15T00:00:00"/>
    <d v="2021-08-04T00:00:00"/>
    <s v="Positive"/>
    <s v="Positive"/>
    <d v="2021-07-28T00:00:00"/>
    <d v="2021-08-05T00:00:00"/>
    <s v="Positive"/>
    <d v="2021-08-06T00:00:00"/>
    <d v="2021-09-07T00:00:00"/>
    <n v="4500000"/>
    <n v="9100000"/>
    <s v="Altri numerosi investitori privati: €4.600.000"/>
  </r>
  <r>
    <s v="Ok"/>
    <s v="Ok"/>
    <s v="Ok"/>
    <x v="174"/>
    <m/>
    <n v="1527"/>
    <x v="472"/>
    <s v="Italy"/>
    <s v="Aquila"/>
    <x v="16"/>
    <x v="3"/>
    <x v="469"/>
    <m/>
    <s v="Start-up stage\Venture"/>
    <s v="Ignazio Castiglioni-HAT"/>
    <s v="Investitori professionali"/>
    <s v="Daniele Ruvinetti"/>
    <s v="daniele_ruvinetti@yahoo.it"/>
    <x v="350"/>
    <d v="2020-05-20T00:00:00"/>
    <x v="0"/>
    <s v="VV2"/>
    <m/>
    <x v="1"/>
    <m/>
    <m/>
    <s v="Ricevuti e mostrati i risultati di settembre (manca il file excel PFN, che ci verrà inviato insieme a quello di ottobre)."/>
    <d v="2020-05-07T00:00:00"/>
    <x v="174"/>
    <s v="OUT"/>
    <m/>
    <m/>
    <m/>
    <m/>
    <m/>
    <m/>
    <m/>
    <m/>
    <m/>
    <m/>
    <m/>
    <m/>
    <m/>
    <m/>
    <m/>
    <m/>
    <m/>
    <m/>
    <m/>
    <m/>
    <m/>
    <m/>
    <m/>
    <m/>
    <m/>
  </r>
  <r>
    <s v="Ok"/>
    <s v="Ok"/>
    <s v="Ok"/>
    <x v="175"/>
    <m/>
    <n v="1529"/>
    <x v="473"/>
    <s v="Italy"/>
    <s v="Roma"/>
    <x v="7"/>
    <x v="1"/>
    <x v="470"/>
    <m/>
    <s v="Start-up stage\Venture"/>
    <s v="Autocandidatura"/>
    <s v="Autocandidatura"/>
    <s v="Cristiano Scarapucci"/>
    <s v="info@schoolr.net"/>
    <x v="351"/>
    <d v="2020-05-19T00:00:00"/>
    <x v="0"/>
    <s v="VV4"/>
    <s v="No"/>
    <x v="13"/>
    <m/>
    <m/>
    <s v="Ricavi 2020: €153k; Ricavi 2021: circa €200k._x000a_In raccolta per circa €300k._x000a_Troppo seed per VV2; il Piano descritto non è da VC. Il fatturato 2024 si attesta a circa €950k."/>
    <d v="2020-05-07T00:00:00"/>
    <x v="175"/>
    <s v="OUT"/>
    <m/>
    <m/>
    <m/>
    <m/>
    <m/>
    <m/>
    <m/>
    <m/>
    <m/>
    <m/>
    <m/>
    <m/>
    <m/>
    <m/>
    <m/>
    <m/>
    <m/>
    <m/>
    <m/>
    <m/>
    <m/>
    <m/>
    <m/>
    <m/>
    <m/>
  </r>
  <r>
    <s v="Ok"/>
    <s v="Ok"/>
    <s v="Ok"/>
    <x v="85"/>
    <m/>
    <n v="30"/>
    <x v="474"/>
    <s v="Italy"/>
    <s v="Roma"/>
    <x v="7"/>
    <x v="1"/>
    <x v="471"/>
    <m/>
    <s v="Start-up stage\Venture"/>
    <s v="Autocandidatura"/>
    <s v="Autocandidatura"/>
    <s v="Dario Ferretti"/>
    <s v="dario@pick-roll.com"/>
    <x v="33"/>
    <d v="2025-01-13T00:00:00"/>
    <x v="0"/>
    <s v="VV5"/>
    <s v="No"/>
    <x v="12"/>
    <m/>
    <m/>
    <s v="Rejected ad ottobre 2021 con motivazione 1.a, a maggio 2022 con motivazione 1.a, giugno 2023 con motivazione 1.m e a dicembre 2023 con motivazione 1.h, e a marzo 2024 con motivazione 1.h e a marzo 2024 con motivazione 1.h._x000a_Ricavi: €41k nel 2020; €57k nel 2021; €250k nel 2022; €220k nel 2023._x000a_Ricavi attesi: 2024e: €364k; 2025e: €682k; 2026: €800k._x000a_Fundraised: €50k nel 2021 e €200k nel 2022_x000a_Fundraising: round di €700k con €500k già committati._x000a__x000a_&gt; motivo rejection: percorso di crescita e settore di riferimento e struttura del round (ticket disponibile €200k)._x000a_"/>
    <d v="2020-05-14T00:00:00"/>
    <x v="85"/>
    <s v="OUT"/>
    <m/>
    <m/>
    <m/>
    <m/>
    <m/>
    <m/>
    <m/>
    <m/>
    <m/>
    <m/>
    <m/>
    <m/>
    <m/>
    <m/>
    <m/>
    <m/>
    <m/>
    <m/>
    <m/>
    <m/>
    <m/>
    <m/>
    <m/>
    <m/>
    <m/>
  </r>
  <r>
    <s v="Ok"/>
    <s v="Ok"/>
    <s v="Ok"/>
    <x v="170"/>
    <m/>
    <n v="2341"/>
    <x v="475"/>
    <s v="Italy"/>
    <s v="Bari"/>
    <x v="6"/>
    <x v="1"/>
    <x v="472"/>
    <m/>
    <s v="Start-up stage\Venture"/>
    <s v="Vito Lomele"/>
    <s v="Altri"/>
    <s v="Tiziano Pazzini"/>
    <s v="tiziano@furnichannel.com"/>
    <x v="309"/>
    <d v="2022-03-17T00:00:00"/>
    <x v="0"/>
    <s v="VV5"/>
    <m/>
    <x v="3"/>
    <s v="Yes"/>
    <m/>
    <s v="La società è in raccolta per €3m ad una pre-money di €10m._x000a_Pre-revenues,  stima di realizzare un fatturato pari a: €373k il primo anno, €2m il secondo anno, €8m il terzo anno."/>
    <d v="2022-03-02T00:00:00"/>
    <x v="170"/>
    <s v="OUT"/>
    <m/>
    <m/>
    <m/>
    <m/>
    <m/>
    <m/>
    <m/>
    <m/>
    <m/>
    <m/>
    <m/>
    <m/>
    <m/>
    <m/>
    <m/>
    <m/>
    <m/>
    <m/>
    <m/>
    <m/>
    <m/>
    <m/>
    <m/>
    <m/>
    <m/>
  </r>
  <r>
    <s v="Ok"/>
    <s v="Ok"/>
    <s v="Ok"/>
    <x v="176"/>
    <m/>
    <n v="1974"/>
    <x v="476"/>
    <s v="Italy"/>
    <s v="Genova"/>
    <x v="14"/>
    <x v="8"/>
    <x v="473"/>
    <m/>
    <s v="Start-up stage\Venture"/>
    <s v="Federico Smanio-wylab"/>
    <s v="Advisor"/>
    <s v="Federico Smanio"/>
    <s v="federico.smanio@wylab.net"/>
    <x v="352"/>
    <d v="2022-02-21T00:00:00"/>
    <x v="0"/>
    <s v="VV5"/>
    <m/>
    <x v="3"/>
    <s v="Yes"/>
    <m/>
    <s v="Ha raccolto €1.2m e punta a raccogliere €3m per il lancio del modello saas._x000a_Clienti: operatori, asset manager e proprietari degli impianti_x000a_La startup nel 2021 ha chiuso con €1,5m Euro di fatturato, aumentando del 70% i ricavi del 2020 (650K)_x000a__x000a_Da risentirli per capire come procede modello di business &quot;as a platform&quot;."/>
    <d v="2021-06-04T00:00:00"/>
    <x v="176"/>
    <s v="OUT"/>
    <m/>
    <m/>
    <m/>
    <m/>
    <m/>
    <m/>
    <m/>
    <m/>
    <m/>
    <m/>
    <m/>
    <m/>
    <m/>
    <m/>
    <m/>
    <m/>
    <m/>
    <m/>
    <m/>
    <m/>
    <m/>
    <m/>
    <m/>
    <m/>
    <m/>
  </r>
  <r>
    <s v="Ok"/>
    <s v="Ok"/>
    <s v="Ok"/>
    <x v="175"/>
    <m/>
    <n v="1538"/>
    <x v="477"/>
    <s v="Italy"/>
    <s v="Bari"/>
    <x v="6"/>
    <x v="3"/>
    <x v="474"/>
    <m/>
    <s v="Start-up stage\Venture"/>
    <s v="Autocandidatura"/>
    <s v="Autocandidatura"/>
    <s v="Pantaleo de Gennaro"/>
    <s v="info@hoteltask.it"/>
    <x v="353"/>
    <d v="2020-05-19T00:00:00"/>
    <x v="0"/>
    <s v="VV2"/>
    <m/>
    <x v="3"/>
    <m/>
    <m/>
    <s v="Troppo seed per VV2; i ricavi al primo anno di attività ammonteranno a €250k."/>
    <d v="2020-05-14T00:00:00"/>
    <x v="175"/>
    <s v="OUT"/>
    <m/>
    <m/>
    <m/>
    <m/>
    <m/>
    <m/>
    <m/>
    <m/>
    <m/>
    <m/>
    <m/>
    <m/>
    <m/>
    <m/>
    <m/>
    <m/>
    <m/>
    <m/>
    <m/>
    <m/>
    <m/>
    <m/>
    <m/>
    <m/>
    <m/>
  </r>
  <r>
    <s v="Ok"/>
    <s v="Ok"/>
    <s v="Ok"/>
    <x v="176"/>
    <m/>
    <n v="2266"/>
    <x v="478"/>
    <s v="Italy"/>
    <s v="Milano"/>
    <x v="0"/>
    <x v="1"/>
    <x v="475"/>
    <m/>
    <s v="Start-up stage\Venture"/>
    <s v="Elisa Masera "/>
    <s v="Altri"/>
    <s v="Elisa Masera "/>
    <s v="elisa.masera@hotmail.it"/>
    <x v="354"/>
    <d v="2022-02-25T00:00:00"/>
    <x v="0"/>
    <s v="VV5"/>
    <m/>
    <x v="16"/>
    <s v="Yes"/>
    <m/>
    <s v="La piattaforma è stata lanciata a luglio 2020._x000a_Fatturato: €440k nel 2021 (+544% rispetto al 2020). 12k utenti._x000a_La società ha raccolto finora €1,5m. In raccolta per €10m (pre-money da validare con lead investor)._x000a_Sede in Lussemburgo."/>
    <d v="2022-01-14T00:00:00"/>
    <x v="176"/>
    <s v="OUT"/>
    <m/>
    <m/>
    <m/>
    <m/>
    <m/>
    <m/>
    <m/>
    <m/>
    <m/>
    <m/>
    <m/>
    <m/>
    <m/>
    <m/>
    <m/>
    <m/>
    <m/>
    <m/>
    <m/>
    <m/>
    <m/>
    <m/>
    <m/>
    <m/>
    <m/>
  </r>
  <r>
    <s v="Ok"/>
    <s v="Ok"/>
    <s v="Ok"/>
    <x v="177"/>
    <m/>
    <n v="2260"/>
    <x v="479"/>
    <s v="Italy"/>
    <s v="Milano"/>
    <x v="0"/>
    <x v="3"/>
    <x v="476"/>
    <m/>
    <s v="Other early stage\Late stage"/>
    <s v="Lorenzo De Fabio-Lazio Innova"/>
    <s v="Investitori professionali"/>
    <s v="Riccarda Zezza"/>
    <s v="rzezza@lifeed.io"/>
    <x v="355"/>
    <d v="2022-02-17T00:00:00"/>
    <x v="3"/>
    <s v="VV5"/>
    <m/>
    <x v="12"/>
    <s v="Yes"/>
    <m/>
    <s v="80 clienti tra cui Unicredit, e-on,OVS._x000a_Canale di vendita diretto o attraverso partner._x000a_Average customer value: €28k in 2021. 85% tasso di rinnovo._x000a_Team: 35_x000a_Fatturato 2021: €2m, 2022: €4,7m._x000a_Hanno raccolto €1,5m, in raccolta per €8m."/>
    <d v="2022-01-11T00:00:00"/>
    <x v="177"/>
    <s v="OUT"/>
    <m/>
    <m/>
    <m/>
    <m/>
    <m/>
    <m/>
    <m/>
    <m/>
    <m/>
    <m/>
    <m/>
    <m/>
    <m/>
    <m/>
    <m/>
    <m/>
    <m/>
    <m/>
    <m/>
    <m/>
    <m/>
    <m/>
    <m/>
    <m/>
    <m/>
  </r>
  <r>
    <s v="Ok"/>
    <s v="Ok"/>
    <s v="Ok"/>
    <x v="93"/>
    <m/>
    <n v="1542"/>
    <x v="480"/>
    <s v="Italy"/>
    <s v="Roma"/>
    <x v="7"/>
    <x v="8"/>
    <x v="477"/>
    <m/>
    <s v="Start-up stage\Venture"/>
    <s v="Autocandidatura"/>
    <s v="Autocandidatura"/>
    <s v="Daniele Roscino Avetrani"/>
    <s v="d.roscino@ecosostenibile.eu"/>
    <x v="356"/>
    <d v="2024-03-04T00:00:00"/>
    <x v="0"/>
    <s v="VV5"/>
    <s v="No"/>
    <x v="3"/>
    <m/>
    <m/>
    <s v="Bocciata a maggio 2020 con motivazione 1.a , a giugno 2023 con motivazione 1.h (dubbi anche su fase di vita e scenario competitivo), a novembre 2023 con motivazione 1.a risegnalata dal founder._x000a_Aggiornamenti: 7 clienti con €210k di turnover nel 2023 (100% di ARR), 12 prospect in negoziazione; la pipeline complessiva con 22 EoI cuba circa €1m;_x000a_€70k di ricavi._x000a_Revenue model:_x000a_- setup fee da 0 a €50k in funzione della complessità dell’installazione; _x000a_- annual fee da €10k a  €50k in base ai moduli selezionati;_x000a_- multiple fee da 10k in base ai progetti ricorrenti._x000a_raddoppiato contratto medio (30k) rispetto al 2022_x000a_Fundraised: pre-seed round di €100k (ZERO Accelerator e Invitalia)._x000a_Fundraising: €300k alla valutazione premoney di €2,6m_x000a__x000a_&gt; motivo rejection: fase di vita."/>
    <d v="2020-05-21T00:00:00"/>
    <x v="93"/>
    <s v="OUT"/>
    <m/>
    <m/>
    <m/>
    <m/>
    <m/>
    <m/>
    <m/>
    <m/>
    <m/>
    <m/>
    <m/>
    <m/>
    <m/>
    <m/>
    <m/>
    <m/>
    <m/>
    <m/>
    <m/>
    <m/>
    <m/>
    <m/>
    <m/>
    <m/>
    <m/>
  </r>
  <r>
    <s v="Ok"/>
    <s v="Ok"/>
    <s v="Ok"/>
    <x v="94"/>
    <m/>
    <n v="1543"/>
    <x v="481"/>
    <s v="Italy"/>
    <s v="Torino"/>
    <x v="11"/>
    <x v="6"/>
    <x v="478"/>
    <m/>
    <s v="Start-up stage\Venture"/>
    <s v="Stefano Peroncini"/>
    <s v="Investitori professionali"/>
    <s v="Alessandro Ambrosio"/>
    <s v="alessandro.ambrosio@epicura.it"/>
    <x v="356"/>
    <d v="2023-02-10T00:00:00"/>
    <x v="0"/>
    <s v="VV5"/>
    <m/>
    <x v="12"/>
    <m/>
    <m/>
    <s v="Non ci hanno mandato BP / cap table dopo la call. Rejected con motivazione 2.b a settembre, ci hanno riscritto a dicembre '22._x000a_Hanno deciso di rifocalizzare totalmente il B2C sull'assistenza domiciliare agli anziani. L'offerta dei servizi sanitari resta per il B2B, dove hanno chiuso accordi con una banca e una società di consulenza._x000a_Risultati 2022: 370 clienti attivi, transato €5,1m, ricavi €879k._x000a_Business model: trattengono circa il 12% sul transato._x000a_Hanno raccolto nel '21 €5m da EuropAssistance e altri business angel (pre-money valuation: €6m)._x000a_In raccolta per €5m ad una pre-money di €12-13m._x000a_Ad oggi i founders hanno il 22%._x000a_Team: 45_x000a__x000a_Motivo rejection: governance, settore di riferimento (marketplace)"/>
    <d v="2020-05-21T00:00:00"/>
    <x v="94"/>
    <s v="OUT"/>
    <m/>
    <m/>
    <m/>
    <m/>
    <m/>
    <m/>
    <m/>
    <m/>
    <m/>
    <m/>
    <m/>
    <m/>
    <m/>
    <m/>
    <m/>
    <m/>
    <m/>
    <m/>
    <m/>
    <m/>
    <m/>
    <m/>
    <m/>
    <m/>
    <m/>
  </r>
  <r>
    <s v="Ok"/>
    <s v="Ok"/>
    <s v="Ok"/>
    <x v="174"/>
    <m/>
    <n v="1545"/>
    <x v="482"/>
    <s v="Italy"/>
    <s v="Vicenza"/>
    <x v="13"/>
    <x v="1"/>
    <x v="479"/>
    <m/>
    <s v="Start-up stage\Venture"/>
    <s v="Giovanni Fasano"/>
    <s v="Advisor"/>
    <s v="Giovanni Fasano"/>
    <s v="investors@financialresearches.com"/>
    <x v="356"/>
    <d v="2020-05-22T00:00:00"/>
    <x v="0"/>
    <s v="VV2"/>
    <m/>
    <x v="3"/>
    <m/>
    <m/>
    <s v="Ricercano €300k."/>
    <d v="2020-05-21T00:00:00"/>
    <x v="174"/>
    <s v="OUT"/>
    <m/>
    <m/>
    <m/>
    <m/>
    <m/>
    <m/>
    <m/>
    <m/>
    <m/>
    <m/>
    <m/>
    <m/>
    <m/>
    <m/>
    <m/>
    <m/>
    <m/>
    <m/>
    <m/>
    <m/>
    <m/>
    <m/>
    <m/>
    <m/>
    <m/>
  </r>
  <r>
    <s v="Ok"/>
    <s v="Ok"/>
    <s v="Ok"/>
    <x v="178"/>
    <m/>
    <n v="1548"/>
    <x v="483"/>
    <s v="Italy"/>
    <s v="Firenze"/>
    <x v="19"/>
    <x v="6"/>
    <x v="480"/>
    <m/>
    <s v="Other early stage\Late stage"/>
    <s v="Filippo Codazzi-Invest Italy SIM"/>
    <s v="Advisor"/>
    <s v="Filippo Codazzi"/>
    <s v="filippo.codazzi@investbanca.it"/>
    <x v="357"/>
    <d v="2021-09-09T00:00:00"/>
    <x v="0"/>
    <s v="VV5"/>
    <m/>
    <x v="19"/>
    <m/>
    <m/>
    <s v="Medtech company, controllata da El.En. – società quotata e leader nel settore laser; la parte laser è prodotta da El.En. S.p.A. e la parte ecografica da Esaote S.p.A. EchoLaser è un completo sistema dedicato all’interventistica in quanto è dotato di Kit monouso di fibre ottiche progettati con specifici sistemi guida e software US dedicati per i differenti tessuti in funzione del distretto in cui si trovano._x000a__x000a_- Sistema integrato Laser-Ultrasuoni che consente diagnosi e trattamento tramite approccio micro-invasivo di tumori benigni e maligni (dispositivi + kit monouso di fibre ottiche, fatturato ricorrente da cui dipende il 30% del fatturato)_x000a_- Nasce nel 2005 da JV tra El.En. e Esaote, R&amp;D e test clinici negli anni successivi, prima vendite nel 2012 facendo leva sulla rete di distributori di Esaote (in Italia e Cina)_x000a_- Nel 2017 esce Esaote e viene nominato un nuovo CEO per dare nuova spinta alla crescita_x000a_- Nel 2018 approvazione FDA e prime vendite in US_x000a_- 180 dispositivi installati in 18 paesi, fatturato 2018 superiore a €3m, EBITDA 2018 di €395k._x000a__x000a_Filippo Codasti, che ci aveva segnalato l'opportunità, ha lasciato Invest Italy SIM quindi non abbiamo più un contatto per approfondire."/>
    <d v="2020-05-21T00:00:00"/>
    <x v="178"/>
    <s v="OUT"/>
    <m/>
    <m/>
    <m/>
    <m/>
    <m/>
    <m/>
    <m/>
    <m/>
    <m/>
    <m/>
    <m/>
    <m/>
    <m/>
    <m/>
    <m/>
    <m/>
    <m/>
    <m/>
    <m/>
    <m/>
    <m/>
    <m/>
    <m/>
    <m/>
    <m/>
  </r>
  <r>
    <s v="Ok"/>
    <s v="Ok"/>
    <s v="Ok"/>
    <x v="169"/>
    <m/>
    <n v="1806"/>
    <x v="484"/>
    <s v="Italy"/>
    <s v="Milano"/>
    <x v="0"/>
    <x v="3"/>
    <x v="481"/>
    <m/>
    <s v="Other early stage\Late stage"/>
    <s v="Nicola Redi"/>
    <s v="Proprietaria"/>
    <s v="Stefano Sarasso"/>
    <s v="stefano.sarasso@ubiquicom.com"/>
    <x v="358"/>
    <d v="2022-01-31T00:00:00"/>
    <x v="0"/>
    <s v="VV5"/>
    <m/>
    <x v="9"/>
    <s v="Yes"/>
    <m/>
    <s v="Rejected a giugno 2021 con motivazione 2.b, ci ha riscritto Stefano a settembre condividendoci il deck aggiornato. Fatto incontro il 19/10:_x000a_Fatturato 2019: €3,3m, 2020: €2,5m (-20%), 2021: €3,5m. Finora fatturato derivante solo dal prodotto di telematica industriale, quello più innovativo (Locator/Synchro) inizieranno a fatturare quest'anno (€1m circa)._x000a_Sono in raccolta per €1,9m_x000a_Team: 30._x000a_Clienti: Toyota MH, ABB, CNH, Enel, Daikin, etc. Vendono tramite dealer (ad oggi circa 2k clienti finali)._x000a__x000a_Sono in discussione avanzata con investitore per €2m: da sentire per capire a che punto sono, ribadendo che noi non facciamo round da €500k."/>
    <d v="2021-01-14T00:00:00"/>
    <x v="169"/>
    <s v="OUT"/>
    <m/>
    <m/>
    <m/>
    <m/>
    <m/>
    <m/>
    <m/>
    <m/>
    <m/>
    <m/>
    <m/>
    <m/>
    <m/>
    <m/>
    <m/>
    <m/>
    <m/>
    <m/>
    <m/>
    <m/>
    <m/>
    <m/>
    <m/>
    <m/>
    <m/>
  </r>
  <r>
    <s v="Ok"/>
    <s v="Ok"/>
    <s v="Ok"/>
    <x v="169"/>
    <m/>
    <n v="2254"/>
    <x v="485"/>
    <s v="Italy"/>
    <s v="Roma"/>
    <x v="7"/>
    <x v="1"/>
    <x v="482"/>
    <m/>
    <s v="Start-up stage\Venture"/>
    <s v="Autocandidatura"/>
    <s v="Autocandidatura"/>
    <s v="Saverio Canepa-Siminvest"/>
    <s v="saverio.canepa@siminvest.it"/>
    <x v="359"/>
    <d v="2022-02-03T00:00:00"/>
    <x v="0"/>
    <s v="VV5"/>
    <s v="No"/>
    <x v="3"/>
    <s v="Yes"/>
    <m/>
    <s v="Start-Up Innovativa che ha appena chiuso un piano di incubazione con di un anno conEnry's Island, con società costituita e in fase beta di prodotto._x000a_L’innovazione oltre che nell’algoritmo che analizza anche i comportamenti di gioco, sta nello sviluppo di un Coin per attività di Gain&amp;Spend, un marketplace per NFT e Digital Asset, lo sguardo all’integrazione con diversi Metaverse e la possibilità di garantire inclusive di gioco per tutti._x000a_Al momento questa venture è in fase di valutazione al MISE con il programma Smart&amp;Start._x000a_Enry's Island ha investito €100k._x000a_Dal piano BP condiviso sembra che il fabbisogno sia di €4m."/>
    <d v="2021-12-15T00:00:00"/>
    <x v="169"/>
    <s v="OUT"/>
    <m/>
    <m/>
    <m/>
    <m/>
    <m/>
    <m/>
    <m/>
    <m/>
    <m/>
    <m/>
    <m/>
    <m/>
    <m/>
    <m/>
    <m/>
    <m/>
    <m/>
    <m/>
    <m/>
    <m/>
    <m/>
    <m/>
    <m/>
    <m/>
    <m/>
  </r>
  <r>
    <s v="Ok"/>
    <s v="Ok"/>
    <s v="Ok"/>
    <x v="169"/>
    <m/>
    <n v="2298"/>
    <x v="486"/>
    <s v="Italy"/>
    <s v="Roma"/>
    <x v="7"/>
    <x v="2"/>
    <x v="483"/>
    <m/>
    <s v="Other early stage\Late stage"/>
    <s v="Roberto Nigro"/>
    <s v="Altri"/>
    <s v="Roberto Nigro"/>
    <s v="roberto.nigro@almasta.com"/>
    <x v="360"/>
    <d v="2022-01-31T00:00:00"/>
    <x v="0"/>
    <s v="VV5"/>
    <s v="No"/>
    <x v="2"/>
    <m/>
    <m/>
    <s v="Fondata nel 2020._x000a_Fatturato: €1,2m nel 2021, €4,25m nel 2022, €13,07 nel 2023._x000a_In raccolta per €7,5m dove ci sarebbe spazio per €0,5-1m. Nessun altro &quot;istituzionale&quot; coinvolto._x000a_Deal già definito nelle condizione con pre-money di €28m e con schemi di LP sui generis._x000a__x000a_Giulio ha sentito De Brabant per capire se si poteva fare deal a condizioni &quot;normali&quot; e ammontare maggiore, ma non è andata a buon fine."/>
    <d v="2022-01-25T00:00:00"/>
    <x v="169"/>
    <s v="OUT"/>
    <m/>
    <m/>
    <m/>
    <m/>
    <m/>
    <m/>
    <m/>
    <m/>
    <m/>
    <m/>
    <m/>
    <m/>
    <m/>
    <m/>
    <m/>
    <m/>
    <m/>
    <m/>
    <m/>
    <m/>
    <m/>
    <m/>
    <m/>
    <m/>
    <m/>
  </r>
  <r>
    <s v="Ok"/>
    <s v="Ok"/>
    <s v="Ok"/>
    <x v="179"/>
    <m/>
    <n v="1556"/>
    <x v="487"/>
    <s v="Abroad"/>
    <s v="Miami"/>
    <x v="4"/>
    <x v="3"/>
    <x v="484"/>
    <m/>
    <s v="Start-up stage\Venture"/>
    <s v="Autocandidatura"/>
    <s v="Autocandidatura"/>
    <s v="Niccolò Galeazzo"/>
    <s v="investors@ankorgame.com"/>
    <x v="225"/>
    <d v="2020-06-09T00:00:00"/>
    <x v="0"/>
    <s v="VV2"/>
    <m/>
    <x v="3"/>
    <m/>
    <m/>
    <s v="Sede estero._x000a_Hanno fatto di recente lancio del gioco in Giappone dopo averlo testato in India."/>
    <d v="2020-05-28T00:00:00"/>
    <x v="179"/>
    <s v="OUT"/>
    <m/>
    <m/>
    <m/>
    <m/>
    <m/>
    <m/>
    <m/>
    <m/>
    <m/>
    <m/>
    <m/>
    <m/>
    <m/>
    <m/>
    <m/>
    <m/>
    <m/>
    <m/>
    <m/>
    <m/>
    <m/>
    <m/>
    <m/>
    <m/>
    <m/>
  </r>
  <r>
    <s v="Ok"/>
    <s v="Ok"/>
    <s v="Ok"/>
    <x v="180"/>
    <m/>
    <n v="1325"/>
    <x v="488"/>
    <s v="Italy"/>
    <s v="Milano"/>
    <x v="0"/>
    <x v="7"/>
    <x v="485"/>
    <m/>
    <s v="Start-up stage\Venture"/>
    <s v="Cesare Maifredi-360 Capital Partners"/>
    <s v="Investitori professionali"/>
    <s v="Luca D'Alessandro"/>
    <s v="luca.dalessandro@phononicvibes.com "/>
    <x v="361"/>
    <d v="2024-07-15T00:00:00"/>
    <x v="0"/>
    <s v="VV5"/>
    <m/>
    <x v="2"/>
    <m/>
    <m/>
    <s v="Bocciata a dicembre 2021 con motivazione 1.a. Da monitorare._x000a_Nati nel 2018._x000a_Risultati:_x000a_-hanno acquistato un’azienda (Matisse)_x000a_-Clienti: RFI, Autostrade, Pizzarotti. Principalmente infrastrutture, automotive._x000a_3 applicazioni: 1) Infrastructure (su cui stanno puntando, grazie ad un accordo con le ferrovie teddesche), 2) Automotive, 3) Appliances._x000a_Ricavi: 2023: €2,5m; 2024e: €4m (dovrebbero diventare EBITDA positive); 2025e: €7m._x000a_Team: 15._x000a_Fundraised: finora hanno raccolto €2,3m da 360 e Eureka e €6m ad una pre-money valuation di €23m da CDP, 360 e Eureka._x000a_Fundraising: €8m (di cui €3-4m già committed) ad una pre-money di €30m._x000a__x000a_&gt; Fatta call il 9/07. motivo rejection: per struttura operazione (pre-money elevata)."/>
    <d v="2020-01-18T00:00:00"/>
    <x v="180"/>
    <s v="OUT"/>
    <m/>
    <m/>
    <m/>
    <m/>
    <m/>
    <m/>
    <m/>
    <m/>
    <m/>
    <m/>
    <m/>
    <m/>
    <m/>
    <m/>
    <m/>
    <m/>
    <m/>
    <m/>
    <m/>
    <m/>
    <m/>
    <m/>
    <m/>
    <m/>
    <m/>
  </r>
  <r>
    <s v="Ok"/>
    <s v="Ok"/>
    <s v="Ok"/>
    <x v="167"/>
    <m/>
    <n v="2228"/>
    <x v="489"/>
    <s v="Italy"/>
    <s v="Napoli"/>
    <x v="12"/>
    <x v="3"/>
    <x v="486"/>
    <m/>
    <s v="Start-up stage\Venture"/>
    <s v="Ivo Allegro-iniziativa"/>
    <s v="Advisor"/>
    <s v="Ivo Allegro-iniziativa"/>
    <s v="ivo.allegro@iniziativa.cc"/>
    <x v="362"/>
    <d v="2021-12-02T00:00:00"/>
    <x v="0"/>
    <s v="VV5"/>
    <m/>
    <x v="3"/>
    <s v="Yes"/>
    <m/>
    <s v="Fatturato 2020: $230k, 2021: $380k (booking per i prossimi anni $500k). Già attivi in US._x000a_MRR a settembre 2021 di circa $30k._x000a_In raccolta per €1,5m, in preparazione per un Series A nel 2022._x000a_Founder Gianluca Ruggiero con esperienza in Unilever e WPP._x000a__x000a_Early-stage ma da monitorare, fassiamo un incontro nel prossimo anno per conoscerci e approfondire il Series A."/>
    <d v="2021-11-25T00:00:00"/>
    <x v="167"/>
    <s v="OUT"/>
    <m/>
    <m/>
    <m/>
    <m/>
    <m/>
    <m/>
    <m/>
    <m/>
    <m/>
    <m/>
    <m/>
    <m/>
    <m/>
    <m/>
    <m/>
    <m/>
    <m/>
    <m/>
    <m/>
    <m/>
    <m/>
    <m/>
    <m/>
    <m/>
    <m/>
  </r>
  <r>
    <s v="Ok"/>
    <s v="Ok"/>
    <s v="Ok"/>
    <x v="148"/>
    <m/>
    <n v="2151"/>
    <x v="490"/>
    <s v="Italy"/>
    <s v="Udine"/>
    <x v="17"/>
    <x v="3"/>
    <x v="487"/>
    <m/>
    <s v="Other early stage\Late stage"/>
    <s v="Autocandidatura"/>
    <s v="Autocandidatura"/>
    <s v="Nicolas Ancot"/>
    <s v="nicolas.ancot@getyourbill.com"/>
    <x v="231"/>
    <d v="2021-11-26T00:00:00"/>
    <x v="0"/>
    <s v="VV5"/>
    <m/>
    <x v="5"/>
    <s v="Yes"/>
    <m/>
    <s v="12k clienti tra cui Starbucks e Iper_x000a_Fatturato 2021 atteso: €2m_x000a_Team: 10 (tra i soci operativi nel progetto c'è l'ex VP Visa Europe)._x000a_In raccolta per €6m per il 20% dell'azienda (pre-money: €24m). Finora hanno raccolto €1,1 da business angel e IAG._x000a_Stanno lanciando un nuovo progetto (GetYourCash) che sarà attivo dal 2023 secondo i loro piani._x000a__x000a_Settore con alta competizione, nuovo modello di business ancora da sviluppare e provare."/>
    <d v="2021-10-07T00:00:00"/>
    <x v="148"/>
    <s v="OUT"/>
    <m/>
    <m/>
    <m/>
    <m/>
    <m/>
    <m/>
    <m/>
    <m/>
    <m/>
    <m/>
    <m/>
    <m/>
    <m/>
    <m/>
    <m/>
    <m/>
    <m/>
    <m/>
    <m/>
    <m/>
    <m/>
    <m/>
    <m/>
    <m/>
    <m/>
  </r>
  <r>
    <s v="Ok"/>
    <s v="Ok"/>
    <s v="Ok"/>
    <x v="181"/>
    <m/>
    <n v="1567"/>
    <x v="491"/>
    <s v="Italy"/>
    <s v="Arezzo"/>
    <x v="19"/>
    <x v="3"/>
    <x v="488"/>
    <m/>
    <s v="Other early stage\Late stage"/>
    <s v="Alessandro Villa-Banca Sella"/>
    <s v="Advisor"/>
    <s v="Alessandro Villa"/>
    <s v="alessandro.villa@sella.it"/>
    <x v="363"/>
    <d v="2020-11-17T00:00:00"/>
    <x v="0"/>
    <s v="VV2"/>
    <m/>
    <x v="8"/>
    <m/>
    <m/>
    <s v="L’operazione proposta prevede una raccolta di €3.5m destinati primariamente alla realizzazione di acquisizioni e all’attivazione di un progetto di sviluppo in Sardegna."/>
    <d v="2020-06-11T00:00:00"/>
    <x v="181"/>
    <s v="OUT"/>
    <m/>
    <m/>
    <m/>
    <m/>
    <m/>
    <m/>
    <m/>
    <m/>
    <m/>
    <m/>
    <m/>
    <m/>
    <m/>
    <m/>
    <m/>
    <m/>
    <m/>
    <m/>
    <m/>
    <m/>
    <m/>
    <m/>
    <m/>
    <m/>
    <m/>
  </r>
  <r>
    <s v="Ok"/>
    <s v="Ok"/>
    <s v="Ok"/>
    <x v="34"/>
    <m/>
    <n v="1568"/>
    <x v="492"/>
    <s v="Italy"/>
    <s v="Roma"/>
    <x v="7"/>
    <x v="1"/>
    <x v="489"/>
    <m/>
    <s v="Other early stage\Late stage"/>
    <s v="Giuliano Gigli-Blue Ocean Finance"/>
    <s v="Investitori professionali"/>
    <s v="Gabriele Giugliano "/>
    <s v="gabriele@tutored.it"/>
    <x v="364"/>
    <d v="2022-08-01T00:00:00"/>
    <x v="0"/>
    <s v="VV5"/>
    <s v="No"/>
    <x v="12"/>
    <m/>
    <m/>
    <s v="Crescita ancora non in linea con quanto ricercato._x000a__x000a_Rejected a settembre 2021 con motivazione 1.h (da monitorare), ci hanno riscritto a luglio 2022._x000a_Sviluppo prodotto: hanno rilasciato la nuova piattaforma e app che vede protagoniste le &quot;esperienze online&quot;, il nuovo prodotto Tutored che reinventa l'approccio di come le aziende interagiscono con i giovani talenti per attrarli ed assumerli. A luglio hanno lanciato l'MVP internazionale con focus sulle esperienze online per studenti e neo-laureati provenienti da UK, Spagna, Paesi Bassi e Germania._x000a_114 società attive su Tutored in Q2 '22 (vs 67 in Q2 '21). _x000a_Ricavi: €905k in '21, €412k in H1 '22. EBITDA positive (€210k in '21). _x000a__x000a_&gt; Percorso di crescita, business model"/>
    <d v="2020-06-11T00:00:00"/>
    <x v="34"/>
    <s v="OUT"/>
    <m/>
    <m/>
    <m/>
    <m/>
    <m/>
    <m/>
    <m/>
    <m/>
    <m/>
    <m/>
    <m/>
    <m/>
    <m/>
    <m/>
    <m/>
    <m/>
    <m/>
    <m/>
    <m/>
    <m/>
    <m/>
    <m/>
    <m/>
    <m/>
    <m/>
  </r>
  <r>
    <s v="Ok"/>
    <s v="Ok"/>
    <s v="Ok"/>
    <x v="160"/>
    <m/>
    <n v="2198"/>
    <x v="493"/>
    <s v="Abroad"/>
    <s v="Londra"/>
    <x v="10"/>
    <x v="3"/>
    <x v="490"/>
    <m/>
    <s v="Start-up stage\Venture"/>
    <s v="Autocandidatura"/>
    <s v="Autocandidatura"/>
    <s v="Basilio Gentile"/>
    <s v="basilio@circuitmind.io"/>
    <x v="365"/>
    <d v="2021-11-06T00:00:00"/>
    <x v="0"/>
    <s v="VV5"/>
    <m/>
    <x v="3"/>
    <s v="Yes"/>
    <m/>
    <m/>
    <d v="2021-11-06T00:00:00"/>
    <x v="160"/>
    <s v="OUT"/>
    <m/>
    <m/>
    <m/>
    <m/>
    <m/>
    <m/>
    <m/>
    <m/>
    <m/>
    <m/>
    <m/>
    <m/>
    <m/>
    <m/>
    <m/>
    <m/>
    <m/>
    <m/>
    <m/>
    <m/>
    <m/>
    <m/>
    <m/>
    <m/>
    <m/>
  </r>
  <r>
    <s v="Ok"/>
    <s v="Ok"/>
    <s v="Ok"/>
    <x v="182"/>
    <m/>
    <n v="1571"/>
    <x v="494"/>
    <s v="Italy"/>
    <s v="Roma"/>
    <x v="7"/>
    <x v="6"/>
    <x v="491"/>
    <m/>
    <s v="Start-up stage\Venture"/>
    <s v="Autocandidatura"/>
    <s v="Autocandidatura"/>
    <s v="Massimo Mangia"/>
    <s v="mangia@alkimiya.eu"/>
    <x v="366"/>
    <d v="2020-06-25T00:00:00"/>
    <x v="0"/>
    <s v="VV4"/>
    <s v="Si"/>
    <x v="3"/>
    <m/>
    <m/>
    <s v="Fatturato 2020E: €150k. La società richiede, accanto all’apporto dei partner industriali già individuati per un importo pari ad €400k, un apporto di equity da parte di investitori finanziari di €600k."/>
    <d v="2020-06-18T00:00:00"/>
    <x v="182"/>
    <s v="OUT"/>
    <m/>
    <m/>
    <m/>
    <m/>
    <m/>
    <m/>
    <m/>
    <m/>
    <m/>
    <m/>
    <m/>
    <m/>
    <m/>
    <m/>
    <m/>
    <m/>
    <m/>
    <m/>
    <m/>
    <m/>
    <m/>
    <m/>
    <m/>
    <m/>
    <m/>
  </r>
  <r>
    <s v="Ok"/>
    <s v="Ok"/>
    <s v="Ok"/>
    <x v="48"/>
    <m/>
    <n v="350"/>
    <x v="495"/>
    <s v="Italy"/>
    <s v="Roma"/>
    <x v="7"/>
    <x v="1"/>
    <x v="492"/>
    <m/>
    <s v="Start-up stage\Venture"/>
    <s v="Paolo Cellini-PI Campus"/>
    <s v="Investitori professionali"/>
    <s v="Vito Perrone"/>
    <s v="vito.perrone@yocabe.com"/>
    <x v="187"/>
    <d v="2021-11-04T00:00:00"/>
    <x v="0"/>
    <s v="VV4"/>
    <s v="No"/>
    <x v="3"/>
    <m/>
    <m/>
    <s v="Chiuso recentamente un round da €2m da ALIcrowd (Azimut), da monitorare."/>
    <d v="2018-05-10T00:00:00"/>
    <x v="48"/>
    <s v="OUT"/>
    <m/>
    <m/>
    <m/>
    <m/>
    <m/>
    <m/>
    <m/>
    <m/>
    <m/>
    <m/>
    <m/>
    <m/>
    <m/>
    <m/>
    <m/>
    <m/>
    <m/>
    <m/>
    <m/>
    <m/>
    <m/>
    <m/>
    <m/>
    <m/>
    <m/>
  </r>
  <r>
    <s v="Ok"/>
    <s v="Ok"/>
    <s v="Ok"/>
    <x v="48"/>
    <m/>
    <n v="875"/>
    <x v="496"/>
    <s v="Italy"/>
    <s v="Roma"/>
    <x v="7"/>
    <x v="4"/>
    <x v="493"/>
    <m/>
    <s v="Other early stage\Late stage"/>
    <s v="Luigi Mastromonaco-LVenture"/>
    <s v="Investitori professionali"/>
    <s v="Filippo Agostino"/>
    <s v="f.agostino@2hire.io"/>
    <x v="198"/>
    <d v="2021-11-02T00:00:00"/>
    <x v="0"/>
    <s v="VV4"/>
    <s v="No"/>
    <x v="9"/>
    <s v="Yes"/>
    <m/>
    <s v="Rejected nel 2019 con motivazione 1.a. Fatta call di aggiornamento il 2/11:_x000a_Chiuso nel 2019 round Series A con P101 e CDP da €5,6m._x000a_Erano arrivato ad un ARR di €1m, poi hanno subito l'impatto Covid-19. Ora sono tornati a monthly recurring revenues di €50k._x000a_Team: 25._x000a_Clienti: 20 in tutta Europa (Cabify, Hertz...)_x000a_Settori di riferimento: 1) smart mobility (50% auto, 50% micro-mobility - 15k veicoli connessi), 2) Società di noleggio a breve termine, 3) auto connessa._x000a_Obiettivo 2022: ARR di €2m e +20k veicoli connessi._x000a_Nuovo round previsto per H1 2023, ci terrà aggiornati."/>
    <d v="2019-02-28T00:00:00"/>
    <x v="48"/>
    <s v="OUT"/>
    <m/>
    <m/>
    <m/>
    <m/>
    <m/>
    <m/>
    <m/>
    <m/>
    <m/>
    <m/>
    <m/>
    <m/>
    <m/>
    <m/>
    <m/>
    <m/>
    <m/>
    <m/>
    <m/>
    <m/>
    <m/>
    <m/>
    <m/>
    <m/>
    <m/>
  </r>
  <r>
    <s v="Ok"/>
    <s v="Ok"/>
    <s v="Ok"/>
    <x v="183"/>
    <m/>
    <n v="2167"/>
    <x v="497"/>
    <s v="Italy"/>
    <s v="Alessandra"/>
    <x v="11"/>
    <x v="3"/>
    <x v="494"/>
    <m/>
    <s v="Other early stage\Late stage"/>
    <s v="Alessandro Pontari"/>
    <s v="Proprietaria"/>
    <s v="Matteo Vanotti"/>
    <s v="matteo@xfarm.ag"/>
    <x v="367"/>
    <d v="2021-10-26T00:00:00"/>
    <x v="0"/>
    <s v="VV5"/>
    <m/>
    <x v="11"/>
    <m/>
    <m/>
    <s v="Fissata call il 21/10, non si è connesso e non ha dato seguito alla richiesta di nuove date."/>
    <d v="2021-10-15T00:00:00"/>
    <x v="183"/>
    <s v="OUT"/>
    <m/>
    <m/>
    <m/>
    <m/>
    <m/>
    <m/>
    <m/>
    <m/>
    <m/>
    <m/>
    <m/>
    <m/>
    <m/>
    <m/>
    <m/>
    <m/>
    <m/>
    <m/>
    <m/>
    <m/>
    <m/>
    <m/>
    <m/>
    <m/>
    <m/>
  </r>
  <r>
    <s v="Ok"/>
    <s v="Ok"/>
    <s v="Ok"/>
    <x v="92"/>
    <m/>
    <n v="1581"/>
    <x v="498"/>
    <s v="Italy"/>
    <s v="Roma"/>
    <x v="7"/>
    <x v="3"/>
    <x v="495"/>
    <m/>
    <s v="Start-up stage\Venture"/>
    <s v="Alessandro Pontari"/>
    <s v="Proprietaria"/>
    <s v="Juxhin Radhima"/>
    <s v="j@ipervox.com"/>
    <x v="368"/>
    <d v="2023-02-24T00:00:00"/>
    <x v="0"/>
    <s v="VV5"/>
    <m/>
    <x v="9"/>
    <m/>
    <m/>
    <s v="Rejected a luglio 2020 con motivazione 1.a._x000a_Abbiamo riscritto loro a febbraio 2022 per un update, ma ci hanno risposto che non sono in fundraising e non ne hanno uno in piano. Stanno esplorando altri fronti di cui non poteva parlare per ora"/>
    <d v="2020-06-25T00:00:00"/>
    <x v="92"/>
    <s v="OUT"/>
    <m/>
    <m/>
    <m/>
    <m/>
    <m/>
    <m/>
    <m/>
    <m/>
    <m/>
    <m/>
    <m/>
    <m/>
    <m/>
    <m/>
    <m/>
    <m/>
    <m/>
    <m/>
    <m/>
    <m/>
    <m/>
    <m/>
    <m/>
    <m/>
    <m/>
  </r>
  <r>
    <s v="Ok"/>
    <s v="Ok"/>
    <s v="Ok"/>
    <x v="184"/>
    <m/>
    <n v="659"/>
    <x v="499"/>
    <s v="Italy"/>
    <s v="Milano"/>
    <x v="0"/>
    <x v="2"/>
    <x v="496"/>
    <m/>
    <s v="Start-up stage\Venture"/>
    <s v="Giulio Valiante"/>
    <s v="Proprietaria"/>
    <s v="Giuliano Blei"/>
    <s v="gblei@govoltmobility.com"/>
    <x v="369"/>
    <d v="2021-09-30T00:00:00"/>
    <x v="0"/>
    <s v="VV5"/>
    <m/>
    <x v="3"/>
    <m/>
    <m/>
    <s v="Bocciata a novembre 2018: 1.a._x000a__x000a_Incontro di aggiornamento il 14/9, ci hanno condiviso il deck aggiornato._x000a_Attendono nostro eventuale interesse ad essere coinvolti nel fundraising (€1,5m)._x000a_Ancora seed rispetto al target di VV5 (fatturato 2021 atteso €1m circa, ad oggi hanno raggiunto i €700k), più interessante il round previsto per l'anno prossimo da €3m._x000a__x000a_Messi in contatto con Radical per partnership su ricarica veicoli elettrici._x000a__x000a_Rejected: 1) nuove revenue streams da consolidare; 2) monitorare crescita su Milano."/>
    <d v="2018-11-15T00:00:00"/>
    <x v="184"/>
    <s v="OUT"/>
    <m/>
    <m/>
    <m/>
    <m/>
    <m/>
    <m/>
    <m/>
    <m/>
    <m/>
    <m/>
    <m/>
    <m/>
    <m/>
    <m/>
    <m/>
    <m/>
    <m/>
    <m/>
    <m/>
    <m/>
    <m/>
    <m/>
    <m/>
    <m/>
    <m/>
  </r>
  <r>
    <s v="Ok"/>
    <s v="Ok"/>
    <s v="Ok"/>
    <x v="185"/>
    <m/>
    <n v="2068"/>
    <x v="500"/>
    <s v="Italy"/>
    <s v="Padova"/>
    <x v="13"/>
    <x v="1"/>
    <x v="497"/>
    <m/>
    <s v="Start-up stage\Venture"/>
    <s v="Autocandidatura"/>
    <s v="Autocandidatura"/>
    <s v="Alessio Vincenzo La Rosa"/>
    <s v="alessio.larosa@wecanconsulting.it"/>
    <x v="370"/>
    <d v="2021-09-27T00:00:00"/>
    <x v="0"/>
    <s v="VV5"/>
    <m/>
    <x v="3"/>
    <s v="Yes"/>
    <m/>
    <s v="Nata nel 2021._x000a_Fatturato atteso nel 2021 €350k, nel 2022 €3,4m._x000a_EBITDA positivo dal 2023._x000a_Sono controllati da Wecanconsulting, insieme a Baboop."/>
    <d v="2021-08-31T00:00:00"/>
    <x v="185"/>
    <s v="OUT"/>
    <m/>
    <m/>
    <m/>
    <m/>
    <m/>
    <m/>
    <m/>
    <m/>
    <m/>
    <m/>
    <m/>
    <m/>
    <m/>
    <m/>
    <m/>
    <m/>
    <m/>
    <m/>
    <m/>
    <m/>
    <m/>
    <m/>
    <m/>
    <m/>
    <m/>
  </r>
  <r>
    <s v="Ok"/>
    <s v="Ok"/>
    <s v="Ok"/>
    <x v="173"/>
    <m/>
    <n v="1582"/>
    <x v="501"/>
    <s v="Italy"/>
    <s v="Milano"/>
    <x v="0"/>
    <x v="3"/>
    <x v="498"/>
    <m/>
    <s v="Other early stage\Late stage"/>
    <s v="Mattias Cerini-Algo Capital LTD"/>
    <s v="Advisor"/>
    <s v="Mattias Cerini"/>
    <s v="m.cerini@algocapitalltd.com"/>
    <x v="371"/>
    <d v="2020-07-07T00:00:00"/>
    <x v="0"/>
    <s v="VV2"/>
    <m/>
    <x v="5"/>
    <m/>
    <m/>
    <m/>
    <d v="2020-07-02T00:00:00"/>
    <x v="173"/>
    <s v="OUT"/>
    <m/>
    <m/>
    <m/>
    <m/>
    <m/>
    <m/>
    <m/>
    <m/>
    <m/>
    <m/>
    <m/>
    <m/>
    <m/>
    <m/>
    <m/>
    <m/>
    <m/>
    <m/>
    <m/>
    <m/>
    <m/>
    <m/>
    <m/>
    <m/>
    <m/>
  </r>
  <r>
    <s v="Ok"/>
    <s v="Ok"/>
    <s v="Ok"/>
    <x v="173"/>
    <m/>
    <n v="1593"/>
    <x v="502"/>
    <s v="Italy"/>
    <s v="Roma"/>
    <x v="7"/>
    <x v="1"/>
    <x v="499"/>
    <m/>
    <s v="Start-up stage\Venture"/>
    <s v="Fabio Morlando-Collins Dale Capital Partners"/>
    <s v="Advisor"/>
    <s v="Fabio Morlando"/>
    <s v="analyst08@collinsdale.com"/>
    <x v="372"/>
    <d v="2020-07-07T00:00:00"/>
    <x v="0"/>
    <s v="VV4"/>
    <s v="No"/>
    <x v="3"/>
    <m/>
    <m/>
    <m/>
    <d v="2020-07-02T00:00:00"/>
    <x v="173"/>
    <s v="OUT"/>
    <m/>
    <m/>
    <m/>
    <m/>
    <m/>
    <m/>
    <m/>
    <m/>
    <m/>
    <m/>
    <m/>
    <m/>
    <m/>
    <m/>
    <m/>
    <m/>
    <m/>
    <m/>
    <m/>
    <m/>
    <m/>
    <m/>
    <m/>
    <m/>
    <m/>
  </r>
  <r>
    <s v="Ok"/>
    <s v="Ok"/>
    <s v="Ok"/>
    <x v="173"/>
    <m/>
    <n v="1594"/>
    <x v="503"/>
    <s v="Italy"/>
    <s v="Roma"/>
    <x v="7"/>
    <x v="2"/>
    <x v="500"/>
    <m/>
    <s v="Start-up stage\Venture"/>
    <s v="Giulio Piccione-LVenture"/>
    <s v="Investitori professionali"/>
    <s v="Giulio Piccione"/>
    <s v="giulio.piccione@lventuregroup.com"/>
    <x v="372"/>
    <d v="2020-07-07T00:00:00"/>
    <x v="0"/>
    <s v="VV4"/>
    <s v="Si"/>
    <x v="3"/>
    <m/>
    <m/>
    <m/>
    <d v="2020-07-02T00:00:00"/>
    <x v="173"/>
    <s v="OUT"/>
    <m/>
    <m/>
    <m/>
    <m/>
    <m/>
    <m/>
    <m/>
    <m/>
    <m/>
    <m/>
    <m/>
    <m/>
    <m/>
    <m/>
    <m/>
    <m/>
    <m/>
    <m/>
    <m/>
    <m/>
    <m/>
    <m/>
    <m/>
    <m/>
    <m/>
  </r>
  <r>
    <s v="Ok"/>
    <s v="Ok"/>
    <s v="Ok"/>
    <x v="173"/>
    <m/>
    <n v="1595"/>
    <x v="504"/>
    <s v="Italy"/>
    <s v="Roma"/>
    <x v="7"/>
    <x v="2"/>
    <x v="501"/>
    <m/>
    <s v="Start-up stage\Venture"/>
    <s v="Giulio Piccione-LVenture"/>
    <s v="Investitori professionali"/>
    <s v="Giulio Piccione"/>
    <s v="giulio.piccione@lventuregroup.com"/>
    <x v="372"/>
    <d v="2020-07-07T00:00:00"/>
    <x v="0"/>
    <s v="VV4"/>
    <s v="Si"/>
    <x v="8"/>
    <m/>
    <m/>
    <m/>
    <d v="2020-07-02T00:00:00"/>
    <x v="173"/>
    <s v="OUT"/>
    <m/>
    <m/>
    <m/>
    <m/>
    <m/>
    <m/>
    <m/>
    <m/>
    <m/>
    <m/>
    <m/>
    <m/>
    <m/>
    <m/>
    <m/>
    <m/>
    <m/>
    <m/>
    <m/>
    <m/>
    <m/>
    <m/>
    <m/>
    <m/>
    <m/>
  </r>
  <r>
    <s v="Ok"/>
    <s v="Fuori Range"/>
    <s v="Ok"/>
    <x v="178"/>
    <m/>
    <n v="172"/>
    <x v="505"/>
    <s v="Italy"/>
    <s v="Roma"/>
    <x v="7"/>
    <x v="3"/>
    <x v="502"/>
    <m/>
    <s v="Other early stage\Late stage"/>
    <s v="Davide Ruggiero"/>
    <s v="Advisor"/>
    <s v="Simone Di Somma"/>
    <s v="s.disomma@innaas.com"/>
    <x v="60"/>
    <d v="2021-09-09T00:00:00"/>
    <x v="0"/>
    <s v="VV4"/>
    <s v="No"/>
    <x v="9"/>
    <m/>
    <m/>
    <s v="Fatta call il 2/7. Hanno fatto progressi sul prodotto e modello di business (inserendo anche il tema sviluppo community per incrementare n. connettori) e stanno raddoppiando la pipeline (in discussione con City, Coca Cola, Visa e Unilever per l'adozione della loro soluzione a livello mondo)._x000a_Fatturato 2019 di $1m attestandosi su un livello di MRR di $30k. Ad oggi (luglio 2020) sono su un libello di $50k di MRR ed entro fine anno puntano ad arrivare a $100k di MRR._x000a_Fundraising: ultimo round è stato un SAFE di $700k con conversione con cap di post-money ad $12m._x000a__x000a_Ci ha chiesto di risentirlo in Q1 2022, quando inizierà il nuovo fundraising. Ora è concentrato sui risultato dell'anno."/>
    <d v="2017-01-11T00:00:00"/>
    <x v="178"/>
    <s v="OUT"/>
    <m/>
    <m/>
    <m/>
    <m/>
    <m/>
    <m/>
    <m/>
    <m/>
    <m/>
    <m/>
    <m/>
    <m/>
    <m/>
    <m/>
    <m/>
    <m/>
    <m/>
    <m/>
    <m/>
    <m/>
    <m/>
    <m/>
    <m/>
    <m/>
    <m/>
  </r>
  <r>
    <s v="Ok"/>
    <s v="Ok"/>
    <s v="Ok"/>
    <x v="178"/>
    <m/>
    <n v="1823"/>
    <x v="506"/>
    <s v="Italy"/>
    <s v="Milano"/>
    <x v="0"/>
    <x v="2"/>
    <x v="503"/>
    <m/>
    <s v="Other early stage\Late stage"/>
    <s v="Fernando Piccirilli-Kobe Partners"/>
    <s v="Advisor"/>
    <s v="Fernando Piccirilli"/>
    <s v="fp@kobe-partners.com"/>
    <x v="373"/>
    <d v="2021-09-09T00:00:00"/>
    <x v="0"/>
    <s v="VV5"/>
    <m/>
    <x v="9"/>
    <s v="Yes"/>
    <m/>
    <s v="Ricavi 2020E: €2m circa. Attualmente alla ricerca di un Equity Partner per un finanziamento da €3m che saranno investiti nello sviluppo della rete commerciale, con focus su area US. La valutazione pre-money è di €20m._x000a_Al momento non interessati ad andare avanti in quanto vi sono discussioni in essere tra i due founder."/>
    <d v="2021-02-05T00:00:00"/>
    <x v="178"/>
    <s v="OUT"/>
    <m/>
    <m/>
    <m/>
    <m/>
    <m/>
    <m/>
    <m/>
    <m/>
    <m/>
    <m/>
    <m/>
    <m/>
    <m/>
    <m/>
    <m/>
    <m/>
    <m/>
    <m/>
    <m/>
    <m/>
    <m/>
    <m/>
    <m/>
    <m/>
    <m/>
  </r>
  <r>
    <s v="Ok"/>
    <s v="Ok"/>
    <s v="Ok"/>
    <x v="64"/>
    <m/>
    <n v="1602"/>
    <x v="507"/>
    <s v="Italy"/>
    <s v="Brescia"/>
    <x v="0"/>
    <x v="1"/>
    <x v="504"/>
    <m/>
    <s v="Start-up stage\Venture"/>
    <s v="Financial researches"/>
    <s v="Advisor"/>
    <s v="Fabio Marniga"/>
    <s v="fabio@qodeup.com"/>
    <x v="374"/>
    <d v="2024-09-30T00:00:00"/>
    <x v="0"/>
    <s v="VV5"/>
    <m/>
    <x v="3"/>
    <m/>
    <m/>
    <s v="Bocciata a luglio 2020 con motivazione 1.a (fase di vita)_x000a_Business model: SaaS pay: €15/mese, SaaS menu: €29,90/mese. Transactional: €0,09 fisso + €1,59%/per transazione._x000a_Fundraised: €260k nel Q3 2021 e €2.3m nel Q4 2022._x000a_Fundraising: €1,5m_x000a__x000a_&gt; Fatta call il 27/09. Motivo rejection: fase di vita e settore di riferimento."/>
    <d v="2020-07-02T00:00:00"/>
    <x v="64"/>
    <s v="OUT"/>
    <m/>
    <m/>
    <m/>
    <m/>
    <m/>
    <m/>
    <m/>
    <m/>
    <m/>
    <m/>
    <m/>
    <m/>
    <m/>
    <m/>
    <m/>
    <m/>
    <m/>
    <m/>
    <m/>
    <m/>
    <m/>
    <m/>
    <m/>
    <m/>
    <m/>
  </r>
  <r>
    <s v="Ok"/>
    <s v="Ok"/>
    <s v="Ok"/>
    <x v="23"/>
    <m/>
    <n v="1604"/>
    <x v="508"/>
    <s v="Italy"/>
    <s v="Modena"/>
    <x v="1"/>
    <x v="7"/>
    <x v="505"/>
    <m/>
    <s v="Start-up stage\Venture"/>
    <s v="Antonio Iannone-The food cons"/>
    <s v="Advisor"/>
    <s v="Antonio Iannone"/>
    <s v="antonio@thefoodcons.com"/>
    <x v="375"/>
    <d v="2022-09-22T00:00:00"/>
    <x v="0"/>
    <s v="VV5"/>
    <m/>
    <x v="5"/>
    <m/>
    <m/>
    <s v="Rejected a luglio 2020 con motivazione 1.a, ci è stata risegnalata a settembre 2022 da Peter Kryger._x000a_Revenues 2021: €313k, YTD 2022: €258k, 2022e: €600k._x000a_In raccolta per €1m (bridge per il Series A da €5m)._x000a__x000a_&gt; Early stage, size del round, settore di interesse."/>
    <d v="2020-07-09T00:00:00"/>
    <x v="23"/>
    <s v="OUT"/>
    <m/>
    <m/>
    <m/>
    <m/>
    <m/>
    <m/>
    <m/>
    <m/>
    <m/>
    <m/>
    <m/>
    <m/>
    <m/>
    <m/>
    <m/>
    <m/>
    <m/>
    <m/>
    <m/>
    <m/>
    <m/>
    <m/>
    <m/>
    <m/>
    <m/>
  </r>
  <r>
    <s v="Ok"/>
    <s v="Ok"/>
    <s v="Ok"/>
    <x v="186"/>
    <m/>
    <n v="1606"/>
    <x v="509"/>
    <s v="Abroad"/>
    <s v="Losanna"/>
    <x v="22"/>
    <x v="1"/>
    <x v="506"/>
    <m/>
    <s v="Start-up stage\Venture"/>
    <s v="Autocandidatura"/>
    <s v="Autocandidatura"/>
    <s v="Maxime Danibert"/>
    <s v="max@lookmove.ch"/>
    <x v="376"/>
    <d v="2020-07-20T00:00:00"/>
    <x v="0"/>
    <s v="VV5"/>
    <m/>
    <x v="5"/>
    <m/>
    <m/>
    <s v="Pitch con poche info. Elevata concorrenza."/>
    <d v="2020-07-09T00:00:00"/>
    <x v="186"/>
    <s v="OUT"/>
    <m/>
    <m/>
    <m/>
    <m/>
    <m/>
    <m/>
    <m/>
    <m/>
    <m/>
    <m/>
    <m/>
    <m/>
    <m/>
    <m/>
    <m/>
    <m/>
    <m/>
    <m/>
    <m/>
    <m/>
    <m/>
    <m/>
    <m/>
    <m/>
    <m/>
  </r>
  <r>
    <s v="Ok"/>
    <s v="Ok"/>
    <s v="Ok"/>
    <x v="120"/>
    <m/>
    <n v="1615"/>
    <x v="510"/>
    <s v="Italy"/>
    <s v="Milano"/>
    <x v="0"/>
    <x v="3"/>
    <x v="507"/>
    <m/>
    <s v="Start-up stage\Venture"/>
    <s v="Autocandidatura"/>
    <s v="Autocandidatura"/>
    <s v="Andrea Lori"/>
    <s v="andrea.lori@emotiva.it"/>
    <x v="377"/>
    <d v="2024-03-11T00:00:00"/>
    <x v="0"/>
    <s v="VV5"/>
    <m/>
    <x v="8"/>
    <s v="Yes"/>
    <m/>
    <s v="Rejected a luglio 2020 con motivazione 1.a, risegnalata da LVenture._x000a_Ricavi: 2022: 212k; 2023: €250k; 2024e: €500k_x000a_Cliente target: large corporate che investono tanto in comunicazione. _x000a_Burn rate: €40k/mese_x000a_Pricing: €2k (costo per Emotiva di 150/200€ del panel)_x000a_Clienti: 45 totali di cui 20 attivi (spesa media €12,5k per cliente). Tra i clienti Disney, Stellantis, Rai pubblicità, Emenarini)_x000a_Pipeline: €1m_x000a_Team: 8 persone (3 cofounder)_x000a_Revenue model:_x000a_- SaaS: pay-per-use (da €700 a €4,8k)_x000a_- API: recurring subscription (da €149/mese a €1,3k/mese)_x000a_Fundraised: raccolto nel 2021 €610k con LVenture e familyy office ad una valutazione di €1,450m _x000a_Captable: 60,21% founders, 39,79% investors_x000a_Fundraising: €1,6m-€2m ad una pre money di €4m per la finalizzazione dello sviluppo di una nuova applicazione di content based._x000a__x000a_&gt;  motivo rejection: Dubbi su tecnologia utilizzata e replicabilità."/>
    <d v="2020-07-23T00:00:00"/>
    <x v="120"/>
    <s v="OUT"/>
    <m/>
    <m/>
    <m/>
    <m/>
    <m/>
    <m/>
    <m/>
    <m/>
    <m/>
    <m/>
    <m/>
    <m/>
    <m/>
    <m/>
    <m/>
    <m/>
    <m/>
    <m/>
    <m/>
    <m/>
    <m/>
    <m/>
    <m/>
    <m/>
    <m/>
  </r>
  <r>
    <s v="Ok"/>
    <s v="Ok"/>
    <s v="Ok"/>
    <x v="187"/>
    <m/>
    <n v="1620"/>
    <x v="511"/>
    <s v="Italy"/>
    <s v="Milano"/>
    <x v="0"/>
    <x v="1"/>
    <x v="508"/>
    <m/>
    <s v="Start-up stage\Venture"/>
    <s v="Francesco Alessandrini Gentili"/>
    <s v="Dottore commercialista"/>
    <s v="Maurizio Vendramini"/>
    <s v="maurizio.vendramini@mydraco.biz"/>
    <x v="378"/>
    <d v="2024-05-13T00:00:00"/>
    <x v="0"/>
    <s v="VV5"/>
    <m/>
    <x v="15"/>
    <m/>
    <m/>
    <s v="Rejected ad agosto 2020 con motivazione 1.a, ci è stata ripresentata da Loris Lanzellotti. Bocciata a luglio 2022 con motivazione 6.a. Bocciata a giugno 2023 con motivazione 6.a._x000a_Clienti: 300+ tra cui Martini, Nestlè; RedBull, ecc._x000a_Fatturato 2020: €152k, 2021: €585k, 2022: €1,13m (EBITDA positive); 2023: €2,2m; 2024e: €5,4m; 2025e: €12,3m (torneranno EBITDA negativi per -€1,3m)_x000a_Fundraised: €707k in equity e €825k in convertibile._x000a_Captable: 38% Adriano Di Giulio, 38% Olimpio Canzano; 24% investitori minori._x000a_Fundraising: a giugno 2023 erano in raccolta per €500k ad una pre-money valuation di €7,5m, il nuovo deck non contiene informazioni circa il nuovo round._x000a__x000a_&gt; sono cresciuti bene, ma conflitto con Buzzoole."/>
    <d v="2020-07-30T00:00:00"/>
    <x v="187"/>
    <s v="OUT"/>
    <m/>
    <m/>
    <m/>
    <m/>
    <m/>
    <m/>
    <m/>
    <m/>
    <m/>
    <m/>
    <m/>
    <m/>
    <m/>
    <m/>
    <m/>
    <m/>
    <m/>
    <m/>
    <m/>
    <m/>
    <m/>
    <m/>
    <m/>
    <m/>
    <m/>
  </r>
  <r>
    <s v="Ok"/>
    <s v="Ok"/>
    <s v="Ok"/>
    <x v="188"/>
    <m/>
    <n v="1624"/>
    <x v="512"/>
    <s v="Italy"/>
    <s v="Roma"/>
    <x v="7"/>
    <x v="2"/>
    <x v="509"/>
    <m/>
    <s v="Other early stage\Late stage"/>
    <s v="Bruno Puricelli-Pairstech Capital Management LLP"/>
    <s v="Advisor"/>
    <s v="Bruno Puricelli"/>
    <s v="bruno.puricelli@pairstech.com"/>
    <x v="379"/>
    <d v="2020-08-06T00:00:00"/>
    <x v="0"/>
    <s v="VV4"/>
    <s v="No"/>
    <x v="20"/>
    <m/>
    <m/>
    <m/>
    <d v="2020-07-30T00:00:00"/>
    <x v="188"/>
    <s v="OUT"/>
    <m/>
    <m/>
    <m/>
    <m/>
    <m/>
    <m/>
    <m/>
    <m/>
    <m/>
    <m/>
    <m/>
    <m/>
    <m/>
    <m/>
    <m/>
    <m/>
    <m/>
    <m/>
    <m/>
    <m/>
    <m/>
    <m/>
    <m/>
    <m/>
    <m/>
  </r>
  <r>
    <s v="Ok"/>
    <s v="Ok"/>
    <s v="Ok"/>
    <x v="167"/>
    <m/>
    <n v="1625"/>
    <x v="513"/>
    <s v="Italy"/>
    <s v="Torino"/>
    <x v="11"/>
    <x v="2"/>
    <x v="510"/>
    <m/>
    <s v="Start-up stage\Venture"/>
    <s v="Autocandidatura"/>
    <s v="Autocandidatura"/>
    <s v="Luca Lotterio"/>
    <s v="luca@restworld.it"/>
    <x v="379"/>
    <d v="2021-12-02T00:00:00"/>
    <x v="0"/>
    <s v="VV5"/>
    <m/>
    <x v="3"/>
    <m/>
    <m/>
    <s v="Rejected con motivazione 1.a ad agosto 2020, ci hanno riscritto a dicembre 2021._x000a__x000a_Fatturato mensile &gt; €12k al mese, circa 25k workers e 250 employers sulla piattaforma._x000a_In raccolta per €500k, più avanti faranno un Series A con una valutazione x3-x5 quella attuale."/>
    <d v="2020-07-30T00:00:00"/>
    <x v="167"/>
    <s v="OUT"/>
    <m/>
    <m/>
    <m/>
    <m/>
    <m/>
    <m/>
    <m/>
    <m/>
    <m/>
    <m/>
    <m/>
    <m/>
    <m/>
    <m/>
    <m/>
    <m/>
    <m/>
    <m/>
    <m/>
    <m/>
    <m/>
    <m/>
    <m/>
    <m/>
    <m/>
  </r>
  <r>
    <s v="Ok"/>
    <s v="Ok"/>
    <s v="Ok"/>
    <x v="189"/>
    <m/>
    <m/>
    <x v="514"/>
    <s v="Italy"/>
    <s v="Roma"/>
    <x v="7"/>
    <x v="7"/>
    <x v="511"/>
    <m/>
    <s v="Other early stage\Late stage"/>
    <s v="Autocandidatura"/>
    <s v="Autocandidatura"/>
    <s v="Giorgio Sadolfo"/>
    <s v="giorgio@filotrack.com"/>
    <x v="20"/>
    <d v="2021-07-16T00:00:00"/>
    <x v="6"/>
    <s v="VV4"/>
    <s v="No"/>
    <x v="21"/>
    <m/>
    <m/>
    <s v="Proposto di ridurre il round a €2m con valutazione di  €6m e piano d'incentivazione del 12%._x000a_In data 16/7 fatta call con controparte che ha controproposto valutazione di €9m con 10% di piano d'incentivazione e revisione dei veti in CdA senza voto congiunto di Vertis e Primomiglio. _x000a_Alla luce dei dati conseguiti e del nuovo BP tale controproposta è stata rigettatta e si è deciso di interrompere la negoziazione."/>
    <d v="2017-09-29T00:00:00"/>
    <x v="189"/>
    <s v="OUT"/>
    <s v="Tutti"/>
    <s v="Giacomo Giurazza"/>
    <s v="N.A."/>
    <s v="N.A."/>
    <d v="2021-05-14T00:00:00"/>
    <s v="45 giorni dalla data di sottoscrizione"/>
    <n v="1.5"/>
    <d v="2021-05-24T00:00:00"/>
    <s v="Positive"/>
    <s v="Positive"/>
    <d v="2021-05-28T00:00:00"/>
    <s v="Positive"/>
    <s v="DD e assistenza legale: Alma._x000a_DD Contabile/Fiscale/Lavoro: Pirola, Pennuto, Zei e Associati._x000a_DD IP: DLA Piper"/>
    <d v="2021-06-09T00:00:00"/>
    <d v="2021-07-16T00:00:00"/>
    <s v="N.A."/>
    <s v="N.A."/>
    <s v="N.A."/>
    <d v="2021-07-16T00:00:00"/>
    <s v="Negative"/>
    <s v="N.A."/>
    <s v="N.A."/>
    <s v="N.A."/>
    <s v="N.A."/>
    <s v="N.A."/>
  </r>
  <r>
    <s v="Ok"/>
    <s v="Ok"/>
    <s v="Ok"/>
    <x v="188"/>
    <m/>
    <n v="1621"/>
    <x v="515"/>
    <s v="Italy"/>
    <s v="Ancona"/>
    <x v="5"/>
    <x v="7"/>
    <x v="512"/>
    <m/>
    <s v="Start-up stage\Venture"/>
    <s v="Alessandro Bettineschi-Altovalore"/>
    <s v="Advisor"/>
    <s v="Alessandro Bettineschi"/>
    <s v="bettineschi@Altovalore.net"/>
    <x v="380"/>
    <d v="2020-08-06T00:00:00"/>
    <x v="0"/>
    <s v="VV5"/>
    <m/>
    <x v="3"/>
    <m/>
    <m/>
    <m/>
    <d v="2020-08-06T00:00:00"/>
    <x v="188"/>
    <s v="OUT"/>
    <m/>
    <m/>
    <m/>
    <m/>
    <m/>
    <m/>
    <m/>
    <m/>
    <m/>
    <m/>
    <m/>
    <m/>
    <m/>
    <m/>
    <m/>
    <m/>
    <m/>
    <m/>
    <m/>
    <m/>
    <m/>
    <m/>
    <m/>
    <m/>
    <m/>
  </r>
  <r>
    <s v="Ok"/>
    <s v="Ok"/>
    <s v="Ok"/>
    <x v="190"/>
    <m/>
    <n v="989"/>
    <x v="516"/>
    <s v="Abroad"/>
    <s v="Londra"/>
    <x v="10"/>
    <x v="2"/>
    <x v="513"/>
    <m/>
    <s v="Start-up stage\Venture"/>
    <s v="Giulio Valiante"/>
    <s v="Proprietaria"/>
    <s v="Tjeerd Prenger"/>
    <s v="tjeerd.prenger @coverholder.it"/>
    <x v="381"/>
    <d v="2021-07-09T00:00:00"/>
    <x v="0"/>
    <s v="VV2"/>
    <m/>
    <x v="9"/>
    <m/>
    <m/>
    <s v="Piattaforma grossista di assicurazioni che opera solo nel mercato italiano; ad oggi hanno sede (uffici) a Londra ma non stanno vendendo ancora sul mercato londinese, questo comunque resta il primo obiettivo una volta raccolti i capitali sul mercato (fabbisogno di €3m da condividere con un altro investitore). Subito dopo pensano di aggredire il mercato USA._x000a_Il loro guadagno è principalmente basato sulle provvigioni che ad oggi sono circa l'8.8%; la piattaforma dispone di 230 broker (raccolti in maniera spontanea)._x000a_Si stanno per interfacciare sulle coperture di assistenza legale e sulle D&amp;O; il fatturato netto/mese è di circa €50k e si valutano €10m._x000a_Bocciata inizialmente per motivazione 5.b; Giulio deve riprendere contatti."/>
    <d v="2019-05-16T00:00:00"/>
    <x v="190"/>
    <s v="OUT"/>
    <m/>
    <m/>
    <m/>
    <m/>
    <m/>
    <m/>
    <m/>
    <m/>
    <m/>
    <m/>
    <m/>
    <m/>
    <m/>
    <m/>
    <m/>
    <m/>
    <m/>
    <m/>
    <m/>
    <m/>
    <m/>
    <m/>
    <m/>
    <m/>
    <m/>
  </r>
  <r>
    <s v="Ok"/>
    <s v="Ok"/>
    <s v="Ok"/>
    <x v="2"/>
    <m/>
    <n v="1635"/>
    <x v="517"/>
    <s v="Italy"/>
    <s v="Milano"/>
    <x v="0"/>
    <x v="3"/>
    <x v="514"/>
    <m/>
    <s v="Start-up stage\Venture"/>
    <s v="Stefano Peroncini"/>
    <s v="Investitori professionali"/>
    <s v="Ann LoCicero"/>
    <s v="ann@smartfab.ai"/>
    <x v="382"/>
    <d v="2025-02-21T00:00:00"/>
    <x v="2"/>
    <s v="VV5"/>
    <m/>
    <x v="4"/>
    <m/>
    <m/>
    <s v="Bocciati a settembre 2020 con motivazione 1.a (fase di vita)._x000a_Fundraising: €750k-€1m ad una pre money di €6m._x000a__x000a_&gt; Fissare call."/>
    <d v="2020-08-06T00:00:00"/>
    <x v="2"/>
    <m/>
    <m/>
    <m/>
    <m/>
    <m/>
    <m/>
    <m/>
    <m/>
    <m/>
    <m/>
    <m/>
    <m/>
    <m/>
    <m/>
    <m/>
    <m/>
    <m/>
    <m/>
    <m/>
    <m/>
    <m/>
    <m/>
    <m/>
    <m/>
    <m/>
    <m/>
  </r>
  <r>
    <s v="Ok"/>
    <s v="Ok"/>
    <s v="Ok"/>
    <x v="191"/>
    <m/>
    <n v="1638"/>
    <x v="518"/>
    <s v="Italy"/>
    <s v="Arezzo"/>
    <x v="19"/>
    <x v="2"/>
    <x v="515"/>
    <m/>
    <s v="Start-up stage\Venture"/>
    <s v="Autocandidatura"/>
    <s v="Autocandidatura"/>
    <s v="Francesco Brami"/>
    <s v="francesco.brami@changecapital.it"/>
    <x v="383"/>
    <d v="2020-09-15T00:00:00"/>
    <x v="0"/>
    <s v="VV5"/>
    <m/>
    <x v="3"/>
    <m/>
    <m/>
    <s v="Iniziativa ancora seed; ancora il grossa del fatturato deriva da business &quot;tradizionale&quot;."/>
    <d v="2020-09-03T00:00:00"/>
    <x v="191"/>
    <s v="OUT"/>
    <m/>
    <m/>
    <m/>
    <m/>
    <m/>
    <m/>
    <m/>
    <m/>
    <m/>
    <m/>
    <m/>
    <m/>
    <m/>
    <m/>
    <m/>
    <m/>
    <m/>
    <m/>
    <m/>
    <m/>
    <m/>
    <m/>
    <m/>
    <m/>
    <m/>
  </r>
  <r>
    <s v="Ok"/>
    <s v="Ok"/>
    <s v="Ok"/>
    <x v="191"/>
    <m/>
    <n v="1641"/>
    <x v="519"/>
    <s v="Abroad"/>
    <s v="Cambridge"/>
    <x v="4"/>
    <x v="1"/>
    <x v="516"/>
    <m/>
    <s v="Start-up stage\Venture"/>
    <s v="Autocandidatura"/>
    <s v="Autocandidatura"/>
    <s v="Nadeem Mazen"/>
    <s v="nadeem.mazen@getgreenlight.com"/>
    <x v="384"/>
    <d v="2020-09-15T00:00:00"/>
    <x v="0"/>
    <s v="VV5"/>
    <m/>
    <x v="3"/>
    <m/>
    <m/>
    <m/>
    <d v="2020-09-03T00:00:00"/>
    <x v="191"/>
    <s v="OUT"/>
    <m/>
    <m/>
    <m/>
    <m/>
    <m/>
    <m/>
    <m/>
    <m/>
    <m/>
    <m/>
    <m/>
    <m/>
    <m/>
    <m/>
    <m/>
    <m/>
    <m/>
    <m/>
    <m/>
    <m/>
    <m/>
    <m/>
    <m/>
    <m/>
    <m/>
  </r>
  <r>
    <s v="Ok"/>
    <s v="Ok"/>
    <s v="Ok"/>
    <x v="192"/>
    <m/>
    <n v="1642"/>
    <x v="520"/>
    <s v="Italy"/>
    <s v="Roma"/>
    <x v="7"/>
    <x v="2"/>
    <x v="517"/>
    <m/>
    <s v="Start-up stage\Venture"/>
    <s v="Autocandidatura"/>
    <s v="Autocandidatura"/>
    <s v="Aldo Razzino"/>
    <s v="aldo@opensearchnetwork.com"/>
    <x v="385"/>
    <d v="2020-08-23T00:00:00"/>
    <x v="0"/>
    <s v="VV4"/>
    <s v="Si"/>
    <x v="3"/>
    <m/>
    <m/>
    <s v="Nel 2020E stimano un fatturato di €95k; il piano prevede una crescita lenta ed al 2023 il volume prodotto dalla società sarà di €3.5m."/>
    <d v="2020-09-03T00:00:00"/>
    <x v="192"/>
    <s v="OUT"/>
    <m/>
    <m/>
    <m/>
    <m/>
    <m/>
    <m/>
    <m/>
    <m/>
    <m/>
    <m/>
    <m/>
    <m/>
    <m/>
    <m/>
    <m/>
    <m/>
    <m/>
    <m/>
    <m/>
    <m/>
    <m/>
    <m/>
    <m/>
    <m/>
    <m/>
  </r>
  <r>
    <s v="Ok"/>
    <s v="Ok"/>
    <s v="Ok"/>
    <x v="191"/>
    <m/>
    <n v="1644"/>
    <x v="521"/>
    <s v="Italy"/>
    <s v="Monza"/>
    <x v="0"/>
    <x v="1"/>
    <x v="518"/>
    <m/>
    <s v="Start-up stage\Venture"/>
    <s v="Paolo Mazzari"/>
    <s v="Advisor"/>
    <s v="Paolo Mazzari"/>
    <s v="paolomazzari@libero.it"/>
    <x v="386"/>
    <d v="2020-09-15T00:00:00"/>
    <x v="0"/>
    <s v="VV5"/>
    <m/>
    <x v="5"/>
    <m/>
    <m/>
    <s v="Nel 2020 il fatturato dovrebbe attestarsi intorno a €6k; nel 2021E a €365k. In raccolta per €500k su valutazione pre-money di €1m."/>
    <d v="2020-09-03T00:00:00"/>
    <x v="191"/>
    <s v="OUT"/>
    <m/>
    <m/>
    <m/>
    <m/>
    <m/>
    <m/>
    <m/>
    <m/>
    <m/>
    <m/>
    <m/>
    <m/>
    <m/>
    <m/>
    <m/>
    <m/>
    <m/>
    <m/>
    <m/>
    <m/>
    <m/>
    <m/>
    <m/>
    <m/>
    <m/>
  </r>
  <r>
    <s v="Ok"/>
    <s v="Ok"/>
    <s v="Ok"/>
    <x v="180"/>
    <m/>
    <n v="1647"/>
    <x v="522"/>
    <s v="Italy"/>
    <s v="Firenze"/>
    <x v="19"/>
    <x v="1"/>
    <x v="519"/>
    <m/>
    <s v="Other early stage\Late stage"/>
    <s v="Autocandidatura"/>
    <s v="Autocandidatura"/>
    <s v="Riccardo Matteoni"/>
    <s v="riccardo.matteoni@roomlessrent.com"/>
    <x v="387"/>
    <d v="2024-07-15T00:00:00"/>
    <x v="0"/>
    <s v="VV5"/>
    <m/>
    <x v="8"/>
    <m/>
    <m/>
    <s v="Rejected con motivazione 1.a nel 2020 e ad aprile 2023 con motivazione 3.c._x000a_Fondata nel 2019 e con sede a Milano_x000a_Risultati: 4k affitti in 5 countries, sono collegati con 27 portali in tutta Europa (tra cui Immobiliare.it, Subito.it, ecc)._x000a_Ricavi ’20: €68k | ’21: €302k | ’22: €1,7m (di cui €101k dalla Spagna e €86k dalla Germania, in cui sono entrati a maggio 2022); 2023: €3,9m._x000a_EBITDA: 2023: -€550k; 2024e: €8k; 2025e: -€980k; 2026e: €320k._x000a_GMV: 2020: €78k; 2021: €413k; 2022: €2,6m; 2023: €3,9m;_x000a_Fundraising: €4,5m (di cui €2m formalizzati con strumenti di debito) ad una valutazione di €15m-€20m._x000a_Aggiornamenti: hanno sviluppato la piattaforma spacest.com, hanno intenzione di aprire una boutique fisica per raggiungere anche un range di persone più adulte._x000a__x000a_&gt; Fatta call per un aggiornamento il 2/07. Motivo rejection: mercato di riferimento, tecnologia non difendibile, struttura del round (3.c). Ci manda BP aggiornato."/>
    <d v="2020-09-03T00:00:00"/>
    <x v="180"/>
    <s v="OUT"/>
    <m/>
    <m/>
    <m/>
    <m/>
    <m/>
    <m/>
    <m/>
    <m/>
    <m/>
    <m/>
    <m/>
    <m/>
    <m/>
    <m/>
    <m/>
    <m/>
    <m/>
    <m/>
    <m/>
    <m/>
    <m/>
    <m/>
    <m/>
    <m/>
    <m/>
  </r>
  <r>
    <s v="Ok"/>
    <s v="Ok"/>
    <s v="Ok"/>
    <x v="190"/>
    <m/>
    <n v="1094"/>
    <x v="523"/>
    <s v="Italy"/>
    <s v="Roma"/>
    <x v="7"/>
    <x v="1"/>
    <x v="520"/>
    <m/>
    <s v="Start-up stage\Venture"/>
    <s v="Francesco Di Blasio-BizPlace"/>
    <s v="Advisor"/>
    <s v="Francesco Di Blasio"/>
    <s v="francesco.diblasio@bizplace.it"/>
    <x v="257"/>
    <d v="2021-07-09T00:00:00"/>
    <x v="0"/>
    <s v="VV4"/>
    <s v="Si"/>
    <x v="3"/>
    <m/>
    <m/>
    <s v="Iniziativa già assegnata ai fondi di scaleup nel giugno 2019, viene riassegnata il 08.07.2021 dopo essere pervenuta come &quot;Diritto di First Refusal – Invito Innova Venture&quot;. L'iniziativa fu rigettata a luglio 2019 perchè considerata seed (motivazione 1.a)._x000a_L'azienda non è cresciuta. Il fatturato conseguito al 2020 è stato di €200k. Al 2021E la società farà €400k e al 2022F stima un volume di vendita intorno ai €900k.  L'iniziativa stima ricavi al 2025F di €6.6m circa. In raccolta per €500k su valutazione pre-money di €3.5m."/>
    <d v="2019-06-27T00:00:00"/>
    <x v="190"/>
    <s v="OUT"/>
    <m/>
    <m/>
    <m/>
    <m/>
    <m/>
    <m/>
    <m/>
    <m/>
    <m/>
    <m/>
    <m/>
    <m/>
    <m/>
    <m/>
    <m/>
    <m/>
    <m/>
    <m/>
    <m/>
    <m/>
    <m/>
    <m/>
    <m/>
    <m/>
    <m/>
  </r>
  <r>
    <s v="Ok"/>
    <s v="Ok"/>
    <s v="Ok"/>
    <x v="191"/>
    <m/>
    <n v="1648"/>
    <x v="524"/>
    <s v="Abroad"/>
    <s v="Londra"/>
    <x v="10"/>
    <x v="1"/>
    <x v="521"/>
    <m/>
    <s v="Start-up stage\Venture"/>
    <s v="Autocandidatura"/>
    <s v="Autocandidatura"/>
    <s v="Paul Aikhomu"/>
    <s v="paul@getskwsh.com"/>
    <x v="388"/>
    <d v="2020-09-15T00:00:00"/>
    <x v="0"/>
    <s v="VV5"/>
    <m/>
    <x v="5"/>
    <m/>
    <m/>
    <m/>
    <d v="2020-09-11T00:00:00"/>
    <x v="191"/>
    <s v="OUT"/>
    <m/>
    <m/>
    <m/>
    <m/>
    <m/>
    <m/>
    <m/>
    <m/>
    <m/>
    <m/>
    <m/>
    <m/>
    <m/>
    <m/>
    <m/>
    <m/>
    <m/>
    <m/>
    <m/>
    <m/>
    <m/>
    <m/>
    <m/>
    <m/>
    <m/>
  </r>
  <r>
    <s v="Ok"/>
    <s v="Ok"/>
    <s v="Ok"/>
    <x v="2"/>
    <m/>
    <n v="1655"/>
    <x v="525"/>
    <s v="Italy"/>
    <s v="Forlì"/>
    <x v="1"/>
    <x v="3"/>
    <x v="522"/>
    <m/>
    <s v="Start-up stage\Venture"/>
    <s v="Pasquale Tarallo"/>
    <s v="Advisor"/>
    <s v="Fabio Porcellini"/>
    <s v="fporcellini@natlive.it"/>
    <x v="389"/>
    <d v="2025-03-10T00:00:00"/>
    <x v="0"/>
    <s v="VV5"/>
    <m/>
    <x v="3"/>
    <m/>
    <m/>
    <s v="Bocciata a ottobre 2021 con motivazione 1.b (scalabilità del business)._x000a_L'ultima volta che li abbiamo sentiti aveva chiuso il 2020 con circa €1,2m di fatturato e EBITDA pari a 160€k circa e prevede di arrivare a circa €2mln di fatturato nel 2021 con un EBITDA di circa €680k. Da ultimo deck, negli ultimi due anni, ha avuto una decrescita, con una fatturato di €1m nel 2023 e €1,95m nel 2024._x000a_All'epoca stava raccogliendo raccogliendo il Series A da €6m con una pre-money valuation di €12m. _x000a_Ad oggi sta raccogliendo €6m ad una pre-money non ancora definita._x000a__x000a_&gt; Motivo rejection: traction non in linea con le nostre strategie d'investimento e struttura del round che alla luce dei risultati dovrebbe avere una Pre-money valuation minore rispetto a quella desiderata nel 2021._x000a_"/>
    <d v="2020-09-11T00:00:00"/>
    <x v="2"/>
    <s v="OUT"/>
    <m/>
    <m/>
    <m/>
    <m/>
    <m/>
    <m/>
    <m/>
    <m/>
    <m/>
    <m/>
    <m/>
    <m/>
    <m/>
    <m/>
    <m/>
    <m/>
    <m/>
    <m/>
    <m/>
    <m/>
    <m/>
    <m/>
    <m/>
    <m/>
    <m/>
  </r>
  <r>
    <s v="Ok"/>
    <s v="Ok"/>
    <s v="Ok"/>
    <x v="191"/>
    <m/>
    <n v="1657"/>
    <x v="526"/>
    <s v="Italy"/>
    <s v="Milano"/>
    <x v="0"/>
    <x v="6"/>
    <x v="523"/>
    <m/>
    <s v="Start-up stage\Venture"/>
    <s v="Autocandidatura"/>
    <s v="Autocandidatura"/>
    <s v="Enrico Brunet"/>
    <s v="enrico.brunet@serviziopermano.it"/>
    <x v="390"/>
    <d v="2020-09-15T00:00:00"/>
    <x v="0"/>
    <s v="VV5"/>
    <m/>
    <x v="3"/>
    <m/>
    <m/>
    <m/>
    <d v="2020-09-11T00:00:00"/>
    <x v="191"/>
    <s v="OUT"/>
    <m/>
    <m/>
    <m/>
    <m/>
    <m/>
    <m/>
    <m/>
    <m/>
    <m/>
    <m/>
    <m/>
    <m/>
    <m/>
    <m/>
    <m/>
    <m/>
    <m/>
    <m/>
    <m/>
    <m/>
    <m/>
    <m/>
    <m/>
    <m/>
    <m/>
  </r>
  <r>
    <s v="Ok"/>
    <s v="Ok"/>
    <s v="Ok"/>
    <x v="193"/>
    <m/>
    <n v="611"/>
    <x v="527"/>
    <s v="Italy"/>
    <s v="Napoli"/>
    <x v="12"/>
    <x v="3"/>
    <x v="524"/>
    <m/>
    <s v="Start-up stage\Venture"/>
    <s v="Giulio Valiante"/>
    <s v="Proprietaria"/>
    <s v="Mario Amura"/>
    <s v="marioamura@ gmail.com"/>
    <x v="391"/>
    <d v="2021-06-14T00:00:00"/>
    <x v="0"/>
    <s v="VV2"/>
    <m/>
    <x v="3"/>
    <s v="Yes"/>
    <m/>
    <s v="Da monitorare; ancora seed."/>
    <d v="2018-10-25T00:00:00"/>
    <x v="193"/>
    <s v="OUT"/>
    <m/>
    <m/>
    <m/>
    <m/>
    <m/>
    <m/>
    <m/>
    <m/>
    <m/>
    <m/>
    <m/>
    <m/>
    <m/>
    <m/>
    <m/>
    <m/>
    <m/>
    <m/>
    <m/>
    <m/>
    <m/>
    <m/>
    <m/>
    <m/>
    <m/>
  </r>
  <r>
    <s v="Ok"/>
    <s v="Ok"/>
    <s v="Ok"/>
    <x v="191"/>
    <m/>
    <n v="1661"/>
    <x v="528"/>
    <s v="Italy"/>
    <s v="Milano"/>
    <x v="0"/>
    <x v="2"/>
    <x v="525"/>
    <m/>
    <s v="Start-up stage\Venture"/>
    <s v="Autocandidatura"/>
    <s v="Autocandidatura"/>
    <s v="Alessia Di Iacovo"/>
    <s v="alessia.diiacovo@wexplore.eu"/>
    <x v="392"/>
    <d v="2020-09-14T00:00:00"/>
    <x v="0"/>
    <s v="VV4"/>
    <s v="Si"/>
    <x v="3"/>
    <m/>
    <m/>
    <s v="Fatturato 2020E: circa €160k. Il BP arriva al 2023F con un fatturato di circa €4m."/>
    <d v="2020-09-11T00:00:00"/>
    <x v="191"/>
    <s v="OUT"/>
    <m/>
    <m/>
    <m/>
    <m/>
    <m/>
    <m/>
    <m/>
    <m/>
    <m/>
    <m/>
    <m/>
    <m/>
    <m/>
    <m/>
    <m/>
    <m/>
    <m/>
    <m/>
    <m/>
    <m/>
    <m/>
    <m/>
    <m/>
    <m/>
    <m/>
  </r>
  <r>
    <s v="Ok"/>
    <s v="Ok"/>
    <s v="Ok"/>
    <x v="194"/>
    <m/>
    <n v="1639"/>
    <x v="529"/>
    <s v="Italy"/>
    <s v="Napoli"/>
    <x v="12"/>
    <x v="1"/>
    <x v="526"/>
    <m/>
    <s v="Other early stage\Late stage"/>
    <s v="Amedeo Giurazza"/>
    <s v="Proprietaria"/>
    <s v="Massimiliano Antonelli"/>
    <s v="massimiliano.antonelli@unibocconi.it"/>
    <x v="393"/>
    <d v="2020-12-11T00:00:00"/>
    <x v="0"/>
    <s v="VV5"/>
    <m/>
    <x v="8"/>
    <m/>
    <m/>
    <s v="Giulio poco convinto su difendibilità inizativa e tipologia di business."/>
    <d v="2020-09-25T00:00:00"/>
    <x v="194"/>
    <s v="OUT"/>
    <m/>
    <m/>
    <m/>
    <m/>
    <m/>
    <m/>
    <m/>
    <m/>
    <m/>
    <m/>
    <m/>
    <m/>
    <m/>
    <m/>
    <m/>
    <m/>
    <m/>
    <m/>
    <m/>
    <m/>
    <m/>
    <m/>
    <m/>
    <m/>
    <m/>
  </r>
  <r>
    <s v="Ok"/>
    <s v="Ok"/>
    <s v="Ok"/>
    <x v="195"/>
    <m/>
    <n v="1668"/>
    <x v="530"/>
    <s v="Italy"/>
    <s v="Udine"/>
    <x v="17"/>
    <x v="2"/>
    <x v="527"/>
    <m/>
    <s v="Start-up stage\Venture"/>
    <s v="Autocandidatura"/>
    <s v="Autocandidatura"/>
    <s v="Filippo Veronese"/>
    <s v="filippo.veronese@gmail.com"/>
    <x v="394"/>
    <d v="2020-10-05T00:00:00"/>
    <x v="0"/>
    <s v="VV5"/>
    <m/>
    <x v="3"/>
    <m/>
    <m/>
    <s v="Fatturato 2020: €50k. Troppo seed."/>
    <d v="2020-09-25T00:00:00"/>
    <x v="195"/>
    <s v="OUT"/>
    <m/>
    <m/>
    <m/>
    <m/>
    <m/>
    <m/>
    <m/>
    <m/>
    <m/>
    <m/>
    <m/>
    <m/>
    <m/>
    <m/>
    <m/>
    <m/>
    <m/>
    <m/>
    <m/>
    <m/>
    <m/>
    <m/>
    <m/>
    <m/>
    <m/>
  </r>
  <r>
    <s v="Ok"/>
    <s v="Ok"/>
    <s v="Ok"/>
    <x v="195"/>
    <m/>
    <n v="1669"/>
    <x v="531"/>
    <s v="Italy"/>
    <s v="Milano"/>
    <x v="0"/>
    <x v="2"/>
    <x v="528"/>
    <m/>
    <s v="Start-up stage\Venture"/>
    <s v="Autocandidatura"/>
    <s v="Autocandidatura"/>
    <s v="Antonio Prestieri"/>
    <s v="antonio@fighteatclub.com"/>
    <x v="395"/>
    <d v="2020-10-05T00:00:00"/>
    <x v="0"/>
    <s v="VV5"/>
    <m/>
    <x v="1"/>
    <m/>
    <m/>
    <s v="Fatturato 2020: €40k. In raccolta per €500k. Troppo seed e business model non chiaro."/>
    <d v="2020-09-25T00:00:00"/>
    <x v="195"/>
    <s v="OUT"/>
    <m/>
    <m/>
    <m/>
    <m/>
    <m/>
    <m/>
    <m/>
    <m/>
    <m/>
    <m/>
    <m/>
    <m/>
    <m/>
    <m/>
    <m/>
    <m/>
    <m/>
    <m/>
    <m/>
    <m/>
    <m/>
    <m/>
    <m/>
    <m/>
    <m/>
  </r>
  <r>
    <s v="Ok"/>
    <s v="Ok"/>
    <s v="Ok"/>
    <x v="172"/>
    <m/>
    <n v="1673"/>
    <x v="532"/>
    <s v="Italy"/>
    <s v="Milano"/>
    <x v="0"/>
    <x v="3"/>
    <x v="529"/>
    <m/>
    <s v="Other early stage\Late stage"/>
    <s v="Giorgio Bottà-Phoenix Capital Srl"/>
    <s v="Advisor"/>
    <s v="Massimiliano Bellino"/>
    <s v="massimiliano.bellino@nextind.eu"/>
    <x v="395"/>
    <d v="2021-01-20T00:00:00"/>
    <x v="0"/>
    <s v="VV5"/>
    <m/>
    <x v="1"/>
    <m/>
    <m/>
    <s v="Fatta call introduttiva il 20/01/2021: fondata nel 2014; chiude il 2020 con €720k, prevalentement da vendita HW._x000a_Vogliono fare shifting vs. generazione fatturato da SW ma non hanno idee ben chiare._x000a_Modello di business poco scalabile e profilo del manager (Bellino) non di particolare rilevanza."/>
    <d v="2020-09-25T00:00:00"/>
    <x v="172"/>
    <s v="OUT"/>
    <m/>
    <m/>
    <m/>
    <m/>
    <m/>
    <m/>
    <m/>
    <m/>
    <m/>
    <m/>
    <m/>
    <m/>
    <m/>
    <m/>
    <m/>
    <m/>
    <m/>
    <m/>
    <m/>
    <m/>
    <m/>
    <m/>
    <m/>
    <m/>
    <m/>
  </r>
  <r>
    <s v="Ok"/>
    <s v="Ok"/>
    <s v="Ok"/>
    <x v="196"/>
    <m/>
    <n v="1674"/>
    <x v="533"/>
    <s v="Italy"/>
    <s v="Verona"/>
    <x v="13"/>
    <x v="3"/>
    <x v="530"/>
    <m/>
    <s v="Other early stage\Late stage"/>
    <s v="Giorgio Bottà-Phoenix Capital Srl"/>
    <s v="Advisor"/>
    <s v="Giorgio Bottà"/>
    <s v="giorgiobotta@phoenixcapital.it"/>
    <x v="395"/>
    <d v="2021-03-17T00:00:00"/>
    <x v="0"/>
    <s v="VV5"/>
    <m/>
    <x v="9"/>
    <m/>
    <m/>
    <s v="Fatturato 2020: €4.9m, di cui €600/700k da licenze._x000a_Fatturato 2021 stimato pari a €7,9m._x000a_Gli advisor non ci hanno dichiarato il nome in quanto la società è al momento in trattativa con un soggetto industriale._x000a_Per dimensione e ambito è sicuramente da monitorare e approfondire anche se non ci sono state date particolari delucidazioni su modello di business (consulenza, prodotti propri, reseller, ecc.) e su quale ambito della cyber security (dalle parole degli adivisor sembrerebbero &quot;generalisti&quot;) si focalizzano e in che settori._x000a_Gli advisor ci terranno aggiornati in vista di nuovi round."/>
    <d v="2020-09-25T00:00:00"/>
    <x v="196"/>
    <s v="OUT"/>
    <m/>
    <m/>
    <m/>
    <m/>
    <m/>
    <m/>
    <m/>
    <m/>
    <m/>
    <m/>
    <m/>
    <m/>
    <m/>
    <m/>
    <m/>
    <m/>
    <m/>
    <m/>
    <m/>
    <m/>
    <m/>
    <m/>
    <m/>
    <m/>
    <m/>
  </r>
  <r>
    <s v="Ok"/>
    <s v="Ok"/>
    <s v="Ok"/>
    <x v="197"/>
    <m/>
    <n v="1675"/>
    <x v="534"/>
    <s v="Italy"/>
    <s v="Milano"/>
    <x v="0"/>
    <x v="9"/>
    <x v="531"/>
    <m/>
    <s v="Start-up stage\Venture"/>
    <s v="Aniello D'Auria"/>
    <s v="Dottore commercialista"/>
    <s v="Alberto Gennarini"/>
    <s v="agennarini@vitale-co.com"/>
    <x v="396"/>
    <d v="2023-06-16T00:00:00"/>
    <x v="0"/>
    <s v="VV5"/>
    <m/>
    <x v="15"/>
    <m/>
    <m/>
    <s v="Bocciata a ottobre 2020: 1.m., li hanno risentiti Alessandro e Giulio il 1/3._x000a_Nascono come distributore tradizionale (2 negozi fisici), hanno poi lanciato modello B2B simile a Soplaya (1 solo magazzino a Milano, operano solo nel Nord Italia) e un modello B2C/e-commerce. Modello di rifornimento consiste nell'acquistare dall'ortomercato (80%) e da produttori locali (20%)._x000a_B2B: 35% gross margin_x000a_Piano di crescita basato su modello retail (50-55% gross margin) con M&amp;A (Buy &amp; Built)._x000a_Round di €5m con soft commitment con fondo per €2,5m (forse MIP). Ultima valutazione post-money €9,3m. Nuovo round con pre-money proposta di €24m (2x revenues run rate, a maggio sarà €1m/mese)._x000a_4 founders, hanno il 34% della società + management incentive plan._x000a__x000a_&gt; Bocciata a maggio 2022 con motivazione 6.a, ci è stata risegnalata dalla società di consulenza Vitale a giugno 2023._x000a_Stanno finalizzando la fusione con un primario gruppo distributivo operante nell'ortomercato di Milano che porterebbe ad un fatturato incrementale pari a €20-25m (operazione totalmente funded)._x000a_Di recente hanno ottenuto diversi finanziamenti tra cui €7m dal PNRR (di cui il 50% a fondo perduto)._x000a_Nel 2023 proiettano un budget di circa €34m di fatturato che è in linea con il current trading._x000a_A inizio 2023 hanno terminato un ultimo round per un totale di €6,5m a cui ha partecipato anche Azimut, ad una pre-money di €20m. Oggi sono in fase di raccolta di un nuovo round serie C per circa €10m (suddiviso tra €7,5m di primario e €2,5m di secondario), ad una blendend post-mone valuation di €35m (€57,5m sul primario e €25m sul secondario)."/>
    <d v="2020-09-25T00:00:00"/>
    <x v="197"/>
    <s v="OUT"/>
    <m/>
    <m/>
    <m/>
    <m/>
    <m/>
    <m/>
    <m/>
    <m/>
    <m/>
    <m/>
    <m/>
    <m/>
    <m/>
    <m/>
    <m/>
    <m/>
    <m/>
    <m/>
    <m/>
    <m/>
    <m/>
    <m/>
    <m/>
    <m/>
    <m/>
  </r>
  <r>
    <s v="Ok"/>
    <s v="Ok"/>
    <s v="Ok"/>
    <x v="194"/>
    <m/>
    <n v="1676"/>
    <x v="535"/>
    <s v="Italy"/>
    <s v="Lecce"/>
    <x v="6"/>
    <x v="9"/>
    <x v="532"/>
    <m/>
    <s v="Start-up stage\Venture"/>
    <s v="Aniello D'Auria"/>
    <s v="Dottore commercialista"/>
    <s v="Andrea Lippolis"/>
    <s v="andrea.lippolis@featfood.it"/>
    <x v="396"/>
    <d v="2021-01-12T00:00:00"/>
    <x v="0"/>
    <s v="VV5"/>
    <m/>
    <x v="3"/>
    <m/>
    <m/>
    <s v="In raccolta per €1.8m. Fattura circa €300k al 2020E._x000a_Già bocciata a ottobre 2020: 1.a."/>
    <d v="2020-09-25T00:00:00"/>
    <x v="194"/>
    <s v="OUT"/>
    <m/>
    <m/>
    <m/>
    <m/>
    <m/>
    <m/>
    <m/>
    <m/>
    <m/>
    <m/>
    <m/>
    <m/>
    <m/>
    <m/>
    <m/>
    <m/>
    <m/>
    <m/>
    <m/>
    <m/>
    <m/>
    <m/>
    <m/>
    <m/>
    <m/>
  </r>
  <r>
    <s v="Ok"/>
    <s v="Ok"/>
    <s v="Ok"/>
    <x v="195"/>
    <m/>
    <n v="1677"/>
    <x v="536"/>
    <s v="Italy"/>
    <s v="Reggio Emilia"/>
    <x v="1"/>
    <x v="3"/>
    <x v="533"/>
    <m/>
    <s v="Start-up stage\Venture"/>
    <s v="Giuseppe Gullo"/>
    <s v="Advisor"/>
    <s v="Giuseppe Gullo"/>
    <s v="gg@giuseppegullo.it"/>
    <x v="397"/>
    <d v="2020-10-08T00:00:00"/>
    <x v="0"/>
    <s v="VV5"/>
    <m/>
    <x v="3"/>
    <m/>
    <m/>
    <s v="Fatturato 2019: €550k; 2020: €800k. Il BP prevede ricavi 2023 di €7.4m."/>
    <d v="2020-10-02T00:00:00"/>
    <x v="195"/>
    <s v="OUT"/>
    <m/>
    <m/>
    <m/>
    <m/>
    <m/>
    <m/>
    <m/>
    <m/>
    <m/>
    <m/>
    <m/>
    <m/>
    <m/>
    <m/>
    <m/>
    <m/>
    <m/>
    <m/>
    <m/>
    <m/>
    <m/>
    <m/>
    <m/>
    <m/>
    <m/>
  </r>
  <r>
    <s v="Ok"/>
    <s v="Ok"/>
    <s v="Ok"/>
    <x v="195"/>
    <m/>
    <n v="1679"/>
    <x v="537"/>
    <s v="Italy"/>
    <s v="Milano"/>
    <x v="0"/>
    <x v="1"/>
    <x v="534"/>
    <m/>
    <s v="Start-up stage\Venture"/>
    <s v="Autocandidatura"/>
    <s v="Autocandidatura"/>
    <s v="Camillo Castellani"/>
    <s v="camillo@getastand.com"/>
    <x v="398"/>
    <d v="2020-10-05T00:00:00"/>
    <x v="0"/>
    <s v="VV5"/>
    <m/>
    <x v="3"/>
    <m/>
    <m/>
    <s v="Fatturato 2020E: €60k; 2021F: €550k circa. Da BP nel 2024 faranno €3.4m di fatturato._x000a_In raccolta per €200k su valutazione pre-money di €900k."/>
    <d v="2020-10-02T00:00:00"/>
    <x v="195"/>
    <s v="OUT"/>
    <m/>
    <m/>
    <m/>
    <m/>
    <m/>
    <m/>
    <m/>
    <m/>
    <m/>
    <m/>
    <m/>
    <m/>
    <m/>
    <m/>
    <m/>
    <m/>
    <m/>
    <m/>
    <m/>
    <m/>
    <m/>
    <m/>
    <m/>
    <m/>
    <m/>
  </r>
  <r>
    <s v="Ok"/>
    <s v="Ok"/>
    <s v="Ok"/>
    <x v="198"/>
    <m/>
    <n v="1683"/>
    <x v="538"/>
    <s v="Italy"/>
    <s v="Roma"/>
    <x v="7"/>
    <x v="2"/>
    <x v="535"/>
    <m/>
    <s v="Start-up stage\Venture"/>
    <s v="Autocandidatura"/>
    <s v="Autocandidatura"/>
    <s v="Giovanni Tulli"/>
    <s v="giovanni@varental.it"/>
    <x v="399"/>
    <d v="2020-10-13T00:00:00"/>
    <x v="0"/>
    <s v="VV4"/>
    <s v="No"/>
    <x v="3"/>
    <m/>
    <m/>
    <s v="In raccolta per €160k."/>
    <d v="2020-10-09T00:00:00"/>
    <x v="198"/>
    <s v="OUT"/>
    <m/>
    <m/>
    <m/>
    <m/>
    <m/>
    <m/>
    <m/>
    <m/>
    <m/>
    <m/>
    <m/>
    <m/>
    <m/>
    <m/>
    <m/>
    <m/>
    <m/>
    <m/>
    <m/>
    <m/>
    <m/>
    <m/>
    <m/>
    <m/>
    <m/>
  </r>
  <r>
    <s v="Ok"/>
    <s v="Ok"/>
    <s v="Ok"/>
    <x v="193"/>
    <m/>
    <n v="1196"/>
    <x v="539"/>
    <s v="Italy"/>
    <s v="Roma"/>
    <x v="7"/>
    <x v="3"/>
    <x v="536"/>
    <m/>
    <s v="Start-up stage\Venture"/>
    <s v="Pierpaolo Mosca-PwC"/>
    <s v="Società di revisione"/>
    <s v="Pierpaolo Mosca"/>
    <s v="pierpaolo.mosca@pwc.com"/>
    <x v="288"/>
    <d v="2021-06-14T00:00:00"/>
    <x v="0"/>
    <s v="VV4"/>
    <s v="No"/>
    <x v="13"/>
    <s v="Yes"/>
    <m/>
    <s v="Ricercano €3m; nel 2020 potrebbero andare davanti da soli autofinanziandosi._x000a_Fatturato 2019 di €680k ed un obiettivo 2020 di €1,14m (già in casa circa 80/90%)._x000a_In data 26/5 fatta demo per vedere come funzione loro soluzione. "/>
    <d v="2019-10-17T00:00:00"/>
    <x v="193"/>
    <s v="OUT"/>
    <m/>
    <m/>
    <m/>
    <m/>
    <m/>
    <m/>
    <m/>
    <m/>
    <m/>
    <m/>
    <m/>
    <m/>
    <m/>
    <m/>
    <m/>
    <m/>
    <m/>
    <m/>
    <m/>
    <m/>
    <m/>
    <m/>
    <m/>
    <m/>
    <m/>
  </r>
  <r>
    <s v="Ok"/>
    <s v="Ok"/>
    <s v="Ok"/>
    <x v="193"/>
    <m/>
    <n v="1950"/>
    <x v="540"/>
    <s v="Italy"/>
    <s v="Milano"/>
    <x v="0"/>
    <x v="2"/>
    <x v="537"/>
    <m/>
    <s v="Start-up stage\Venture"/>
    <s v="Alessandro Pontari"/>
    <s v="Proprietaria"/>
    <s v="Mario Bortoli"/>
    <s v="mario@checksig.io"/>
    <x v="400"/>
    <d v="2021-06-14T00:00:00"/>
    <x v="0"/>
    <s v="VV5"/>
    <m/>
    <x v="3"/>
    <m/>
    <m/>
    <s v="Ancora fase early per il Fondo. Le sales al 2021E saranno intorno ai €100k. L'iniziativa inizierà il vero percorso dal 2022 il cui fatturato stimato dovrebbe attestarsi intorno ai €1.8m. Il Piano, fino al 2024, prevede un aumento del fatturato fino a €10m."/>
    <d v="2021-05-14T00:00:00"/>
    <x v="193"/>
    <s v="OUT"/>
    <m/>
    <m/>
    <m/>
    <m/>
    <m/>
    <m/>
    <m/>
    <m/>
    <m/>
    <m/>
    <m/>
    <m/>
    <m/>
    <m/>
    <m/>
    <m/>
    <m/>
    <m/>
    <m/>
    <m/>
    <m/>
    <m/>
    <m/>
    <m/>
    <m/>
  </r>
  <r>
    <s v="Ok"/>
    <s v="Ok"/>
    <s v="Ok"/>
    <x v="199"/>
    <m/>
    <n v="1691"/>
    <x v="541"/>
    <s v="Italy"/>
    <s v="Grosseto"/>
    <x v="1"/>
    <x v="9"/>
    <x v="538"/>
    <m/>
    <s v="Other early stage\Late stage"/>
    <s v="Autocandidatura"/>
    <s v="Autocandidatura"/>
    <s v="Andrea Nunnari"/>
    <s v="andrea.nunnari@sferaagricola.it"/>
    <x v="401"/>
    <d v="2021-06-10T00:00:00"/>
    <x v="3"/>
    <s v="VV5"/>
    <m/>
    <x v="1"/>
    <m/>
    <m/>
    <s v="Fatta rapida call con il CFO; gli obiettivi 2020 sono stati quasi raggiunti e sono stati: (i) consolidamento area pomodori, (ii) ampliamento gamma prodotti, (iii) innovare attraverso ricerca e sviluppo. _x000a_Il BP per gli anni 2021 e 2022 intende perseguire le direttive dello sviluppo di partnership con produttori esterni, affitti di serre estere e realizzazione di nuove serre. Lo sviluppo di questo progetto proietterà le vendite di Sfera su oltre €30m per poi iniziare a pensare alla quotazione in Borsa tra il 2023 e il 2024 quando i volumi saranno molto più ampi. _x000a_L’Equity stimato necessario per lo sviluppo e il raggiungimento di determinati obiettivi è di €25m. _x000a_Da come riferito dal CFO, i soci non intendono seguire in nuovi round._x000a_Piano di sviluppo non chiaro in termini di risorse necessarie: business capital intensive poco allineato con strategia del fondo."/>
    <d v="2020-10-16T00:00:00"/>
    <x v="199"/>
    <s v="OUT"/>
    <m/>
    <m/>
    <m/>
    <m/>
    <m/>
    <m/>
    <m/>
    <m/>
    <m/>
    <m/>
    <m/>
    <m/>
    <m/>
    <m/>
    <m/>
    <m/>
    <m/>
    <m/>
    <m/>
    <m/>
    <m/>
    <m/>
    <m/>
    <m/>
    <m/>
  </r>
  <r>
    <s v="Ok"/>
    <s v="Ok"/>
    <s v="Ok"/>
    <x v="200"/>
    <m/>
    <n v="1695"/>
    <x v="542"/>
    <s v="Abroad"/>
    <s v="Zagabria"/>
    <x v="30"/>
    <x v="7"/>
    <x v="539"/>
    <m/>
    <s v="Other early stage\Late stage"/>
    <s v="Jakov Fauković-ALPHA CAPITALIS"/>
    <s v="Advisor"/>
    <s v="Jakov Fauković"/>
    <s v="faukovic.jakov@alphacapitalis.com"/>
    <x v="402"/>
    <d v="2020-10-27T00:00:00"/>
    <x v="0"/>
    <s v="VV5"/>
    <m/>
    <x v="5"/>
    <m/>
    <m/>
    <s v="Business non innovatiovo. La società noin presenta crescite e dal 2017 risulta fatturare circa €2.6m. Procederei al rigetto."/>
    <d v="2020-10-23T00:00:00"/>
    <x v="200"/>
    <s v="OUT"/>
    <m/>
    <m/>
    <m/>
    <m/>
    <m/>
    <m/>
    <m/>
    <m/>
    <m/>
    <m/>
    <m/>
    <m/>
    <m/>
    <m/>
    <m/>
    <m/>
    <m/>
    <m/>
    <m/>
    <m/>
    <m/>
    <m/>
    <m/>
    <m/>
    <m/>
  </r>
  <r>
    <s v="Ok"/>
    <s v="Ok"/>
    <s v="Ok"/>
    <x v="201"/>
    <m/>
    <n v="1700"/>
    <x v="543"/>
    <s v="Italy"/>
    <s v="Milano"/>
    <x v="0"/>
    <x v="1"/>
    <x v="540"/>
    <m/>
    <s v="Other early stage\Late stage"/>
    <s v="Autocandidatura"/>
    <s v="Autocandidatura"/>
    <s v="Valentina Cerolini"/>
    <s v="valentina@deesup.com"/>
    <x v="403"/>
    <d v="2020-11-03T00:00:00"/>
    <x v="0"/>
    <s v="VV5"/>
    <m/>
    <x v="3"/>
    <m/>
    <m/>
    <s v="Business ancora seed; in raccolta per €1m."/>
    <d v="2020-10-29T00:00:00"/>
    <x v="201"/>
    <s v="OUT"/>
    <m/>
    <m/>
    <m/>
    <m/>
    <m/>
    <m/>
    <m/>
    <m/>
    <m/>
    <m/>
    <m/>
    <m/>
    <m/>
    <m/>
    <m/>
    <m/>
    <m/>
    <m/>
    <m/>
    <m/>
    <m/>
    <m/>
    <m/>
    <m/>
    <m/>
  </r>
  <r>
    <s v="Ok"/>
    <s v="Ok"/>
    <s v="Ok"/>
    <x v="199"/>
    <m/>
    <n v="1169"/>
    <x v="544"/>
    <s v="Italy"/>
    <s v="Torino"/>
    <x v="11"/>
    <x v="3"/>
    <x v="541"/>
    <m/>
    <s v="Other early stage\Late stage"/>
    <s v="Autocandidatura"/>
    <s v="Autocandidatura"/>
    <s v="Francesco Andrulli"/>
    <s v="francesco.andrulli@sella.it"/>
    <x v="275"/>
    <d v="2021-06-09T00:00:00"/>
    <x v="0"/>
    <s v="VV2"/>
    <m/>
    <x v="1"/>
    <m/>
    <m/>
    <s v="Ricevuto nuovo deck; bp in fase di aggiornamento._x000a_Da monitorare: da verificare crescita sul segmenot SaaS nel corso del 4 trimestre 2021."/>
    <d v="2019-09-19T00:00:00"/>
    <x v="199"/>
    <s v="OUT"/>
    <m/>
    <m/>
    <m/>
    <m/>
    <m/>
    <m/>
    <m/>
    <m/>
    <m/>
    <m/>
    <m/>
    <m/>
    <m/>
    <m/>
    <m/>
    <m/>
    <m/>
    <m/>
    <m/>
    <m/>
    <m/>
    <m/>
    <m/>
    <m/>
    <m/>
  </r>
  <r>
    <s v="Ok"/>
    <s v="Ok"/>
    <s v="Ok"/>
    <x v="201"/>
    <m/>
    <n v="1704"/>
    <x v="545"/>
    <s v="Italy"/>
    <s v="Milano"/>
    <x v="0"/>
    <x v="1"/>
    <x v="542"/>
    <m/>
    <s v="Start-up stage\Venture"/>
    <s v="Roberto Lorenzon-The Go To Market Company"/>
    <s v="Advisor"/>
    <s v="Roberto Lorenzon"/>
    <s v="roberto.lorenzon@thegotomarketcompany.com"/>
    <x v="404"/>
    <d v="2020-11-10T00:00:00"/>
    <x v="0"/>
    <s v="VV5"/>
    <m/>
    <x v="1"/>
    <m/>
    <m/>
    <s v="Business non chiaro (tramite mail) e soprattutto non innovativo e interessante per i Fondi. Le metriche risultano ancora seed."/>
    <d v="2020-11-05T00:00:00"/>
    <x v="201"/>
    <s v="OUT"/>
    <m/>
    <m/>
    <m/>
    <m/>
    <m/>
    <m/>
    <m/>
    <m/>
    <m/>
    <m/>
    <m/>
    <m/>
    <m/>
    <m/>
    <m/>
    <m/>
    <m/>
    <m/>
    <m/>
    <m/>
    <m/>
    <m/>
    <m/>
    <m/>
    <m/>
  </r>
  <r>
    <s v="Ok"/>
    <s v="Ok"/>
    <s v="Ok"/>
    <x v="201"/>
    <m/>
    <n v="1714"/>
    <x v="546"/>
    <s v="Abroad"/>
    <s v="Los Angeles"/>
    <x v="4"/>
    <x v="1"/>
    <x v="543"/>
    <m/>
    <s v="Start-up stage\Venture"/>
    <s v="Autocandidatura"/>
    <s v="Autocandidatura"/>
    <s v=" Alessio Scaglioso"/>
    <s v="alessio.scaglioso@bsamply.com"/>
    <x v="405"/>
    <d v="2020-11-10T00:00:00"/>
    <x v="0"/>
    <s v="VV5"/>
    <m/>
    <x v="3"/>
    <m/>
    <m/>
    <s v="Da monitorare: sono seed ma settore di applicazione è interessante."/>
    <d v="2020-11-05T00:00:00"/>
    <x v="201"/>
    <s v="OUT"/>
    <m/>
    <m/>
    <m/>
    <m/>
    <m/>
    <m/>
    <m/>
    <m/>
    <m/>
    <m/>
    <m/>
    <m/>
    <m/>
    <m/>
    <m/>
    <m/>
    <m/>
    <m/>
    <m/>
    <m/>
    <m/>
    <m/>
    <m/>
    <m/>
    <m/>
  </r>
  <r>
    <s v="Ok"/>
    <s v="Ok"/>
    <s v="Ok"/>
    <x v="2"/>
    <m/>
    <n v="1716"/>
    <x v="547"/>
    <s v="Italy"/>
    <s v="Milano"/>
    <x v="0"/>
    <x v="1"/>
    <x v="544"/>
    <m/>
    <s v="Start-up stage\Venture"/>
    <s v="Autocandidatura"/>
    <s v="Autocandidatura"/>
    <s v="Ines Di Franco"/>
    <s v="ines.difranco@ventunoitaly.com"/>
    <x v="406"/>
    <d v="2025-03-10T00:00:00"/>
    <x v="0"/>
    <s v="VV5"/>
    <m/>
    <x v="3"/>
    <m/>
    <m/>
    <s v="Bocciata a novembre 2020 con motivazione 1.a e a gennaio 2024 con motivazione 1.a (fase di vita)._x000a_Business model: B2C e B2B2C_x000a_Fundraising: SAFE da €1m_x000a__x000a_&gt; motivo rejection: fase di vita, settore di riferimento e percorso di crescita."/>
    <d v="2020-11-12T00:00:00"/>
    <x v="2"/>
    <s v="OUT"/>
    <m/>
    <m/>
    <m/>
    <m/>
    <m/>
    <m/>
    <m/>
    <m/>
    <m/>
    <m/>
    <m/>
    <m/>
    <m/>
    <m/>
    <m/>
    <m/>
    <m/>
    <m/>
    <m/>
    <m/>
    <m/>
    <m/>
    <m/>
    <m/>
    <m/>
  </r>
  <r>
    <s v="Ok"/>
    <s v="Ok"/>
    <s v="Ok"/>
    <x v="181"/>
    <m/>
    <n v="1718"/>
    <x v="548"/>
    <s v="Italy"/>
    <s v="Milano"/>
    <x v="0"/>
    <x v="9"/>
    <x v="545"/>
    <m/>
    <s v="Start-up stage\Venture"/>
    <s v="Renato Vannucci"/>
    <s v="Proprietaria"/>
    <s v="Vincenzo Morelli"/>
    <s v="v.morelli@wapi.farm"/>
    <x v="407"/>
    <d v="2020-11-17T00:00:00"/>
    <x v="0"/>
    <s v="VV5"/>
    <m/>
    <x v="3"/>
    <m/>
    <m/>
    <s v="Iniziativa seed ma da monitorare."/>
    <d v="2020-11-12T00:00:00"/>
    <x v="181"/>
    <s v="OUT"/>
    <m/>
    <m/>
    <m/>
    <m/>
    <m/>
    <m/>
    <m/>
    <m/>
    <m/>
    <m/>
    <m/>
    <m/>
    <m/>
    <m/>
    <m/>
    <m/>
    <m/>
    <m/>
    <m/>
    <m/>
    <m/>
    <m/>
    <m/>
    <m/>
    <m/>
  </r>
  <r>
    <s v="Ok"/>
    <s v="Ok"/>
    <s v="Ok"/>
    <x v="181"/>
    <m/>
    <n v="1720"/>
    <x v="549"/>
    <s v="Italy"/>
    <s v="Perugia"/>
    <x v="21"/>
    <x v="1"/>
    <x v="546"/>
    <m/>
    <s v="Start-up stage\Venture"/>
    <s v="Autocandidatura"/>
    <s v="Autocandidatura"/>
    <s v="Goood Amministrazione"/>
    <s v="amministrazione@gooodbuy.it"/>
    <x v="408"/>
    <d v="2020-11-17T00:00:00"/>
    <x v="0"/>
    <s v="VV5"/>
    <m/>
    <x v="3"/>
    <m/>
    <m/>
    <s v="Alla ricerca del primo seed d’investimento. In raccolta per €250k._x000a_Seed da monitorare sviluppi."/>
    <d v="2020-11-12T00:00:00"/>
    <x v="181"/>
    <s v="OUT"/>
    <m/>
    <m/>
    <m/>
    <m/>
    <m/>
    <m/>
    <m/>
    <m/>
    <m/>
    <m/>
    <m/>
    <m/>
    <m/>
    <m/>
    <m/>
    <m/>
    <m/>
    <m/>
    <m/>
    <m/>
    <m/>
    <m/>
    <m/>
    <m/>
    <m/>
  </r>
  <r>
    <s v="Ok"/>
    <s v="Ok"/>
    <s v="Ok"/>
    <x v="193"/>
    <m/>
    <n v="1721"/>
    <x v="550"/>
    <s v="Abroad"/>
    <s v="Londra"/>
    <x v="10"/>
    <x v="1"/>
    <x v="547"/>
    <m/>
    <s v="Other early stage\Late stage"/>
    <s v="Atsushi Suzuki-Amconsulting"/>
    <s v="Advisor"/>
    <s v="Baris Ozaydinli"/>
    <s v="baris@fitwell.co"/>
    <x v="409"/>
    <d v="2021-06-14T00:00:00"/>
    <x v="0"/>
    <s v="VV5"/>
    <m/>
    <x v="16"/>
    <m/>
    <m/>
    <s v="Raggiunti importanti accordi di partnership come ad esempio Sodexo, Vodafone, Bayer, Volvo, ecc… In raccolta per €2m."/>
    <d v="2020-11-19T00:00:00"/>
    <x v="193"/>
    <s v="OUT"/>
    <m/>
    <m/>
    <m/>
    <m/>
    <m/>
    <m/>
    <m/>
    <m/>
    <m/>
    <m/>
    <m/>
    <m/>
    <m/>
    <m/>
    <m/>
    <m/>
    <m/>
    <m/>
    <m/>
    <m/>
    <m/>
    <m/>
    <m/>
    <m/>
    <m/>
  </r>
  <r>
    <s v="Ok"/>
    <s v="Ok"/>
    <s v="Ok"/>
    <x v="202"/>
    <m/>
    <n v="1724"/>
    <x v="551"/>
    <s v="Italy"/>
    <s v="Milano"/>
    <x v="0"/>
    <x v="10"/>
    <x v="548"/>
    <m/>
    <s v="Start-up stage\Venture"/>
    <s v="Autocandidatura"/>
    <s v="Autocandidatura"/>
    <s v="Pierluigi Consolandi"/>
    <s v="pierluigi@dogheroes.it"/>
    <x v="409"/>
    <d v="2024-02-21T00:00:00"/>
    <x v="0"/>
    <s v="VV5"/>
    <m/>
    <x v="1"/>
    <m/>
    <m/>
    <s v="Rejected nel 2021 con motivazione 1.a_x000a_Rejected a luglio 2022 con motivazione 1.a (da monitorare) ci è stata risegnalata da Ammirati - Arkios. Revenues nette YTD settembre 2022: €0,87m, obiettivo 2022 €1,2m._x000a_Rejected a ottobre 2022 con motivazione 1.a (metriche simili a quelle presentate a luglio 2022)._x000a_Rejected a ottobre 2023 con motivazione 1.b._x000a_A settembre 2023 è stata avviata una collaborazione con Isola dei tesori e  apertura di 25 punti vendita con Arcaplanet._x000a_Il trasporto al di fuori della Lombardia viene gestito tramite Poste Italiane e Milkman fresh._x000a_Team: 16 FTEs. Nel 2024 è prevista l'assunzione di altre 11 FTEs._x000a_CAC: 63€, obiettivo 60€; LTV/CAC: 3.7_x000a_Ricavi: 2022: €1,2m; 2023: €2m (+63% rispetto al 2022); 2024e: €4,5m; 2025e: €9,2m._x000a_ARR gennaio 2024: €2,4m (203k€ di MRR, di cui c.192k€ D2C e c.11k€ di Retail)_x000a_Round: €3m in equity per finanziare lo sviluppo dell'attività, che si andrebbero ad aggiungere agli €842k di debito (prima stimavano €1,2m di debito)._x000a_Exit potenziale molto rapida (Monge sta acquisendo in Spagna molte società come Dog Heroes)_x000a__x000a_&gt; motivo rejection: business D2C, siamo concentrati sul B2B al momento. Inoltre, percorso di crescita non convincente."/>
    <d v="2020-11-19T00:00:00"/>
    <x v="202"/>
    <s v="OUT"/>
    <m/>
    <m/>
    <m/>
    <m/>
    <m/>
    <m/>
    <m/>
    <m/>
    <m/>
    <m/>
    <m/>
    <m/>
    <m/>
    <m/>
    <m/>
    <m/>
    <m/>
    <m/>
    <m/>
    <m/>
    <m/>
    <m/>
    <m/>
    <m/>
    <m/>
  </r>
  <r>
    <s v="Ok"/>
    <s v="Ok"/>
    <s v="Ok"/>
    <x v="141"/>
    <m/>
    <n v="1730"/>
    <x v="552"/>
    <s v="Italy"/>
    <s v="Verona"/>
    <x v="13"/>
    <x v="9"/>
    <x v="549"/>
    <m/>
    <s v="Start-up stage\Venture"/>
    <s v="Giorgio Zucchetti-Kpmg"/>
    <s v="Advisor"/>
    <s v="Giorgio Zucchetti"/>
    <s v="gzucchetti@kpmg.it"/>
    <x v="197"/>
    <d v="2022-06-30T00:00:00"/>
    <x v="0"/>
    <s v="VV5"/>
    <m/>
    <x v="1"/>
    <m/>
    <m/>
    <s v="Rejected a gennaio 2021 con motivazione 1.a._x000a_Abbiamo inviato l'NDA firmato e ci hanno mandato il materiale._x000a_Mancano info sui risultati storici (financial plan parte dal 2022, in cui prevedono €1,4m di fatturato)._x000a_Funding need +€50m dal 2022 al 2026 (€6,5m nel 2022)._x000a_Dubbi: fabbisogno di capitale, dubbi sulla scalabilità."/>
    <d v="2020-11-19T00:00:00"/>
    <x v="141"/>
    <s v="OUT"/>
    <m/>
    <m/>
    <m/>
    <m/>
    <m/>
    <m/>
    <m/>
    <m/>
    <m/>
    <m/>
    <m/>
    <m/>
    <m/>
    <m/>
    <m/>
    <m/>
    <m/>
    <m/>
    <m/>
    <m/>
    <m/>
    <m/>
    <m/>
    <m/>
    <m/>
  </r>
  <r>
    <s v="Ok"/>
    <s v="Ok"/>
    <s v="Ok"/>
    <x v="203"/>
    <m/>
    <n v="1728"/>
    <x v="553"/>
    <s v="Abroad"/>
    <s v="Berna"/>
    <x v="22"/>
    <x v="1"/>
    <x v="550"/>
    <m/>
    <s v="Start-up stage\Venture"/>
    <s v="Autocandidatura"/>
    <s v="Autocandidatura"/>
    <s v="Massimo Cirio"/>
    <s v="mlfc@lavoricreativi.com"/>
    <x v="410"/>
    <d v="2020-12-03T00:00:00"/>
    <x v="0"/>
    <s v="VV5"/>
    <m/>
    <x v="5"/>
    <m/>
    <m/>
    <s v="Al primo anno di attività faranno circa €110k._x000a_Ricercano €150k."/>
    <d v="2020-11-26T00:00:00"/>
    <x v="203"/>
    <s v="OUT"/>
    <m/>
    <m/>
    <m/>
    <m/>
    <m/>
    <m/>
    <m/>
    <m/>
    <m/>
    <m/>
    <m/>
    <m/>
    <m/>
    <m/>
    <m/>
    <m/>
    <m/>
    <m/>
    <m/>
    <m/>
    <m/>
    <m/>
    <m/>
    <m/>
    <m/>
  </r>
  <r>
    <s v="Ok"/>
    <s v="Ok"/>
    <s v="Ok"/>
    <x v="204"/>
    <m/>
    <n v="1732"/>
    <x v="554"/>
    <s v="Italy"/>
    <s v="Genova"/>
    <x v="14"/>
    <x v="6"/>
    <x v="551"/>
    <m/>
    <s v="Start-up stage\Venture"/>
    <s v="Fabio Mondini-CB Growth Capital"/>
    <s v="Advisor"/>
    <s v="Nicolò Briante"/>
    <s v="briante@d-heartcare.com"/>
    <x v="411"/>
    <d v="2021-02-01T00:00:00"/>
    <x v="0"/>
    <s v="VV5"/>
    <m/>
    <x v="3"/>
    <m/>
    <m/>
    <s v="Round Serie A da €4m (eventualmente anche in 2 tranche) a una pre-money di €9m: i 2 founder ad oggi hanno 80%._x000a_Fatturato 2020: €500k circa; fatturato 2021E: €800k._x000a_Fatta call l'1/2/2021: buona copertura brevettuale e certificazioni; ancora in fase seed in termini di penetrazione commerciale e possibilità di utilizzare i dati a disposizione risultanti dai referti."/>
    <d v="2020-11-26T00:00:00"/>
    <x v="204"/>
    <s v="OUT"/>
    <m/>
    <m/>
    <m/>
    <m/>
    <m/>
    <m/>
    <m/>
    <m/>
    <m/>
    <m/>
    <m/>
    <m/>
    <m/>
    <m/>
    <m/>
    <m/>
    <m/>
    <m/>
    <m/>
    <m/>
    <m/>
    <m/>
    <m/>
    <m/>
    <m/>
  </r>
  <r>
    <s v="Ok"/>
    <s v="Ok"/>
    <s v="Ok"/>
    <x v="205"/>
    <m/>
    <n v="1735"/>
    <x v="555"/>
    <s v="Italy"/>
    <s v="Macerata"/>
    <x v="5"/>
    <x v="3"/>
    <x v="552"/>
    <m/>
    <s v="Start-up stage\Venture"/>
    <s v="Teresa Peragine-Milano Global Advisors"/>
    <s v="Advisor"/>
    <s v="Teresa Peragine"/>
    <s v="teresa.peragine@mailmga.com"/>
    <x v="412"/>
    <d v="2021-03-29T00:00:00"/>
    <x v="0"/>
    <s v="VV5"/>
    <m/>
    <x v="1"/>
    <m/>
    <m/>
    <s v="Già bocciata a gennaio 2021: Temi di modello di business e scalabilità."/>
    <d v="2020-11-26T00:00:00"/>
    <x v="205"/>
    <s v="OUT"/>
    <m/>
    <m/>
    <m/>
    <m/>
    <m/>
    <m/>
    <m/>
    <m/>
    <m/>
    <m/>
    <m/>
    <m/>
    <m/>
    <m/>
    <m/>
    <m/>
    <m/>
    <m/>
    <m/>
    <m/>
    <m/>
    <m/>
    <m/>
    <m/>
    <m/>
  </r>
  <r>
    <s v="Ok"/>
    <s v="Ok"/>
    <s v="Ok"/>
    <x v="199"/>
    <m/>
    <n v="1953"/>
    <x v="556"/>
    <s v="Italy"/>
    <s v="Roma"/>
    <x v="7"/>
    <x v="1"/>
    <x v="553"/>
    <m/>
    <s v="Start-up stage\Venture"/>
    <s v="Autocandidatura"/>
    <s v="Autocandidatura"/>
    <s v="Paolo Vullo"/>
    <s v="paolo.vullo@tirolibre.it"/>
    <x v="344"/>
    <d v="2021-06-10T00:00:00"/>
    <x v="0"/>
    <s v="VV4"/>
    <s v="No"/>
    <x v="3"/>
    <m/>
    <m/>
    <s v="Troppo seed. Attualmente sono alla ricerca di nuovi soci per chiudere un aumento di capitale da €500k per espandere l'attività; sono supportati da Lventure Group, il quale coprirà tra il 30% e il 50% dell'aumento."/>
    <d v="2021-05-21T00:00:00"/>
    <x v="199"/>
    <s v="OUT"/>
    <m/>
    <m/>
    <m/>
    <m/>
    <m/>
    <m/>
    <m/>
    <m/>
    <m/>
    <m/>
    <m/>
    <m/>
    <m/>
    <m/>
    <m/>
    <m/>
    <m/>
    <m/>
    <m/>
    <m/>
    <m/>
    <m/>
    <m/>
    <m/>
    <m/>
  </r>
  <r>
    <s v="Ok"/>
    <s v="Ok"/>
    <s v="Ok"/>
    <x v="206"/>
    <m/>
    <n v="1565"/>
    <x v="557"/>
    <s v="Italy"/>
    <s v="Milano"/>
    <x v="0"/>
    <x v="7"/>
    <x v="554"/>
    <m/>
    <s v="Other early stage\Late stage"/>
    <s v="Autocandidatura"/>
    <s v="Autocandidatura"/>
    <s v="Salvatore Ruggiero"/>
    <s v="salvatore.ruggiero@aqma.it"/>
    <x v="413"/>
    <d v="2021-03-23T00:00:00"/>
    <x v="0"/>
    <s v="VV2"/>
    <m/>
    <x v="9"/>
    <s v="Yes"/>
    <m/>
    <s v="Iniziativa attiva dal 2016, nel 2019 hanno fatturato circa €2m e nel 2020 €3,8m (€4m da BP)._x000a_AQMA ha chiuso il 2020 con una campagna di crowdfunding che ha portato  a raccogliere circa €730k cedendo circa il 15% delle quote societarie. "/>
    <d v="2020-06-11T00:00:00"/>
    <x v="206"/>
    <s v="OUT"/>
    <m/>
    <m/>
    <m/>
    <m/>
    <m/>
    <m/>
    <m/>
    <m/>
    <m/>
    <m/>
    <m/>
    <m/>
    <m/>
    <m/>
    <m/>
    <m/>
    <m/>
    <m/>
    <m/>
    <m/>
    <m/>
    <m/>
    <m/>
    <m/>
    <m/>
  </r>
  <r>
    <s v="Ok"/>
    <s v="Ok"/>
    <s v="Ok"/>
    <x v="172"/>
    <m/>
    <n v="1739"/>
    <x v="558"/>
    <s v="Italy"/>
    <s v="Roma"/>
    <x v="7"/>
    <x v="8"/>
    <x v="555"/>
    <m/>
    <s v="Start-up stage\Venture"/>
    <s v="Luca Tubia-C&amp;G Capital"/>
    <s v="Advisor"/>
    <s v="Luca Tubia"/>
    <s v="luca.tubia@cgcapital.it"/>
    <x v="414"/>
    <d v="2021-01-19T00:00:00"/>
    <x v="0"/>
    <s v="VV4"/>
    <s v="No"/>
    <x v="5"/>
    <m/>
    <m/>
    <s v="Fatturato 2019: circa €1m."/>
    <d v="2020-12-04T00:00:00"/>
    <x v="172"/>
    <s v="OUT"/>
    <m/>
    <m/>
    <m/>
    <m/>
    <m/>
    <m/>
    <m/>
    <m/>
    <m/>
    <m/>
    <m/>
    <m/>
    <m/>
    <m/>
    <m/>
    <m/>
    <m/>
    <m/>
    <m/>
    <m/>
    <m/>
    <m/>
    <m/>
    <m/>
    <m/>
  </r>
  <r>
    <s v="Ok"/>
    <s v="Ok"/>
    <s v="Ok"/>
    <x v="207"/>
    <m/>
    <n v="1740"/>
    <x v="559"/>
    <s v="Italy"/>
    <s v="Brescia"/>
    <x v="0"/>
    <x v="9"/>
    <x v="556"/>
    <m/>
    <s v="Start-up stage\Venture"/>
    <s v="Luca Tubia-C&amp;G Capital"/>
    <s v="Advisor"/>
    <s v="Luca Tubia"/>
    <s v="luca.tubia@cgcapital.it"/>
    <x v="414"/>
    <d v="2020-12-22T00:00:00"/>
    <x v="0"/>
    <s v="VV5"/>
    <m/>
    <x v="3"/>
    <m/>
    <m/>
    <s v="Fatturato 2019: €8k circa; fatturato 2020E: €2m."/>
    <d v="2020-12-04T00:00:00"/>
    <x v="207"/>
    <s v="OUT"/>
    <m/>
    <m/>
    <m/>
    <m/>
    <m/>
    <m/>
    <m/>
    <m/>
    <m/>
    <m/>
    <m/>
    <m/>
    <m/>
    <m/>
    <m/>
    <m/>
    <m/>
    <m/>
    <m/>
    <m/>
    <m/>
    <m/>
    <m/>
    <m/>
    <m/>
  </r>
  <r>
    <s v="Ok"/>
    <s v="Ok"/>
    <s v="Ok"/>
    <x v="207"/>
    <m/>
    <n v="1743"/>
    <x v="560"/>
    <s v="Italy"/>
    <s v="Udine"/>
    <x v="17"/>
    <x v="1"/>
    <x v="557"/>
    <m/>
    <s v="Other early stage\Late stage"/>
    <s v="Gianluca Guerra-Virgil Alternative Investments Uk Ltd"/>
    <s v="Advisor"/>
    <s v="Gianluca Guerra"/>
    <s v="gianluca@virgilalternative.uk"/>
    <x v="414"/>
    <d v="2020-12-21T00:00:00"/>
    <x v="0"/>
    <s v="VV5"/>
    <m/>
    <x v="3"/>
    <m/>
    <m/>
    <s v="Piano che inizia dal 2021."/>
    <d v="2020-12-04T00:00:00"/>
    <x v="207"/>
    <s v="OUT"/>
    <m/>
    <m/>
    <m/>
    <m/>
    <m/>
    <m/>
    <m/>
    <m/>
    <m/>
    <m/>
    <m/>
    <m/>
    <m/>
    <m/>
    <m/>
    <m/>
    <m/>
    <m/>
    <m/>
    <m/>
    <m/>
    <m/>
    <m/>
    <m/>
    <m/>
  </r>
  <r>
    <s v="Ok"/>
    <s v="Ok"/>
    <s v="Ok"/>
    <x v="121"/>
    <m/>
    <n v="1745"/>
    <x v="561"/>
    <s v="Italy"/>
    <s v="Genova"/>
    <x v="14"/>
    <x v="3"/>
    <x v="558"/>
    <m/>
    <s v="Start-up stage\Venture"/>
    <s v="Emanuela Matturri"/>
    <s v="Advisor"/>
    <s v="Emanuela Matturri"/>
    <s v="emanuela.matturri@gmail.com"/>
    <x v="415"/>
    <d v="2023-01-09T00:00:00"/>
    <x v="0"/>
    <s v="VV5"/>
    <m/>
    <x v="3"/>
    <m/>
    <m/>
    <s v="Rejected a dicembre 2020 con motivazione 1.a (da monitorare), ci è stata risegnalata a dicembre 2022._x000a_Nati nel 2017, 4 persone nel team (Linkedin)_x000a_Ricavi 2021: &lt;€250, 2022e: €&lt;500k_x000a__x000a_&gt; Fase di vita"/>
    <d v="2020-12-04T00:00:00"/>
    <x v="121"/>
    <s v="OUT"/>
    <m/>
    <m/>
    <m/>
    <m/>
    <m/>
    <m/>
    <m/>
    <m/>
    <m/>
    <m/>
    <m/>
    <m/>
    <m/>
    <m/>
    <m/>
    <m/>
    <m/>
    <m/>
    <m/>
    <m/>
    <m/>
    <m/>
    <m/>
    <m/>
    <m/>
  </r>
  <r>
    <s v="Ok"/>
    <s v="Ok"/>
    <s v="Ok"/>
    <x v="207"/>
    <m/>
    <n v="1746"/>
    <x v="562"/>
    <s v="Italy"/>
    <s v="Bologna"/>
    <x v="1"/>
    <x v="2"/>
    <x v="559"/>
    <m/>
    <s v="Start-up stage\Venture"/>
    <s v="Giulio Valiante"/>
    <s v="Proprietaria"/>
    <s v="Riccardo Fisogni"/>
    <s v="rfisogni@gmail.com"/>
    <x v="416"/>
    <d v="2020-12-22T00:00:00"/>
    <x v="0"/>
    <s v="VV5"/>
    <m/>
    <x v="5"/>
    <m/>
    <m/>
    <s v="Fatturato 2020E: €260k circa."/>
    <d v="2020-12-04T00:00:00"/>
    <x v="207"/>
    <s v="OUT"/>
    <m/>
    <m/>
    <m/>
    <m/>
    <m/>
    <m/>
    <m/>
    <m/>
    <m/>
    <m/>
    <m/>
    <m/>
    <m/>
    <m/>
    <m/>
    <m/>
    <m/>
    <m/>
    <m/>
    <m/>
    <m/>
    <m/>
    <m/>
    <m/>
    <m/>
  </r>
  <r>
    <s v="Ok"/>
    <s v="Ok"/>
    <s v="Ok"/>
    <x v="172"/>
    <m/>
    <n v="1749"/>
    <x v="563"/>
    <s v="Abroad"/>
    <s v="Ginevra"/>
    <x v="22"/>
    <x v="2"/>
    <x v="560"/>
    <m/>
    <s v="Start-up stage\Venture"/>
    <s v="Autocandidatura"/>
    <s v="Autocandidatura"/>
    <s v="Christian Nilson"/>
    <s v="christian.nilson@daimani.com"/>
    <x v="417"/>
    <d v="2021-01-19T00:00:00"/>
    <x v="0"/>
    <s v="VV5"/>
    <m/>
    <x v="5"/>
    <m/>
    <m/>
    <s v="Fatturato 2021F: circa €1m."/>
    <d v="2020-12-04T00:00:00"/>
    <x v="172"/>
    <s v="OUT"/>
    <m/>
    <m/>
    <m/>
    <m/>
    <m/>
    <m/>
    <m/>
    <m/>
    <m/>
    <m/>
    <m/>
    <m/>
    <m/>
    <m/>
    <m/>
    <m/>
    <m/>
    <m/>
    <m/>
    <m/>
    <m/>
    <m/>
    <m/>
    <m/>
    <m/>
  </r>
  <r>
    <s v="Ok"/>
    <s v="Ok"/>
    <s v="Ok"/>
    <x v="167"/>
    <m/>
    <n v="198"/>
    <x v="564"/>
    <s v="Italy"/>
    <s v="Roma"/>
    <x v="7"/>
    <x v="3"/>
    <x v="561"/>
    <m/>
    <s v="Start-up stage\Venture"/>
    <s v="Marcella Andrea-EIF / _x000a_Carlo Paris-Argy"/>
    <s v="Investitori professionali"/>
    <s v="Chiara Petrioli, Ernesto Montaldo"/>
    <s v="chiara.petrioli@wsense.it, ernesto.montaldo@wsense.it"/>
    <x v="69"/>
    <d v="2021-12-02T00:00:00"/>
    <x v="0"/>
    <s v="VV4"/>
    <s v="Si"/>
    <x v="12"/>
    <m/>
    <m/>
    <s v="AGGIORNAMENTO: Progetto assegnato il 25/01/18 a VV3, in seguito all'invio di nuova documentazione, essendo stato bocciato da VV3, viene riassegnato il 10/12/20 a VV2. In data 05/08/2021 il progetto è stato riassegnato ai fondi di scaleup come Diritto di First Refusal – Invito Innova Venture. Il progetto è stato rigettato con motivazione 2.a nel mese di marzo 2021. Il fatturato stimato al 2021 è di circa €5m._x000a__x000a_- Infrastruttura tecnologica che permette la comunicazione wireless sottomarina (IoT underwater è alla base della blue economy)_x000a_- Applicazioni: acquacoltura, Oil&amp;gas, monitoring ambientale_x000a_- Tecnologia proprietaria brevettata_x000a_- Business model: multi-annual service contract (set up fee + manutenzione)_x000a_- Validazione: partners (e.g., Leonardo)_x000a_- Fatturato 2019: €1,5m, 2020: €1,7m, 2021e: €5m_x000a__x000a_Sinetsi call del 20/09/2021: l'iniziativa, PMI innovativa dal 2018, si classifica come deep tech che sviluppa robot e sensori sottomarini. Il management è alla ricerca di un partner che possa sostituire il ruolo che avrebbe avuto nel round passato Enea Tech. _x000a_Il round complessivo è di €5m su una valutazione pre-money di €25m (vorrebbero chiuderlo per dicembre 2021). Stanno dialogando con CDP che parteciperebbe al round per €3m; family&amp;friends apporterebbero fino ad €500k. Servirebbe un partner che possa immettere capitali per almeno €1,5m. La raccolta fondi sarà impiegata per: i) finalizzare parte tech; ii) sviluppo commerciale e di business soprattutto in UK._x000a_La cap table è semplice, formata da persone fisiche operative in azienda._x000a_La società opera in gran parte in Norvegia e si sta strutturando per prendere commesse anche sull'ambito settore Difesa. La clientela della società è formata da due importatnti player e altre piccole società. A fine 2021, stimano raggiungere i €2,1m di fatturato._x000a_Il principale concorrente è: Xylem._x000a__x000a_Rejected con motivazione 1.h a settembre 2021 ci hanno riscritto a dicembre 2021."/>
    <d v="2020-12-10T00:00:00"/>
    <x v="167"/>
    <s v="OUT"/>
    <m/>
    <m/>
    <m/>
    <m/>
    <m/>
    <m/>
    <m/>
    <m/>
    <m/>
    <m/>
    <m/>
    <m/>
    <m/>
    <m/>
    <m/>
    <m/>
    <m/>
    <m/>
    <m/>
    <m/>
    <m/>
    <m/>
    <m/>
    <m/>
    <m/>
  </r>
  <r>
    <s v="Ok"/>
    <s v="Ok"/>
    <s v="Ok"/>
    <x v="172"/>
    <m/>
    <n v="1646"/>
    <x v="565"/>
    <s v="Italy"/>
    <s v="Benevento"/>
    <x v="12"/>
    <x v="1"/>
    <x v="562"/>
    <m/>
    <s v="Start-up stage\Venture"/>
    <s v="Autocandidatura"/>
    <s v="Autocandidatura"/>
    <s v="Antonio Marchetti "/>
    <s v="ernesto.montaldo@wsense.it"/>
    <x v="418"/>
    <d v="2021-01-19T00:00:00"/>
    <x v="0"/>
    <s v="VV5"/>
    <m/>
    <x v="3"/>
    <m/>
    <m/>
    <m/>
    <d v="2020-12-10T00:00:00"/>
    <x v="172"/>
    <s v="OUT"/>
    <m/>
    <m/>
    <m/>
    <m/>
    <m/>
    <m/>
    <m/>
    <m/>
    <m/>
    <m/>
    <m/>
    <m/>
    <m/>
    <m/>
    <m/>
    <m/>
    <m/>
    <m/>
    <m/>
    <m/>
    <m/>
    <m/>
    <m/>
    <m/>
    <m/>
  </r>
  <r>
    <s v="Ok"/>
    <s v="Ok"/>
    <s v="Ok"/>
    <x v="172"/>
    <m/>
    <n v="1754"/>
    <x v="566"/>
    <s v="Abroad"/>
    <s v="Praga"/>
    <x v="31"/>
    <x v="2"/>
    <x v="563"/>
    <m/>
    <s v="Start-up stage\Venture"/>
    <s v="Autocandidatura"/>
    <s v="Autocandidatura"/>
    <s v="Josef Azikov"/>
    <s v="josef@gefara.com"/>
    <x v="419"/>
    <d v="2021-01-19T00:00:00"/>
    <x v="0"/>
    <s v="VV5"/>
    <m/>
    <x v="3"/>
    <m/>
    <m/>
    <s v="Pitch non chiaro; iniziativa in stadio seed e attiva in un mercato con ampia concorrenza."/>
    <d v="2020-12-10T00:00:00"/>
    <x v="172"/>
    <s v="OUT"/>
    <m/>
    <m/>
    <m/>
    <m/>
    <m/>
    <m/>
    <m/>
    <m/>
    <m/>
    <m/>
    <m/>
    <m/>
    <m/>
    <m/>
    <m/>
    <m/>
    <m/>
    <m/>
    <m/>
    <m/>
    <m/>
    <m/>
    <m/>
    <m/>
    <m/>
  </r>
  <r>
    <s v="Ok"/>
    <s v="Ok"/>
    <s v="Ok"/>
    <x v="207"/>
    <m/>
    <n v="1759"/>
    <x v="567"/>
    <s v="Italy"/>
    <s v="Oristano "/>
    <x v="23"/>
    <x v="7"/>
    <x v="564"/>
    <m/>
    <s v="Start-up stage\Venture"/>
    <s v="Enrico Gaia-Studio EnricoGaia"/>
    <s v="Dottore commercialista"/>
    <s v="Enrico Gaia"/>
    <s v="enricogaia@studioenricogaia.it"/>
    <x v="419"/>
    <d v="2020-12-21T00:00:00"/>
    <x v="0"/>
    <s v="VV5"/>
    <m/>
    <x v="5"/>
    <m/>
    <m/>
    <s v="Business non interessante per i Fondi. Già bocciata da Amedeo Giurazza."/>
    <d v="2020-12-18T00:00:00"/>
    <x v="207"/>
    <s v="OUT"/>
    <m/>
    <m/>
    <m/>
    <m/>
    <m/>
    <m/>
    <m/>
    <m/>
    <m/>
    <m/>
    <m/>
    <m/>
    <m/>
    <m/>
    <m/>
    <m/>
    <m/>
    <m/>
    <m/>
    <m/>
    <m/>
    <m/>
    <m/>
    <m/>
    <m/>
  </r>
  <r>
    <s v="Ok"/>
    <s v="Ok"/>
    <s v="Ok"/>
    <x v="207"/>
    <m/>
    <n v="1760"/>
    <x v="568"/>
    <s v="Italy"/>
    <s v="Reggio Emilia"/>
    <x v="1"/>
    <x v="10"/>
    <x v="565"/>
    <m/>
    <s v="Start-up stage\Venture"/>
    <s v="Antonio Margiotta"/>
    <s v="Altri"/>
    <s v="Antonio Margiotta"/>
    <s v="margiotta.antonio@virgilio.it"/>
    <x v="419"/>
    <d v="2020-12-21T00:00:00"/>
    <x v="0"/>
    <s v="VV5"/>
    <m/>
    <x v="5"/>
    <m/>
    <m/>
    <s v="In raccolta per €500k. Business non interessante per i Fondi."/>
    <d v="2020-12-18T00:00:00"/>
    <x v="207"/>
    <s v="OUT"/>
    <m/>
    <m/>
    <m/>
    <m/>
    <m/>
    <m/>
    <m/>
    <m/>
    <m/>
    <m/>
    <m/>
    <m/>
    <m/>
    <m/>
    <m/>
    <m/>
    <m/>
    <m/>
    <m/>
    <m/>
    <m/>
    <m/>
    <m/>
    <m/>
    <m/>
  </r>
  <r>
    <s v="Ok"/>
    <s v="Ok"/>
    <s v="Ok"/>
    <x v="207"/>
    <m/>
    <n v="1765"/>
    <x v="569"/>
    <s v="Italy"/>
    <s v="Trapani"/>
    <x v="9"/>
    <x v="8"/>
    <x v="566"/>
    <m/>
    <s v="Start-up stage\Venture"/>
    <s v="Autocandidatura"/>
    <s v="Autocandidatura"/>
    <s v="Maria Antonietta Zonin"/>
    <s v="immofina@gmail.com"/>
    <x v="420"/>
    <d v="2020-12-22T00:00:00"/>
    <x v="0"/>
    <s v="VV5"/>
    <m/>
    <x v="3"/>
    <m/>
    <m/>
    <s v="Iniziativa molto seed e business non interessante per i Fondi."/>
    <d v="2020-12-18T00:00:00"/>
    <x v="207"/>
    <s v="OUT"/>
    <m/>
    <m/>
    <m/>
    <m/>
    <m/>
    <m/>
    <m/>
    <m/>
    <m/>
    <m/>
    <m/>
    <m/>
    <m/>
    <m/>
    <m/>
    <m/>
    <m/>
    <m/>
    <m/>
    <m/>
    <m/>
    <m/>
    <m/>
    <m/>
    <m/>
  </r>
  <r>
    <s v="Ok"/>
    <s v="Ok"/>
    <s v="Ok"/>
    <x v="208"/>
    <m/>
    <n v="1769"/>
    <x v="570"/>
    <s v="Italy"/>
    <s v="Modena"/>
    <x v="1"/>
    <x v="2"/>
    <x v="567"/>
    <m/>
    <s v="Other early stage\Late stage"/>
    <s v="Autocandidatura"/>
    <s v="Autocandidatura"/>
    <s v="Matteo Manelli"/>
    <s v="ma􀆩eo.manelli@spiiky.com"/>
    <x v="421"/>
    <d v="2020-12-16T00:00:00"/>
    <x v="0"/>
    <s v="VV5"/>
    <m/>
    <x v="8"/>
    <m/>
    <m/>
    <s v="Fatta call con con Giulio Valiante il 15/12/2020. L'iniziativa è attiva solo in Emilia Romagna e il business è concentrato principalmente sull'ambito scontistica cupon (vecchio business e similie a Groupon). La società per adesso ha stoppato l'attività a causa del Covid. Il team è composto da 7 dipendenti oltre ai 4 soci che detengono la quota del 42%, la restante parte è assegnata a business angel locali. Il fondatore principale si occupa anche di un'altra sua società che fattura circa €10m (la dedication al progetto è dell'70%). La società ha provato ultimamente a fare crowdfunding ma senza successo._x000a_Sono in raccolta per €1m su valutazione pre-money di €5m. "/>
    <d v="2020-12-18T00:00:00"/>
    <x v="208"/>
    <s v="OUT"/>
    <m/>
    <m/>
    <m/>
    <m/>
    <m/>
    <m/>
    <m/>
    <m/>
    <m/>
    <m/>
    <m/>
    <m/>
    <m/>
    <m/>
    <m/>
    <m/>
    <m/>
    <m/>
    <m/>
    <m/>
    <m/>
    <m/>
    <m/>
    <m/>
    <m/>
  </r>
  <r>
    <s v="Ok"/>
    <s v="Ok"/>
    <s v="Ok"/>
    <x v="208"/>
    <m/>
    <n v="1770"/>
    <x v="571"/>
    <s v="Italy"/>
    <s v="Milano"/>
    <x v="0"/>
    <x v="3"/>
    <x v="568"/>
    <m/>
    <s v="Other early stage\Late stage"/>
    <s v="Carlo Mammola-Argan Capital"/>
    <s v="Investitori professionali"/>
    <s v="Gianluca Maruzzella"/>
    <s v="g@indigo.ai"/>
    <x v="421"/>
    <d v="2021-02-19T00:00:00"/>
    <x v="0"/>
    <s v="VV5"/>
    <m/>
    <x v="1"/>
    <m/>
    <m/>
    <m/>
    <d v="2020-12-18T00:00:00"/>
    <x v="208"/>
    <s v="OUT"/>
    <m/>
    <m/>
    <m/>
    <m/>
    <m/>
    <m/>
    <m/>
    <m/>
    <m/>
    <m/>
    <m/>
    <m/>
    <m/>
    <m/>
    <m/>
    <m/>
    <m/>
    <m/>
    <m/>
    <m/>
    <m/>
    <m/>
    <m/>
    <m/>
    <m/>
  </r>
  <r>
    <s v="Ok"/>
    <s v="Ok"/>
    <s v="Ok"/>
    <x v="209"/>
    <m/>
    <n v="1943"/>
    <x v="572"/>
    <s v="Italy"/>
    <s v="Roma"/>
    <x v="7"/>
    <x v="3"/>
    <x v="569"/>
    <m/>
    <s v="Start-up stage\Venture"/>
    <s v="Autocandidatura"/>
    <s v="Autocandidatura"/>
    <s v="Damiano Robbio"/>
    <s v="damiano.robbio@aiops.it"/>
    <x v="422"/>
    <d v="2021-05-12T00:00:00"/>
    <x v="0"/>
    <s v="VV4"/>
    <s v="No"/>
    <x v="3"/>
    <s v="Yes"/>
    <m/>
    <s v="Ancora in fase seed. Da monitorare"/>
    <d v="2021-05-07T00:00:00"/>
    <x v="209"/>
    <s v="OUT"/>
    <m/>
    <m/>
    <m/>
    <m/>
    <m/>
    <m/>
    <m/>
    <m/>
    <m/>
    <m/>
    <m/>
    <m/>
    <m/>
    <m/>
    <m/>
    <m/>
    <m/>
    <m/>
    <m/>
    <m/>
    <m/>
    <m/>
    <m/>
    <m/>
    <m/>
  </r>
  <r>
    <s v="Ok"/>
    <s v="Ok"/>
    <s v="Ok"/>
    <x v="208"/>
    <m/>
    <n v="1773"/>
    <x v="573"/>
    <s v="Italy"/>
    <s v="Milano"/>
    <x v="0"/>
    <x v="7"/>
    <x v="570"/>
    <m/>
    <s v="Other early stage\Late stage"/>
    <s v="Mario Ravelli-Ravelli &amp; Partners"/>
    <s v="Advisor"/>
    <s v="Mario Ravelli"/>
    <s v="mario.ravelli@ravelliandpartners.com"/>
    <x v="423"/>
    <d v="2021-02-17T00:00:00"/>
    <x v="0"/>
    <s v="VV5"/>
    <m/>
    <x v="8"/>
    <m/>
    <m/>
    <s v="Fatta call il 22/12 con il consulente e il fondatore/CEO della società; costituita nel 2017, l'azienda produce distributori automatici soprattutto per farmacie oltre ad hotel e ospedali. _x000a_Questi ultimi (distributori hotel e ospedali) erano in pipeline per il 2020 ma a causa del covid la società ha frenato il business e ha inoltre ridotto il fatturato di circa il 30%. La prospettiva 2020 pre-covid era di avere un volume d’affari intorno ai €6m._x000a_Nel 2017 l’iniziativa ha prodotto ricavi per €300k, nel 2018 per €1,8m e nel 2019 il fatturato si è attestato a €2,9m._x000a_Il team è composto da 16 dipendenti incluso l'AD e, dalla nascita della società, hanno sempre investito in ricerca e brevetti._x000a_Sono in raccolta per €4m e stanno chiudendo round con un club deal per €500k._x000a_Il CEO della società vorrebbe chiudere il round d’investimento entro marzo 2021; prossimamente integreranno la presentazione con un light business plan."/>
    <d v="2020-12-23T00:00:00"/>
    <x v="208"/>
    <s v="OUT"/>
    <m/>
    <m/>
    <m/>
    <m/>
    <m/>
    <m/>
    <m/>
    <m/>
    <m/>
    <m/>
    <m/>
    <m/>
    <m/>
    <m/>
    <m/>
    <m/>
    <m/>
    <m/>
    <m/>
    <m/>
    <m/>
    <m/>
    <m/>
    <m/>
    <m/>
  </r>
  <r>
    <s v="Ok"/>
    <s v="Ok"/>
    <s v="Ok"/>
    <x v="172"/>
    <m/>
    <n v="1789"/>
    <x v="574"/>
    <s v="Italy"/>
    <s v="Milano"/>
    <x v="0"/>
    <x v="10"/>
    <x v="571"/>
    <m/>
    <s v="Other early stage\Late stage"/>
    <s v="Cristina Bini-FII/CDP"/>
    <s v="Investitori professionali"/>
    <s v="Marco Salamon"/>
    <s v="salamon.marco@gmail.com"/>
    <x v="424"/>
    <d v="2021-01-20T00:00:00"/>
    <x v="0"/>
    <s v="VV5"/>
    <m/>
    <x v="1"/>
    <m/>
    <m/>
    <s v="Business non interessante per VV2. Inoltre le metrische sono ancora seed; il fatturato 2019 si è attestato intorno ai €900k."/>
    <d v="2021-01-08T00:00:00"/>
    <x v="172"/>
    <s v="OUT"/>
    <m/>
    <m/>
    <m/>
    <m/>
    <m/>
    <m/>
    <m/>
    <m/>
    <m/>
    <m/>
    <m/>
    <m/>
    <m/>
    <m/>
    <m/>
    <m/>
    <m/>
    <m/>
    <m/>
    <m/>
    <m/>
    <m/>
    <m/>
    <m/>
    <m/>
  </r>
  <r>
    <s v="Ok"/>
    <s v="Ok"/>
    <s v="Ok"/>
    <x v="204"/>
    <m/>
    <n v="1791"/>
    <x v="575"/>
    <s v="Italy"/>
    <s v="Milano"/>
    <x v="0"/>
    <x v="2"/>
    <x v="572"/>
    <m/>
    <s v="Other early stage\Late stage"/>
    <s v="Giulio Valiante"/>
    <s v="Proprietaria"/>
    <s v="Dina Ravera"/>
    <s v="secondina.ravera@gmail.com"/>
    <x v="425"/>
    <d v="2021-02-05T00:00:00"/>
    <x v="0"/>
    <s v="VV5"/>
    <m/>
    <x v="3"/>
    <m/>
    <m/>
    <s v="Iniziativa non interessante per i Fondi per via del settore in cui opera; impattata dal Covid-19 e con un percorso di &quot;ristrutturazione&quot; in corso."/>
    <d v="2021-01-08T00:00:00"/>
    <x v="204"/>
    <s v="OUT"/>
    <m/>
    <m/>
    <m/>
    <m/>
    <m/>
    <m/>
    <m/>
    <m/>
    <m/>
    <m/>
    <m/>
    <m/>
    <m/>
    <m/>
    <m/>
    <m/>
    <m/>
    <m/>
    <m/>
    <m/>
    <m/>
    <m/>
    <m/>
    <m/>
    <m/>
  </r>
  <r>
    <s v="Ok"/>
    <s v="Ok"/>
    <s v="Ok"/>
    <x v="210"/>
    <m/>
    <n v="371"/>
    <x v="576"/>
    <s v="Italy"/>
    <s v="Milano"/>
    <x v="0"/>
    <x v="1"/>
    <x v="573"/>
    <m/>
    <s v="Start-up stage\Venture"/>
    <s v="Alessandro Pontari"/>
    <s v="Proprietaria"/>
    <s v="Pasquale Scopelliti"/>
    <s v="pasquale@snowitapp.com"/>
    <x v="121"/>
    <d v="2021-03-04T00:00:00"/>
    <x v="0"/>
    <s v="VV2"/>
    <m/>
    <x v="3"/>
    <m/>
    <m/>
    <s v="Bocciata a luglio 2018 (1.b): iniziativa in fase iniziale; non convince l'attuale impostazione del segmento B2B unitamente a difendibilità/unicità della soluzione proposta._x000a_Fatta call di aggiornamento il 7/7: ricercano €2m; 100k utenti registrati; 130 centri; hanno aggiunto nel 2020 segmento Bike. Come revenue stream hanno: marketplace; soluzione private label per il centro; advertising."/>
    <d v="2018-05-17T00:00:00"/>
    <x v="210"/>
    <s v="OUT"/>
    <m/>
    <m/>
    <m/>
    <m/>
    <m/>
    <m/>
    <m/>
    <m/>
    <m/>
    <m/>
    <m/>
    <m/>
    <m/>
    <m/>
    <m/>
    <m/>
    <m/>
    <m/>
    <m/>
    <m/>
    <m/>
    <m/>
    <m/>
    <m/>
    <m/>
  </r>
  <r>
    <s v="Ok"/>
    <s v="Ok"/>
    <s v="Ok"/>
    <x v="172"/>
    <m/>
    <n v="1797"/>
    <x v="577"/>
    <s v="Italy"/>
    <s v="Roma"/>
    <x v="7"/>
    <x v="9"/>
    <x v="574"/>
    <m/>
    <s v="Start-up stage\Venture"/>
    <s v="Claudio Calvani-VVA Debt &amp; Grant"/>
    <s v="Advisor"/>
    <s v="Claudio Calvani "/>
    <s v="c.calvani@vva.it"/>
    <x v="426"/>
    <d v="2021-01-20T00:00:00"/>
    <x v="0"/>
    <s v="VV4"/>
    <s v="No"/>
    <x v="5"/>
    <m/>
    <m/>
    <s v="Il piano presenta a partire dall’anno 2021 la realizzazione di impianti per circa €10.6m; il fatturato previsto per il 2021 risulta pari ad €2m circa con un margine EBITDA del 36.2%._x000a_Nel corso dell’esercizio 2022 il piano prevede investimenti pari ad €11m; il fatturato complessivo previsto per l’esercizio 2022 risulta pari ad €5m circa con un margine EBITDA del 43.5%._x000a_Nel corso dell’esercizio 2023 il piano prevede investimenti pari ad €4.4m; il fatturato complessivo previsto per l’esercizio 2023 risulta pari ad €6.5m circa con un margine_x000a_EBITDA del 45.3%._x000a_Settore/modello di business tradizionale."/>
    <d v="2021-01-08T00:00:00"/>
    <x v="172"/>
    <s v="OUT"/>
    <m/>
    <m/>
    <m/>
    <m/>
    <m/>
    <m/>
    <m/>
    <m/>
    <m/>
    <m/>
    <m/>
    <m/>
    <m/>
    <m/>
    <m/>
    <m/>
    <m/>
    <m/>
    <m/>
    <m/>
    <m/>
    <m/>
    <m/>
    <m/>
    <m/>
  </r>
  <r>
    <s v="Ok"/>
    <s v="Ok"/>
    <s v="Ok"/>
    <x v="172"/>
    <m/>
    <n v="1801"/>
    <x v="578"/>
    <s v="Italy"/>
    <s v="Milano"/>
    <x v="0"/>
    <x v="1"/>
    <x v="575"/>
    <m/>
    <s v="Start-up stage\Venture"/>
    <s v="Novica Mrdovic-Vianello-Add Value Srl"/>
    <s v="Investitori professionali"/>
    <s v="Novica Mrdovic"/>
    <s v="novica.mrdovic@add-value.it"/>
    <x v="427"/>
    <d v="2021-01-19T00:00:00"/>
    <x v="0"/>
    <s v="VV5"/>
    <m/>
    <x v="5"/>
    <m/>
    <m/>
    <s v="Pitch molto sintetico con poche metriche rilevanti (non presenti principali economics; non fattura ancora); il business non sembra interessante per i fondi._x000a_In raccolta per €800k su valutazione pre-money di €4,5m."/>
    <d v="2021-01-14T00:00:00"/>
    <x v="172"/>
    <s v="OUT"/>
    <m/>
    <m/>
    <m/>
    <m/>
    <m/>
    <m/>
    <m/>
    <m/>
    <m/>
    <m/>
    <m/>
    <m/>
    <m/>
    <m/>
    <m/>
    <m/>
    <m/>
    <m/>
    <m/>
    <m/>
    <m/>
    <m/>
    <m/>
    <m/>
    <m/>
  </r>
  <r>
    <s v="Ok"/>
    <s v="Ok"/>
    <s v="Ok"/>
    <x v="172"/>
    <m/>
    <n v="1802"/>
    <x v="579"/>
    <s v="Italy"/>
    <s v="Milano"/>
    <x v="0"/>
    <x v="3"/>
    <x v="576"/>
    <m/>
    <s v="Start-up stage\Venture"/>
    <s v="Novica Mrdovic-Vianello-Add Value Srl"/>
    <s v="Investitori professionali"/>
    <s v="Novica Mrdovic"/>
    <s v="novica.mrdovic@add-value.it"/>
    <x v="427"/>
    <d v="2021-01-19T00:00:00"/>
    <x v="0"/>
    <s v="VV5"/>
    <m/>
    <x v="3"/>
    <m/>
    <m/>
    <s v="Progetto seed, il fatturato 2020E è di €600k. In raccolta per €1m su valutazione pre-money di €5m."/>
    <d v="2021-01-14T00:00:00"/>
    <x v="172"/>
    <s v="OUT"/>
    <m/>
    <m/>
    <m/>
    <m/>
    <m/>
    <m/>
    <m/>
    <m/>
    <m/>
    <m/>
    <m/>
    <m/>
    <m/>
    <m/>
    <m/>
    <m/>
    <m/>
    <m/>
    <m/>
    <m/>
    <m/>
    <m/>
    <m/>
    <m/>
    <m/>
  </r>
  <r>
    <s v="Ok"/>
    <s v="Ok"/>
    <s v="Ok"/>
    <x v="172"/>
    <m/>
    <n v="1803"/>
    <x v="580"/>
    <s v="Italy"/>
    <s v="Milano"/>
    <x v="0"/>
    <x v="3"/>
    <x v="577"/>
    <m/>
    <s v="Start-up stage\Venture"/>
    <s v="Novica Mrdovic-Vianello-Add Value Srl"/>
    <s v="Investitori professionali"/>
    <s v="Novica Mrdovic"/>
    <s v="novica.mrdovic@add-value.it"/>
    <x v="427"/>
    <d v="2021-01-19T00:00:00"/>
    <x v="0"/>
    <s v="VV5"/>
    <m/>
    <x v="3"/>
    <m/>
    <m/>
    <s v="Iniziativa non interessante per i fondi; ricavi stimati 2020: €1.8m."/>
    <d v="2021-01-14T00:00:00"/>
    <x v="172"/>
    <s v="OUT"/>
    <m/>
    <m/>
    <m/>
    <m/>
    <m/>
    <m/>
    <m/>
    <m/>
    <m/>
    <m/>
    <m/>
    <m/>
    <m/>
    <m/>
    <m/>
    <m/>
    <m/>
    <m/>
    <m/>
    <m/>
    <m/>
    <m/>
    <m/>
    <m/>
    <m/>
  </r>
  <r>
    <s v="Ok"/>
    <s v="Ok"/>
    <s v="Ok"/>
    <x v="211"/>
    <m/>
    <n v="447"/>
    <x v="581"/>
    <s v="Italy"/>
    <s v="Milano"/>
    <x v="0"/>
    <x v="2"/>
    <x v="578"/>
    <m/>
    <s v="Other early stage\Late stage"/>
    <s v="Autocandidatura"/>
    <s v="Autocandidatura"/>
    <s v="Daniel Rota"/>
    <s v="daniel.rota@webidoo.it"/>
    <x v="428"/>
    <d v="2024-01-15T00:00:00"/>
    <x v="3"/>
    <s v="VV5"/>
    <m/>
    <x v="2"/>
    <m/>
    <m/>
    <s v="Rejected ad aprile 2021 con motivazione 1.b, da monitorare_x000a_Fatta verifica con Lazio Innova: non si possono fare operazioni per le quali vi sono situazioni ufficiali da cui si evince un PN negativo._x000a_Dubbi su modello di business._x000a_A fine 2022 Webidoo ha lanciato Jooice, un tool integrato per la digitalizzazione delle PMI che permette di avere a disposizione numerosi servizi (tra cui quelli venduti fino ad ora da Webidoo) in u'unica interfaccia, ha aperto una subsidiary negli Stati Uniti con l’obiettivo di entrare in questo mercato; recurring 1300 clienti. Clienti Enterprise: 4-5 clienti nel 2023, firmati già nel 2024 contratti da €4m._x000a_Clienti: Lenovo (accordo in chiusura) e Nexi. Lanciato Welpy, un tool AI conversazionale che consente agli utenti di dialogare con un assistente virtuale di marketing digitale capace di dare risposta alle esigenze di ogni PMI, sia sotto il profilo strategico sia sotto il profilo operativo._x000a_Churn rate: 15%_x000a_Team: 160 persone totali 90 persone come gruppo e il resto sono 10 consulenti e il resto sono venditori._x000a_Fatturato 2023e: €13m_x000a_EBITDA 2023e: €1,2m sono EBITDA positive dal 2021_x000a_Fundraising: series b da €7m ad una pre money di €35m (€1m commited da un fondo italiano, €1m con BA, €1,5m di equity da banca generali e tim) + debito 3m (coperto già da banca intesa)._x000a__x000a_&gt; motivo rejection: struttura del round"/>
    <d v="2018-06-28T00:00:00"/>
    <x v="211"/>
    <s v="OUT"/>
    <s v="Amedeo Giurazza/Giulio Valiante"/>
    <s v="Alessandro Pontari/Giacomo Giurazza"/>
    <s v="N.A."/>
    <s v="N.A."/>
    <d v="2019-11-18T00:00:00"/>
    <d v="2019-11-22T00:00:00"/>
    <n v="4"/>
    <d v="2020-01-29T00:00:00"/>
    <s v="Positive"/>
    <s v="Positive"/>
    <d v="2020-02-04T00:00:00"/>
    <s v="Positive"/>
    <s v="DD e assistenza legale: avv. Roberto Nigro._x000a_DD Contabile/Fiscale: Studio Andrea Zoppi."/>
    <d v="2020-02-04T00:00:00"/>
    <d v="2020-03-27T00:00:00"/>
    <s v="N.A."/>
    <s v="N.A."/>
    <s v="N.A."/>
    <s v="n.a."/>
    <s v="n.a."/>
    <s v="N.A."/>
    <s v="N.A."/>
    <n v="2200000"/>
    <n v="2200000"/>
    <s v="N.A."/>
  </r>
  <r>
    <s v="Ok"/>
    <s v="Ok"/>
    <s v="Ok"/>
    <x v="176"/>
    <m/>
    <n v="1807"/>
    <x v="582"/>
    <s v="Abroad"/>
    <s v="San Francisco"/>
    <x v="4"/>
    <x v="3"/>
    <x v="579"/>
    <m/>
    <s v="Other early stage\Late stage"/>
    <s v="Autocandidatura"/>
    <s v="Autocandidatura"/>
    <s v="Stefano Mancuso"/>
    <s v="stefano@eeve.ai"/>
    <x v="429"/>
    <d v="2022-02-25T00:00:00"/>
    <x v="0"/>
    <s v="VV5"/>
    <m/>
    <x v="11"/>
    <m/>
    <m/>
    <s v="Fatta call con Mancuso il 15/02:_x000a_- Nel 2020 hanno fatturato €690k (€590k nel 2019), ci cui 80/85% saas, con circa 400 clienti di cui 87% recurring;_x000a_- Il modulo interaction (chatobot) ha oggi sviluppato 6 categorie merceologiche;_x000a_- Competitor: ristoranti.it, web agency, pagine si, primi sui motori;_x000a_- Struttura attuale: hanno creato società americana, nessun legame societario con italiana, che detiene la tecnoglia; accordo di licenza tra le 2 società di 10y con esclusiva su mercati Italia e Spagna a fronte di una royalty sul fatturato (30% delle licenze annuali)._x000a_Era stata bocciata con motivazione 1.m (sede in US e business poco scalabile)._x000a__x000a_Iniziativa che ci viene di nuovo presentata a dicembre 2021, con focus su Facesite, da Michele Sangion._x000a_Per due volte, non si sono presentati alla call."/>
    <d v="2021-01-14T00:00:00"/>
    <x v="176"/>
    <s v="OUT"/>
    <m/>
    <m/>
    <m/>
    <m/>
    <m/>
    <m/>
    <m/>
    <m/>
    <m/>
    <m/>
    <m/>
    <m/>
    <m/>
    <m/>
    <m/>
    <m/>
    <m/>
    <m/>
    <m/>
    <m/>
    <m/>
    <m/>
    <m/>
    <m/>
    <m/>
  </r>
  <r>
    <s v="Ok"/>
    <s v="Ok"/>
    <s v="Ok"/>
    <x v="172"/>
    <m/>
    <n v="1808"/>
    <x v="583"/>
    <s v="Italy"/>
    <s v="Roma"/>
    <x v="7"/>
    <x v="1"/>
    <x v="580"/>
    <m/>
    <s v="Start-up stage\Venture"/>
    <s v="Maria Caterina Pizza-SRI Group Global"/>
    <s v="Advisor"/>
    <s v="Maria Caterina Pizza"/>
    <s v="pizza@srigroupglobal.com"/>
    <x v="429"/>
    <d v="2021-01-20T00:00:00"/>
    <x v="0"/>
    <s v="VV4"/>
    <s v="No"/>
    <x v="3"/>
    <m/>
    <m/>
    <m/>
    <d v="2021-01-14T00:00:00"/>
    <x v="172"/>
    <s v="OUT"/>
    <m/>
    <m/>
    <m/>
    <m/>
    <m/>
    <m/>
    <m/>
    <m/>
    <m/>
    <m/>
    <m/>
    <m/>
    <m/>
    <m/>
    <m/>
    <m/>
    <m/>
    <m/>
    <m/>
    <m/>
    <m/>
    <m/>
    <m/>
    <m/>
    <m/>
  </r>
  <r>
    <s v="Ok"/>
    <s v="Ok"/>
    <s v="Ok"/>
    <x v="210"/>
    <m/>
    <n v="490"/>
    <x v="584"/>
    <s v="Italy"/>
    <s v="Milano"/>
    <x v="0"/>
    <x v="1"/>
    <x v="581"/>
    <m/>
    <s v="Other early stage\Late stage"/>
    <s v="Franco Gianera"/>
    <s v="Altri"/>
    <s v="Vincenzo Cioffi"/>
    <s v="vincenzo.cioffi@profumeriaweb.com"/>
    <x v="430"/>
    <d v="2021-04-27T00:00:00"/>
    <x v="0"/>
    <s v="VV2"/>
    <m/>
    <x v="9"/>
    <m/>
    <m/>
    <s v="Bocciata a Ottobre 2018 per motivazione 1.f) (difendibilità dell'iniziativa/assenza o debolezza della proprietà intellettuale)._x000a_Richiesto nuovo aggiornamento: hanno chiuso crowdfunding."/>
    <d v="2018-07-19T00:00:00"/>
    <x v="210"/>
    <s v="OUT"/>
    <m/>
    <m/>
    <m/>
    <m/>
    <m/>
    <m/>
    <m/>
    <m/>
    <m/>
    <m/>
    <m/>
    <m/>
    <m/>
    <m/>
    <m/>
    <m/>
    <m/>
    <m/>
    <m/>
    <m/>
    <m/>
    <m/>
    <m/>
    <m/>
    <m/>
  </r>
  <r>
    <s v="Ok"/>
    <s v="Ok"/>
    <s v="Ok"/>
    <x v="212"/>
    <m/>
    <n v="1814"/>
    <x v="585"/>
    <s v="Italy"/>
    <s v="Brescia"/>
    <x v="0"/>
    <x v="1"/>
    <x v="582"/>
    <m/>
    <s v="Start-up stage\Venture"/>
    <s v="Autocandidatura"/>
    <s v="Autocandidatura"/>
    <s v=" Carlo Farina"/>
    <s v="carlo@pickmealup.com"/>
    <x v="431"/>
    <d v="2021-01-27T00:00:00"/>
    <x v="0"/>
    <s v="VV5"/>
    <m/>
    <x v="3"/>
    <m/>
    <m/>
    <s v="Progetto troppo seed; nel 2020 non presenta fatturato; nel 2021E fatturerà circa €130k."/>
    <d v="2021-01-22T00:00:00"/>
    <x v="212"/>
    <s v="OUT"/>
    <m/>
    <m/>
    <m/>
    <m/>
    <m/>
    <m/>
    <m/>
    <m/>
    <m/>
    <m/>
    <m/>
    <m/>
    <m/>
    <m/>
    <m/>
    <m/>
    <m/>
    <m/>
    <m/>
    <m/>
    <m/>
    <m/>
    <m/>
    <m/>
    <m/>
  </r>
  <r>
    <s v="Ok"/>
    <s v="Ok"/>
    <s v="Ok"/>
    <x v="204"/>
    <m/>
    <n v="1815"/>
    <x v="586"/>
    <s v="Italy"/>
    <s v="Pistoia"/>
    <x v="19"/>
    <x v="1"/>
    <x v="583"/>
    <m/>
    <s v="Start-up stage\Venture"/>
    <s v="Autocandidatura"/>
    <s v="Autocandidatura"/>
    <s v="Vittorio Rossi"/>
    <s v="v.rossi@tatap.it"/>
    <x v="431"/>
    <d v="2021-02-01T00:00:00"/>
    <x v="0"/>
    <s v="VV5"/>
    <m/>
    <x v="3"/>
    <m/>
    <m/>
    <s v="Progetto seed; il pitch non presenta economics e metriche."/>
    <d v="2021-01-22T00:00:00"/>
    <x v="204"/>
    <s v="OUT"/>
    <m/>
    <m/>
    <m/>
    <m/>
    <m/>
    <m/>
    <m/>
    <m/>
    <m/>
    <m/>
    <m/>
    <m/>
    <m/>
    <m/>
    <m/>
    <m/>
    <m/>
    <m/>
    <m/>
    <m/>
    <m/>
    <m/>
    <m/>
    <m/>
    <m/>
  </r>
  <r>
    <s v="Ok"/>
    <s v="Ok"/>
    <s v="Ok"/>
    <x v="204"/>
    <m/>
    <n v="1816"/>
    <x v="587"/>
    <s v="Italy"/>
    <s v="Milano"/>
    <x v="0"/>
    <x v="1"/>
    <x v="584"/>
    <m/>
    <s v="Start-up stage\Venture"/>
    <s v="Autocandidatura"/>
    <s v="Autocandidatura"/>
    <s v="Massimiliano Brustia"/>
    <s v="mbrustia@doralia.com"/>
    <x v="432"/>
    <d v="2021-02-04T00:00:00"/>
    <x v="0"/>
    <s v="VV5"/>
    <m/>
    <x v="5"/>
    <m/>
    <m/>
    <s v="Fatturato 2021E: €650k circa; business non particolarmente interessante e innovativo."/>
    <d v="2021-01-22T00:00:00"/>
    <x v="204"/>
    <s v="OUT"/>
    <m/>
    <m/>
    <m/>
    <m/>
    <m/>
    <m/>
    <m/>
    <m/>
    <m/>
    <m/>
    <m/>
    <m/>
    <m/>
    <m/>
    <m/>
    <m/>
    <m/>
    <m/>
    <m/>
    <m/>
    <m/>
    <m/>
    <m/>
    <m/>
    <m/>
  </r>
  <r>
    <s v="Ok"/>
    <s v="Ok"/>
    <s v="Ok"/>
    <x v="212"/>
    <m/>
    <n v="1817"/>
    <x v="588"/>
    <s v="Italy"/>
    <s v="Parma"/>
    <x v="1"/>
    <x v="2"/>
    <x v="585"/>
    <m/>
    <s v="Other early stage\Late stage"/>
    <s v="Alessandro Soprano-GCA Altium"/>
    <s v="Advisor"/>
    <s v="Alessandro Soprano"/>
    <s v="alessandro.soprano@gcaaltium.com"/>
    <x v="432"/>
    <d v="2021-01-26T00:00:00"/>
    <x v="0"/>
    <s v="VV5"/>
    <m/>
    <x v="5"/>
    <m/>
    <m/>
    <s v="Business non innovativo e con forte concorrenza."/>
    <d v="2021-01-22T00:00:00"/>
    <x v="212"/>
    <s v="OUT"/>
    <m/>
    <m/>
    <m/>
    <m/>
    <m/>
    <m/>
    <m/>
    <m/>
    <m/>
    <m/>
    <m/>
    <m/>
    <m/>
    <m/>
    <m/>
    <m/>
    <m/>
    <m/>
    <m/>
    <m/>
    <m/>
    <m/>
    <m/>
    <m/>
    <m/>
  </r>
  <r>
    <s v="Ok"/>
    <s v="Ok"/>
    <s v="Ok"/>
    <x v="210"/>
    <m/>
    <n v="1862"/>
    <x v="589"/>
    <s v="Italy"/>
    <s v="Milano"/>
    <x v="0"/>
    <x v="2"/>
    <x v="586"/>
    <m/>
    <s v="Other early stage\Late stage"/>
    <s v="Giulio Valiante"/>
    <s v="Proprietaria"/>
    <s v="Samuele Furfaro"/>
    <s v="samuele.furfaro@macingo.com"/>
    <x v="433"/>
    <d v="2021-04-26T00:00:00"/>
    <x v="0"/>
    <s v="VV5"/>
    <m/>
    <x v="8"/>
    <s v="Yes"/>
    <m/>
    <s v="Il sito facilita il matching tra chi deve spedire e trasportatori che hanno ancora spazio a bordo._x000a_Fatturato 2020E: 1.7m. Sono in raccolta per €2,5m._x000a_Da monitorare sviluppo tecnologico ad oggi debole."/>
    <d v="2021-02-26T00:00:00"/>
    <x v="210"/>
    <s v="OUT"/>
    <m/>
    <m/>
    <m/>
    <m/>
    <m/>
    <m/>
    <m/>
    <m/>
    <m/>
    <m/>
    <m/>
    <m/>
    <m/>
    <m/>
    <m/>
    <m/>
    <m/>
    <m/>
    <m/>
    <m/>
    <m/>
    <m/>
    <m/>
    <m/>
    <m/>
  </r>
  <r>
    <s v="Ok"/>
    <s v="Ok"/>
    <s v="Ok"/>
    <x v="180"/>
    <m/>
    <n v="1686"/>
    <x v="590"/>
    <s v="Italy"/>
    <s v="Pescara"/>
    <x v="16"/>
    <x v="1"/>
    <x v="587"/>
    <m/>
    <s v="Start-up stage\Venture"/>
    <s v="Autocandidatura"/>
    <s v="Autocandidatura"/>
    <s v="David Clementoni"/>
    <s v="david@italian-artisan.com"/>
    <x v="434"/>
    <d v="2024-07-15T00:00:00"/>
    <x v="0"/>
    <s v="VV5"/>
    <m/>
    <x v="3"/>
    <s v="Yes"/>
    <m/>
    <s v="Bocciata a Nov 2020: 1.a e a aprile 2021 con motivazione 1.a, ripresentata da Elisa Grasso di Primo venture._x000a_Team: 18 persone interne più 5 collaboratori._x000a_Revenue model: 23% production fee, €1,3k/medio mensile services (servizi associate alla produzione)._x000a_Clienti target: Brand (D2C), Corporate (private lable per rivenditori multimarca), Retailer (luxury branded merchandise)._x000a_Clienti: 65 (da gennaio)._x000a_Risultati: CAC: €419; AOV: €5,7k, re-purchase rate: 2,1x_x000a_Pipeline Gennaio-marzo 2024: €630k (tra i nuovi clienti: Armani, Costa, Inter, Pomellato, ITA)._x000a_Ricavi: 2023: €345k; 2024e: €703k (YTD giugno 2024: €335k vs. €169k giugno 2023); 2025e: €1,4m; 2026e: €2,9m_x000a_Fundraising: SFP da €1,5m (di cui €750k già sottoscritti da Primo Venture). Condizioni: floor €8,5m, cap €12m, Trigger €1-1,2m, sconto 20%. Serve per finalizzare le metriche e arrivare ad un round series A da €3m._x000a__x000a_&gt; Fatta call il 10/07.  Stanno finalizzando BP e deck. Hanno sede legale a Pescara, discutere con Fondo VV6. _x000a_Motivo rejection: fase di vita"/>
    <d v="2020-10-09T00:00:00"/>
    <x v="180"/>
    <s v="OUT"/>
    <m/>
    <m/>
    <m/>
    <m/>
    <m/>
    <m/>
    <m/>
    <m/>
    <m/>
    <m/>
    <m/>
    <m/>
    <m/>
    <m/>
    <m/>
    <m/>
    <m/>
    <m/>
    <m/>
    <m/>
    <m/>
    <m/>
    <m/>
    <m/>
    <m/>
  </r>
  <r>
    <s v="Ok"/>
    <s v="Ok"/>
    <s v="Ok"/>
    <x v="213"/>
    <m/>
    <n v="1825"/>
    <x v="591"/>
    <s v="Italy"/>
    <s v="Roma"/>
    <x v="7"/>
    <x v="3"/>
    <x v="588"/>
    <m/>
    <s v="Start-up stage\Venture"/>
    <s v="Flavio Carboni-Biz Dev"/>
    <s v="Advisor"/>
    <s v="Flavio Carboni"/>
    <s v="bizdev.carboni@gmail.com"/>
    <x v="373"/>
    <d v="2021-02-10T00:00:00"/>
    <x v="0"/>
    <s v="VV4"/>
    <s v="No"/>
    <x v="3"/>
    <m/>
    <m/>
    <s v="Progetto ancora in stadio di vita seed; in raccolta per €500k su valutazione pre-money di €1.5m."/>
    <d v="2021-02-05T00:00:00"/>
    <x v="213"/>
    <s v="OUT"/>
    <m/>
    <m/>
    <m/>
    <m/>
    <m/>
    <m/>
    <m/>
    <m/>
    <m/>
    <m/>
    <m/>
    <m/>
    <m/>
    <m/>
    <m/>
    <m/>
    <m/>
    <m/>
    <m/>
    <m/>
    <m/>
    <m/>
    <m/>
    <m/>
    <m/>
  </r>
  <r>
    <s v="Ok"/>
    <s v="Ok"/>
    <s v="Ok"/>
    <x v="213"/>
    <m/>
    <n v="1830"/>
    <x v="592"/>
    <s v="Abroad"/>
    <s v="Madrid"/>
    <x v="15"/>
    <x v="2"/>
    <x v="589"/>
    <m/>
    <s v="Start-up stage\Venture"/>
    <s v="Autocandidatura"/>
    <s v="Autocandidatura"/>
    <s v="Marco Montagnani"/>
    <s v="marco@unitrips.es"/>
    <x v="435"/>
    <d v="2021-02-08T00:00:00"/>
    <x v="0"/>
    <s v="VV5"/>
    <m/>
    <x v="3"/>
    <m/>
    <m/>
    <s v="Progetto seed e attivo in un business non interessante."/>
    <d v="2021-02-05T00:00:00"/>
    <x v="213"/>
    <s v="OUT"/>
    <m/>
    <m/>
    <m/>
    <m/>
    <m/>
    <m/>
    <m/>
    <m/>
    <m/>
    <m/>
    <m/>
    <m/>
    <m/>
    <m/>
    <m/>
    <m/>
    <m/>
    <m/>
    <m/>
    <m/>
    <m/>
    <m/>
    <m/>
    <m/>
    <m/>
  </r>
  <r>
    <s v="Ok"/>
    <s v="Ok"/>
    <s v="Ok"/>
    <x v="180"/>
    <m/>
    <n v="1831"/>
    <x v="593"/>
    <s v="Italy"/>
    <s v="Milano"/>
    <x v="0"/>
    <x v="1"/>
    <x v="590"/>
    <m/>
    <s v="Other early stage\Late stage"/>
    <s v="Autocandidatura"/>
    <s v="Autocandidatura"/>
    <s v="Nicola Davanzo"/>
    <s v="nicola@mrworker.com"/>
    <x v="436"/>
    <d v="2024-07-15T00:00:00"/>
    <x v="0"/>
    <s v="VV5"/>
    <m/>
    <x v="5"/>
    <m/>
    <m/>
    <s v="Bocciata a febbraio 2021 con motivazione 1.a._x000a_GMW: 2021: €3m; 2022: €6,2m, 2023: €7,6m; 2024e: €9,2m; 2025e: €18m; 2026e: €35m; 2027e: €63m_x000a_EBITDA: saranno EBITDA positive nel 2027 (€1,5m)_x000a_Clienti: ENI, Lufthansa, Novartis, Birkenstock, Nasa, Lamborghini, Ducati, Versace, Bonfiglioli, ecc…_x000a_Margini: 21%-24%._x000a_Captable: 45,2% i founder._x000a_Fundraised: €2m ad una valutazione di €9m nel 2021, €1m ad una valutazione di €17m nel 2023._x000a_Fundraising: €5m ad una valutazione di €20m._x000a__x000a_&gt; Fatta call il 11/07. Ci inviano BP. motiv rejection: settore di riferimento, gli investitori precedenti non prevedono di investire nel nuovo round e struttura operazione (pre-money elevata)."/>
    <d v="2021-02-12T00:00:00"/>
    <x v="180"/>
    <s v="OUT"/>
    <m/>
    <m/>
    <m/>
    <m/>
    <m/>
    <m/>
    <m/>
    <m/>
    <m/>
    <m/>
    <m/>
    <m/>
    <m/>
    <m/>
    <m/>
    <m/>
    <m/>
    <m/>
    <m/>
    <m/>
    <m/>
    <m/>
    <m/>
    <m/>
    <m/>
  </r>
  <r>
    <s v="Ok"/>
    <s v="Ok"/>
    <s v="Ok"/>
    <x v="208"/>
    <m/>
    <n v="1834"/>
    <x v="594"/>
    <s v="Italy"/>
    <s v="Milano"/>
    <x v="0"/>
    <x v="6"/>
    <x v="591"/>
    <m/>
    <s v="Start-up stage\Venture"/>
    <s v="Stefano Giuffrida-Jast Capital Advisors"/>
    <s v="Advisor"/>
    <s v="Stefano Giuffrida"/>
    <s v="sgiuffrida@jast-advisors.com"/>
    <x v="437"/>
    <d v="2021-02-17T00:00:00"/>
    <x v="0"/>
    <s v="VV5"/>
    <m/>
    <x v="3"/>
    <m/>
    <m/>
    <s v="Sembra non particolarmente interessante e, inoltre, ancora in uno stadio seed. Al primo anno di attività fatturerà €2.4m. Hanno raccolto in passato €500k anche attraverso crowdfunding. "/>
    <d v="2021-02-12T00:00:00"/>
    <x v="208"/>
    <s v="OUT"/>
    <m/>
    <m/>
    <m/>
    <m/>
    <m/>
    <m/>
    <m/>
    <m/>
    <m/>
    <m/>
    <m/>
    <m/>
    <m/>
    <m/>
    <m/>
    <m/>
    <m/>
    <m/>
    <m/>
    <m/>
    <m/>
    <m/>
    <m/>
    <m/>
    <m/>
  </r>
  <r>
    <s v="Ok"/>
    <s v="Ok"/>
    <s v="Ok"/>
    <x v="206"/>
    <m/>
    <n v="1837"/>
    <x v="595"/>
    <s v="Italy"/>
    <s v="N.A. Italy"/>
    <x v="3"/>
    <x v="2"/>
    <x v="592"/>
    <m/>
    <s v="Other early stage\Late stage"/>
    <s v="Loris Lanzelotti-Entrepreniston"/>
    <s v="Investitori professionali"/>
    <s v="Loris Lanzelotti"/>
    <s v="loris@entrepreniston.com"/>
    <x v="438"/>
    <d v="2021-05-24T00:00:00"/>
    <x v="0"/>
    <s v="VV5"/>
    <m/>
    <x v="1"/>
    <m/>
    <m/>
    <s v="Aggregazione tra Urbi, controllata al 70% da Telepass, e ZigZag Sharing. La Newco post merger avrebbe un valore di €16m. Il round è di €4m di cui €3m già committed da Telepass."/>
    <d v="2021-02-19T00:00:00"/>
    <x v="206"/>
    <s v="OUT"/>
    <m/>
    <m/>
    <m/>
    <m/>
    <m/>
    <m/>
    <m/>
    <m/>
    <m/>
    <m/>
    <m/>
    <m/>
    <m/>
    <m/>
    <m/>
    <m/>
    <m/>
    <m/>
    <m/>
    <m/>
    <m/>
    <m/>
    <m/>
    <m/>
    <m/>
  </r>
  <r>
    <s v="Ok"/>
    <s v="Ok"/>
    <s v="Ok"/>
    <x v="214"/>
    <m/>
    <n v="1843"/>
    <x v="596"/>
    <s v="Italy"/>
    <s v="Roma"/>
    <x v="7"/>
    <x v="6"/>
    <x v="593"/>
    <m/>
    <s v="Start-up stage\Venture"/>
    <s v="Autocandidatura"/>
    <s v="Autocandidatura"/>
    <s v="Valerio Citrani"/>
    <s v="valerio.citrani@gmail.com"/>
    <x v="439"/>
    <d v="2021-03-02T00:00:00"/>
    <x v="0"/>
    <s v="VV4"/>
    <s v="Si"/>
    <x v="3"/>
    <m/>
    <m/>
    <s v="Progetto in fase di costituzione; in raccolta per €150k."/>
    <d v="2021-02-26T00:00:00"/>
    <x v="214"/>
    <s v="OUT"/>
    <m/>
    <m/>
    <m/>
    <m/>
    <m/>
    <m/>
    <m/>
    <m/>
    <m/>
    <m/>
    <m/>
    <m/>
    <m/>
    <m/>
    <m/>
    <m/>
    <m/>
    <m/>
    <m/>
    <m/>
    <m/>
    <m/>
    <m/>
    <m/>
    <m/>
  </r>
  <r>
    <s v="Ok"/>
    <s v="Ok"/>
    <s v="Ok"/>
    <x v="214"/>
    <m/>
    <n v="1846"/>
    <x v="597"/>
    <s v="Italy"/>
    <s v="Roma"/>
    <x v="7"/>
    <x v="9"/>
    <x v="594"/>
    <m/>
    <s v="Start-up stage\Venture"/>
    <s v="Autocandidatura"/>
    <s v="Autocandidatura"/>
    <s v="Andrea Pomente"/>
    <s v="andrea.pomente@nodriver.ai"/>
    <x v="440"/>
    <d v="2021-03-03T00:00:00"/>
    <x v="0"/>
    <s v="VV4"/>
    <s v="Si"/>
    <x v="3"/>
    <m/>
    <m/>
    <s v="Progetto in fase di lancio; contano in un anno di generare circa €1m. Sono in raccolta per €500k."/>
    <d v="2021-02-26T00:00:00"/>
    <x v="214"/>
    <s v="OUT"/>
    <m/>
    <m/>
    <m/>
    <m/>
    <m/>
    <m/>
    <m/>
    <m/>
    <m/>
    <m/>
    <m/>
    <m/>
    <m/>
    <m/>
    <m/>
    <m/>
    <m/>
    <m/>
    <m/>
    <m/>
    <m/>
    <m/>
    <m/>
    <m/>
    <m/>
  </r>
  <r>
    <s v="Ok"/>
    <s v="Ok"/>
    <s v="Ok"/>
    <x v="214"/>
    <m/>
    <n v="1848"/>
    <x v="598"/>
    <s v="Italy"/>
    <s v="Roma"/>
    <x v="7"/>
    <x v="2"/>
    <x v="595"/>
    <m/>
    <s v="Start-up stage\Venture"/>
    <s v="Autocandidatura"/>
    <s v="Autocandidatura"/>
    <s v="Alberto Ronco"/>
    <s v="alberto@trainect.it"/>
    <x v="440"/>
    <d v="2021-03-02T00:00:00"/>
    <x v="0"/>
    <s v="VV4"/>
    <s v="Si"/>
    <x v="3"/>
    <m/>
    <m/>
    <s v="Si definisce il concorrente di Fitprime; piattaforma in fase di lancio e in raccolta per €100k."/>
    <d v="2021-02-26T00:00:00"/>
    <x v="214"/>
    <s v="OUT"/>
    <m/>
    <m/>
    <m/>
    <m/>
    <m/>
    <m/>
    <m/>
    <m/>
    <m/>
    <m/>
    <m/>
    <m/>
    <m/>
    <m/>
    <m/>
    <m/>
    <m/>
    <m/>
    <m/>
    <m/>
    <m/>
    <m/>
    <m/>
    <m/>
    <m/>
  </r>
  <r>
    <s v="Ok"/>
    <s v="Ok"/>
    <s v="Ok"/>
    <x v="215"/>
    <m/>
    <n v="1858"/>
    <x v="599"/>
    <s v="Abroad"/>
    <s v="Londra"/>
    <x v="10"/>
    <x v="2"/>
    <x v="596"/>
    <m/>
    <s v="Start-up stage\Venture"/>
    <s v="Autocandidatura"/>
    <s v="Autocandidatura"/>
    <s v="Silvia Montini"/>
    <s v="silvia@dormoa.com"/>
    <x v="160"/>
    <d v="2021-03-11T00:00:00"/>
    <x v="0"/>
    <s v="VV5"/>
    <m/>
    <x v="3"/>
    <m/>
    <m/>
    <s v="Business non innovativo e con forte concorrenza. Contano di fare al primo anno di attività circa €120k; in raccolta per €300k."/>
    <d v="2021-02-26T00:00:00"/>
    <x v="215"/>
    <s v="OUT"/>
    <m/>
    <m/>
    <m/>
    <m/>
    <m/>
    <m/>
    <m/>
    <m/>
    <m/>
    <m/>
    <m/>
    <m/>
    <m/>
    <m/>
    <m/>
    <m/>
    <m/>
    <m/>
    <m/>
    <m/>
    <m/>
    <m/>
    <m/>
    <m/>
    <m/>
  </r>
  <r>
    <s v="Ok"/>
    <s v="Ok"/>
    <s v="Ok"/>
    <x v="215"/>
    <m/>
    <n v="1820"/>
    <x v="600"/>
    <s v="Italy"/>
    <s v="Avellino"/>
    <x v="12"/>
    <x v="7"/>
    <x v="597"/>
    <m/>
    <s v="Other early stage\Late stage"/>
    <s v="Autocandidatura"/>
    <s v="Autocandidatura"/>
    <s v="Annalisa De Piano"/>
    <s v="annalisadepiano@begreentannery.com"/>
    <x v="441"/>
    <d v="2021-03-02T00:00:00"/>
    <x v="0"/>
    <s v="VV5"/>
    <m/>
    <x v="1"/>
    <m/>
    <m/>
    <s v="Attraverso il processo conciario la startup realizza una pelle che si adatta a qualsiasi tipo di utilizzo, in conformità a tutte le leggi nazionali ed internazionali vigenti, garantendo anche la tracciabilità delle materie prime fino ai macelli._x000a_Iniziativa nata nel 2018, il cui volume di vendita si è attestato subito a €1.5m, il fatturato 2019 è stato di €3.7m; quello 2020 di €3.1m. Il piano prevede uno sviluppo che al 2024 porterà la società a fatturare oltre €12m con una marginalità di circa il 23%. La società ha una valutazione pre-money di €5m con target raccolta di €800k._x000a_Il progetto sembra interessante anche per policy ESG, non saprei però se proprio in linea con la nostra stretegia d'investimento dei Fondi._x000a_Fatta call introduttiva il 2/3."/>
    <d v="2021-01-28T00:00:00"/>
    <x v="215"/>
    <s v="OUT"/>
    <m/>
    <m/>
    <m/>
    <m/>
    <m/>
    <m/>
    <m/>
    <m/>
    <m/>
    <m/>
    <m/>
    <m/>
    <m/>
    <m/>
    <m/>
    <m/>
    <m/>
    <m/>
    <m/>
    <m/>
    <m/>
    <m/>
    <m/>
    <m/>
    <m/>
  </r>
  <r>
    <s v="Ok"/>
    <s v="Ok"/>
    <s v="Ok"/>
    <x v="204"/>
    <m/>
    <n v="1795"/>
    <x v="601"/>
    <s v="Italy"/>
    <s v="Piacenza"/>
    <x v="1"/>
    <x v="6"/>
    <x v="598"/>
    <m/>
    <s v="Start-up stage\Venture"/>
    <s v="Autocandidatura"/>
    <s v="Autocandidatura"/>
    <s v="Gianluca Sesenna"/>
    <s v="gianluca.sesenna@uando.it"/>
    <x v="442"/>
    <d v="2021-02-04T00:00:00"/>
    <x v="0"/>
    <s v="VV5"/>
    <m/>
    <x v="3"/>
    <m/>
    <m/>
    <s v="A breve acquisiranno la certificazione medicale per andare a mercato nel Q1 del 2021._x000a_Iniziativa al momento seed ma da monitorare per il futuro; il fatturato prodotto al 2021E sarà di €525k; per il 2022F: €1.1m. La richiesta è di circa €500k (€300k nel 2021 e €200k nel 2022)."/>
    <d v="2021-01-08T00:00:00"/>
    <x v="204"/>
    <s v="OUT"/>
    <m/>
    <m/>
    <m/>
    <m/>
    <m/>
    <m/>
    <m/>
    <m/>
    <m/>
    <m/>
    <m/>
    <m/>
    <m/>
    <m/>
    <m/>
    <m/>
    <m/>
    <m/>
    <m/>
    <m/>
    <m/>
    <m/>
    <m/>
    <m/>
    <m/>
  </r>
  <r>
    <s v="Ok"/>
    <s v="Ok"/>
    <s v="Ok"/>
    <x v="8"/>
    <m/>
    <n v="1863"/>
    <x v="602"/>
    <s v="Italy"/>
    <s v="Milano"/>
    <x v="0"/>
    <x v="1"/>
    <x v="599"/>
    <m/>
    <s v="Other early stage\Late stage"/>
    <s v="Paolo Minetto-Biz Advisor"/>
    <s v="Advisor"/>
    <s v="Maurizio Vendramini"/>
    <s v="maurizio.vendramini@mydraco.biz"/>
    <x v="147"/>
    <d v="2022-07-19T00:00:00"/>
    <x v="0"/>
    <s v="VV5"/>
    <m/>
    <x v="1"/>
    <m/>
    <m/>
    <s v="Rejected ad aprile 2021 con motivazione 1.m, ci è stata risegnalata da Maurizio Vendramini (Draco)._x000a_Hanno chiuso il 2021 con €11,3m di fatturato e hanno a piano quest'anno €12,8m (se non chiudono il round), o €18,8m se lo chiudono. EBITDA positive._x000a_Sono in raccolta per €3m da investire nel'acquisizione del 51% di una target. Ad oggi hanno concluso 8 acquisizioni."/>
    <d v="2021-02-26T00:00:00"/>
    <x v="8"/>
    <s v="OUT"/>
    <m/>
    <m/>
    <m/>
    <m/>
    <m/>
    <m/>
    <m/>
    <m/>
    <m/>
    <m/>
    <m/>
    <m/>
    <m/>
    <m/>
    <m/>
    <m/>
    <m/>
    <m/>
    <m/>
    <m/>
    <m/>
    <m/>
    <m/>
    <m/>
    <m/>
  </r>
  <r>
    <s v="Ok"/>
    <s v="Ok"/>
    <s v="Ok"/>
    <x v="215"/>
    <m/>
    <n v="1851"/>
    <x v="603"/>
    <s v="Abroad"/>
    <s v="Londra"/>
    <x v="10"/>
    <x v="3"/>
    <x v="600"/>
    <m/>
    <s v="Start-up stage\Venture"/>
    <s v="Autocandidatura"/>
    <s v="Autocandidatura"/>
    <s v="David Wallach"/>
    <s v="davidulo@mac.com"/>
    <x v="443"/>
    <d v="2021-03-11T00:00:00"/>
    <x v="0"/>
    <s v="VV5"/>
    <m/>
    <x v="3"/>
    <m/>
    <m/>
    <s v="Business non interessante; il pitch non è chiaro e ha pochissime info rilevanti."/>
    <d v="2021-03-05T00:00:00"/>
    <x v="215"/>
    <s v="OUT"/>
    <m/>
    <m/>
    <m/>
    <m/>
    <m/>
    <m/>
    <m/>
    <m/>
    <m/>
    <m/>
    <m/>
    <m/>
    <m/>
    <m/>
    <m/>
    <m/>
    <m/>
    <m/>
    <m/>
    <m/>
    <m/>
    <m/>
    <m/>
    <m/>
    <m/>
  </r>
  <r>
    <s v="Ok"/>
    <s v="Ok"/>
    <s v="Ok"/>
    <x v="172"/>
    <m/>
    <n v="951"/>
    <x v="604"/>
    <s v="Italy"/>
    <s v="Brescia"/>
    <x v="0"/>
    <x v="7"/>
    <x v="601"/>
    <m/>
    <s v="Start-up stage\Venture"/>
    <s v="Cristina Bini-FII/CDP"/>
    <s v="Investitori professionali"/>
    <s v="Andrea Pavoni"/>
    <s v="andrea.pavoni@test1srl.com"/>
    <x v="224"/>
    <d v="2021-01-20T00:00:00"/>
    <x v="0"/>
    <s v="VV2"/>
    <m/>
    <x v="3"/>
    <s v="Yes"/>
    <m/>
    <s v="Iniziativa interessante in termini di prodotto ed ambito di applicazione._x000a_Sono ancora in una fase iniziale soprattutto in termini di sviluppo commerciale._x000a_Rigettata a aprile 2019 per fase di vita._x000a__x000a_Nuovo aggiornamento ricevuto a novembre 2020: ancora seed."/>
    <d v="2019-04-30T00:00:00"/>
    <x v="172"/>
    <s v="OUT"/>
    <m/>
    <m/>
    <m/>
    <m/>
    <m/>
    <m/>
    <m/>
    <m/>
    <m/>
    <m/>
    <m/>
    <m/>
    <m/>
    <m/>
    <m/>
    <m/>
    <m/>
    <m/>
    <m/>
    <m/>
    <m/>
    <m/>
    <m/>
    <m/>
    <m/>
  </r>
  <r>
    <s v="Ok"/>
    <s v="Ok"/>
    <s v="Ok"/>
    <x v="215"/>
    <m/>
    <n v="1868"/>
    <x v="605"/>
    <s v="Italy"/>
    <s v="Siracusa"/>
    <x v="9"/>
    <x v="6"/>
    <x v="602"/>
    <m/>
    <s v="Start-up stage\Venture"/>
    <s v="Autocandidatura"/>
    <s v="Autocandidatura"/>
    <s v=" Salvatore Cobuzio"/>
    <s v="salvatore@marthascottage.com"/>
    <x v="444"/>
    <d v="2021-03-11T00:00:00"/>
    <x v="0"/>
    <s v="VV2"/>
    <m/>
    <x v="1"/>
    <m/>
    <m/>
    <s v="Fatturato in 10 mesi di circa €1,5m. In raccolta per €2m su valutazione pre-money di €4m."/>
    <d v="2021-03-05T00:00:00"/>
    <x v="215"/>
    <s v="OUT"/>
    <m/>
    <m/>
    <m/>
    <m/>
    <m/>
    <m/>
    <m/>
    <m/>
    <m/>
    <m/>
    <m/>
    <m/>
    <m/>
    <m/>
    <m/>
    <m/>
    <m/>
    <m/>
    <m/>
    <m/>
    <m/>
    <m/>
    <m/>
    <m/>
    <m/>
  </r>
  <r>
    <s v="Ok"/>
    <s v="Ok"/>
    <s v="Ok"/>
    <x v="155"/>
    <m/>
    <n v="1871"/>
    <x v="606"/>
    <s v="Italy"/>
    <s v="Milano"/>
    <x v="0"/>
    <x v="1"/>
    <x v="603"/>
    <m/>
    <s v="Start-up stage\Venture"/>
    <s v="Loris Lanzelotti-Entrepreniston"/>
    <s v="Investitori professionali"/>
    <s v="Loris Lanzellotti"/>
    <s v="loris@entrepreniston.com"/>
    <x v="445"/>
    <d v="2022-06-06T00:00:00"/>
    <x v="0"/>
    <s v="VV5"/>
    <m/>
    <x v="1"/>
    <m/>
    <m/>
    <s v="Rejected ad aprile 2021 con motivazione 1.a, da monitorare._x000a_Ci è stata reintrodotta da Loris Lanzellotti. Fatta call il 26/5._x000a_Round da €10m (€5m + €5m) per rilevare da TicketOne il 100% di Crea Informatica e per rilevare  18Months da Tickettando, due società nel settore del ticketing nei cinema._x000a_- Crea informatica, (fatturato 2019: €3,8m, 2020: €2,3m, 2021: €2,5m);_x000a_- 18Months (fatturato 2019: €946k, 2020: €495k, 2021: €459k)._x000a_MovieDay ha chiuso il 2019 con un fatturato di €174k, il 2020 con €157k e il 2021 con €100k._x000a_Revenue model: 10% del box office, on top al modello di ricavi di CREA."/>
    <d v="2021-03-05T00:00:00"/>
    <x v="155"/>
    <s v="OUT"/>
    <m/>
    <m/>
    <m/>
    <m/>
    <m/>
    <m/>
    <m/>
    <m/>
    <m/>
    <m/>
    <m/>
    <m/>
    <m/>
    <m/>
    <m/>
    <m/>
    <m/>
    <m/>
    <m/>
    <m/>
    <m/>
    <m/>
    <m/>
    <m/>
    <m/>
  </r>
  <r>
    <s v="Ok"/>
    <s v="Ok"/>
    <s v="Ok"/>
    <x v="193"/>
    <m/>
    <n v="1874"/>
    <x v="607"/>
    <s v="Italy"/>
    <s v="Milano"/>
    <x v="0"/>
    <x v="11"/>
    <x v="604"/>
    <m/>
    <s v="Start-up stage\Venture"/>
    <s v="Autocandidatura"/>
    <s v="Autocandidatura"/>
    <s v="Federico M.A. Caligaris"/>
    <s v="federicoma.caligaris@cdiglobal.com"/>
    <x v="445"/>
    <d v="2021-06-14T00:00:00"/>
    <x v="0"/>
    <s v="VV2"/>
    <m/>
    <x v="3"/>
    <m/>
    <m/>
    <s v="Fatturato 2020: €300k; fatturato dei soli primi 2 mesi del 2021 è di €2,2m. _x000a_Ricevuta documentazione il 22/3: in fase di analisi."/>
    <d v="2021-03-05T00:00:00"/>
    <x v="193"/>
    <s v="OUT"/>
    <m/>
    <m/>
    <m/>
    <m/>
    <m/>
    <m/>
    <m/>
    <m/>
    <m/>
    <m/>
    <m/>
    <m/>
    <m/>
    <m/>
    <m/>
    <m/>
    <m/>
    <m/>
    <m/>
    <m/>
    <m/>
    <m/>
    <m/>
    <m/>
    <m/>
  </r>
  <r>
    <s v="Ok"/>
    <s v="Ok"/>
    <s v="Ok"/>
    <x v="70"/>
    <m/>
    <n v="1877"/>
    <x v="608"/>
    <s v="Italy"/>
    <s v="Napoli"/>
    <x v="12"/>
    <x v="10"/>
    <x v="605"/>
    <m/>
    <s v="Other early stage\Late stage"/>
    <s v="Gianluca Giurazza"/>
    <s v="Advisor"/>
    <s v="Gianluca Giurazza"/>
    <s v="gg@solkindar.it"/>
    <x v="446"/>
    <d v="2021-03-22T00:00:00"/>
    <x v="0"/>
    <s v="VV5"/>
    <m/>
    <x v="1"/>
    <m/>
    <m/>
    <s v="La società nasce nel 2012; il fatturato 2020 è stato di €2,3m._x000a_L'iniziativa presenta una marginalità intorno al 15% con un utile di €170k. La PFN è di circa €400k."/>
    <d v="2021-03-11T00:00:00"/>
    <x v="70"/>
    <s v="OUT"/>
    <m/>
    <m/>
    <m/>
    <m/>
    <m/>
    <m/>
    <m/>
    <m/>
    <m/>
    <m/>
    <m/>
    <m/>
    <m/>
    <m/>
    <m/>
    <m/>
    <m/>
    <m/>
    <m/>
    <m/>
    <m/>
    <m/>
    <m/>
    <m/>
    <m/>
  </r>
  <r>
    <s v="Ok"/>
    <s v="Ok"/>
    <s v="Ok"/>
    <x v="205"/>
    <m/>
    <n v="1883"/>
    <x v="609"/>
    <s v="Abroad"/>
    <s v="Londra"/>
    <x v="10"/>
    <x v="2"/>
    <x v="606"/>
    <m/>
    <s v="Start-up stage\Venture"/>
    <s v="Alessandro Pontari"/>
    <s v="Proprietaria"/>
    <s v="Franco Mignemi"/>
    <s v="f.mignemi@quidglobal.com"/>
    <x v="447"/>
    <d v="2021-04-01T00:00:00"/>
    <x v="0"/>
    <s v="VV5"/>
    <m/>
    <x v="3"/>
    <m/>
    <m/>
    <s v="In raccolta per €7m su valutazione pre-money di €15m._x000a_Fatta call introduttiva per l'1/4: ancora sono in fase di lancio del prodotto; da approfondire anche management e suo commitment (altre iniziative)."/>
    <d v="2021-03-19T00:00:00"/>
    <x v="205"/>
    <s v="OUT"/>
    <m/>
    <m/>
    <m/>
    <m/>
    <m/>
    <m/>
    <m/>
    <m/>
    <m/>
    <m/>
    <m/>
    <m/>
    <m/>
    <m/>
    <m/>
    <m/>
    <m/>
    <m/>
    <m/>
    <m/>
    <m/>
    <m/>
    <m/>
    <m/>
    <m/>
  </r>
  <r>
    <s v="Ok"/>
    <s v="Ok"/>
    <s v="Ok"/>
    <x v="216"/>
    <m/>
    <n v="1886"/>
    <x v="610"/>
    <s v="Italy"/>
    <s v="Torino"/>
    <x v="11"/>
    <x v="1"/>
    <x v="607"/>
    <m/>
    <s v="Other early stage\Late stage"/>
    <s v="Paolo Minetto-Biz Advisor"/>
    <s v="Advisor"/>
    <s v="Biagio Bortoli"/>
    <s v="biagio.bartoli@sportclubby.com"/>
    <x v="448"/>
    <d v="2021-04-14T00:00:00"/>
    <x v="0"/>
    <s v="VV5"/>
    <m/>
    <x v="3"/>
    <m/>
    <m/>
    <s v="Attraverso piccoli round la società ha raccolto complessivamente dal 2016 circa €2,5m. _x000a_Sono in raccolta per €2,5m su valutazione pre-money di €8m._x000a_Nel 2020: €355 di ARR con 690 strutture e 6m di prenotazioni._x000a_Nel 2020 hanno inserito anche i pagamenti da app: generato €1,4m di transazioni._x000a_Fatta call introduttiva per il 31/3: fase early; da monitorare."/>
    <d v="2021-03-19T00:00:00"/>
    <x v="216"/>
    <s v="OUT"/>
    <m/>
    <m/>
    <m/>
    <m/>
    <m/>
    <m/>
    <m/>
    <m/>
    <m/>
    <m/>
    <m/>
    <m/>
    <m/>
    <m/>
    <m/>
    <m/>
    <m/>
    <m/>
    <m/>
    <m/>
    <m/>
    <m/>
    <m/>
    <m/>
    <m/>
  </r>
  <r>
    <s v="Ok"/>
    <s v="Ok"/>
    <s v="Ok"/>
    <x v="70"/>
    <m/>
    <n v="1887"/>
    <x v="611"/>
    <s v="Italy"/>
    <s v="Frosinone"/>
    <x v="7"/>
    <x v="2"/>
    <x v="608"/>
    <m/>
    <s v="Start-up stage\Venture"/>
    <s v="Autocandidatura"/>
    <s v="Autocandidatura"/>
    <s v=" Adriano De Rosa"/>
    <s v="direzione@equity-square.com"/>
    <x v="448"/>
    <d v="2021-03-22T00:00:00"/>
    <x v="0"/>
    <s v="VV4"/>
    <s v="No"/>
    <x v="13"/>
    <m/>
    <m/>
    <s v="Fatturato 2020: €98k; 2021: €370k circa. L'iniziativa è in fase ancora seed per un intervento da parte dei fondi scaleup."/>
    <d v="2021-03-19T00:00:00"/>
    <x v="70"/>
    <s v="OUT"/>
    <m/>
    <m/>
    <m/>
    <m/>
    <m/>
    <m/>
    <m/>
    <m/>
    <m/>
    <m/>
    <m/>
    <m/>
    <m/>
    <m/>
    <m/>
    <m/>
    <m/>
    <m/>
    <m/>
    <m/>
    <m/>
    <m/>
    <m/>
    <m/>
    <m/>
  </r>
  <r>
    <s v="Ok"/>
    <s v="Ok"/>
    <s v="Ok"/>
    <x v="184"/>
    <m/>
    <n v="1889"/>
    <x v="612"/>
    <s v="Italy"/>
    <s v="Milano"/>
    <x v="0"/>
    <x v="1"/>
    <x v="609"/>
    <m/>
    <s v="Start-up stage\Venture"/>
    <s v="Giulio Valiante"/>
    <s v="Proprietaria"/>
    <s v="Alessandro Malgioglio"/>
    <s v="a.malgioglio@neverbuy.com"/>
    <x v="448"/>
    <d v="2021-09-28T00:00:00"/>
    <x v="0"/>
    <s v="VV5"/>
    <m/>
    <x v="1"/>
    <m/>
    <m/>
    <s v="Società costituitasi nel 2018, nel 2021 conta di fatturare €1,7m._x000a__x000a_Fatta call di aggiornamento il 28/9:_x000a_- Stanno modificando il business model, passando da marketplace ad e-commerce, con focus su prodotti ICT_x000a_- I founder hanno investito finora €2m nell'iniziativa, ora cercano €5m per lanciare e scalare il nuovo modello_x000a_- Fatturato atteso il primo anno €4m, il secondo anno €17m_x000a_- Hanno una modello offline (rete di dealer), che gli genera circa €12m_x000a_- Interessati a intro a Neva (Giulio)"/>
    <d v="2021-03-19T00:00:00"/>
    <x v="184"/>
    <s v="OUT"/>
    <m/>
    <m/>
    <m/>
    <m/>
    <m/>
    <m/>
    <m/>
    <m/>
    <m/>
    <m/>
    <m/>
    <m/>
    <m/>
    <m/>
    <m/>
    <m/>
    <m/>
    <m/>
    <m/>
    <m/>
    <m/>
    <m/>
    <m/>
    <m/>
    <m/>
  </r>
  <r>
    <s v="Ok"/>
    <s v="Ok"/>
    <s v="Ok"/>
    <x v="205"/>
    <m/>
    <n v="1001"/>
    <x v="613"/>
    <s v="Italy"/>
    <s v="Bologna"/>
    <x v="1"/>
    <x v="6"/>
    <x v="610"/>
    <m/>
    <s v="Start-up stage\Venture"/>
    <s v="Luca Tubia-C&amp;G Capital"/>
    <s v="Advisor"/>
    <s v="Luca Tubia"/>
    <s v="luca.tubia@cgcapital.it"/>
    <x v="241"/>
    <d v="2021-03-30T00:00:00"/>
    <x v="0"/>
    <s v="VV2"/>
    <m/>
    <x v="3"/>
    <m/>
    <m/>
    <s v="Fatturato 2021: €2.6m (€126k nel 2020). Si valutano circa €20m."/>
    <d v="2021-03-25T00:00:00"/>
    <x v="205"/>
    <s v="OUT"/>
    <m/>
    <m/>
    <m/>
    <m/>
    <m/>
    <m/>
    <m/>
    <m/>
    <m/>
    <m/>
    <m/>
    <m/>
    <m/>
    <m/>
    <m/>
    <m/>
    <m/>
    <m/>
    <m/>
    <m/>
    <m/>
    <m/>
    <m/>
    <m/>
    <m/>
  </r>
  <r>
    <s v="Ok"/>
    <s v="Ok"/>
    <s v="Ok"/>
    <x v="209"/>
    <m/>
    <n v="1742"/>
    <x v="614"/>
    <s v="Italy"/>
    <s v="Milano"/>
    <x v="0"/>
    <x v="8"/>
    <x v="611"/>
    <m/>
    <s v="Start-up stage\Venture"/>
    <s v="Luca Tubia-C&amp;G Capital"/>
    <s v="Advisor"/>
    <s v="Luca Tubia"/>
    <s v="luca.tubia@cgcapital.it"/>
    <x v="414"/>
    <d v="2021-05-10T00:00:00"/>
    <x v="0"/>
    <s v="VV5"/>
    <m/>
    <x v="1"/>
    <m/>
    <m/>
    <s v="Fatturato 2020 di circa €1m (€657k nel 2019); fatturato 2021 stimato in circa €1,2/1,3m._x000a_Tema di scalabilità e modello di business seppur settore e prodotto siano buoni."/>
    <d v="2021-03-25T00:00:00"/>
    <x v="209"/>
    <s v="OUT"/>
    <m/>
    <m/>
    <m/>
    <m/>
    <m/>
    <m/>
    <m/>
    <m/>
    <m/>
    <m/>
    <m/>
    <m/>
    <m/>
    <m/>
    <m/>
    <m/>
    <m/>
    <m/>
    <m/>
    <m/>
    <m/>
    <m/>
    <m/>
    <m/>
    <m/>
  </r>
  <r>
    <s v="Ok"/>
    <s v="Ok"/>
    <s v="Ok"/>
    <x v="205"/>
    <m/>
    <n v="1890"/>
    <x v="615"/>
    <s v="Italy"/>
    <s v="Milano"/>
    <x v="0"/>
    <x v="1"/>
    <x v="612"/>
    <m/>
    <s v="Start-up stage\Venture"/>
    <s v="Autocandidatura"/>
    <s v="Autocandidatura"/>
    <s v="Roberto Lattuada"/>
    <s v="Roberto.Lattuada@myhealthbox.eu"/>
    <x v="449"/>
    <d v="2021-03-30T00:00:00"/>
    <x v="0"/>
    <s v="VV5"/>
    <m/>
    <x v="3"/>
    <m/>
    <m/>
    <m/>
    <d v="2021-03-25T00:00:00"/>
    <x v="205"/>
    <s v="OUT"/>
    <m/>
    <m/>
    <m/>
    <m/>
    <m/>
    <m/>
    <m/>
    <m/>
    <m/>
    <m/>
    <m/>
    <m/>
    <m/>
    <m/>
    <m/>
    <m/>
    <m/>
    <m/>
    <m/>
    <m/>
    <m/>
    <m/>
    <m/>
    <m/>
    <m/>
  </r>
  <r>
    <s v="Ok"/>
    <s v="Ok"/>
    <s v="Ok"/>
    <x v="120"/>
    <m/>
    <n v="1892"/>
    <x v="616"/>
    <s v="Italy"/>
    <s v="Milano"/>
    <x v="0"/>
    <x v="1"/>
    <x v="613"/>
    <m/>
    <s v="Start-up stage\Venture"/>
    <s v="Alessandro Pontari"/>
    <s v="Proprietaria"/>
    <s v="Lando Barbagli"/>
    <s v="lando@isendu.com"/>
    <x v="450"/>
    <d v="2024-03-11T00:00:00"/>
    <x v="0"/>
    <s v="VV5"/>
    <m/>
    <x v="2"/>
    <m/>
    <m/>
    <s v="Rejected a marzo 2021 con motivazione 1.a e a novembre 2022 con motivazione 3.c, ripresentata da IAG._x000a_Risultati:_x000a_- 1,2k clienti_x000a_- MRR €140k (ad agosto 2022 era €40k)_x000a_Fundraised: €3,75m a luglio 2021 con Gellify/Azimut (€3m ad una pre-money valuation di €4,6m) e bridge da €1,5m con CDP e Intesa. Ad novembre 2022 erano in raccolta per €4-5m ad una pre-money di €18-20m._x000a__x000a_&gt;  motivo rejection: fase di vita (avanzata) e struttura dell'operazione"/>
    <d v="2021-03-25T00:00:00"/>
    <x v="120"/>
    <s v="OUT"/>
    <m/>
    <m/>
    <m/>
    <m/>
    <m/>
    <m/>
    <m/>
    <m/>
    <m/>
    <m/>
    <m/>
    <m/>
    <m/>
    <m/>
    <m/>
    <m/>
    <m/>
    <m/>
    <m/>
    <m/>
    <m/>
    <m/>
    <m/>
    <m/>
    <m/>
  </r>
  <r>
    <s v="Ok"/>
    <s v="Ok"/>
    <s v="Ok"/>
    <x v="205"/>
    <m/>
    <n v="1897"/>
    <x v="617"/>
    <s v="Italy"/>
    <s v="Pistoia"/>
    <x v="19"/>
    <x v="10"/>
    <x v="614"/>
    <m/>
    <s v="Start-up stage\Venture"/>
    <s v="Andrea Censoni-Dpixel"/>
    <s v="Investitori professionali"/>
    <s v="Filippo Sala"/>
    <s v=" Filippo.sala@takevitamina.com"/>
    <x v="451"/>
    <d v="2021-03-30T00:00:00"/>
    <x v="0"/>
    <s v="VV5"/>
    <m/>
    <x v="3"/>
    <m/>
    <m/>
    <s v="Progetto troppo seed per noi; fatturato 2020: €200k circa. In raccolta per €500k su valutazione pre-money di €3.5m._x000a_Ad oggi hanno 10k utenti registratti circa."/>
    <d v="2021-03-25T00:00:00"/>
    <x v="205"/>
    <s v="OUT"/>
    <m/>
    <m/>
    <m/>
    <m/>
    <m/>
    <m/>
    <m/>
    <m/>
    <m/>
    <m/>
    <m/>
    <m/>
    <m/>
    <m/>
    <m/>
    <m/>
    <m/>
    <m/>
    <m/>
    <m/>
    <m/>
    <m/>
    <m/>
    <m/>
    <m/>
  </r>
  <r>
    <s v="Ok"/>
    <s v="Ok"/>
    <s v="Ok"/>
    <x v="190"/>
    <m/>
    <n v="1898"/>
    <x v="618"/>
    <s v="Italy"/>
    <s v="Pisa"/>
    <x v="19"/>
    <x v="3"/>
    <x v="615"/>
    <m/>
    <s v="Start-up stage\Venture"/>
    <s v="Autocandidatura"/>
    <s v="Autocandidatura"/>
    <s v="Gianluca Liparoti"/>
    <s v="gliparoti@istella.ai"/>
    <x v="451"/>
    <d v="2021-07-09T00:00:00"/>
    <x v="0"/>
    <s v="VV5"/>
    <m/>
    <x v="1"/>
    <m/>
    <m/>
    <s v="Fatturato 2020: €1.1m; 2021: €2.1m. L'azienda prevede di generare EBITDA positivo già dal 2021. Da BP i ricavi previsti per il 2025 si attestano a €32.9m._x000a_In data 21/4 ricevuto materiale per analisi."/>
    <d v="2021-03-25T00:00:00"/>
    <x v="190"/>
    <s v="OUT"/>
    <m/>
    <m/>
    <m/>
    <m/>
    <m/>
    <m/>
    <m/>
    <m/>
    <m/>
    <m/>
    <m/>
    <m/>
    <m/>
    <m/>
    <m/>
    <m/>
    <m/>
    <m/>
    <m/>
    <m/>
    <m/>
    <m/>
    <m/>
    <m/>
    <m/>
  </r>
  <r>
    <s v="Ok"/>
    <s v="Ok"/>
    <s v="Ok"/>
    <x v="62"/>
    <m/>
    <n v="1900"/>
    <x v="619"/>
    <s v="Italy"/>
    <s v="Torino"/>
    <x v="11"/>
    <x v="2"/>
    <x v="616"/>
    <m/>
    <s v="Start-up stage\Venture"/>
    <s v="Autocandidatura"/>
    <s v="Autocandidatura"/>
    <s v="Andrea Romani"/>
    <s v="a.romani@adbcorporate.it"/>
    <x v="451"/>
    <d v="2022-04-07T00:00:00"/>
    <x v="0"/>
    <s v="VV5"/>
    <m/>
    <x v="5"/>
    <m/>
    <m/>
    <s v="Pitch non chiaro; iniziativa non innovativa e con forte concorrenza._x000a__x000a_La società è stata respinta ad aprile 2021 con motivazione 1.m (rejected after first screening)._x000a_A novembre 2021 ha effettuato un’acquisizione di Romavia, un’altra compagnia di voli charter per ottenere licenze, know-how ed ampliare le sue revenue stream._x000a_In base ai risultati del Q1 del 2022 punta a chiudere l’anno con un fatturato superiore rispetto a quanto stimato nel BP (€+2,5m). Ha aperto un round da €10m di cui €7m già raccolti da altri investitori privati (BA, Family Offices), quindi è alla ricerca del capitale rimanente (€3m)._x000a__x000a_Crescita flat, iniziativa poco appealing a livello di impatto e settore."/>
    <d v="2021-03-25T00:00:00"/>
    <x v="62"/>
    <s v="OUT"/>
    <m/>
    <m/>
    <m/>
    <m/>
    <m/>
    <m/>
    <m/>
    <m/>
    <m/>
    <m/>
    <m/>
    <m/>
    <m/>
    <m/>
    <m/>
    <m/>
    <m/>
    <m/>
    <m/>
    <m/>
    <m/>
    <m/>
    <m/>
    <m/>
    <m/>
  </r>
  <r>
    <s v="Ok"/>
    <s v="Ok"/>
    <s v="Ok"/>
    <x v="70"/>
    <m/>
    <n v="1901"/>
    <x v="620"/>
    <s v="Italy"/>
    <s v="Roma"/>
    <x v="7"/>
    <x v="1"/>
    <x v="617"/>
    <m/>
    <s v="Start-up stage\Venture"/>
    <s v="Angela Carfa"/>
    <s v="Dottore commercialista"/>
    <s v="Angela Carfa"/>
    <s v="angelacarfa@gmail.com"/>
    <x v="452"/>
    <d v="2021-03-26T00:00:00"/>
    <x v="0"/>
    <s v="VV4"/>
    <s v="Si"/>
    <x v="3"/>
    <m/>
    <m/>
    <m/>
    <d v="2021-03-25T00:00:00"/>
    <x v="70"/>
    <s v="OUT"/>
    <m/>
    <m/>
    <m/>
    <m/>
    <m/>
    <m/>
    <m/>
    <m/>
    <m/>
    <m/>
    <m/>
    <m/>
    <m/>
    <m/>
    <m/>
    <m/>
    <m/>
    <m/>
    <m/>
    <m/>
    <m/>
    <m/>
    <m/>
    <m/>
    <m/>
  </r>
  <r>
    <s v="Ok"/>
    <s v="Ok"/>
    <s v="Ok"/>
    <x v="21"/>
    <m/>
    <n v="1905"/>
    <x v="621"/>
    <s v="Italy"/>
    <s v="Napoli"/>
    <x v="12"/>
    <x v="1"/>
    <x v="618"/>
    <m/>
    <s v="Other early stage\Late stage"/>
    <s v="Amedeo Giurazza"/>
    <s v="Proprietaria"/>
    <s v="Nicolò Petrone"/>
    <s v="nicolo@1000farmacie.it"/>
    <x v="453"/>
    <d v="2022-12-01T00:00:00"/>
    <x v="3"/>
    <s v="VV5"/>
    <m/>
    <x v="2"/>
    <m/>
    <m/>
    <s v="Rejected con motivazione 2.a, da monitorare, a settembre 2021._x000a_Ci hanno riscritto per proporci un bridge round da fino €10m in vista di un Series B da €30-40m previsto per H1 2023. La pre-money valuation attesa è €45-50m (x1,5m GMV di Q4 2022)._x000a__x000a_Proposto a Nicolò un nostro investimento, ad una valutazione in continuità con il round precedente, ma non ha accettato."/>
    <d v="2021-04-01T00:00:00"/>
    <x v="21"/>
    <s v="OUT"/>
    <m/>
    <m/>
    <m/>
    <m/>
    <m/>
    <m/>
    <m/>
    <m/>
    <m/>
    <m/>
    <m/>
    <m/>
    <m/>
    <m/>
    <m/>
    <m/>
    <m/>
    <m/>
    <m/>
    <m/>
    <m/>
    <m/>
    <m/>
    <m/>
    <m/>
  </r>
  <r>
    <s v="Ok"/>
    <s v="Ok"/>
    <s v="Ok"/>
    <x v="148"/>
    <m/>
    <n v="1906"/>
    <x v="622"/>
    <s v="Italy"/>
    <s v="Firenze"/>
    <x v="19"/>
    <x v="3"/>
    <x v="619"/>
    <m/>
    <s v="Start-up stage\Venture"/>
    <s v="Fabiola Pellegrini-Klecha &amp; Co."/>
    <s v="Advisor"/>
    <s v="Fabiola Pellegrini"/>
    <s v="Fabiola.Pellegrini@klecha-co.com"/>
    <x v="454"/>
    <d v="2021-11-25T00:00:00"/>
    <x v="0"/>
    <s v="VV5"/>
    <m/>
    <x v="11"/>
    <m/>
    <m/>
    <s v="La società è in raccolta per €8m, già diversi term sheet sul tavolo e un NBA con un industriale._x000a_+60% nel 2020 e +100% nel 2021_x000a_3 verticali: travel, banking (contratti con Poste e Intesa), customer sentiment (contratto con Coca Cola)._x000a__x000a_Call con Mirko il 25/10: ci doveva mandare il business plan aggiornata e far sapere come avrebbero deciso di procedere (player industriale o VC). Nessuna risposta dopo un mese."/>
    <d v="2021-04-01T00:00:00"/>
    <x v="148"/>
    <s v="OUT"/>
    <m/>
    <m/>
    <m/>
    <m/>
    <m/>
    <m/>
    <m/>
    <m/>
    <m/>
    <m/>
    <m/>
    <m/>
    <m/>
    <m/>
    <m/>
    <m/>
    <m/>
    <m/>
    <m/>
    <m/>
    <m/>
    <m/>
    <m/>
    <m/>
    <m/>
  </r>
  <r>
    <s v="Ok"/>
    <s v="Ok"/>
    <s v="Ok"/>
    <x v="26"/>
    <m/>
    <n v="1907"/>
    <x v="623"/>
    <s v="Italy"/>
    <s v="Pordenone"/>
    <x v="17"/>
    <x v="10"/>
    <x v="620"/>
    <m/>
    <s v="Start-up stage\Venture"/>
    <s v="Francesco Marcolini-Greenhill Advisory"/>
    <s v="Advisor"/>
    <s v=" Andrea Crudeli"/>
    <s v="andrea@in3.ventures"/>
    <x v="454"/>
    <d v="2024-03-25T00:00:00"/>
    <x v="0"/>
    <s v="VV5"/>
    <m/>
    <x v="2"/>
    <m/>
    <m/>
    <s v="Rejected ad aprile 2021 con motivazione 1.m (da monitorare),e a maggio 2023 con motivazione 1.h_x000a_Fondata nel 2015._x000a_Ricavi 2022: €1m._x000a_Fundraised: Ha raccolto €2,6m a febbraio 2022, di cui €1,2m da CDP Fondo Rilancio e €1,4m tramite Doorway. Nel 2023 hanno raccolto €3,2m  tramite convertibile, con una post-money valuation di €25,5m._x000a_Fundraising: nel Q12024 vorrebbero raccogliere €3m-€5m per scaling globale _x000a__x000a_&gt;  motivo rejection: struttura dell'operazione"/>
    <d v="2021-04-01T00:00:00"/>
    <x v="26"/>
    <s v="OUT"/>
    <m/>
    <m/>
    <m/>
    <m/>
    <m/>
    <m/>
    <m/>
    <m/>
    <m/>
    <m/>
    <m/>
    <m/>
    <m/>
    <m/>
    <m/>
    <m/>
    <m/>
    <m/>
    <m/>
    <m/>
    <m/>
    <m/>
    <m/>
    <m/>
    <m/>
  </r>
  <r>
    <s v="Ok"/>
    <s v="Ok"/>
    <s v="Ok"/>
    <x v="150"/>
    <m/>
    <n v="1908"/>
    <x v="624"/>
    <s v="Italy"/>
    <s v="Napoli"/>
    <x v="12"/>
    <x v="1"/>
    <x v="621"/>
    <m/>
    <s v="Other early stage\Late stage"/>
    <s v="Luigi Iovine-BNL"/>
    <s v="Investitori professionali"/>
    <s v="Luigi Iovine"/>
    <s v="luigi.iovine@lifebanker.bnlmail.com"/>
    <x v="455"/>
    <d v="2021-04-08T00:00:00"/>
    <x v="0"/>
    <s v="VV5"/>
    <m/>
    <x v="5"/>
    <m/>
    <m/>
    <s v="Non ha né un pitch di presentazione né un BP. La società è stata costituita nel 2018, dal 2021 è entrata nel canale B2B con la vendita diretta al consumatore finale con il proprio e-commerce on-line. Il fatturato 2020 è stato di €1.7m."/>
    <d v="2021-04-01T00:00:00"/>
    <x v="150"/>
    <s v="OUT"/>
    <m/>
    <m/>
    <m/>
    <m/>
    <m/>
    <m/>
    <m/>
    <m/>
    <m/>
    <m/>
    <m/>
    <m/>
    <m/>
    <m/>
    <m/>
    <m/>
    <m/>
    <m/>
    <m/>
    <m/>
    <m/>
    <m/>
    <m/>
    <m/>
    <m/>
  </r>
  <r>
    <s v="Ok"/>
    <s v="Ok"/>
    <s v="Ok"/>
    <x v="217"/>
    <m/>
    <n v="1909"/>
    <x v="625"/>
    <s v="Italy"/>
    <s v="Trieste"/>
    <x v="17"/>
    <x v="1"/>
    <x v="622"/>
    <m/>
    <s v="Start-up stage\Venture"/>
    <s v="Diego Selva-Mediolanum"/>
    <s v="Investitori professionali"/>
    <s v="Diego Selva"/>
    <s v="diego.selva@mediolanum.it"/>
    <x v="339"/>
    <d v="2021-05-06T00:00:00"/>
    <x v="0"/>
    <s v="VV5"/>
    <m/>
    <x v="3"/>
    <m/>
    <m/>
    <m/>
    <d v="2021-04-08T00:00:00"/>
    <x v="217"/>
    <s v="OUT"/>
    <m/>
    <m/>
    <m/>
    <m/>
    <m/>
    <m/>
    <m/>
    <m/>
    <m/>
    <m/>
    <m/>
    <m/>
    <m/>
    <m/>
    <m/>
    <m/>
    <m/>
    <m/>
    <m/>
    <m/>
    <m/>
    <m/>
    <m/>
    <m/>
    <m/>
  </r>
  <r>
    <s v="Ok"/>
    <s v="Ok"/>
    <s v="Ok"/>
    <x v="216"/>
    <m/>
    <n v="1910"/>
    <x v="626"/>
    <s v="Italy"/>
    <s v="Bologna"/>
    <x v="1"/>
    <x v="3"/>
    <x v="623"/>
    <m/>
    <s v="Start-up stage\Venture"/>
    <s v="Alessandro Pontari"/>
    <s v="Proprietaria"/>
    <s v="Edoardo Guerrieri"/>
    <s v="edoardo.guerrieri@gellify.com"/>
    <x v="456"/>
    <d v="2021-04-14T00:00:00"/>
    <x v="0"/>
    <s v="VV5"/>
    <m/>
    <x v="5"/>
    <m/>
    <m/>
    <m/>
    <d v="2021-04-08T00:00:00"/>
    <x v="216"/>
    <s v="OUT"/>
    <m/>
    <m/>
    <m/>
    <m/>
    <m/>
    <m/>
    <m/>
    <m/>
    <m/>
    <m/>
    <m/>
    <m/>
    <m/>
    <m/>
    <m/>
    <m/>
    <m/>
    <m/>
    <m/>
    <m/>
    <m/>
    <m/>
    <m/>
    <m/>
    <m/>
  </r>
  <r>
    <s v="Ok"/>
    <s v="Ok"/>
    <s v="Ok"/>
    <x v="218"/>
    <m/>
    <n v="1534"/>
    <x v="627"/>
    <s v="Italy"/>
    <s v="Bologna"/>
    <x v="1"/>
    <x v="3"/>
    <x v="624"/>
    <m/>
    <s v="Start-up stage\Venture"/>
    <s v="Autocandidatura"/>
    <s v="Autocandidatura"/>
    <s v="Simone Giovannini"/>
    <s v="s.giovannini@sluurpy.it"/>
    <x v="457"/>
    <d v="2024-01-08T00:00:00"/>
    <x v="3"/>
    <s v="VV5"/>
    <m/>
    <x v="3"/>
    <s v="Yes"/>
    <m/>
    <s v="Bocciata a maggio 2020: 1.a. e gennaio 2021 con motivazione 1.a_x000a_Ricavi:  2024e: 50k_x000a__x000a_&gt; motivo rejection: fase di vita e percorso di crescita (sono sul mercato dal 2020 e nel 2024 prevedono di chiudere con €50k)"/>
    <d v="2020-05-21T00:00:00"/>
    <x v="218"/>
    <s v="OUT"/>
    <m/>
    <m/>
    <m/>
    <m/>
    <m/>
    <m/>
    <m/>
    <m/>
    <m/>
    <m/>
    <m/>
    <m/>
    <m/>
    <m/>
    <m/>
    <m/>
    <m/>
    <m/>
    <m/>
    <m/>
    <m/>
    <m/>
    <m/>
    <m/>
    <m/>
  </r>
  <r>
    <s v="Ok"/>
    <s v="Ok"/>
    <s v="Ok"/>
    <x v="92"/>
    <m/>
    <n v="1912"/>
    <x v="628"/>
    <s v="Italy"/>
    <s v="Roma"/>
    <x v="7"/>
    <x v="2"/>
    <x v="625"/>
    <m/>
    <s v="Start-up stage\Venture"/>
    <s v="Autocandidatura"/>
    <s v="Autocandidatura"/>
    <s v="Valerio Raco"/>
    <s v="valerio@punchlab.net"/>
    <x v="456"/>
    <d v="2023-02-27T00:00:00"/>
    <x v="0"/>
    <s v="VV5"/>
    <m/>
    <x v="3"/>
    <m/>
    <m/>
    <s v="Rejected con motivazione 1.a (da monitorare) ad aprile 2021, ci hanno riscrittto a febbraio 2022._x000a_Fondata nel 2019._x000a_Hanno raccolto finora $1,2m da LVenture, Primo Ventures, Azimut e Sport Horizon Holding. Ultima post-money pari a €5,5m. _x000a_Ad oggi hanno 8k utenti paganti (60% in US/UK) con $55k di MRR._x000a_In raccolta per un round Series A da €5m, di cui €1m già committed (diluizione del 20%)._x000a__x000a_Motivo rejection: fase di vita, diversificazione di portafoglio, struttura del round"/>
    <d v="2021-04-08T00:00:00"/>
    <x v="92"/>
    <s v="OUT"/>
    <m/>
    <m/>
    <m/>
    <m/>
    <m/>
    <m/>
    <m/>
    <m/>
    <m/>
    <m/>
    <m/>
    <m/>
    <m/>
    <m/>
    <m/>
    <m/>
    <m/>
    <m/>
    <m/>
    <m/>
    <m/>
    <m/>
    <m/>
    <m/>
    <m/>
  </r>
  <r>
    <s v="Ok"/>
    <s v="Ok"/>
    <s v="Ok"/>
    <x v="219"/>
    <m/>
    <n v="1913"/>
    <x v="629"/>
    <s v="Italy"/>
    <s v="Milano"/>
    <x v="0"/>
    <x v="10"/>
    <x v="626"/>
    <m/>
    <s v="Start-up stage\Venture"/>
    <s v="Autocandidatura"/>
    <s v="Autocandidatura"/>
    <s v="Kola Tytler"/>
    <s v="hello@kolatytler.com"/>
    <x v="458"/>
    <d v="2023-09-13T00:00:00"/>
    <x v="0"/>
    <s v="VV5"/>
    <m/>
    <x v="5"/>
    <m/>
    <m/>
    <s v="Fondata nel 2018._x000a_Iniziativa rejected ad aprile 2021 con motivazione 1.a, ci è stata risegnalata a giugno 2023 dal founder._x000a_Team: 4 persone (founders) e 5 sales assistant._x000a_Ricavi 2022: €1,3m (vs €500k nel 2021); 2023e: €1,6m._x000a_EBITDA positive dalla fondazione_x000a_Fundraised: Seed round da €750k con Azimut, crowfunding da 500k (angel investor che ha investito €250k) ad una pre-money €1,5m e €2,25m post-money._x000a_In raccolta per un round di series A da €2,5m, puntano a non diluirsi più del 25%_x000a__x000a_&gt;  motivo rejection: settore di riferimento"/>
    <d v="2021-04-08T00:00:00"/>
    <x v="219"/>
    <s v="OUT"/>
    <m/>
    <m/>
    <m/>
    <m/>
    <m/>
    <m/>
    <m/>
    <m/>
    <m/>
    <m/>
    <m/>
    <m/>
    <m/>
    <m/>
    <m/>
    <m/>
    <m/>
    <m/>
    <m/>
    <m/>
    <m/>
    <m/>
    <m/>
    <m/>
    <m/>
  </r>
  <r>
    <s v="Ok"/>
    <s v="Ok"/>
    <s v="Ok"/>
    <x v="210"/>
    <m/>
    <n v="1917"/>
    <x v="630"/>
    <s v="Italy"/>
    <s v="Roma"/>
    <x v="7"/>
    <x v="1"/>
    <x v="627"/>
    <m/>
    <s v="Start-up stage\Venture"/>
    <s v="Autocandidatura"/>
    <s v="Autocandidatura"/>
    <s v="Anna Crevatin"/>
    <s v="giacomo.chinellato@recensioni.io"/>
    <x v="459"/>
    <d v="2021-04-28T00:00:00"/>
    <x v="0"/>
    <s v="VV4"/>
    <s v="No"/>
    <x v="3"/>
    <m/>
    <m/>
    <s v="La società è ancora in stadio seed. Sono in raccolta per €500k."/>
    <d v="2021-04-15T00:00:00"/>
    <x v="210"/>
    <s v="OUT"/>
    <m/>
    <m/>
    <m/>
    <m/>
    <m/>
    <m/>
    <m/>
    <m/>
    <m/>
    <m/>
    <m/>
    <m/>
    <m/>
    <m/>
    <m/>
    <m/>
    <m/>
    <m/>
    <m/>
    <m/>
    <m/>
    <m/>
    <m/>
    <m/>
    <m/>
  </r>
  <r>
    <s v="Ok"/>
    <s v="Ok"/>
    <s v="Ok"/>
    <x v="210"/>
    <m/>
    <n v="1919"/>
    <x v="631"/>
    <s v="Abroad"/>
    <s v="Lugano"/>
    <x v="22"/>
    <x v="3"/>
    <x v="628"/>
    <m/>
    <s v="Other early stage\Late stage"/>
    <s v="Silvia Magi-Accelera Hub"/>
    <s v="Investitori professionali"/>
    <s v="Silvia Magi"/>
    <s v="silviamagi@accelerahub.com"/>
    <x v="459"/>
    <d v="2021-04-28T00:00:00"/>
    <x v="0"/>
    <s v="VV5"/>
    <m/>
    <x v="0"/>
    <m/>
    <m/>
    <s v="Il primo round di investimento è pari a €100m finalizzato all'espansione dell'azienda e allo sviluppo tecnologico._x000a_Fatturato 2020: €5m circa; 2021F: €22m. Da piano nel 2025 le sales saranno intorno a €190m."/>
    <d v="2021-04-15T00:00:00"/>
    <x v="210"/>
    <s v="OUT"/>
    <m/>
    <m/>
    <m/>
    <m/>
    <m/>
    <m/>
    <m/>
    <m/>
    <m/>
    <m/>
    <m/>
    <m/>
    <m/>
    <m/>
    <m/>
    <m/>
    <m/>
    <m/>
    <m/>
    <m/>
    <m/>
    <m/>
    <m/>
    <m/>
    <m/>
  </r>
  <r>
    <s v="Ok"/>
    <s v="Ok"/>
    <s v="Ok"/>
    <x v="155"/>
    <m/>
    <n v="1894"/>
    <x v="632"/>
    <s v="Italy"/>
    <s v="Firenze"/>
    <x v="19"/>
    <x v="2"/>
    <x v="629"/>
    <m/>
    <s v="Start-up stage\Venture"/>
    <s v="Alessandro Pontari"/>
    <s v="Proprietaria"/>
    <s v="Federico Masi"/>
    <s v="federico.masi@flowpay.it"/>
    <x v="452"/>
    <d v="2022-06-06T00:00:00"/>
    <x v="0"/>
    <s v="VV5"/>
    <m/>
    <x v="3"/>
    <m/>
    <m/>
    <s v="Acquisita da Bancomat."/>
    <d v="2021-04-23T00:00:00"/>
    <x v="155"/>
    <s v="OUT"/>
    <m/>
    <m/>
    <m/>
    <m/>
    <m/>
    <m/>
    <m/>
    <m/>
    <m/>
    <m/>
    <m/>
    <m/>
    <m/>
    <m/>
    <m/>
    <m/>
    <m/>
    <m/>
    <m/>
    <m/>
    <m/>
    <m/>
    <m/>
    <m/>
    <m/>
  </r>
  <r>
    <s v="Ok"/>
    <s v="Ok"/>
    <s v="Ok"/>
    <x v="189"/>
    <m/>
    <n v="1924"/>
    <x v="633"/>
    <s v="Abroad"/>
    <s v="Saint-Grégoire"/>
    <x v="18"/>
    <x v="2"/>
    <x v="630"/>
    <m/>
    <s v="Other early stage\Late stage"/>
    <s v="Daniele Genovesi-Truffle Capital"/>
    <s v="Investitori professionali"/>
    <s v="Daniele Genovesi"/>
    <s v="danigeno@hotmail.com"/>
    <x v="460"/>
    <d v="2021-07-16T00:00:00"/>
    <x v="0"/>
    <s v="VV5"/>
    <m/>
    <x v="3"/>
    <m/>
    <m/>
    <s v="Fatta intro call con i founder il 15/6: metriche da consolidare e capire posizionamento competitibo ed elementi di differenziazione da altre soluzioni in essere. Hanno sede estera."/>
    <d v="2021-04-23T00:00:00"/>
    <x v="189"/>
    <s v="OUT"/>
    <m/>
    <m/>
    <m/>
    <m/>
    <m/>
    <m/>
    <m/>
    <m/>
    <m/>
    <m/>
    <m/>
    <m/>
    <m/>
    <m/>
    <m/>
    <m/>
    <m/>
    <m/>
    <m/>
    <m/>
    <m/>
    <m/>
    <m/>
    <m/>
    <m/>
  </r>
  <r>
    <s v="Ok"/>
    <s v="Ok"/>
    <s v="Ok"/>
    <x v="220"/>
    <m/>
    <n v="1926"/>
    <x v="634"/>
    <s v="Abroad"/>
    <s v="Leobersdorf"/>
    <x v="32"/>
    <x v="2"/>
    <x v="631"/>
    <m/>
    <s v="Other early stage\Late stage"/>
    <s v="Autocandidatura"/>
    <s v="Autocandidatura"/>
    <s v="Alessandro Michelotti"/>
    <s v="alessandro.michelotti@logsta.com"/>
    <x v="461"/>
    <d v="2021-09-02T00:00:00"/>
    <x v="0"/>
    <s v="VV5"/>
    <m/>
    <x v="16"/>
    <m/>
    <m/>
    <m/>
    <d v="2021-04-23T00:00:00"/>
    <x v="220"/>
    <s v="OUT"/>
    <m/>
    <m/>
    <m/>
    <m/>
    <m/>
    <m/>
    <m/>
    <m/>
    <m/>
    <m/>
    <m/>
    <m/>
    <m/>
    <m/>
    <m/>
    <m/>
    <m/>
    <m/>
    <m/>
    <m/>
    <m/>
    <m/>
    <m/>
    <m/>
    <m/>
  </r>
  <r>
    <s v="Ok"/>
    <s v="Ok"/>
    <s v="Ok"/>
    <x v="210"/>
    <m/>
    <n v="1927"/>
    <x v="635"/>
    <s v="Italy"/>
    <s v="Napoli"/>
    <x v="12"/>
    <x v="6"/>
    <x v="632"/>
    <m/>
    <s v="Start-up stage\Venture"/>
    <s v="Autocandidatura"/>
    <s v="Autocandidatura"/>
    <s v="Fabio Barbagallo"/>
    <s v="info@teslamedical.it"/>
    <x v="461"/>
    <d v="2021-04-28T00:00:00"/>
    <x v="0"/>
    <s v="VV5"/>
    <m/>
    <x v="3"/>
    <m/>
    <m/>
    <s v="Non ha una presentazione aziendale da sottoporci; il fondatore ci spiega la realtà attraverso una mail. Il core business della società si divide tra noleggio e vendita dei dispositivi prodotti. L'obiettivo della società è raggiungere un fatturato di €2m con un EBITDA di €700k. Il fabbisogno finanziario richiesto è di €700k._x000a_L'iniziativa, da una rapida spiegazione in mail, sembra interessante ma ancora seed per VV5."/>
    <d v="2021-04-23T00:00:00"/>
    <x v="210"/>
    <s v="OUT"/>
    <m/>
    <m/>
    <m/>
    <m/>
    <m/>
    <m/>
    <m/>
    <m/>
    <m/>
    <m/>
    <m/>
    <m/>
    <m/>
    <m/>
    <m/>
    <m/>
    <m/>
    <m/>
    <m/>
    <m/>
    <m/>
    <m/>
    <m/>
    <m/>
    <m/>
  </r>
  <r>
    <s v="Ok"/>
    <s v="Ok"/>
    <s v="Ok"/>
    <x v="148"/>
    <m/>
    <n v="1930"/>
    <x v="636"/>
    <s v="Italy"/>
    <s v="Cosenza"/>
    <x v="33"/>
    <x v="9"/>
    <x v="633"/>
    <m/>
    <s v="Start-up stage\Venture"/>
    <s v="Enrico Tarchi-Arkios legal"/>
    <s v="Advisor"/>
    <s v="Enrico Tarchi"/>
    <s v="etarchi@arkioslegal.com"/>
    <x v="462"/>
    <d v="2021-11-25T00:00:00"/>
    <x v="0"/>
    <s v="VV5"/>
    <m/>
    <x v="3"/>
    <m/>
    <m/>
    <s v="Fatturato 2020: circa €800k. Stanno facendo crowdfunding per €1m su valutazione pre-money di €4,8m._x000a_Fatta call introduttiva il 10/5; ancora seed per il Fondo. Non sono in raccolta, hanno da poco chiuso nuovo round di €1m. Ci aggiorneranno loro tra 18-24 mesi._x000a__x000a_Incontrato all'Investor Day di G-Factory a novembre 2021, sono in raccolta per €2,5m ad una pre-money valuation di €8,5m._x000a_Chiuderanno il 2021 con €1,3m-€1,5m."/>
    <d v="2021-04-23T00:00:00"/>
    <x v="148"/>
    <s v="OUT"/>
    <m/>
    <m/>
    <m/>
    <m/>
    <m/>
    <m/>
    <m/>
    <m/>
    <m/>
    <m/>
    <m/>
    <m/>
    <m/>
    <m/>
    <m/>
    <m/>
    <m/>
    <m/>
    <m/>
    <m/>
    <m/>
    <m/>
    <m/>
    <m/>
    <m/>
  </r>
  <r>
    <s v="Ok"/>
    <s v="Ok"/>
    <s v="Ok"/>
    <x v="210"/>
    <m/>
    <n v="1932"/>
    <x v="637"/>
    <s v="Italy"/>
    <s v="Napoli"/>
    <x v="12"/>
    <x v="2"/>
    <x v="634"/>
    <m/>
    <s v="Start-up stage\Venture"/>
    <s v="Enrico Tarchi-Arkios legal"/>
    <s v="Advisor"/>
    <s v="Enrico Tarchi"/>
    <s v="etarchi@arkioslegal.com"/>
    <x v="462"/>
    <d v="2021-04-28T00:00:00"/>
    <x v="0"/>
    <s v="VV5"/>
    <m/>
    <x v="1"/>
    <m/>
    <m/>
    <s v="No: peer to peer model."/>
    <d v="2021-04-23T00:00:00"/>
    <x v="210"/>
    <s v="OUT"/>
    <m/>
    <m/>
    <m/>
    <m/>
    <m/>
    <m/>
    <m/>
    <m/>
    <m/>
    <m/>
    <m/>
    <m/>
    <m/>
    <m/>
    <m/>
    <m/>
    <m/>
    <m/>
    <m/>
    <m/>
    <m/>
    <m/>
    <m/>
    <m/>
    <m/>
  </r>
  <r>
    <s v="Ok"/>
    <s v="Ok"/>
    <s v="Ok"/>
    <x v="184"/>
    <m/>
    <n v="995"/>
    <x v="638"/>
    <s v="Italy"/>
    <s v="Milano"/>
    <x v="0"/>
    <x v="3"/>
    <x v="635"/>
    <m/>
    <s v="Start-up stage\Venture"/>
    <s v="Autocandidatura"/>
    <s v="Autocandidatura"/>
    <s v="Ágnes Antal"/>
    <s v="a.antal@userbot.ai"/>
    <x v="241"/>
    <d v="2021-09-30T00:00:00"/>
    <x v="0"/>
    <s v="VV5"/>
    <m/>
    <x v="3"/>
    <m/>
    <m/>
    <s v="Bocciata a maggio 2021 per fase di vita._x000a__x000a_Ci ha mandato nuovo deck aggiornato a settembre 2021:_x000a_- Fatturato 2021 atteso di €600k, e di €1,8m nel 2022. Hanno chiuso in 2019 con €300k._x000a_- Hanno raccolto €1,2m tra business angels e crowfunding. I founder hanno circa il 60% della captable._x000a_- Cercano €2m ad una valutazione pre-money di €6m."/>
    <d v="2021-04-30T00:00:00"/>
    <x v="184"/>
    <s v="OUT"/>
    <m/>
    <m/>
    <m/>
    <m/>
    <m/>
    <m/>
    <m/>
    <m/>
    <m/>
    <m/>
    <m/>
    <m/>
    <m/>
    <m/>
    <m/>
    <m/>
    <m/>
    <m/>
    <m/>
    <m/>
    <m/>
    <m/>
    <m/>
    <m/>
    <m/>
  </r>
  <r>
    <s v="Ok"/>
    <s v="Ok"/>
    <s v="Ok"/>
    <x v="217"/>
    <m/>
    <n v="1941"/>
    <x v="639"/>
    <s v="Italy"/>
    <s v="Cagliari"/>
    <x v="23"/>
    <x v="3"/>
    <x v="636"/>
    <m/>
    <s v="Start-up stage\Venture"/>
    <s v="Louis-Armand Weisheimer-Weissknight Corporate Finance"/>
    <s v="Advisor"/>
    <s v="Louis-Armand Weisheimer"/>
    <s v="louis-armand@weissknightcorporate.com"/>
    <x v="463"/>
    <d v="2021-05-06T00:00:00"/>
    <x v="0"/>
    <s v="VV5"/>
    <m/>
    <x v="1"/>
    <m/>
    <m/>
    <s v="Modello di business poco scalabile."/>
    <d v="2021-04-30T00:00:00"/>
    <x v="217"/>
    <s v="OUT"/>
    <m/>
    <m/>
    <m/>
    <m/>
    <m/>
    <m/>
    <m/>
    <m/>
    <m/>
    <m/>
    <m/>
    <m/>
    <m/>
    <m/>
    <m/>
    <m/>
    <m/>
    <m/>
    <m/>
    <m/>
    <m/>
    <m/>
    <m/>
    <m/>
    <m/>
  </r>
  <r>
    <s v="Ok"/>
    <s v="Ok"/>
    <s v="Ok"/>
    <x v="185"/>
    <m/>
    <n v="1942"/>
    <x v="640"/>
    <s v="Italy"/>
    <s v="Milano"/>
    <x v="0"/>
    <x v="2"/>
    <x v="637"/>
    <m/>
    <s v="Start-up stage\Venture"/>
    <s v="Fabio Mondini-CB Growth Capital"/>
    <s v="Advisor"/>
    <s v="Fabio Mondini"/>
    <s v="fmondini@crossborder.it"/>
    <x v="464"/>
    <d v="2021-09-21T00:00:00"/>
    <x v="3"/>
    <s v="VV5"/>
    <m/>
    <x v="9"/>
    <m/>
    <m/>
    <s v="Hanno deciso di accettare proposta di acquisizione da un partner industriale. Non interessati a procedere con fondi VC."/>
    <d v="2021-04-30T00:00:00"/>
    <x v="185"/>
    <s v="OUT"/>
    <m/>
    <m/>
    <m/>
    <m/>
    <m/>
    <m/>
    <m/>
    <m/>
    <m/>
    <m/>
    <m/>
    <m/>
    <m/>
    <m/>
    <m/>
    <m/>
    <m/>
    <m/>
    <m/>
    <m/>
    <m/>
    <m/>
    <m/>
    <m/>
    <m/>
  </r>
  <r>
    <s v="Ok"/>
    <s v="Ok"/>
    <s v="Ok"/>
    <x v="172"/>
    <m/>
    <n v="1738"/>
    <x v="641"/>
    <s v="Italy"/>
    <s v="Torino"/>
    <x v="11"/>
    <x v="2"/>
    <x v="638"/>
    <m/>
    <s v="Start-up stage\Venture"/>
    <s v="Giulio Valiante"/>
    <s v="Proprietaria"/>
    <s v="Luca De Lieto"/>
    <s v="luca.d@maidforaday.it"/>
    <x v="414"/>
    <d v="2021-01-20T00:00:00"/>
    <x v="0"/>
    <s v="VV5"/>
    <m/>
    <x v="3"/>
    <m/>
    <m/>
    <s v="Fatturato 2020: €500k circa._x000a_Fatta call introduttiva l'11/12: seed."/>
    <d v="2020-12-04T00:00:00"/>
    <x v="172"/>
    <s v="OUT"/>
    <m/>
    <m/>
    <m/>
    <m/>
    <m/>
    <m/>
    <m/>
    <m/>
    <m/>
    <m/>
    <m/>
    <m/>
    <m/>
    <m/>
    <m/>
    <m/>
    <m/>
    <m/>
    <m/>
    <m/>
    <m/>
    <m/>
    <m/>
    <m/>
    <m/>
  </r>
  <r>
    <s v="Ok"/>
    <s v="Ok"/>
    <s v="Ok"/>
    <x v="220"/>
    <m/>
    <n v="1947"/>
    <x v="642"/>
    <s v="Abroad"/>
    <s v="Parigi"/>
    <x v="18"/>
    <x v="10"/>
    <x v="639"/>
    <m/>
    <s v="Other early stage\Late stage"/>
    <s v="Autocandidatura"/>
    <s v="Autocandidatura"/>
    <s v="Yann Fagniez"/>
    <s v="finances@ip8.rp01.net"/>
    <x v="465"/>
    <d v="2021-09-02T00:00:00"/>
    <x v="0"/>
    <s v="VV5"/>
    <m/>
    <x v="16"/>
    <m/>
    <m/>
    <m/>
    <d v="2021-05-07T00:00:00"/>
    <x v="220"/>
    <s v="OUT"/>
    <m/>
    <m/>
    <m/>
    <m/>
    <m/>
    <m/>
    <m/>
    <m/>
    <m/>
    <m/>
    <m/>
    <m/>
    <m/>
    <m/>
    <m/>
    <m/>
    <m/>
    <m/>
    <m/>
    <m/>
    <m/>
    <m/>
    <m/>
    <m/>
    <m/>
  </r>
  <r>
    <s v="Ok"/>
    <s v="Ok"/>
    <s v="Ok"/>
    <x v="199"/>
    <m/>
    <n v="1948"/>
    <x v="643"/>
    <s v="Italy"/>
    <s v="Salerno"/>
    <x v="12"/>
    <x v="10"/>
    <x v="640"/>
    <m/>
    <s v="Start-up stage\Venture"/>
    <s v="Autocandidatura"/>
    <s v="Autocandidatura"/>
    <s v="Gianluca Rispo"/>
    <s v="gianluca@setupdesign.it"/>
    <x v="466"/>
    <d v="2021-06-10T00:00:00"/>
    <x v="0"/>
    <s v="VV5"/>
    <m/>
    <x v="5"/>
    <m/>
    <m/>
    <s v="Business non interessante per i Fondi. Pitch con poche info di rilievo. Non abbiamo né economics né metriche. Credo sia in stadio ancora seed."/>
    <d v="2021-05-07T00:00:00"/>
    <x v="199"/>
    <s v="OUT"/>
    <m/>
    <m/>
    <m/>
    <m/>
    <m/>
    <m/>
    <m/>
    <m/>
    <m/>
    <m/>
    <m/>
    <m/>
    <m/>
    <m/>
    <m/>
    <m/>
    <m/>
    <m/>
    <m/>
    <m/>
    <m/>
    <m/>
    <m/>
    <m/>
    <m/>
  </r>
  <r>
    <s v="Ok"/>
    <s v="Ok"/>
    <s v="Ok"/>
    <x v="194"/>
    <m/>
    <n v="1034"/>
    <x v="644"/>
    <s v="Italy"/>
    <s v="Roma"/>
    <x v="7"/>
    <x v="9"/>
    <x v="641"/>
    <m/>
    <s v="Start-up stage\Venture"/>
    <s v="Autocandidatura"/>
    <s v="Autocandidatura"/>
    <s v="Gianluca Ciralli"/>
    <s v="gianluca.ciralli@naturalebio.com"/>
    <x v="467"/>
    <d v="2021-01-13T00:00:00"/>
    <x v="0"/>
    <s v="VV4"/>
    <s v="No"/>
    <x v="9"/>
    <m/>
    <m/>
    <s v="Bocciata a febbraio con motivazione 2.a: stavano per chiudere round con investitore istituzionale._x000a_Fatta call di update: chiuderanno 2020 con €6,5m di ricavi; non hanno poi fatto round con fondo per tematiche legate a governance (materie CdA); hanno ricevuto 3 proposte di acquisto da 1 operatore online di prodotti similari ai loro e da due soggetti che acquistano FBA (1 è Heroes, società partecipata da 360CP)._x000a_Vogliono partner che gli consenta di fare monetizzazione parziale immediata con un percorso di exit di medio-breve termine: posizione poco conciliabile con operatore di VC._x000a_Hanno dato mandato a KPMG per ricerca partner/acquirente, specialmente industriale."/>
    <d v="2019-05-31T00:00:00"/>
    <x v="194"/>
    <s v="OUT"/>
    <m/>
    <m/>
    <m/>
    <m/>
    <m/>
    <m/>
    <m/>
    <m/>
    <m/>
    <m/>
    <m/>
    <m/>
    <m/>
    <m/>
    <m/>
    <m/>
    <m/>
    <m/>
    <m/>
    <m/>
    <m/>
    <m/>
    <m/>
    <m/>
    <m/>
  </r>
  <r>
    <s v="Ok"/>
    <s v="Ok"/>
    <s v="Ok"/>
    <x v="60"/>
    <m/>
    <n v="1951"/>
    <x v="645"/>
    <s v="Italy"/>
    <s v="Milano"/>
    <x v="0"/>
    <x v="1"/>
    <x v="642"/>
    <m/>
    <s v="Start-up stage\Venture"/>
    <s v="Ann LoCicero-smartFAB"/>
    <s v="Altri"/>
    <s v="Lino Leonardi"/>
    <s v="lino@zappyrent.com"/>
    <x v="468"/>
    <d v="2023-05-08T00:00:00"/>
    <x v="0"/>
    <s v="VV5"/>
    <m/>
    <x v="5"/>
    <m/>
    <m/>
    <s v="Bocciata nel 2021 con motivazione 1.a, da monitorare. Ci hanno riscritto su suggerimento di Virginia Bassano di Eight Roads. _x000a_Dal nostro ultimo contatto, sono passati da €500k a €1,5m di ARR (% dell'affitto + success fee), che corrisponde ad un fatturato di €375k in Q1 2023 (circa €500k/mese di GMV)._x000a_Seed round da €2m (convertibile + equity) sottoscritto da Azimut, CDP e business angels come Mauro Giacobbe (CEO Facile.it) e Carlo Tursi (ex-country manager Uber) a fine 2021. Ultima post-money di €7m._x000a_In raccolta per un round series A."/>
    <d v="2021-05-14T00:00:00"/>
    <x v="60"/>
    <s v="OUT"/>
    <m/>
    <m/>
    <m/>
    <m/>
    <m/>
    <m/>
    <m/>
    <m/>
    <m/>
    <m/>
    <m/>
    <m/>
    <m/>
    <m/>
    <m/>
    <m/>
    <m/>
    <m/>
    <m/>
    <m/>
    <m/>
    <m/>
    <m/>
    <m/>
    <m/>
  </r>
  <r>
    <s v="Ok"/>
    <s v="Ok"/>
    <s v="Ok"/>
    <x v="207"/>
    <m/>
    <n v="758"/>
    <x v="646"/>
    <s v="Abroad"/>
    <s v="New York"/>
    <x v="4"/>
    <x v="2"/>
    <x v="643"/>
    <m/>
    <s v="Other early stage\Late stage"/>
    <s v="Autocandidatura"/>
    <s v="Autocandidatura"/>
    <s v="Giulio Profumo"/>
    <s v="giulio@helbiz.com"/>
    <x v="469"/>
    <d v="2020-11-04T00:00:00"/>
    <x v="0"/>
    <s v="VV2"/>
    <m/>
    <x v="9"/>
    <m/>
    <m/>
    <s v="Bocciata nel 2018 in quanto seed: ricercavano $20m di convertible notes._x000a_Fatta call di aggioramenot col CFO anche per creare contatto con A. Seina per Radical."/>
    <d v="2018-12-20T00:00:00"/>
    <x v="207"/>
    <s v="OUT"/>
    <m/>
    <m/>
    <m/>
    <m/>
    <m/>
    <m/>
    <m/>
    <m/>
    <m/>
    <m/>
    <m/>
    <m/>
    <m/>
    <m/>
    <m/>
    <m/>
    <m/>
    <m/>
    <m/>
    <m/>
    <m/>
    <m/>
    <m/>
    <m/>
    <m/>
  </r>
  <r>
    <s v="Ok"/>
    <s v="Ok"/>
    <s v="Ok"/>
    <x v="207"/>
    <m/>
    <n v="1771"/>
    <x v="647"/>
    <s v="Italy"/>
    <s v="Bologna"/>
    <x v="1"/>
    <x v="10"/>
    <x v="644"/>
    <m/>
    <s v="Start-up stage\Venture"/>
    <s v="Marco Messina-Iniziativa"/>
    <s v="Advisor"/>
    <s v="Marco Messina"/>
    <s v="marco.messina@iniziativa.cc"/>
    <x v="470"/>
    <d v="2020-12-22T00:00:00"/>
    <x v="0"/>
    <s v="VV5"/>
    <m/>
    <x v="3"/>
    <s v="Yes"/>
    <m/>
    <s v="Iniziativa seed; fatturato 2020E: €40k; nel 2021F il fatturato dovrebbe ammontare a €1.7m."/>
    <d v="2020-12-18T00:00:00"/>
    <x v="207"/>
    <s v="OUT"/>
    <m/>
    <m/>
    <m/>
    <m/>
    <m/>
    <m/>
    <m/>
    <m/>
    <m/>
    <m/>
    <m/>
    <m/>
    <m/>
    <m/>
    <m/>
    <m/>
    <m/>
    <m/>
    <m/>
    <m/>
    <m/>
    <m/>
    <m/>
    <m/>
    <m/>
  </r>
  <r>
    <s v="Ok"/>
    <s v="Ok"/>
    <s v="Ok"/>
    <x v="190"/>
    <m/>
    <n v="1955"/>
    <x v="648"/>
    <s v="Italy"/>
    <s v="Cagliari"/>
    <x v="23"/>
    <x v="1"/>
    <x v="645"/>
    <m/>
    <s v="Start-up stage\Venture"/>
    <s v="Fabrizia Pellone-Pellone e Associati"/>
    <s v="Advisor"/>
    <s v="Nicola Tardelli"/>
    <s v="ntardelli@healthyvirtuoso.com"/>
    <x v="471"/>
    <d v="2021-07-06T00:00:00"/>
    <x v="0"/>
    <s v="VV5"/>
    <m/>
    <x v="3"/>
    <m/>
    <m/>
    <s v="A maggio 2021 £27k di MRR. Si valutano circa €12m e sono in raccolta per €3m._x000a_Nel 2021 hanno come obiettivo €800k circa di fatturato. Al 30/6 hanno circa 45 aziende che hanno adottato la soluzione di cui attive 26. Hanno 110.000 utenti registrati (esclusi quelli di Intesa Sanpaolo per cui hanno creato piattaforma white label)._x000a_Fatta intro call per il 6/7."/>
    <d v="2021-05-21T00:00:00"/>
    <x v="190"/>
    <s v="OUT"/>
    <m/>
    <m/>
    <m/>
    <m/>
    <m/>
    <m/>
    <m/>
    <m/>
    <m/>
    <m/>
    <m/>
    <m/>
    <m/>
    <m/>
    <m/>
    <m/>
    <m/>
    <m/>
    <m/>
    <m/>
    <m/>
    <m/>
    <m/>
    <m/>
    <m/>
  </r>
  <r>
    <s v="Ok"/>
    <s v="Ok"/>
    <s v="Ok"/>
    <x v="206"/>
    <m/>
    <n v="1956"/>
    <x v="649"/>
    <s v="Italy"/>
    <s v="Roma"/>
    <x v="7"/>
    <x v="2"/>
    <x v="646"/>
    <m/>
    <s v="Start-up stage\Venture"/>
    <s v="Autocandidatura"/>
    <s v="Autocandidatura"/>
    <s v="Paolo Napolitano"/>
    <s v="paolo.napolitano@peekaboo.vision"/>
    <x v="472"/>
    <d v="2021-05-25T00:00:00"/>
    <x v="0"/>
    <s v="VV4"/>
    <s v="Si"/>
    <x v="5"/>
    <m/>
    <m/>
    <s v="Ricavi 2020: €270k; 2021: €500k. Fundraising con l’obiettivo di raccolta di €500k."/>
    <d v="2021-05-21T00:00:00"/>
    <x v="206"/>
    <s v="OUT"/>
    <m/>
    <m/>
    <m/>
    <m/>
    <m/>
    <m/>
    <m/>
    <m/>
    <m/>
    <m/>
    <m/>
    <m/>
    <m/>
    <m/>
    <m/>
    <m/>
    <m/>
    <m/>
    <m/>
    <m/>
    <m/>
    <m/>
    <m/>
    <m/>
    <m/>
  </r>
  <r>
    <s v="Ok"/>
    <s v="Ok"/>
    <s v="Ok"/>
    <x v="148"/>
    <m/>
    <n v="1957"/>
    <x v="650"/>
    <s v="Italy"/>
    <s v="Milano"/>
    <x v="0"/>
    <x v="1"/>
    <x v="647"/>
    <m/>
    <s v="Other early stage\Late stage"/>
    <s v="Carlo Frigato-ktepartners"/>
    <s v="Advisor"/>
    <s v="Paolo Portioli"/>
    <s v="p.portioli@gotu.io"/>
    <x v="473"/>
    <d v="2021-11-25T00:00:00"/>
    <x v="0"/>
    <s v="VV5"/>
    <m/>
    <x v="12"/>
    <m/>
    <m/>
    <s v="Spin-off nel 2019 da 77 (agenzia di marketing)_x000a_Fatturato 2019: €1,9m, 2020; €2,1m, 2021: €3m_x000a_Round da €2-3m per piano di crescita di 4 anni (obiettivo €20m di fatturato), per il 20% dell'azienda_x000a_Team: 50 persone, 3 sedi (Londra, Milano, Riga)_x000a_Captable: Paolo 5%, 77 holding 95%_x000a_Hanno a piano di lanciare il modello di vendita diretta (ad oggi 2/3 del fatturato arriva dai reseller, che trattengono l'85% del fatturato)._x000a__x000a_Percorso di crescita flat, ancora il modello di vendita diretta alle partite IVA delle campagne di marketing (ad oggi vendita tramite reseller)."/>
    <d v="2021-05-28T00:00:00"/>
    <x v="148"/>
    <s v="OUT"/>
    <m/>
    <m/>
    <m/>
    <m/>
    <m/>
    <m/>
    <m/>
    <m/>
    <m/>
    <m/>
    <m/>
    <m/>
    <m/>
    <m/>
    <m/>
    <m/>
    <m/>
    <m/>
    <m/>
    <m/>
    <m/>
    <m/>
    <m/>
    <m/>
    <m/>
  </r>
  <r>
    <s v="Ok"/>
    <s v="Ok"/>
    <s v="Ok"/>
    <x v="193"/>
    <m/>
    <n v="1960"/>
    <x v="651"/>
    <s v="Italy"/>
    <s v="Milano"/>
    <x v="0"/>
    <x v="10"/>
    <x v="648"/>
    <m/>
    <s v="Start-up stage\Venture"/>
    <s v="Lorenzo Fagiani-Spring+"/>
    <s v="Advisor"/>
    <s v="Lorenzo Fagiani"/>
    <s v="l.fagiani@springplus.it"/>
    <x v="474"/>
    <d v="2021-06-14T00:00:00"/>
    <x v="0"/>
    <s v="VV5"/>
    <m/>
    <x v="5"/>
    <m/>
    <m/>
    <s v="Fatturato 2020: €200k; 2021: €400k. Nello specifico, la società intende raccogliere risorse nella forma di equity per un controvalore di circa €2m, al fine di ottimizzare il brand a livello nazionale, con rafforzamento della linea B2B in Italia, ed espandersi in UK, Francia e Germania con la linea B2C."/>
    <d v="2021-05-28T00:00:00"/>
    <x v="193"/>
    <s v="OUT"/>
    <m/>
    <m/>
    <m/>
    <m/>
    <m/>
    <m/>
    <m/>
    <m/>
    <m/>
    <m/>
    <m/>
    <m/>
    <m/>
    <m/>
    <m/>
    <m/>
    <m/>
    <m/>
    <m/>
    <m/>
    <m/>
    <m/>
    <m/>
    <m/>
    <m/>
  </r>
  <r>
    <s v="Ok"/>
    <s v="Ok"/>
    <s v="Ok"/>
    <x v="178"/>
    <m/>
    <n v="1962"/>
    <x v="652"/>
    <s v="Italy"/>
    <s v="Milano"/>
    <x v="0"/>
    <x v="1"/>
    <x v="649"/>
    <m/>
    <s v="Other early stage\Late stage"/>
    <s v="Giacomo Giurazza"/>
    <s v="Proprietaria"/>
    <s v="Federica Sidoti"/>
    <s v="federica.sidoti@it.ey.com"/>
    <x v="475"/>
    <d v="2021-09-09T00:00:00"/>
    <x v="0"/>
    <s v="VV4"/>
    <s v="No"/>
    <x v="1"/>
    <m/>
    <m/>
    <s v="- Influencer marketing: brand marketing campaigns, product placement, music sponsorship, social media profile management &amp; KPI monitoring, talent academy &amp; management_x000a_- Clients: Sony music, Invicta, PostePay, Sky_x000a_- €4,5m funding (Alchimia), valutazione di €30m_x000a_- Fatturato 2020: €1,6m, 2021a: 10,2m"/>
    <d v="2021-05-28T00:00:00"/>
    <x v="178"/>
    <s v="OUT"/>
    <m/>
    <m/>
    <m/>
    <m/>
    <m/>
    <m/>
    <m/>
    <m/>
    <m/>
    <m/>
    <m/>
    <m/>
    <m/>
    <m/>
    <m/>
    <m/>
    <m/>
    <m/>
    <m/>
    <m/>
    <m/>
    <m/>
    <m/>
    <m/>
    <m/>
  </r>
  <r>
    <s v="Ok"/>
    <s v="Ok"/>
    <s v="Ok"/>
    <x v="170"/>
    <m/>
    <n v="1965"/>
    <x v="653"/>
    <s v="Italy"/>
    <s v="Torino"/>
    <x v="11"/>
    <x v="1"/>
    <x v="650"/>
    <m/>
    <s v="Start-up stage\Venture"/>
    <s v="Simone Ciminelli-Ciminelli Holding"/>
    <s v="Advisor"/>
    <s v="Simone Ciminelli"/>
    <s v="simone@cimminelli.com"/>
    <x v="476"/>
    <d v="2022-03-10T00:00:00"/>
    <x v="0"/>
    <s v="VV5"/>
    <m/>
    <x v="3"/>
    <m/>
    <m/>
    <s v="Fatta call il 27/9:_x000a_- Fatturato 2020: €324k; 2021: €1.3m; 2022: €6.6m. Tra gli investitori c'è Angelo Muratore (CEO Skinlabo)._x000a_- Hanno chiuso il round da €3m con LIFTT e IAG a giugno 2021._x000a_- Captable: LIFTT 22%, Brandistribution 22%, founders 6%, restante parte i business angel / invetsitori privati._x000a_- Stanno raccogliendo €3m con una valutazione pre-money di €9m, già collocato €1,5m, cercando altri €1,5m da investire in marketing, IT e team (che oggi sono 15, vogliono arrivare a 20). Da chiudere entro fine dicembre. _x000a__x000a_Rejected a settembre 2021 perchè troppo early stage per VV5, ci è stata risegnalata da Elisa Mesara a febbraio 2022._x000a_Risultati inferiori a quelli prospettici 2021 da deck precedente (#letsetters 2021: 250k vs 135k, orders 16k vs 8k)."/>
    <d v="2021-05-28T00:00:00"/>
    <x v="170"/>
    <s v="OUT"/>
    <m/>
    <m/>
    <m/>
    <m/>
    <m/>
    <m/>
    <m/>
    <m/>
    <m/>
    <m/>
    <m/>
    <m/>
    <m/>
    <m/>
    <m/>
    <m/>
    <m/>
    <m/>
    <m/>
    <m/>
    <m/>
    <m/>
    <m/>
    <m/>
    <m/>
  </r>
  <r>
    <s v="Ok"/>
    <s v="Ok"/>
    <s v="Ok"/>
    <x v="193"/>
    <m/>
    <n v="1968"/>
    <x v="654"/>
    <s v="Abroad"/>
    <s v="Lisbona"/>
    <x v="34"/>
    <x v="3"/>
    <x v="651"/>
    <m/>
    <s v="Start-up stage\Venture"/>
    <s v="Patrizia Piparo-MyDraco"/>
    <s v="Advisor"/>
    <s v="Patrizia Piparo"/>
    <s v="patrizia.piparo@mydraco.biz"/>
    <x v="477"/>
    <d v="2021-06-14T00:00:00"/>
    <x v="0"/>
    <s v="VV5"/>
    <m/>
    <x v="3"/>
    <m/>
    <m/>
    <s v="Da monitorare, ancora seed."/>
    <d v="2021-06-04T00:00:00"/>
    <x v="193"/>
    <s v="OUT"/>
    <m/>
    <m/>
    <m/>
    <m/>
    <m/>
    <m/>
    <m/>
    <m/>
    <m/>
    <m/>
    <m/>
    <m/>
    <m/>
    <m/>
    <m/>
    <m/>
    <m/>
    <m/>
    <m/>
    <m/>
    <m/>
    <m/>
    <m/>
    <m/>
    <m/>
  </r>
  <r>
    <s v="Ok"/>
    <s v="Ok"/>
    <s v="Ok"/>
    <x v="221"/>
    <m/>
    <n v="1970"/>
    <x v="655"/>
    <s v="Italy"/>
    <s v="Napoli"/>
    <x v="12"/>
    <x v="3"/>
    <x v="652"/>
    <m/>
    <s v="Other early stage\Late stage"/>
    <s v="Giovanni De Caro"/>
    <s v="Advisor"/>
    <s v="Giovanni De Caro"/>
    <s v="decaro@volanogroup.com"/>
    <x v="478"/>
    <d v="2022-01-19T00:00:00"/>
    <x v="0"/>
    <s v="VV5"/>
    <m/>
    <x v="1"/>
    <m/>
    <m/>
    <s v="Il servizio con Just Eat si è interrotto a metà del 2020; il 2021 è il primo anno in cui la società opera sul mercato in ambito multisettore e multicliente. La previsione per il 2021 è di avvicinare il milione di fatturato. Contano di raccogliere €6m in 2 anni._x000a_Il fatturato è calato tantissimo ed è più basso di quando sono partiti. Contano di riprenderesi nel 2022._x000a__x000a_Relected a settembre 2021 con motivazione 1.b, hanno riscritto a Nicola Redi."/>
    <d v="2021-06-04T00:00:00"/>
    <x v="221"/>
    <s v="OUT"/>
    <m/>
    <m/>
    <m/>
    <m/>
    <m/>
    <m/>
    <m/>
    <m/>
    <m/>
    <m/>
    <m/>
    <m/>
    <m/>
    <m/>
    <m/>
    <m/>
    <m/>
    <m/>
    <m/>
    <m/>
    <m/>
    <m/>
    <m/>
    <m/>
    <m/>
  </r>
  <r>
    <s v="Ok"/>
    <s v="Ok"/>
    <s v="Ok"/>
    <x v="193"/>
    <m/>
    <n v="1972"/>
    <x v="656"/>
    <s v="Italy"/>
    <s v="Milano"/>
    <x v="0"/>
    <x v="1"/>
    <x v="653"/>
    <m/>
    <s v="Start-up stage\Venture"/>
    <s v="Andres Moreno-Corporate Finance"/>
    <s v="Advisor"/>
    <s v="Andres Moreno"/>
    <s v="finance@ristrutturazioneveloce.it"/>
    <x v="478"/>
    <d v="2021-06-16T00:00:00"/>
    <x v="0"/>
    <s v="VV5"/>
    <m/>
    <x v="13"/>
    <m/>
    <m/>
    <s v="Ricavi 2021E: €1m; 2022F:€1.1m. Il Piano prevede arrivare a €4.6m nel 2025._x000a_Sono disposti a cedere circa il 10% a una valutazione pre-money di €6m."/>
    <d v="2021-06-04T00:00:00"/>
    <x v="193"/>
    <s v="OUT"/>
    <m/>
    <m/>
    <m/>
    <m/>
    <m/>
    <m/>
    <m/>
    <m/>
    <m/>
    <m/>
    <m/>
    <m/>
    <m/>
    <m/>
    <m/>
    <m/>
    <m/>
    <m/>
    <m/>
    <m/>
    <m/>
    <m/>
    <m/>
    <m/>
    <m/>
  </r>
  <r>
    <s v="Ok"/>
    <s v="Ok"/>
    <s v="Ok"/>
    <x v="2"/>
    <m/>
    <n v="941"/>
    <x v="657"/>
    <s v="Italy"/>
    <s v="Bari"/>
    <x v="6"/>
    <x v="5"/>
    <x v="654"/>
    <m/>
    <s v="Other early stage\Late stage"/>
    <s v="Autocandidatura"/>
    <s v="Autocandidatura"/>
    <s v="Alessio Lorusso"/>
    <s v="a.lorusso@roboze.com"/>
    <x v="221"/>
    <d v="2024-11-15T00:00:00"/>
    <x v="7"/>
    <s v="VV5"/>
    <m/>
    <x v="4"/>
    <m/>
    <s v="Yes"/>
    <s v="Bocciata a dicembre 2020 con motivazione 2.a (non in raccolta). Da monitorare._x000a_Ricavi: 2022: circa €6m; 2023: circa €5m; 2024e: circa €18m; 2025: circa €38m._x000a_Fundraised: hanno investito Rialto Venture, Nova Capital e Lagfin._x000a__x000a_&gt; Hanno sede sia a Bari che Milano. Amedeo ha inviato una prima bozza del TS preparata da Roberto Nigro. L'idea è di investire €3-4m (se partecipa VV5 €4m altrimenti €3m con solo VV6 e VV7). Dubbi sul management e scalabilità del business."/>
    <d v="2019-04-12T00:00:00"/>
    <x v="2"/>
    <m/>
    <m/>
    <m/>
    <m/>
    <m/>
    <m/>
    <m/>
    <m/>
    <m/>
    <m/>
    <m/>
    <m/>
    <m/>
    <m/>
    <m/>
    <m/>
    <m/>
    <m/>
    <m/>
    <m/>
    <m/>
    <m/>
    <m/>
    <m/>
    <m/>
    <m/>
  </r>
  <r>
    <s v="Ok"/>
    <s v="Ok"/>
    <s v="Ok"/>
    <x v="193"/>
    <m/>
    <n v="1976"/>
    <x v="658"/>
    <s v="Abroad"/>
    <s v="Zurigo"/>
    <x v="22"/>
    <x v="6"/>
    <x v="655"/>
    <m/>
    <s v="Other early stage\Late stage"/>
    <s v="Federico Smanio-wylab"/>
    <s v="Advisor"/>
    <s v="Federico Smanio"/>
    <s v="federico.smanio@wylab.net"/>
    <x v="352"/>
    <d v="2021-06-16T00:00:00"/>
    <x v="0"/>
    <s v="VV5"/>
    <m/>
    <x v="5"/>
    <m/>
    <m/>
    <s v="Obiettivo per il 2021 è un fatturato di CHF2m, i founder stanno cercando fondi per €4m._x000a_Fatturato 2021E: €2.1m; 2022F: €3.7m."/>
    <d v="2021-06-04T00:00:00"/>
    <x v="193"/>
    <s v="OUT"/>
    <m/>
    <m/>
    <m/>
    <m/>
    <m/>
    <m/>
    <m/>
    <m/>
    <m/>
    <m/>
    <m/>
    <m/>
    <m/>
    <m/>
    <m/>
    <m/>
    <m/>
    <m/>
    <m/>
    <m/>
    <m/>
    <m/>
    <m/>
    <m/>
    <m/>
  </r>
  <r>
    <s v="Ok"/>
    <s v="Ok"/>
    <s v="Ok"/>
    <x v="199"/>
    <m/>
    <n v="1979"/>
    <x v="659"/>
    <s v="Italy"/>
    <s v="Milano"/>
    <x v="0"/>
    <x v="3"/>
    <x v="656"/>
    <m/>
    <s v="Start-up stage\Venture"/>
    <s v="Marco Andolfi-Disignum"/>
    <s v="Advisor"/>
    <s v="Marco Andolfi"/>
    <s v="marco.andolfi@disignum.it"/>
    <x v="479"/>
    <d v="2021-06-10T00:00:00"/>
    <x v="0"/>
    <s v="VV5"/>
    <m/>
    <x v="3"/>
    <m/>
    <m/>
    <s v="In raccolta per €300k. Ancora seed per VV5."/>
    <d v="2021-06-04T00:00:00"/>
    <x v="199"/>
    <s v="OUT"/>
    <m/>
    <m/>
    <m/>
    <m/>
    <m/>
    <m/>
    <m/>
    <m/>
    <m/>
    <m/>
    <m/>
    <m/>
    <m/>
    <m/>
    <m/>
    <m/>
    <m/>
    <m/>
    <m/>
    <m/>
    <m/>
    <m/>
    <m/>
    <m/>
    <m/>
  </r>
  <r>
    <s v="Ok"/>
    <s v="Ok"/>
    <s v="Ok"/>
    <x v="193"/>
    <m/>
    <n v="1980"/>
    <x v="660"/>
    <s v="Abroad"/>
    <s v="Colonia"/>
    <x v="20"/>
    <x v="3"/>
    <x v="657"/>
    <m/>
    <s v="Start-up stage\Venture"/>
    <s v="Autocandidatura"/>
    <s v="Autocandidatura"/>
    <s v="Nihat Arkan"/>
    <s v="nihat@yaliyomo.net"/>
    <x v="480"/>
    <d v="2021-06-16T00:00:00"/>
    <x v="0"/>
    <s v="VV5"/>
    <m/>
    <x v="3"/>
    <m/>
    <m/>
    <s v="In raccolta per €1.5m. "/>
    <d v="2021-06-11T00:00:00"/>
    <x v="193"/>
    <s v="OUT"/>
    <m/>
    <m/>
    <m/>
    <m/>
    <m/>
    <m/>
    <m/>
    <m/>
    <m/>
    <m/>
    <m/>
    <m/>
    <m/>
    <m/>
    <m/>
    <m/>
    <m/>
    <m/>
    <m/>
    <m/>
    <m/>
    <m/>
    <m/>
    <m/>
    <m/>
  </r>
  <r>
    <s v="Ok"/>
    <s v="Ok"/>
    <s v="Ok"/>
    <x v="220"/>
    <m/>
    <n v="1982"/>
    <x v="661"/>
    <s v="Italy"/>
    <s v="Trento"/>
    <x v="2"/>
    <x v="3"/>
    <x v="658"/>
    <m/>
    <s v="Start-up stage\Venture"/>
    <s v=" Scottini Rita-Trentino Sviluppo"/>
    <s v="Altri"/>
    <s v="Scottini Rita"/>
    <s v="rita.scottini@trentinosviluppo.it"/>
    <x v="480"/>
    <d v="2021-09-02T00:00:00"/>
    <x v="0"/>
    <s v="VV5"/>
    <m/>
    <x v="3"/>
    <m/>
    <m/>
    <s v="Iniziativa seed; il fatturato ammonta al 2020 a €175k."/>
    <d v="2021-06-11T00:00:00"/>
    <x v="220"/>
    <s v="OUT"/>
    <m/>
    <m/>
    <m/>
    <m/>
    <m/>
    <m/>
    <m/>
    <m/>
    <m/>
    <m/>
    <m/>
    <m/>
    <m/>
    <m/>
    <m/>
    <m/>
    <m/>
    <m/>
    <m/>
    <m/>
    <m/>
    <m/>
    <m/>
    <m/>
    <m/>
  </r>
  <r>
    <s v="Ok"/>
    <s v="Ok"/>
    <s v="Ok"/>
    <x v="220"/>
    <m/>
    <n v="1983"/>
    <x v="662"/>
    <s v="Italy"/>
    <s v="Trento"/>
    <x v="2"/>
    <x v="1"/>
    <x v="659"/>
    <m/>
    <s v="Start-up stage\Venture"/>
    <s v=" Scottini Rita-Trentino Sviluppo"/>
    <s v="Altri"/>
    <s v="Scottini Rita"/>
    <s v="rita.scottini@trentinosviluppo.it"/>
    <x v="480"/>
    <d v="2021-09-02T00:00:00"/>
    <x v="0"/>
    <s v="VV5"/>
    <m/>
    <x v="3"/>
    <m/>
    <m/>
    <m/>
    <d v="2021-06-11T00:00:00"/>
    <x v="220"/>
    <s v="OUT"/>
    <m/>
    <m/>
    <m/>
    <m/>
    <m/>
    <m/>
    <m/>
    <m/>
    <m/>
    <m/>
    <m/>
    <m/>
    <m/>
    <m/>
    <m/>
    <m/>
    <m/>
    <m/>
    <m/>
    <m/>
    <m/>
    <m/>
    <m/>
    <m/>
    <m/>
  </r>
  <r>
    <s v="Ok"/>
    <s v="Ok"/>
    <s v="Ok"/>
    <x v="220"/>
    <m/>
    <n v="1984"/>
    <x v="663"/>
    <s v="Italy"/>
    <s v="Trento"/>
    <x v="2"/>
    <x v="2"/>
    <x v="660"/>
    <m/>
    <s v="Start-up stage\Venture"/>
    <s v=" Scottini Rita-Trentino Sviluppo"/>
    <s v="Altri"/>
    <s v="Scottini Rita"/>
    <s v="rita.scottini@trentinosviluppo.it"/>
    <x v="480"/>
    <d v="2021-09-02T00:00:00"/>
    <x v="0"/>
    <s v="VV5"/>
    <m/>
    <x v="3"/>
    <m/>
    <m/>
    <s v="Iniziativa seed; il fatturato ammonta al 2020 a €200k."/>
    <d v="2021-06-11T00:00:00"/>
    <x v="220"/>
    <s v="OUT"/>
    <m/>
    <m/>
    <m/>
    <m/>
    <m/>
    <m/>
    <m/>
    <m/>
    <m/>
    <m/>
    <m/>
    <m/>
    <m/>
    <m/>
    <m/>
    <m/>
    <m/>
    <m/>
    <m/>
    <m/>
    <m/>
    <m/>
    <m/>
    <m/>
    <m/>
  </r>
  <r>
    <s v="Ok"/>
    <s v="Ok"/>
    <s v="Ok"/>
    <x v="220"/>
    <m/>
    <n v="1985"/>
    <x v="664"/>
    <s v="Italy"/>
    <s v="Parma"/>
    <x v="1"/>
    <x v="1"/>
    <x v="661"/>
    <m/>
    <s v="Other early stage\Late stage"/>
    <s v=" Scottini Rita-Trentino Sviluppo"/>
    <s v="Altri"/>
    <s v="Scottini Rita"/>
    <s v="rita.scottini@trentinosviluppo.it"/>
    <x v="480"/>
    <d v="2021-09-02T00:00:00"/>
    <x v="0"/>
    <s v="VV5"/>
    <m/>
    <x v="12"/>
    <m/>
    <m/>
    <s v="Non credo possa interessare al Fondo VV5. L'azienda presenta inoltre ricavi in calo; al 2020E il fatturato ammonta a circa €500k."/>
    <d v="2021-06-11T00:00:00"/>
    <x v="220"/>
    <s v="OUT"/>
    <m/>
    <m/>
    <m/>
    <m/>
    <m/>
    <m/>
    <m/>
    <m/>
    <m/>
    <m/>
    <m/>
    <m/>
    <m/>
    <m/>
    <m/>
    <m/>
    <m/>
    <m/>
    <m/>
    <m/>
    <m/>
    <m/>
    <m/>
    <m/>
    <m/>
  </r>
  <r>
    <s v="Ok"/>
    <s v="Ok"/>
    <s v="Ok"/>
    <x v="193"/>
    <m/>
    <n v="1987"/>
    <x v="665"/>
    <s v="Italy"/>
    <s v="Perugia"/>
    <x v="21"/>
    <x v="9"/>
    <x v="662"/>
    <m/>
    <s v="Start-up stage\Venture"/>
    <s v="Autocandidatura"/>
    <s v="Autocandidatura"/>
    <s v="Filippo Pompili Ferrari "/>
    <s v="filippo@midapiu.it"/>
    <x v="481"/>
    <d v="2021-06-14T00:00:00"/>
    <x v="0"/>
    <s v="VV4"/>
    <s v="Si"/>
    <x v="3"/>
    <m/>
    <m/>
    <m/>
    <d v="2021-06-11T00:00:00"/>
    <x v="193"/>
    <s v="OUT"/>
    <m/>
    <m/>
    <m/>
    <m/>
    <m/>
    <m/>
    <m/>
    <m/>
    <m/>
    <m/>
    <m/>
    <m/>
    <m/>
    <m/>
    <m/>
    <m/>
    <m/>
    <m/>
    <m/>
    <m/>
    <m/>
    <m/>
    <m/>
    <m/>
    <m/>
  </r>
  <r>
    <s v="Ok"/>
    <s v="Ok"/>
    <s v="Ok"/>
    <x v="178"/>
    <m/>
    <n v="1989"/>
    <x v="666"/>
    <s v="Italy"/>
    <s v="Milano"/>
    <x v="0"/>
    <x v="10"/>
    <x v="663"/>
    <m/>
    <s v="Start-up stage\Venture"/>
    <s v="Stefano Romiti-Antares Private Equity"/>
    <s v="Investitori professionali"/>
    <s v="Luciano Rodighiero"/>
    <s v="rodighieroluciano@gmail.com"/>
    <x v="227"/>
    <d v="2021-09-09T00:00:00"/>
    <x v="0"/>
    <s v="VV5"/>
    <m/>
    <x v="12"/>
    <m/>
    <m/>
    <s v="- Di proprietà di due famiglie italiane storicamente legate al settore farmaceutico._x000a_- Gamma prodotti include integratore per contrastare gli effetti indesiderati delle cure oncologiche, e nutraceutici «sostitutivi» di farmaci ad uso comune. _x000a_- Team composto da un direttore commerciale e un direttore tecnico, più 17 informatori pluri/mono mandatari_x000a_- Fatturato 2018: €650k, 2019: €720k, 2020: €630k (impatto Covid-19)"/>
    <d v="2021-06-11T00:00:00"/>
    <x v="178"/>
    <s v="OUT"/>
    <m/>
    <m/>
    <m/>
    <m/>
    <m/>
    <m/>
    <m/>
    <m/>
    <m/>
    <m/>
    <m/>
    <m/>
    <m/>
    <m/>
    <m/>
    <m/>
    <m/>
    <m/>
    <m/>
    <m/>
    <m/>
    <m/>
    <m/>
    <m/>
    <m/>
  </r>
  <r>
    <s v="Ok"/>
    <s v="Ok"/>
    <s v="Ok"/>
    <x v="178"/>
    <m/>
    <n v="1990"/>
    <x v="667"/>
    <s v="Italy"/>
    <s v="Roma"/>
    <x v="7"/>
    <x v="2"/>
    <x v="664"/>
    <m/>
    <s v="Start-up stage\Venture"/>
    <s v="Autocandidatura"/>
    <s v="Autocandidatura"/>
    <s v="Simone Ridolfi"/>
    <s v="simone.ridolfi@moovenda.com"/>
    <x v="227"/>
    <d v="2021-09-09T00:00:00"/>
    <x v="0"/>
    <s v="VV4"/>
    <s v="No"/>
    <x v="3"/>
    <m/>
    <m/>
    <s v="- Controllata dalla holding foodtech nata dalla fusione tra Moovenda e Presto Food (il CEO Simone Ridolfi è anche il CEO di Moovenda)_x000a_- A febbraio 2021 ha raccolto €400k da Cdp e un gruppo di investitori organizzati in un veicolo (pre-money di €2.4m)._x000a_- Modello sia b2b (welfare aziendale/buoni pasto) che b2c (simile a Foorban). Integrati i principali provider di buoni pasto (tra gli investitori c’è il CEO di Edenred). Attivi a Roma e Milano_x000a_- Fatturato 2021a: €350k, 2022a: €1,8m"/>
    <d v="2021-06-11T00:00:00"/>
    <x v="178"/>
    <s v="OUT"/>
    <m/>
    <m/>
    <m/>
    <m/>
    <m/>
    <m/>
    <m/>
    <m/>
    <m/>
    <m/>
    <m/>
    <m/>
    <m/>
    <m/>
    <m/>
    <m/>
    <m/>
    <m/>
    <m/>
    <m/>
    <m/>
    <m/>
    <m/>
    <m/>
    <m/>
  </r>
  <r>
    <s v="Ok"/>
    <s v="Ok"/>
    <s v="Ok"/>
    <x v="123"/>
    <m/>
    <n v="1993"/>
    <x v="668"/>
    <s v="Italy"/>
    <s v="Roma"/>
    <x v="7"/>
    <x v="2"/>
    <x v="665"/>
    <m/>
    <s v="Start-up stage\Venture"/>
    <s v="Ugo Malasomma-Banca Promos"/>
    <s v="Investitori professionali"/>
    <s v="Alfredo Leonelli"/>
    <s v="alfredo.leonelli@terziandpartners.com"/>
    <x v="482"/>
    <d v="2022-10-11T00:00:00"/>
    <x v="0"/>
    <s v="VV5"/>
    <m/>
    <x v="3"/>
    <m/>
    <m/>
    <s v="Rejected con motivazione 1.b a settembre 2021, ci sono stati risegnalati a settembre 2022._x000a_In raccolta per €4m in QA '22, con previsione di un second round tra 12/18 mesi di € 6-8m. _x000a_3 gruppi clienti, per un totale di 13 punti vendita._x000a_Partnership per la commercializzazione con Nexu, Toshiba e Gardaward._x000a_Ricavi '21: €67k; '22E: €187k; '23E: €4,6m._x000a__x000a_&gt; Early stage, da monitorare"/>
    <d v="2021-06-11T00:00:00"/>
    <x v="123"/>
    <s v="OUT"/>
    <m/>
    <m/>
    <m/>
    <m/>
    <m/>
    <m/>
    <m/>
    <m/>
    <m/>
    <m/>
    <m/>
    <m/>
    <m/>
    <m/>
    <m/>
    <m/>
    <m/>
    <m/>
    <m/>
    <m/>
    <m/>
    <m/>
    <m/>
    <m/>
    <m/>
  </r>
  <r>
    <s v="Ok"/>
    <s v="Ok"/>
    <s v="Ok"/>
    <x v="138"/>
    <m/>
    <n v="1994"/>
    <x v="669"/>
    <s v="Italy"/>
    <s v="Roma"/>
    <x v="7"/>
    <x v="10"/>
    <x v="666"/>
    <m/>
    <s v="Start-up stage\Venture"/>
    <s v="Giacomo Bider-Cross Border"/>
    <s v="Advisor"/>
    <s v="Giacomo Bider"/>
    <s v="gbider@crossborder.it"/>
    <x v="482"/>
    <d v="2021-09-16T00:00:00"/>
    <x v="0"/>
    <s v="VV4"/>
    <s v="Si"/>
    <x v="8"/>
    <m/>
    <m/>
    <s v="Nel 2020 ha registrato €1m di fatturato proveniente per il 52% dal consumo In-Store e 48% da Delivery; solo nei primi quattro mesi del 2021 ha registrato un fatturato di €650k (€3m previsti per il 2021). La società prevede di raggiungere un fatturato di €27m nel 2025 con 48 store operativi e un EBITDA Core del 27.4%._x000a_Per supportare la rapida e tempestiva espansione territoriale, la società è alla ricerca di €2m per finanziare l'apertura di nuovi store, ottimizzare l'infrastruttura IT e assumere nuove figure chiave per logistica e operations."/>
    <d v="2021-06-11T00:00:00"/>
    <x v="138"/>
    <s v="OUT"/>
    <m/>
    <m/>
    <m/>
    <m/>
    <m/>
    <m/>
    <m/>
    <m/>
    <m/>
    <m/>
    <m/>
    <m/>
    <m/>
    <m/>
    <m/>
    <m/>
    <m/>
    <m/>
    <m/>
    <m/>
    <m/>
    <m/>
    <m/>
    <m/>
    <m/>
  </r>
  <r>
    <s v="Ok"/>
    <s v="Ok"/>
    <s v="Ok"/>
    <x v="90"/>
    <m/>
    <n v="1995"/>
    <x v="670"/>
    <s v="Italy"/>
    <s v="Milano"/>
    <x v="0"/>
    <x v="1"/>
    <x v="667"/>
    <m/>
    <s v="Start-up stage\Venture"/>
    <s v="Corrado Negrini-Deloitte "/>
    <s v="Advisor"/>
    <s v="Corrado Negrini"/>
    <s v="cnegrini@deloitte.it"/>
    <x v="483"/>
    <d v="2021-10-25T00:00:00"/>
    <x v="0"/>
    <s v="VV5"/>
    <m/>
    <x v="3"/>
    <m/>
    <m/>
    <s v="Fatta call il 20/10:_x000a_Fatturato 2021: €500k (transato €2-2,5m), ad oggi sono a €150k_x000a_Circa 1000 transazioni, con valore medio di €800-1000_x000a_Partnership quasi chiuse per il 2022 con CleanBNB (B2B) e Costruzioni Italia (B2C), che assicureranno ricavi per almeno €1-2m_x000a_Team di 3, marketing e sviluppo esternalizzato_x000a_In raccolta per €1,5m, con pre-money €7,5m (già commitment di CDP per €350-400k e di Intesa per un convertible da €500k-€1m) _x000a__x000a_Ricevuto teaser aggiornato, rejected per fase di sviluppo."/>
    <d v="2021-06-11T00:00:00"/>
    <x v="90"/>
    <s v="OUT"/>
    <m/>
    <m/>
    <m/>
    <m/>
    <m/>
    <m/>
    <m/>
    <m/>
    <m/>
    <m/>
    <m/>
    <m/>
    <m/>
    <m/>
    <m/>
    <m/>
    <m/>
    <m/>
    <m/>
    <m/>
    <m/>
    <m/>
    <m/>
    <m/>
    <m/>
  </r>
  <r>
    <s v="Ok"/>
    <s v="Ok"/>
    <s v="Ok"/>
    <x v="203"/>
    <m/>
    <n v="1512"/>
    <x v="671"/>
    <s v="Italy"/>
    <s v="Brescia"/>
    <x v="0"/>
    <x v="5"/>
    <x v="668"/>
    <m/>
    <s v="Other early stage\Late stage"/>
    <s v="Cesare Maifredi-360 Capital Partners"/>
    <s v="Investitori professionali"/>
    <s v="Luca Salgarelli"/>
    <s v="luca.salgarelli@inxpect.com"/>
    <x v="484"/>
    <d v="2020-12-04T00:00:00"/>
    <x v="0"/>
    <s v="VV2"/>
    <m/>
    <x v="9"/>
    <s v="Yes"/>
    <m/>
    <s v="Cesare Maifredi ci ha comunicato che chiuderanno prima di Natale 2020 un round da €12/15m. _x000a_Il round è andato overbooked: alcuni degli attuali investitori avrebbero voluto investire di più ma hanno dovuto gestire dilution dei founder."/>
    <d v="2020-04-09T00:00:00"/>
    <x v="203"/>
    <s v="OUT"/>
    <m/>
    <m/>
    <m/>
    <m/>
    <m/>
    <m/>
    <m/>
    <m/>
    <m/>
    <m/>
    <m/>
    <m/>
    <m/>
    <m/>
    <m/>
    <m/>
    <m/>
    <m/>
    <m/>
    <m/>
    <m/>
    <m/>
    <m/>
    <m/>
    <m/>
  </r>
  <r>
    <s v="Ok"/>
    <s v="Ok"/>
    <s v="Ok"/>
    <x v="189"/>
    <m/>
    <n v="1992"/>
    <x v="672"/>
    <s v="Italy"/>
    <s v="Torino"/>
    <x v="11"/>
    <x v="3"/>
    <x v="669"/>
    <m/>
    <s v="Start-up stage\Venture"/>
    <s v="Autocandidatura"/>
    <s v="Autocandidatura"/>
    <s v="Roberto Demarchi"/>
    <s v="roberto.demarchi@strategicbim.it"/>
    <x v="227"/>
    <d v="2021-07-13T00:00:00"/>
    <x v="0"/>
    <s v="VV5"/>
    <m/>
    <x v="3"/>
    <m/>
    <m/>
    <s v="Tipologia di business non chiara. Inoltre iniziativa seed: il fatturato 2020 è stato di €84k; il 2021E sarà di €400k circa."/>
    <d v="2021-06-17T00:00:00"/>
    <x v="189"/>
    <s v="OUT"/>
    <m/>
    <m/>
    <m/>
    <m/>
    <m/>
    <m/>
    <m/>
    <m/>
    <m/>
    <m/>
    <m/>
    <m/>
    <m/>
    <m/>
    <m/>
    <m/>
    <m/>
    <m/>
    <m/>
    <m/>
    <m/>
    <m/>
    <m/>
    <m/>
    <m/>
  </r>
  <r>
    <s v="Ok"/>
    <s v="Ok"/>
    <s v="Ok"/>
    <x v="160"/>
    <m/>
    <n v="1996"/>
    <x v="673"/>
    <s v="Italy"/>
    <s v="Pescara"/>
    <x v="16"/>
    <x v="1"/>
    <x v="670"/>
    <m/>
    <s v="Start-up stage\Venture"/>
    <s v="Autocandidatura"/>
    <s v="Autocandidatura"/>
    <s v="Roberto Cavalletti"/>
    <s v="robertocavalletti@gospesa.it"/>
    <x v="485"/>
    <d v="2021-11-12T00:00:00"/>
    <x v="0"/>
    <s v="VV5"/>
    <m/>
    <x v="3"/>
    <m/>
    <m/>
    <s v="A novembre 2021 ci ha condiviso nuovo progetto GO10 (drugstore delivery in 10minuti), che dal deck sembra di capire che sia pre-revenues."/>
    <d v="2021-06-17T00:00:00"/>
    <x v="160"/>
    <s v="OUT"/>
    <m/>
    <m/>
    <m/>
    <m/>
    <m/>
    <m/>
    <m/>
    <m/>
    <m/>
    <m/>
    <m/>
    <m/>
    <m/>
    <m/>
    <m/>
    <m/>
    <m/>
    <m/>
    <m/>
    <m/>
    <m/>
    <m/>
    <m/>
    <m/>
    <m/>
  </r>
  <r>
    <s v="Ok"/>
    <s v="Ok"/>
    <s v="Ok"/>
    <x v="190"/>
    <m/>
    <n v="1999"/>
    <x v="674"/>
    <s v="Italy"/>
    <s v="Padova"/>
    <x v="13"/>
    <x v="3"/>
    <x v="671"/>
    <m/>
    <s v="Start-up stage\Venture"/>
    <s v="Giuseppe Arturo-Connectia"/>
    <s v="Advisor"/>
    <s v="Giuseppe Arturo"/>
    <s v="arturo.giuseppe@gmail.com"/>
    <x v="486"/>
    <d v="2021-07-09T00:00:00"/>
    <x v="0"/>
    <s v="VV5"/>
    <m/>
    <x v="3"/>
    <m/>
    <m/>
    <s v="Iniziativa seed, il fatturato 2020E è stato di €260k; in raccolta per €1.2m su valutazione di circa €5m."/>
    <d v="2021-06-17T00:00:00"/>
    <x v="190"/>
    <s v="OUT"/>
    <m/>
    <m/>
    <m/>
    <m/>
    <m/>
    <m/>
    <m/>
    <m/>
    <m/>
    <m/>
    <m/>
    <m/>
    <m/>
    <m/>
    <m/>
    <m/>
    <m/>
    <m/>
    <m/>
    <m/>
    <m/>
    <m/>
    <m/>
    <m/>
    <m/>
  </r>
  <r>
    <s v="Ok"/>
    <s v="Ok"/>
    <s v="Ok"/>
    <x v="222"/>
    <m/>
    <n v="2000"/>
    <x v="675"/>
    <s v="Italy"/>
    <s v="Torino"/>
    <x v="11"/>
    <x v="3"/>
    <x v="672"/>
    <m/>
    <s v="Start-up stage\Venture"/>
    <s v="Michele Depalo-KT&amp;Partners"/>
    <s v="Advisor"/>
    <s v="Michele Depalo"/>
    <s v="mdepalo@ktepartners.com"/>
    <x v="487"/>
    <d v="2021-07-01T00:00:00"/>
    <x v="0"/>
    <s v="VV5"/>
    <m/>
    <x v="1"/>
    <m/>
    <m/>
    <s v="Iniziativa che si attesta da circa 3 anni su un fatturato intorno al milione di euro. Il fatturato previsto al 2021E è di €2m."/>
    <d v="2021-06-25T00:00:00"/>
    <x v="222"/>
    <s v="OUT"/>
    <m/>
    <m/>
    <m/>
    <m/>
    <m/>
    <m/>
    <m/>
    <m/>
    <m/>
    <m/>
    <m/>
    <m/>
    <m/>
    <m/>
    <m/>
    <m/>
    <m/>
    <m/>
    <m/>
    <m/>
    <m/>
    <m/>
    <m/>
    <m/>
    <m/>
  </r>
  <r>
    <s v="Ok"/>
    <s v="Ok"/>
    <s v="Ok"/>
    <x v="222"/>
    <m/>
    <n v="2001"/>
    <x v="676"/>
    <s v="Italy"/>
    <s v="Roma"/>
    <x v="7"/>
    <x v="3"/>
    <x v="673"/>
    <m/>
    <s v="Start-up stage\Venture"/>
    <s v="Massimo Giacomino-Arkios Italy"/>
    <s v="Advisor"/>
    <s v="Massimo Giacomino"/>
    <s v="massimo.giacomino@arkios.it"/>
    <x v="487"/>
    <d v="2021-06-28T00:00:00"/>
    <x v="0"/>
    <s v="VV4"/>
    <s v="No"/>
    <x v="1"/>
    <m/>
    <m/>
    <s v="System integrator."/>
    <d v="2021-06-25T00:00:00"/>
    <x v="222"/>
    <s v="OUT"/>
    <m/>
    <m/>
    <m/>
    <m/>
    <m/>
    <m/>
    <m/>
    <m/>
    <m/>
    <m/>
    <m/>
    <m/>
    <m/>
    <m/>
    <m/>
    <m/>
    <m/>
    <m/>
    <m/>
    <m/>
    <m/>
    <m/>
    <m/>
    <m/>
    <m/>
  </r>
  <r>
    <s v="Ok"/>
    <s v="Ok"/>
    <s v="Ok"/>
    <x v="94"/>
    <m/>
    <n v="2007"/>
    <x v="677"/>
    <s v="Italy"/>
    <s v="Milano"/>
    <x v="0"/>
    <x v="1"/>
    <x v="674"/>
    <m/>
    <s v="Start-up stage\Venture"/>
    <s v="Maurizio Vendramini-My Draco"/>
    <s v="Advisor"/>
    <s v="Tommaso Bordignon"/>
    <s v="t.bordignon@vva.it"/>
    <x v="488"/>
    <d v="2023-02-10T00:00:00"/>
    <x v="0"/>
    <s v="VV5"/>
    <m/>
    <x v="12"/>
    <m/>
    <m/>
    <s v="Rejected con motivazione 1.a (da monitorare ) a luglio 2021, ci è stata risegnalata a gennaio 2023._x000a_I ricavi 2020 si sono attestati sui €400k, i ricavi 2021 sono stati pari a €480k (dal deck, si evidenziano ricavi 2022 più bassi del 2020). In raccolta per €1m ad una valutazione pre-money di €3,5m. Attualmente hanno già raccolto €400k e cercano un lead investor._x000a__x000a_Motivo rejection: size del round (spazio disponibile per €600k), percorso di crescita (flat dal 2020 al 2022), scenario competitivo e mercato di riferimento (e-commerce)"/>
    <d v="2021-06-25T00:00:00"/>
    <x v="94"/>
    <s v="OUT"/>
    <m/>
    <m/>
    <m/>
    <m/>
    <m/>
    <m/>
    <m/>
    <m/>
    <m/>
    <m/>
    <m/>
    <m/>
    <m/>
    <m/>
    <m/>
    <m/>
    <m/>
    <m/>
    <m/>
    <m/>
    <m/>
    <m/>
    <m/>
    <m/>
    <m/>
  </r>
  <r>
    <s v="Ok"/>
    <s v="Ok"/>
    <s v="Ok"/>
    <x v="178"/>
    <m/>
    <n v="2010"/>
    <x v="678"/>
    <s v="Italy"/>
    <s v="Catania"/>
    <x v="9"/>
    <x v="3"/>
    <x v="675"/>
    <m/>
    <s v="Start-up stage\Venture"/>
    <s v="Enrico Vannucci"/>
    <s v="Altri"/>
    <s v="Enrico Vannucci"/>
    <s v="enri.vannucci@gmail.com"/>
    <x v="489"/>
    <d v="2021-09-09T00:00:00"/>
    <x v="0"/>
    <s v="VV5"/>
    <m/>
    <x v="3"/>
    <m/>
    <m/>
    <s v="Settore interessante ma iniziativa seed (avevano firmato una LOI con Enea Tech); da luglio a dicembre hanno fatturato solo €13k; il piano prevede che al 2022 la startup arriverà a fatturare circa €390k. Il BP aziendale vede raggiungere al 2025 ricavi per €54m."/>
    <d v="2021-07-01T00:00:00"/>
    <x v="178"/>
    <s v="OUT"/>
    <m/>
    <m/>
    <m/>
    <m/>
    <m/>
    <m/>
    <m/>
    <m/>
    <m/>
    <m/>
    <m/>
    <m/>
    <m/>
    <m/>
    <m/>
    <m/>
    <m/>
    <m/>
    <m/>
    <m/>
    <m/>
    <m/>
    <m/>
    <m/>
    <m/>
  </r>
  <r>
    <s v="Ok"/>
    <s v="Ok"/>
    <s v="Ok"/>
    <x v="190"/>
    <m/>
    <n v="2012"/>
    <x v="679"/>
    <s v="Italy"/>
    <s v="Rieti"/>
    <x v="7"/>
    <x v="9"/>
    <x v="676"/>
    <m/>
    <s v="Start-up stage\Venture"/>
    <s v="Autocandidatura"/>
    <s v="Autocandidatura"/>
    <s v="Ginevra Da Frè"/>
    <s v="amministrazione@geobio.it"/>
    <x v="489"/>
    <d v="2021-07-05T00:00:00"/>
    <x v="0"/>
    <s v="VV4"/>
    <s v="Si"/>
    <x v="1"/>
    <m/>
    <m/>
    <m/>
    <d v="2021-07-01T00:00:00"/>
    <x v="190"/>
    <s v="OUT"/>
    <m/>
    <m/>
    <m/>
    <m/>
    <m/>
    <m/>
    <m/>
    <m/>
    <m/>
    <m/>
    <m/>
    <m/>
    <m/>
    <m/>
    <m/>
    <m/>
    <m/>
    <m/>
    <m/>
    <m/>
    <m/>
    <m/>
    <m/>
    <m/>
    <m/>
  </r>
  <r>
    <s v="Ok"/>
    <s v="Ok"/>
    <s v="Ok"/>
    <x v="178"/>
    <m/>
    <n v="2013"/>
    <x v="680"/>
    <s v="Italy"/>
    <s v="Catania"/>
    <x v="9"/>
    <x v="1"/>
    <x v="677"/>
    <m/>
    <s v="Start-up stage\Venture"/>
    <s v="Autocandidatura"/>
    <s v="Autocandidatura"/>
    <s v="Maurizio Vendramini "/>
    <s v="maurizio.vendramini@mydraco.biz"/>
    <x v="490"/>
    <d v="2021-09-09T00:00:00"/>
    <x v="0"/>
    <s v="VV5"/>
    <m/>
    <x v="3"/>
    <m/>
    <m/>
    <s v="Iniziativa interessante ma forse un po’ seed per VV5. Ricavi 2020: €700k; ricavi 2021E: €1.6m. Pre-money: €3.6m; in raccolta per €1.2m. Il BP prevede ricavi al 2023 per €6m circa._x000a_Team di 5 persone + alcuni freelance/advisor_x000a_Alta competizione."/>
    <d v="2021-07-08T00:00:00"/>
    <x v="178"/>
    <s v="OUT"/>
    <m/>
    <m/>
    <m/>
    <m/>
    <m/>
    <m/>
    <m/>
    <m/>
    <m/>
    <m/>
    <m/>
    <m/>
    <m/>
    <m/>
    <m/>
    <m/>
    <m/>
    <m/>
    <m/>
    <m/>
    <m/>
    <m/>
    <m/>
    <m/>
    <m/>
  </r>
  <r>
    <s v="Ok"/>
    <s v="Ok"/>
    <s v="Ok"/>
    <x v="190"/>
    <m/>
    <n v="2014"/>
    <x v="681"/>
    <s v="Italy"/>
    <s v="Bari"/>
    <x v="6"/>
    <x v="7"/>
    <x v="678"/>
    <m/>
    <s v="Start-up stage\Venture"/>
    <s v="Milena Prisco"/>
    <s v="Altri"/>
    <s v="Milena Prisco"/>
    <s v="milena.prisco@cbalex.com"/>
    <x v="491"/>
    <d v="2021-07-09T00:00:00"/>
    <x v="0"/>
    <s v="VV5"/>
    <m/>
    <x v="3"/>
    <m/>
    <m/>
    <s v="Pitch non proprio chiaro; nel 2019 l'azienda ha fatturato circa €112k, nel 2021E la società stima un volume di vendita intorno ai €900k. Il BP al 2023 prevede ricavi per €24m."/>
    <d v="2021-07-08T00:00:00"/>
    <x v="190"/>
    <s v="OUT"/>
    <m/>
    <m/>
    <m/>
    <m/>
    <m/>
    <m/>
    <m/>
    <m/>
    <m/>
    <m/>
    <m/>
    <m/>
    <m/>
    <m/>
    <m/>
    <m/>
    <m/>
    <m/>
    <m/>
    <m/>
    <m/>
    <m/>
    <m/>
    <m/>
    <m/>
  </r>
  <r>
    <s v="Ok"/>
    <s v="Ok"/>
    <s v="Ok"/>
    <x v="190"/>
    <m/>
    <n v="2016"/>
    <x v="682"/>
    <s v="Italy"/>
    <s v="Roma"/>
    <x v="7"/>
    <x v="2"/>
    <x v="679"/>
    <m/>
    <s v="Start-up stage\Venture"/>
    <s v="Autocandidatura"/>
    <s v="Autocandidatura"/>
    <s v="Adriano Desideri"/>
    <s v="adriano@solho.eu"/>
    <x v="491"/>
    <d v="2021-07-09T00:00:00"/>
    <x v="0"/>
    <s v="VV4"/>
    <s v="Si"/>
    <x v="3"/>
    <m/>
    <m/>
    <s v=" In raccolta per €600k: prodotto ancora da commercializzare."/>
    <d v="2021-07-08T00:00:00"/>
    <x v="190"/>
    <s v="OUT"/>
    <m/>
    <m/>
    <m/>
    <m/>
    <m/>
    <m/>
    <m/>
    <m/>
    <m/>
    <m/>
    <m/>
    <m/>
    <m/>
    <m/>
    <m/>
    <m/>
    <m/>
    <m/>
    <m/>
    <m/>
    <m/>
    <m/>
    <m/>
    <m/>
    <m/>
  </r>
  <r>
    <s v="Ok"/>
    <s v="Ok"/>
    <s v="Ok"/>
    <x v="223"/>
    <m/>
    <n v="1935"/>
    <x v="683"/>
    <s v="Italy"/>
    <s v="Roma"/>
    <x v="7"/>
    <x v="10"/>
    <x v="680"/>
    <m/>
    <s v="Start-up stage\Venture"/>
    <s v="Autocandidatura"/>
    <s v="Autocandidatura"/>
    <s v="Piero di Pasquale"/>
    <s v="piero.dipasquale@gmail.com"/>
    <x v="462"/>
    <d v="2021-07-23T00:00:00"/>
    <x v="0"/>
    <s v="VV4"/>
    <s v="Si"/>
    <x v="3"/>
    <m/>
    <m/>
    <s v="Fatturato stimato al 2021: €300k circa; il piano prevede ricavi al 2024 per circa €4.8m. In raccolta per €1.5m. Non credo che la statup possa interessare a VV4."/>
    <d v="2021-07-19T00:00:00"/>
    <x v="223"/>
    <s v="OUT"/>
    <m/>
    <m/>
    <m/>
    <m/>
    <m/>
    <m/>
    <m/>
    <m/>
    <m/>
    <m/>
    <m/>
    <m/>
    <m/>
    <m/>
    <m/>
    <m/>
    <m/>
    <m/>
    <m/>
    <m/>
    <m/>
    <m/>
    <m/>
    <m/>
    <m/>
  </r>
  <r>
    <s v="Ok"/>
    <s v="Ok"/>
    <s v="Ok"/>
    <x v="224"/>
    <m/>
    <n v="2021"/>
    <x v="684"/>
    <s v="Italy"/>
    <s v="Cagliari"/>
    <x v="23"/>
    <x v="10"/>
    <x v="681"/>
    <m/>
    <s v="Other early stage\Late stage"/>
    <s v="Andres Moreno-Corporate Finance"/>
    <s v="Advisor"/>
    <s v="Andres Moreno"/>
    <s v="moreno.cls@outlook.it"/>
    <x v="492"/>
    <d v="2021-07-29T00:00:00"/>
    <x v="0"/>
    <s v="VV5"/>
    <m/>
    <x v="5"/>
    <m/>
    <m/>
    <s v="Presentazione non chiara. L'iniziativa è attiva dal 2008. Non è nulla di particolarmente innovativo. I ricavi 2020 sono stati sui €2m. In raccolta per €1.5m. Direi di non proseguire con le analisi. "/>
    <d v="2021-07-19T00:00:00"/>
    <x v="224"/>
    <s v="OUT"/>
    <m/>
    <m/>
    <m/>
    <m/>
    <m/>
    <m/>
    <m/>
    <m/>
    <m/>
    <m/>
    <m/>
    <m/>
    <m/>
    <m/>
    <m/>
    <m/>
    <m/>
    <m/>
    <m/>
    <m/>
    <m/>
    <m/>
    <m/>
    <m/>
    <m/>
  </r>
  <r>
    <s v="Ok"/>
    <s v="Ok"/>
    <s v="Ok"/>
    <x v="178"/>
    <m/>
    <n v="2024"/>
    <x v="685"/>
    <s v="Abroad"/>
    <s v="Londra"/>
    <x v="10"/>
    <x v="3"/>
    <x v="682"/>
    <m/>
    <s v="Start-up stage\Venture"/>
    <s v="Marco Messina-Iniziativa"/>
    <s v="Advisor"/>
    <s v="Marco Messina"/>
    <s v="marco.messina@iniziativa.cc"/>
    <x v="493"/>
    <d v="2021-09-09T00:00:00"/>
    <x v="0"/>
    <s v="VV5"/>
    <m/>
    <x v="3"/>
    <m/>
    <m/>
    <s v="Ricavi 2022F: €4.2m; nel 2023F la società stima ricavi per €17m. Il fabbisogno stimato è circa €5m._x000a_- Fatturato 2021a: €5k, Team: 6 persone."/>
    <d v="2021-07-19T00:00:00"/>
    <x v="178"/>
    <s v="OUT"/>
    <m/>
    <m/>
    <m/>
    <m/>
    <m/>
    <m/>
    <m/>
    <m/>
    <m/>
    <m/>
    <m/>
    <m/>
    <m/>
    <m/>
    <m/>
    <m/>
    <m/>
    <m/>
    <m/>
    <m/>
    <m/>
    <m/>
    <m/>
    <m/>
    <m/>
  </r>
  <r>
    <s v="Ok"/>
    <s v="Ok"/>
    <s v="Ok"/>
    <x v="225"/>
    <m/>
    <n v="2025"/>
    <x v="686"/>
    <s v="Italy"/>
    <s v="Como"/>
    <x v="0"/>
    <x v="3"/>
    <x v="683"/>
    <m/>
    <s v="Other early stage\Late stage"/>
    <s v="Autocandidatura"/>
    <s v="Autocandidatura"/>
    <s v="Federico Faugno"/>
    <s v="3bee.federico@gmail.com"/>
    <x v="493"/>
    <d v="2021-10-15T00:00:00"/>
    <x v="0"/>
    <s v="VV5"/>
    <m/>
    <x v="1"/>
    <m/>
    <m/>
    <s v="Il fatturato 2020: €1,6m; il 2021E si attesta a €3,8m. Stanno costruendo un round da €6m per finanziare la fase di scaleup in Europa._x000a_Fatta intro call l'8/9, ci hanno inviato del materiale aggiuntivo._x000a_Alessandro ha fatto un passaggio da un suo contatto in Amadori (Carlo Prevedini), che ha confermato che non c'è interesse per loro da un punto di vista industriale._x000a_Condiviso teasanche con A|mpact per second opinion."/>
    <d v="2021-07-19T00:00:00"/>
    <x v="225"/>
    <s v="OUT"/>
    <m/>
    <m/>
    <m/>
    <m/>
    <m/>
    <m/>
    <m/>
    <m/>
    <m/>
    <m/>
    <m/>
    <m/>
    <m/>
    <m/>
    <m/>
    <m/>
    <m/>
    <m/>
    <m/>
    <m/>
    <m/>
    <m/>
    <m/>
    <m/>
    <m/>
  </r>
  <r>
    <s v="Ok"/>
    <s v="Ok"/>
    <s v="Ok"/>
    <x v="220"/>
    <m/>
    <n v="2039"/>
    <x v="687"/>
    <s v="Abroad"/>
    <s v="Londra"/>
    <x v="10"/>
    <x v="3"/>
    <x v="684"/>
    <m/>
    <s v="Start-up stage\Venture"/>
    <s v="Teresa Stranska-Pichdeck"/>
    <s v="Advisor"/>
    <s v="Teresa Stranska"/>
    <s v="teresa@pitchthedeck.com"/>
    <x v="494"/>
    <d v="2021-09-02T00:00:00"/>
    <x v="0"/>
    <s v="VV5"/>
    <m/>
    <x v="16"/>
    <m/>
    <m/>
    <s v="Stanno raccogliendo £2m con una valutazione pre-money di £6m. Non i target per VV5, perché basata a Londra."/>
    <d v="2021-07-23T00:00:00"/>
    <x v="220"/>
    <s v="OUT"/>
    <m/>
    <m/>
    <m/>
    <m/>
    <m/>
    <m/>
    <m/>
    <m/>
    <m/>
    <m/>
    <m/>
    <m/>
    <m/>
    <m/>
    <m/>
    <m/>
    <m/>
    <m/>
    <m/>
    <m/>
    <m/>
    <m/>
    <m/>
    <m/>
    <m/>
  </r>
  <r>
    <s v="Ok"/>
    <s v="Ok"/>
    <s v="Ok"/>
    <x v="224"/>
    <m/>
    <n v="2040"/>
    <x v="688"/>
    <s v="Abroad"/>
    <s v="Madrid"/>
    <x v="15"/>
    <x v="1"/>
    <x v="685"/>
    <m/>
    <s v="Start-up stage\Venture"/>
    <s v="Autocandidatura"/>
    <s v="Autocandidatura"/>
    <s v=" Alejandro Fresneda"/>
    <s v="alejandro@goyaba.co"/>
    <x v="495"/>
    <d v="2021-07-29T00:00:00"/>
    <x v="0"/>
    <s v="VV5"/>
    <m/>
    <x v="16"/>
    <m/>
    <m/>
    <s v="Iniziativa "/>
    <d v="2021-07-23T00:00:00"/>
    <x v="224"/>
    <s v="OUT"/>
    <m/>
    <m/>
    <m/>
    <m/>
    <m/>
    <m/>
    <m/>
    <m/>
    <m/>
    <m/>
    <m/>
    <m/>
    <m/>
    <m/>
    <m/>
    <m/>
    <m/>
    <m/>
    <m/>
    <m/>
    <m/>
    <m/>
    <m/>
    <m/>
    <m/>
  </r>
  <r>
    <s v="Ok"/>
    <s v="Ok"/>
    <s v="Ok"/>
    <x v="93"/>
    <m/>
    <n v="2043"/>
    <x v="689"/>
    <s v="Italy"/>
    <s v="Bolzano"/>
    <x v="2"/>
    <x v="3"/>
    <x v="686"/>
    <m/>
    <s v="Start-up stage\Venture"/>
    <s v="Maurizio Vendramini-My Draco"/>
    <s v="Advisor"/>
    <s v="Maurizio Vendramini"/>
    <s v="maurizio.vendramini@mydraco.biz"/>
    <x v="496"/>
    <d v="2024-03-04T00:00:00"/>
    <x v="0"/>
    <s v="VV5"/>
    <m/>
    <x v="3"/>
    <m/>
    <m/>
    <s v="Rejected a luglio 2021 con motivazione 1.a_x000a_Fatturato: 2020: €128k._x000a_Fatturato atteso: 2024e: circa €100k; 2025e: €1m_x000a_Fundraised: 2017: €20k da H-FARM; 2028/2019: €132k; 2018/2020: €350k da Alma Grand SA ad una pre money di €1,2m; 2019/2020: €113k; 2020/2021: €180k grant; 2021/2022: €231 grant; 2022: €70k grant fa EIC; 2023: €500k da Club deal ad una pre money di €1,3m._x000a_Fundraising: €2m ad una pre money di €8m_x000a__x000a_&gt; motivo rejection: fase di vita e percorso di crescita"/>
    <d v="2021-07-23T00:00:00"/>
    <x v="93"/>
    <s v="OUT"/>
    <m/>
    <m/>
    <m/>
    <m/>
    <m/>
    <m/>
    <m/>
    <m/>
    <m/>
    <m/>
    <m/>
    <m/>
    <m/>
    <m/>
    <m/>
    <m/>
    <m/>
    <m/>
    <m/>
    <m/>
    <m/>
    <m/>
    <m/>
    <m/>
    <m/>
  </r>
  <r>
    <s v="Ok"/>
    <s v="Ok"/>
    <s v="Ok"/>
    <x v="108"/>
    <m/>
    <n v="2044"/>
    <x v="690"/>
    <s v="Italy"/>
    <s v="Milano"/>
    <x v="0"/>
    <x v="1"/>
    <x v="687"/>
    <m/>
    <s v="Other early stage\Late stage"/>
    <s v="Roberto Nigro"/>
    <s v="Altri"/>
    <s v="Enrico Trombini"/>
    <s v="et@lampoo.com"/>
    <x v="496"/>
    <d v="2022-11-14T00:00:00"/>
    <x v="0"/>
    <s v="VV5"/>
    <m/>
    <x v="5"/>
    <m/>
    <m/>
    <s v="Il fatturato 2020 si è attestato intorno ai €700k. Al 2021E la società mira ad un fatturato intorno ai €2m; il BP prevede ricavi al 2023 di €12m circa._x000a_Si differenzia dai numerosi competitor esistenti (Vinted, Depoop, Rebele) per il più alto livello di servizio (eg, one-day delivery, free return)._x000a_Hanno recentemente chiuso un round da €6m da un club deal di investitori privati (tra cui Moffu Labs). Hanno a piano un seconda round in H2 2022._x000a__x000a_Rejected a ottobre 2021 con motivazione 2.a, Giulio propone di risentirli._x000a_Roberto Nigro ci farà sapere quando aprono il fundarising per fissare call di aggiornamento._x000a__x000a_Rejecteed a giugno 2022 con motivazione 2.a, ci sono stati reintrodotti da Michele Costabile._x000a_Li ha incontrati Amedeo, non di interesse."/>
    <d v="2021-07-23T00:00:00"/>
    <x v="108"/>
    <s v="OUT"/>
    <m/>
    <m/>
    <m/>
    <m/>
    <m/>
    <m/>
    <m/>
    <m/>
    <m/>
    <m/>
    <m/>
    <m/>
    <m/>
    <m/>
    <m/>
    <m/>
    <m/>
    <m/>
    <m/>
    <m/>
    <m/>
    <m/>
    <m/>
    <m/>
    <m/>
  </r>
  <r>
    <s v="Ok"/>
    <s v="Ok"/>
    <s v="Ok"/>
    <x v="176"/>
    <m/>
    <n v="2046"/>
    <x v="691"/>
    <s v="Italy"/>
    <s v="Milano"/>
    <x v="0"/>
    <x v="3"/>
    <x v="688"/>
    <m/>
    <s v="Start-up stage\Venture"/>
    <s v="Ottavio Maria Campigli-Badenoch + Clark"/>
    <s v="Advisor"/>
    <s v="Ottavio Maria "/>
    <s v="ottavio.campigli@badenochandclark.it"/>
    <x v="497"/>
    <d v="2022-02-25T00:00:00"/>
    <x v="0"/>
    <s v="VV5"/>
    <m/>
    <x v="12"/>
    <m/>
    <m/>
    <s v="Fatturato in calo dal 2018; nel 2020 la società ha fatturato €527k. Non credo possa interessare a VV5._x000a_Hanno chiuso nel maggio 2020 un round da €3m con LIFTT, IAG e altri investitori._x000a_Obiettivo di fatturato 2021: €1,8_x000a__x000a_Già bocciata a settembre 2021 (1.h); risegnalata da O. Campigli."/>
    <d v="2021-08-05T00:00:00"/>
    <x v="176"/>
    <s v="OUT"/>
    <m/>
    <m/>
    <m/>
    <m/>
    <m/>
    <m/>
    <m/>
    <m/>
    <m/>
    <m/>
    <m/>
    <m/>
    <m/>
    <m/>
    <m/>
    <m/>
    <m/>
    <m/>
    <m/>
    <m/>
    <m/>
    <m/>
    <m/>
    <m/>
    <m/>
  </r>
  <r>
    <s v="Ok"/>
    <s v="Ok"/>
    <s v="Ok"/>
    <x v="178"/>
    <m/>
    <n v="2047"/>
    <x v="692"/>
    <s v="Italy"/>
    <s v="Torino"/>
    <x v="11"/>
    <x v="1"/>
    <x v="689"/>
    <m/>
    <s v="Start-up stage\Venture"/>
    <s v="Maurizio Vendramini-My Draco"/>
    <s v="Advisor"/>
    <s v="Maurizio Vendramini "/>
    <s v="maurizio.vendramini@mydraco.biz"/>
    <x v="498"/>
    <d v="2021-09-09T00:00:00"/>
    <x v="0"/>
    <s v="VV5"/>
    <m/>
    <x v="3"/>
    <m/>
    <m/>
    <s v="Progetto seed. Valutazione pre-money di €1.2m; fabbisogno richiesto di €200k._x000a_Competizione con player di rilievo che offrono soluzioni di marketing automation (eg, Salesforce)."/>
    <d v="2021-08-05T00:00:00"/>
    <x v="178"/>
    <s v="OUT"/>
    <m/>
    <m/>
    <m/>
    <m/>
    <m/>
    <m/>
    <m/>
    <m/>
    <m/>
    <m/>
    <m/>
    <m/>
    <m/>
    <m/>
    <m/>
    <m/>
    <m/>
    <m/>
    <m/>
    <m/>
    <m/>
    <m/>
    <m/>
    <m/>
    <m/>
  </r>
  <r>
    <s v="Ok"/>
    <s v="Ok"/>
    <s v="Ok"/>
    <x v="178"/>
    <m/>
    <n v="2048"/>
    <x v="693"/>
    <s v="Italy"/>
    <s v="Salerno"/>
    <x v="12"/>
    <x v="1"/>
    <x v="690"/>
    <m/>
    <s v="Start-up stage\Venture"/>
    <s v="Autocandidatura"/>
    <s v="Autocandidatura"/>
    <s v="Annunziata Cirillo"/>
    <s v="info@fl ade.it"/>
    <x v="499"/>
    <d v="2021-09-09T00:00:00"/>
    <x v="0"/>
    <s v="VV5"/>
    <m/>
    <x v="1"/>
    <m/>
    <m/>
    <m/>
    <d v="2021-08-05T00:00:00"/>
    <x v="178"/>
    <s v="OUT"/>
    <m/>
    <m/>
    <m/>
    <m/>
    <m/>
    <m/>
    <m/>
    <m/>
    <m/>
    <m/>
    <m/>
    <m/>
    <m/>
    <m/>
    <m/>
    <m/>
    <m/>
    <m/>
    <m/>
    <m/>
    <m/>
    <m/>
    <m/>
    <m/>
    <m/>
  </r>
  <r>
    <s v="Ok"/>
    <s v="Ok"/>
    <s v="Ok"/>
    <x v="184"/>
    <m/>
    <n v="2051"/>
    <x v="694"/>
    <s v="Italy"/>
    <s v="Ferrara"/>
    <x v="1"/>
    <x v="9"/>
    <x v="691"/>
    <m/>
    <s v="Other early stage\Late stage"/>
    <s v="Cristina Bini-FII/CDP"/>
    <s v="Investitori professionali"/>
    <s v="Francesco Formica"/>
    <s v="francesco.formica@cdpequity.it"/>
    <x v="500"/>
    <d v="2021-10-01T00:00:00"/>
    <x v="0"/>
    <s v="VV5"/>
    <m/>
    <x v="0"/>
    <m/>
    <m/>
    <s v="L’investimento di €100m (+€200m di debito) andrà a finanziare la creazioni di 3 nuove serre (per raddoppiare la superficie) e di un impianto geotermico._x000a_Controllata 100% dalla famiglia Gostner, che preferisce che il round venga coperto da un unico investitore, quindi non in target per VV5."/>
    <d v="2021-08-05T00:00:00"/>
    <x v="184"/>
    <s v="OUT"/>
    <m/>
    <m/>
    <m/>
    <m/>
    <m/>
    <m/>
    <m/>
    <m/>
    <m/>
    <m/>
    <m/>
    <m/>
    <m/>
    <m/>
    <m/>
    <m/>
    <m/>
    <m/>
    <m/>
    <m/>
    <m/>
    <m/>
    <m/>
    <m/>
    <m/>
  </r>
  <r>
    <s v="Ok"/>
    <s v="Ok"/>
    <s v="Ok"/>
    <x v="178"/>
    <m/>
    <n v="2053"/>
    <x v="695"/>
    <s v="Italy"/>
    <s v="Avellino"/>
    <x v="12"/>
    <x v="2"/>
    <x v="692"/>
    <m/>
    <s v="Start-up stage\Venture"/>
    <s v="Vincenzo Vitale-Incubatore SEI"/>
    <s v="Investitori professionali"/>
    <s v="Vincenzo Vitale"/>
    <s v="vincenzo.vitale@incubatoresei.it"/>
    <x v="501"/>
    <d v="2021-09-09T00:00:00"/>
    <x v="0"/>
    <s v="VV5"/>
    <m/>
    <x v="3"/>
    <m/>
    <m/>
    <s v="Nel 2021 hanno fatturato €206k; le previsioni non sono da venture capital. Oltre agli economics, la richiesta di fabbisogno è di €500k."/>
    <d v="2021-08-05T00:00:00"/>
    <x v="178"/>
    <s v="OUT"/>
    <m/>
    <m/>
    <m/>
    <m/>
    <m/>
    <m/>
    <m/>
    <m/>
    <m/>
    <m/>
    <m/>
    <m/>
    <m/>
    <m/>
    <m/>
    <m/>
    <m/>
    <m/>
    <m/>
    <m/>
    <m/>
    <m/>
    <m/>
    <m/>
    <m/>
  </r>
  <r>
    <s v="Ok"/>
    <s v="Ok"/>
    <s v="Ok"/>
    <x v="176"/>
    <m/>
    <n v="2054"/>
    <x v="696"/>
    <s v="Italy"/>
    <s v="Milano"/>
    <x v="0"/>
    <x v="2"/>
    <x v="693"/>
    <m/>
    <s v="Start-up stage\Venture"/>
    <s v="Autocandidatura"/>
    <s v="Autocandidatura"/>
    <s v="Stefano Musso"/>
    <s v="stefano.musso@utego.it"/>
    <x v="502"/>
    <s v="25/0/2022"/>
    <x v="0"/>
    <s v="VV5"/>
    <m/>
    <x v="3"/>
    <m/>
    <m/>
    <s v="Primo aggregatore autorizzato dalla Banca d'Italia._x000a_Sia B2C (8,5k download, 2k attivi), sia B2B (ad oggi 2 clienti: AcomeA, Gruppo MOL)._x000a_Fatturato 2021: €120k (solo B2B); €1,7m nel 2022 (97% B2B); obiettivo €8m nel 2025._x000a_In raccolta per €2,5m ad una pre-money valuation di €5m._x000a_Hanno raccolto €500k nel 2019 in equity crowdfunding (20%)._x000a__x000a_Rejected a ottobre 2021 con motivazione 1.a, ci hanno riscritto a febbraio 2022  (dovevano crescere su clienti B2B; aspiravano anche ad entrare nel B2C tramite loro app con rischio di focus e risorse limitate)._x000a_Aumento di capitale aperto con capienza fino a €1m e target a €500k. Il round si chiude il 28 febbraio. Lead investor, AcomeA sgr, dovrebbe investire tra €200k e €300k. Pre-money: €5m._x000a_No nuovi clienti B2B e fatturato 2021 €120k."/>
    <d v="2021-08-05T00:00:00"/>
    <x v="176"/>
    <s v="OUT"/>
    <m/>
    <m/>
    <m/>
    <m/>
    <m/>
    <m/>
    <m/>
    <m/>
    <m/>
    <m/>
    <m/>
    <m/>
    <m/>
    <m/>
    <m/>
    <m/>
    <m/>
    <m/>
    <m/>
    <m/>
    <m/>
    <m/>
    <m/>
    <m/>
    <m/>
  </r>
  <r>
    <s v="Ok"/>
    <s v="Ok"/>
    <s v="Ok"/>
    <x v="220"/>
    <m/>
    <n v="2057"/>
    <x v="697"/>
    <s v="Italy"/>
    <s v="Milano"/>
    <x v="0"/>
    <x v="3"/>
    <x v="694"/>
    <m/>
    <s v="Start-up stage\Venture"/>
    <s v="Autocandidatura"/>
    <s v="Autocandidatura"/>
    <s v="Maurizio Rea"/>
    <s v="maurizio.rea@aerariumchain.com"/>
    <x v="503"/>
    <d v="2021-09-02T00:00:00"/>
    <x v="0"/>
    <s v="VV4"/>
    <s v="Si"/>
    <x v="3"/>
    <m/>
    <m/>
    <s v="Iniziativa fondata nel 2014 in raccolta per €500k su valutazione pre-money di €3m. Vorrebbero chiudere il round entro ottobre 2021._x000a_L'iniziativa non presenta ancora ricavi e considera da piano di fatturare al primo anno di attivita circa €600k. Il business plan prevede in circa 4 anni di arrivare a €42m. A mio avviso, la società non ha requisiti dimensionali per andare avanti con le analisi."/>
    <d v="2021-08-31T00:00:00"/>
    <x v="220"/>
    <s v="OUT"/>
    <m/>
    <m/>
    <m/>
    <m/>
    <m/>
    <m/>
    <m/>
    <m/>
    <m/>
    <m/>
    <m/>
    <m/>
    <m/>
    <m/>
    <m/>
    <m/>
    <m/>
    <m/>
    <m/>
    <m/>
    <m/>
    <m/>
    <m/>
    <m/>
    <m/>
  </r>
  <r>
    <s v="Ok"/>
    <s v="Ok"/>
    <s v="Ok"/>
    <x v="178"/>
    <m/>
    <n v="2060"/>
    <x v="698"/>
    <s v="Italy"/>
    <s v="La Spezia"/>
    <x v="14"/>
    <x v="2"/>
    <x v="695"/>
    <m/>
    <s v="Start-up stage\Venture"/>
    <s v="Autocandidatura"/>
    <s v="Autocandidatura"/>
    <s v="Augusto Vecchi"/>
    <s v="ceo@italy-crowd.com"/>
    <x v="504"/>
    <d v="2021-09-09T00:00:00"/>
    <x v="0"/>
    <s v="VV5"/>
    <m/>
    <x v="3"/>
    <m/>
    <m/>
    <s v="Iniziativa che inizierà a fatturare dal 2022. I ricavi riportati al primo anno di attività saranno di circa €250k. Il piano prospettico prevede che al 2025 la società fatturerà circa €970k._x000a_Valutazione pre-money di €1.2m._x000a_"/>
    <d v="2021-08-31T00:00:00"/>
    <x v="178"/>
    <s v="OUT"/>
    <m/>
    <m/>
    <m/>
    <m/>
    <m/>
    <m/>
    <m/>
    <m/>
    <m/>
    <m/>
    <m/>
    <m/>
    <m/>
    <m/>
    <m/>
    <m/>
    <m/>
    <m/>
    <m/>
    <m/>
    <m/>
    <m/>
    <m/>
    <m/>
    <m/>
  </r>
  <r>
    <s v="Ok"/>
    <s v="Ok"/>
    <s v="Ok"/>
    <x v="178"/>
    <m/>
    <n v="2063"/>
    <x v="699"/>
    <s v="Italy"/>
    <s v="Milano"/>
    <x v="0"/>
    <x v="1"/>
    <x v="696"/>
    <m/>
    <s v="Start-up stage\Venture"/>
    <s v="Autocandidatura"/>
    <s v="Autocandidatura"/>
    <s v="Valentina Fabbri "/>
    <s v="valentina.fabbri@retailcapital.it"/>
    <x v="505"/>
    <d v="2021-09-09T00:00:00"/>
    <x v="0"/>
    <s v="VV5"/>
    <m/>
    <x v="3"/>
    <m/>
    <m/>
    <s v="Iniziativa che inizia a fatturare quest'anno. Il piano prospettico prevede che l'anno prossimo l'azienda supererà €1m di fatturato e che arriverà a circa €10m di fatturato nel 2025._x000a_Il round di finanziamento è di €300k.i._x000a_"/>
    <d v="2021-08-31T00:00:00"/>
    <x v="178"/>
    <s v="OUT"/>
    <m/>
    <m/>
    <m/>
    <m/>
    <m/>
    <m/>
    <m/>
    <m/>
    <m/>
    <m/>
    <m/>
    <m/>
    <m/>
    <m/>
    <m/>
    <m/>
    <m/>
    <m/>
    <m/>
    <m/>
    <m/>
    <m/>
    <m/>
    <m/>
    <m/>
  </r>
  <r>
    <s v="Ok"/>
    <s v="Ok"/>
    <s v="Ok"/>
    <x v="138"/>
    <m/>
    <n v="2066"/>
    <x v="700"/>
    <s v="Italy"/>
    <s v="Caltanissetta "/>
    <x v="9"/>
    <x v="6"/>
    <x v="697"/>
    <m/>
    <s v="Start-up stage\Venture"/>
    <s v="Autocandidatura"/>
    <s v="Autocandidatura"/>
    <s v="Marco Cannemi"/>
    <s v="m.cannemi@smartdonor.it"/>
    <x v="505"/>
    <d v="2021-09-16T00:00:00"/>
    <x v="0"/>
    <s v="VV5"/>
    <m/>
    <x v="5"/>
    <m/>
    <m/>
    <s v="Non sono presenti nel pitch deck né informazioni sui financials, né sull'investimento in raccolta._x000a_In generale, l'iniziativa non mi sembra essere in target, considerata la traction limitata e il mercato di riferimento poco interessante."/>
    <d v="2021-08-31T00:00:00"/>
    <x v="138"/>
    <s v="OUT"/>
    <m/>
    <m/>
    <m/>
    <m/>
    <m/>
    <m/>
    <m/>
    <m/>
    <m/>
    <m/>
    <m/>
    <m/>
    <m/>
    <m/>
    <m/>
    <m/>
    <m/>
    <m/>
    <m/>
    <m/>
    <m/>
    <m/>
    <m/>
    <m/>
    <m/>
  </r>
  <r>
    <s v="Ok"/>
    <s v="Ok"/>
    <s v="Ok"/>
    <x v="226"/>
    <m/>
    <n v="2067"/>
    <x v="701"/>
    <s v="Italy"/>
    <s v="Milano"/>
    <x v="0"/>
    <x v="2"/>
    <x v="698"/>
    <m/>
    <s v="Start-up stage\Venture"/>
    <s v="Autocandidatura"/>
    <s v="Autocandidatura"/>
    <s v="Procolo Casella"/>
    <s v="p.casella@sooneat.com"/>
    <x v="370"/>
    <d v="2022-09-05T00:00:00"/>
    <x v="0"/>
    <s v="VV5"/>
    <m/>
    <x v="3"/>
    <m/>
    <m/>
    <s v="Ci ha riscritto a novembre 2021, poi di nuovo a gennaio 2022 e ad agosto._x000a_Ancora pre-revenues, round da €600k"/>
    <d v="2021-08-31T00:00:00"/>
    <x v="226"/>
    <s v="OUT"/>
    <m/>
    <m/>
    <m/>
    <m/>
    <m/>
    <m/>
    <m/>
    <m/>
    <m/>
    <m/>
    <m/>
    <m/>
    <m/>
    <m/>
    <m/>
    <m/>
    <m/>
    <m/>
    <m/>
    <m/>
    <m/>
    <m/>
    <m/>
    <m/>
    <m/>
  </r>
  <r>
    <s v="Ok"/>
    <s v="Ok"/>
    <s v="Ok"/>
    <x v="227"/>
    <m/>
    <n v="1660"/>
    <x v="702"/>
    <s v="Italy"/>
    <s v="Milano"/>
    <x v="0"/>
    <x v="8"/>
    <x v="699"/>
    <m/>
    <s v="Other early stage\Late stage"/>
    <s v="Renato Salsa-EY"/>
    <s v="Advisor"/>
    <s v="Renato Salsa"/>
    <s v="renato.salsa@it.ey.com"/>
    <x v="506"/>
    <d v="2020-11-23T00:00:00"/>
    <x v="0"/>
    <s v="VV5"/>
    <m/>
    <x v="3"/>
    <m/>
    <m/>
    <s v="Fatta call  il 3/11. Vorrebbero chiudere round per inizio anno 2021; il fatturato è calato perché hanno perso commessa e ad oggi si attesta a circa €750k._x000a_Il fabbisogno richiesto è di €3m su valutazione pre-money di €15m. I €3m serviranno ad aggredire il mercato US._x000a_Stanno parlando con CDP (Scuderi) e Gruppo Barletta._x000a_Ci invieranno docs aggiuntiva in settimana (economics storici e breakdown clienti)."/>
    <d v="2020-09-11T00:00:00"/>
    <x v="227"/>
    <s v="OUT"/>
    <m/>
    <m/>
    <m/>
    <m/>
    <m/>
    <m/>
    <m/>
    <m/>
    <m/>
    <m/>
    <m/>
    <m/>
    <m/>
    <m/>
    <m/>
    <m/>
    <m/>
    <m/>
    <m/>
    <m/>
    <m/>
    <m/>
    <m/>
    <m/>
    <m/>
  </r>
  <r>
    <s v="Ok"/>
    <s v="Ok"/>
    <s v="Ok"/>
    <x v="185"/>
    <m/>
    <n v="2069"/>
    <x v="703"/>
    <s v="Italy"/>
    <s v="Padova"/>
    <x v="13"/>
    <x v="3"/>
    <x v="700"/>
    <m/>
    <s v="Start-up stage\Venture"/>
    <s v="Autocandidatura"/>
    <s v="Autocandidatura"/>
    <s v="Alessio Vincenzo La Rosa"/>
    <s v="alessio.larosa@wecanconsulting.it"/>
    <x v="370"/>
    <d v="2021-09-27T00:00:00"/>
    <x v="0"/>
    <s v="VV5"/>
    <m/>
    <x v="3"/>
    <m/>
    <m/>
    <s v="Nata nel 2021._x000a_Fatturato atteso nel 2021 €190k, nel 2022 €1,1m._x000a_Sono controllati da Wecanconsulting, insieme a AgentePiù.it."/>
    <d v="2021-08-31T00:00:00"/>
    <x v="185"/>
    <s v="OUT"/>
    <m/>
    <m/>
    <m/>
    <m/>
    <m/>
    <m/>
    <m/>
    <m/>
    <m/>
    <m/>
    <m/>
    <m/>
    <m/>
    <m/>
    <m/>
    <m/>
    <m/>
    <m/>
    <m/>
    <m/>
    <m/>
    <m/>
    <m/>
    <m/>
    <m/>
  </r>
  <r>
    <s v="Ok"/>
    <s v="Ok"/>
    <s v="Ok"/>
    <x v="225"/>
    <m/>
    <n v="2072"/>
    <x v="704"/>
    <s v="Italy"/>
    <s v="Roma"/>
    <x v="7"/>
    <x v="1"/>
    <x v="701"/>
    <m/>
    <s v="Other early stage\Late stage"/>
    <s v="Autocandidatura"/>
    <s v="Autocandidatura"/>
    <s v="Giorgio Paglioni"/>
    <s v="giorgio@tatatu.com"/>
    <x v="507"/>
    <d v="2021-10-06T00:00:00"/>
    <x v="0"/>
    <s v="VV4"/>
    <s v="No"/>
    <x v="0"/>
    <m/>
    <m/>
    <s v="Fatta intro call per il 6/10 con Advisor BNP Paribas:_x000a_Il CEO Andrea Iervolino è un produttore cinemtografico con ottimi contatti nel mondo del cinema (attori del calibro di Antonio Banderas e Johnny Depp sostengono l'iniziativa), e anche il team e gli advisor con grande esperienza._x000a_Ad oggi 300k utenti (solo passaparola), entro fine anno grazie al lancio di una campagna di marketing puntano ad arrivare a 3m di utenti. Obiettivo di 90m di utenti entro il 2025._x000a_Fatturato 2021 previsto di €81m, derivante da campagne di advertisment sull'app da parte di produttori cinematografici (che pagano per avere visibilità, ma poi hanno con Tatatu un accordo di creazione contenuto). Per questo motivo, EDITDA di €2m._x000a_Stanno raccogliendo un round da €100m."/>
    <d v="2021-09-08T00:00:00"/>
    <x v="225"/>
    <s v="OUT"/>
    <m/>
    <m/>
    <m/>
    <m/>
    <m/>
    <m/>
    <m/>
    <m/>
    <m/>
    <m/>
    <m/>
    <m/>
    <m/>
    <m/>
    <m/>
    <m/>
    <m/>
    <m/>
    <m/>
    <m/>
    <m/>
    <m/>
    <m/>
    <m/>
    <m/>
  </r>
  <r>
    <s v="Ok"/>
    <s v="Ok"/>
    <s v="Ok"/>
    <x v="138"/>
    <m/>
    <n v="2074"/>
    <x v="705"/>
    <s v="Italy"/>
    <s v="Catania"/>
    <x v="9"/>
    <x v="1"/>
    <x v="702"/>
    <m/>
    <s v="Start-up stage\Venture"/>
    <s v="Autocandidatura"/>
    <s v="Autocandidatura"/>
    <s v="Alessandro La Rosa"/>
    <s v="alessandro@creationdose.com "/>
    <x v="508"/>
    <d v="2021-09-16T00:00:00"/>
    <x v="0"/>
    <s v="VV5"/>
    <m/>
    <x v="3"/>
    <m/>
    <m/>
    <s v="Business model molto simile a Buzzoole._x000a_Nati nel 2018, hanno chiuso il 2020 con €450k di fatturato e hanno l'obiettivo di superare il €1m di fatturato nel 2021 (hanno chiuso il S1 con €400k)._x000a_Hanno aperto il loro terzo aumento di capitale (Round Bridge) il 2/07/21, con un massimo di raccolta di €400k ad una valorizzazione pre-money di €4m che è possibile sottoscrivere fino al 10/09/21 (ci hanno mandato la mail di 31/08/21). Raccoglieranno poi un round istituzionale da €600k più avanti nell'anno, per un totale di raccolta Series A di €1m."/>
    <d v="2021-09-08T00:00:00"/>
    <x v="138"/>
    <s v="OUT"/>
    <m/>
    <m/>
    <m/>
    <m/>
    <m/>
    <m/>
    <m/>
    <m/>
    <m/>
    <m/>
    <m/>
    <m/>
    <m/>
    <m/>
    <m/>
    <m/>
    <m/>
    <m/>
    <m/>
    <m/>
    <m/>
    <m/>
    <m/>
    <m/>
    <m/>
  </r>
  <r>
    <s v="Ok"/>
    <s v="Ok"/>
    <s v="Ok"/>
    <x v="219"/>
    <m/>
    <n v="2078"/>
    <x v="706"/>
    <s v="Italy"/>
    <s v="Bergamo"/>
    <x v="0"/>
    <x v="3"/>
    <x v="703"/>
    <m/>
    <s v="Start-up stage\Venture"/>
    <s v="Autocandidatura"/>
    <s v="Autocandidatura"/>
    <s v="Giacomo Zenoni"/>
    <s v="giacomo.zenoni@daze.eu"/>
    <x v="509"/>
    <d v="2023-09-13T00:00:00"/>
    <x v="0"/>
    <s v="VV5"/>
    <m/>
    <x v="2"/>
    <m/>
    <m/>
    <s v="Hanno chiuso il 2022 con €5,4m di ricavi (vs. €1,8m nel 2021), di cui €4,5m derivanti da hardware (prodotto Dazebox C). Ricavi attesi nel 2023: €11m (ricavi Q1 2023 pari a poco più di €1m, sotto le aspettative a causa di problemi sul canale distributivo)._x000a__x000a_Rejected a luglio 2023 con motivazione 3.c, ci ha riscritto il founder a settembre 2023 per un update sul round: CDP VC ha firmato il TS a una pre-money di €25m, in corso la DD per il round da €11-13m, lo spazio disponibile sarebbe di €3-5m._x000a_Sul prodotto Dazeplug ci sono stati dei passi avanti con il gruppo Stellantis._x000a__x000a_&gt; motivo rejection: struttura dell'operazione"/>
    <d v="2021-09-08T00:00:00"/>
    <x v="219"/>
    <s v="OUT"/>
    <m/>
    <m/>
    <m/>
    <m/>
    <m/>
    <m/>
    <m/>
    <m/>
    <m/>
    <m/>
    <m/>
    <m/>
    <m/>
    <m/>
    <m/>
    <m/>
    <m/>
    <m/>
    <m/>
    <m/>
    <m/>
    <m/>
    <m/>
    <m/>
    <m/>
  </r>
  <r>
    <s v="Ok"/>
    <s v="Ok"/>
    <s v="Ok"/>
    <x v="138"/>
    <m/>
    <n v="2086"/>
    <x v="707"/>
    <s v="Italy"/>
    <s v="Torino"/>
    <x v="11"/>
    <x v="3"/>
    <x v="704"/>
    <m/>
    <s v="Start-up stage\Venture"/>
    <s v="Cristina Bini-FII/CDP"/>
    <s v="Investitori professionali"/>
    <s v="Maurizio Melzi"/>
    <s v="maurizio.melzi@quandopasso.com "/>
    <x v="510"/>
    <d v="2021-09-16T00:00:00"/>
    <x v="0"/>
    <s v="VV5"/>
    <m/>
    <x v="3"/>
    <m/>
    <m/>
    <s v="Clienti target: operatori nel settore della mobilità, retailers, operatori nel settore turistico._x000a_Revenues model: set up fee + fee ricorrente + manutezione._x000a_Round: €300k-1m._x000a_Nelle notizie si legge che hanno appena chiuso un contratto con la società autostrade svizzera._x000a_Non ci sono dettagli sul livello di fatturato."/>
    <d v="2021-09-14T00:00:00"/>
    <x v="138"/>
    <s v="OUT"/>
    <m/>
    <m/>
    <m/>
    <m/>
    <m/>
    <m/>
    <m/>
    <m/>
    <m/>
    <m/>
    <m/>
    <m/>
    <m/>
    <m/>
    <m/>
    <m/>
    <m/>
    <m/>
    <m/>
    <m/>
    <m/>
    <m/>
    <m/>
    <m/>
    <m/>
  </r>
  <r>
    <s v="Ok"/>
    <s v="Ok"/>
    <s v="Ok"/>
    <x v="2"/>
    <m/>
    <n v="2080"/>
    <x v="708"/>
    <s v="Italy"/>
    <s v="Milano"/>
    <x v="0"/>
    <x v="2"/>
    <x v="705"/>
    <m/>
    <s v="Start-up stage\Venture"/>
    <s v="Angelo Ragnatela"/>
    <s v="Advisor"/>
    <s v="Angelo Ragnatela"/>
    <s v="investor@borsinorifiuti.com"/>
    <x v="511"/>
    <d v="2025-03-10T00:00:00"/>
    <x v="0"/>
    <s v="VV5"/>
    <m/>
    <x v="3"/>
    <m/>
    <m/>
    <s v="Rejected a settembre 2021 con motivazione 1.m e a luglio 2023 con motivazione 1.h e a novembre 2023 con motivaizone 1.h (percorso di crescita)._x000a_Fatturato 2019: €170k; 2020: €80k; 2021:€77k; 2022: €68k; 2023e: €184k; 2024e: €1,3m; 2025e: €4,3m_x000a__x000a_Fundraising: In raccolta per €1,4m_x000a__x000a_&gt; motivo rejection: Dubbi su fase di vita e crescita attuale."/>
    <d v="2021-09-24T00:00:00"/>
    <x v="2"/>
    <s v="OUT"/>
    <m/>
    <m/>
    <m/>
    <m/>
    <m/>
    <m/>
    <m/>
    <m/>
    <m/>
    <m/>
    <m/>
    <m/>
    <m/>
    <m/>
    <m/>
    <m/>
    <m/>
    <m/>
    <m/>
    <m/>
    <m/>
    <m/>
    <m/>
    <m/>
    <m/>
  </r>
  <r>
    <s v="Ok"/>
    <s v="Ok"/>
    <s v="Ok"/>
    <x v="228"/>
    <m/>
    <n v="2089"/>
    <x v="709"/>
    <s v="Italy"/>
    <s v="Torino"/>
    <x v="11"/>
    <x v="1"/>
    <x v="706"/>
    <m/>
    <s v="Start-up stage\Venture"/>
    <s v="Francesco Andrulli-Sella Corporate &amp; Investment Banking"/>
    <s v="Advisor"/>
    <s v="Francesco Andrulli"/>
    <s v="francesco.andrulli@sella.it"/>
    <x v="512"/>
    <d v="2023-10-30T00:00:00"/>
    <x v="0"/>
    <s v="VV5"/>
    <m/>
    <x v="3"/>
    <m/>
    <m/>
    <s v="Rejected a novembre 2021 con motivazione 1.a, risegnalata da Angelo De Marco di Finnat._x000a_Già attivi in 1500 città italiane, collaborano con +22k sport club (di cui circa 200 paganti) e vantano +56k users._x000a_Team di 18 professionisti con esperienza._x000a_Ricavi: 2021: €87k; 2022: €305k; 2023e: €350k; 2024e: €750k; 2027e: €27m_x000a_Ebitda: 2021: -€637k; 2022: -€385k; 2023e: -€190k; 2024e: €30k; 2027e: €5m_x000a_Fundraised: €1,7m 2020-2022_x000a_Fundraising: €630k pre money valuation €6,5m_x000a__x000a_&gt; motivo rejection: fase di vita, dubbi anche su crescita attuale."/>
    <d v="2021-09-24T00:00:00"/>
    <x v="228"/>
    <s v="OUT"/>
    <m/>
    <m/>
    <m/>
    <m/>
    <m/>
    <m/>
    <m/>
    <m/>
    <m/>
    <m/>
    <m/>
    <m/>
    <m/>
    <m/>
    <m/>
    <m/>
    <m/>
    <m/>
    <m/>
    <m/>
    <m/>
    <m/>
    <m/>
    <m/>
    <m/>
  </r>
  <r>
    <s v="Ok"/>
    <s v="Ok"/>
    <s v="Ok"/>
    <x v="185"/>
    <m/>
    <n v="2090"/>
    <x v="710"/>
    <s v="Italy"/>
    <s v="Catania"/>
    <x v="9"/>
    <x v="3"/>
    <x v="707"/>
    <m/>
    <s v="Start-up stage\Venture"/>
    <s v="Maurizio Vendramini-My Draco"/>
    <s v="Advisor"/>
    <s v="Maurizio Vendramini"/>
    <s v="maurizio.vendramini@mydraco.biz"/>
    <x v="171"/>
    <d v="2021-09-27T00:00:00"/>
    <x v="0"/>
    <s v="VV5"/>
    <m/>
    <x v="3"/>
    <m/>
    <m/>
    <s v="Sono in raccolta di €1m ad una pre-money di €3m._x000a_Hanno chiuso il 2020 con €170k e hanno come obiettivo €200k nel 2021."/>
    <d v="2021-09-24T00:00:00"/>
    <x v="185"/>
    <s v="OUT"/>
    <m/>
    <m/>
    <m/>
    <m/>
    <m/>
    <m/>
    <m/>
    <m/>
    <m/>
    <m/>
    <m/>
    <m/>
    <m/>
    <m/>
    <m/>
    <m/>
    <m/>
    <m/>
    <m/>
    <m/>
    <m/>
    <m/>
    <m/>
    <m/>
    <m/>
  </r>
  <r>
    <s v="Ok"/>
    <s v="Ok"/>
    <s v="Ok"/>
    <x v="181"/>
    <m/>
    <n v="1653"/>
    <x v="711"/>
    <s v="Italy"/>
    <s v="Roma"/>
    <x v="7"/>
    <x v="10"/>
    <x v="708"/>
    <m/>
    <s v="Start-up stage\Venture"/>
    <s v="Anna Maria Guerrini"/>
    <s v="Advisor"/>
    <s v="Anna Maria Guerrini"/>
    <s v="am.guerrini@gmail.com"/>
    <x v="513"/>
    <d v="2020-11-12T00:00:00"/>
    <x v="0"/>
    <s v="VV4"/>
    <s v="No"/>
    <x v="5"/>
    <s v="Yes"/>
    <m/>
    <s v="Dubbi su: mercato/need del prodotto antiabbandono; struttura organizzativa/societaria (da creare società e inquadrare team iniziativa); pipeline nuovi prodotti non particolarmente appealing (bracciale per monitoraggio bambini da 1 a 7 anni; cerotto con chip integratto per misurazione febbre)."/>
    <d v="2020-09-03T00:00:00"/>
    <x v="181"/>
    <s v="OUT"/>
    <m/>
    <m/>
    <m/>
    <m/>
    <m/>
    <m/>
    <m/>
    <m/>
    <m/>
    <m/>
    <m/>
    <m/>
    <m/>
    <m/>
    <m/>
    <m/>
    <m/>
    <m/>
    <m/>
    <m/>
    <m/>
    <m/>
    <m/>
    <m/>
    <m/>
  </r>
  <r>
    <s v="Ok"/>
    <s v="Ok"/>
    <s v="Ok"/>
    <x v="184"/>
    <m/>
    <n v="2094"/>
    <x v="712"/>
    <s v="Italy"/>
    <s v="Roma"/>
    <x v="7"/>
    <x v="6"/>
    <x v="709"/>
    <m/>
    <s v="Start-up stage\Venture"/>
    <s v="Autocandidatura"/>
    <s v="Autocandidatura"/>
    <s v="Raffaele Nudi"/>
    <s v="r.nudi@replycare.com "/>
    <x v="514"/>
    <d v="2021-09-30T00:00:00"/>
    <x v="0"/>
    <s v="VV4"/>
    <s v="No"/>
    <x v="3"/>
    <m/>
    <m/>
    <s v="Mercato con una forte competizione (Miodottore, Dottori.it)._x000a_Partiti nel 2017, chiuderanno il 2021 con un fatturato di €94k (ad oggi sono a €30k)._x000a_Sono in raccolta per €1,8m."/>
    <d v="2021-09-22T00:00:00"/>
    <x v="184"/>
    <s v="OUT"/>
    <m/>
    <m/>
    <m/>
    <m/>
    <m/>
    <m/>
    <m/>
    <m/>
    <m/>
    <m/>
    <m/>
    <m/>
    <m/>
    <m/>
    <m/>
    <m/>
    <m/>
    <m/>
    <m/>
    <m/>
    <m/>
    <m/>
    <m/>
    <m/>
    <m/>
  </r>
  <r>
    <s v="Ok"/>
    <s v="Ok"/>
    <s v="Ok"/>
    <x v="201"/>
    <m/>
    <n v="1701"/>
    <x v="713"/>
    <s v="Italy"/>
    <s v="Roma"/>
    <x v="7"/>
    <x v="2"/>
    <x v="710"/>
    <m/>
    <s v="Start-up stage\Venture"/>
    <s v="Autocandidatura"/>
    <s v="Autocandidatura"/>
    <s v="Giulio Graziani"/>
    <s v="info@shoesoffclub.com"/>
    <x v="403"/>
    <d v="2020-11-10T00:00:00"/>
    <x v="0"/>
    <s v="VV4"/>
    <s v="No"/>
    <x v="3"/>
    <m/>
    <m/>
    <s v="Progetto seed; da monitorare in quanto i founder hanno buona esperienza in team di exit."/>
    <d v="2020-10-29T00:00:00"/>
    <x v="201"/>
    <s v="OUT"/>
    <m/>
    <m/>
    <m/>
    <m/>
    <m/>
    <m/>
    <m/>
    <m/>
    <m/>
    <m/>
    <m/>
    <m/>
    <m/>
    <m/>
    <m/>
    <m/>
    <m/>
    <m/>
    <m/>
    <m/>
    <m/>
    <m/>
    <m/>
    <m/>
    <m/>
  </r>
  <r>
    <s v="Ok"/>
    <s v="Ok"/>
    <s v="Ok"/>
    <x v="59"/>
    <m/>
    <n v="2097"/>
    <x v="714"/>
    <s v="Italy"/>
    <s v="Ancona"/>
    <x v="5"/>
    <x v="1"/>
    <x v="711"/>
    <m/>
    <s v="Other early stage\Late stage"/>
    <s v="Francesco Meneschincheri-Mimosa"/>
    <s v="Advisor"/>
    <s v="Riccardo Luciani"/>
    <s v="riccardoluciani74@gmail.com"/>
    <x v="258"/>
    <d v="2023-01-24T00:00:00"/>
    <x v="0"/>
    <s v="VV5"/>
    <m/>
    <x v="12"/>
    <m/>
    <m/>
    <s v="Lavora con brand affermati (LIU-JO, Laura Biagiotti, Patrizia Pepe)._x000a_Ricavi 2020: €2,7m, 2021: 5m. EBITDA positive._x000a_In raccolta per €2m ad una pre-money valuation di €8m._x000a_Team: 4._x000a_Ricevuta da Agostino Baiocco una nuova versione del BP che include le assumption._x000a__x000a_Motivo rejection: percorso di crescita (fatturato '22: €5,7m)"/>
    <d v="2021-09-23T00:00:00"/>
    <x v="59"/>
    <s v="OUT"/>
    <m/>
    <m/>
    <m/>
    <m/>
    <m/>
    <m/>
    <m/>
    <m/>
    <m/>
    <m/>
    <m/>
    <m/>
    <m/>
    <m/>
    <m/>
    <m/>
    <m/>
    <m/>
    <m/>
    <m/>
    <m/>
    <m/>
    <m/>
    <m/>
    <m/>
  </r>
  <r>
    <s v="Ok"/>
    <s v="Ok"/>
    <s v="Ok"/>
    <x v="94"/>
    <m/>
    <n v="2099"/>
    <x v="715"/>
    <s v="Italy"/>
    <s v="Firenze"/>
    <x v="19"/>
    <x v="1"/>
    <x v="712"/>
    <m/>
    <s v="Other early stage\Late stage"/>
    <s v="Elena Vittone"/>
    <s v="Proprietaria"/>
    <s v="Andrea Nardi Dei"/>
    <s v="a.nardidei@3nd.it"/>
    <x v="515"/>
    <d v="2023-02-10T00:00:00"/>
    <x v="0"/>
    <s v="VV5"/>
    <m/>
    <x v="12"/>
    <m/>
    <m/>
    <s v="Bocciata a febbraio: 2.b._x000a_Arrivato dossier da advisor per nuovo round: €20-30m con pre-money €80-100m._x000a_Bocciata di nuovo a settembre 2021 con motivazione 3.c, ci è stata risegnalata a febbraio 2023._x000a__x000a_&gt; Alessandro sentirà Tommei._x000a_Motivo rejection: percorso di crescita, settore di riferimento"/>
    <d v="2021-09-27T00:00:00"/>
    <x v="94"/>
    <s v="OUT"/>
    <m/>
    <m/>
    <m/>
    <m/>
    <m/>
    <m/>
    <m/>
    <m/>
    <m/>
    <m/>
    <m/>
    <m/>
    <m/>
    <m/>
    <m/>
    <m/>
    <m/>
    <m/>
    <m/>
    <m/>
    <m/>
    <m/>
    <m/>
    <m/>
    <m/>
  </r>
  <r>
    <s v="Ok"/>
    <s v="Ok"/>
    <s v="Ok"/>
    <x v="90"/>
    <m/>
    <n v="2100"/>
    <x v="716"/>
    <s v="Italy"/>
    <s v="Roma"/>
    <x v="7"/>
    <x v="1"/>
    <x v="713"/>
    <m/>
    <s v="Other early stage\Late stage"/>
    <s v="Antonella Beltrame-INDACO"/>
    <s v="Investitori professionali"/>
    <s v="Francesco Giontella"/>
    <s v="francesco@bernabei.it"/>
    <x v="515"/>
    <d v="2021-10-21T00:00:00"/>
    <x v="3"/>
    <s v="VV4"/>
    <s v="No"/>
    <x v="2"/>
    <m/>
    <m/>
    <s v="Deal proposto da Indaco (€15m ad una pre-money valuation di €60m)._x000a_Dubbi sull'indipendenza manageriale e operativa di Bernabei Online rispetto alla azienda madre Bernabei Liquori; prima linea manageriale da costruire; piano di crescita con basse marginalità. Il tutto a fronte di una valutazione pre-money di €60m."/>
    <d v="2021-09-27T00:00:00"/>
    <x v="90"/>
    <s v="OUT"/>
    <m/>
    <m/>
    <m/>
    <m/>
    <m/>
    <m/>
    <m/>
    <m/>
    <m/>
    <m/>
    <m/>
    <m/>
    <m/>
    <m/>
    <m/>
    <m/>
    <m/>
    <m/>
    <m/>
    <m/>
    <m/>
    <m/>
    <m/>
    <m/>
    <m/>
  </r>
  <r>
    <s v="Ok"/>
    <s v="Ok"/>
    <s v="Ok"/>
    <x v="225"/>
    <m/>
    <n v="2143"/>
    <x v="717"/>
    <s v="Italy"/>
    <s v="Firenze"/>
    <x v="19"/>
    <x v="3"/>
    <x v="714"/>
    <m/>
    <s v="Start-up stage\Venture"/>
    <s v="Autocandidatura"/>
    <s v="Autocandidatura"/>
    <s v="Giovanni Beretta Anguissola"/>
    <s v="gbanguissola@hotmail.com"/>
    <x v="516"/>
    <d v="2021-10-08T00:00:00"/>
    <x v="0"/>
    <s v="VV5"/>
    <m/>
    <x v="3"/>
    <m/>
    <m/>
    <s v="Fatturato da gennaio a settembre 2021 di €60k._x000a_Non specificato fabbisogno di capitale per finanziare la crescita."/>
    <d v="2021-10-04T00:00:00"/>
    <x v="225"/>
    <s v="OUT"/>
    <m/>
    <m/>
    <m/>
    <m/>
    <m/>
    <m/>
    <m/>
    <m/>
    <m/>
    <m/>
    <m/>
    <m/>
    <m/>
    <m/>
    <m/>
    <m/>
    <m/>
    <m/>
    <m/>
    <m/>
    <m/>
    <m/>
    <m/>
    <m/>
    <m/>
  </r>
  <r>
    <s v="Ok"/>
    <s v="Ok"/>
    <s v="Ok"/>
    <x v="62"/>
    <m/>
    <n v="2144"/>
    <x v="718"/>
    <s v="Italy"/>
    <s v="Milano"/>
    <x v="0"/>
    <x v="1"/>
    <x v="715"/>
    <m/>
    <s v="Other early stage\Late stage"/>
    <s v="Fabio Mondini-CB Growth Capital"/>
    <s v="Advisor"/>
    <s v="Giovanni Meschia"/>
    <s v="Giovanni.Meschia@klgates.com"/>
    <x v="61"/>
    <d v="2022-04-07T00:00:00"/>
    <x v="0"/>
    <s v="VV5"/>
    <m/>
    <x v="15"/>
    <m/>
    <m/>
    <s v="La società è stata bocciata ad ottobre 2021 per rischio di concentrazione settoriale con Skinlabo (motivazione 1.m, rejected after first screening)._x000a_Fatturato lordo: €2,3m nel 2020, €2,6m nel 2021. Entro il 2024, stimano di realizzare ricavi per €20,9m._x000a_Dopo essere entrati nel mercato spagnolo, hanno l'obiettivo per il 2022-2023 di espandersi in Germania e Francia._x000a_Non ci sono informazioni relative al fundraising."/>
    <d v="2021-10-05T00:00:00"/>
    <x v="62"/>
    <s v="OUT"/>
    <m/>
    <m/>
    <m/>
    <m/>
    <m/>
    <m/>
    <m/>
    <m/>
    <m/>
    <m/>
    <m/>
    <m/>
    <m/>
    <m/>
    <m/>
    <m/>
    <m/>
    <m/>
    <m/>
    <m/>
    <m/>
    <m/>
    <m/>
    <m/>
    <m/>
  </r>
  <r>
    <s v="Ok"/>
    <s v="Ok"/>
    <s v="Ok"/>
    <x v="229"/>
    <m/>
    <n v="2145"/>
    <x v="719"/>
    <s v="Italy"/>
    <s v="Milano"/>
    <x v="0"/>
    <x v="2"/>
    <x v="716"/>
    <m/>
    <s v="Other early stage\Late stage"/>
    <s v="Fabio Mondini-CB Growth Capital"/>
    <s v="Advisor"/>
    <s v="Fabio Mondini_x000a_(CB Growth Capital)"/>
    <s v="fmondini@crossborder.it"/>
    <x v="61"/>
    <d v="2025-02-05T00:00:00"/>
    <x v="0"/>
    <s v="VV5"/>
    <m/>
    <x v="1"/>
    <m/>
    <m/>
    <s v="Bocciata a ottobre 2021 con motivazione 1.m (settore di riferimento)._x000a_130 saloni aperti in Italia e Europa._x000a_140k clienti_x000a_Fatturato 2020: €1,1m, 2021: €2m, 2022: €4m, 2024e: €5,5m_x000a_Fundraising: hanno intenzione di chiudere nel 2025 un SAFE da $3,5m per aprire nuovi negozi in US._x000a__x000a_&gt; motivo rejection: Business tradizionale retail, limitata scalabilità."/>
    <d v="2021-10-05T00:00:00"/>
    <x v="229"/>
    <s v="OUT"/>
    <m/>
    <m/>
    <m/>
    <m/>
    <m/>
    <m/>
    <m/>
    <m/>
    <m/>
    <m/>
    <m/>
    <m/>
    <m/>
    <m/>
    <m/>
    <m/>
    <m/>
    <m/>
    <m/>
    <m/>
    <m/>
    <m/>
    <m/>
    <m/>
    <m/>
  </r>
  <r>
    <s v="Ok"/>
    <s v="Ok"/>
    <s v="Ok"/>
    <x v="149"/>
    <m/>
    <n v="2147"/>
    <x v="720"/>
    <s v="Italy"/>
    <s v="Milano"/>
    <x v="0"/>
    <x v="1"/>
    <x v="717"/>
    <m/>
    <s v="Other early stage\Late stage"/>
    <s v="Fabio Mondini-CB Growth Capital"/>
    <s v="Advisor"/>
    <s v="Fabio Mondini"/>
    <s v="fmondini@crossborder.it"/>
    <x v="61"/>
    <d v="2022-06-16T00:00:00"/>
    <x v="0"/>
    <s v="VV5"/>
    <m/>
    <x v="5"/>
    <m/>
    <m/>
    <s v="Fatturato 2020: €1m, 2021: €1,9m._x000a_In raccolta per €3m._x000a_Rejected ad ottobre 2021 con motivazione 1.m (Mercato di nicchia), ci è stata risegnalata da Fabio Mondini."/>
    <d v="2021-10-05T00:00:00"/>
    <x v="149"/>
    <s v="OUT"/>
    <m/>
    <m/>
    <m/>
    <m/>
    <m/>
    <m/>
    <m/>
    <m/>
    <m/>
    <m/>
    <m/>
    <m/>
    <m/>
    <m/>
    <m/>
    <m/>
    <m/>
    <m/>
    <m/>
    <m/>
    <m/>
    <m/>
    <m/>
    <m/>
    <m/>
  </r>
  <r>
    <s v="Ok"/>
    <s v="Ok"/>
    <s v="Ok"/>
    <x v="149"/>
    <m/>
    <n v="2148"/>
    <x v="721"/>
    <s v="Italy"/>
    <s v="Milano"/>
    <x v="0"/>
    <x v="1"/>
    <x v="718"/>
    <m/>
    <s v="Start-up stage\Venture"/>
    <s v="Fabio Mondini-CB Growth Capital"/>
    <s v="Advisor"/>
    <s v="Fabio Mondini"/>
    <s v="fmondini@crossborder.it"/>
    <x v="61"/>
    <d v="2022-06-16T00:00:00"/>
    <x v="0"/>
    <s v="VV5"/>
    <m/>
    <x v="2"/>
    <m/>
    <m/>
    <s v="Fatto incontro il 27/10, non ha mai fatto seguito con il teaser._x000a_E' arrivato poi successivamente ad Alessandro._x000a_In raccolta per €40m._x000a_Rejected con motivazione 3.c_x000a__x000a_Risegnalato da Carolina Montagna (BHeroes), sono in raccolta per €8-12m ad una pre-money valuation di €53m (altre condizioni: Anti-dilution, Liquidation preference 1x non-participating, Tag-along, Drag-along).._x000a_Hanno chiuso Q1 2022 con un ARR di €5m (€7m ad oggi), e con questi fondi puntano a raggiungere i €29m in Q1 2023. Sono attivi in 5 città (Milano, Torino, Modena, Brescia, Bologna) con 8 dark store._x000a_Hanno raccolto un pre-seed da €2,3m (Lumen Ventures e Plug&amp;Play) + €4,6m di convertible note da Sequoia Scout, Seven, Proximity Capital e altri investitori)_x000a__x000a_&gt; Struttura dell'operazione."/>
    <d v="2021-10-05T00:00:00"/>
    <x v="149"/>
    <s v="OUT"/>
    <m/>
    <m/>
    <m/>
    <m/>
    <m/>
    <m/>
    <m/>
    <m/>
    <m/>
    <m/>
    <m/>
    <m/>
    <m/>
    <m/>
    <m/>
    <m/>
    <m/>
    <m/>
    <m/>
    <m/>
    <m/>
    <m/>
    <m/>
    <m/>
    <m/>
  </r>
  <r>
    <s v="Ok"/>
    <s v="Ok"/>
    <s v="Ok"/>
    <x v="200"/>
    <m/>
    <n v="1531"/>
    <x v="722"/>
    <s v="Italy"/>
    <s v="Rieti"/>
    <x v="7"/>
    <x v="7"/>
    <x v="719"/>
    <m/>
    <s v="Start-up stage\Venture"/>
    <s v="Antonio Minguzzi"/>
    <s v="Altri"/>
    <s v="Antonio Minguzzi"/>
    <s v="minguzilli@gmail.com"/>
    <x v="517"/>
    <d v="2020-10-27T00:00:00"/>
    <x v="0"/>
    <s v="VV4"/>
    <s v="No"/>
    <x v="3"/>
    <m/>
    <m/>
    <s v="Fatta call introduttiva il 19/5. Il progetto è ancora in una fase seed e non ancora in fase di indutrializzazione del prodotto._x000a_Hanno avviato dei test sul prodotto con Tesla (batterie), Italcementi (cemento) e Dupont (tessuti): importante avere tali report di testing._x000a_La tecnologia sviluppata si basa su una campana acustica che attiva un vortice d'aria che determina un effetto di risonanza su superficie del materiale._x000a_Ricercano €1,5m come equity per camera di contenimento e macchinario di dimensioni maggiori rispetto a quello attualmente esistente. Il resto delle risorse dovrebbe provenire da smart&amp;start."/>
    <d v="2020-05-14T00:00:00"/>
    <x v="200"/>
    <s v="OUT"/>
    <m/>
    <m/>
    <m/>
    <m/>
    <m/>
    <m/>
    <m/>
    <m/>
    <m/>
    <m/>
    <m/>
    <m/>
    <m/>
    <m/>
    <m/>
    <m/>
    <m/>
    <m/>
    <m/>
    <m/>
    <m/>
    <m/>
    <m/>
    <m/>
    <m/>
  </r>
  <r>
    <s v="Ok"/>
    <s v="Ok"/>
    <s v="Ok"/>
    <x v="157"/>
    <m/>
    <n v="2150"/>
    <x v="723"/>
    <s v="Italy"/>
    <s v="Milano"/>
    <x v="0"/>
    <x v="2"/>
    <x v="720"/>
    <m/>
    <s v="Start-up stage\Venture"/>
    <s v="Fabio Mondini-CB Growth Capital"/>
    <s v="Advisor"/>
    <s v="Fabio Mondini"/>
    <s v="fmondini@crossborder.it"/>
    <x v="61"/>
    <d v="2022-05-12T00:00:00"/>
    <x v="0"/>
    <s v="VV5"/>
    <m/>
    <x v="3"/>
    <m/>
    <m/>
    <s v="Rejected ad ottobre 2021 con motivazione 1.a e a febbraio 2022 con motivazione 1.a. L'iniziativa è stata segnalata ad aprile 2022 da Fabio Mondini._x000a_Fatturato: €0,4m nel 2020, €0,7m nel 2021. La Società prevede di realizzare un fatturato di €10,7m nei prossimi tre anni, con un EBITDA positivo a partire dal 2023. _x000a_La Società ha raccolto finora €6,5m ed è in fundraising per €5m._x000a_Tra gli investitori Banca Mediolanum e Banca Sella._x000a_Commento di febbraio 2022 -&gt; Settore dei digital payments molto affollato, traction limitata._x000a__x000a_&gt; Avevamo già comunicato l'esito a Fabio Mondini a fine febbraio, nessuno sviluppo rilevante (la mail di Fabio era la stessa di febbraio)._x000a_"/>
    <d v="2021-10-05T00:00:00"/>
    <x v="157"/>
    <s v="OUT"/>
    <m/>
    <m/>
    <m/>
    <m/>
    <m/>
    <m/>
    <m/>
    <m/>
    <m/>
    <m/>
    <m/>
    <m/>
    <m/>
    <m/>
    <m/>
    <m/>
    <m/>
    <m/>
    <m/>
    <m/>
    <m/>
    <m/>
    <m/>
    <m/>
    <m/>
  </r>
  <r>
    <s v="Ok"/>
    <s v="Ok"/>
    <s v="Ok"/>
    <x v="200"/>
    <m/>
    <n v="1551"/>
    <x v="724"/>
    <s v="Italy"/>
    <s v="Milano"/>
    <x v="0"/>
    <x v="10"/>
    <x v="721"/>
    <m/>
    <s v="Start-up stage\Venture"/>
    <s v="Andrea Ferrante-Startup &amp; Scaleup Coach"/>
    <s v="Advisor"/>
    <s v="Andrea Ferrante"/>
    <s v="andrea.ferrante@pgpartners.it"/>
    <x v="518"/>
    <d v="2020-10-27T00:00:00"/>
    <x v="0"/>
    <s v="VV2"/>
    <m/>
    <x v="3"/>
    <m/>
    <m/>
    <s v="Al 2019E il fatturato si attesta a €600k circa con forte accelerazione nei primi mesi del 2020."/>
    <d v="2020-05-28T00:00:00"/>
    <x v="200"/>
    <s v="OUT"/>
    <m/>
    <m/>
    <m/>
    <m/>
    <m/>
    <m/>
    <m/>
    <m/>
    <m/>
    <m/>
    <m/>
    <m/>
    <m/>
    <m/>
    <m/>
    <m/>
    <m/>
    <m/>
    <m/>
    <m/>
    <m/>
    <m/>
    <m/>
    <m/>
    <m/>
  </r>
  <r>
    <s v="Ok"/>
    <s v="Ok"/>
    <s v="Ok"/>
    <x v="200"/>
    <m/>
    <n v="1627"/>
    <x v="725"/>
    <s v="Italy"/>
    <s v="Roma"/>
    <x v="7"/>
    <x v="3"/>
    <x v="722"/>
    <m/>
    <s v="Start-up stage\Venture"/>
    <s v="Giovanni Pinelli"/>
    <s v="Advisor"/>
    <s v="Giovanni Pinelli"/>
    <s v="giovannipinelli@gmail.com"/>
    <x v="519"/>
    <d v="2020-10-26T00:00:00"/>
    <x v="0"/>
    <s v="VV4"/>
    <s v="No"/>
    <x v="3"/>
    <s v="Yes"/>
    <m/>
    <s v="Fatturato 2020E: €500k. In raccolta per €3.1m."/>
    <d v="2020-07-30T00:00:00"/>
    <x v="200"/>
    <s v="OUT"/>
    <m/>
    <m/>
    <m/>
    <m/>
    <m/>
    <m/>
    <m/>
    <m/>
    <m/>
    <m/>
    <m/>
    <m/>
    <m/>
    <m/>
    <m/>
    <m/>
    <m/>
    <m/>
    <m/>
    <m/>
    <m/>
    <m/>
    <m/>
    <m/>
    <m/>
  </r>
  <r>
    <s v="Ok"/>
    <s v="Ok"/>
    <s v="Ok"/>
    <x v="225"/>
    <m/>
    <n v="2153"/>
    <x v="726"/>
    <s v="Italy"/>
    <s v="Bologna"/>
    <x v="1"/>
    <x v="3"/>
    <x v="723"/>
    <m/>
    <s v="Start-up stage\Venture"/>
    <s v="Evento Digital Magics"/>
    <s v="Investitori professionali"/>
    <s v="Mattia Nanetti"/>
    <s v="mattia@wenda-it.com"/>
    <x v="231"/>
    <d v="2021-10-07T00:00:00"/>
    <x v="0"/>
    <s v="VV5"/>
    <m/>
    <x v="3"/>
    <m/>
    <m/>
    <s v="Fatturato 2020: €140k, 2021 atteso: €730k_x000a_In raccolta per €2m (di cui €400k già allocati a investitori attuali - CDP, Digital Magics, Rockstart)_x000a_6 clienti tra cui Unes, già attivi in Olanda e Spagna_x000a_Team: 20 (non tutti full time)"/>
    <d v="2021-10-07T00:00:00"/>
    <x v="225"/>
    <s v="OUT"/>
    <m/>
    <m/>
    <m/>
    <m/>
    <m/>
    <m/>
    <m/>
    <m/>
    <m/>
    <m/>
    <m/>
    <m/>
    <m/>
    <m/>
    <m/>
    <m/>
    <m/>
    <m/>
    <m/>
    <m/>
    <m/>
    <m/>
    <m/>
    <m/>
    <m/>
  </r>
  <r>
    <s v="Ok"/>
    <s v="Ok"/>
    <s v="Ok"/>
    <x v="225"/>
    <m/>
    <n v="2154"/>
    <x v="727"/>
    <s v="Italy"/>
    <s v="Foggia"/>
    <x v="6"/>
    <x v="1"/>
    <x v="724"/>
    <m/>
    <s v="Start-up stage\Venture"/>
    <s v="Evento Digital Magics"/>
    <s v="Investitori professionali"/>
    <s v="Massimiliano Arena"/>
    <s v="massimiliano@slidinglife.com"/>
    <x v="231"/>
    <d v="2021-10-07T00:00:00"/>
    <x v="0"/>
    <s v="VV5"/>
    <m/>
    <x v="3"/>
    <m/>
    <m/>
    <s v="In raccolta per €400k (pre-money valuation di €1,1m)_x000a_250 user attivi in Italia, piani di espansione in Brasile"/>
    <d v="2021-10-07T00:00:00"/>
    <x v="225"/>
    <s v="OUT"/>
    <m/>
    <m/>
    <m/>
    <m/>
    <m/>
    <m/>
    <m/>
    <m/>
    <m/>
    <m/>
    <m/>
    <m/>
    <m/>
    <m/>
    <m/>
    <m/>
    <m/>
    <m/>
    <m/>
    <m/>
    <m/>
    <m/>
    <m/>
    <m/>
    <m/>
  </r>
  <r>
    <s v="Ok"/>
    <s v="Ok"/>
    <s v="Ok"/>
    <x v="225"/>
    <m/>
    <n v="2156"/>
    <x v="728"/>
    <s v="Italy"/>
    <s v="Genova"/>
    <x v="14"/>
    <x v="3"/>
    <x v="725"/>
    <m/>
    <s v="Start-up stage\Venture"/>
    <s v="Evento Digital Magics"/>
    <s v="Investitori professionali"/>
    <s v="n.a."/>
    <s v="learn@surgiq.com"/>
    <x v="231"/>
    <d v="2021-10-07T00:00:00"/>
    <x v="0"/>
    <s v="VV5"/>
    <m/>
    <x v="3"/>
    <m/>
    <m/>
    <s v="Lavorano con 11 ospedali per un totale di 40k pazienti gestiti_x000a_Fatturato 2020: &lt; €150k 2021_x000a_In raccolta per €1,6m (finora hanno raccolto €1m da business angel)"/>
    <d v="2021-10-07T00:00:00"/>
    <x v="225"/>
    <s v="OUT"/>
    <m/>
    <m/>
    <m/>
    <m/>
    <m/>
    <m/>
    <m/>
    <m/>
    <m/>
    <m/>
    <m/>
    <m/>
    <m/>
    <m/>
    <m/>
    <m/>
    <m/>
    <m/>
    <m/>
    <m/>
    <m/>
    <m/>
    <m/>
    <m/>
    <m/>
  </r>
  <r>
    <s v="Ok"/>
    <s v="Ok"/>
    <s v="Ok"/>
    <x v="225"/>
    <m/>
    <n v="2157"/>
    <x v="729"/>
    <s v="Italy"/>
    <s v="Milano"/>
    <x v="0"/>
    <x v="2"/>
    <x v="726"/>
    <m/>
    <s v="Start-up stage\Venture"/>
    <s v="Evento Digital Magics"/>
    <s v="Investitori professionali"/>
    <s v="Enrico Pandian"/>
    <s v="enrico@Startupgym.it"/>
    <x v="231"/>
    <d v="2021-10-07T00:00:00"/>
    <x v="0"/>
    <s v="VV5"/>
    <m/>
    <x v="3"/>
    <m/>
    <m/>
    <s v="Obiettivo: lanciare 3 società all'anno_x000a_In raccolta per €1,5m ad una valutazione pre-money di €8m (quasi tutti collocati, rimangono da raccogliere circa €100k)"/>
    <d v="2021-10-07T00:00:00"/>
    <x v="225"/>
    <s v="OUT"/>
    <m/>
    <m/>
    <m/>
    <m/>
    <m/>
    <m/>
    <m/>
    <m/>
    <m/>
    <m/>
    <m/>
    <m/>
    <m/>
    <m/>
    <m/>
    <m/>
    <m/>
    <m/>
    <m/>
    <m/>
    <m/>
    <m/>
    <m/>
    <m/>
    <m/>
  </r>
  <r>
    <s v="Ok"/>
    <s v="Ok"/>
    <s v="Ok"/>
    <x v="225"/>
    <m/>
    <n v="2159"/>
    <x v="730"/>
    <s v="Italy"/>
    <s v="N.A. Italy"/>
    <x v="3"/>
    <x v="3"/>
    <x v="727"/>
    <m/>
    <s v="Start-up stage\Venture"/>
    <s v="Cristina Bini-FII/CDP"/>
    <s v="Investitori professionali"/>
    <s v="Francesco Gallotti"/>
    <s v="francesco.gallotti@gmail.com "/>
    <x v="520"/>
    <d v="2021-10-15T00:00:00"/>
    <x v="0"/>
    <s v="VV5"/>
    <m/>
    <x v="3"/>
    <m/>
    <m/>
    <s v="100 clienti e 30 agenzie di marketing partner._x000a_In raccolta per €1,5m."/>
    <d v="2021-10-08T00:00:00"/>
    <x v="225"/>
    <s v="OUT"/>
    <m/>
    <m/>
    <m/>
    <m/>
    <m/>
    <m/>
    <m/>
    <m/>
    <m/>
    <m/>
    <m/>
    <m/>
    <m/>
    <m/>
    <m/>
    <m/>
    <m/>
    <m/>
    <m/>
    <m/>
    <m/>
    <m/>
    <m/>
    <m/>
    <m/>
  </r>
  <r>
    <s v="Ok"/>
    <s v="Ok"/>
    <s v="Ok"/>
    <x v="225"/>
    <m/>
    <n v="2160"/>
    <x v="731"/>
    <s v="Italy"/>
    <s v="Milano"/>
    <x v="0"/>
    <x v="1"/>
    <x v="728"/>
    <m/>
    <s v="Start-up stage\Venture"/>
    <s v="Autocandidatura"/>
    <s v="Autocandidatura"/>
    <s v="Giacomo Rossi"/>
    <s v="giacomo.rossi@thefacultyapp.com"/>
    <x v="521"/>
    <d v="2021-10-15T00:00:00"/>
    <x v="0"/>
    <s v="VV5"/>
    <m/>
    <x v="3"/>
    <m/>
    <m/>
    <s v="Fatturato 2020: €170k, 2021 atteso: €260k._x000a_Tra i clienti Deliveroo, Intesa e Carrefur._x000a_Partnership con Selexi (investimento a fondo perduto di €100k)._x000a_Non ci sono dettagli sul fundraising."/>
    <d v="2021-10-11T00:00:00"/>
    <x v="225"/>
    <s v="OUT"/>
    <m/>
    <m/>
    <m/>
    <m/>
    <m/>
    <m/>
    <m/>
    <m/>
    <m/>
    <m/>
    <m/>
    <m/>
    <m/>
    <m/>
    <m/>
    <m/>
    <m/>
    <m/>
    <m/>
    <m/>
    <m/>
    <m/>
    <m/>
    <m/>
    <m/>
  </r>
  <r>
    <s v="Ok"/>
    <s v="Ok"/>
    <s v="Ok"/>
    <x v="225"/>
    <m/>
    <n v="2161"/>
    <x v="732"/>
    <s v="Italy"/>
    <s v="N.A. Italy"/>
    <x v="3"/>
    <x v="3"/>
    <x v="729"/>
    <m/>
    <s v="Start-up stage\Venture"/>
    <s v="Massimiliano De Simoni-MDSWORLD"/>
    <s v="Industriali"/>
    <s v="Massimiliano De Simoni"/>
    <s v="max@mdsworld.com "/>
    <x v="522"/>
    <d v="2021-10-15T00:00:00"/>
    <x v="0"/>
    <s v="VV5"/>
    <m/>
    <x v="3"/>
    <m/>
    <m/>
    <s v="Fatturato 2020: €70k, 2021 atteso: €150k._x000a_Non ci sono dettagli sul fundraising."/>
    <d v="2021-10-13T00:00:00"/>
    <x v="225"/>
    <s v="OUT"/>
    <m/>
    <m/>
    <m/>
    <m/>
    <m/>
    <m/>
    <m/>
    <m/>
    <m/>
    <m/>
    <m/>
    <m/>
    <m/>
    <m/>
    <m/>
    <m/>
    <m/>
    <m/>
    <m/>
    <m/>
    <m/>
    <m/>
    <m/>
    <m/>
    <m/>
  </r>
  <r>
    <s v="Ok"/>
    <s v="Ok"/>
    <s v="Ok"/>
    <x v="191"/>
    <m/>
    <n v="1569"/>
    <x v="733"/>
    <s v="Abroad"/>
    <s v="Dublino"/>
    <x v="26"/>
    <x v="3"/>
    <x v="730"/>
    <m/>
    <s v="Other early stage\Late stage"/>
    <s v="Neil Grogan-Ardent Advisors Ltd"/>
    <s v="Advisor"/>
    <s v="Neil Grogan"/>
    <s v="NGrogan@ardentadvisors.com"/>
    <x v="523"/>
    <d v="2020-09-15T00:00:00"/>
    <x v="0"/>
    <s v="VV2"/>
    <m/>
    <x v="22"/>
    <m/>
    <m/>
    <s v="Fatturato 2020E: €3.4m. In raccolta dai €5m ai €7m."/>
    <d v="2020-06-18T00:00:00"/>
    <x v="191"/>
    <s v="OUT"/>
    <m/>
    <m/>
    <m/>
    <m/>
    <m/>
    <m/>
    <m/>
    <m/>
    <m/>
    <m/>
    <m/>
    <m/>
    <m/>
    <m/>
    <m/>
    <m/>
    <m/>
    <m/>
    <m/>
    <m/>
    <m/>
    <m/>
    <m/>
    <m/>
    <m/>
  </r>
  <r>
    <s v="Ok"/>
    <s v="Ok"/>
    <s v="Ok"/>
    <x v="2"/>
    <m/>
    <n v="2164"/>
    <x v="734"/>
    <s v="Italy"/>
    <s v="Milano"/>
    <x v="0"/>
    <x v="3"/>
    <x v="731"/>
    <m/>
    <s v="Start-up stage\Venture"/>
    <s v="Elena Vittone"/>
    <s v="Proprietaria"/>
    <s v="Enrico Ariotti"/>
    <s v="enrico@ncoreplat.com"/>
    <x v="524"/>
    <d v="2025-03-03T00:00:00"/>
    <x v="4"/>
    <s v="VV5"/>
    <m/>
    <x v="4"/>
    <m/>
    <m/>
    <s v="Effettuato l'11/02/2025 il CDA per approvazione Budget 2025 e BP 26-29. Durante il CDA, i founder hanno riportato la propria delusione in merito all'operato del CFO. A tal proposito il CDA ha deciso di procedere con il licenziamento dello stesso. Il consiglio dei legali è di procedere con il giustificato motivo oggettivo. Sarà consegnata la lettera di licenziamento non appena il CFO avrà terminato il periodo di malattia."/>
    <d v="2021-10-14T00:00:00"/>
    <x v="2"/>
    <s v="Approved"/>
    <s v="Giulio Valiante"/>
    <s v="Alessandro Papoff/Fabiana Martone"/>
    <s v="N.A."/>
    <s v="N.A."/>
    <d v="2023-04-03T00:00:00"/>
    <s v="n.a."/>
    <s v="fino al 30/06/2023"/>
    <d v="2023-06-09T00:00:00"/>
    <s v="Positive"/>
    <s v="Positive"/>
    <d v="2023-06-20T00:00:00"/>
    <s v="Positive"/>
    <s v="Studio Alma: dd legale_x000a__x000a_Studio LTA: dd contabile, fiscale e lavoro"/>
    <d v="2023-06-30T00:00:00"/>
    <d v="2023-09-05T00:00:00"/>
    <s v="Positive"/>
    <s v="Positive"/>
    <d v="2023-11-09T00:00:00"/>
    <d v="2023-11-15T00:00:00"/>
    <s v="Positive"/>
    <d v="2023-11-29T00:00:00"/>
    <d v="2023-12-05T00:00:00"/>
    <n v="2000000.23"/>
    <n v="2000000.23"/>
    <n v="0"/>
  </r>
  <r>
    <s v="Ok"/>
    <s v="Ok"/>
    <s v="Ok"/>
    <x v="90"/>
    <m/>
    <n v="2166"/>
    <x v="735"/>
    <s v="Italy"/>
    <s v="Milano"/>
    <x v="0"/>
    <x v="2"/>
    <x v="732"/>
    <m/>
    <s v="Start-up stage\Venture"/>
    <s v="Autocandidatura"/>
    <s v="Autocandidatura"/>
    <s v="Matteo Memeo"/>
    <s v="mattia.memeo@dietitaly.it "/>
    <x v="524"/>
    <d v="2021-10-22T00:00:00"/>
    <x v="0"/>
    <s v="VV5"/>
    <m/>
    <x v="3"/>
    <m/>
    <m/>
    <s v="In raccolta per €400k._x000a_Fatturato H1 2021 di €82k, si aspettano per H2 €130k."/>
    <d v="2021-10-14T00:00:00"/>
    <x v="90"/>
    <s v="OUT"/>
    <m/>
    <m/>
    <m/>
    <m/>
    <m/>
    <m/>
    <m/>
    <m/>
    <m/>
    <m/>
    <m/>
    <m/>
    <m/>
    <m/>
    <m/>
    <m/>
    <m/>
    <m/>
    <m/>
    <m/>
    <m/>
    <m/>
    <m/>
    <m/>
    <m/>
  </r>
  <r>
    <s v="Ok"/>
    <s v="Ok"/>
    <s v="Ok"/>
    <x v="188"/>
    <m/>
    <n v="1634"/>
    <x v="736"/>
    <s v="Italy"/>
    <s v="Roma"/>
    <x v="7"/>
    <x v="6"/>
    <x v="733"/>
    <m/>
    <s v="Start-up stage\Venture"/>
    <s v="Marco Mensitieri-CrossHub"/>
    <s v="Advisor"/>
    <s v="Marco Mensitieri"/>
    <s v="m.mensitieri@crosshub.it"/>
    <x v="525"/>
    <d v="2020-08-06T00:00:00"/>
    <x v="0"/>
    <s v="VV4"/>
    <s v="No"/>
    <x v="3"/>
    <s v="Yes"/>
    <m/>
    <s v="Inizierà a fatturare nel 2021: €190k; in raccolta per €1.5m."/>
    <d v="2020-08-06T00:00:00"/>
    <x v="188"/>
    <s v="OUT"/>
    <m/>
    <m/>
    <m/>
    <m/>
    <m/>
    <m/>
    <m/>
    <m/>
    <m/>
    <m/>
    <m/>
    <m/>
    <m/>
    <m/>
    <m/>
    <m/>
    <m/>
    <m/>
    <m/>
    <m/>
    <m/>
    <m/>
    <m/>
    <m/>
    <m/>
  </r>
  <r>
    <s v="Ok"/>
    <s v="Ok"/>
    <s v="Ok"/>
    <x v="48"/>
    <m/>
    <n v="2169"/>
    <x v="737"/>
    <s v="Italy"/>
    <s v="Milano"/>
    <x v="0"/>
    <x v="6"/>
    <x v="734"/>
    <m/>
    <s v="Start-up stage\Venture"/>
    <s v="Massimo Della Ragione"/>
    <s v="Proprietaria"/>
    <s v="Massimo Della Ragione"/>
    <s v="massimo.dellaragione@unibocconi.it "/>
    <x v="526"/>
    <d v="2021-11-04T00:00:00"/>
    <x v="0"/>
    <s v="VV5"/>
    <m/>
    <x v="2"/>
    <m/>
    <m/>
    <s v="Incontro con gli imprenditori avvenuto il 19/10:_x000a_Fatturato 2021 atteso: $6m, ad oggi sono a $3,5m._x000a_Hanno 45k utenti in diversi paesi._x000a_Round da $40-50m ad una valutazione di $250m._x000a__x000a_Non ci hanno mai mandato il deck."/>
    <d v="2021-10-17T00:00:00"/>
    <x v="48"/>
    <s v="OUT"/>
    <m/>
    <m/>
    <m/>
    <m/>
    <m/>
    <m/>
    <m/>
    <m/>
    <m/>
    <m/>
    <m/>
    <m/>
    <m/>
    <m/>
    <m/>
    <m/>
    <m/>
    <m/>
    <m/>
    <m/>
    <m/>
    <m/>
    <m/>
    <m/>
    <m/>
  </r>
  <r>
    <s v="Ok"/>
    <s v="Ok"/>
    <s v="Ok"/>
    <x v="160"/>
    <m/>
    <n v="2170"/>
    <x v="738"/>
    <s v="Italy"/>
    <s v="Pescara"/>
    <x v="16"/>
    <x v="1"/>
    <x v="735"/>
    <m/>
    <s v="Other early stage\Late stage"/>
    <s v="Autocandidatura"/>
    <s v="Autocandidatura"/>
    <s v="Rodrigo Di Lauro"/>
    <s v="rodrigodilauro@lifelearning.it "/>
    <x v="527"/>
    <d v="2021-11-12T00:00:00"/>
    <x v="0"/>
    <s v="VV5"/>
    <m/>
    <x v="1"/>
    <m/>
    <m/>
    <s v="Fondata nel 2014._x000a_Fatturato 2019: €1,2m, 2020: €2m, 2021: €1,6m. EBITDA positive._x000a_2500 corsi a catalogo in italiano, 1600 in inglese. 520k corsisti (tasso di non completamento del 27%)._x000a_Modello B2B (contenuto e piattaforma in white-label per aziende terze): 150 partner (di cui 50 grandi aziende), 20% del fatturato 2021._x000a_In raccolta per €1m (non ha ancora definito una pre-money). Il founder ha il 70% dell'azienda."/>
    <d v="2021-10-19T00:00:00"/>
    <x v="160"/>
    <s v="OUT"/>
    <m/>
    <m/>
    <m/>
    <m/>
    <m/>
    <m/>
    <m/>
    <m/>
    <m/>
    <m/>
    <m/>
    <m/>
    <m/>
    <m/>
    <m/>
    <m/>
    <m/>
    <m/>
    <m/>
    <m/>
    <m/>
    <m/>
    <m/>
    <m/>
    <m/>
  </r>
  <r>
    <s v="Ok"/>
    <s v="Ok"/>
    <s v="Ok"/>
    <x v="90"/>
    <m/>
    <n v="2174"/>
    <x v="739"/>
    <s v="Italy"/>
    <s v="Roma"/>
    <x v="7"/>
    <x v="1"/>
    <x v="736"/>
    <m/>
    <s v="Start-up stage\Venture"/>
    <s v="Autocandidatura"/>
    <s v="Autocandidatura"/>
    <s v="Riccardo Di Marco"/>
    <s v="riccardo.dimarco@esoda.it"/>
    <x v="527"/>
    <d v="2021-10-22T00:00:00"/>
    <x v="0"/>
    <s v="VV4"/>
    <s v="No"/>
    <x v="12"/>
    <m/>
    <m/>
    <s v="Fatturato 2020: €2,7m, atteso 2021: €1,59._x000a_In raccolta per €500k su Backtowork (pre-money: €2,8m)."/>
    <d v="2021-10-19T00:00:00"/>
    <x v="90"/>
    <s v="OUT"/>
    <m/>
    <m/>
    <m/>
    <m/>
    <m/>
    <m/>
    <m/>
    <m/>
    <m/>
    <m/>
    <m/>
    <m/>
    <m/>
    <m/>
    <m/>
    <m/>
    <m/>
    <m/>
    <m/>
    <m/>
    <m/>
    <m/>
    <m/>
    <m/>
    <m/>
  </r>
  <r>
    <s v="Ok"/>
    <s v="Ok"/>
    <s v="Ok"/>
    <x v="90"/>
    <m/>
    <n v="2175"/>
    <x v="740"/>
    <s v="Italy"/>
    <s v="Prato"/>
    <x v="19"/>
    <x v="1"/>
    <x v="737"/>
    <m/>
    <s v="Start-up stage\Venture"/>
    <s v="Antonio Minguzzi"/>
    <s v="Advisor"/>
    <s v="Antonio Minguzzi"/>
    <s v="minguzilli@gmail.com "/>
    <x v="528"/>
    <d v="2021-10-25T00:00:00"/>
    <x v="0"/>
    <s v="VV5"/>
    <m/>
    <x v="3"/>
    <m/>
    <m/>
    <s v="Fatturato 2020: €1m (Covid-19), 2021: €1,1m._x000a_In raccolta per €2m ad una pre-money di €8,9m. Finora bootstrapping._x000a_11k clienti attivi._x000a_Business model B2B."/>
    <d v="2021-10-20T00:00:00"/>
    <x v="90"/>
    <s v="OUT"/>
    <m/>
    <m/>
    <m/>
    <m/>
    <m/>
    <m/>
    <m/>
    <m/>
    <m/>
    <m/>
    <m/>
    <m/>
    <m/>
    <m/>
    <m/>
    <m/>
    <m/>
    <m/>
    <m/>
    <m/>
    <m/>
    <m/>
    <m/>
    <m/>
    <m/>
  </r>
  <r>
    <s v="Ok"/>
    <s v="Ok"/>
    <s v="Ok"/>
    <x v="183"/>
    <m/>
    <n v="2176"/>
    <x v="741"/>
    <s v="Italy"/>
    <s v="Trento"/>
    <x v="2"/>
    <x v="3"/>
    <x v="738"/>
    <m/>
    <s v="Start-up stage\Venture"/>
    <s v="Elisabetta Borello-Bio4dreams"/>
    <s v="Advisor"/>
    <s v="David Tacconi"/>
    <s v="david@euleria.it "/>
    <x v="529"/>
    <s v="219/10/2021"/>
    <x v="0"/>
    <s v="VV5"/>
    <m/>
    <x v="3"/>
    <m/>
    <m/>
    <s v="Hanno sul mercato 2 dipositivi: Riablo da utilizzare in clinica (+350 dispositivi in Italia e Europa) e Kari per la teleriabilitazione ( 400+ dispositivi in Italia)._x000a_Fatturato 2020: €210k, 2021 atteso: €542k._x000a_In raccolta per €2m._x000a_Captable: founders hanno il 55%, i partner industriali (Ferrox) circa il 5% e i seed investors (Bio4dreams, Biovalley Investment Partner e a|impact) il 40%. Hanno raccolto €800k."/>
    <d v="2021-10-21T00:00:00"/>
    <x v="183"/>
    <s v="OUT"/>
    <m/>
    <m/>
    <m/>
    <m/>
    <m/>
    <m/>
    <m/>
    <m/>
    <m/>
    <m/>
    <m/>
    <m/>
    <m/>
    <m/>
    <m/>
    <m/>
    <m/>
    <m/>
    <m/>
    <m/>
    <m/>
    <m/>
    <m/>
    <m/>
    <m/>
  </r>
  <r>
    <s v="Ok"/>
    <s v="Ok"/>
    <s v="Ok"/>
    <x v="221"/>
    <m/>
    <n v="2177"/>
    <x v="742"/>
    <s v="Italy"/>
    <s v="Milano"/>
    <x v="0"/>
    <x v="3"/>
    <x v="739"/>
    <m/>
    <s v="Start-up stage\Venture"/>
    <s v="Marcello Tedeschi-Alchimia"/>
    <s v="Investitori professionali"/>
    <s v="Giulia Franchi"/>
    <s v="giulia.franchi@welmed.it "/>
    <x v="529"/>
    <d v="2021-12-30T00:00:00"/>
    <x v="0"/>
    <s v="VV5"/>
    <m/>
    <x v="2"/>
    <m/>
    <m/>
    <s v="Fatturato 2020: €352k, 2021 atteso: €1,4m._x000a_In raccolta per €10m, a giugno 2021 hanno sottoscritto il primo aumento di capitale per €5m con Lyra Partner e Alchimia attraverso un veicolo. Ora stanno cercando gli altri €5m, che vogliono chiudere entro gennaio 2022._x000a_Contratti importanti con pharma (ex: Novartis), ospedcali (ex: San Raffaele), Assicurazioni (ex: Generali)._x000a__x000a_Firmato NDA,  condivisa data room. Vogliono chiudere il fundraising entro gennaio quindi per noi non è in target considerato il timing._x000a_Se riapriranno il fundraising più avanti, riprendiamo gli approfondimenti."/>
    <d v="2021-10-21T00:00:00"/>
    <x v="221"/>
    <s v="OUT"/>
    <m/>
    <m/>
    <m/>
    <m/>
    <m/>
    <m/>
    <m/>
    <m/>
    <m/>
    <m/>
    <m/>
    <m/>
    <m/>
    <m/>
    <m/>
    <m/>
    <m/>
    <m/>
    <m/>
    <m/>
    <m/>
    <m/>
    <m/>
    <m/>
    <m/>
  </r>
  <r>
    <s v="Ok"/>
    <s v="Ok"/>
    <s v="Ok"/>
    <x v="183"/>
    <m/>
    <n v="2178"/>
    <x v="743"/>
    <s v="Italy"/>
    <s v="Asti"/>
    <x v="11"/>
    <x v="3"/>
    <x v="740"/>
    <m/>
    <s v="Start-up stage\Venture"/>
    <s v="Autocandidatura"/>
    <s v="Autocandidatura"/>
    <s v="Massimo Boccia"/>
    <s v="process.boccia@gmail.com"/>
    <x v="529"/>
    <d v="2021-10-21T00:00:00"/>
    <x v="0"/>
    <s v="VV5"/>
    <m/>
    <x v="1"/>
    <m/>
    <m/>
    <s v="Pre-revenues, in raccolta per €500k."/>
    <d v="2021-10-21T00:00:00"/>
    <x v="183"/>
    <s v="OUT"/>
    <m/>
    <m/>
    <m/>
    <m/>
    <m/>
    <m/>
    <m/>
    <m/>
    <m/>
    <m/>
    <m/>
    <m/>
    <m/>
    <m/>
    <m/>
    <m/>
    <m/>
    <m/>
    <m/>
    <m/>
    <m/>
    <m/>
    <m/>
    <m/>
    <m/>
  </r>
  <r>
    <s v="Ok"/>
    <s v="Ok"/>
    <s v="Ok"/>
    <x v="230"/>
    <m/>
    <n v="2179"/>
    <x v="744"/>
    <s v="Italy"/>
    <s v="Milano"/>
    <x v="0"/>
    <x v="2"/>
    <x v="741"/>
    <m/>
    <s v="Start-up stage\Venture"/>
    <s v="Alessandro Pontari"/>
    <s v="Proprietaria"/>
    <s v="Monica Casadei"/>
    <s v="m.casadei@irideacque.com "/>
    <x v="530"/>
    <d v="2025-01-27T00:00:00"/>
    <x v="3"/>
    <s v="VV5"/>
    <m/>
    <x v="2"/>
    <m/>
    <m/>
    <s v="Rejected ad ottobre 2021 con motivazione 1.a (fase di vita)_x000a_5 impianti installati dal 2015 (settori: vinicolo, birrifici, caseifici). Impianti: la parte di reattore (vessel) viene prodotta internamente. Il catalizzatore può essere rigenerato._x000a_Costo impianto: personalizzato €400k-€500k, gli altri invece vanno da €50k fino a €190k (30m2 al giorno) tutti gli impianti sono modulari ed è possibile arrivare fino a 150m2 al giorno . Loro marginano il 66% (a cui bisogna togliere i costi commerciali)._x000a_Vantaggi rispetto alla concorrenza: impianti più piccoli (meno CAPEX), risparmio di energia elettrica (meno OPEX)_x000a_Pipeline: €18m._x000a_Ricavi: 2020: €190k; 2021: €221k; 2022: €1,7m (consolidato con VM) 2023: €2,4m; 2024e: €5,5m (a giugno 2024 €3m); 2025e: €6,1m._x000a_M&amp;A: nel 2021 hanno acquisito il 70% di VM Engineering (pagata €160k) si occupa di sanificazione di tutti gli impianti che trattano le acque in ingresso ai processi produttivi. Produce una vernice che sanifica le acque così da trattare le tubature riducendo il costo di manutenzione. _x000a_Fundraised: nel 2021 €750k in crowdfunding e altri €750k nel 2022-2023._x000a_Captable: ci sono delle società Cerish (maggioranza è di Monica la founder)_x000a_Fundraising: €5m-€6m ad una valutazione di €13m. Stanno parlando con dei fondi sia italiani che stranieri. 2 fondi sono più avanti e metterebbero uno €3m e l’altro €2m._x000a__x000a_&gt; Settore interessante, team con esperienza alle spalle (la founder ha già un’exit alle spalle), il prodotto è innovativo e si differenzia rispetto ai competitor (nessuno si è dedicato all'ossidazione catalitica). Dubbi sulla valutazione alta, considerando che è un'operazione a cavallo tra VC e PE (si ragiona su una valutazione di €6m con LP non participating 2x fino al 5 anno e dopo 1x). Hanno iniziato a caricare parte della documentazione richiesta propedeutica alla nostra valutazione.Hanno iniziato a fare una delibera di Aucap che prevedere un Crowfunding per €2,5m. Non riteniamo sia la scelta giusta dal punto di vista procedurale, in quanto la nostra intenzione era di ragionare insieme sulla struttura del round."/>
    <d v="2021-10-22T00:00:00"/>
    <x v="230"/>
    <s v="OUT"/>
    <m/>
    <m/>
    <m/>
    <m/>
    <m/>
    <m/>
    <m/>
    <m/>
    <m/>
    <m/>
    <m/>
    <m/>
    <m/>
    <m/>
    <m/>
    <m/>
    <m/>
    <m/>
    <m/>
    <m/>
    <m/>
    <m/>
    <m/>
    <m/>
    <m/>
  </r>
  <r>
    <s v="Ok"/>
    <s v="Ok"/>
    <s v="Ok"/>
    <x v="8"/>
    <m/>
    <n v="2181"/>
    <x v="745"/>
    <s v="Italy"/>
    <s v="Milano"/>
    <x v="0"/>
    <x v="10"/>
    <x v="742"/>
    <m/>
    <s v="Other early stage\Late stage"/>
    <s v="Elena Vittone"/>
    <s v="Proprietaria"/>
    <s v="Jacopo Sebastio"/>
    <s v="jacopo.sebastio@velasca.it"/>
    <x v="530"/>
    <d v="2022-07-14T00:00:00"/>
    <x v="3"/>
    <s v="VV5"/>
    <m/>
    <x v="2"/>
    <m/>
    <m/>
    <s v="Non ancora sono riusciti a risolvere il problema exit P101/MIP, nel frattempo si finanzieranno a debito._x000a_Sono sopra budget."/>
    <d v="2021-10-22T00:00:00"/>
    <x v="8"/>
    <s v="OUT"/>
    <m/>
    <m/>
    <m/>
    <m/>
    <m/>
    <m/>
    <m/>
    <m/>
    <m/>
    <m/>
    <m/>
    <m/>
    <m/>
    <m/>
    <m/>
    <m/>
    <m/>
    <m/>
    <m/>
    <m/>
    <m/>
    <m/>
    <m/>
    <m/>
    <m/>
  </r>
  <r>
    <s v="Ok"/>
    <s v="Ok"/>
    <s v="Ok"/>
    <x v="183"/>
    <m/>
    <n v="2183"/>
    <x v="746"/>
    <s v="Italy"/>
    <s v="Milano"/>
    <x v="0"/>
    <x v="1"/>
    <x v="743"/>
    <m/>
    <s v="Start-up stage\Venture"/>
    <s v="Elena Vittone"/>
    <s v="Proprietaria"/>
    <s v="Nicola Robecchi "/>
    <s v="nicola@wildenherbals.com "/>
    <x v="531"/>
    <d v="2021-10-25T00:00:00"/>
    <x v="0"/>
    <s v="VV5"/>
    <m/>
    <x v="1"/>
    <m/>
    <m/>
    <s v="Non sono presenti dati né sui financials né sul fundraising."/>
    <d v="2021-10-25T00:00:00"/>
    <x v="183"/>
    <s v="OUT"/>
    <m/>
    <m/>
    <m/>
    <m/>
    <m/>
    <m/>
    <m/>
    <m/>
    <m/>
    <m/>
    <m/>
    <m/>
    <m/>
    <m/>
    <m/>
    <m/>
    <m/>
    <m/>
    <m/>
    <m/>
    <m/>
    <m/>
    <m/>
    <m/>
    <m/>
  </r>
  <r>
    <s v="Ok"/>
    <s v="Ok"/>
    <s v="Ok"/>
    <x v="97"/>
    <m/>
    <n v="2184"/>
    <x v="747"/>
    <s v="Italy"/>
    <s v="Roma"/>
    <x v="7"/>
    <x v="2"/>
    <x v="744"/>
    <m/>
    <s v="Start-up stage\Venture"/>
    <s v="Elena Vittone"/>
    <s v="Proprietaria"/>
    <s v="Alessandro Bartolucci"/>
    <s v="a.bartolucci@besafegroup.com"/>
    <x v="531"/>
    <d v="2023-01-16T00:00:00"/>
    <x v="0"/>
    <s v="VV5"/>
    <m/>
    <x v="2"/>
    <m/>
    <m/>
    <s v="Rejected con motivazione 3.a a novembre 2021, ci ha riscritto a novembre 2022._x000a_1100 strutture alberghiere affiliate._x000a_€15m di transato YTD 2021, che corrisponde ad un fatturato di €750k._x000a_3 compagnie assicurative partner tra cui Axa._x000a_Team: 25._x000a_Finora ha raccolto €1,77m, di cui €485k nel 2020 (€225k tramite convertendo da CDP, mentre la restante parte sottoscritta da Business Angels e LVenture). A marzo 2022, ha sottoscritto un convertendo da €1,2m con Prana Ventures e CDP, con cap di €8m, floor di €6m e discount del 20-25%. I due convertendo dovranno essere convertiti entro maggio 2023. _x000a_Round Series A: €4,5m, da utilizzare per a) espansione internazionale e 2) per acquisire una licenza da broker che gli permetterà di gestire anche i claim/refund e la licenza per istituto di pagamento per il payment gateway. La valutazione pre-money proposta è di €23m. C’è un soft commitment di Prana e CDP, per cui è alla ricerca di un lead investor. Series B previsto nel ’26."/>
    <d v="2021-10-25T00:00:00"/>
    <x v="97"/>
    <s v="OUT"/>
    <m/>
    <m/>
    <m/>
    <m/>
    <m/>
    <m/>
    <m/>
    <m/>
    <m/>
    <m/>
    <m/>
    <m/>
    <m/>
    <m/>
    <m/>
    <m/>
    <m/>
    <m/>
    <m/>
    <m/>
    <m/>
    <m/>
    <m/>
    <m/>
    <m/>
  </r>
  <r>
    <s v="Ok"/>
    <s v="Ok"/>
    <s v="Ok"/>
    <x v="160"/>
    <m/>
    <n v="2185"/>
    <x v="748"/>
    <s v="Italy"/>
    <s v="Milano"/>
    <x v="0"/>
    <x v="2"/>
    <x v="745"/>
    <m/>
    <s v="Other early stage\Late stage"/>
    <s v="Alessandro Pontari"/>
    <s v="Proprietaria"/>
    <s v="Eugenio Orlando"/>
    <s v="eorlando@jefferies.com"/>
    <x v="531"/>
    <d v="2021-11-12T00:00:00"/>
    <x v="3"/>
    <s v="VV5"/>
    <m/>
    <x v="2"/>
    <m/>
    <m/>
    <s v="In raccolta per €50m, di cui hanno già commitament per €20m (lead investor Generali)."/>
    <d v="2021-10-25T00:00:00"/>
    <x v="160"/>
    <s v="OUT"/>
    <m/>
    <m/>
    <m/>
    <m/>
    <m/>
    <m/>
    <m/>
    <m/>
    <m/>
    <m/>
    <m/>
    <m/>
    <m/>
    <m/>
    <m/>
    <m/>
    <m/>
    <m/>
    <m/>
    <m/>
    <m/>
    <m/>
    <m/>
    <m/>
    <m/>
  </r>
  <r>
    <s v="Ok"/>
    <s v="Ok"/>
    <s v="Ok"/>
    <x v="48"/>
    <m/>
    <n v="2187"/>
    <x v="749"/>
    <s v="Italy"/>
    <s v="Roma"/>
    <x v="7"/>
    <x v="3"/>
    <x v="746"/>
    <m/>
    <s v="Start-up stage\Venture"/>
    <s v="Autocandidatura"/>
    <s v="Autocandidatura"/>
    <s v="Christian Salvatori"/>
    <s v="csalvatori@brochesia.com "/>
    <x v="532"/>
    <d v="2021-11-04T00:00:00"/>
    <x v="0"/>
    <s v="VV4"/>
    <s v="No"/>
    <x v="1"/>
    <m/>
    <m/>
    <s v="Da Aida si legge che hanno una fatturato flat (2018: €1,2m, 2019: €1,8m, 2020: €1,8m)._x000a_Transtech, proprietaria del marchio Brochesia, è una società di consulenza nell'ambito ICT."/>
    <d v="2021-10-26T00:00:00"/>
    <x v="48"/>
    <s v="OUT"/>
    <m/>
    <m/>
    <m/>
    <m/>
    <m/>
    <m/>
    <m/>
    <m/>
    <m/>
    <m/>
    <m/>
    <m/>
    <m/>
    <m/>
    <m/>
    <m/>
    <m/>
    <m/>
    <m/>
    <m/>
    <m/>
    <m/>
    <m/>
    <m/>
    <m/>
  </r>
  <r>
    <s v="Ok"/>
    <s v="Ok"/>
    <s v="Ok"/>
    <x v="167"/>
    <m/>
    <n v="2189"/>
    <x v="750"/>
    <s v="Italy"/>
    <s v="Bologna"/>
    <x v="1"/>
    <x v="3"/>
    <x v="747"/>
    <m/>
    <s v="Other early stage\Late stage"/>
    <s v="Autocandidatura"/>
    <s v="Autocandidatura"/>
    <s v="Massimo Petrusa"/>
    <s v="massimo.petrusa@raleri.com "/>
    <x v="533"/>
    <d v="2021-12-02T00:00:00"/>
    <x v="0"/>
    <s v="VV5"/>
    <m/>
    <x v="8"/>
    <m/>
    <m/>
    <s v="2 linee di prodotto B2C (inserti caschi da moto anti-fog e maschera da rugby) e 2 linee B2B (caschi portettivi della polizia e mascherine da sci)_x000a_Stanno lanciando un nuovo prodotto innovativo, lente a cristallo liquido con cella solare che cambia di intensità in base alle luce. Su questa hanno un brevetto su US, mentre in Europa un altro player (OUT OF) ha copiato l'idea e ha prodotto i propri caschi da sci con cui ha raccolto €1m in crowdfunding._x000a_Raleri è in raccolta per finanziare il go-to-market del nuovo prodotto in US._x000a_Non hanno mai fatto fundraising. Hanno chiuso il 2020 con €1,5m, il 2021 con €1m e nel 2022 torneranno ad un fatturato di €1,5m."/>
    <d v="2021-10-28T00:00:00"/>
    <x v="167"/>
    <s v="OUT"/>
    <m/>
    <m/>
    <m/>
    <m/>
    <m/>
    <m/>
    <m/>
    <m/>
    <m/>
    <m/>
    <m/>
    <m/>
    <m/>
    <m/>
    <m/>
    <m/>
    <m/>
    <m/>
    <m/>
    <m/>
    <m/>
    <m/>
    <m/>
    <m/>
    <m/>
  </r>
  <r>
    <s v="Ok"/>
    <s v="Ok"/>
    <s v="Ok"/>
    <x v="48"/>
    <m/>
    <n v="2191"/>
    <x v="751"/>
    <s v="Italy"/>
    <s v="Milano"/>
    <x v="0"/>
    <x v="2"/>
    <x v="748"/>
    <m/>
    <s v="Start-up stage\Venture"/>
    <s v="Autocandidatura"/>
    <s v="Autocandidatura"/>
    <s v="Alberto Porzio"/>
    <s v="alberto@splittypay.com"/>
    <x v="533"/>
    <d v="2021-11-04T00:00:00"/>
    <x v="0"/>
    <s v="VV5"/>
    <m/>
    <x v="3"/>
    <m/>
    <m/>
    <s v="Hanno lanciato la soluzione di BNPL pochi mesi fa, e hanno già acquisito 60 merchant e 400 utenti senza investimenti in marketing._x000a_3,9% fee, più bassa dei competitors._x000a_La differenza principale dai competitors, oltre alla fee più bassa, è che pagano subito l'importo al merchant._x000a_In raccolta per €2m."/>
    <d v="2021-10-28T00:00:00"/>
    <x v="48"/>
    <s v="OUT"/>
    <m/>
    <m/>
    <m/>
    <m/>
    <m/>
    <m/>
    <m/>
    <m/>
    <m/>
    <m/>
    <m/>
    <m/>
    <m/>
    <m/>
    <m/>
    <m/>
    <m/>
    <m/>
    <m/>
    <m/>
    <m/>
    <m/>
    <m/>
    <m/>
    <m/>
  </r>
  <r>
    <s v="Ok"/>
    <s v="Ok"/>
    <s v="Ok"/>
    <x v="231"/>
    <m/>
    <n v="1008"/>
    <x v="752"/>
    <s v="Italy"/>
    <s v="Treviso"/>
    <x v="13"/>
    <x v="6"/>
    <x v="749"/>
    <m/>
    <s v="Start-up stage\Venture"/>
    <s v="Gianluca Scalise-Itinera-advisory"/>
    <s v="Advisor"/>
    <s v="Lorenzo Caporaletti"/>
    <s v="lorenzo.caporaletti@neuranix.com"/>
    <x v="240"/>
    <d v="2020-07-28T00:00:00"/>
    <x v="0"/>
    <s v="VV2"/>
    <m/>
    <x v="3"/>
    <m/>
    <m/>
    <s v="Iniziativa ancora fase seed. Fatturato 2019: €35k; fatturato 2020: €282k."/>
    <d v="2020-06-04T00:00:00"/>
    <x v="231"/>
    <s v="OUT"/>
    <m/>
    <m/>
    <m/>
    <m/>
    <m/>
    <m/>
    <m/>
    <m/>
    <m/>
    <m/>
    <m/>
    <m/>
    <m/>
    <m/>
    <m/>
    <m/>
    <m/>
    <m/>
    <m/>
    <m/>
    <m/>
    <m/>
    <m/>
    <m/>
    <m/>
  </r>
  <r>
    <s v="Ok"/>
    <s v="Ok"/>
    <s v="Ok"/>
    <x v="52"/>
    <m/>
    <n v="2197"/>
    <x v="753"/>
    <s v="Italy"/>
    <s v="Trento"/>
    <x v="2"/>
    <x v="3"/>
    <x v="750"/>
    <m/>
    <s v="Start-up stage\Venture"/>
    <s v="Alessandro Rognoni"/>
    <s v="Advisor"/>
    <s v="Luca Rodella"/>
    <s v="luca@smartpricing.it"/>
    <x v="365"/>
    <d v="2023-02-20T00:00:00"/>
    <x v="0"/>
    <s v="VV5"/>
    <m/>
    <x v="5"/>
    <m/>
    <m/>
    <s v="Rejected con motivazione 1.a, da monitiorare a novembre 2022, li abbiamo incontrati al Web Summit._x000a_ARR a dicembre '22: €1,8m_x000a_Attivi anche in Austria e Germania._x000a_In raccolta per €10m._x000a__x000a_Motivo rejection: need di mercato, competition"/>
    <d v="2021-11-06T00:00:00"/>
    <x v="52"/>
    <s v="OUT"/>
    <m/>
    <m/>
    <m/>
    <m/>
    <m/>
    <m/>
    <m/>
    <m/>
    <m/>
    <m/>
    <m/>
    <m/>
    <m/>
    <m/>
    <m/>
    <m/>
    <m/>
    <m/>
    <m/>
    <m/>
    <m/>
    <m/>
    <m/>
    <m/>
    <m/>
  </r>
  <r>
    <s v="Ok"/>
    <s v="Ok"/>
    <s v="Ok"/>
    <x v="232"/>
    <m/>
    <n v="577"/>
    <x v="754"/>
    <s v="Italy"/>
    <s v="Milano"/>
    <x v="0"/>
    <x v="10"/>
    <x v="751"/>
    <m/>
    <s v="Other early stage\Late stage"/>
    <s v="Matteo Castelli-Banca Sella"/>
    <s v="Advisor"/>
    <s v="Will Skantze"/>
    <s v="WSkantze@mcsquarecapital.com"/>
    <x v="534"/>
    <d v="2023-12-18T00:00:00"/>
    <x v="0"/>
    <s v="VV5"/>
    <s v="Si"/>
    <x v="9"/>
    <m/>
    <m/>
    <s v="Rejected nel 2020 con motivazione 1.b (B2C con ridotta esposizione su canale ecommerce.)_x000a_Hanno cambiato business: _x000a_- 74% dei ricavi deriva dal lavoro che fanno con i brand di lusso (trasformano prodotti esistenti in prodotti che impattano meno sulla ambiente)_x000a_- 17% produzione scarpe _x000a_- 9%: consulenza a brand: offrono servizio di analisi del prodotto e determinano l’impatto ambientale  utilizzando piattaforma proprietaria, determinandone la LCA. Una volta effettuata l’analisi, aiutano a trasformare il prodotto per renderelo più sostenibile rilasciando anche una certificazione ISO._x000a_Team: 12 persone; Cap table: 60% partners, 40% altri._x000a_Ricavi 2019: €1.2m; 2020: €2.8m; 2021: €2.9m; 2022: €12,7m; 2023e: €32,5m; 2024e: €34,9m; 2025: €47,2m_x000a_Clienti: Woolrich, Pollini, EA7, Pinko, Max&amp;Co, Chanel ecc._x000a_ACBC|BHeroes: vince la migior startup del 2020._x000a_&gt; motivo rejection: Non vogliono portare avanti il round con VC."/>
    <d v="2020-07-09T00:00:00"/>
    <x v="232"/>
    <s v="OUT"/>
    <m/>
    <m/>
    <m/>
    <m/>
    <m/>
    <m/>
    <m/>
    <m/>
    <m/>
    <m/>
    <m/>
    <m/>
    <m/>
    <m/>
    <m/>
    <m/>
    <m/>
    <m/>
    <m/>
    <m/>
    <m/>
    <m/>
    <m/>
    <m/>
    <m/>
  </r>
  <r>
    <s v="Ok"/>
    <s v="Ok"/>
    <s v="Ok"/>
    <x v="26"/>
    <m/>
    <n v="2200"/>
    <x v="755"/>
    <s v="Italy"/>
    <s v="Torino"/>
    <x v="11"/>
    <x v="2"/>
    <x v="752"/>
    <m/>
    <s v="Other early stage\Late stage"/>
    <s v="Gabriele Belfiore-Capital Venture Consulting"/>
    <s v="Advisor"/>
    <s v="Gabriele Belfiore"/>
    <s v="team@capitalventureconsulting.com"/>
    <x v="535"/>
    <d v="2024-03-25T00:00:00"/>
    <x v="0"/>
    <s v="VV5"/>
    <m/>
    <x v="12"/>
    <m/>
    <m/>
    <s v="Rejected con motivazione 1.b (da monitorare) nel 2021 e ad aprile 2023 con motivazione 1.h._x000a_Fondata nel 2017._x000a_Prodotti offerti: buono pasto, gift card, buono spesa e welfare._x000a_Team: 21 persone _x000a_Fatturato transato 2021: €1,1m, 2022: €1,7m, 2023: € 12,1m (previsti da piano €19m); 2024e: €34m; 2025e: €63m; 2026e: €103m_x000a_EBITDA: 2022: -€1,1m; 2023: -€700k; 2024e: €300k; 2025e: €800k; 2026e: €2,7m_x000a_Risultati:_x000a_- Oltre 1.000.000 di transazioni eseguite_x000a_- + di 40.000 esercenti convenzionati_x000a_- Oltre 40.000 utenti registrati_x000a_Competitor: Amilon (Zucchetti WU), gruppo Unipol (con tantosvago), gruppo Eudaimon._x000a_Si differenzia dai competitor come Edenred perché versa immediatamente l'ammontare al punto vendita ed è adatto ai piccoli comuni._x000a_Fundraised: convertendo da €360k con BA e CDP e €300k con Invitalia._x000a_Fundraising: in raccolta per €2,5m (di cui €1m committed da CDP) ad una pre money di €12m-€14m da utilizzare per attività di marketing, recruiting, ampliamento rete passiva e contratti commerciali._x000a_Fatta call il 18/03. _x000a__x000a_&gt;  motivo rejection: percorso di crecita, fase di vita e alta competizione nel mercato di riferimento."/>
    <d v="2021-11-08T00:00:00"/>
    <x v="26"/>
    <s v="OUT"/>
    <m/>
    <m/>
    <m/>
    <m/>
    <m/>
    <m/>
    <m/>
    <m/>
    <m/>
    <m/>
    <m/>
    <m/>
    <m/>
    <m/>
    <m/>
    <m/>
    <m/>
    <m/>
    <m/>
    <m/>
    <m/>
    <m/>
    <m/>
    <m/>
    <m/>
  </r>
  <r>
    <s v="Ok"/>
    <s v="Ok"/>
    <s v="Ok"/>
    <x v="148"/>
    <m/>
    <n v="2204"/>
    <x v="756"/>
    <s v="Italy"/>
    <s v="N.A. Italy"/>
    <x v="3"/>
    <x v="10"/>
    <x v="753"/>
    <m/>
    <s v="Other early stage\Late stage"/>
    <s v="Gianluca Galgano-EY"/>
    <s v="Advisor"/>
    <s v="Gianluca Galgano-EY"/>
    <s v="Gianluca.Galgano@it.ey.com"/>
    <x v="536"/>
    <d v="2021-11-26T00:00:00"/>
    <x v="0"/>
    <s v="VV5"/>
    <m/>
    <x v="8"/>
    <m/>
    <m/>
    <s v="10 store entro fine 2021 + 3 franchising._x000a_Fatturato 2020: €1,4m, 2021 €6,6m. 50% delivery. EBITDA positive (17,5%)._x000a_Team: 12._x000a_Si differenzia dai competitor (Poke House, I love poke) per la varietà del menu (anche sushi e burrito di pesce) e si posiziona su un livello di prezzo più bassi._x000a__x000a_Poco innovativa, mercato in grande crescita ma molto competitivo."/>
    <d v="2021-11-10T00:00:00"/>
    <x v="148"/>
    <s v="OUT"/>
    <m/>
    <m/>
    <m/>
    <m/>
    <m/>
    <m/>
    <m/>
    <m/>
    <m/>
    <m/>
    <m/>
    <m/>
    <m/>
    <m/>
    <m/>
    <m/>
    <m/>
    <m/>
    <m/>
    <m/>
    <m/>
    <m/>
    <m/>
    <m/>
    <m/>
  </r>
  <r>
    <s v="Ok"/>
    <s v="Ok"/>
    <s v="Ok"/>
    <x v="186"/>
    <m/>
    <n v="1540"/>
    <x v="757"/>
    <s v="Italy"/>
    <s v="Verona"/>
    <x v="13"/>
    <x v="2"/>
    <x v="754"/>
    <m/>
    <s v="Start-up stage\Venture"/>
    <s v="Gustavo Perrotta-Hamilton Venture Capital"/>
    <s v="Advisor"/>
    <s v="Gustavo Perrotta"/>
    <s v="gperrotta@hamiltonvc.com"/>
    <x v="353"/>
    <d v="2020-07-20T00:00:00"/>
    <x v="0"/>
    <s v="VV2"/>
    <m/>
    <x v="3"/>
    <s v="Yes"/>
    <m/>
    <s v="Al 2020 il fatturato dovrebbe attestarsi sui €300k circa._x000a_Da monitorare: imprenditore con consolidata esperienza nel settore assicurativo."/>
    <d v="2020-05-21T00:00:00"/>
    <x v="186"/>
    <s v="OUT"/>
    <m/>
    <m/>
    <m/>
    <m/>
    <m/>
    <m/>
    <m/>
    <m/>
    <m/>
    <m/>
    <m/>
    <m/>
    <m/>
    <m/>
    <m/>
    <m/>
    <m/>
    <m/>
    <m/>
    <m/>
    <m/>
    <m/>
    <m/>
    <m/>
    <m/>
  </r>
  <r>
    <s v="Ok"/>
    <s v="Ok"/>
    <s v="Ok"/>
    <x v="233"/>
    <m/>
    <n v="2214"/>
    <x v="758"/>
    <s v="Italy"/>
    <s v="Roma"/>
    <x v="7"/>
    <x v="6"/>
    <x v="755"/>
    <m/>
    <s v="Start-up stage\Venture"/>
    <s v="Marco Cremascoli-BDO"/>
    <s v="Advisor"/>
    <s v="Gianfranco Mottola"/>
    <s v="g.mottola@res-advisory.it"/>
    <x v="249"/>
    <d v="2024-04-12T00:00:00"/>
    <x v="0"/>
    <s v="VV5"/>
    <s v="No"/>
    <x v="5"/>
    <m/>
    <m/>
    <s v="Rejected a novembre 2021 con motivazione 1.m_x000a_Fatturato 2021 atteso di €2m (non sono presenti aggiornamenti sul fatturato 2021), 2022: €295k (da piano €5m), 2023: €670k; 2024e: €2,02m; 2025e: €3,9m; 2026e: €7,91._x000a_EBITDA: 2022: -€455k; 2023: -€152k; 2024e: €430k; 2025e: €1,75m; 2026e: €4,99m_x000a_Fundraising: In raccolta per €3m._x000a__x000a_&gt; motivo rejection: settore di riferimento"/>
    <d v="2021-11-16T00:00:00"/>
    <x v="233"/>
    <s v="OUT"/>
    <m/>
    <m/>
    <m/>
    <m/>
    <m/>
    <m/>
    <m/>
    <m/>
    <m/>
    <m/>
    <m/>
    <m/>
    <m/>
    <m/>
    <m/>
    <m/>
    <m/>
    <m/>
    <m/>
    <m/>
    <m/>
    <m/>
    <m/>
    <m/>
    <m/>
  </r>
  <r>
    <s v="Ok"/>
    <s v="Ok"/>
    <s v="Ok"/>
    <x v="186"/>
    <m/>
    <n v="1596"/>
    <x v="759"/>
    <s v="Italy"/>
    <s v="Roma"/>
    <x v="7"/>
    <x v="1"/>
    <x v="756"/>
    <m/>
    <s v="Start-up stage\Venture"/>
    <s v="Giulio Piccione-LVenture"/>
    <s v="Investitori professionali"/>
    <s v="Giulio Piccione"/>
    <s v="giulio.piccione@lventuregroup.com"/>
    <x v="372"/>
    <d v="2020-07-20T00:00:00"/>
    <x v="0"/>
    <s v="VV4"/>
    <s v="Si"/>
    <x v="3"/>
    <m/>
    <m/>
    <s v="Round da €90k. 9 clienti con €20k di fatturato cumulato."/>
    <d v="2020-07-02T00:00:00"/>
    <x v="186"/>
    <s v="OUT"/>
    <m/>
    <m/>
    <m/>
    <m/>
    <m/>
    <m/>
    <m/>
    <m/>
    <m/>
    <m/>
    <m/>
    <m/>
    <m/>
    <m/>
    <m/>
    <m/>
    <m/>
    <m/>
    <m/>
    <m/>
    <m/>
    <m/>
    <m/>
    <m/>
    <m/>
  </r>
  <r>
    <s v="Ok"/>
    <s v="Ok"/>
    <s v="Ok"/>
    <x v="148"/>
    <m/>
    <n v="2212"/>
    <x v="760"/>
    <s v="Italy"/>
    <s v="Milano"/>
    <x v="0"/>
    <x v="10"/>
    <x v="757"/>
    <m/>
    <s v="Start-up stage\Venture"/>
    <s v="Autocandidatura"/>
    <s v="Autocandidatura"/>
    <s v="Linda Romano"/>
    <s v="linda@plentiness.com"/>
    <x v="537"/>
    <d v="2021-11-26T00:00:00"/>
    <x v="0"/>
    <s v="VV5"/>
    <m/>
    <x v="3"/>
    <m/>
    <m/>
    <s v="Fatturato 2021: €200k, obiettivo 2022: €600k._x000a_In raccolta per €350k ad una pre-money valuation di €1,65m."/>
    <d v="2021-11-15T00:00:00"/>
    <x v="148"/>
    <s v="OUT"/>
    <m/>
    <m/>
    <m/>
    <m/>
    <m/>
    <m/>
    <m/>
    <m/>
    <m/>
    <m/>
    <m/>
    <m/>
    <m/>
    <m/>
    <m/>
    <m/>
    <m/>
    <m/>
    <m/>
    <m/>
    <m/>
    <m/>
    <m/>
    <m/>
    <m/>
  </r>
  <r>
    <s v="Ok"/>
    <s v="Ok"/>
    <s v="Ok"/>
    <x v="173"/>
    <m/>
    <n v="1379"/>
    <x v="761"/>
    <s v="Abroad"/>
    <s v="Londra"/>
    <x v="10"/>
    <x v="3"/>
    <x v="758"/>
    <m/>
    <s v="Other early stage\Late stage"/>
    <s v="Giulio Valiante"/>
    <s v="Proprietaria"/>
    <s v="Rebirth 2017"/>
    <s v="eyerebirth@gmail.com"/>
    <x v="141"/>
    <d v="2020-07-07T00:00:00"/>
    <x v="0"/>
    <s v="VV2"/>
    <m/>
    <x v="1"/>
    <s v="Yes"/>
    <m/>
    <m/>
    <d v="2020-02-03T00:00:00"/>
    <x v="173"/>
    <s v="OUT"/>
    <m/>
    <m/>
    <m/>
    <m/>
    <m/>
    <m/>
    <m/>
    <m/>
    <m/>
    <m/>
    <m/>
    <m/>
    <m/>
    <m/>
    <m/>
    <m/>
    <m/>
    <m/>
    <m/>
    <m/>
    <m/>
    <m/>
    <m/>
    <m/>
    <m/>
  </r>
  <r>
    <s v="Ok"/>
    <s v="Ok"/>
    <s v="Ok"/>
    <x v="148"/>
    <m/>
    <n v="2227"/>
    <x v="762"/>
    <s v="Italy"/>
    <s v="Milano"/>
    <x v="0"/>
    <x v="10"/>
    <x v="759"/>
    <m/>
    <s v="Start-up stage\Venture"/>
    <s v="Autocandidatura"/>
    <s v="Autocandidatura"/>
    <s v="Gianluca Ottolina"/>
    <s v="g.ottolina@zagocosmetics.com"/>
    <x v="538"/>
    <d v="2021-11-26T00:00:00"/>
    <x v="0"/>
    <s v="VV5"/>
    <m/>
    <x v="3"/>
    <m/>
    <m/>
    <s v="Fatturato 2020: &lt;€500k, H1 2021: circa €310k._x000a_Hanno raccolto €1m in Q1 2021, non ci sono dettagli sul fundraising attuale."/>
    <d v="2021-11-24T00:00:00"/>
    <x v="148"/>
    <s v="OUT"/>
    <m/>
    <m/>
    <m/>
    <m/>
    <m/>
    <m/>
    <m/>
    <m/>
    <m/>
    <m/>
    <m/>
    <m/>
    <m/>
    <m/>
    <m/>
    <m/>
    <m/>
    <m/>
    <m/>
    <m/>
    <m/>
    <m/>
    <m/>
    <m/>
    <m/>
  </r>
  <r>
    <s v="Ok"/>
    <s v="Ok"/>
    <s v="Ok"/>
    <x v="173"/>
    <m/>
    <n v="1597"/>
    <x v="763"/>
    <s v="Italy"/>
    <s v="Roma"/>
    <x v="7"/>
    <x v="3"/>
    <x v="760"/>
    <m/>
    <s v="Start-up stage\Venture"/>
    <s v="Giulio Piccione-LVenture"/>
    <s v="Investitori professionali"/>
    <s v="Giulio Piccione"/>
    <s v="giulio.piccione@lventuregroup.com"/>
    <x v="372"/>
    <d v="2020-07-07T00:00:00"/>
    <x v="0"/>
    <s v="VV4"/>
    <s v="Si"/>
    <x v="3"/>
    <s v="Yes"/>
    <m/>
    <m/>
    <d v="2020-07-02T00:00:00"/>
    <x v="173"/>
    <s v="OUT"/>
    <m/>
    <m/>
    <m/>
    <m/>
    <m/>
    <m/>
    <m/>
    <m/>
    <m/>
    <m/>
    <m/>
    <m/>
    <m/>
    <m/>
    <m/>
    <m/>
    <m/>
    <m/>
    <m/>
    <m/>
    <m/>
    <m/>
    <m/>
    <m/>
    <m/>
  </r>
  <r>
    <s v="Ok"/>
    <s v="Ok"/>
    <s v="Ok"/>
    <x v="148"/>
    <m/>
    <n v="2229"/>
    <x v="764"/>
    <s v="Italy"/>
    <s v="Milano"/>
    <x v="0"/>
    <x v="1"/>
    <x v="761"/>
    <m/>
    <s v="Start-up stage\Venture"/>
    <s v="Maurizio Vendramini-My Draco"/>
    <s v="Advisor"/>
    <s v="Maurizio Vendramini"/>
    <s v="maurizio.vendramini@mydraco.biz]"/>
    <x v="362"/>
    <d v="2021-11-26T00:00:00"/>
    <x v="0"/>
    <s v="VV5"/>
    <m/>
    <x v="3"/>
    <m/>
    <m/>
    <s v="Fatturato 2020: €545k, 2021: €1,4m._x000a_Hanno raccolto €270k da business angel, sono ora in raccolta per €500k."/>
    <d v="2021-11-25T00:00:00"/>
    <x v="148"/>
    <s v="OUT"/>
    <m/>
    <m/>
    <m/>
    <m/>
    <m/>
    <m/>
    <m/>
    <m/>
    <m/>
    <m/>
    <m/>
    <m/>
    <m/>
    <m/>
    <m/>
    <m/>
    <m/>
    <m/>
    <m/>
    <m/>
    <m/>
    <m/>
    <m/>
    <m/>
    <m/>
  </r>
  <r>
    <s v="Ok"/>
    <s v="Ok"/>
    <s v="Ok"/>
    <x v="234"/>
    <m/>
    <n v="2235"/>
    <x v="765"/>
    <s v="Italy"/>
    <s v="N.A. Italy"/>
    <x v="3"/>
    <x v="3"/>
    <x v="762"/>
    <m/>
    <s v="Start-up stage\Venture"/>
    <s v="Antonio Giametta-Banca Profilo"/>
    <s v="Investitori professionali"/>
    <s v="Antonio Giametta"/>
    <s v="Antonio.Giametta@bancaprofilo.it"/>
    <x v="539"/>
    <d v="2022-01-27T00:00:00"/>
    <x v="0"/>
    <s v="VV5"/>
    <m/>
    <x v="3"/>
    <m/>
    <m/>
    <s v="Fatta call il 24/1: _x000a_Risultati 2021 - €500k di fatturato, 15 cklienti._x000a_Hanno raccolto €500k, principalmente da Ego Venture che detiene il 76% dell'azienda._x000a_In raccolta per €3m ad una pre-money valuation di €16m."/>
    <d v="2021-12-01T00:00:00"/>
    <x v="234"/>
    <s v="OUT"/>
    <m/>
    <m/>
    <m/>
    <m/>
    <m/>
    <m/>
    <m/>
    <m/>
    <m/>
    <m/>
    <m/>
    <m/>
    <m/>
    <m/>
    <m/>
    <m/>
    <m/>
    <m/>
    <m/>
    <m/>
    <m/>
    <m/>
    <m/>
    <m/>
    <m/>
  </r>
  <r>
    <s v="Ok"/>
    <s v="Ok"/>
    <s v="Ok"/>
    <x v="235"/>
    <m/>
    <n v="2238"/>
    <x v="766"/>
    <s v="Italy"/>
    <s v="Venezia"/>
    <x v="13"/>
    <x v="10"/>
    <x v="763"/>
    <m/>
    <s v="Other early stage\Late stage"/>
    <s v="Salvatore Peluso-CdP"/>
    <s v="Investitori professionali"/>
    <s v="Salvatore Peluso"/>
    <s v="salvatore.peluso@cdpventurecapital.it"/>
    <x v="540"/>
    <d v="2022-02-11T00:00:00"/>
    <x v="0"/>
    <s v="VV5"/>
    <m/>
    <x v="12"/>
    <m/>
    <m/>
    <s v="Kequit nasce nel 2015._x000a_Fatturato 2019: €2,4m, 2020: €3,6m, 2021: €4,3m. EBITDA positive._x000a_Nel 2018 è entrato Elteide Spa (di Carmelo Pappagallo, ora COO), che detiene il 70%._x000a_Hanno raccolto €430k finora, di cui €280k da CDP Equity. L'ultima post-money valuation è di €4,9m._x000a_Sono in raccolta per €5m, pre-money attesa è €19m._x000a_140k clienti. B2C rappresenta 82%._x000a_Nuovi progetti: marketplace, retail, lab (piattaforma di gestione logistica per terzi)."/>
    <d v="2021-12-03T00:00:00"/>
    <x v="235"/>
    <s v="OUT"/>
    <m/>
    <m/>
    <m/>
    <m/>
    <m/>
    <m/>
    <m/>
    <m/>
    <m/>
    <m/>
    <m/>
    <m/>
    <m/>
    <m/>
    <m/>
    <m/>
    <m/>
    <m/>
    <m/>
    <m/>
    <m/>
    <m/>
    <m/>
    <m/>
    <m/>
  </r>
  <r>
    <s v="Ok"/>
    <s v="Ok"/>
    <s v="Ok"/>
    <x v="236"/>
    <m/>
    <n v="2240"/>
    <x v="767"/>
    <s v="Italy"/>
    <s v="Modena"/>
    <x v="1"/>
    <x v="2"/>
    <x v="764"/>
    <m/>
    <s v="Start-up stage\Venture"/>
    <s v="Autocandidatura"/>
    <s v="Autocandidatura"/>
    <s v="Riccardo Sedola"/>
    <s v="r.sedola@cyclando.com"/>
    <x v="182"/>
    <d v="2021-12-13T00:00:00"/>
    <x v="0"/>
    <s v="VV5"/>
    <m/>
    <x v="3"/>
    <m/>
    <m/>
    <s v="Fondata nel 2019. _x000a_Fatturato 2020: euro 76k; 2021: euro 249k. _x000a_La società è in fundraising per euro 300k da utilizzare per M&amp;S, R&amp;D e G&amp;A. _x000a_LVenture detiene il 6%.                                              "/>
    <d v="2021-12-07T00:00:00"/>
    <x v="236"/>
    <s v="OUT"/>
    <m/>
    <m/>
    <m/>
    <m/>
    <m/>
    <m/>
    <m/>
    <m/>
    <m/>
    <m/>
    <m/>
    <m/>
    <m/>
    <m/>
    <m/>
    <m/>
    <m/>
    <m/>
    <m/>
    <m/>
    <m/>
    <m/>
    <m/>
    <m/>
    <m/>
  </r>
  <r>
    <s v="Ok"/>
    <s v="Ok"/>
    <s v="Ok"/>
    <x v="237"/>
    <m/>
    <n v="1191"/>
    <x v="768"/>
    <s v="Italy"/>
    <s v="Cagliari"/>
    <x v="23"/>
    <x v="1"/>
    <x v="765"/>
    <m/>
    <s v="Start-up stage\Venture"/>
    <s v="Maurizio Basile-Siniscalco &amp; Partners"/>
    <s v="Advisor"/>
    <s v="Paolo Obino"/>
    <s v="paola.obino@wastly.com"/>
    <x v="284"/>
    <d v="2020-07-02T00:00:00"/>
    <x v="0"/>
    <s v="VV2"/>
    <m/>
    <x v="3"/>
    <s v="Yes"/>
    <m/>
    <s v="Bocciata a Ottobre 2019. _x000a_Ricevuto aggiornamento il 27/05/2020 e ribocciata per fase di vita."/>
    <d v="2019-10-10T00:00:00"/>
    <x v="237"/>
    <s v="OUT"/>
    <m/>
    <m/>
    <m/>
    <m/>
    <m/>
    <m/>
    <m/>
    <m/>
    <m/>
    <m/>
    <m/>
    <m/>
    <m/>
    <m/>
    <m/>
    <m/>
    <m/>
    <m/>
    <m/>
    <m/>
    <m/>
    <m/>
    <m/>
    <m/>
    <m/>
  </r>
  <r>
    <s v="Ok"/>
    <s v="Ok"/>
    <s v="Ok"/>
    <x v="42"/>
    <m/>
    <n v="2245"/>
    <x v="769"/>
    <s v="Italy"/>
    <s v="Milano"/>
    <x v="0"/>
    <x v="2"/>
    <x v="766"/>
    <m/>
    <s v="Start-up stage\Venture"/>
    <s v="Mario Nuti-_x000a_Aestas"/>
    <s v="Advisor"/>
    <s v="Mario Nuti-_x000a_Aestas"/>
    <s v="m.nuti@aestas.it"/>
    <x v="541"/>
    <d v="2021-12-22T00:00:00"/>
    <x v="0"/>
    <s v="VV5"/>
    <m/>
    <x v="5"/>
    <m/>
    <m/>
    <s v="Nata nel 2016, con la legge che ha legalizzato il business della canapa con un contenuto di THC compreso tra lo 0,2% e lo 0,6%._x000a_3 linee di business: B2C, B2B e B2B2C (partnership con produttori di cocktail o birre)._x000a_Attivo in 6 città italiane, piani di espansione in altre capitali europee._x000a_Nel 2021 hanno acquisito Nano (per 200k€), startup che produce bevande innovative a base di cannabis._x000a_Ricavi 2021: €1,5m B2C, €310k B2B, €9k B2B2C, per un totale circa €1,8m._x000a_Ricavi 2019: €200k, Ricavi 2020: €1,6m, Ricavi 2022 attesi:€2,3m._x000a_EBITDA 2021: €137k._x000a_In raccolta per €3m._x000a__x000a_Crescita negativa nel 2021, rischio/opportunità legato a eventuali variazione della legge sulla cannabis."/>
    <d v="2021-12-10T00:00:00"/>
    <x v="42"/>
    <s v="OUT"/>
    <m/>
    <m/>
    <m/>
    <m/>
    <m/>
    <m/>
    <m/>
    <m/>
    <m/>
    <m/>
    <m/>
    <m/>
    <m/>
    <m/>
    <m/>
    <m/>
    <m/>
    <m/>
    <m/>
    <m/>
    <m/>
    <m/>
    <m/>
    <m/>
    <m/>
  </r>
  <r>
    <s v="Ok"/>
    <s v="Ok"/>
    <s v="Ok"/>
    <x v="42"/>
    <m/>
    <n v="2247"/>
    <x v="770"/>
    <s v="Italy"/>
    <s v="Roma"/>
    <x v="7"/>
    <x v="10"/>
    <x v="767"/>
    <m/>
    <s v="Other early stage\Late stage"/>
    <s v="Danilo Perrotta-lazio Innova"/>
    <s v="Investitori professionali"/>
    <s v="Danilo Perrotta-lazio Innova"/>
    <s v="daniloperrotta@gmail.com"/>
    <x v="542"/>
    <d v="2021-12-24T00:00:00"/>
    <x v="0"/>
    <s v="VV4"/>
    <s v="No"/>
    <x v="8"/>
    <m/>
    <m/>
    <s v="6 punti vendita a Roma, 2 in apertura a Milano, e contatti per avviare il franchising nelle Filippine, Francia e Slovenia._x000a_Fatturato 2019: €3,3m, 2020: €2,9m, 2021: €4m, attesi 2022: €10,4m._x000a_EBITDA positive._x000a_Hanno uno stabilimento produttivo in grado di servire 40 punti vendita._x000a__x000a_Percorso di crescita flat, pochi elementi tecnologoci / innovativi."/>
    <d v="2021-12-13T00:00:00"/>
    <x v="42"/>
    <s v="OUT"/>
    <m/>
    <m/>
    <m/>
    <m/>
    <m/>
    <m/>
    <m/>
    <m/>
    <m/>
    <m/>
    <m/>
    <m/>
    <m/>
    <m/>
    <m/>
    <m/>
    <m/>
    <m/>
    <m/>
    <m/>
    <m/>
    <m/>
    <m/>
    <m/>
    <m/>
  </r>
  <r>
    <s v="Ok"/>
    <s v="Ok"/>
    <s v="Ok"/>
    <x v="202"/>
    <m/>
    <n v="1609"/>
    <x v="771"/>
    <s v="Italy"/>
    <s v="Roma"/>
    <x v="7"/>
    <x v="10"/>
    <x v="768"/>
    <m/>
    <s v="Start-up stage\Venture"/>
    <s v="Autocandidatura"/>
    <s v="Autocandidatura"/>
    <s v="Andrea Tognoli"/>
    <s v="andreatognoli@wittypower.com"/>
    <x v="543"/>
    <d v="2024-02-21T00:00:00"/>
    <x v="0"/>
    <s v="VV5"/>
    <s v="Si"/>
    <x v="12"/>
    <m/>
    <m/>
    <s v="Rejected a dicembre 2021 con motivazione 1.a e a gennaio 2024 con motivazione 1.h_x000a_Fondata nel 2020._x000a_Fatturato: €40k nel 2020, €200k nel 2021, €170k nel 2022 (contro i €1,2 attesi), €183k nel 2023; €1,5m nel 2024 e €4,1m nel 2025._x000a_Fundraised: €100k nel 2022 da Digital Magics Lazio Innova, €112k nel 2023 Bando LP14_x000a_Fundraising: €700k di cui €350k già raccolti_x000a__x000a_&gt; motivo rejection: percorso di crescita attuale (già bocciati a gennaio 2024)"/>
    <d v="2020-07-10T00:00:00"/>
    <x v="202"/>
    <s v="OUT"/>
    <m/>
    <m/>
    <m/>
    <m/>
    <m/>
    <m/>
    <m/>
    <m/>
    <m/>
    <m/>
    <m/>
    <m/>
    <m/>
    <m/>
    <m/>
    <m/>
    <m/>
    <m/>
    <m/>
    <m/>
    <m/>
    <m/>
    <m/>
    <m/>
    <m/>
  </r>
  <r>
    <s v="Ok"/>
    <s v="Ok"/>
    <s v="Ok"/>
    <x v="238"/>
    <m/>
    <n v="2253"/>
    <x v="772"/>
    <s v="Italy"/>
    <s v="Trento"/>
    <x v="2"/>
    <x v="2"/>
    <x v="769"/>
    <m/>
    <s v="Start-up stage\Venture"/>
    <s v="Autocandidatura"/>
    <s v="Autocandidatura"/>
    <s v="Federico Monti"/>
    <s v="federico.monti@notarify.io"/>
    <x v="359"/>
    <d v="2024-12-02T00:00:00"/>
    <x v="0"/>
    <s v="VV5"/>
    <m/>
    <x v="1"/>
    <s v="Yes"/>
    <m/>
    <s v="Rejected con motivazione 3.a nel 2021 e ad aprile 2023 con motivazione 3.c._x000a_Fondata nel 2019._x000a_Team: 15 persone_x000a_Fatturato 2022: €490k (quasi tutto consulenze), atteso 2023: €2m (di cui prevedevano circa €200k di prodotto), 2024e: €2,4m._x000a_Revenue model: subscritpion, special project._x000a_Tra i clienti: Mediolanum._x000a_Captable: founder ha il 70% delle quote, CRIF: 1%; BIFC Media 6%. Il CEO ha 15 anni di esperienza come Financial Advisor per banche, quali MPS e Allianz._x000a_Fundraised: Pre-seed round nel 2019 da €171k (Equity Crowdfunding). Nel 2020, Seed Round (Opstart) da €500k (Equity Crowdfunding). Nel 2022, seed round (Private 2022): €1m (Betacom, Mediolanum Bank, Forbes, CRIF) ad una pre money di €10m. Seed Round (Private 2023): €450k ad una pre money di €12m._x000a_Fundraising: €3m ad una valutazione di €12,5m. _x000a__x000a_&gt; motivo rejection: crescita flat e un fatturato previsto di €1,3M nel 2024 (sono sul mercato dal 2019), con dipendenza crescente dalla consulenza (68% nel 2026) non scalabile. Opera in un mercato di nicchia rivolto a professionisti regolamentati e ha una limitata internazionalizzazione rispetto a competitor europei più integrati come DocuSign e Signaturit, oltre a concorrenti italiani con approcci più semplici o settoriali."/>
    <d v="2021-12-15T00:00:00"/>
    <x v="238"/>
    <s v="OUT"/>
    <m/>
    <m/>
    <m/>
    <m/>
    <m/>
    <m/>
    <m/>
    <m/>
    <m/>
    <m/>
    <m/>
    <m/>
    <m/>
    <m/>
    <m/>
    <m/>
    <m/>
    <m/>
    <m/>
    <m/>
    <m/>
    <m/>
    <m/>
    <m/>
    <m/>
  </r>
  <r>
    <s v="Ok"/>
    <s v="Ok"/>
    <s v="Ok"/>
    <x v="237"/>
    <m/>
    <n v="1588"/>
    <x v="773"/>
    <s v="Italy"/>
    <s v="Milano"/>
    <x v="0"/>
    <x v="3"/>
    <x v="770"/>
    <m/>
    <s v="Start-up stage\Venture"/>
    <s v="Mauro Odorico"/>
    <s v="Proprietaria"/>
    <s v="Ruggero Argenio"/>
    <s v="ruggero.argenio@winci.community"/>
    <x v="544"/>
    <d v="2020-07-07T00:00:00"/>
    <x v="0"/>
    <s v="VV2"/>
    <m/>
    <x v="3"/>
    <m/>
    <m/>
    <s v="Seed, anche in termini di merchant associati."/>
    <d v="2020-06-25T00:00:00"/>
    <x v="237"/>
    <s v="OUT"/>
    <m/>
    <m/>
    <m/>
    <m/>
    <m/>
    <m/>
    <m/>
    <m/>
    <m/>
    <m/>
    <m/>
    <m/>
    <m/>
    <m/>
    <m/>
    <m/>
    <m/>
    <m/>
    <m/>
    <m/>
    <m/>
    <m/>
    <m/>
    <m/>
    <m/>
  </r>
  <r>
    <s v="Ok"/>
    <s v="Ok"/>
    <s v="Ok"/>
    <x v="221"/>
    <m/>
    <n v="2257"/>
    <x v="774"/>
    <s v="Italy"/>
    <s v="Milano"/>
    <x v="0"/>
    <x v="1"/>
    <x v="771"/>
    <m/>
    <s v="Start-up stage\Venture"/>
    <s v="Autocandidatura"/>
    <s v="Autocandidatura"/>
    <s v="Valerio Buniato"/>
    <s v="valerio@fintechjobs.today"/>
    <x v="545"/>
    <d v="2022-01-20T00:00:00"/>
    <x v="0"/>
    <s v="VV5"/>
    <m/>
    <x v="3"/>
    <m/>
    <m/>
    <s v="Fondata nel 2021, si aspettano un fatturato 2022 di €300k._x000a_KPI a fine 2021: 500 membri, 12 clienti, 22 job post, 6 assunzioni._x000a_In raccolta per €300k ad una pre-money valuation di €1,5m."/>
    <d v="2021-12-28T00:00:00"/>
    <x v="221"/>
    <s v="OUT"/>
    <m/>
    <m/>
    <m/>
    <m/>
    <m/>
    <m/>
    <m/>
    <m/>
    <m/>
    <m/>
    <m/>
    <m/>
    <m/>
    <m/>
    <m/>
    <m/>
    <m/>
    <m/>
    <m/>
    <m/>
    <m/>
    <m/>
    <m/>
    <m/>
    <m/>
  </r>
  <r>
    <s v="Ok"/>
    <s v="Ok"/>
    <s v="Ok"/>
    <x v="221"/>
    <m/>
    <n v="2258"/>
    <x v="775"/>
    <s v="Italy"/>
    <s v="Milano"/>
    <x v="0"/>
    <x v="8"/>
    <x v="772"/>
    <m/>
    <s v="Start-up stage\Venture"/>
    <s v="Autocandidatura"/>
    <s v="Autocandidatura"/>
    <s v="Benedetto Ruggeri"/>
    <s v="benedetto@mugoclimate.com"/>
    <x v="546"/>
    <d v="2022-01-20T00:00:00"/>
    <x v="0"/>
    <s v="VV5"/>
    <m/>
    <x v="3"/>
    <m/>
    <m/>
    <s v="Fondata nella primavera del 2021, sono pre-revenues e pre-product._x000a_In raccolta per €350k-€500k."/>
    <d v="2022-01-04T00:00:00"/>
    <x v="221"/>
    <s v="OUT"/>
    <m/>
    <m/>
    <m/>
    <m/>
    <m/>
    <m/>
    <m/>
    <m/>
    <m/>
    <m/>
    <m/>
    <m/>
    <m/>
    <m/>
    <m/>
    <m/>
    <m/>
    <m/>
    <m/>
    <m/>
    <m/>
    <m/>
    <m/>
    <m/>
    <m/>
  </r>
  <r>
    <s v="Ok"/>
    <s v="Ok"/>
    <s v="Ok"/>
    <x v="234"/>
    <m/>
    <n v="2259"/>
    <x v="776"/>
    <s v="Italy"/>
    <s v="Milano"/>
    <x v="0"/>
    <x v="2"/>
    <x v="773"/>
    <m/>
    <s v="Other early stage\Late stage"/>
    <s v="Fabio Mondini-CB Growth Capital"/>
    <s v="Advisor"/>
    <s v="Fabio Mondini"/>
    <s v="fmondini@crossborder.it"/>
    <x v="547"/>
    <d v="2022-01-28T00:00:00"/>
    <x v="0"/>
    <s v="VV5"/>
    <m/>
    <x v="5"/>
    <m/>
    <m/>
    <s v="2019: fatturato €1,4m, 5 store, 2% EBITDA_x000a_2020: fatturato €1,5m, 6 store, -33% EBITDA._x000a_2021: fatturato €2m, 8 store, -22% EBITDA._x000a_2022: fatturato €4,6m, 13 store, -1% EBITDA._x000a_Fondatori: ex BCG e PwC_x000a_In raccolta per €4m."/>
    <d v="2022-01-10T00:00:00"/>
    <x v="234"/>
    <s v="OUT"/>
    <m/>
    <m/>
    <m/>
    <m/>
    <m/>
    <m/>
    <m/>
    <m/>
    <m/>
    <m/>
    <m/>
    <m/>
    <m/>
    <m/>
    <m/>
    <m/>
    <m/>
    <m/>
    <m/>
    <m/>
    <m/>
    <m/>
    <m/>
    <m/>
    <m/>
  </r>
  <r>
    <s v="Ok"/>
    <s v="Ok"/>
    <s v="Ok"/>
    <x v="182"/>
    <m/>
    <n v="1407"/>
    <x v="777"/>
    <s v="Italy"/>
    <s v="Modena"/>
    <x v="1"/>
    <x v="2"/>
    <x v="774"/>
    <m/>
    <s v="Start-up stage\Venture"/>
    <s v="Paolo Mazzari"/>
    <s v="Advisor"/>
    <s v="Valeria Scargetta"/>
    <s v="valeria@wymcorporation.com"/>
    <x v="334"/>
    <d v="2020-06-25T00:00:00"/>
    <x v="0"/>
    <s v="VV2"/>
    <m/>
    <x v="3"/>
    <m/>
    <m/>
    <s v="Modello di business e settore interessanti; sono però ancora in fase seed e ricercano round da €200-400k."/>
    <d v="2020-02-27T00:00:00"/>
    <x v="182"/>
    <s v="OUT"/>
    <m/>
    <m/>
    <m/>
    <m/>
    <m/>
    <m/>
    <m/>
    <m/>
    <m/>
    <m/>
    <m/>
    <m/>
    <m/>
    <m/>
    <m/>
    <m/>
    <m/>
    <m/>
    <m/>
    <m/>
    <m/>
    <m/>
    <m/>
    <m/>
    <m/>
  </r>
  <r>
    <s v="Ok"/>
    <s v="Ok"/>
    <s v="Ok"/>
    <x v="234"/>
    <m/>
    <n v="2205"/>
    <x v="778"/>
    <s v="Italy"/>
    <s v="Milano"/>
    <x v="0"/>
    <x v="10"/>
    <x v="775"/>
    <m/>
    <s v="Start-up stage\Venture"/>
    <s v="Maria Antonietta Zonin-Immofina Srl"/>
    <s v="Advisor"/>
    <s v="Maria Antonietta Zonin"/>
    <s v="immofina@gmail.com"/>
    <x v="536"/>
    <d v="2022-01-27T00:00:00"/>
    <x v="0"/>
    <s v="VV5"/>
    <m/>
    <x v="3"/>
    <m/>
    <m/>
    <s v="Fondata nel 2015._x000a_La società è titolare di diversi brevetti._x000a_Fatturato: €6,15m nel 2022; €10,1 nel 2023; €18,0m nel 2024; €33,0m nel 2025._x000a_La società è in fundraising per €5,2m, da utilizzare principalmente per l'acquisto di materie prime, spese di marketing e assunzione di personale. _x000a__x000a_Chiesti i risultati dei due-tre anni precendenti, ma ci hanno detto che il progetto è nuovo, e verrà lanciato quest'anno."/>
    <d v="2021-11-10T00:00:00"/>
    <x v="234"/>
    <s v="OUT"/>
    <m/>
    <m/>
    <m/>
    <m/>
    <m/>
    <m/>
    <m/>
    <m/>
    <m/>
    <m/>
    <m/>
    <m/>
    <m/>
    <m/>
    <m/>
    <m/>
    <m/>
    <m/>
    <m/>
    <m/>
    <m/>
    <m/>
    <m/>
    <m/>
    <m/>
  </r>
  <r>
    <s v="Ok"/>
    <s v="Ok"/>
    <s v="Ok"/>
    <x v="221"/>
    <m/>
    <n v="2236"/>
    <x v="779"/>
    <s v="Italy"/>
    <s v="Milano"/>
    <x v="0"/>
    <x v="3"/>
    <x v="776"/>
    <m/>
    <s v="Start-up stage\Venture"/>
    <s v="Gloria Seveso"/>
    <s v="Altri"/>
    <s v="Gloria Seveso"/>
    <s v="gloria.seveso@gmail.com"/>
    <x v="548"/>
    <d v="2022-01-20T00:00:00"/>
    <x v="0"/>
    <s v="VV5"/>
    <m/>
    <x v="3"/>
    <m/>
    <m/>
    <s v="La piattaforma sarà lanciata nel 2022 con l'acquisizione delle attività e del portfolio clienti di ADCOMM1._x000a_La società prevede di raggiungere un fatturato di $51m nel 2026 ed è in fundraising per $11m. I fondi raccolti saranno utilizzati per assumere personale e per investimenti in tecnologia e marketing. _x000a_"/>
    <d v="2021-12-02T00:00:00"/>
    <x v="221"/>
    <s v="OUT"/>
    <m/>
    <m/>
    <m/>
    <m/>
    <m/>
    <m/>
    <m/>
    <m/>
    <m/>
    <m/>
    <m/>
    <m/>
    <m/>
    <m/>
    <m/>
    <m/>
    <m/>
    <m/>
    <m/>
    <m/>
    <m/>
    <m/>
    <m/>
    <m/>
    <m/>
  </r>
  <r>
    <s v="Ok"/>
    <s v="Ok"/>
    <s v="Ok"/>
    <x v="235"/>
    <m/>
    <n v="2265"/>
    <x v="780"/>
    <s v="Italy"/>
    <s v="Pescara"/>
    <x v="16"/>
    <x v="1"/>
    <x v="777"/>
    <m/>
    <s v="Start-up stage\Venture"/>
    <s v="Massimo Della Ragione"/>
    <s v="Proprietaria"/>
    <s v="Matteo Forte"/>
    <s v="mforte@live-onstage.com"/>
    <x v="549"/>
    <d v="2022-02-11T00:00:00"/>
    <x v="0"/>
    <s v="VV5"/>
    <m/>
    <x v="3"/>
    <m/>
    <m/>
    <s v="Ad oggi, ha raggiunto 60k utenti, senza investimenti in marketing._x000a_Fatturato: €500k nel 2022, €14m nel 2025 (education + social, solo Italia)._x000a_La società è in fundraising per circa €2m da utilizzare per: sviluppo della piattaforma, investimenti in marketing e assunzione di personale._x000a_Pre-money valuation attesa: €18m."/>
    <d v="2022-01-13T00:00:00"/>
    <x v="235"/>
    <s v="OUT"/>
    <m/>
    <m/>
    <m/>
    <m/>
    <m/>
    <m/>
    <m/>
    <m/>
    <m/>
    <m/>
    <m/>
    <m/>
    <m/>
    <m/>
    <m/>
    <m/>
    <m/>
    <m/>
    <m/>
    <m/>
    <m/>
    <m/>
    <m/>
    <m/>
    <m/>
  </r>
  <r>
    <s v="Ok"/>
    <s v="Ok"/>
    <s v="Ok"/>
    <x v="233"/>
    <m/>
    <n v="1563"/>
    <x v="781"/>
    <s v="Italy"/>
    <s v="Milano"/>
    <x v="0"/>
    <x v="6"/>
    <x v="778"/>
    <m/>
    <s v="Start-up stage\Venture"/>
    <s v="Autocandidatura"/>
    <s v="Autocandidatura"/>
    <s v="Federico Nicolosi"/>
    <s v="fn@upsurgeon.com"/>
    <x v="550"/>
    <d v="2024-04-12T00:00:00"/>
    <x v="0"/>
    <s v="VV5"/>
    <m/>
    <x v="5"/>
    <m/>
    <m/>
    <s v="Rejected a giugno 2020 per fase di vita e ad ottobre 2023 per settore di riferimento (med-tech). L'iniziativa ci è stata segnalata a marzo 2024 da Antonio Iannone di TheFoodCons._x000a_99 paesi, 140 corsi, +300 istituzioni, +2500 tirocinanti._x000a_L'Harvard Medical School ha pubblicato un paper di validazione scientifica relativo alla tecnologia. Simulatori ad oggi utilizzati anche alla Stanford University._x000a_Attualmente la Società sta lavorando (i) allo sviluppo di un software per fornire istruzioni real-time ai chirurghi e (ii) alla creazione dell'avatar di un paziente._x000a_Ricavi: 2022: €600k; 2023: €1,1m (vs. €1,2m previsti a budget); 2024e: €4,8m._x000a_In raccolta per €5m, di cui la metà committed. _x000a__x000a_&gt; motivo rejection: settore di riferimento"/>
    <d v="2020-06-11T00:00:00"/>
    <x v="233"/>
    <s v="OUT"/>
    <m/>
    <m/>
    <m/>
    <m/>
    <m/>
    <m/>
    <m/>
    <m/>
    <m/>
    <m/>
    <m/>
    <m/>
    <m/>
    <m/>
    <m/>
    <m/>
    <m/>
    <m/>
    <m/>
    <m/>
    <m/>
    <m/>
    <m/>
    <m/>
    <m/>
  </r>
  <r>
    <s v="Ok"/>
    <s v="Ok"/>
    <s v="Ok"/>
    <x v="221"/>
    <m/>
    <n v="2268"/>
    <x v="782"/>
    <s v="Italy"/>
    <s v="Torino"/>
    <x v="11"/>
    <x v="7"/>
    <x v="779"/>
    <m/>
    <s v="Start-up stage\Venture"/>
    <s v="Bill Divine-Discovery International"/>
    <s v="Advisor"/>
    <s v="Bill Divine"/>
    <s v="wd@wdivinediscovery.com"/>
    <x v="354"/>
    <d v="2022-01-20T00:00:00"/>
    <x v="0"/>
    <s v="VV5"/>
    <m/>
    <x v="5"/>
    <m/>
    <m/>
    <s v="Fondata nel 2011._x000a_La società avrà una valutazione di circa $83,2m entro 5 anni con un ROI di x3,5._x000a_La società è in raccolta e i fondi saranno utilizzati per aumentare le vendite e la capacità produttiva nel mercato statunitense. "/>
    <d v="2022-01-14T00:00:00"/>
    <x v="221"/>
    <s v="OUT"/>
    <m/>
    <m/>
    <m/>
    <m/>
    <m/>
    <m/>
    <m/>
    <m/>
    <m/>
    <m/>
    <m/>
    <m/>
    <m/>
    <m/>
    <m/>
    <m/>
    <m/>
    <m/>
    <m/>
    <m/>
    <m/>
    <m/>
    <m/>
    <m/>
    <m/>
  </r>
  <r>
    <s v="Ok"/>
    <s v="Ok"/>
    <s v="Ok"/>
    <x v="149"/>
    <m/>
    <n v="2270"/>
    <x v="783"/>
    <s v="Italy"/>
    <s v="Napoli"/>
    <x v="12"/>
    <x v="6"/>
    <x v="780"/>
    <m/>
    <s v="Other early stage\Late stage"/>
    <s v="Amedeo Giurazza"/>
    <s v="Proprietaria"/>
    <s v="Danila De Stefano"/>
    <s v="daniladestefano@unobravo.com"/>
    <x v="551"/>
    <d v="2022-06-16T00:00:00"/>
    <x v="0"/>
    <s v="VV5"/>
    <m/>
    <x v="9"/>
    <m/>
    <m/>
    <s v="Fondata nel 2019._x000a_Fatturato: €171k nel 2020; €2,9m nel 2021; €9,7m nel 2022; €20,9m nel 2023._x000a_La società nel 2020 ha raccolto circa €150k._x000a_Amedeo ha risentito De Stefano il 25/4: sta parlando con fondi internazionali e il round sarà &gt; €10m. Non interessata a coinvolgere Vertis nel round."/>
    <d v="2022-01-18T00:00:00"/>
    <x v="149"/>
    <s v="OUT"/>
    <m/>
    <m/>
    <m/>
    <m/>
    <m/>
    <m/>
    <m/>
    <m/>
    <m/>
    <m/>
    <m/>
    <m/>
    <m/>
    <m/>
    <m/>
    <m/>
    <m/>
    <m/>
    <m/>
    <m/>
    <m/>
    <m/>
    <m/>
    <m/>
    <m/>
  </r>
  <r>
    <s v="Ok"/>
    <s v="Ok"/>
    <s v="Ok"/>
    <x v="11"/>
    <m/>
    <n v="2271"/>
    <x v="784"/>
    <s v="Italy"/>
    <s v="Milano"/>
    <x v="0"/>
    <x v="3"/>
    <x v="781"/>
    <m/>
    <s v="Other early stage\Late stage"/>
    <s v="Autocandidatura"/>
    <s v="Autocandidatura"/>
    <s v="Angelo Coletta"/>
    <s v="a.coletta@zakeke.com"/>
    <x v="551"/>
    <d v="2022-03-04T00:00:00"/>
    <x v="0"/>
    <s v="VV5"/>
    <m/>
    <x v="12"/>
    <m/>
    <m/>
    <s v="Fondata nel 2016._x000a_Ricavi di vendita: €230k nel 2019; €538k nel 2020; €1,15m nel 2021; €4,1m nel 2022; €9,7m nel 2023. Recurring trimestrale: €350k. Modello di business: fee mensile + 1,9% sulle vendite._x000a_Focus su coda lunga (+6k), hanno iniziato ad acquisire corporate quest'anno (tra cui Armandi e Valentino), e stanno creando la rete dei partner. La maggior parte dei clienti sono esteri._x000a_La società è in fundraising per 5m. I fondi raccolti saranno utilizzati per investimenti in sales&amp;marketing e per la crescita del team.  Loro propongono un convertendo (hanno già un convertendo con CDP Fondo Rilancio da €800k)."/>
    <d v="2022-01-18T00:00:00"/>
    <x v="11"/>
    <s v="OUT"/>
    <m/>
    <m/>
    <m/>
    <m/>
    <m/>
    <m/>
    <m/>
    <m/>
    <m/>
    <m/>
    <m/>
    <m/>
    <m/>
    <m/>
    <m/>
    <m/>
    <m/>
    <m/>
    <m/>
    <m/>
    <m/>
    <m/>
    <m/>
    <m/>
    <m/>
  </r>
  <r>
    <s v="Ok"/>
    <s v="Ok"/>
    <s v="Ok"/>
    <x v="182"/>
    <m/>
    <n v="1573"/>
    <x v="785"/>
    <s v="Italy"/>
    <s v="Palermo"/>
    <x v="9"/>
    <x v="3"/>
    <x v="782"/>
    <m/>
    <s v="Start-up stage\Venture"/>
    <s v="Autocandidatura"/>
    <s v="Autocandidatura"/>
    <s v="Danilo Costa"/>
    <s v="danilo@coderblock.com"/>
    <x v="366"/>
    <d v="2020-06-25T00:00:00"/>
    <x v="0"/>
    <s v="VV2"/>
    <m/>
    <x v="3"/>
    <m/>
    <m/>
    <s v="Fatturato 2020: circa €100k._x000a_Seed; da monitorare per mercato di riferimento."/>
    <d v="2020-06-18T00:00:00"/>
    <x v="182"/>
    <s v="OUT"/>
    <m/>
    <m/>
    <m/>
    <m/>
    <m/>
    <m/>
    <m/>
    <m/>
    <m/>
    <m/>
    <m/>
    <m/>
    <m/>
    <m/>
    <m/>
    <m/>
    <m/>
    <m/>
    <m/>
    <m/>
    <m/>
    <m/>
    <m/>
    <m/>
    <m/>
  </r>
  <r>
    <s v="Ok"/>
    <s v="Ok"/>
    <s v="Ok"/>
    <x v="239"/>
    <m/>
    <n v="2288"/>
    <x v="786"/>
    <s v="Italy"/>
    <s v="Milano"/>
    <x v="0"/>
    <x v="3"/>
    <x v="783"/>
    <m/>
    <s v="Other early stage\Late stage"/>
    <s v="Salvatore Buccino"/>
    <s v="Advisor"/>
    <s v="Davide Bona"/>
    <s v="davide.bona@ethica-group.com"/>
    <x v="552"/>
    <d v="2025-02-24T00:00:00"/>
    <x v="0"/>
    <s v="VV5"/>
    <m/>
    <x v="5"/>
    <m/>
    <m/>
    <s v="Bocciata a maggio 2023 con motivazione 1.m e a luglio 2023 con motivazione 1.m (settore di riferimento)._x000a__x000a_La società è stata fondata nel 2009 e ha iniziato la produzione di device nel 2013._x000a_Nel periodo 2019-2024, i ricavi sono aumentati da €2,9m a €10m._x000a_EBITDA: passato da € 0,2 mln a € 2,5 mln stimati a fine 2023e._x000a_Recente ingresso nel settore del gaming con la nuova piattaforma Ludix, che permette ai clienti retail e B2C di costruire un PC da gioco._x000a_Clienti: Mediaword, Euronix e Gamestop._x000a_Ad inizio anno ha concluso un primo round di €2,8m con Azimut e Alicrowd._x000a_In raccolta per €5m._x000a__x000a_&gt; motivo rejection: settore di riferimento"/>
    <d v="2022-01-20T00:00:00"/>
    <x v="239"/>
    <s v="OUT"/>
    <m/>
    <m/>
    <m/>
    <m/>
    <m/>
    <m/>
    <m/>
    <m/>
    <m/>
    <m/>
    <m/>
    <m/>
    <m/>
    <m/>
    <m/>
    <m/>
    <m/>
    <m/>
    <m/>
    <m/>
    <m/>
    <m/>
    <m/>
    <m/>
    <m/>
  </r>
  <r>
    <s v="Ok"/>
    <s v="Ok"/>
    <s v="Ok"/>
    <x v="182"/>
    <m/>
    <n v="1574"/>
    <x v="787"/>
    <s v="Italy"/>
    <s v="Frosinone"/>
    <x v="7"/>
    <x v="2"/>
    <x v="784"/>
    <m/>
    <s v="Start-up stage\Venture"/>
    <s v="Niccolò Bienati-BizPlace"/>
    <s v="Advisor"/>
    <s v="Niccolò Bienati"/>
    <s v="niccolo.bienati@bizplace.it"/>
    <x v="553"/>
    <d v="2020-06-25T00:00:00"/>
    <x v="0"/>
    <s v="VV4"/>
    <s v="Si"/>
    <x v="3"/>
    <m/>
    <m/>
    <s v="Seed per VV4. _x000a_Fatturato 2020E: €41k. In raccolta per €320k."/>
    <d v="2020-06-18T00:00:00"/>
    <x v="182"/>
    <s v="OUT"/>
    <m/>
    <m/>
    <m/>
    <m/>
    <m/>
    <m/>
    <m/>
    <m/>
    <m/>
    <m/>
    <m/>
    <m/>
    <m/>
    <m/>
    <m/>
    <m/>
    <m/>
    <m/>
    <m/>
    <m/>
    <m/>
    <m/>
    <m/>
    <m/>
    <m/>
  </r>
  <r>
    <s v="Ok"/>
    <s v="Ok"/>
    <s v="Ok"/>
    <x v="126"/>
    <m/>
    <n v="1575"/>
    <x v="788"/>
    <s v="Italy"/>
    <s v="Frosinone"/>
    <x v="7"/>
    <x v="8"/>
    <x v="785"/>
    <m/>
    <s v="Start-up stage\Venture"/>
    <s v="Niccolò Bienati-BizPlace"/>
    <s v="Advisor"/>
    <s v="Niccolò Bienati"/>
    <s v="niccolo.bienati@bizplace.it"/>
    <x v="553"/>
    <d v="2024-10-07T00:00:00"/>
    <x v="0"/>
    <s v="VV5"/>
    <s v="Si"/>
    <x v="3"/>
    <m/>
    <m/>
    <s v="Bocciata a giugno 2020 con motivazione 1.a (fondo VV2). _x000a_Team: 9 persone_x000a_Fatturato 2024e: €50k_x000a_Fundraising: €800k_x000a__x000a_&gt; motivo rejection: fase di vita."/>
    <d v="2020-06-18T00:00:00"/>
    <x v="126"/>
    <s v="OUT"/>
    <m/>
    <m/>
    <m/>
    <m/>
    <m/>
    <m/>
    <m/>
    <m/>
    <m/>
    <m/>
    <m/>
    <m/>
    <m/>
    <m/>
    <m/>
    <m/>
    <m/>
    <m/>
    <m/>
    <m/>
    <m/>
    <m/>
    <m/>
    <m/>
    <m/>
  </r>
  <r>
    <s v="Ok"/>
    <s v="Ok"/>
    <s v="Ok"/>
    <x v="176"/>
    <m/>
    <n v="2302"/>
    <x v="789"/>
    <s v="Italy"/>
    <s v="Roma"/>
    <x v="7"/>
    <x v="3"/>
    <x v="786"/>
    <m/>
    <s v="Start-up stage\Venture"/>
    <s v="Emmanuele Angione-Lira"/>
    <s v="Advisor"/>
    <s v="Emmanuele Angione"/>
    <s v="ea@lira.ltd"/>
    <x v="554"/>
    <d v="2022-02-17T00:00:00"/>
    <x v="0"/>
    <s v="VV5"/>
    <s v="No"/>
    <x v="6"/>
    <m/>
    <m/>
    <s v="I primi dispostivi furono sviluppati per la NASA nel 2011, per monitorare la qualità dell'aria nello spazio. I loro dispositivo è riprogrammabile da remoto, inserendo nuove sostanze/contaminanti da rilevare._x000a_Tutta la parte hardware è disegnata e progettata da loro, coperta da patent. No tecnologia di terzi (ovviamente utilizzano fornitori terzi per alcune attività/parti). Hanno laboratorio di 350mq dove avviene produzione cartucce, calibrazione, test, collaudo e rilascio._x000a_Fatturato 2021 di €400k e nel 1Q 2022 hanno contrattualizzato di €350k circa. Ad oggi focus è su clinetele B2B/OEM._x000a_Revenue model: vendita hw + licenza bundle + maintenance kits._x000a_Principali 5 clienti: TIM/Olivetti (contrattualizzato di €470k); Franke (€125k; cappe intelligenti); Zehnder group (€1,3m; prodotto customizzato per ventilazione); Empire (pilota da €100k; case con loro soluzione integrata); Clivet (€50k)._x000a_Sono 12 persone + 2 in laboratorio._x000a_Round da €1,5m con pre-money di €8m. Ad oggi la captable è composta al 100% da founder/team._x000a__x000a_Dubbi sul percorso di crescita e sul profilo del management."/>
    <d v="2022-02-02T00:00:00"/>
    <x v="176"/>
    <s v="OUT"/>
    <m/>
    <m/>
    <m/>
    <m/>
    <m/>
    <m/>
    <m/>
    <m/>
    <m/>
    <m/>
    <m/>
    <m/>
    <m/>
    <m/>
    <m/>
    <m/>
    <m/>
    <m/>
    <m/>
    <m/>
    <m/>
    <m/>
    <m/>
    <m/>
    <m/>
  </r>
  <r>
    <s v="Ok"/>
    <s v="Ok"/>
    <s v="Ok"/>
    <x v="93"/>
    <m/>
    <n v="2304"/>
    <x v="790"/>
    <s v="Italy"/>
    <s v="Milano"/>
    <x v="0"/>
    <x v="2"/>
    <x v="787"/>
    <m/>
    <s v="Other early stage\Late stage"/>
    <s v="Francesco D'Antonio-Integrae SIM"/>
    <s v="Advisor"/>
    <s v="Francesco D’Antonio"/>
    <s v="francesco.dantonio@integraesim.it"/>
    <x v="554"/>
    <d v="2024-03-04T00:00:00"/>
    <x v="0"/>
    <s v="VV5"/>
    <m/>
    <x v="1"/>
    <m/>
    <m/>
    <s v="Rejected a marzo 2022 con motivazione 1.b._x000a_Fondata nel 2017._x000a_Ha sviluppato la piattaforma Crebit, per gestire piani di risanamento dei debiti della durata di 36 mesi (attiva dal 2023)_x000a_Nel 2021 hanno supportato circa 680 tra  famiglie, piccoli imprenditori e liberi professionisti. _x000a_Fatturato: €1,28m nel 2020, €1,90m nel 2021, €3,76m nel 2022. €2,92m nel 2023 (€9,08m previsti nel piano precedente), €5,65m nel 2024e (€16,97m previsti nel piano precedente), €11,80m nel 2025e (€24,97m previsti nel piano precedente)._x000a_Fundraising: €1,7m_x000a__x000a_&gt; motivo rejection: business model, percorso di crescita e Pre-money alta."/>
    <d v="2022-02-02T00:00:00"/>
    <x v="93"/>
    <s v="OUT"/>
    <m/>
    <m/>
    <m/>
    <m/>
    <m/>
    <m/>
    <m/>
    <m/>
    <m/>
    <m/>
    <m/>
    <m/>
    <m/>
    <m/>
    <m/>
    <m/>
    <m/>
    <m/>
    <m/>
    <m/>
    <m/>
    <m/>
    <m/>
    <m/>
    <m/>
  </r>
  <r>
    <s v="Ok"/>
    <s v="Ok"/>
    <s v="Ok"/>
    <x v="110"/>
    <m/>
    <n v="2305"/>
    <x v="791"/>
    <s v="Italy"/>
    <s v="Milano"/>
    <x v="0"/>
    <x v="2"/>
    <x v="788"/>
    <m/>
    <s v="Start-up stage\Venture"/>
    <s v="Giulio Valiante"/>
    <s v="Proprietaria"/>
    <s v="Gerardo Di Francesco"/>
    <s v="gerardo.difrancesco@widegroup.eu"/>
    <x v="554"/>
    <d v="2022-11-09T00:00:00"/>
    <x v="0"/>
    <s v="VV5"/>
    <m/>
    <x v="3"/>
    <m/>
    <m/>
    <s v="Prospettive di fatturato: €885k primo anno; €4,11m secondo anno; €12,8 terzo anno; €37m quarto anno; €97m quinto anno._x000a_La società è in fundraising per €5m, di cui il 60% da investire nell'acquisizione di clienti. La valutazione pre-money è di €10m._x000a__x000a_Rejected a giugno 2022 con motivazione 1.a. (erano da monitorare), ci ha scritto Lincoln International che li sta seguendo per il processo di fundraising. In raccolta per  €10m (round series A)_x000a_&gt; Rejected perchè non hanno ancora lanciato il prodotto (nè retail, nè corporate).  Comunque li rivede Ale."/>
    <d v="2022-02-02T00:00:00"/>
    <x v="110"/>
    <s v="OUT"/>
    <m/>
    <m/>
    <m/>
    <m/>
    <m/>
    <m/>
    <m/>
    <m/>
    <m/>
    <m/>
    <m/>
    <m/>
    <m/>
    <m/>
    <m/>
    <m/>
    <m/>
    <m/>
    <m/>
    <m/>
    <m/>
    <m/>
    <m/>
    <m/>
    <m/>
  </r>
  <r>
    <s v="Ok"/>
    <s v="Fuori Range"/>
    <s v="Ok"/>
    <x v="202"/>
    <m/>
    <n v="2308"/>
    <x v="792"/>
    <s v="Italy"/>
    <s v="Roma"/>
    <x v="7"/>
    <x v="10"/>
    <x v="789"/>
    <m/>
    <s v="Start-up stage\Venture"/>
    <s v="Autocandidatura"/>
    <s v="Autocandidatura"/>
    <s v="Sabrina De Siero"/>
    <s v="sabrina@trovabirre.it"/>
    <x v="555"/>
    <d v="2024-02-21T00:00:00"/>
    <x v="0"/>
    <s v="VV5"/>
    <s v="No"/>
    <x v="1"/>
    <m/>
    <m/>
    <s v="Bocciata a febbraio 2022 con motivazione 1.a_x000a_Fondata a marzo 2020._x000a_Principali KPI: 457 birrifici, 990 prodotti caricati, 610 aziende iscritte, fatturato medio Birrificio test: €150k_x000a_Fatturato: 2021: €51k, di cui €33k ricorrente; 2024e: €250k_x000a_La società è in fundraising per €550k_x000a_Finanziati da Primo Ventures ad ottobre 2020 per €30k, a cui ha fatto seguito un aumento di capitale ad aprile 2021  per €200k._x000a__x000a_&gt; motivo rejection: modello di business (marketplace)."/>
    <d v="2022-02-02T00:00:00"/>
    <x v="202"/>
    <s v="OUT"/>
    <m/>
    <m/>
    <m/>
    <m/>
    <m/>
    <m/>
    <m/>
    <m/>
    <m/>
    <m/>
    <m/>
    <m/>
    <m/>
    <m/>
    <m/>
    <m/>
    <m/>
    <m/>
    <m/>
    <m/>
    <m/>
    <m/>
    <m/>
    <m/>
    <m/>
  </r>
  <r>
    <s v="Ok"/>
    <s v="Ok"/>
    <s v="Ok"/>
    <x v="137"/>
    <m/>
    <n v="2309"/>
    <x v="793"/>
    <s v="Italy"/>
    <s v="Milano"/>
    <x v="0"/>
    <x v="1"/>
    <x v="790"/>
    <m/>
    <s v="Start-up stage\Venture"/>
    <s v="Flavio Carboni-Novarum-advisors"/>
    <s v="Investitori professionali"/>
    <s v="Behzad Bani"/>
    <s v="bani@setflow.io"/>
    <x v="556"/>
    <d v="2024-02-05T00:00:00"/>
    <x v="0"/>
    <s v="VV5"/>
    <m/>
    <x v="1"/>
    <m/>
    <m/>
    <s v="Rejected a febbraio 2022 con motivazione 1.a_x000a_Fondata nel 2018._x000a_Aggiornamenti: hanno lanciato il modello SaaS B2B (Setflow) in test su 3 clienti, di cui uno è il provider di immagini per Amazon Fashion Italia._x000a_Competitor: dicono di non avere competitor né per la parte di marketplace (Ubooker potrebbe essere un competitor) né per la parte SaaS. _x000a_Risultati: _x000a_-_x0009_Contratto medio: SaaS media di circa €700k mese_x000a_-_x0009_Clienti: Casavo (€800 mese, €500/mese su €5k di transaction fee) e luisaviaroma (€1,5k mese, €2k/mese su €30k transaction fee). Lato real estate, oltre Casavo troviamo dove.it, house, oliver travel. Lato e-commerce oltre Luisaviaroma, troviamo: Combipel, Milan, aperta una collaborazione con Bershka. _x000a_-_x0009_Team: 20 persone_x000a_Revenue model: _x000a_-_x0009_subscription saas (ondemand SaaS in base a quanti servizi deve realizzare la società ed e-commerce gestito invece a moduli)_x000a_-_x0009_transaction fee._x000a_Fatturato 2021 pari a €390k, +300% rispetto al 2020; 2022: €1m; 2023: €1,5m (40% margine)  2024e: 1,3m (margine 80%)_x000a_ARR 2023: €1,8m _x000a_Captable: founder 50% 10% SOP 2018 10% work for equity, il resto sono investitori._x000a_Fundraised: nel 2022 hanno raccolto €1,2m ad una pre money 6m (di cui €1m CDP con convertibile e €200k vecchi investitori ossia Enselado Venture e Venture Group)_x000a_Fundraising: €3m da utilizzare per:40% R&amp;D, 36% M&amp;S, 24% G&amp;A. DD in corso con CDP, avanti nelle discussioni anche con Azimut, Mamacrowd  e altri fondi (come P101). Pre money da definire puntano a non diluirsi più del 20%._x000a__x000a_&gt; motivo rejection: business model poco chiaro"/>
    <d v="2022-02-04T00:00:00"/>
    <x v="137"/>
    <s v="OUT"/>
    <m/>
    <m/>
    <m/>
    <m/>
    <m/>
    <m/>
    <m/>
    <m/>
    <m/>
    <m/>
    <m/>
    <m/>
    <m/>
    <m/>
    <m/>
    <m/>
    <m/>
    <m/>
    <m/>
    <m/>
    <m/>
    <m/>
    <m/>
    <m/>
    <m/>
  </r>
  <r>
    <s v="Ok"/>
    <s v="Ok"/>
    <s v="Ok"/>
    <x v="235"/>
    <m/>
    <n v="2310"/>
    <x v="794"/>
    <s v="Italy"/>
    <s v="Como"/>
    <x v="0"/>
    <x v="10"/>
    <x v="791"/>
    <m/>
    <s v="Start-up stage\Venture"/>
    <s v="Autocandidatura"/>
    <s v="Autocandidatura"/>
    <s v="Rodolfo Lironi"/>
    <s v="rudi@dafnemia.com"/>
    <x v="557"/>
    <d v="2022-02-11T00:00:00"/>
    <x v="0"/>
    <s v="VV5"/>
    <m/>
    <x v="3"/>
    <m/>
    <m/>
    <s v="Fondata nel 2021._x000a_Opera nel canale B2C e B2B2C. Nel canale B2C, ha un margine pre-spedizione del 70%. _x000a_Lanciata a settembre 2021, ha chiuso vendite per €10k._x000a_A partire dal 2022, prevede sia di ampliare la linea di prodotti offerti che di espandersi a livello internazionale._x000a_La società è in fundraising per €750k."/>
    <d v="2022-02-07T00:00:00"/>
    <x v="235"/>
    <s v="OUT"/>
    <m/>
    <m/>
    <m/>
    <m/>
    <m/>
    <m/>
    <m/>
    <m/>
    <m/>
    <m/>
    <m/>
    <m/>
    <m/>
    <m/>
    <m/>
    <m/>
    <m/>
    <m/>
    <m/>
    <m/>
    <m/>
    <m/>
    <m/>
    <m/>
    <m/>
  </r>
  <r>
    <s v="Ok"/>
    <s v="Ok"/>
    <s v="Ok"/>
    <x v="240"/>
    <m/>
    <n v="1299"/>
    <x v="795"/>
    <s v="Italy"/>
    <s v="Roma"/>
    <x v="7"/>
    <x v="3"/>
    <x v="792"/>
    <m/>
    <s v="Start-up stage\Venture"/>
    <s v="Lorenzo De Fabio-Lazio Innova"/>
    <s v="Investitori professionali"/>
    <s v="Ernesto Lomabri"/>
    <s v="ernesto.lombardi@iComfort.it"/>
    <x v="558"/>
    <d v="2020-06-16T00:00:00"/>
    <x v="0"/>
    <s v="VV4"/>
    <s v="No"/>
    <x v="1"/>
    <s v="Yes"/>
    <m/>
    <s v="Fatta seconda call di approfondimento per il 29/5: l'iniziativa è ancora seed per il fondo e gli elementi differenziali della soluzione non sono chiari. A ciò si aggiunge un BP poco &quot;sfidante&quot; e scalbilità del business model._x000a_La ricerca iniziale era di €750k con valutazione di €4m."/>
    <d v="2019-12-13T00:00:00"/>
    <x v="240"/>
    <s v="OUT"/>
    <m/>
    <m/>
    <m/>
    <m/>
    <m/>
    <m/>
    <m/>
    <m/>
    <m/>
    <m/>
    <m/>
    <m/>
    <m/>
    <m/>
    <m/>
    <m/>
    <m/>
    <m/>
    <m/>
    <m/>
    <m/>
    <m/>
    <m/>
    <m/>
    <m/>
  </r>
  <r>
    <s v="Ok"/>
    <s v="Ok"/>
    <s v="Ok"/>
    <x v="170"/>
    <m/>
    <n v="2313"/>
    <x v="796"/>
    <s v="Italy"/>
    <s v="Bari"/>
    <x v="6"/>
    <x v="3"/>
    <x v="793"/>
    <m/>
    <s v="Other early stage\Late stage"/>
    <s v="Marco Pellegrino-Neva SGR"/>
    <s v="Investitori professionali"/>
    <s v="Domenico Colucci"/>
    <s v="d.colucci@nextome.net"/>
    <x v="559"/>
    <d v="2022-03-10T00:00:00"/>
    <x v="0"/>
    <s v="VV5"/>
    <m/>
    <x v="12"/>
    <m/>
    <m/>
    <s v="Fondata nel 2014._x000a_Fatturato: €367k nel 2020; €851k nel 2021; € 1,7m nel 2022E; €6,8m nel 2023E._x000a_La società è EBITDA positive._x000a_La società è in fundraising per €1,8m (series A round). La valutazione pre-money è di €7m."/>
    <d v="2022-02-10T00:00:00"/>
    <x v="170"/>
    <s v="OUT"/>
    <m/>
    <m/>
    <m/>
    <m/>
    <m/>
    <m/>
    <m/>
    <m/>
    <m/>
    <m/>
    <m/>
    <m/>
    <m/>
    <m/>
    <m/>
    <m/>
    <m/>
    <m/>
    <m/>
    <m/>
    <m/>
    <m/>
    <m/>
    <m/>
    <m/>
  </r>
  <r>
    <s v="Ok"/>
    <s v="Ok"/>
    <s v="Ok"/>
    <x v="240"/>
    <m/>
    <n v="1550"/>
    <x v="797"/>
    <s v="Italy"/>
    <s v="Roma"/>
    <x v="7"/>
    <x v="2"/>
    <x v="794"/>
    <m/>
    <s v="Start-up stage\Venture"/>
    <s v="Matteo Biscaglia-Tamburi Investment Partners"/>
    <s v="Investitori professionali"/>
    <s v="Matteo Biscaglia"/>
    <s v="mbiscaglia@tamburi.it"/>
    <x v="560"/>
    <d v="2020-06-16T00:00:00"/>
    <x v="0"/>
    <s v="VV4"/>
    <s v="No"/>
    <x v="3"/>
    <s v="Yes"/>
    <m/>
    <s v="Fatta call introduttiva il 27/05: hanno licenza di somministrazione di lavoro di secondo livello; il partner che partecipa al &quot;cloud&quot; licenzia le risorse che mette in comune, tali risorse, se non utilizzate/richieste da clienti per missioni specifiche, rimangono a carico del partner cedente. _x000a_La società è nata nel 2018, stanno ancora consolidando modello ma dicono di avere on-board 10 partner e 40 risorse in cloud. Il fondatore ha una sua iniziativio nel mondo consulenza ICT che fattura €2m e che in pratica è il primo partner di Eximie."/>
    <d v="2020-05-21T00:00:00"/>
    <x v="240"/>
    <s v="OUT"/>
    <m/>
    <m/>
    <m/>
    <m/>
    <m/>
    <m/>
    <m/>
    <m/>
    <m/>
    <m/>
    <m/>
    <m/>
    <m/>
    <m/>
    <m/>
    <m/>
    <m/>
    <m/>
    <m/>
    <m/>
    <m/>
    <m/>
    <m/>
    <m/>
    <m/>
  </r>
  <r>
    <s v="Ok"/>
    <s v="Ok"/>
    <s v="Ok"/>
    <x v="229"/>
    <m/>
    <n v="2315"/>
    <x v="798"/>
    <s v="Italy"/>
    <s v="Milano"/>
    <x v="0"/>
    <x v="1"/>
    <x v="795"/>
    <m/>
    <s v="Start-up stage\Venture"/>
    <s v="Tommaso Migliore-MDOTM"/>
    <s v="Industriali"/>
    <s v="Roberta Ligossi"/>
    <s v="roberta@ta-daan.com"/>
    <x v="561"/>
    <d v="2025-01-31T00:00:00"/>
    <x v="0"/>
    <s v="VV5"/>
    <m/>
    <x v="5"/>
    <m/>
    <m/>
    <s v="Bocciata a luglio 2022 con motivazione 1.a (afase di vita) e a luglio 2024 con motivazione 1.m (settore di riferimento)._x000a_Fondata nel 2018._x000a_Principali metriche ad oggi: network di 5k artigiani, 18 paesi, community di oltre 200k persone, 8m di account raggiunti, 100 brands._x000a_Team: 7 persone._x000a_Partiti come media company che proponeva branded content sull'artigianato, hanno lanciato a dicembre 2021 l'ecommerce che in poche settimane e senza investimenti in marketing ha  ottenuto vendite per €10k._x000a_Fundraising: €1m da chiudere in 2 mesi. Stanno pianificando un'acquisizione effettuando un bridge da €1M per una target company in liquidazione, operante nel settore B2B su categorie diverse (fashion e pelletteria). L'obiettivo è acquisire asset strategici, tra cui il database clienti e rivenditori e un software di back-end. La due diligence è in corso da dicembre, con una lettera vincolante già firmata. La finalizzazione è prevista a maggio, con un affitto iniziale del ramo per garantire continuità. Hanno già un commitment di €400K da Azimut._x000a__x000a_&gt; motivo rejection: settore di riferimento e tempistiche operazione."/>
    <d v="2022-02-16T00:00:00"/>
    <x v="229"/>
    <s v="OUT"/>
    <m/>
    <m/>
    <m/>
    <m/>
    <m/>
    <m/>
    <m/>
    <m/>
    <m/>
    <m/>
    <m/>
    <m/>
    <m/>
    <m/>
    <m/>
    <m/>
    <m/>
    <m/>
    <m/>
    <m/>
    <m/>
    <m/>
    <m/>
    <m/>
    <m/>
  </r>
  <r>
    <s v="Ok"/>
    <s v="Ok"/>
    <s v="Ok"/>
    <x v="176"/>
    <m/>
    <n v="2316"/>
    <x v="799"/>
    <s v="Italy"/>
    <s v="Parma"/>
    <x v="1"/>
    <x v="1"/>
    <x v="796"/>
    <m/>
    <s v="Start-up stage\Venture"/>
    <s v="Alessandro Pontari"/>
    <s v="Proprietaria"/>
    <s v="Michele Gabrielli"/>
    <s v="michele@x-port.it"/>
    <x v="562"/>
    <d v="2022-02-25T00:00:00"/>
    <x v="0"/>
    <s v="VV5"/>
    <m/>
    <x v="3"/>
    <m/>
    <m/>
    <s v="Fondata nel 2021._x000a_La società è partner certificato Amazon._x000a_Fatturato: €135k nel 2021, +€400k nel 2022E, +€1,6m nel 2024E._x000a_Non ci sono informazioni relative al fundraising. "/>
    <d v="2022-02-17T00:00:00"/>
    <x v="176"/>
    <s v="OUT"/>
    <m/>
    <m/>
    <m/>
    <m/>
    <m/>
    <m/>
    <m/>
    <m/>
    <m/>
    <m/>
    <m/>
    <m/>
    <m/>
    <m/>
    <m/>
    <m/>
    <m/>
    <m/>
    <m/>
    <m/>
    <m/>
    <m/>
    <m/>
    <m/>
    <m/>
  </r>
  <r>
    <s v="Ok"/>
    <s v="Ok"/>
    <s v="Ok"/>
    <x v="176"/>
    <m/>
    <n v="2317"/>
    <x v="800"/>
    <s v="Italy"/>
    <s v="Milano"/>
    <x v="0"/>
    <x v="3"/>
    <x v="797"/>
    <m/>
    <s v="Other early stage\Late stage"/>
    <s v="Maximiliano Turelli-Equita"/>
    <s v="Advisor"/>
    <s v="Maximiliano Turelli"/>
    <s v="m.turelli@equita.eu"/>
    <x v="562"/>
    <d v="2022-02-25T00:00:00"/>
    <x v="0"/>
    <s v="VV5"/>
    <m/>
    <x v="5"/>
    <m/>
    <m/>
    <s v="Ricavi: €1,9m nel 2022E, €5,4m nel 2023E, €10,5m nel 2024E. _x000a_La società è in fundraising per €5m._x000a__x000a_Competizione diretta con Credimi, ancora early stage."/>
    <d v="2022-02-17T00:00:00"/>
    <x v="176"/>
    <s v="OUT"/>
    <m/>
    <m/>
    <m/>
    <m/>
    <m/>
    <m/>
    <m/>
    <m/>
    <m/>
    <m/>
    <m/>
    <m/>
    <m/>
    <m/>
    <m/>
    <m/>
    <m/>
    <m/>
    <m/>
    <m/>
    <m/>
    <m/>
    <m/>
    <m/>
    <m/>
  </r>
  <r>
    <s v="Ok"/>
    <s v="Ok"/>
    <s v="Ok"/>
    <x v="176"/>
    <m/>
    <n v="2318"/>
    <x v="801"/>
    <s v="Italy"/>
    <s v="Milano"/>
    <x v="0"/>
    <x v="1"/>
    <x v="798"/>
    <m/>
    <s v="Start-up stage\Venture"/>
    <s v="Autocandidatura"/>
    <s v="Autocandidatura"/>
    <s v="Roberta Ferretti"/>
    <s v="roberta.ferretti@joiupp.com"/>
    <x v="562"/>
    <d v="2022-02-17T00:00:00"/>
    <x v="0"/>
    <s v="VV5"/>
    <m/>
    <x v="3"/>
    <m/>
    <m/>
    <s v="Fondata nel 2021._x000a_+3k utenti soprattutto a Milano, con l'obiettivo di espandersi in tutta Italia. _x000a_La società ha a progetto l'inserimento in app di ristoratori e proprietari di locali per consentire loro di sponsorizzarsi ed attrare nuovi clienti (ad esempio, attraverso sconti o promozione di serate), dietro sottoscrizione di abbonamenti base o premium."/>
    <d v="2022-02-17T00:00:00"/>
    <x v="176"/>
    <s v="OUT"/>
    <m/>
    <m/>
    <m/>
    <m/>
    <m/>
    <m/>
    <m/>
    <m/>
    <m/>
    <m/>
    <m/>
    <m/>
    <m/>
    <m/>
    <m/>
    <m/>
    <m/>
    <m/>
    <m/>
    <m/>
    <m/>
    <m/>
    <m/>
    <m/>
    <m/>
  </r>
  <r>
    <s v="Ok"/>
    <s v="Ok"/>
    <s v="Ok"/>
    <x v="33"/>
    <m/>
    <n v="2321"/>
    <x v="802"/>
    <s v="Italy"/>
    <s v="Napoli"/>
    <x v="12"/>
    <x v="1"/>
    <x v="799"/>
    <m/>
    <s v="Start-up stage\Venture"/>
    <s v="Francesco Fimmanò"/>
    <s v="Società di revisione"/>
    <s v="Francesco Fimmanò"/>
    <s v="fimmano@unimol.it"/>
    <x v="563"/>
    <d v="2023-07-10T00:00:00"/>
    <x v="0"/>
    <s v="VV5"/>
    <m/>
    <x v="5"/>
    <m/>
    <m/>
    <s v="Fondata nel 2020._x000a_Ad oggi la società è attiva con 2 ristoranti dine-in e 1 ristorante ghost basati in 2 città, Napoli e Roma._x000a_La società è in fundraising per €1m (seed round) da chiudere entro aprile 2022._x000a__x000a_Bocciata a febbraio 2022 con motivazione 1.n, ci è stata risegnalata da Fimmanò a luglio 2023."/>
    <d v="2022-02-21T00:00:00"/>
    <x v="33"/>
    <s v="OUT"/>
    <m/>
    <m/>
    <m/>
    <m/>
    <m/>
    <m/>
    <m/>
    <m/>
    <m/>
    <m/>
    <m/>
    <m/>
    <m/>
    <m/>
    <m/>
    <m/>
    <m/>
    <m/>
    <m/>
    <m/>
    <m/>
    <m/>
    <m/>
    <m/>
    <m/>
  </r>
  <r>
    <s v="Ok"/>
    <s v="Ok"/>
    <s v="Ok"/>
    <x v="176"/>
    <m/>
    <n v="2322"/>
    <x v="803"/>
    <s v="Italy"/>
    <s v="Reggio Emilia"/>
    <x v="1"/>
    <x v="3"/>
    <x v="800"/>
    <m/>
    <s v="Start-up stage\Venture"/>
    <s v="Autocandidatura"/>
    <s v="Autocandidatura"/>
    <s v="Davide Gullo"/>
    <s v="gullo@m4ss.net"/>
    <x v="564"/>
    <d v="2022-02-22T00:00:00"/>
    <x v="0"/>
    <s v="VV5"/>
    <m/>
    <x v="3"/>
    <m/>
    <m/>
    <s v="Fondata nel 2017._x000a_Fatturato €2021: 277k (+50% rispetto al 2020). La società prevede di realizzare entro i prossimi 5 anni ricavi pari a €5,4m._x000a_La società è in fundraising per €1,5m ad una valuzione pre-money di €5,8m._x000a__x000a_Early stage ma da monitorare."/>
    <d v="2022-02-22T00:00:00"/>
    <x v="176"/>
    <s v="OUT"/>
    <m/>
    <m/>
    <m/>
    <m/>
    <m/>
    <m/>
    <m/>
    <m/>
    <m/>
    <m/>
    <m/>
    <m/>
    <m/>
    <m/>
    <m/>
    <m/>
    <m/>
    <m/>
    <m/>
    <m/>
    <m/>
    <m/>
    <m/>
    <m/>
    <m/>
  </r>
  <r>
    <s v="Ok"/>
    <s v="Ok"/>
    <s v="Ok"/>
    <x v="170"/>
    <m/>
    <n v="2323"/>
    <x v="804"/>
    <s v="Italy"/>
    <s v="Pistoia"/>
    <x v="19"/>
    <x v="1"/>
    <x v="801"/>
    <m/>
    <s v="Start-up stage\Venture"/>
    <s v="Autocandidatura"/>
    <s v="Autocandidatura"/>
    <s v="Luca Freschi"/>
    <s v="admin@kpet.it"/>
    <x v="564"/>
    <d v="2022-03-18T00:00:00"/>
    <x v="0"/>
    <s v="VV5"/>
    <m/>
    <x v="3"/>
    <m/>
    <m/>
    <s v="Fondata nel 2020._x000a_La società è ad oggi attiva anche con le linee e-commerce e pet services._x000a_Fatturato:  €268k nel 2021, €4,5m nel 2022E, €12m nel 2023E. La società è EBITDA positive dal 2021._x000a_La società è in fundraising per  €5m. La valutazione è da discutere con gli investitori (a dicembre 2021 hanno raccolto €100k ad una pre-money di €10m)._x000a__x000a_Abbiamo chiesto maggiori dettagli sulla traction a gen-feb 2022, e in generale, quali saranno i driver che permetteranno loro di raggiungere i €4m di fatturato nel 2022. Sulla BU Ecomerce hanno fatturato €30k e  sulla BU Pet Services inizieranno a fatturare ad aprile."/>
    <d v="2022-02-22T00:00:00"/>
    <x v="170"/>
    <s v="OUT"/>
    <m/>
    <m/>
    <m/>
    <m/>
    <m/>
    <m/>
    <m/>
    <m/>
    <m/>
    <m/>
    <m/>
    <m/>
    <m/>
    <m/>
    <m/>
    <m/>
    <m/>
    <m/>
    <m/>
    <m/>
    <m/>
    <m/>
    <m/>
    <m/>
    <m/>
  </r>
  <r>
    <s v="Ok"/>
    <s v="Ok"/>
    <s v="Ok"/>
    <x v="176"/>
    <m/>
    <n v="2324"/>
    <x v="805"/>
    <s v="Italy"/>
    <s v="Vicenza"/>
    <x v="13"/>
    <x v="9"/>
    <x v="802"/>
    <m/>
    <s v="Start-up stage\Venture"/>
    <s v="Jacopo Mattei-Virgilio Finance"/>
    <s v="Advisor"/>
    <s v="Jacopo Mattei"/>
    <s v="jmattei@virgiliofinance.com"/>
    <x v="565"/>
    <d v="2022-02-23T00:00:00"/>
    <x v="0"/>
    <s v="VV5"/>
    <m/>
    <x v="0"/>
    <m/>
    <m/>
    <s v="Fondata nel 2019._x000a_Valore della produzione: €10k nel 2018, €256k nel 2019, €454k nel 2020, €820k nel 2021E, €1,76m nel 2022E._x000a_Obiettivi futuri: ampliare la gamma prodotti e i canali di vendita (centri sportivi, aziende, GDO e settore Horeca)._x000a_La società ha un fabbisogno finanziario di €1m._x000a_"/>
    <d v="2022-02-23T00:00:00"/>
    <x v="176"/>
    <s v="OUT"/>
    <m/>
    <m/>
    <m/>
    <m/>
    <m/>
    <m/>
    <m/>
    <m/>
    <m/>
    <m/>
    <m/>
    <m/>
    <m/>
    <m/>
    <m/>
    <m/>
    <m/>
    <m/>
    <m/>
    <m/>
    <m/>
    <m/>
    <m/>
    <m/>
    <m/>
  </r>
  <r>
    <s v="Ok"/>
    <s v="Ok"/>
    <s v="Ok"/>
    <x v="11"/>
    <m/>
    <n v="2325"/>
    <x v="806"/>
    <s v="Italy"/>
    <s v="Reggio Emilia"/>
    <x v="1"/>
    <x v="2"/>
    <x v="803"/>
    <m/>
    <s v="Other early stage\Late stage"/>
    <s v="Patrizia Piparo-PSP Business Consulting"/>
    <s v="Advisor"/>
    <s v="Patrizia Piparo"/>
    <s v="patrizia.piparo@psp-businessconsulting.com"/>
    <x v="565"/>
    <d v="2022-02-23T00:00:00"/>
    <x v="0"/>
    <s v="VV5"/>
    <m/>
    <x v="12"/>
    <m/>
    <m/>
    <s v="Fondata nel 2016._x000a_Fatturato: €510k nel 2019, €950k nel 2020, €1,3m nel 2021._x000a_I prodotti sono venduti in più di 32 paesi sia offline che online, nei canali B2B, B2C e B2B2C (il 90% del fatturato è in Europa, di cui il 10% in Italia)._x000a_La società è in fundraising per €2,5m ad una valutazione pre-money di €8m. Pre-committment da parte dei precedenti investitori Primo Ventures (lead investor) e LVentures per circa €1m._x000a__x000a_Da analizzare._x000a_&gt; Crescita lenta, dubbi sulla scalabilità (80% delle vendite arriva dal loro sito, necessario un grosso investimento in marketing o partnership)"/>
    <d v="2022-02-23T00:00:00"/>
    <x v="11"/>
    <s v="OUT"/>
    <m/>
    <m/>
    <m/>
    <m/>
    <m/>
    <m/>
    <m/>
    <m/>
    <m/>
    <m/>
    <m/>
    <m/>
    <m/>
    <m/>
    <m/>
    <m/>
    <m/>
    <m/>
    <m/>
    <m/>
    <m/>
    <m/>
    <m/>
    <m/>
    <m/>
  </r>
  <r>
    <s v="Ok"/>
    <s v="Ok"/>
    <s v="Ok"/>
    <x v="241"/>
    <m/>
    <n v="2331"/>
    <x v="807"/>
    <s v="Italy"/>
    <s v="Sondrio"/>
    <x v="0"/>
    <x v="9"/>
    <x v="804"/>
    <m/>
    <s v="Other early stage\Late stage"/>
    <s v="Marco Pontiggia-4r"/>
    <s v="Advisor"/>
    <s v="Federico Romeri"/>
    <s v="federico@pascol.it"/>
    <x v="566"/>
    <d v="2022-04-22T00:00:00"/>
    <x v="0"/>
    <s v="VV5"/>
    <m/>
    <x v="5"/>
    <m/>
    <m/>
    <s v="Fatta call il 22/03._x000a_Nata nel 2019, il business model della società prevede 1. selezione di allevamenti dai quali acquistano la carne bovina che viene macellata in prossimità degli stessi (la macellazione consiste nell'abbattimento degli animali) 2. lavorazione della carne da parte di Aliprandi spa, loro partner industriale 3. distribuzione tramite canale B2C (sia online tramite e-commerce che offline nel negozio fisico di Sondrio), GDO (attualmente servono store di Coop Italia, Carrefour, Sigma, Bennet), macellerie e segmento horeca (ristorazione e ristorazione collettiva). I principali partner logistici sono Aliprandi, Milkman e Coldline._x000a_Ad oggi hanno circa 50 allevatori di piccole-medie dimensioni localizzati in 5 regioni italiane (Lombardia, Piemonte, Emilia Romagna, Trentino, Veneto) e selezionati grazie ad un team zootecnico ed agronomico interno. Gli allevatori devono rispettare tutta una serie di regole relative a pascolo, alimentazione degli animali ecc e mensilmente vengono attivati controlli di qualità a sopresa da parte di Pascol._x000a_Hanno chiuso il 2020 con circa €519k ed il 2021 con €838k. Prospettano €3,4m nel 2022._x000a_Fino al 2021 la principale fonte di ricavo è rappresentata dall'e-commerce (Pascol.it) che ha fatturato €495k nel 2021._x000a_La società ha l'obiettivo, per il 2023/2024, di espandersi in Spagna e Germania._x000a_Hanno raccolto €60k di pre-seed, €260k di seed e €1,5m di post-seed (crowdfunding e Alicrowd) ad agosto 2021, a cui ha partecipato Azimut. _x000a_I fondatori detengono circa il 60%._x000a_Sono in fundraising per €2,5m (Azimut sarebbe disposta a seguire il lead investor) ad una valutazione pre-money di €12,5m. "/>
    <d v="2022-02-25T00:00:00"/>
    <x v="241"/>
    <s v="OUT"/>
    <m/>
    <m/>
    <m/>
    <m/>
    <m/>
    <m/>
    <m/>
    <m/>
    <m/>
    <m/>
    <m/>
    <m/>
    <m/>
    <m/>
    <m/>
    <m/>
    <m/>
    <m/>
    <m/>
    <m/>
    <m/>
    <m/>
    <m/>
    <m/>
    <m/>
  </r>
  <r>
    <s v="Ok"/>
    <s v="Ok"/>
    <s v="Ok"/>
    <x v="11"/>
    <m/>
    <n v="2333"/>
    <x v="808"/>
    <s v="Abroad"/>
    <s v="Berna"/>
    <x v="22"/>
    <x v="3"/>
    <x v="805"/>
    <m/>
    <s v="Start-up stage\Venture"/>
    <s v="Fabio Scisciò-Ramus &amp; Company AG"/>
    <s v="Advisor"/>
    <s v="Fabio Scisciò"/>
    <s v="f.sciscio@ramuscompany.com"/>
    <x v="567"/>
    <d v="2022-03-04T00:00:00"/>
    <x v="0"/>
    <s v="VV5"/>
    <m/>
    <x v="2"/>
    <m/>
    <m/>
    <s v="Hanno chiuso il 2021 con €264k._x000a_L'operazione consiste nella vendita del 100% della società."/>
    <d v="2022-02-28T00:00:00"/>
    <x v="11"/>
    <s v="OUT"/>
    <m/>
    <m/>
    <m/>
    <m/>
    <m/>
    <m/>
    <m/>
    <m/>
    <m/>
    <m/>
    <m/>
    <m/>
    <m/>
    <m/>
    <m/>
    <m/>
    <m/>
    <m/>
    <m/>
    <m/>
    <m/>
    <m/>
    <m/>
    <m/>
    <m/>
  </r>
  <r>
    <s v="Ok"/>
    <s v="Ok"/>
    <s v="Ok"/>
    <x v="62"/>
    <m/>
    <n v="2334"/>
    <x v="809"/>
    <s v="Italy"/>
    <s v="Roma"/>
    <x v="7"/>
    <x v="1"/>
    <x v="806"/>
    <m/>
    <s v="Start-up stage\Venture"/>
    <s v="Giulio Valiante"/>
    <s v="Proprietaria"/>
    <s v="Gianpiero Pelle"/>
    <s v="giampieropelle@icloud.com"/>
    <x v="568"/>
    <d v="2022-04-07T00:00:00"/>
    <x v="0"/>
    <s v="VV5"/>
    <s v="No"/>
    <x v="1"/>
    <m/>
    <m/>
    <s v="Fondati nel 2017._x000a_In raccolta per €1m (seed round), ad una pre-money di €2m._x000a__x000a_Giulio fisserà una call."/>
    <d v="2022-03-01T00:00:00"/>
    <x v="62"/>
    <s v="OUT"/>
    <m/>
    <m/>
    <m/>
    <m/>
    <m/>
    <m/>
    <m/>
    <m/>
    <m/>
    <m/>
    <m/>
    <m/>
    <m/>
    <m/>
    <m/>
    <m/>
    <m/>
    <m/>
    <m/>
    <m/>
    <m/>
    <m/>
    <m/>
    <m/>
    <m/>
  </r>
  <r>
    <s v="Ok"/>
    <s v="Ok"/>
    <s v="Ok"/>
    <x v="112"/>
    <m/>
    <n v="2335"/>
    <x v="810"/>
    <s v="Italy"/>
    <s v="Torino"/>
    <x v="11"/>
    <x v="2"/>
    <x v="807"/>
    <m/>
    <s v="Other early stage\Late stage"/>
    <s v="Ottavio Maria Campigli-Badenoch + Clark"/>
    <s v="Altri"/>
    <s v="Maurizio Campia"/>
    <s v="maurizio.campia@pharmercure.com"/>
    <x v="568"/>
    <d v="2022-10-31T00:00:00"/>
    <x v="0"/>
    <s v="VV5"/>
    <m/>
    <x v="12"/>
    <m/>
    <m/>
    <s v="In raccolta per €4m, stanno cercando un lead investor finanziario (commitment followon da parte di Azimut). Pre-money attesa: €16-18m. Ultima post-money: €8m (in H2 2021)._x000a_Pharmercure è attivo in 45 comuni italiani, collabora con 150 farmacie e ha effettuato 80k spedizioni._x000a_Fatturato 2020: €195k, 2021: €147k, 2022 atteso: €407k._x000a__x000a_Fatto incontro il 1/9, ci ha mandato il BP e i KPI 2022 ad ottobre 2022."/>
    <d v="2022-03-01T00:00:00"/>
    <x v="112"/>
    <s v="OUT"/>
    <m/>
    <m/>
    <m/>
    <m/>
    <m/>
    <m/>
    <m/>
    <m/>
    <m/>
    <m/>
    <m/>
    <m/>
    <m/>
    <m/>
    <m/>
    <m/>
    <m/>
    <m/>
    <m/>
    <m/>
    <m/>
    <m/>
    <m/>
    <m/>
    <m/>
  </r>
  <r>
    <s v="Ok"/>
    <s v="Ok"/>
    <s v="Ok"/>
    <x v="179"/>
    <m/>
    <n v="1193"/>
    <x v="811"/>
    <s v="Italy"/>
    <s v="Firenze"/>
    <x v="19"/>
    <x v="3"/>
    <x v="808"/>
    <m/>
    <s v="Other early stage\Late stage"/>
    <s v="Autocandidatura"/>
    <s v="Autocandidatura"/>
    <s v="Paolo Barberis"/>
    <s v="io@paolo.it"/>
    <x v="286"/>
    <d v="2020-06-08T00:00:00"/>
    <x v="0"/>
    <s v="VV2"/>
    <m/>
    <x v="3"/>
    <m/>
    <m/>
    <s v="Seed; KPI da consolidare"/>
    <d v="2019-11-12T00:00:00"/>
    <x v="179"/>
    <s v="OUT"/>
    <m/>
    <m/>
    <m/>
    <m/>
    <m/>
    <m/>
    <m/>
    <m/>
    <m/>
    <m/>
    <m/>
    <m/>
    <m/>
    <m/>
    <m/>
    <m/>
    <m/>
    <m/>
    <m/>
    <m/>
    <m/>
    <m/>
    <m/>
    <m/>
    <m/>
  </r>
  <r>
    <s v="Ok"/>
    <s v="Ok"/>
    <s v="Ok"/>
    <x v="115"/>
    <m/>
    <n v="2337"/>
    <x v="812"/>
    <s v="Italy"/>
    <s v="Milano"/>
    <x v="0"/>
    <x v="2"/>
    <x v="809"/>
    <m/>
    <s v="Other early stage\Late stage"/>
    <s v="Pietro Pogliani-Endeavor"/>
    <s v="Altri"/>
    <s v="Matteo Masserdotti"/>
    <s v=" matteo@goviceversa.com"/>
    <x v="309"/>
    <d v="2022-10-21T00:00:00"/>
    <x v="3"/>
    <s v="VV5"/>
    <m/>
    <x v="2"/>
    <m/>
    <m/>
    <s v="Lanciato a novembre 2021, hanno raggiunto ad oggi:_x000a_€18m di commitmetn totale, €6m deployati, €3m rimborsati (e €3m di outstanding)_x000a_Annualized revenues €900k._x000a_Hanno raccolto €20m di debito e €3m di equity (Fabrick, Digital Magic, Fasanara)_x000a__x000a_Rejected a marzo 2022 con motivazione 1.a, ci ha riscritto a settembre 2022. Hanno chiuso un termsheet con CDP per il nostro Series A, con un round in due tranches da €6/8m (prima tranche a €12m di pre-money e seconda legata a milestone con cap a €35m) . Closing a Novembre._x000a_Altri investitori sono Gellify, Kairos, business angel, e  followon investitori attuali)_x000a__x000a_&gt; Motivazione rejection: dimensione limitata mercato italiano e traction limitata su espansione europeea, attualmente mancano nel team competenza di corporate finance, struttura del round"/>
    <d v="2022-03-02T00:00:00"/>
    <x v="115"/>
    <s v="OUT"/>
    <m/>
    <m/>
    <m/>
    <m/>
    <m/>
    <m/>
    <m/>
    <m/>
    <m/>
    <m/>
    <m/>
    <m/>
    <m/>
    <m/>
    <m/>
    <m/>
    <m/>
    <m/>
    <m/>
    <m/>
    <m/>
    <m/>
    <m/>
    <m/>
    <m/>
  </r>
  <r>
    <s v="Ok"/>
    <s v="Ok"/>
    <s v="Ok"/>
    <x v="179"/>
    <m/>
    <n v="1491"/>
    <x v="813"/>
    <s v="Italy"/>
    <s v="Roma"/>
    <x v="7"/>
    <x v="2"/>
    <x v="810"/>
    <m/>
    <s v="Start-up stage\Venture"/>
    <s v="Autocandidatura"/>
    <s v="Autocandidatura"/>
    <s v="Raffaele Russo"/>
    <s v="info@monello.io"/>
    <x v="445"/>
    <d v="2020-06-08T00:00:00"/>
    <x v="0"/>
    <s v="VV4"/>
    <s v="No"/>
    <x v="3"/>
    <m/>
    <m/>
    <s v="Fase seed."/>
    <d v="2020-03-06T00:00:00"/>
    <x v="179"/>
    <s v="OUT"/>
    <m/>
    <m/>
    <m/>
    <m/>
    <m/>
    <m/>
    <m/>
    <m/>
    <m/>
    <m/>
    <m/>
    <m/>
    <m/>
    <m/>
    <m/>
    <m/>
    <m/>
    <m/>
    <m/>
    <m/>
    <m/>
    <m/>
    <m/>
    <m/>
    <m/>
  </r>
  <r>
    <s v="Ok"/>
    <s v="Ok"/>
    <s v="Ok"/>
    <x v="175"/>
    <m/>
    <n v="1536"/>
    <x v="814"/>
    <s v="Abroad"/>
    <s v="Madrid"/>
    <x v="15"/>
    <x v="5"/>
    <x v="811"/>
    <m/>
    <s v="Start-up stage\Venture"/>
    <s v="Autocandidatura"/>
    <s v="Autocandidatura"/>
    <s v="Ruben Miranda"/>
    <s v="admin@mifood.es"/>
    <x v="353"/>
    <d v="2020-05-19T00:00:00"/>
    <x v="0"/>
    <s v="VV2"/>
    <m/>
    <x v="3"/>
    <m/>
    <m/>
    <s v="Fundaraisingi di €300k a pre-money di €2,5m._x000a_Iniziativa ancora in fase seed."/>
    <d v="2020-05-14T00:00:00"/>
    <x v="175"/>
    <s v="OUT"/>
    <m/>
    <m/>
    <m/>
    <m/>
    <m/>
    <m/>
    <m/>
    <m/>
    <m/>
    <m/>
    <m/>
    <m/>
    <m/>
    <m/>
    <m/>
    <m/>
    <m/>
    <m/>
    <m/>
    <m/>
    <m/>
    <m/>
    <m/>
    <m/>
    <m/>
  </r>
  <r>
    <s v="Ok"/>
    <s v="Ok"/>
    <s v="Ok"/>
    <x v="242"/>
    <m/>
    <n v="1404"/>
    <x v="815"/>
    <s v="Italy"/>
    <s v="Bari"/>
    <x v="6"/>
    <x v="3"/>
    <x v="812"/>
    <m/>
    <s v="Start-up stage\Venture"/>
    <s v="Michele Mangini"/>
    <s v="Altri"/>
    <s v="Stefano Aversa"/>
    <s v="stefano.aversa@avat.it"/>
    <x v="304"/>
    <d v="2020-04-30T00:00:00"/>
    <x v="0"/>
    <s v="VV2"/>
    <m/>
    <x v="3"/>
    <s v="Yes"/>
    <m/>
    <s v="Fase ancora seed. Da monitorare"/>
    <d v="2020-04-17T00:00:00"/>
    <x v="242"/>
    <s v="OUT"/>
    <m/>
    <m/>
    <m/>
    <m/>
    <m/>
    <m/>
    <m/>
    <m/>
    <m/>
    <m/>
    <m/>
    <m/>
    <m/>
    <m/>
    <m/>
    <m/>
    <m/>
    <m/>
    <m/>
    <m/>
    <m/>
    <m/>
    <m/>
    <m/>
    <m/>
  </r>
  <r>
    <s v="Ok"/>
    <s v="Ok"/>
    <s v="Ok"/>
    <x v="161"/>
    <s v=" "/>
    <n v="2342"/>
    <x v="816"/>
    <s v="Italy"/>
    <s v="Milano"/>
    <x v="0"/>
    <x v="1"/>
    <x v="813"/>
    <s v=" "/>
    <s v="Start-up stage\Venture"/>
    <s v="Giovanni Gasperi-Mid Equity Partners"/>
    <s v="Advisor"/>
    <s v="Giovanni Gasperi"/>
    <s v="g.gasperi@midequitypartners.it"/>
    <x v="569"/>
    <d v="2022-04-28T00:00:00"/>
    <x v="0"/>
    <s v="VV5"/>
    <m/>
    <x v="1"/>
    <m/>
    <m/>
    <s v="Fatta call il 11/4:_x000a_Fondata nel 2019._x000a_Fatturato: €108k nel 2020; €694k nel 2021. La società stima di realizzare un fatturato di €1,2m nel 2022 e di €2,4m nel 2023 (senza considerare i 3 progetti che ha a piano). Sono EBITDA-positive._x000a_La società ha 3 progetti in fase di sviluppo: Podcastory+ (piattaforma di podcasting), internazionalizzazione (focus su Francia e Spagna) e Podcastory Agency (produzione di contenuti pubblicitari per i media audio tradizionali e digitali, oltre ad un servizio di media buying digital)._x000a_25 clienti attivi, tra cui Stellantis, Banca Generali, Heineken._x000a_Il fabbisogno finanziario è di €1-1,5m, ad una pre-money valuation di €3,5m._x000a_Hanno ricevuto proposte di acquisizione da Mediaset e Gruppo Gedi._x000a_Team: 20_x000a__x000a_Traction limitata sul business dei branded content, dubbi scalabilità modello agenzia, importanti investimenti necessari per Podcastory+"/>
    <d v="2022-03-07T00:00:00"/>
    <x v="161"/>
    <s v="OUT"/>
    <s v=" "/>
    <s v=" "/>
    <s v=" "/>
    <s v=" "/>
    <s v=" "/>
    <s v=" "/>
    <s v=" "/>
    <s v=" "/>
    <s v=" "/>
    <s v=" "/>
    <s v=" "/>
    <s v=" "/>
    <m/>
    <m/>
    <m/>
    <m/>
    <m/>
    <m/>
    <m/>
    <m/>
    <m/>
    <m/>
    <m/>
    <m/>
    <m/>
  </r>
  <r>
    <s v="Ok"/>
    <s v="Ok"/>
    <s v="Ok"/>
    <x v="59"/>
    <s v=" "/>
    <n v="2345"/>
    <x v="817"/>
    <s v="Italy"/>
    <s v="Milano"/>
    <x v="0"/>
    <x v="1"/>
    <x v="814"/>
    <s v=" "/>
    <s v="Start-up stage\Venture"/>
    <s v="Francesco Cosimo-Investor kobe"/>
    <s v="Advisor"/>
    <s v="Roberto Ferrari"/>
    <s v="roberto@designitaly.com"/>
    <x v="569"/>
    <d v="2023-01-24T00:00:00"/>
    <x v="0"/>
    <s v="VV5"/>
    <m/>
    <x v="5"/>
    <m/>
    <m/>
    <s v="Fondata nel 2018._x000a_GMV 2021 pari a €420k._x000a_Più del 65% delle vendite sono di export. US è il primo mercato._x000a_La società ha raccolto €1,5m in due precedenti round ed è in fundraising per €2m (bridge round) ad una valutazione pre-money di €5m._x000a_Era stata bocciata a marzo 2022 com motivazione 1.a. Erano da risentire quando avrebbero superato €300k/mese di GMV. Il founder ci ha riscritto, hanno raggiunto €1m di fatturato e stanno aprendo il nuovo round._x000a_Era stata bocciata a dicembre 2022 con motivazione 1.m, ci è stata risegnalata a gennaio 2023._x000a_Motivo rejection: settore di riferimento"/>
    <d v="2022-03-07T00:00:00"/>
    <x v="59"/>
    <s v="OUT"/>
    <s v=" "/>
    <s v=" "/>
    <s v=" "/>
    <s v=" "/>
    <s v=" "/>
    <s v=" "/>
    <s v=" "/>
    <s v=" "/>
    <s v=" "/>
    <s v=" "/>
    <s v=" "/>
    <s v=" "/>
    <m/>
    <m/>
    <m/>
    <m/>
    <m/>
    <m/>
    <m/>
    <m/>
    <m/>
    <m/>
    <m/>
    <m/>
    <m/>
  </r>
  <r>
    <s v="Ok"/>
    <s v="Ok"/>
    <s v="Ok"/>
    <x v="242"/>
    <m/>
    <n v="1520"/>
    <x v="818"/>
    <s v="Italy"/>
    <s v="Padova"/>
    <x v="13"/>
    <x v="10"/>
    <x v="815"/>
    <m/>
    <s v="Start-up stage\Venture"/>
    <s v="Antonio Iannone-The food cons"/>
    <s v="Advisor"/>
    <s v="Antonio Iannone"/>
    <s v="antonio@thefoodcons.com"/>
    <x v="570"/>
    <d v="2020-05-05T00:00:00"/>
    <x v="0"/>
    <s v="VV2"/>
    <m/>
    <x v="3"/>
    <m/>
    <m/>
    <s v="Troppo seed per VV2. Valutazione pre-money di €2.2m. Funding per €500k."/>
    <d v="2020-04-30T00:00:00"/>
    <x v="242"/>
    <s v="OUT"/>
    <m/>
    <m/>
    <m/>
    <m/>
    <m/>
    <m/>
    <m/>
    <m/>
    <m/>
    <m/>
    <m/>
    <m/>
    <m/>
    <m/>
    <m/>
    <m/>
    <m/>
    <m/>
    <m/>
    <m/>
    <m/>
    <m/>
    <m/>
    <m/>
    <m/>
  </r>
  <r>
    <s v="Ok"/>
    <s v="Ok"/>
    <s v="Ok"/>
    <x v="29"/>
    <s v=" "/>
    <n v="2347"/>
    <x v="819"/>
    <s v="Italy"/>
    <s v="Genova"/>
    <x v="14"/>
    <x v="1"/>
    <x v="816"/>
    <s v=" "/>
    <s v="Start-up stage\Venture"/>
    <s v="Matteo Riboldi-La Compagnia Holding"/>
    <s v="Advisor"/>
    <s v="Matteo Riboldi"/>
    <s v="matteo.riboldi@lacompagnia.it"/>
    <x v="571"/>
    <d v="2022-03-24T00:00:00"/>
    <x v="0"/>
    <s v="VV5"/>
    <m/>
    <x v="3"/>
    <m/>
    <m/>
    <s v="Nata nel 2018._x000a_Il modello di business si basa sulle commissioni ricevute per le prenotazioni che avvengono sulla piattaforma + vendita di servizi ed esperienze turistiche proprie._x000a_Ad oggi, le principali metriche raggiunte sono: 9k imbarcazioni sulla piattaforma, 6k utenti iscritti, 638 esperienze turistiche fornite._x000a_Con la piattaforma Triscovery acquisita nel 2019, la società ha a progetto la realizzazione, affidata a terzi, di houseboat di proprietà e l'erogazione di servizi di yatching management._x000a_Nel 2021, la società ha realizzato un fatturato di €69k che stima di incrementare grazie alle nuove soluzioni prospettate. In particolare, prevede di raggiungere un fatturato di €284k nel 2022; €1,7 nel 2023; €3,5m nel 2024._x000a_La società è in fundraising per €800k."/>
    <d v="2022-03-14T00:00:00"/>
    <x v="29"/>
    <s v="OUT"/>
    <s v=" "/>
    <s v=" "/>
    <s v=" "/>
    <s v=" "/>
    <s v=" "/>
    <s v=" "/>
    <s v=" "/>
    <s v=" "/>
    <s v=" "/>
    <s v=" "/>
    <s v=" "/>
    <s v=" "/>
    <s v=" "/>
    <s v=" "/>
    <s v=" "/>
    <s v=" "/>
    <s v=" "/>
    <s v=" "/>
    <s v=" "/>
    <s v=" "/>
    <s v=" "/>
    <s v=" "/>
    <s v=" "/>
    <s v=" "/>
    <s v=" "/>
  </r>
  <r>
    <s v="Ok"/>
    <s v="Ok"/>
    <s v="Ok"/>
    <x v="62"/>
    <s v=" "/>
    <n v="2349"/>
    <x v="820"/>
    <s v="Italy"/>
    <s v="Udine"/>
    <x v="17"/>
    <x v="3"/>
    <x v="817"/>
    <s v=" "/>
    <s v="Start-up stage\Venture"/>
    <s v="Cristina Bini-FII/CDP"/>
    <s v="Investitori professionali"/>
    <s v="Marco Lotti, Emilio Riraldo"/>
    <s v="m.lotti@fourdays.it,  e.ziraldo@fourdays.it"/>
    <x v="572"/>
    <d v="2022-04-07T00:00:00"/>
    <x v="0"/>
    <s v="VV5"/>
    <m/>
    <x v="9"/>
    <m/>
    <m/>
    <s v="Il deck è  incentrato sulla spiegazione del prodotto + casi applicativi. Non ci sono informazioni relative a fundraising e financials. _x000a__x000a_Chiedere dettagli su traction e fabbisogno di capitale, non hanno mai risposto alla mail."/>
    <d v="2022-03-15T00:00:00"/>
    <x v="62"/>
    <s v="OUT"/>
    <s v=" "/>
    <s v=" "/>
    <s v=" "/>
    <s v=" "/>
    <s v=" "/>
    <s v=" "/>
    <s v=" "/>
    <s v=" "/>
    <s v=" "/>
    <s v=" "/>
    <s v=" "/>
    <s v=" "/>
    <s v=" "/>
    <s v=" "/>
    <s v=" "/>
    <s v=" "/>
    <s v=" "/>
    <s v=" "/>
    <s v=" "/>
    <s v=" "/>
    <s v=" "/>
    <s v=" "/>
    <s v=" "/>
    <s v=" "/>
    <s v=" "/>
  </r>
  <r>
    <s v="Ok"/>
    <s v="Ok"/>
    <s v="Ok"/>
    <x v="137"/>
    <s v=" "/>
    <n v="2352"/>
    <x v="821"/>
    <s v="Italy"/>
    <s v="Roma"/>
    <x v="7"/>
    <x v="1"/>
    <x v="818"/>
    <s v=" "/>
    <s v="Other early stage\Late stage"/>
    <s v="Astorre Modena-Terra Venture Partners"/>
    <s v="Investitori professionali"/>
    <s v="Luca Buscioni"/>
    <s v="luca.buscioni@pharmaprime.com"/>
    <x v="573"/>
    <d v="2024-02-05T00:00:00"/>
    <x v="0"/>
    <s v="VV5"/>
    <m/>
    <x v="1"/>
    <m/>
    <m/>
    <s v="Rejected a maggio 2022 con motivazione 2.b e a luglio 2022 con motivazione 1.h (dubbi anche su percorso di crescita)._x000a_Nasce nel 2016._x000a_Nel 2022 erano una piattaforma per la consegna di farmaco adesso si stanno muovendo anche sul mondo assicurativo (negoziazione con un player che ha richiesto un API lato delivery e parte di aderenza terapeutica di personale medico). Ad oggi, forniscono anche un servizio a domicilio di medici /infermieri /oss._x000a_Team: 7 interni e 13 collaboratori_x000a_Risultati: +€1m di ARR; +15k pazienti gestiti; +20 società farmaceutiche clienti (tra cui Angeloni, UCB, Ferring), tra i partner Deloitte e PwC. _x000a_Stanno chiudendo accordi con 2 delle dei capofila in ambito farmaceutico (Engineering, Accenture e Deloitte)_x000a_Pricing: €80k su ogni farmaco più una fee _x000a_Progetti attivi: 6-7 _x000a_Sono in trattativa per acquisire una società in ambito farmaceutico (il valore della target è di €1,5m ma avranno un esborso solo di €300k)._x000a_Ricavi 2023: €900k di cui 10%B2C e 90% B2B (nel 2022, avevano previsto di arrivare ad €1m); 2024e: €1,5m di cui €1m già booked più €600k della target_x000a_EBITDA: 2023: -€200k, nel 2024 è previsto il breakeven._x000a_Fundraised: Nel 2021 ha raccolto €1,46m (con Primo Ventures e alcuni BA israeliani). _x000a_Fundraising: €3,5m di cui 600k già avuti da un bridge con Primo Venture ad una pre money ancora da definire._x000a__x000a_&gt; motivo rejection: management poco convincente, business model poco chiaro e scarsa difendibilità tecnologica del prodotto."/>
    <d v="2022-03-17T00:00:00"/>
    <x v="137"/>
    <s v="OUT"/>
    <s v=" "/>
    <s v=" "/>
    <s v=" "/>
    <s v=" "/>
    <s v=" "/>
    <s v=" "/>
    <s v=" "/>
    <s v=" "/>
    <s v=" "/>
    <s v=" "/>
    <s v=" "/>
    <s v=" "/>
    <s v=" "/>
    <s v=" "/>
    <s v=" "/>
    <s v=" "/>
    <s v=" "/>
    <s v=" "/>
    <s v=" "/>
    <s v=" "/>
    <s v=" "/>
    <s v=" "/>
    <s v=" "/>
    <s v=" "/>
    <s v=" "/>
  </r>
  <r>
    <s v="Ok"/>
    <s v="Ok"/>
    <s v="Ok"/>
    <x v="163"/>
    <s v=" "/>
    <n v="2355"/>
    <x v="822"/>
    <s v="Italy"/>
    <s v="Milano"/>
    <x v="0"/>
    <x v="6"/>
    <x v="819"/>
    <s v=" "/>
    <s v="Start-up stage\Venture"/>
    <s v="Trotter Studio Associato"/>
    <s v="Advisor"/>
    <s v="Trotter Studio Associato"/>
    <s v="tootor@trotter.it"/>
    <x v="574"/>
    <d v="2023-10-23T00:00:00"/>
    <x v="0"/>
    <s v="VV5"/>
    <m/>
    <x v="3"/>
    <m/>
    <m/>
    <s v="Rejected ad aprile 2022 con motivazione 1.a, risegnalati dallo studio Associato Trotter._x000a_Start-Up Innovativa che ha appena chiuso un piano di incubazione con di un anno con Enry's Island, con società costituita e in fase beta di prodotto._x000a_In programma lo sviluppo di una piattaforma in SaaS, basata sulle medesime caratteristiche di TOOTOR, che permetta di sfruttare il potenziale del modello di formazione professionale creato._x000a_3k di abbonamenti venduti _x000a_Business model: abbonamento singolo o partnership con aziende _x000a_Costo abbonamento: _x000a_- Per dentisti: 19,80€ mensile 198€ annuale_x000a_- Per assitenti: 14€ mensile e 148€ annuale _x000a_+ 16k utenti registrati_x000a_churn rate: 4%._x000a_Team: 10 persone età media 28 anni._x000a_Fatturato: 2021: €50k; 2022:€180k; 2023e: €450k (€180k al 06/2023)_x000a_Fundraised: €838k con Azimuth e Mamacrowd con pre money 6,5m._x000a_Fundraising: €2,5m per l'implementazione dell'Academy_x000a__x000a_&gt; motivo rejection: fase di vita. Da monitorare_x000a_"/>
    <d v="2022-03-25T00:00:00"/>
    <x v="163"/>
    <s v="OUT"/>
    <s v=" "/>
    <s v=" "/>
    <s v=" "/>
    <s v=" "/>
    <s v=" "/>
    <s v=" "/>
    <s v=" "/>
    <s v=" "/>
    <s v=" "/>
    <s v=" "/>
    <s v=" "/>
    <s v=" "/>
    <s v=" "/>
    <s v=" "/>
    <s v=" "/>
    <s v=" "/>
    <s v=" "/>
    <s v=" "/>
    <s v=" "/>
    <s v=" "/>
    <s v=" "/>
    <s v=" "/>
    <s v=" "/>
    <s v=" "/>
    <s v=" "/>
  </r>
  <r>
    <s v="Ok"/>
    <s v="Ok"/>
    <s v="Ok"/>
    <x v="161"/>
    <s v=" "/>
    <n v="2356"/>
    <x v="823"/>
    <s v="Italy"/>
    <s v="Treviso"/>
    <x v="13"/>
    <x v="1"/>
    <x v="820"/>
    <s v=" "/>
    <s v="Other early stage\Late stage"/>
    <s v="Stefano Molino-CdP Fondo Acceleratori"/>
    <s v="Investitori professionali"/>
    <s v="Matteo Fabbrini"/>
    <s v="matteo.fabbrini@myfaba.com"/>
    <x v="575"/>
    <d v="2022-04-28T00:00:00"/>
    <x v="0"/>
    <s v="VV5"/>
    <m/>
    <x v="3"/>
    <m/>
    <m/>
    <s v="Fatta call il 26/4:_x000a_La società è nata nel 2019 e ha partecipato al programma di accelerazione in ambito Edutech lanciato da CDP insieme a H-farm._x000a_Principali metriche ad oggi: 6 paesi, 3 lingue, +1k punti vendita in Europa, 50k FABA venduti, 200k personaggi sonori venduti, 20 partner editoriali._x000a_Canale di vendita: B2B2C per il 56%, B2C (Amazon e ecommerce) per il resto._x000a_Produzione ad oggi in Cina, stanno valutando di spostarla in Italia._x000a_Team: 12._x000a_Ha superato €1.2m di fatturato in Q4 2021 (fatturato 2021 totale superiore ai €2m)._x000a_La società è in raccolta per €3m (seed round) da impiegare per consolidare la leadership in Italia, accelerare la crescita all’estero, sviluppare una piattaforma digitale che possa integrare i dati degli utenti con un CMS dedicato ed aprire a nuovi canali come le scuole. Pre-money valuation proposta: €10-12m._x000a_I founder detengono tramite una holding il 100% dell'azienda (hanno un convertendo con CDP per il 4%)."/>
    <d v="2022-03-28T00:00:00"/>
    <x v="161"/>
    <s v="OUT"/>
    <s v=" "/>
    <s v=" "/>
    <s v=" "/>
    <s v=" "/>
    <s v=" "/>
    <s v=" "/>
    <s v=" "/>
    <s v=" "/>
    <s v=" "/>
    <s v=" "/>
    <s v=" "/>
    <s v=" "/>
    <s v=" "/>
    <s v=" "/>
    <s v=" "/>
    <s v=" "/>
    <s v=" "/>
    <s v=" "/>
    <s v=" "/>
    <s v=" "/>
    <s v=" "/>
    <s v=" "/>
    <s v=" "/>
    <s v=" "/>
    <s v=" "/>
  </r>
  <r>
    <s v="Ok"/>
    <s v="Ok"/>
    <s v="Ok"/>
    <x v="62"/>
    <s v=" "/>
    <n v="2360"/>
    <x v="824"/>
    <s v="Italy"/>
    <s v="Milano"/>
    <x v="0"/>
    <x v="3"/>
    <x v="821"/>
    <s v=" "/>
    <s v="Other early stage\Late stage"/>
    <s v="Luigi Maria Rocca"/>
    <s v="Dottore commercialista"/>
    <s v="Luigi Maria Rocca"/>
    <s v="luigimariarocca@libero.it"/>
    <x v="576"/>
    <d v="2022-04-07T00:00:00"/>
    <x v="0"/>
    <s v="VV5"/>
    <m/>
    <x v="12"/>
    <m/>
    <m/>
    <s v="MobiMESH inPiazza è stata fondata nel 2007._x000a_Ricavi: €875k nel 2020, €955k nel 2021, €1,3m nel 2022E, €2,86m nel 2023E._x000a_La società ha un fabbisogno finanziario, entro il 2023, di $3m"/>
    <d v="2022-04-01T00:00:00"/>
    <x v="62"/>
    <s v="OUT"/>
    <s v=" "/>
    <s v=" "/>
    <s v=" "/>
    <s v=" "/>
    <s v=" "/>
    <s v=" "/>
    <s v=" "/>
    <s v=" "/>
    <s v=" "/>
    <s v=" "/>
    <s v=" "/>
    <s v=" "/>
    <s v=" "/>
    <s v=" "/>
    <s v=" "/>
    <s v=" "/>
    <s v=" "/>
    <s v=" "/>
    <s v=" "/>
    <s v=" "/>
    <s v=" "/>
    <s v=" "/>
    <s v=" "/>
    <s v=" "/>
    <s v=" "/>
  </r>
  <r>
    <s v="Ok"/>
    <s v="Ok"/>
    <s v="Ok"/>
    <x v="62"/>
    <s v=" "/>
    <n v="2361"/>
    <x v="825"/>
    <s v="Italy"/>
    <s v="Torino"/>
    <x v="11"/>
    <x v="1"/>
    <x v="822"/>
    <s v=" "/>
    <s v="Start-up stage\Venture"/>
    <s v="Serena Auletta-Phoenix Italia"/>
    <s v="Advisor"/>
    <s v="Serena Auletta"/>
    <s v="sauletta@phoenixadvisory.eu"/>
    <x v="577"/>
    <d v="2022-04-07T00:00:00"/>
    <x v="0"/>
    <s v="VV5"/>
    <m/>
    <x v="1"/>
    <m/>
    <m/>
    <s v="Nata nel 2017._x000a_Principali metriche ad oggi: +100 mostre realizzate, 3,5m di visitatori. _x000a_Per l'Italia ha già calendarizzato il programma dei progetti per gli anni 2022 e 2023 (32 mostre), dove le città presidiate in prevalenza saranno Torino, Bologna, Milano e Napoli._x000a_Nel 2021 sono state costituite 2 newco in Spagna e UK. Per il 2022 prevede di costituire due nuove newco in Germania ed Est Europa._x000a_Per il 2024, la società prevede di lanciare il format frinchising, dando in licenza il &quot;pacchetto&quot; Next Exhibition a soggetti terzi. _x000a_Fatturato: €789k nel 2020, €2m nel 2021F, €5,2m nel 2022F, €6,5F nel 2023._x000a_La società sta effettuando un fundraising attraverso una campagna di crowdfunding in queste settimane. A seguire ha in programma un fundraising più consistente (intorno a €1-2m) entro la fine dell’anno._x000a__x000a_Scalabilità, size del round"/>
    <d v="2022-04-04T00:00:00"/>
    <x v="62"/>
    <s v="OUT"/>
    <s v=" "/>
    <s v=" "/>
    <s v=" "/>
    <s v=" "/>
    <s v=" "/>
    <s v=" "/>
    <s v=" "/>
    <s v=" "/>
    <s v=" "/>
    <s v=" "/>
    <s v=" "/>
    <s v=" "/>
    <s v=" "/>
    <s v=" "/>
    <s v=" "/>
    <s v=" "/>
    <s v=" "/>
    <s v=" "/>
    <s v=" "/>
    <s v=" "/>
    <s v=" "/>
    <s v=" "/>
    <s v=" "/>
    <s v=" "/>
    <s v=" "/>
  </r>
  <r>
    <s v="Ok"/>
    <s v="Ok"/>
    <s v="Ok"/>
    <x v="62"/>
    <s v=" "/>
    <n v="2362"/>
    <x v="826"/>
    <s v="Italy"/>
    <s v="Lecce"/>
    <x v="6"/>
    <x v="1"/>
    <x v="823"/>
    <s v=" "/>
    <s v="Start-up stage\Venture"/>
    <s v="Autocandidatura"/>
    <s v="Autocandidatura"/>
    <s v="Simone De Maria "/>
    <s v="ceo@sanasana.it"/>
    <x v="577"/>
    <d v="2022-04-07T00:00:00"/>
    <x v="0"/>
    <s v="VV5"/>
    <m/>
    <x v="3"/>
    <m/>
    <m/>
    <s v="Fondata nel 2020._x000a_Modello sia B2B (fee sul totale lordo di ogni ordine pari al 25% qualora l'esercente utilizzi la logistica di Sana Sana o pari al 14% in caso di utilizzo della propria logistica) che B2C (fee per il servizio offerto pari a €3 o €4 in base alla tipologia di pagamento utilizzata dal consumatore). _x000a_Ricavi pari a €+16k. Principali metriche: 1,4k iscritti sull'app, 500 clienti, +1,8k ordini consegnati, 30 ristoranti affiliati._x000a_Città in cui sono attivi: Milano, Cusano Milanino, Busto Arsizio e Lecce._x000a_Non ci sono informazioni relative al fundraising."/>
    <d v="2022-04-04T00:00:00"/>
    <x v="62"/>
    <s v="OUT"/>
    <s v=" "/>
    <s v=" "/>
    <s v=" "/>
    <s v=" "/>
    <s v=" "/>
    <s v=" "/>
    <s v=" "/>
    <s v=" "/>
    <s v=" "/>
    <s v=" "/>
    <s v=" "/>
    <s v=" "/>
    <s v=" "/>
    <s v=" "/>
    <s v=" "/>
    <s v=" "/>
    <s v=" "/>
    <s v=" "/>
    <s v=" "/>
    <s v=" "/>
    <s v=" "/>
    <s v=" "/>
    <s v=" "/>
    <s v=" "/>
    <s v=" "/>
  </r>
  <r>
    <s v="Ok"/>
    <s v="Ok"/>
    <s v="Ok"/>
    <x v="62"/>
    <s v=" "/>
    <n v="2363"/>
    <x v="827"/>
    <s v="Italy"/>
    <s v="Taranto"/>
    <x v="6"/>
    <x v="6"/>
    <x v="824"/>
    <s v=" "/>
    <s v="Other early stage\Late stage"/>
    <s v="Autocandidatura"/>
    <s v="Autocandidatura"/>
    <s v=" Gianfranco Scarcella "/>
    <s v="gianfranco.scarcella@gmail.com"/>
    <x v="578"/>
    <d v="2022-04-07T00:00:00"/>
    <x v="0"/>
    <s v="VV5"/>
    <m/>
    <x v="5"/>
    <m/>
    <m/>
    <s v="Fondata nel 1996._x000a_La società ha diversi brevetti (italiani ed europei) che coprono il suo know-how proprietario nel campo della rifrazione corneale._x000a_Fatturato 2020 pari a €1,4m."/>
    <d v="2022-03-30T00:00:00"/>
    <x v="62"/>
    <s v="OUT"/>
    <s v=" "/>
    <s v=" "/>
    <s v=" "/>
    <s v=" "/>
    <s v=" "/>
    <s v=" "/>
    <s v=" "/>
    <s v=" "/>
    <s v=" "/>
    <s v=" "/>
    <s v=" "/>
    <s v=" "/>
    <s v=" "/>
    <s v=" "/>
    <s v=" "/>
    <s v=" "/>
    <s v=" "/>
    <s v=" "/>
    <s v=" "/>
    <s v=" "/>
    <s v=" "/>
    <s v=" "/>
    <s v=" "/>
    <s v=" "/>
    <s v=" "/>
  </r>
  <r>
    <s v="Ok"/>
    <s v="Ok"/>
    <s v="Ok"/>
    <x v="241"/>
    <s v=" "/>
    <n v="2364"/>
    <x v="828"/>
    <s v="Italy"/>
    <s v="Roma"/>
    <x v="7"/>
    <x v="3"/>
    <x v="825"/>
    <s v=" "/>
    <s v="Start-up stage\Venture"/>
    <s v="Lorenzo De Fabio-Lazio Innova"/>
    <s v="Investitori professionali"/>
    <s v="Enrico Saggese"/>
    <s v="enrico.saggese@onaircs.com"/>
    <x v="577"/>
    <d v="2022-04-22T00:00:00"/>
    <x v="0"/>
    <s v="VV5"/>
    <s v="No"/>
    <x v="11"/>
    <m/>
    <m/>
    <s v="Il deck è incentrato sulla spiegazione del prodotto._x000a_Non ci sono informazioni relative a financials/fundraising. _x000a_Chiedere maggiori info mettendo in bcc De Fabio. Non ci hanno mai risposto."/>
    <d v="2022-04-04T00:00:00"/>
    <x v="241"/>
    <s v="OUT"/>
    <s v=" "/>
    <s v=" "/>
    <s v=" "/>
    <s v=" "/>
    <s v=" "/>
    <s v=" "/>
    <s v=" "/>
    <s v=" "/>
    <s v=" "/>
    <s v=" "/>
    <s v=" "/>
    <s v=" "/>
    <s v=" "/>
    <s v=" "/>
    <s v=" "/>
    <s v=" "/>
    <s v=" "/>
    <s v=" "/>
    <s v=" "/>
    <s v=" "/>
    <s v=" "/>
    <s v=" "/>
    <s v=" "/>
    <s v=" "/>
    <s v=" "/>
  </r>
  <r>
    <s v="Ok"/>
    <s v="Ok"/>
    <s v="Ok"/>
    <x v="166"/>
    <m/>
    <n v="1232"/>
    <x v="829"/>
    <s v="Italy"/>
    <s v="Roma"/>
    <x v="7"/>
    <x v="3"/>
    <x v="826"/>
    <m/>
    <s v="Other early stage\Late stage"/>
    <s v="Bruno Puricelli-Pairstech Capital Management LLP"/>
    <s v="Advisor"/>
    <s v="Bruno Puricelli"/>
    <s v="bruno.puricelli@pairstech.com"/>
    <x v="579"/>
    <d v="2020-04-21T00:00:00"/>
    <x v="0"/>
    <s v="VV4"/>
    <s v="No"/>
    <x v="3"/>
    <s v="Yes"/>
    <m/>
    <s v="Progetto seed; inizierà a fatturare nel 2020. Il fatturato sarà di €2m circa._x000a_Valutazione pre-money di €9m, in raccolta per €1m."/>
    <d v="2019-11-05T00:00:00"/>
    <x v="166"/>
    <s v="OUT"/>
    <m/>
    <m/>
    <m/>
    <m/>
    <m/>
    <m/>
    <m/>
    <m/>
    <m/>
    <m/>
    <m/>
    <m/>
    <m/>
    <m/>
    <m/>
    <m/>
    <m/>
    <m/>
    <m/>
    <m/>
    <m/>
    <m/>
    <m/>
    <m/>
    <m/>
  </r>
  <r>
    <s v="Ok"/>
    <s v="Ok"/>
    <s v="Ok"/>
    <x v="243"/>
    <s v=" "/>
    <n v="2330"/>
    <x v="830"/>
    <s v="Italy"/>
    <s v="Pavia"/>
    <x v="0"/>
    <x v="11"/>
    <x v="827"/>
    <s v=" "/>
    <s v="Start-up stage\Venture"/>
    <s v="Prosperino Brando-QuantYX"/>
    <s v="Altri"/>
    <s v="Prosperino Brando"/>
    <s v="pbrandi@quantyx.net"/>
    <x v="566"/>
    <d v="2022-05-05T00:00:00"/>
    <x v="0"/>
    <s v="VV5"/>
    <m/>
    <x v="1"/>
    <m/>
    <m/>
    <s v="Modello di business: SaaS (flat fee o pay per sample)._x000a_Chiuso 25 deal a partire dal lancio sul mercato (Q3 2019), tra cui l'ospedale San Raffaele._x000a_Inizieranno a commercializzare la versione 2.0 a giugno 2023._x000a_La società è in raccolta per €2m."/>
    <d v="2022-02-25T00:00:00"/>
    <x v="243"/>
    <s v="OUT"/>
    <s v=" "/>
    <s v=" "/>
    <s v=" "/>
    <s v=" "/>
    <s v=" "/>
    <s v=" "/>
    <s v=" "/>
    <s v=" "/>
    <s v=" "/>
    <s v=" "/>
    <s v=" "/>
    <s v=" "/>
    <s v=" "/>
    <s v=" "/>
    <s v=" "/>
    <s v=" "/>
    <s v=" "/>
    <s v=" "/>
    <s v=" "/>
    <s v=" "/>
    <s v=" "/>
    <s v=" "/>
    <s v=" "/>
    <s v=" "/>
    <s v=" "/>
  </r>
  <r>
    <s v="Ok"/>
    <s v="Ok"/>
    <s v="Ok"/>
    <x v="157"/>
    <s v=" "/>
    <n v="2368"/>
    <x v="831"/>
    <s v="Abroad"/>
    <s v="Bellinzona"/>
    <x v="22"/>
    <x v="1"/>
    <x v="828"/>
    <s v=" "/>
    <s v="Other early stage\Late stage"/>
    <s v="Francesco D'Antonio-Integrae SIM"/>
    <s v="Advisor"/>
    <s v="Francesco D'Antonio"/>
    <s v="francesco.dantonio@integraesim.it"/>
    <x v="580"/>
    <d v="2022-05-11T00:00:00"/>
    <x v="0"/>
    <s v="VV5"/>
    <m/>
    <x v="15"/>
    <m/>
    <m/>
    <s v="Fondata nel 2012 in Italia. Nel 2013 vi ha investito il governo svizzero che ha richiesto il trasferimento dell'azienda. Nel 2021, CDP VC ha investito €1m attraverso un convertibile._x000a_Servizi extra che vengono offerti: assicurare la vacanza da cancellazioni, eventi imprevisti; aggiungere uno skipper oppure personale come chef, hostess; aggiungere servizi come trasporto via terra._x000a_Periodo 2014-2019: GMV +85% (da €0,8m a €16,1m); prenotazioni da 150 a 4.000; ricavi netti da €90k a €2,2m. Il Covid-19 ha impattato negativamente sul business. I ricavi netti sono passati a €1,2m nel 2020 e €1,5m nel 2021. La società prospetta di realizzare un GMV pari a €17m nel 2022E; €28m nel 2023E, €54m nel 2024E._x000a_Principali metriche: +22k barche disponibili sul sito, 800 destinazioni in tutto il mondo, 30k persone che hanno navigato con Sailogy, il 30%-40% dei clienti ripetono l'acquisto._x000a_Sul prezzo medio pagato dai clienti per il noleggio della barca + servizi aggiuntivi pari a €4.700, Sailogy incassa ricavi netti per €610._x000a_La società è in raccolta per €3-5m entro luglio 2022, con l'obiettivo di quotarsi nel 2023. "/>
    <d v="2022-04-06T00:00:00"/>
    <x v="157"/>
    <s v="OUT"/>
    <s v=" "/>
    <s v=" "/>
    <s v=" "/>
    <s v=" "/>
    <s v=" "/>
    <s v=" "/>
    <s v=" "/>
    <s v=" "/>
    <s v=" "/>
    <s v=" "/>
    <s v=" "/>
    <s v=" "/>
    <s v=" "/>
    <s v=" "/>
    <s v=" "/>
    <s v=" "/>
    <s v=" "/>
    <s v=" "/>
    <s v=" "/>
    <s v=" "/>
    <s v=" "/>
    <s v=" "/>
    <s v=" "/>
    <s v=" "/>
    <s v=" "/>
  </r>
  <r>
    <s v="Ok"/>
    <s v="Ok"/>
    <s v="Ok"/>
    <x v="161"/>
    <s v=" "/>
    <n v="2378"/>
    <x v="832"/>
    <s v="Italy"/>
    <s v="Milano"/>
    <x v="0"/>
    <x v="3"/>
    <x v="829"/>
    <s v=" "/>
    <s v="Start-up stage\Venture"/>
    <s v="Massimiliano De Simoni-MDSWORLD"/>
    <s v="Altri"/>
    <s v="Massimiliano De Simoni"/>
    <s v="max@mdsworld.com"/>
    <x v="581"/>
    <d v="2022-04-28T00:00:00"/>
    <x v="0"/>
    <s v="VV5"/>
    <m/>
    <x v="1"/>
    <m/>
    <m/>
    <s v="Applicazione attuale su bici e monopattini (in futuro anche animali domestici e persone)._x000a_Sta lavorando a due campagne di crowdfunding nel 2022 (Indiegogo) ed è in raccolta per €500k-1m (round series A)._x000a_Ricavi: €629k nel 2019, €655k nel 2020 e €1,43m nel 2021."/>
    <d v="2022-04-13T00:00:00"/>
    <x v="161"/>
    <s v="OUT"/>
    <s v=" "/>
    <s v=" "/>
    <s v=" "/>
    <s v=" "/>
    <s v=" "/>
    <s v=" "/>
    <s v=" "/>
    <s v=" "/>
    <s v=" "/>
    <s v=" "/>
    <s v=" "/>
    <s v=" "/>
    <s v=" "/>
    <s v=" "/>
    <s v=" "/>
    <s v=" "/>
    <s v=" "/>
    <s v=" "/>
    <s v=" "/>
    <s v=" "/>
    <s v=" "/>
    <s v=" "/>
    <s v=" "/>
    <s v=" "/>
    <s v=" "/>
  </r>
  <r>
    <s v="Ok"/>
    <s v="Ok"/>
    <s v="Ok"/>
    <x v="161"/>
    <s v=" "/>
    <n v="2379"/>
    <x v="833"/>
    <s v="Italy"/>
    <s v="Milano"/>
    <x v="0"/>
    <x v="5"/>
    <x v="830"/>
    <s v=" "/>
    <s v="Start-up stage\Venture"/>
    <s v="Roberto de Bonis-LCA"/>
    <s v="Advisor"/>
    <s v="Roberto de Bonis"/>
    <s v="roberto.debonis@lcalex.it"/>
    <x v="582"/>
    <d v="2022-04-28T00:00:00"/>
    <x v="0"/>
    <s v="VV5"/>
    <m/>
    <x v="1"/>
    <m/>
    <m/>
    <s v="Fondata nel 2017._x000a_Fatturato: €313k nel 2019, €591k nel 2020, €542k nel 2021. Dopo il lancio sul mercato nel 2022 di AlgoSev™ Rough Diamond, la Società prospetta ricavi per €5m nel 2022E, €11,6m nel 2023E e €21,6m nel 2024E._x000a_La Società è in fundraising per €10m e ha raccolto finora €800k, di cui €500k in una campagna di crowdfunding nel 2019 (ad una valutazione pre-money di €4,4m) e €300k di finanziamento con Banca d'Italia. "/>
    <d v="2022-04-15T00:00:00"/>
    <x v="161"/>
    <s v="OUT"/>
    <s v=" "/>
    <s v=" "/>
    <s v=" "/>
    <s v=" "/>
    <s v=" "/>
    <s v=" "/>
    <s v=" "/>
    <s v=" "/>
    <s v=" "/>
    <s v=" "/>
    <s v=" "/>
    <s v=" "/>
    <s v=" "/>
    <s v=" "/>
    <s v=" "/>
    <s v=" "/>
    <s v=" "/>
    <s v=" "/>
    <s v=" "/>
    <s v=" "/>
    <s v=" "/>
    <s v=" "/>
    <s v=" "/>
    <s v=" "/>
    <s v=" "/>
  </r>
  <r>
    <s v="Ok"/>
    <s v="Ok"/>
    <s v="Ok"/>
    <x v="92"/>
    <s v=" "/>
    <n v="2382"/>
    <x v="834"/>
    <s v="Italy"/>
    <s v="Milano"/>
    <x v="0"/>
    <x v="3"/>
    <x v="831"/>
    <s v=" "/>
    <s v="Other early stage\Late stage"/>
    <s v="Autocandidatura"/>
    <s v="Autocandidatura"/>
    <s v="Roberto Ferrari"/>
    <s v="roberto@designitaly.com"/>
    <x v="583"/>
    <d v="2023-02-27T00:00:00"/>
    <x v="0"/>
    <s v="VV5"/>
    <m/>
    <x v="2"/>
    <m/>
    <m/>
    <s v="Rejected a maggio '22 per dubbi su business model, sottostante tecnologico e struttura societaria, ci hanno riscritto a gennaio '23._x000a_I servizi finanziari sono offerti da fornitori partner (20 partners coinvolti nel MLP, tra cui Crif, Satispay, Amazon)._x000a_La Società ha concluso un round seed nel 2021 raccogliendo un totale di €8,5m. Tra gli investitori, Azimut, Gellify._x000a_È attiva è in Italia con più di 9.000 PMI registrate sul marketplace, su 3 geografie._x000a_+150% revenues da cross-selling QoQ. €500k annualizzati di fatturato._x000a_La Società è in raccolta per €10m (€4,2m già committes da soci esistenti e nuovi soci). I fondi saranno utilizzati principalmente per sostenere investimenti in marketing ed accrescere il team. La pre-money attesa del round da €6m è di €49m._x000a_Fatturato atteso: primo anno pari a €1,59m; secondo anno pari a €10,45m; terzo anno pari a €32,45m._x000a__x000a_Motivo rejection: struttura del round"/>
    <d v="2022-04-26T00:00:00"/>
    <x v="92"/>
    <s v="OUT"/>
    <s v=" "/>
    <s v=" "/>
    <s v=" "/>
    <s v=" "/>
    <s v=" "/>
    <s v=" "/>
    <s v=" "/>
    <s v=" "/>
    <s v=" "/>
    <s v=" "/>
    <s v=" "/>
    <s v=" "/>
    <s v=" "/>
    <s v=" "/>
    <s v=" "/>
    <s v=" "/>
    <s v=" "/>
    <s v=" "/>
    <s v=" "/>
    <s v=" "/>
    <s v=" "/>
    <s v=" "/>
    <s v=" "/>
    <s v=" "/>
    <s v=" "/>
  </r>
  <r>
    <s v="Ok"/>
    <s v="Ok"/>
    <s v="Ok"/>
    <x v="155"/>
    <s v=" "/>
    <n v="2383"/>
    <x v="835"/>
    <s v="Italy"/>
    <s v="Varese"/>
    <x v="0"/>
    <x v="10"/>
    <x v="832"/>
    <s v=" "/>
    <s v="Start-up stage\Venture"/>
    <s v="Alessandro Pontari"/>
    <s v="Proprietaria"/>
    <s v="Silvia Zancarli"/>
    <s v="silvia.zancarli@gmail.com"/>
    <x v="583"/>
    <d v="2022-06-06T00:00:00"/>
    <x v="0"/>
    <s v="VV5"/>
    <m/>
    <x v="3"/>
    <m/>
    <m/>
    <s v="Fissata call il 26/5._x000a_Fondata nel 2015._x000a_In raccolta per €25m, vogliono cedere massimo il 25% dell'azienda._x000a_Ad oggi, i founder hanno l'80% della captable._x000a_Hanno raccolto €4m di grant + €1,2m da Moffu Labs, Progress e Riso Gallo._x000a_Ad oggi sono sul mercato solo con MOGU (interior) / fatturato 2021: €300k, 2022: €700k-1m. Sul prodoto EPHA (fashion) hanno una collaborazione con il gruppo Caring (Balenciaga)._x000a_Future applicazioni: auto, furniture, food, pharma, cosmetics._x000a__x000a_Dubbi sulla scalabilità, traction limitata, struttura dell'operazione."/>
    <d v="2022-04-26T00:00:00"/>
    <x v="155"/>
    <s v="OUT"/>
    <s v=" "/>
    <s v=" "/>
    <s v=" "/>
    <s v=" "/>
    <s v=" "/>
    <s v=" "/>
    <s v=" "/>
    <s v=" "/>
    <s v=" "/>
    <s v=" "/>
    <s v=" "/>
    <s v=" "/>
    <s v=" "/>
    <s v=" "/>
    <s v=" "/>
    <s v=" "/>
    <s v=" "/>
    <s v=" "/>
    <s v=" "/>
    <s v=" "/>
    <s v=" "/>
    <s v=" "/>
    <s v=" "/>
    <s v=" "/>
    <s v=" "/>
  </r>
  <r>
    <s v="Ok"/>
    <s v="Ok"/>
    <s v="Ok"/>
    <x v="34"/>
    <s v=" "/>
    <n v="2384"/>
    <x v="836"/>
    <s v="Italy"/>
    <s v="Rimini"/>
    <x v="1"/>
    <x v="3"/>
    <x v="833"/>
    <s v=" "/>
    <s v="Other early stage\Late stage"/>
    <s v="Stefano Marchetti-Deutsche Bank"/>
    <s v="Investitori professionali"/>
    <s v="Fabio Masci"/>
    <s v="fabio.masci@theedgecompany.net"/>
    <x v="583"/>
    <d v="2022-08-01T00:00:00"/>
    <x v="0"/>
    <s v="VV5"/>
    <m/>
    <x v="1"/>
    <m/>
    <m/>
    <s v="Fondata nel 2017. Grazie all'uso di tecnologie di IA, la Società ha sviluppato un sistema per identificare, tracciare e classificare uccelli e la presenza di droni in tempo reale, al fine di mitigare il rischio di collisione di questi ultimi con gli aerei in volo._x000a_La Società ha chiuso il 2021 con un fatturato pari a €3,30m e €1,18m di EBITDA. Fatturato 2022E pari a €4m, fatturato 2023E pari a €10m._x000a_È in raccolta per €5m._x000a_Inviato NDA per avere docs: al momento il feedback non è particolarmente positivo soprattuto sul fronte team. Ci hanno mandato i docs per approfondire."/>
    <d v="2022-04-26T00:00:00"/>
    <x v="34"/>
    <s v="OUT"/>
    <s v=" "/>
    <s v=" "/>
    <s v=" "/>
    <s v=" "/>
    <s v=" "/>
    <s v=" "/>
    <s v=" "/>
    <s v=" "/>
    <s v=" "/>
    <s v=" "/>
    <s v=" "/>
    <s v=" "/>
    <s v=" "/>
    <s v=" "/>
    <s v=" "/>
    <s v=" "/>
    <s v=" "/>
    <s v=" "/>
    <s v=" "/>
    <s v=" "/>
    <s v=" "/>
    <s v=" "/>
    <s v=" "/>
    <s v=" "/>
    <s v=" "/>
  </r>
  <r>
    <s v="Ok"/>
    <s v="Ok"/>
    <s v="Ok"/>
    <x v="34"/>
    <m/>
    <n v="2385"/>
    <x v="837"/>
    <s v="Italy"/>
    <s v="Firenze"/>
    <x v="19"/>
    <x v="1"/>
    <x v="834"/>
    <s v=" "/>
    <s v="Start-up stage\Venture"/>
    <s v="Autocandidatura"/>
    <s v="Autocandidatura"/>
    <s v="Alessandro  Badalamenti"/>
    <s v="alessandro.badalamenti@typiqo.it"/>
    <x v="584"/>
    <d v="2022-08-01T00:00:00"/>
    <x v="0"/>
    <s v="VV5"/>
    <m/>
    <x v="3"/>
    <m/>
    <m/>
    <s v="Fondata nel 2018. Opera sia sul canale B2C che B2B (ristoranti, hotel)._x000a_La Società è in raccolta per €200k con l'obiettivo di un successivo seed round di €1m ad una valutazione di €5m. Fatturato: €55k nel 2021, €150k nel 2022e, €750k nel 2023e._x000a__x000a_Rejected a maggio 2022 con motivazione 1.a, ci hanno riscritto a luglio 2022 in  vista del seed round da €1m. Rispetto all'obiettivo di €200k, ne hanno raccolti €100k da business angels. "/>
    <d v="2022-04-27T00:00:00"/>
    <x v="34"/>
    <s v="OUT"/>
    <s v=" "/>
    <s v=" "/>
    <s v=" "/>
    <s v=" "/>
    <s v=" "/>
    <s v=" "/>
    <s v=" "/>
    <s v=" "/>
    <s v=" "/>
    <s v=" "/>
    <s v=" "/>
    <s v=" "/>
    <s v=" "/>
    <s v=" "/>
    <s v=" "/>
    <s v=" "/>
    <s v=" "/>
    <s v=" "/>
    <s v=" "/>
    <s v=" "/>
    <s v=" "/>
    <s v=" "/>
    <s v=" "/>
    <s v=" "/>
    <s v=" "/>
  </r>
  <r>
    <s v="Ok"/>
    <s v="Ok"/>
    <s v="Ok"/>
    <x v="171"/>
    <m/>
    <n v="1246"/>
    <x v="838"/>
    <s v="Italy"/>
    <s v="Napoli"/>
    <x v="12"/>
    <x v="1"/>
    <x v="835"/>
    <m/>
    <s v="Other early stage\Late stage"/>
    <s v="Salvatore Panico"/>
    <s v="Proprietaria"/>
    <s v="Francesco Zaccariello"/>
    <s v="francesco.zaccariello@efarma.com"/>
    <x v="585"/>
    <d v="2020-03-31T00:00:00"/>
    <x v="0"/>
    <s v="VV2"/>
    <m/>
    <x v="17"/>
    <m/>
    <m/>
    <s v="Fabbisogno richiesto: €2m da investire esclusivamente in marketing televisivo e sulle principali piattaforme web._x000a_Valutazione da parte del founder: si valuta 1,35x le Gross sales, quindi circa €13m pre-money. Durante l’incontro ha sottolineato che non vorrebbe diluirsi troppo ed disponibile a cedere al massimo il 12/13%."/>
    <d v="2019-11-12T00:00:00"/>
    <x v="171"/>
    <s v="OUT"/>
    <m/>
    <m/>
    <m/>
    <m/>
    <m/>
    <m/>
    <m/>
    <m/>
    <m/>
    <m/>
    <m/>
    <m/>
    <m/>
    <m/>
    <m/>
    <m/>
    <m/>
    <m/>
    <m/>
    <m/>
    <m/>
    <m/>
    <m/>
    <m/>
    <m/>
  </r>
  <r>
    <s v="Ok"/>
    <s v="Ok"/>
    <s v="Ok"/>
    <x v="64"/>
    <s v=" "/>
    <n v="2389"/>
    <x v="839"/>
    <s v="Italy"/>
    <s v="Milano"/>
    <x v="0"/>
    <x v="3"/>
    <x v="836"/>
    <s v=" "/>
    <s v="Start-up stage\Venture"/>
    <s v="Maurizio Vendramini-My Draco"/>
    <s v="Advisor"/>
    <s v="Joshua Priore"/>
    <s v="joshua.priore@worldz.net"/>
    <x v="586"/>
    <d v="2024-09-30T00:00:00"/>
    <x v="0"/>
    <s v="VV5"/>
    <m/>
    <x v="12"/>
    <m/>
    <m/>
    <s v="Bocciata a gennaio 2023 con motivazione 1.h_x000a_Fondata nel 2015._x000a_B2B SaaS per e-commerce._x000a_Clienti: circa 300 clienti e-commerce, tra cui Breil, Trilab, Ideabellezza, Clima Convenienza ecc.._x000a_Costo istallazione: dipende dall’integrazione (250€ a 500€). Costo di attivazione: €500._x000a_Fatturato: €355k nel 2021, €440k nel 2022, €383k nel 2023 (da previsioni €1,7m), 2024e: €2,89m; 2025e: €4,83._x000a_Fundraised: ha raccolto ca. €1,5m tra equity e debito. In particolare, ha raccolto ca. €471k tramite AuCap e €450k tramite convertible di ISP. La società è in raccolta per un bridge series A round da €2m ad una pre-money valuation di €8m. _x000a__x000a_&gt; Fatta call il 27/09. Hanno anche sede al sud (Marcianise). motivo rejection: percorso di crescita, scalabilità del business. Da capire anche con VV6."/>
    <d v="2022-05-03T00:00:00"/>
    <x v="64"/>
    <s v="OUT"/>
    <s v=" "/>
    <s v=" "/>
    <s v=" "/>
    <s v=" "/>
    <s v=" "/>
    <s v=" "/>
    <s v=" "/>
    <s v=" "/>
    <s v=" "/>
    <s v=" "/>
    <s v=" "/>
    <s v=" "/>
    <s v=" "/>
    <s v=" "/>
    <s v=" "/>
    <s v=" "/>
    <s v=" "/>
    <s v=" "/>
    <s v=" "/>
    <s v=" "/>
    <s v=" "/>
    <s v=" "/>
    <s v=" "/>
    <s v=" "/>
    <s v=" "/>
  </r>
  <r>
    <s v="Ok"/>
    <s v="Ok"/>
    <s v="Ok"/>
    <x v="157"/>
    <s v=" "/>
    <n v="2390"/>
    <x v="840"/>
    <s v="Italy"/>
    <s v="Milano"/>
    <x v="0"/>
    <x v="10"/>
    <x v="837"/>
    <s v=" "/>
    <s v="Start-up stage\Venture"/>
    <s v="Autocandidatura"/>
    <s v="Autocandidatura"/>
    <s v="Luca Rudilosso "/>
    <s v="luca.rudilosso@hotmail.it"/>
    <x v="587"/>
    <d v="2022-05-12T00:00:00"/>
    <x v="0"/>
    <s v="VV5"/>
    <m/>
    <x v="5"/>
    <m/>
    <m/>
    <s v="Nel 2019 l'iniziativa era non compliant con i Regolamenti per lo stadio di vita._x000a_Fondata nel 2015, la Società produce piatti tipici del Sud Italia grazie ad un centro di produzione proprietario a Monza, dove vengono prodotti tutti i semilavorati per i diversi punti vendita, e li distribuisce attraverso: (i) 3 punti vendita fisici a Milano (un ristorante e due take-away), (ii) un servizio di delivery  proprietario e gratuito, attivo nelle città di Milano e Monza, e (iii) un e-commerce  attivo in tutta la Lombardia per la vendita di piatti da terminare in forno._x000a_Nel 2021, ha ricevuto €300k da investitori privati ed è in raccolta per €400k (con l'obiettivo di aprire 3 nuovi punti vendita nei prossimi 3 anni._x000a_Fatturato: €1,2m nel 2019; €484k nel 2020; €1,1m nel 2021; €420k nel primo quadrimestre 2022 con l'obiettivo di chiudere il 2022 con €1,8m; €3,04m nel 2023E; 3,7m nel 2024E. La Società è EBITDA positive."/>
    <d v="2019-09-28T00:00:00"/>
    <x v="157"/>
    <s v="OUT"/>
    <s v=" "/>
    <s v=" "/>
    <s v=" "/>
    <s v=" "/>
    <s v=" "/>
    <s v=" "/>
    <s v=" "/>
    <s v=" "/>
    <s v=" "/>
    <s v=" "/>
    <s v=" "/>
    <s v=" "/>
    <s v=" "/>
    <s v=" "/>
    <s v=" "/>
    <s v=" "/>
    <s v=" "/>
    <s v=" "/>
    <s v=" "/>
    <s v=" "/>
    <s v=" "/>
    <s v=" "/>
    <s v=" "/>
    <s v=" "/>
    <s v=" "/>
  </r>
  <r>
    <s v="Ok"/>
    <s v="Ok"/>
    <s v="Ok"/>
    <x v="97"/>
    <s v=" "/>
    <n v="2391"/>
    <x v="841"/>
    <s v="Italy"/>
    <s v="Firenze"/>
    <x v="19"/>
    <x v="3"/>
    <x v="838"/>
    <s v=" "/>
    <s v="Other early stage\Late stage"/>
    <s v="Giuseppe Arturo-Startlab"/>
    <s v="Advisor"/>
    <s v="Giuseppe Arturo"/>
    <s v="giuseppe@startlabservice.it"/>
    <x v="588"/>
    <d v="2023-01-16T00:00:00"/>
    <x v="0"/>
    <s v="VV5"/>
    <m/>
    <x v="12"/>
    <m/>
    <m/>
    <s v="Rejected con motivazione 1.h (da monitorare), ci hanno riscritto a dicembre 2022._x000a_Il round (5m) sarà guidato dal fondo BlackSheep ed i soci attuali coprirebbero circa 1-1,5m e rimarrebbe una parte libera che vorremmo destinare a investitori che possano essere utili alla Mission di Qapla._x000a_ARR a dec 22 di circa 2.2m_x000a_800 clienti in portfolio_x000a_75% Gross Margin_x000a_3.8% Annual Revenue Churn Rate_x000a_Kick Off di altri grandi Brand come Interflora e Mondo office Superati i 100k in Spagna_x000a_Novità delle ultime settimane: siamo stati intercettati da un player industriale per un'operazione di Add On, ad oggi non contemplata nelle strategie di crescita di Qapla._x000a__x000a_Motivi rejection: Percorso di crescita, struttura del round"/>
    <d v="2022-05-05T00:00:00"/>
    <x v="97"/>
    <s v="OUT"/>
    <s v=" "/>
    <s v=" "/>
    <s v=" "/>
    <s v=" "/>
    <s v=" "/>
    <s v=" "/>
    <s v=" "/>
    <s v=" "/>
    <s v=" "/>
    <s v=" "/>
    <s v=" "/>
    <s v=" "/>
    <s v=" "/>
    <s v=" "/>
    <s v=" "/>
    <s v=" "/>
    <s v=" "/>
    <s v=" "/>
    <s v=" "/>
    <s v=" "/>
    <s v=" "/>
    <s v=" "/>
    <s v=" "/>
    <s v=" "/>
    <s v=" "/>
  </r>
  <r>
    <s v="Ok"/>
    <s v="Ok"/>
    <s v="Ok"/>
    <x v="157"/>
    <s v=" "/>
    <n v="2392"/>
    <x v="842"/>
    <s v="Italy"/>
    <s v="Milano"/>
    <x v="0"/>
    <x v="6"/>
    <x v="839"/>
    <s v=" "/>
    <s v="Start-up stage\Venture"/>
    <s v="Cristina Bini-FII/CDP"/>
    <s v="Investitori professionali"/>
    <s v=" Massimiliano Bonamini"/>
    <s v="m.bonamini@studiobonamini.com"/>
    <x v="589"/>
    <d v="2022-05-12T00:00:00"/>
    <x v="0"/>
    <s v="VV5"/>
    <m/>
    <x v="3"/>
    <m/>
    <m/>
    <s v="Fondata nel 2018. Ad oggi, la Società ha installato la piattaforma presso due strutture ospedaliere pubbliche come strumento per il monitoraggio dei pazienti e dei contagiati Covid-19. Ha inoltre accordi con un gruppo ospedaliero privato per l’adozione della piattaforma come cartella clinica elettronica e con un altro gruppo ospedaliero privato per lo studio e realizzazione di un prodotto per le liste d’attesa ospedaliere._x000a_Fatturato: €0,4m nel 2021; €2,3m nel 2022E; €3,4m nel 2023E. La Società è EBITDA positive. _x000a_Il team è composto da 23 persone._x000a_I fondatori detengono l'89% del capitale._x000a_&gt; Scenario competitivo, traction."/>
    <d v="2022-05-09T00:00:00"/>
    <x v="157"/>
    <s v="OUT"/>
    <s v=" "/>
    <s v=" "/>
    <s v=" "/>
    <s v=" "/>
    <s v=" "/>
    <s v=" "/>
    <s v=" "/>
    <s v=" "/>
    <s v=" "/>
    <s v=" "/>
    <s v=" "/>
    <s v=" "/>
    <s v=" "/>
    <s v=" "/>
    <s v=" "/>
    <s v=" "/>
    <s v=" "/>
    <s v=" "/>
    <s v=" "/>
    <s v=" "/>
    <s v=" "/>
    <s v=" "/>
    <s v=" "/>
    <s v=" "/>
    <s v=" "/>
  </r>
  <r>
    <s v="Ok"/>
    <s v="Ok"/>
    <s v="Ok"/>
    <x v="80"/>
    <s v=" "/>
    <n v="2393"/>
    <x v="843"/>
    <s v="Italy"/>
    <s v="Milano"/>
    <x v="0"/>
    <x v="6"/>
    <x v="840"/>
    <s v=" "/>
    <s v="Other early stage\Late stage"/>
    <s v="GianMarco Perrella-Arkios Italy"/>
    <s v="Advisor"/>
    <s v="GianMarco Perrella"/>
    <s v="gianmarco.perrella@arkios.eu"/>
    <x v="588"/>
    <d v="2024-09-23T00:00:00"/>
    <x v="0"/>
    <s v="VV5"/>
    <m/>
    <x v="11"/>
    <s v="Yes"/>
    <m/>
    <s v="Bocciata a maggio 2022 con motivazione 1.e (Percorso di crescita, storico e prospettico)_x000a_Fondata nel 2015._x000a_La Società realizza prodotti a marchio proprio destinati agli studi dentistici. _x000a_Fatturato 2021: €1,9m, di cui il 19% è realizzato all'estero. CAGR 19-21 pari a +27%. 2022: €3,8m; 2023: €7,8m; 2024e: €11,7m._x000a_EBITDA: 2022: €598k; 2023: €2,1m; 2024e: €3,9m._x000a__x000a_&gt;  motivo rejection: mancato seguito. Da monitorare"/>
    <d v="2022-05-05T00:00:00"/>
    <x v="80"/>
    <s v="OUT"/>
    <s v=" "/>
    <s v=" "/>
    <s v=" "/>
    <s v=" "/>
    <s v=" "/>
    <s v=" "/>
    <s v=" "/>
    <s v=" "/>
    <s v=" "/>
    <s v=" "/>
    <s v=" "/>
    <s v=" "/>
    <s v=" "/>
    <s v=" "/>
    <s v=" "/>
    <s v=" "/>
    <s v=" "/>
    <s v=" "/>
    <s v=" "/>
    <s v=" "/>
    <s v=" "/>
    <s v=" "/>
    <s v=" "/>
    <s v=" "/>
    <s v=" "/>
  </r>
  <r>
    <s v="Ok"/>
    <s v="Ok"/>
    <s v="Ok"/>
    <x v="157"/>
    <s v=" "/>
    <n v="976"/>
    <x v="844"/>
    <s v="Italy"/>
    <s v="Milano"/>
    <x v="0"/>
    <x v="9"/>
    <x v="841"/>
    <s v=" "/>
    <s v="Start-up stage\Venture"/>
    <s v="Autocandidatura"/>
    <s v="Autocandidatura"/>
    <s v="Alessandro Grampa"/>
    <s v="a.grampa@hexagro.io"/>
    <x v="590"/>
    <d v="2019-05-19T00:00:00"/>
    <x v="0"/>
    <s v="VV5"/>
    <m/>
    <x v="3"/>
    <m/>
    <m/>
    <s v="Nel 2019 l'iniziativa era noncompliant  con i Regolamenti per lo stadio di vita._x000a__x000a_Fondata nel 2016._x000a_La Società ha ad oggi 2 prodotti sviluppati ed industrializzati (IP pronto per altri prodotti in futuro), quali Poty e Living Farming Tree. Poty è un orto verticale per la casa, LFT per gli uffici. LFT è ancora in fase di test per l'ingresso sul mercato._x000a_Revenue model: 1) vendita del kit per la realizzazione dell'orto verticale tramite e-commerce (di Hexagro ed altri) e distributori. Nel caso di Poty sono previste due misure, S ed L, a seconda delle piante che possono contenere (20 nel primo caso e 40 nel secondo), al costo rispettivamente di  €169 e  €229; 2) vendita di piante, risorse e kit di coltivazione; 3) servizi di manutenzione ._x000a_Nel 2021, sono state vendute 180 unità di Poty e si prevede di raggiungere +1.500 unità nel 2022E. Per il prodotto Poty, nel 2020 sono stati realizzati ricavi per €15k, nel 2021 per €25k e un MRR dall'e-commerce  pari a  €3k. Inoltre, sono stati firmati  accordi di distribuzione per oltre  €150k._x000a_Il team  è composto da 8 persone (devono assumere  prevalentemente Sales)._x000a_La Società è in raccolta per €2m (pre-series A round), di cui €500k da impiegare in Q2-Q3 2022 per accelerare la crescita del prodotto Poty e €1,5m da impiegare in Q1 2023 per l'espansione in Europa e l'ingresso sul mercato del prodotto LFT._x000a__x000a_Early stage."/>
    <d v="2019-05-06T00:00:00"/>
    <x v="157"/>
    <s v="OUT"/>
    <s v=" "/>
    <s v=" "/>
    <s v=" "/>
    <s v=" "/>
    <s v=" "/>
    <s v=" "/>
    <s v=" "/>
    <s v=" "/>
    <s v=" "/>
    <s v=" "/>
    <s v=" "/>
    <s v=" "/>
    <s v=" "/>
    <s v=" "/>
    <s v=" "/>
    <s v=" "/>
    <s v=" "/>
    <s v=" "/>
    <s v=" "/>
    <s v=" "/>
    <s v=" "/>
    <s v=" "/>
    <s v=" "/>
    <s v=" "/>
    <s v=" "/>
  </r>
  <r>
    <s v="Ok"/>
    <s v="Ok"/>
    <s v="Ok"/>
    <x v="114"/>
    <m/>
    <n v="1271"/>
    <x v="845"/>
    <s v="Italy"/>
    <s v="Pisa"/>
    <x v="19"/>
    <x v="5"/>
    <x v="842"/>
    <m/>
    <s v="Other early stage\Late stage"/>
    <s v="Michele Passarelli Lio-yourCFO"/>
    <s v="Advisor"/>
    <s v="Michele Passarelli "/>
    <s v="m.passarelli@yourcfo.it"/>
    <x v="308"/>
    <d v="2020-02-27T00:00:00"/>
    <x v="0"/>
    <s v="VV2"/>
    <m/>
    <x v="23"/>
    <s v="Yes"/>
    <m/>
    <s v="Dubbi su percorso di exit."/>
    <d v="2019-11-28T00:00:00"/>
    <x v="114"/>
    <s v="OUT"/>
    <m/>
    <m/>
    <m/>
    <m/>
    <m/>
    <m/>
    <m/>
    <m/>
    <m/>
    <m/>
    <m/>
    <m/>
    <m/>
    <m/>
    <m/>
    <m/>
    <m/>
    <m/>
    <m/>
    <m/>
    <m/>
    <m/>
    <m/>
    <m/>
    <m/>
  </r>
  <r>
    <s v="Ok"/>
    <s v="Ok"/>
    <s v="Ok"/>
    <x v="157"/>
    <s v=" "/>
    <n v="2397"/>
    <x v="846"/>
    <s v="Italy"/>
    <s v="N.A. Italy"/>
    <x v="3"/>
    <x v="7"/>
    <x v="843"/>
    <s v=" "/>
    <s v="Start-up stage\Venture"/>
    <s v="Nicolò Muzzana-Tymosbc"/>
    <s v="Advisor"/>
    <s v="Nicolò Muzzana-Tymosbc"/>
    <s v="nmuzzana@thymosbc.com"/>
    <x v="591"/>
    <d v="2022-05-19T00:00:00"/>
    <x v="0"/>
    <s v="VV5"/>
    <m/>
    <x v="13"/>
    <m/>
    <m/>
    <s v="Fondata nel 2020._x000a_La Società progetta e produce macchine per riempire e sigillare buste preformate realizzate con materiali sostenibili. Le macchine sono altamente flessibili e consentono di riempire solidi, liquidi e polveri in molteplici tipi e dimensioni di buste preconfezionate._x000a_Brevetto in attesa di approvazione._x000a_Rispetto alle macchine tradizionali: meno ingrombranti in termini di spazio occupato, risparmio energetico, risparmio di tempo per l'operatore. _x000a_Fatturato 2022E pari a €450k, di cui €160k già realizzati in Q1 2022. Fatturato 2023E pari a €1,7m; 2024E pari a €3,5m._x000a_La Società intende realizzare un modulo aggiuntivo alla macchina per il riempimento e la sigillatura delle buste, che permetterà al cliente di produrre direttamente in linea le buste da riempire, con conseguente risparmio del 30% sul costo del materiale di imballaggio._x000a__x000a_Early stage._x000a_"/>
    <d v="2022-05-17T00:00:00"/>
    <x v="157"/>
    <s v="OUT"/>
    <s v=" "/>
    <s v=" "/>
    <s v=" "/>
    <s v=" "/>
    <s v=" "/>
    <s v=" "/>
    <s v=" "/>
    <s v=" "/>
    <s v=" "/>
    <s v=" "/>
    <s v=" "/>
    <s v=" "/>
    <s v=" "/>
    <s v=" "/>
    <s v=" "/>
    <s v=" "/>
    <s v=" "/>
    <s v=" "/>
    <s v=" "/>
    <s v=" "/>
    <s v=" "/>
    <s v=" "/>
    <s v=" "/>
    <s v=" "/>
    <s v=" "/>
  </r>
  <r>
    <s v="Ok"/>
    <s v="Ok"/>
    <s v="Ok"/>
    <x v="155"/>
    <s v=" "/>
    <n v="106"/>
    <x v="847"/>
    <s v="Italy"/>
    <s v="Siena"/>
    <x v="19"/>
    <x v="3"/>
    <x v="844"/>
    <s v=" "/>
    <s v="Other early stage\Late stage"/>
    <s v="StartCup Toscana"/>
    <s v="Altri"/>
    <s v="Mario Grasso"/>
    <s v="m.grasso@equitakfinance.eu"/>
    <x v="58"/>
    <d v="2022-06-06T00:00:00"/>
    <x v="0"/>
    <s v="VV5"/>
    <m/>
    <x v="2"/>
    <m/>
    <m/>
    <s v="Fondata nel 2018._x000a_Ha raccolto finora €1. Valutazione dell'ultimo round (chiuso a novembre 2021 quando ha raccolto €311k) pari a €6,5m. Tra gli invesitori, CDP VC._x000a_Ricavi 2021: €0,5m / 2022E: €0,8m. Valore della produzione previsto per il 2025E pari a €23,2m._x000a_Ad oggi ha 19 contratti B2B. _x000a_Il team è composto da 3 dipendenti full-time._x000a__x000a_Iniziativa nel portafoglio di eNovia."/>
    <d v="2017-11-29T00:00:00"/>
    <x v="155"/>
    <s v="OUT"/>
    <s v=" "/>
    <s v=" "/>
    <s v=" "/>
    <s v=" "/>
    <s v=" "/>
    <s v=" "/>
    <s v=" "/>
    <s v=" "/>
    <s v=" "/>
    <s v=" "/>
    <s v=" "/>
    <s v=" "/>
    <s v=" "/>
    <s v=" "/>
    <s v=" "/>
    <s v=" "/>
    <s v=" "/>
    <s v=" "/>
    <s v=" "/>
    <s v=" "/>
    <s v=" "/>
    <s v=" "/>
    <s v=" "/>
    <s v=" "/>
    <s v=" "/>
  </r>
  <r>
    <s v="Ok"/>
    <s v="Ok"/>
    <s v="Ok"/>
    <x v="82"/>
    <m/>
    <n v="1308"/>
    <x v="848"/>
    <s v="Italy"/>
    <s v="Roma"/>
    <x v="7"/>
    <x v="11"/>
    <x v="845"/>
    <m/>
    <s v="Start-up stage\Venture"/>
    <s v="Autocandidatura"/>
    <s v="Autocandidatura"/>
    <s v="Giovanni Stracquadaneo"/>
    <s v="giovanni@genomeup.com"/>
    <x v="592"/>
    <d v="2024-07-09T00:00:00"/>
    <x v="0"/>
    <s v="VV5"/>
    <s v="No"/>
    <x v="11"/>
    <m/>
    <m/>
    <s v="Rejected a febbraio 2020 con motivazione 1.a e a dicembre 2023 con motivazione 3.c, ripresentata da Elisa di The Techshop (hanno ridotto round e pre money)._x000a_Dispone di 4 piattaforme:_x000a_- Presa in carico del pazinete con inserimento dei dati sanitari dell'assistito identificando l'analisi genetica necessaria;_x000a_- Esecuzione dell'esame genetico per estrarre il DNA che viene tracciato al fine di efficientare i processi di laboratorio e riducendo i  tempi del sequenziamento;_x000a_- Predisposizione del file dei dati genetici che vengono criptati al fine di garantire la privacy del paziente; _x000a_- Fase di analisi e reporting attraverso algoritmi e AI che prendono i dati e forniscono al genetista la possibilità di riportare le mutazioni genetiche in maniera rapida per identificarle e scrivere report digitale, che poi viene rinviato alla clinica e al medico._x000a_Risultati raggiunti:_x000a_- 0% churn rate_x000a_- 2023e: 800k di fatturato +300% del fatturato del 2022. _x000a_- Tra i clienti: Ospedale pediatrico Bambin Gesù_x000a_- Pipeline clienti 2024 di circa 30 aziende che potrebbero generare €1-1,5m di fatturato _x000a_Fundraised: €4m raccolti in 3 round, l'ultimo (€1,7m) è stato fatto che ha sottoscritto SFP (con uno sconto del 20% su pre money) con un floor pari a €6,1m._x000a_Fundraising: €4,5m ad una pre money di €11m-€12m che garantirà agli investitori una Ownership tra il 15% -20%. Si vorrebbero raccogliere in 2 tranches (la prima a gennaio 2024 e la seconda entro giugno 2024), stanno parlando con CDP evoluzione (che entrerebbe con un ticket €1-1,5m)._x000a__x000a_&gt; motivo rejection: mancato seguito."/>
    <d v="2020-12-09T00:00:00"/>
    <x v="82"/>
    <s v="OUT"/>
    <m/>
    <m/>
    <m/>
    <m/>
    <m/>
    <m/>
    <m/>
    <m/>
    <m/>
    <m/>
    <m/>
    <m/>
    <m/>
    <m/>
    <m/>
    <m/>
    <m/>
    <m/>
    <m/>
    <m/>
    <m/>
    <m/>
    <m/>
    <m/>
    <m/>
  </r>
  <r>
    <s v="Ok"/>
    <s v="Ok"/>
    <s v="Ok"/>
    <x v="73"/>
    <s v=" "/>
    <n v="2400"/>
    <x v="849"/>
    <s v="Italy"/>
    <s v="Genova"/>
    <x v="14"/>
    <x v="3"/>
    <x v="846"/>
    <s v=" "/>
    <s v="Other early stage\Late stage"/>
    <s v="Misal G. Memeo"/>
    <s v="Proprietaria"/>
    <s v="Fabrizio Cardinali"/>
    <s v="f.cardinali@myw.ai"/>
    <x v="88"/>
    <d v="2024-04-22T00:00:00"/>
    <x v="0"/>
    <s v="VV5"/>
    <m/>
    <x v="3"/>
    <m/>
    <m/>
    <s v="Rejected a giugno 2022 con motivazione 1.b_x000a_Fondata nel marzo 2021._x000a_Piattaforma brevettata._x000a_Il team è composto da circa 42 persone._x000a_Ricavi: 2023: €2,3m (di cui effettivi €400k di POC)._x000a_La suite MYWAI è dotata di due moduli. Uno, MYWAI EaaS (Equipment as a Service) per dotare di Edge Intelligence qualsiasi macchinario ed apparecchiatura negli scenari dell'Industria 4.0. L'altro, MYWAI STS (Supply Tracking Solution), per il tracciamento delle spedizioni high tech in qualsiasi parte del mondo: dai container, a maggior ragione se refrigerati, ai macchinari industriali e spedizioni speciali, ai pallet.​_x000a_Una volta implementate, le Soluzioni MYWAI forniscono informazioni utili per abilitare la manutenzione prognostica dei macchinari, la loro assicurazione parametrica, modelli pay-per-use fintech fino al monitoraggio del trasporto in condizioni di sicurezza._x000a_Tra i clienti Esaote, Mitsubishi e Hitachi._x000a_Ha raccolto €1m con Back2work e LigurCapital _x000a_Hanno acquisito Zenatek, che gli ha consentito di raggiungere i €2m di fatturato nel 2021._x000a_Fundraising: €5m (committed €1m)_x000a__x000a_&gt; motivo rejection: traction commerciale (hanno chiuso solo del POC) e pre money elevata."/>
    <d v="2022-05-18T00:00:00"/>
    <x v="73"/>
    <s v="OUT"/>
    <s v=" "/>
    <s v=" "/>
    <s v=" "/>
    <s v=" "/>
    <s v=" "/>
    <s v=" "/>
    <s v=" "/>
    <s v=" "/>
    <s v=" "/>
    <s v=" "/>
    <s v=" "/>
    <s v=" "/>
    <s v=" "/>
    <s v=" "/>
    <s v=" "/>
    <s v=" "/>
    <s v=" "/>
    <s v=" "/>
    <s v=" "/>
    <s v=" "/>
    <s v=" "/>
    <s v=" "/>
    <s v=" "/>
    <s v=" "/>
    <s v=" "/>
  </r>
  <r>
    <s v="Ok"/>
    <s v="Ok"/>
    <s v="Ok"/>
    <x v="230"/>
    <s v=" "/>
    <n v="2401"/>
    <x v="850"/>
    <s v="Italy"/>
    <s v="Catania"/>
    <x v="9"/>
    <x v="3"/>
    <x v="847"/>
    <s v=" "/>
    <s v="Start-up stage\Venture"/>
    <s v="Stefano Giuffrida-Jast Capital Advisors"/>
    <s v="Advisor"/>
    <s v="Stefano Giuffrida"/>
    <s v="sgiuffrida@jast-advisors.com"/>
    <x v="88"/>
    <d v="2025-01-27T00:00:00"/>
    <x v="0"/>
    <s v="VV5"/>
    <m/>
    <x v="3"/>
    <m/>
    <s v="Yes"/>
    <s v="Bocciata a maggio 2022 con motivazione 1.b (scalabilità del business model)._x000a_Fondata nel 2019._x000a_La Società è titolare della licenza d’uso su un brevetto in corso di riconoscimento._x000a_In raccolta per un round seed da €800k. Ha già raccolto nel 2020 circa €200k sottoscritti da business angels ad una valutazione pre-money di €1m._x000a_Ricavi: FY1: €1,5m;  FY2: €7,9m;  FY3: €15,9m_x000a__x000a_&gt; Fatta call con team VV6. VV6 è in attesa di ricevere i device ma il founder ha comunicato che ci sono stati dei ritardi perchè stanno lanciando la versione test dell'app necessaria per il funzionamento dei dispositivi. motivo rejection: il prodotto non è ancora stato validato"/>
    <d v="2022-05-18T00:00:00"/>
    <x v="230"/>
    <s v="OUT"/>
    <s v=" "/>
    <s v=" "/>
    <s v=" "/>
    <s v=" "/>
    <s v=" "/>
    <s v=" "/>
    <s v=" "/>
    <s v=" "/>
    <s v=" "/>
    <s v=" "/>
    <s v=" "/>
    <s v=" "/>
    <s v=" "/>
    <s v=" "/>
    <s v=" "/>
    <s v=" "/>
    <s v=" "/>
    <s v=" "/>
    <s v=" "/>
    <s v=" "/>
    <s v=" "/>
    <s v=" "/>
    <s v=" "/>
    <s v=" "/>
    <s v=" "/>
  </r>
  <r>
    <s v="Ok"/>
    <s v="Ok"/>
    <s v="Ok"/>
    <x v="156"/>
    <s v=" "/>
    <n v="2402"/>
    <x v="851"/>
    <s v="Italy"/>
    <s v="Milano"/>
    <x v="0"/>
    <x v="9"/>
    <x v="848"/>
    <s v=" "/>
    <s v="Other early stage\Late stage"/>
    <s v="Lorenzo Allevi-Oltre Impact"/>
    <s v="Investitori professionali"/>
    <s v="Lorenzo Allevi"/>
    <s v="lorenzo.allevi@oltreimpact.com"/>
    <x v="88"/>
    <d v="2022-06-06T00:00:00"/>
    <x v="0"/>
    <s v="VV5"/>
    <m/>
    <x v="1"/>
    <m/>
    <m/>
    <s v="Ha un proprio laboratorio dove produce tutti i piatti pronti, dalla colazione alla cena._x000a_Ad oggi ha aperto già 3 punti di vendita e conta di arrivare a 10 negozi entro la fine del 2022. Ricavi: €1,3 nel 2020; €3,7 nel 2021. Il fatturato previsto per il 2022E è di €9,9m, per il 2023E di €28,2m._x000a_Il piano prevede di fatturare €150m nel 2026._x000a_Il round è di €30m, metà equity e metà debito."/>
    <d v="2022-05-18T00:00:00"/>
    <x v="156"/>
    <s v="OUT"/>
    <s v=" "/>
    <s v=" "/>
    <s v=" "/>
    <s v=" "/>
    <s v=" "/>
    <s v=" "/>
    <s v=" "/>
    <s v=" "/>
    <s v=" "/>
    <s v=" "/>
    <s v=" "/>
    <s v=" "/>
    <s v=" "/>
    <s v=" "/>
    <s v=" "/>
    <s v=" "/>
    <s v=" "/>
    <s v=" "/>
    <s v=" "/>
    <s v=" "/>
    <s v=" "/>
    <s v=" "/>
    <s v=" "/>
    <s v=" "/>
    <s v=" "/>
  </r>
  <r>
    <s v="Ok"/>
    <s v="Ok"/>
    <s v="Ok"/>
    <x v="103"/>
    <s v=" "/>
    <n v="2403"/>
    <x v="852"/>
    <s v="Italy"/>
    <s v="Bari"/>
    <x v="6"/>
    <x v="1"/>
    <x v="849"/>
    <s v=" "/>
    <s v="Start-up stage\Venture"/>
    <s v="Maurizio Vendramini-My Draco"/>
    <s v="Advisor"/>
    <s v="Davide Rossi-N1Advisor"/>
    <s v="d.rossi@n1advisor.it"/>
    <x v="88"/>
    <d v="2024-01-29T00:00:00"/>
    <x v="0"/>
    <s v="VV5"/>
    <m/>
    <x v="5"/>
    <m/>
    <m/>
    <s v="Rejected a maggio 2023 con motivazione 1.a, e a ottobre 2023 per fase di vita, risegnalata a gennaio 2024 da Davide Rossi di N1Advisor._x000a_La piattaforma è stata lanciata sul mercato ad aprile 2021._x000a_Il servizio streaming gratuito è supportato dalla pubblicità (AVOD). Ad oggi, ci sono 7 inserzionisti pubblicitari, tra cui Xiaomi, Toyota, Negroni._x000a_Nel 2021, la Società ha acquisito le prime 20 serie TV inedite e ha raggiunto 23k utenti. _x000a_Ricavi: 2022: €173k; 2023e: €688k; 2024e: €4m; 2026e: €20m_x000a_Ebitda: 2022: -€826k; 2023e: -€207k; 2024e: -€2,2m; 2026e: €16m_x000a__x000a_&gt; motivo rejection: settore di riferimento"/>
    <d v="2022-05-18T00:00:00"/>
    <x v="103"/>
    <s v="OUT"/>
    <s v=" "/>
    <s v=" "/>
    <s v=" "/>
    <s v=" "/>
    <s v=" "/>
    <s v=" "/>
    <s v=" "/>
    <s v=" "/>
    <s v=" "/>
    <s v=" "/>
    <s v=" "/>
    <s v=" "/>
    <s v=" "/>
    <s v=" "/>
    <s v=" "/>
    <s v=" "/>
    <s v=" "/>
    <s v=" "/>
    <s v=" "/>
    <s v=" "/>
    <s v=" "/>
    <s v=" "/>
    <s v=" "/>
    <s v=" "/>
    <s v=" "/>
  </r>
  <r>
    <s v="Ok"/>
    <s v="Ok"/>
    <s v="Ok"/>
    <x v="116"/>
    <s v=" "/>
    <n v="2404"/>
    <x v="853"/>
    <s v="Italy"/>
    <s v="Milano"/>
    <x v="0"/>
    <x v="7"/>
    <x v="850"/>
    <s v=" "/>
    <s v="Other early stage\Late stage"/>
    <s v="Mario Grasso-Equita K Finance Srl"/>
    <s v="Advisor"/>
    <s v="Mario Grasso"/>
    <s v="m.grasso@equitakfinance.eu"/>
    <x v="593"/>
    <d v="2023-11-06T00:00:00"/>
    <x v="0"/>
    <s v="VV5"/>
    <m/>
    <x v="2"/>
    <m/>
    <m/>
    <s v="Rejected con motivazione 3.c nel 2022, e ad aprile 2023 con motivazione 3.c, ci è stata risegnalata da Fabio Mondini._x000a_Fondata nel 2015._x000a_Fornisce i sistemi anti-bloccaggio a Crescent, Bulls, myStromer, Trefecta e Bianchi (principali clienti) ed è uno dei 3 principali player attualmente operanti in questo settore, insieme a Bosh e Sachs. _x000a_Ha raccolto €8m. Valutazione dell'ultimo round (chiuso nel 2020, quando ha raccolto €5,2m) pari a €50m. Tra gli investitori, Progress Tech Fund._x000a_Ricavi 2021: €0,8m, 2022: €2m. Al 31/12/22 avevano ordini per €5,9m._x000a_Il team è composto da 23 dipendenti full-time._x000a_Iniziativa nel portafoglio di eNovia (53% della captable)._x000a_Round: €20m (di cui €9m di equity), €11M già raccolti dalla BEI come debito._x000a__x000a_&gt; Motivo rejection: struttura del round, governance, percorso di crescita"/>
    <d v="2022-05-19T00:00:00"/>
    <x v="116"/>
    <s v="OUT"/>
    <s v=" "/>
    <s v=" "/>
    <s v=" "/>
    <s v=" "/>
    <s v=" "/>
    <s v=" "/>
    <s v=" "/>
    <s v=" "/>
    <s v=" "/>
    <s v=" "/>
    <s v=" "/>
    <s v=" "/>
    <s v=" "/>
    <s v=" "/>
    <s v=" "/>
    <s v=" "/>
    <s v=" "/>
    <s v=" "/>
    <s v=" "/>
    <s v=" "/>
    <s v=" "/>
    <s v=" "/>
    <s v=" "/>
    <s v=" "/>
    <s v=" "/>
  </r>
  <r>
    <s v="Ok"/>
    <s v="Ok"/>
    <s v="Ok"/>
    <x v="155"/>
    <s v=" "/>
    <n v="2405"/>
    <x v="854"/>
    <s v="Italy"/>
    <s v="Milano"/>
    <x v="0"/>
    <x v="3"/>
    <x v="851"/>
    <s v=" "/>
    <s v="Other early stage\Late stage"/>
    <s v="Mario Grasso-Equita K Finance Srl"/>
    <s v="Advisor"/>
    <s v="Mario Grasso"/>
    <s v="m.grasso@equitakfinance.eu"/>
    <x v="593"/>
    <d v="2022-06-06T00:00:00"/>
    <x v="0"/>
    <s v="VV5"/>
    <m/>
    <x v="2"/>
    <m/>
    <m/>
    <s v="Fondata nel 2008._x000a_Nel 2021 ha consegnato più di 50k unità._x000a_Ricavi 2022E pari a €4,3m. Valore della produzione previsto per il 2025E pari a €36,1m. _x000a_Finora ha raccolto €3,5m. Valutazione dell'ultimo round (chiuso nel 2021 quando ha raccolto €1,6m) pari a 14,4m._x000a_Il team è composto da 17 dipendenti full-time._x000a__x000a_Iniziativa nel portafoglio di eNovia."/>
    <d v="2022-05-19T00:00:00"/>
    <x v="155"/>
    <s v="OUT"/>
    <s v=" "/>
    <s v=" "/>
    <s v=" "/>
    <s v=" "/>
    <s v=" "/>
    <s v=" "/>
    <s v=" "/>
    <s v=" "/>
    <s v=" "/>
    <s v=" "/>
    <s v=" "/>
    <s v=" "/>
    <s v=" "/>
    <s v=" "/>
    <s v=" "/>
    <s v=" "/>
    <s v=" "/>
    <s v=" "/>
    <s v=" "/>
    <s v=" "/>
    <s v=" "/>
    <s v=" "/>
    <s v=" "/>
    <s v=" "/>
    <s v=" "/>
  </r>
  <r>
    <s v="Ok"/>
    <s v="Ok"/>
    <s v="Ok"/>
    <x v="155"/>
    <s v=" "/>
    <n v="2406"/>
    <x v="855"/>
    <s v="Italy"/>
    <s v="Milano"/>
    <x v="0"/>
    <x v="3"/>
    <x v="852"/>
    <s v=" "/>
    <s v="Start-up stage\Venture"/>
    <s v="Mario Grasso-Equita K Finance Srl"/>
    <s v="Advisor"/>
    <s v="Mario Grasso"/>
    <s v="m.grasso@equitakfinance.eu"/>
    <x v="593"/>
    <d v="2022-06-06T00:00:00"/>
    <x v="0"/>
    <s v="VV5"/>
    <m/>
    <x v="2"/>
    <m/>
    <m/>
    <s v="Fondata nel 2017._x000a_Ha raccolto finora €2,6m. Valutazione dell'ultimo round (chiuso nel 2020 quando ha raccolto €702k) pari a €8,6m._x000a_Ricavi 2022E: €0,8m. Valore della produzione stimato per il 2025E pari a €11,8m. _x000a_Il team è composto da 5 dipendenti full-time. _x000a_Tra i principali clienti: TIM, Punto Grill ed Enel X._x000a__x000a_Iniziativa nel portafoglio di eNovia."/>
    <d v="2022-05-19T00:00:00"/>
    <x v="155"/>
    <s v="OUT"/>
    <s v=" "/>
    <s v=" "/>
    <s v=" "/>
    <s v=" "/>
    <s v=" "/>
    <s v=" "/>
    <s v=" "/>
    <s v=" "/>
    <s v=" "/>
    <s v=" "/>
    <s v=" "/>
    <s v=" "/>
    <s v=" "/>
    <s v=" "/>
    <s v=" "/>
    <s v=" "/>
    <s v=" "/>
    <s v=" "/>
    <s v=" "/>
    <s v=" "/>
    <s v=" "/>
    <s v=" "/>
    <s v=" "/>
    <s v=" "/>
    <s v=" "/>
  </r>
  <r>
    <s v="Ok"/>
    <s v="Ok"/>
    <s v="Ok"/>
    <x v="244"/>
    <s v=" "/>
    <n v="2407"/>
    <x v="856"/>
    <s v="Italy"/>
    <s v="Milano"/>
    <x v="0"/>
    <x v="3"/>
    <x v="853"/>
    <s v=" "/>
    <s v="Other early stage\Late stage"/>
    <s v="Francesco Crovace-BlueBull"/>
    <s v="Advisor"/>
    <s v="Doris Messina"/>
    <s v="doris.messina@tot.money"/>
    <x v="260"/>
    <d v="2025-02-19T00:00:00"/>
    <x v="0"/>
    <s v="VV5"/>
    <m/>
    <x v="2"/>
    <m/>
    <m/>
    <s v="Bocciati a maggio 2022 con motivazione 1.a( (fase di vita) e a novembre 2023 con motivazione 1.b. (Business model, revenue model, dubbi su round. Ci sono inoltre competitor che sono più avanti (PINV)._x000a_Fondata nel 2020._x000a_Risultati raggiunti:_x000a_+2800 clienti acquisiti; 660k ARR; 14% monthly average growth; 80% clienti attivi; &gt;81% clienti che usano tot come primo conto bancario; 21% clienti sono già sul secondo piano; CAC: 250€._x000a_Ricavi: 2022: €47k; 2023e: €450k (40% transato carte, 30% canoni, 30% margine sui depositi); 2024e: €1,8m; 2026e: €14,9m_x000a_Ebitda: 2022: -€2m; 2023e: -€1,9; 2024e: -€1,8m; 2026e: €3,8m_x000a_Fundraising: €3-3,2m (di cui CDP ha committato €2m, The Techshop €500k) ad una valutazione di €15m._x000a__x000a_&gt; motivo rejection: struttura del round (ticket piccolo per VV5), Business model, revenue model, dubbi su round. Ci sono inoltre competitor che sono più avanti (PINV)."/>
    <d v="2022-05-20T00:00:00"/>
    <x v="244"/>
    <s v="OUT"/>
    <s v=" "/>
    <s v=" "/>
    <s v=" "/>
    <s v=" "/>
    <s v=" "/>
    <s v=" "/>
    <s v=" "/>
    <s v=" "/>
    <s v=" "/>
    <s v=" "/>
    <s v=" "/>
    <s v=" "/>
    <s v=" "/>
    <s v=" "/>
    <s v=" "/>
    <s v=" "/>
    <s v=" "/>
    <s v=" "/>
    <s v=" "/>
    <s v=" "/>
    <s v=" "/>
    <s v=" "/>
    <s v=" "/>
    <s v=" "/>
    <s v=" "/>
  </r>
  <r>
    <s v="Ok"/>
    <s v="Ok"/>
    <s v="Ok"/>
    <x v="158"/>
    <m/>
    <n v="1260"/>
    <x v="857"/>
    <s v="Italy"/>
    <s v="Roma"/>
    <x v="7"/>
    <x v="3"/>
    <x v="854"/>
    <m/>
    <s v="Other early stage\Late stage"/>
    <s v="Alessandro Pontari"/>
    <s v="Proprietaria"/>
    <s v="Paolo Intermite"/>
    <s v="paolo.intermite@gmail.com"/>
    <x v="305"/>
    <d v="2020-01-16T00:00:00"/>
    <x v="0"/>
    <s v="VV4"/>
    <s v="No"/>
    <x v="3"/>
    <s v="Yes"/>
    <m/>
    <s v="Seed; da monitorare."/>
    <d v="2019-11-19T00:00:00"/>
    <x v="158"/>
    <s v="OUT"/>
    <m/>
    <m/>
    <m/>
    <m/>
    <m/>
    <m/>
    <m/>
    <m/>
    <m/>
    <m/>
    <m/>
    <m/>
    <m/>
    <m/>
    <m/>
    <m/>
    <m/>
    <m/>
    <m/>
    <m/>
    <m/>
    <m/>
    <m/>
    <m/>
    <m/>
  </r>
  <r>
    <s v="Ok"/>
    <s v="Ok"/>
    <s v="Ok"/>
    <x v="23"/>
    <s v=" "/>
    <n v="2409"/>
    <x v="858"/>
    <s v="Italy"/>
    <s v="Milano"/>
    <x v="0"/>
    <x v="3"/>
    <x v="855"/>
    <s v=" "/>
    <s v="Other early stage\Late stage"/>
    <s v="Fabiola Pellegrini-Klecha &amp; Co."/>
    <s v="Advisor"/>
    <s v="Fabiola Pellegrini"/>
    <s v="Fabiola.Pellegrini@klecha-co.com"/>
    <x v="594"/>
    <d v="2022-09-22T00:00:00"/>
    <x v="3"/>
    <s v="VV5"/>
    <m/>
    <x v="2"/>
    <m/>
    <m/>
    <s v="Ex AppQuality._x000a_€2,8m di revenues nel 2021 (+90.5% vs 2020). 133 clienti nel 2021 (+43% vs 2020)._x000a_In raccolta per €10-15m._x000a_Condiviso NDA, ci hanno inviato materiale di approfondimento._x000a_Fabiola ci ha confermato che hanno un lead investor istituzionale che coprirà €5m, P101 segue con P102. _x000a__x000a_Alessandro ha sentito Fabiola per aggiornamento: primario in chiusura con un lead investor italiano, rimane aperto il secondario."/>
    <d v="2022-05-23T00:00:00"/>
    <x v="23"/>
    <s v="OUT"/>
    <s v=" "/>
    <s v=" "/>
    <s v=" "/>
    <s v=" "/>
    <s v=" "/>
    <s v=" "/>
    <s v=" "/>
    <s v=" "/>
    <s v=" "/>
    <s v=" "/>
    <s v=" "/>
    <s v=" "/>
    <s v=" "/>
    <s v=" "/>
    <s v=" "/>
    <s v=" "/>
    <s v=" "/>
    <s v=" "/>
    <s v=" "/>
    <s v=" "/>
    <s v=" "/>
    <s v=" "/>
    <s v=" "/>
    <s v=" "/>
    <s v=" "/>
  </r>
  <r>
    <s v="Ok"/>
    <s v="Ok"/>
    <s v="Ok"/>
    <x v="155"/>
    <m/>
    <n v="1562"/>
    <x v="859"/>
    <s v="Italy"/>
    <s v="Forlì"/>
    <x v="1"/>
    <x v="9"/>
    <x v="856"/>
    <s v=" "/>
    <s v="Start-up stage\Venture"/>
    <s v="Autocandidatura"/>
    <s v="Autocandidatura"/>
    <s v="Gian Luca Bagnara"/>
    <s v="g.bagnara@agraria.it"/>
    <x v="550"/>
    <d v="2022-06-06T00:00:00"/>
    <x v="0"/>
    <s v="VV5"/>
    <m/>
    <x v="1"/>
    <m/>
    <m/>
    <s v="Nata nel 2014 (attiva dal 2016)._x000a_Fino al 2019 vi è stata la progressiva conversione all'agricoltura completamente biologica, avviata a partire dal 2020._x000a_Valore della produzione: €258k nel 2020; €315k nel 2021; €774 nel 2022E; €2,03m nel 2023E; €4,40 nel 2024E._x000a__x000a_Percorso di crescita, sottostante tecnologico."/>
    <d v="2020-06-04T00:00:00"/>
    <x v="155"/>
    <s v="OUT"/>
    <s v=" "/>
    <s v=" "/>
    <s v=" "/>
    <s v=" "/>
    <s v=" "/>
    <s v=" "/>
    <s v=" "/>
    <s v=" "/>
    <s v=" "/>
    <s v=" "/>
    <s v=" "/>
    <s v=" "/>
    <s v=" "/>
    <s v=" "/>
    <s v=" "/>
    <s v=" "/>
    <s v=" "/>
    <s v=" "/>
    <s v=" "/>
    <s v=" "/>
    <s v=" "/>
    <s v=" "/>
    <s v=" "/>
    <s v=" "/>
    <s v=" "/>
  </r>
  <r>
    <s v="Ok"/>
    <s v="Ok"/>
    <s v="Ok"/>
    <x v="159"/>
    <m/>
    <n v="1142"/>
    <x v="860"/>
    <s v="Italy"/>
    <s v="Milano"/>
    <x v="0"/>
    <x v="1"/>
    <x v="857"/>
    <m/>
    <s v="Other early stage\Late stage"/>
    <s v="Fabio Venegoni-Studio Trotter"/>
    <s v="Dottore commercialista"/>
    <s v="Marco Credendino"/>
    <s v="marco.credendino@artemest.com"/>
    <x v="9"/>
    <d v="2019-12-12T00:00:00"/>
    <x v="0"/>
    <s v="VV2"/>
    <m/>
    <x v="17"/>
    <m/>
    <m/>
    <m/>
    <d v="2017-09-08T00:00:00"/>
    <x v="159"/>
    <s v="OUT"/>
    <m/>
    <m/>
    <m/>
    <m/>
    <m/>
    <m/>
    <m/>
    <m/>
    <m/>
    <m/>
    <m/>
    <m/>
    <m/>
    <m/>
    <m/>
    <m/>
    <m/>
    <m/>
    <m/>
    <m/>
    <m/>
    <m/>
    <m/>
    <m/>
    <m/>
  </r>
  <r>
    <s v="Ok"/>
    <s v="Ok"/>
    <s v="Ok"/>
    <x v="226"/>
    <m/>
    <n v="2410"/>
    <x v="861"/>
    <s v="Italy"/>
    <s v="Milano"/>
    <x v="0"/>
    <x v="10"/>
    <x v="858"/>
    <s v=" "/>
    <s v="Start-up stage\Venture"/>
    <s v="Autocandidatura"/>
    <s v="Autocandidatura"/>
    <s v="Francesco Arculeo"/>
    <s v="francesco@lagalene.com"/>
    <x v="595"/>
    <d v="2022-09-05T00:00:00"/>
    <x v="0"/>
    <s v="VV5"/>
    <m/>
    <x v="15"/>
    <m/>
    <m/>
    <s v="Fondata nel 2019._x000a_Ricavi: €67k nel 2019; €105k nel 2020; €306k nel 2021E; €881k nel 2022E; €2m nel 2023E._x000a_Ha raccolto €489k nel 2021 tramite crowdfunding._x000a_Sono in raccolta per €2m ad una pre-money valuation di €5m._x000a__x000a_Rejected a giugno 2022, ci ha riscritto ad agosto 2022 il loro advisor Maurizio Vendramini._x000a_&gt; Diversificazione di portafoglio (Skinlabo)."/>
    <d v="2022-05-25T00:00:00"/>
    <x v="226"/>
    <s v="OUT"/>
    <s v=" "/>
    <s v=" "/>
    <s v=" "/>
    <s v=" "/>
    <s v=" "/>
    <s v=" "/>
    <s v=" "/>
    <s v=" "/>
    <s v=" "/>
    <s v=" "/>
    <s v=" "/>
    <s v=" "/>
    <s v=" "/>
    <s v=" "/>
    <s v=" "/>
    <s v=" "/>
    <s v=" "/>
    <s v=" "/>
    <s v=" "/>
    <s v=" "/>
    <s v=" "/>
    <s v=" "/>
    <s v=" "/>
    <s v=" "/>
    <s v=" "/>
  </r>
  <r>
    <s v="Ok"/>
    <s v="Ok"/>
    <s v="Ok"/>
    <x v="8"/>
    <s v=" "/>
    <n v="2411"/>
    <x v="862"/>
    <s v="Italy"/>
    <s v="Milano"/>
    <x v="0"/>
    <x v="1"/>
    <x v="859"/>
    <s v=" "/>
    <s v="Other early stage\Late stage"/>
    <s v="Autocandidatura"/>
    <s v="Autocandidatura"/>
    <s v="Emiliano Novelli"/>
    <s v="_x000a_emiliano.novelli@universitybox.com_x000a_"/>
    <x v="596"/>
    <d v="2022-07-19T00:00:00"/>
    <x v="0"/>
    <s v="VV5"/>
    <m/>
    <x v="1"/>
    <m/>
    <m/>
    <s v="Fatta call il 23/05, poi il 27/06 anche con Alessandro._x000a_Ricavi: €2,1m nel 2021B; €3,9 nel 2022E; €8,5m nel 2023E._x000a_In raccolta per €4m per consolidamento Italia e espansione estera._x000a__x000a_&gt; Business model e offerta troppo articolati e con elementi differenziali ridotti."/>
    <d v="2022-05-26T00:00:00"/>
    <x v="8"/>
    <s v="OUT"/>
    <s v=" "/>
    <s v=" "/>
    <s v=" "/>
    <s v=" "/>
    <s v=" "/>
    <s v=" "/>
    <s v=" "/>
    <s v=" "/>
    <s v=" "/>
    <s v=" "/>
    <s v=" "/>
    <s v=" "/>
    <s v=" "/>
    <s v=" "/>
    <s v=" "/>
    <s v=" "/>
    <s v=" "/>
    <s v=" "/>
    <s v=" "/>
    <s v=" "/>
    <s v=" "/>
    <s v=" "/>
    <s v=" "/>
    <s v=" "/>
    <s v=" "/>
  </r>
  <r>
    <s v="Ok"/>
    <s v="Ok"/>
    <s v="Ok"/>
    <x v="141"/>
    <m/>
    <n v="2412"/>
    <x v="863"/>
    <s v="Italy"/>
    <s v="Milano"/>
    <x v="0"/>
    <x v="10"/>
    <x v="860"/>
    <s v=" "/>
    <s v="Start-up stage\Venture"/>
    <s v="Autocandidatura"/>
    <s v="Autocandidatura"/>
    <s v="Federico Isenburg"/>
    <s v="federico.isenburg@nutribees.com"/>
    <x v="597"/>
    <d v="2022-06-30T00:00:00"/>
    <x v="0"/>
    <s v="VV5"/>
    <m/>
    <x v="11"/>
    <m/>
    <m/>
    <s v="Fondata nel 2017. In raccolta per €4m ad una pre-money di €8m._x000a_Probabilmente rejected per assenza di sottostante tecnologico, settore non di interesse. Ale comunque rivede il deck e valuta se chiedere maggiori info sulla traction."/>
    <d v="2022-05-30T00:00:00"/>
    <x v="141"/>
    <s v="OUT"/>
    <s v=" "/>
    <s v=" "/>
    <s v=" "/>
    <s v=" "/>
    <s v=" "/>
    <s v=" "/>
    <s v=" "/>
    <s v=" "/>
    <s v=" "/>
    <s v=" "/>
    <s v=" "/>
    <s v=" "/>
    <s v=" "/>
    <s v=" "/>
    <s v=" "/>
    <s v=" "/>
    <s v=" "/>
    <s v=" "/>
    <s v=" "/>
    <s v=" "/>
    <s v=" "/>
    <s v=" "/>
    <s v=" "/>
    <s v=" "/>
    <s v=" "/>
  </r>
  <r>
    <s v="Ok"/>
    <s v="Ok"/>
    <s v="Ok"/>
    <x v="97"/>
    <s v=" "/>
    <n v="2415"/>
    <x v="864"/>
    <s v="Italy"/>
    <s v="Milano"/>
    <x v="0"/>
    <x v="2"/>
    <x v="861"/>
    <s v=" "/>
    <s v="Other early stage\Late stage"/>
    <s v="Pierluigi Borlè Gioppi"/>
    <s v="Proprietaria"/>
    <s v="Carolina Montagna-B Heroes"/>
    <s v="Pierluigi.BorleGioppi@bancaprofilo.it"/>
    <x v="274"/>
    <d v="2023-01-16T00:00:00"/>
    <x v="0"/>
    <s v="VV5"/>
    <m/>
    <x v="2"/>
    <m/>
    <m/>
    <s v="Bocciati a giugno 2022 con motivazione 2.a., erano da monitorare. Ci sono stati risegnalati.  Hanno da poco completato una parte del round A con pre-money di €27 mln con Oltre venture (che ha già investito per €5 mln), rimane spazio per €2m, di cui €500k/1m è già committed da Lumen Venture."/>
    <d v="2022-06-06T00:00:00"/>
    <x v="97"/>
    <s v="OUT"/>
    <s v=" "/>
    <s v=" "/>
    <s v=" "/>
    <s v=" "/>
    <s v=" "/>
    <s v=" "/>
    <s v=" "/>
    <s v=" "/>
    <s v=" "/>
    <s v=" "/>
    <s v=" "/>
    <s v=" "/>
    <s v=" "/>
    <s v=" "/>
    <s v=" "/>
    <s v=" "/>
    <s v=" "/>
    <s v=" "/>
    <s v=" "/>
    <s v=" "/>
    <s v=" "/>
    <s v=" "/>
    <s v=" "/>
    <s v=" "/>
    <s v=" "/>
  </r>
  <r>
    <s v="Ok"/>
    <s v="Ok"/>
    <s v="Ok"/>
    <x v="159"/>
    <m/>
    <n v="1233"/>
    <x v="865"/>
    <s v="Italy"/>
    <s v="Roma"/>
    <x v="7"/>
    <x v="2"/>
    <x v="862"/>
    <m/>
    <s v="Start-up stage\Venture"/>
    <s v="Ciro Spedaliere"/>
    <s v="Proprietaria"/>
    <s v="Edoardo Marcozzi"/>
    <s v="edoardo.marcozzi@chainside.net"/>
    <x v="579"/>
    <d v="2019-12-05T00:00:00"/>
    <x v="0"/>
    <s v="VV4"/>
    <s v="No"/>
    <x v="3"/>
    <m/>
    <m/>
    <s v="Fase seed. Valutazione pre-money di €7m."/>
    <d v="2019-11-05T00:00:00"/>
    <x v="159"/>
    <s v="OUT"/>
    <m/>
    <m/>
    <m/>
    <m/>
    <m/>
    <m/>
    <m/>
    <m/>
    <m/>
    <m/>
    <m/>
    <m/>
    <m/>
    <m/>
    <m/>
    <m/>
    <m/>
    <m/>
    <m/>
    <m/>
    <m/>
    <m/>
    <m/>
    <m/>
    <m/>
  </r>
  <r>
    <s v="Ok"/>
    <s v="Ok"/>
    <s v="Ok"/>
    <x v="121"/>
    <s v=" "/>
    <n v="2420"/>
    <x v="866"/>
    <s v="Italy"/>
    <s v="Roma"/>
    <x v="7"/>
    <x v="2"/>
    <x v="863"/>
    <s v=" "/>
    <s v="Start-up stage\Venture"/>
    <s v="Giacomo Lazzarini-Endeavor"/>
    <s v="Investitori professionali"/>
    <s v="Andrea Chirolli"/>
    <s v="andrea@wearefutura.com"/>
    <x v="598"/>
    <d v="2023-01-09T00:00:00"/>
    <x v="0"/>
    <s v="VV5"/>
    <m/>
    <x v="9"/>
    <m/>
    <m/>
    <s v="Fondata nel 2020._x000a_La piattaforma aiuta gli studenti nel superamento di test, come il test di medicina, con simulazioni personalizzate, che si adattano alle esigenze degli studenti, lavorando sui punti deboli di ciascuno._x000a_Nel 2021, la piattaforma è stata utilizzata in Italia da 400 studenti. Fatturato 2021 pari a circa €500k, previsto €2m nel 2022._x000a_La società ha chiuso un round da €1,8m con United, Exor e Ithaca. A piano un nuovo round da €15m tra 12 mesi._x000a__x000a_&gt; Non ci ha condiviso la data room dopo la call, perchè ha valutato che con l'ingresso del lead investor inglese, non ci sarebbe stato più spazio nel round."/>
    <d v="2022-06-08T00:00:00"/>
    <x v="121"/>
    <s v="OUT"/>
    <s v=" "/>
    <s v=" "/>
    <s v=" "/>
    <s v=" "/>
    <s v=" "/>
    <s v=" "/>
    <s v=" "/>
    <s v=" "/>
    <s v=" "/>
    <s v=" "/>
    <s v=" "/>
    <s v=" "/>
    <s v=" "/>
    <s v=" "/>
    <s v=" "/>
    <s v=" "/>
    <s v=" "/>
    <s v=" "/>
    <s v=" "/>
    <s v=" "/>
    <s v=" "/>
    <s v=" "/>
    <s v=" "/>
    <s v=" "/>
    <s v=" "/>
  </r>
  <r>
    <s v="Ok"/>
    <s v="Ok"/>
    <s v="Ok"/>
    <x v="149"/>
    <s v=" "/>
    <n v="2421"/>
    <x v="867"/>
    <s v="Italy"/>
    <s v="Milano"/>
    <x v="0"/>
    <x v="3"/>
    <x v="864"/>
    <s v=" "/>
    <s v="Start-up stage\Venture"/>
    <s v="Aldo Campagnola"/>
    <s v="Dottore commercialista"/>
    <s v="Aldo Campagnola"/>
    <s v="ac@campagnolaadvisers.it"/>
    <x v="599"/>
    <d v="2022-06-16T00:00:00"/>
    <x v="0"/>
    <s v="VV5"/>
    <m/>
    <x v="3"/>
    <m/>
    <m/>
    <s v="Fondata nel 2021._x000a_La piattaforma compone i dati in un formato interoperabile, li certifica grazie all’utilizzo della DLT (Distributed Ledger Technology), ricompone i dati nel formato atteso dalla parte ricevente che potrà quindi fruirne in modalità automatica, digitale e certificata._x000a_A dicembre 2021 ha presentato domanda per il programma Sandbox Regolamentare promosso da Banca d'Italia, proponendo un nuovo strumento di pagamento: l'assegno digitale (denominato PayBe), uno strumento di pagamento basato sulla tecnologia blockchain che erediterà gran parte delle caratteristiche degli assegni tradizionali. _x000a_Per la sperimentazione hanno ricevuto il supporto di 7 delle principali banche italiane, di ABI Lab e di uno dei principali studi legali italiani (LegisLAB)._x000a_Ricavi stimati nel BP: €43k nel 2022e; €440k nel 2023e; €4,6m nel 2024e; €10m nel 2025e. La società è in raccolta per €450k. _x000a__x000a_&gt; Fase di vita, size del round."/>
    <d v="2022-06-09T00:00:00"/>
    <x v="149"/>
    <s v="OUT"/>
    <s v=" "/>
    <s v=" "/>
    <s v=" "/>
    <s v=" "/>
    <s v=" "/>
    <s v=" "/>
    <s v=" "/>
    <s v=" "/>
    <s v=" "/>
    <s v=" "/>
    <s v=" "/>
    <s v=" "/>
    <s v=" "/>
    <s v=" "/>
    <s v=" "/>
    <s v=" "/>
    <s v=" "/>
    <s v=" "/>
    <s v=" "/>
    <s v=" "/>
    <s v=" "/>
    <s v=" "/>
    <s v=" "/>
    <s v=" "/>
    <s v=" "/>
  </r>
  <r>
    <s v="Ok"/>
    <s v="Ok"/>
    <s v="Ok"/>
    <x v="245"/>
    <s v=" "/>
    <n v="2422"/>
    <x v="868"/>
    <s v="Italy"/>
    <s v="Torino"/>
    <x v="11"/>
    <x v="2"/>
    <x v="865"/>
    <s v=" "/>
    <s v="Start-up stage\Venture"/>
    <s v="Autocandidatura"/>
    <s v="Autocandidatura"/>
    <s v="Stefano Pepe"/>
    <s v="stefano.pepe@badacare.com"/>
    <x v="600"/>
    <d v="2023-06-20T00:00:00"/>
    <x v="0"/>
    <s v="VV5"/>
    <m/>
    <x v="12"/>
    <m/>
    <m/>
    <s v="Fondata nel 2019. Servizi offerti dalla piattaforma: (i) le famiglie possono trovare caregiver professionisti e ricevere supporto per aspetti burocratici come contratto di assunzione del caregiver, buste paga, calcolo dei contributi; (ii) i caregiver possono accedere a corsi di formazione online._x000a_La società ha servito + 5k famiglie dal 2019 e +7k caregiver sono iscritti alla piattaforma._x000a_Ricavi: 2022: €240k | 2023e: €400k prevalentemente sul B2C._x000a_Team composto da 11 persone._x000a_In raccolta per €11m per consolidare la leadership in Italia ed espandersi in Europa (Germania, Spagna e Francia)._x000a_Hanno raccolto €550k da Jointly per il 26% della società. Jointly ha un opzione che gli permette di acquisire fino al 51% di Badacare nel caso in cui gli fornissero €250k entro fine luglio ma, l'obiettivo di Jointly è di acquisire l'80%._x000a_In attesa di feedback da Invitalia per iniziativa Smart and Start (€750k)._x000a__x000a_&gt; Bocciata a luglio 2022 con motivazione 3.c, ci ha riscritto il founder a giugno 2023. Fatta call di update ma l'idea è di bocciarla per fase di vita, percorso di crescita, cap table. Inoltre, ci ha aggiornati dicendo che avrebbe trovato il supporto da parte di un VC che investe nella Silver Economy._x000a_"/>
    <d v="2022-06-10T00:00:00"/>
    <x v="245"/>
    <s v="OUT"/>
    <s v=" "/>
    <s v=" "/>
    <s v=" "/>
    <s v=" "/>
    <s v=" "/>
    <s v=" "/>
    <s v=" "/>
    <s v=" "/>
    <s v=" "/>
    <s v=" "/>
    <s v=" "/>
    <s v=" "/>
    <s v=" "/>
    <s v=" "/>
    <s v=" "/>
    <s v=" "/>
    <s v=" "/>
    <s v=" "/>
    <s v=" "/>
    <s v=" "/>
    <s v=" "/>
    <s v=" "/>
    <s v=" "/>
    <s v=" "/>
    <s v=" "/>
  </r>
  <r>
    <s v="Ok"/>
    <s v="Ok"/>
    <s v="Ok"/>
    <x v="151"/>
    <m/>
    <n v="800"/>
    <x v="869"/>
    <s v="Italy"/>
    <s v="Roma"/>
    <x v="7"/>
    <x v="3"/>
    <x v="866"/>
    <m/>
    <s v="Start-up stage\Venture"/>
    <s v="Giovanni Pinelli"/>
    <s v="Advisor"/>
    <s v="Giacomo Filippo Porzio"/>
    <s v="g.porzio@sixth-sense.it"/>
    <x v="188"/>
    <d v="2019-05-07T00:00:00"/>
    <x v="0"/>
    <s v="VV4"/>
    <s v="No"/>
    <x v="1"/>
    <m/>
    <m/>
    <s v="Ne parliamo anche con Gellify, in quanto Nalucci ha già venduto ad Accenture azienda simile nel campo del data analytics."/>
    <d v="2019-03-14T00:00:00"/>
    <x v="151"/>
    <s v="OUT"/>
    <m/>
    <m/>
    <m/>
    <m/>
    <m/>
    <m/>
    <m/>
    <m/>
    <m/>
    <m/>
    <m/>
    <m/>
    <m/>
    <m/>
    <m/>
    <m/>
    <m/>
    <m/>
    <m/>
    <m/>
    <m/>
    <m/>
    <m/>
    <m/>
    <m/>
  </r>
  <r>
    <s v="Ok"/>
    <s v="Ok"/>
    <s v="Ok"/>
    <x v="151"/>
    <m/>
    <n v="1046"/>
    <x v="870"/>
    <s v="Abroad"/>
    <s v="Tel Aviv"/>
    <x v="27"/>
    <x v="1"/>
    <x v="867"/>
    <m/>
    <s v="Start-up stage\Venture"/>
    <s v="Aniello D'Auria"/>
    <s v="Altri"/>
    <s v="Gaetano Volpe"/>
    <s v="gaetano.volpe@gmail.com"/>
    <x v="246"/>
    <d v="2019-07-21T00:00:00"/>
    <x v="0"/>
    <s v="VV2"/>
    <m/>
    <x v="17"/>
    <s v="Yes"/>
    <m/>
    <s v="Fatto incontro introduttivo per il 17/7. In data 21/7 ricevute info addizionali."/>
    <d v="2019-06-07T00:00:00"/>
    <x v="151"/>
    <s v="OUT"/>
    <m/>
    <m/>
    <m/>
    <m/>
    <m/>
    <m/>
    <m/>
    <m/>
    <m/>
    <m/>
    <m/>
    <m/>
    <m/>
    <m/>
    <m/>
    <m/>
    <m/>
    <m/>
    <m/>
    <m/>
    <m/>
    <m/>
    <m/>
    <m/>
    <m/>
  </r>
  <r>
    <s v="Ok"/>
    <s v="Ok"/>
    <s v="Ok"/>
    <x v="8"/>
    <s v=" "/>
    <n v="2431"/>
    <x v="871"/>
    <s v="Italy"/>
    <s v="Milano"/>
    <x v="0"/>
    <x v="6"/>
    <x v="868"/>
    <s v=" "/>
    <s v="Other early stage\Late stage"/>
    <s v="Paolo Spadoni"/>
    <s v="Advisor"/>
    <s v="Paolo Spadoni"/>
    <s v="paolospadoni@yahoo.it"/>
    <x v="601"/>
    <d v="2022-07-19T00:00:00"/>
    <x v="0"/>
    <s v="VV5"/>
    <m/>
    <x v="1"/>
    <m/>
    <m/>
    <s v="Fondata nel 2020. Piattaforma che permette agli utenti di prenotare visite a domicilio. La società ha sviluppato anche la piattaforma My Care per aziende e condomini._x000a_Valore della produzione: €89k nel 2020A; €491k nel 2021A; €2,65m nel 2022E; €5,28m nel 2023E; €17,44 nel 2024E. _x000a_In raccolta per €5m._x000a__x000a_&gt; Modello di business"/>
    <d v="2022-06-20T00:00:00"/>
    <x v="8"/>
    <s v="OUT"/>
    <s v=" "/>
    <s v=" "/>
    <s v=" "/>
    <s v=" "/>
    <s v=" "/>
    <s v=" "/>
    <s v=" "/>
    <s v=" "/>
    <s v=" "/>
    <s v=" "/>
    <s v=" "/>
    <s v=" "/>
    <s v=" "/>
    <s v=" "/>
    <s v=" "/>
    <s v=" "/>
    <s v=" "/>
    <s v=" "/>
    <s v=" "/>
    <s v=" "/>
    <s v=" "/>
    <s v=" "/>
    <s v=" "/>
    <s v=" "/>
    <s v=" "/>
  </r>
  <r>
    <s v="Ok"/>
    <s v="Ok"/>
    <s v="Ok"/>
    <x v="151"/>
    <m/>
    <n v="1252"/>
    <x v="872"/>
    <s v="Abroad"/>
    <s v="New York"/>
    <x v="4"/>
    <x v="3"/>
    <x v="869"/>
    <m/>
    <s v="Other early stage\Late stage"/>
    <s v="Dan Cui"/>
    <s v="Advisor"/>
    <s v="Dan Cui"/>
    <s v="dancui.investment@gmail.com"/>
    <x v="602"/>
    <d v="2019-11-22T00:00:00"/>
    <x v="0"/>
    <s v="VV2"/>
    <m/>
    <x v="16"/>
    <m/>
    <m/>
    <s v="Fatturato 2019: $4m; fatturato 2020: $9m. In raccolta per $10m."/>
    <d v="2019-11-12T00:00:00"/>
    <x v="151"/>
    <s v="OUT"/>
    <m/>
    <m/>
    <m/>
    <m/>
    <m/>
    <m/>
    <m/>
    <m/>
    <m/>
    <m/>
    <m/>
    <m/>
    <m/>
    <m/>
    <m/>
    <m/>
    <m/>
    <m/>
    <m/>
    <m/>
    <m/>
    <m/>
    <m/>
    <m/>
    <m/>
  </r>
  <r>
    <s v="Ok"/>
    <s v="Ok"/>
    <s v="Ok"/>
    <x v="15"/>
    <m/>
    <n v="1229"/>
    <x v="873"/>
    <s v="Italy"/>
    <s v="Taranto"/>
    <x v="6"/>
    <x v="7"/>
    <x v="870"/>
    <m/>
    <s v="Start-up stage\Venture"/>
    <s v="Bheroes"/>
    <s v="Altri"/>
    <s v="Angelo di Noi"/>
    <s v="info@preinvel.com"/>
    <x v="291"/>
    <d v="2019-10-18T00:00:00"/>
    <x v="0"/>
    <s v="VV2"/>
    <m/>
    <x v="3"/>
    <s v="Yes"/>
    <m/>
    <s v="Ancora in fase di industrializzazione."/>
    <d v="2019-11-05T00:00:00"/>
    <x v="15"/>
    <s v="OUT"/>
    <m/>
    <m/>
    <m/>
    <m/>
    <m/>
    <m/>
    <m/>
    <m/>
    <m/>
    <m/>
    <m/>
    <m/>
    <m/>
    <m/>
    <m/>
    <m/>
    <m/>
    <m/>
    <m/>
    <m/>
    <m/>
    <m/>
    <m/>
    <m/>
    <m/>
  </r>
  <r>
    <s v="Ok"/>
    <s v="Ok"/>
    <s v="Ok"/>
    <x v="120"/>
    <s v=" "/>
    <n v="2438"/>
    <x v="874"/>
    <s v="Italy"/>
    <s v="Milano"/>
    <x v="0"/>
    <x v="1"/>
    <x v="871"/>
    <s v=" "/>
    <s v="Other early stage\Late stage"/>
    <s v="Lucrezia Lucotti-360 Capital Partners"/>
    <s v="Investitori professionali"/>
    <s v="Marco Alba"/>
    <s v="marco.alba@kampaay.com"/>
    <x v="603"/>
    <d v="2024-03-11T00:00:00"/>
    <x v="0"/>
    <s v="VV5"/>
    <m/>
    <x v="2"/>
    <m/>
    <m/>
    <s v="Rejected a marzo 2023 con motivazione 6.a quando erano in raccolta di un round A per €6-8m con una richiesta di pre-money di €25-30m.  Messa in stand-by per tematica legata a dimensione nostro fondo/ticket/diversificazione anche se erano disponibili a rivedere la struttura del round (€5m, pre-money €15-18m, ticket lead investor €2-2,5m)._x000a__x000a_A marzo 2023 hanno chiuso un round, suddiviso in tranche, guidato da SG Company per un totale di €7,3m (incluso €1,3m di convertendo già versato) ad una pre-money di €15m. Di tale ammontare, SG doveva versare €2m in un secondo momento (senza milestone a detta del fondatore). Ad oggi SG Company, per problemi interni, ha comunicato che non potrà versare gli ulteriori €2m._x000a_Alla luce di ciò hanno aperto nuovo round da €3m (€2m mancanti + €1m aggiuntivo per agevolare il raggiungimento del break-even) e che rappresenta un'estensione del precedente. Pertando la pre-money da cui si parte è di €20,3m. 360 CP, attuale principale azionista con il 28%, ha opzionato €1m._x000a_Dal punto di vista dei risultati la società ha chiuso il 2023 con €5m di ricavi (ricavi = GMV; seppure nella presentazone attuale indichino €6m mentre in quella di dicembre '22 il risultato atteso con round era di €12m), in crescita rispetto a €3m del 2022. Il GM (= net revenues) è pari al 28% circa. EBITDA 2023 è negativo per €3,9m._x000a_Obiettivi futuri: GMV 2024e di €12/13m (anche se nella presentazione è indicato €16,5m con GM di €3,5m ovvero 21% circa); GMV 2025e di €39m con GM di €9,2m; GMV 2026e di €70m con GM di €16,8m._x000a_Ad oggi il team è composto da 60 persone (10 in Svezia) ed è previsto che per il 2024 il cash burn si attesti intorno a €250k/mese._x000a_Dal punto di vista del business ormai non operano più a transazione ma tramite contratti annuali. Nel 2023 hanno avuto circa 100 clienti e ad oggi sono a 130. Ogni trimestre acquisiscono circa una trentina di clienti. A livello di cliente target si stanno concentrando su quelle aziende nella fascia 50-500/1.000 dipendenti._x000a__x000a_&gt; motivo rejection: valutazione alta, crescita flat, cash burn elevato (€250k/mese)."/>
    <d v="2022-06-24T00:00:00"/>
    <x v="120"/>
    <s v="OUT"/>
    <s v=" "/>
    <s v=" "/>
    <s v=" "/>
    <s v=" "/>
    <s v=" "/>
    <s v=" "/>
    <s v=" "/>
    <s v=" "/>
    <s v=" "/>
    <s v=" "/>
    <s v=" "/>
    <s v=" "/>
    <s v=" "/>
    <s v=" "/>
    <s v=" "/>
    <s v=" "/>
    <s v=" "/>
    <s v=" "/>
    <s v=" "/>
    <s v=" "/>
    <s v=" "/>
    <s v=" "/>
    <s v=" "/>
    <s v=" "/>
    <s v=" "/>
  </r>
  <r>
    <s v="Ok"/>
    <s v="Ok"/>
    <s v="Ok"/>
    <x v="34"/>
    <s v=" "/>
    <n v="2439"/>
    <x v="875"/>
    <s v="Italy"/>
    <s v="Sud Sardegna"/>
    <x v="23"/>
    <x v="2"/>
    <x v="872"/>
    <s v=" "/>
    <s v="Other early stage\Late stage"/>
    <s v="Carlo Mannoni-Fondazione Sardegna"/>
    <s v="Investitori professionali"/>
    <s v="Marco De Guzzis "/>
    <s v="marco.deguzzis@sardexpay.net"/>
    <x v="604"/>
    <d v="2022-08-01T00:00:00"/>
    <x v="0"/>
    <s v="VV5"/>
    <m/>
    <x v="1"/>
    <m/>
    <m/>
    <s v="Fondata nel 2009._x000a_SardexPay Business: marketplace per trovare nuovi clienti e fornitori basato su un sistema di pagamento attraverso una valuta digitale denominata Sardex (1Sardex=1€= 1token), per risparmiare € (quando si acquista) ed essere pagati subito (quando si vende);_x000a_Sardex Pay Efficio: fornisce finanziamenti a lungo termine in Sardex per stimolare gli investimenti (zero interessi) e rimborsare la vendita di beni e servizi in Sardex;_x000a_SardexPay Employee e SardexPay Cashback: le PMI associate possono coinvolgere i dipendenti (welfare, incentivi, quota dello stipendio) e i consumatori finali (programma fedeltà in Sardex)._x000a_Revenue model basato sul pagamento di una subscription fee._x000a_In corso una partnership con Algorand per migrare la piattaforma verso la tecnologia blockchain. _x000a_Ricavi: €2,8m nel 2019, €3,4m nel 2020, €4,0m nel 2021. Ricavi stimati nel BP: €4,7 nel 2022e, €6,4m nel 2023e, €7,9m nel 2024e, €9,6m nel 2025e._x000a_Nel 2021-2022, la Società ha raccolto €2,3m ad una post-money di €20m. Tra il 2023-2024, ha l'obiettivo di raccogliere €4m (se nel 2023) oppure €10m (se nel 2024). Attualmente è in raccolta per €3m (bridge round). Tra gli investitori attuali: CDP VC, Innogest, Fondazione di Sardegna, Primomiglio. I founders + CEO detengono ad oggi il 15% circa."/>
    <d v="2022-06-27T00:00:00"/>
    <x v="34"/>
    <s v="OUT"/>
    <s v=" "/>
    <s v=" "/>
    <s v=" "/>
    <s v=" "/>
    <s v=" "/>
    <s v=" "/>
    <s v=" "/>
    <s v=" "/>
    <s v=" "/>
    <s v=" "/>
    <s v=" "/>
    <s v=" "/>
    <s v=" "/>
    <s v=" "/>
    <s v=" "/>
    <s v=" "/>
    <s v=" "/>
    <s v=" "/>
    <s v=" "/>
    <s v=" "/>
    <s v=" "/>
    <s v=" "/>
    <s v=" "/>
    <s v=" "/>
    <s v=" "/>
  </r>
  <r>
    <s v="Ok"/>
    <s v="Ok"/>
    <s v="Ok"/>
    <x v="98"/>
    <s v=" "/>
    <n v="2441"/>
    <x v="876"/>
    <s v="Italy"/>
    <s v="Bergamo"/>
    <x v="0"/>
    <x v="3"/>
    <x v="873"/>
    <s v=" "/>
    <s v="Start-up stage\Venture"/>
    <s v="Pietro Pogliani-Endeavor"/>
    <s v="Investitori professionali"/>
    <s v="Andrea Gilberti"/>
    <s v="andrea.gilberti@matchplat.com"/>
    <x v="252"/>
    <d v="2024-09-16T00:00:00"/>
    <x v="0"/>
    <s v="VV5"/>
    <m/>
    <x v="1"/>
    <m/>
    <m/>
    <s v="Rejected con motivazione 2.b a settembre 2022 (non ci hanno mandato il BP a seguito dalla nostra call), ci sono stati risegnalati dall'advisor che li sta seguendo nel round. Rejected a maggio 2023 con motivazione 3.c e a marzo 2024 con motivazione 1.b e a giugno 2024 con motivazione 1.b._x000a_Team: 33 dipendenti + 15 rivenditori_x000a_87 clienti SaaS_x000a_Fatturato 2022: €764k, di cui €577k di SaaS (MRR di €53k) |2023: €1,5m, di cui l’85% derivante dalla piattaforma SaaS e il 15% da consulenza a progetto; €6,4m nel 2024e; €11,5m nel 2025e; €16,8m nel 2026e; €24,5m nel 2027e._x000a_Hanno raccolto finora €150k da business angel, €1m in equity crowdfunding e altri €2m in aucap._x000a_Ultima post-money: €33m._x000a_Captable: il 68% è detenuto dai founders tramite una holding; circa 15 investitori detengono il 28% del capitale, mentre alcuni investitori senza diritto di voto il 3%. Il restante 1% è detenuto da dipendenti. _x000a_Fundraised: finora ha raccolto (i) €1,15m nel 2018-2019 da family &amp; friends per lo sviluppo della tecnologia e (ii) €3,3m nel 2021-2022 da investitori privati per lo sviluppo commerciale in Italia. La pre-money valuation dell’ultimo round è stata pari a €30m_x000a_Fundraising:  €7m, di cui il 30% coperto, ad una pre-money valuation proposta pari all’ultima post-money (€30m). I fondi saranno utilizzati per lo sviluppo del mercato europeo e, in particolare, per sostenere investimenti in marketing &amp; sales (€4,5m), R&amp;S (€1,5m) e struttura (€1m)._x000a__x000a_&gt; motivo rejection: (i) servizi offerti: sia in termini di differenziazione che di difendibilità (ii) valutazione: anche se volevano andare in continuità con precedente round parlavamo comunque di €30m. Non va mandata mail di rejection"/>
    <d v="2022-06-29T00:00:00"/>
    <x v="98"/>
    <s v="OUT"/>
    <s v=" "/>
    <s v=" "/>
    <s v=" "/>
    <s v=" "/>
    <s v=" "/>
    <s v=" "/>
    <s v=" "/>
    <s v=" "/>
    <s v=" "/>
    <s v=" "/>
    <s v=" "/>
    <s v=" "/>
    <s v=" "/>
    <s v=" "/>
    <s v=" "/>
    <s v=" "/>
    <s v=" "/>
    <s v=" "/>
    <s v=" "/>
    <s v=" "/>
    <s v=" "/>
    <s v=" "/>
    <s v=" "/>
    <s v=" "/>
    <s v=" "/>
  </r>
  <r>
    <s v="Ok"/>
    <s v="Ok"/>
    <s v="Ok"/>
    <x v="140"/>
    <s v=" "/>
    <n v="2442"/>
    <x v="877"/>
    <s v="Italy"/>
    <s v="Milano"/>
    <x v="0"/>
    <x v="3"/>
    <x v="874"/>
    <s v=" "/>
    <s v="Other early stage\Late stage"/>
    <s v="Elena Vittone"/>
    <s v="Proprietaria"/>
    <s v="Diego Maccarelli"/>
    <s v="diego.maccarelli@vedrai.com"/>
    <x v="252"/>
    <d v="2022-07-11T00:00:00"/>
    <x v="0"/>
    <s v="VV5"/>
    <m/>
    <x v="9"/>
    <m/>
    <m/>
    <s v="Fondata nel 2020. _x000a_A luglio 2021, ha raccolto €5m ad una valutazione di €50m. Ad aprile 2022, ha raccolto €40m. _x000a_Da giugno 2022, ha aperto una sede a Madrid._x000a_Il team è ad oggi composto da +70 dipendenti e collaboratori. _x000a_Hanno chiuso il 2021 con un fatturato di €4m e un EBITDA di €2m._x000a_Stanno crescendo anche per linee esterne/M&amp;A._x000a__x000a_&gt; Non in target per Vertis ma da valutare partnership con Cyber Dyne."/>
    <d v="2022-06-29T00:00:00"/>
    <x v="140"/>
    <s v="OUT"/>
    <s v=" "/>
    <s v=" "/>
    <s v=" "/>
    <s v=" "/>
    <s v=" "/>
    <s v=" "/>
    <s v=" "/>
    <s v=" "/>
    <s v=" "/>
    <s v=" "/>
    <s v=" "/>
    <s v=" "/>
    <s v=" "/>
    <s v=" "/>
    <s v=" "/>
    <s v=" "/>
    <s v=" "/>
    <s v=" "/>
    <s v=" "/>
    <s v=" "/>
    <s v=" "/>
    <s v=" "/>
    <s v=" "/>
    <s v=" "/>
    <s v=" "/>
  </r>
  <r>
    <s v="Ok"/>
    <s v="Ok"/>
    <s v="Ok"/>
    <x v="132"/>
    <m/>
    <n v="930"/>
    <x v="878"/>
    <s v="Italy"/>
    <s v="Milano"/>
    <x v="0"/>
    <x v="2"/>
    <x v="875"/>
    <m/>
    <s v="Other early stage\Late stage"/>
    <s v="Mauro Odorico"/>
    <s v="Proprietaria"/>
    <s v="Riccardo Parrini"/>
    <s v="riccardo.parrini@plasticfinder.it"/>
    <x v="213"/>
    <d v="2019-10-29T00:00:00"/>
    <x v="0"/>
    <s v="VV2"/>
    <m/>
    <x v="9"/>
    <m/>
    <m/>
    <m/>
    <d v="2019-04-04T00:00:00"/>
    <x v="132"/>
    <s v="OUT"/>
    <m/>
    <m/>
    <m/>
    <m/>
    <m/>
    <m/>
    <m/>
    <m/>
    <m/>
    <m/>
    <m/>
    <m/>
    <m/>
    <m/>
    <m/>
    <m/>
    <m/>
    <m/>
    <m/>
    <m/>
    <m/>
    <m/>
    <m/>
    <m/>
    <m/>
  </r>
  <r>
    <s v="Ok"/>
    <s v="Ok"/>
    <s v="Ok"/>
    <x v="246"/>
    <m/>
    <n v="1182"/>
    <x v="879"/>
    <s v="Italy"/>
    <s v="Roma"/>
    <x v="7"/>
    <x v="5"/>
    <x v="876"/>
    <m/>
    <s v="Other early stage\Late stage"/>
    <s v="Giovanni Pinelli"/>
    <s v="Advisor"/>
    <s v="Giuseppe Spanto"/>
    <s v="gspanto@istechpot.com"/>
    <x v="0"/>
    <d v="2019-10-01T00:00:00"/>
    <x v="0"/>
    <s v="VV4"/>
    <s v="No"/>
    <x v="6"/>
    <m/>
    <m/>
    <s v="Ricevuto nuovo pitch da advisor."/>
    <d v="2017-07-03T00:00:00"/>
    <x v="246"/>
    <s v="OUT"/>
    <m/>
    <m/>
    <m/>
    <m/>
    <m/>
    <m/>
    <m/>
    <m/>
    <m/>
    <m/>
    <m/>
    <m/>
    <m/>
    <m/>
    <m/>
    <m/>
    <m/>
    <m/>
    <m/>
    <m/>
    <m/>
    <m/>
    <m/>
    <m/>
    <m/>
  </r>
  <r>
    <s v="Ok"/>
    <s v="Ok"/>
    <s v="Ok"/>
    <x v="140"/>
    <s v=" "/>
    <n v="2446"/>
    <x v="880"/>
    <s v="Italy"/>
    <s v="Milano"/>
    <x v="0"/>
    <x v="6"/>
    <x v="877"/>
    <s v=" "/>
    <s v="Start-up stage\Venture"/>
    <s v="Autocandidatura"/>
    <s v="Autocandidatura"/>
    <s v="Alessandro Bruno"/>
    <s v="alessandro.bruno@ingeno.it"/>
    <x v="605"/>
    <d v="2022-07-11T00:00:00"/>
    <x v="0"/>
    <s v="VV5"/>
    <m/>
    <x v="3"/>
    <m/>
    <m/>
    <s v="Fondata nel 2021._x000a_Il kit per il test del DNA può essere acquistato sia sull'e-commerce InGeno (lanciato a maggio) sia presso farmacie, studi medici (canale B2B), e viene consegnato a domicilio. Una volta effettuato il test, questo viene ritirato per essere analizzato presso i laboratori. Dopo l'analisi, l'utente riceve un report personalizzato con diagnosi e trattamento, potendo ricevere supporto sia online, da parte di esperti, sia presso cliniche partner (da marzo 2023, presso le cliniche InGeno)._x000a_Ricavi generati dal canale B2B pari a €120k, provenienti da (i) vendita dei kit e (ii) fee sui prodotti venduti grazie ai test di InGeno. In pipeline, partnership con L'Oreal, Cotril._x000a_La società sta sviluppando in collaborazione con ST Microelectronics un dispositivo portatile che può eseguire l'analisi del DNA direttamente sul luogo, eliminando la  spedizione del kit. _x000a_In raccolta per €1,2m._x000a_Ha partecipato al programma di accelerazione di LVenture Group._x000a__x000a_&gt; Early stage"/>
    <d v="2022-07-01T00:00:00"/>
    <x v="140"/>
    <s v="OUT"/>
    <s v=" "/>
    <s v=" "/>
    <s v=" "/>
    <s v=" "/>
    <s v=" "/>
    <s v=" "/>
    <s v=" "/>
    <s v=" "/>
    <s v=" "/>
    <s v=" "/>
    <s v=" "/>
    <s v=" "/>
    <s v=" "/>
    <s v=" "/>
    <s v=" "/>
    <s v=" "/>
    <s v=" "/>
    <s v=" "/>
    <s v=" "/>
    <s v=" "/>
    <s v=" "/>
    <s v=" "/>
    <s v=" "/>
    <s v=" "/>
    <s v=" "/>
  </r>
  <r>
    <s v="Ok"/>
    <s v="Ok"/>
    <s v="Ok"/>
    <x v="8"/>
    <s v=" "/>
    <n v="2447"/>
    <x v="881"/>
    <s v="Italy"/>
    <s v="Bologna"/>
    <x v="1"/>
    <x v="3"/>
    <x v="878"/>
    <s v=" "/>
    <s v="Start-up stage\Venture"/>
    <s v="Autocandidatura"/>
    <s v="Autocandidatura"/>
    <s v="Marina Raicevic"/>
    <s v="marina.raicevic@surgetech.eu"/>
    <x v="606"/>
    <d v="2022-07-19T00:00:00"/>
    <x v="0"/>
    <s v="VV5"/>
    <m/>
    <x v="9"/>
    <m/>
    <m/>
    <s v="Fatta call il 04/07._x000a__x000a_Nati nel 2018. _x000a_Sono partiti rivolgendosi alla fashion industry, ma la tecnologia si adatta a food, automotive, pharma industry. Per ora il loro unico cliente è Kering Eyewear, che si occupa di retail di occhiali del gruppo Kering._x000a_Il pricing è modulare, cambia in base al fatturato delle aziende in modo da agevolare l’ingresso di piccoli player. In particolare, il revenue model è basato su: costo della licenza, che dipende dal fatturato, +  setup cost. Si parte normalmente con un POC e successivamente si stipula un contratto annuale. _x000a_Tra i competitors: TrusTrace, Circularise, VeChain, Luxochain._x000a_Team composto da 23 persone, di cui 16-17 sono parte del team tech, 2 del team sales e  2 del team project management. 5 dipendenti lavorando in Italia, gli altri da remoto all'estero._x000a_Hanno fatturato circa €500-600k nel 2020; circa €700k nel 2021 (corrispondo ad un unico cliente, Kering Eyewear, che è il capo filiera, con i suoi 50 fornitori che fanno parte della sua supply chain). Non hanno obiettivi in termini di fatturato futuro. Al momento stanno negoziando diversi POC e hanno sviluppato anche DAM, &quot;digital asset management system&quot;, un prodotto per la gestione delle immagini. _x000a_La piattaforma è proprietaria ed è stata sviluppata internamente. Ad oggi la soluzione è plug and play, non è possibile la free trial, è comunque una soluzione da costruire su misura del progetto, anche se c’è una parte standard._x000a_Hanno ricevuto €1m da Gellify. _x000a_È previsto un aucap a partire da gennaio 2023 intorno ai €4m per ingrandire il team, creare anche una sede operativa (hanno solo una sede legale a Bologna) ed espandersi a livello internazionale. I €4m dovrebbero essere coperti da Gellify. "/>
    <d v="2022-07-05T00:00:00"/>
    <x v="8"/>
    <s v="OUT"/>
    <s v=" "/>
    <s v=" "/>
    <s v=" "/>
    <s v=" "/>
    <s v=" "/>
    <s v=" "/>
    <s v=" "/>
    <s v=" "/>
    <s v=" "/>
    <s v=" "/>
    <s v=" "/>
    <s v=" "/>
    <s v=" "/>
    <s v=" "/>
    <s v=" "/>
    <s v=" "/>
    <s v=" "/>
    <s v=" "/>
    <s v=" "/>
    <s v=" "/>
    <s v=" "/>
    <s v=" "/>
    <s v=" "/>
    <s v=" "/>
    <s v=" "/>
  </r>
  <r>
    <s v="Ok"/>
    <s v="Ok"/>
    <s v="Ok"/>
    <x v="8"/>
    <s v=" "/>
    <n v="2448"/>
    <x v="882"/>
    <s v="Abroad"/>
    <s v="Londra"/>
    <x v="10"/>
    <x v="3"/>
    <x v="879"/>
    <s v=" "/>
    <s v="Start-up stage\Venture"/>
    <s v="Giuseppe Rigato-Annia Partners"/>
    <s v="Advisor"/>
    <s v="Giuseppe Rigato"/>
    <s v="g.rigato@anniapartners.it"/>
    <x v="606"/>
    <d v="2022-07-19T00:00:00"/>
    <x v="0"/>
    <s v="VV5"/>
    <m/>
    <x v="3"/>
    <m/>
    <m/>
    <s v="Società con sede legale a Londra ma con attività rilevanti in Italia._x000a_Fondata nel 2021._x000a_Il benchmark è Canva, ma dedicato alla progettazione architettonica. _x000a_Ha chiuso il 2021 con €200k di fatturato. In particolare, nel periodo marzo 2021-maggio 2022 ha realizzato vendite per €283k, con 1k ordini provenienti da 314 clienti. Attualmente il fatturato medio mensile è di €20k. La Società stima di chiudere il 2022 con €400k di fatturato e di realizzare ricavi per €5m entro il 2025. È EBITDA positive (€18k nel 2021, €71k nel 2022e)._x000a_In raccolta per €150k._x000a__x000a_&gt; traction"/>
    <d v="2022-07-05T00:00:00"/>
    <x v="8"/>
    <s v="OUT"/>
    <s v=" "/>
    <s v=" "/>
    <s v=" "/>
    <s v=" "/>
    <s v=" "/>
    <s v=" "/>
    <s v=" "/>
    <s v=" "/>
    <s v=" "/>
    <s v=" "/>
    <s v=" "/>
    <s v=" "/>
    <s v=" "/>
    <s v=" "/>
    <s v=" "/>
    <s v=" "/>
    <s v=" "/>
    <s v=" "/>
    <s v=" "/>
    <s v=" "/>
    <s v=" "/>
    <s v=" "/>
    <s v=" "/>
    <s v=" "/>
    <s v=" "/>
  </r>
  <r>
    <s v="Ok"/>
    <s v="Ok"/>
    <s v="Ok"/>
    <x v="8"/>
    <s v=" "/>
    <n v="2449"/>
    <x v="883"/>
    <s v="Abroad"/>
    <s v="Londra"/>
    <x v="10"/>
    <x v="3"/>
    <x v="880"/>
    <s v=" "/>
    <s v="Start-up stage\Venture"/>
    <s v="Carlo-Felice Balduzzi-L&amp;B Partners"/>
    <s v="Advisor"/>
    <s v="Carlo-Felice Balduzzi"/>
    <s v="carlo.balduzzi@lbpartners.it"/>
    <x v="606"/>
    <d v="2022-07-19T00:00:00"/>
    <x v="0"/>
    <s v="VV5"/>
    <m/>
    <x v="1"/>
    <m/>
    <m/>
    <s v="Società con sede legale a Londra ma con attività rilevanti in Italia._x000a_Fondata nel 2018._x000a_La raccolta, finalizzata a sostenere il piano di sviluppo della società, verrà effettuata mediante ingresso in società in aumento di capitale e/o sottoscrizione di un bond convertendo da parte degli investitori interessati (anche in club deal) per un ammontare complessivo preliminarmente stimato in €6,5m. Le risorse saranno destinate per il 70% ad un’evoluzione tecnologia della piattaforma (integrazione blockchain, cloud to edge, ecc.) e per il restante 30% alla copertura di costi di sales e marketing._x000a_La società dispone già di contratti commerciali che dovrebbero permetterle di chiudere l’esercizio 2022 con ricavi per circa €1m e, grazie alle risorse raccolte, dovrebbe diventare EBITDA positive nel 2024 con il superamento della soglia di ricavi di circa €7/10m._x000a_In raccolta per €6,4m (pre-money valuation proposta €60m)"/>
    <d v="2022-07-05T00:00:00"/>
    <x v="8"/>
    <s v="OUT"/>
    <s v=" "/>
    <s v=" "/>
    <s v=" "/>
    <s v=" "/>
    <s v=" "/>
    <s v=" "/>
    <s v=" "/>
    <s v=" "/>
    <s v=" "/>
    <s v=" "/>
    <s v=" "/>
    <s v=" "/>
    <s v=" "/>
    <s v=" "/>
    <s v=" "/>
    <s v=" "/>
    <s v=" "/>
    <s v=" "/>
    <s v=" "/>
    <s v=" "/>
    <s v=" "/>
    <s v=" "/>
    <s v=" "/>
    <s v=" "/>
    <s v=" "/>
  </r>
  <r>
    <s v="Ok"/>
    <s v="Ok"/>
    <s v="Ok"/>
    <x v="2"/>
    <s v=" "/>
    <n v="2452"/>
    <x v="884"/>
    <s v="Italy"/>
    <s v="Brescia"/>
    <x v="0"/>
    <x v="2"/>
    <x v="881"/>
    <s v=" "/>
    <s v="Other early stage\Late stage"/>
    <s v="Edmondo Sparano-Digital Magics"/>
    <s v="Investitori professionali"/>
    <s v="Matteo Maruzzi"/>
    <s v="matteo@bike-room.com"/>
    <x v="607"/>
    <d v="2025-03-25T00:00:00"/>
    <x v="2"/>
    <s v="VV5"/>
    <m/>
    <x v="4"/>
    <m/>
    <m/>
    <s v="&gt; Bocciata ad agosto 2022 con motivazione 1.b e a luglio 2023 con motivazione 1.e risegnalata da Gianluca Perrelli di Buzzoole e a ottobre 2023 con motivazione 1.e e marzo 2024 con motivazione 1.e ( piano di crescita prospettico, passaggio da e-commerce a marketplace, su cui ad oggi non hanno traction; potenziale di crescita; B2C rivolto ad un mercato di nicchia). _x000a_Risultati: GMV 2022: €2,4m, 2024: €6,2m, 2025e: €12m._x000a_Margini: %20 su e-commerce; %13-15 su marketplace._x000a_Finora ha raccolto €300k da CDP e business angels e €500k tramite crowdfunding su Mamacrowd. Ultima post-money valuation di €2,2m. _x000a_Fundraising: Ad oggi sono in raccolta per €4m (€1m era stato coperto da CDP fondo rilancio tramite convertendo ma si sono tirati indietro)._x000a__x000a_&gt; Fissare call per capire in che modo si sono mossi sul SaaS B2B."/>
    <d v="2022-07-08T00:00:00"/>
    <x v="2"/>
    <m/>
    <s v=" "/>
    <s v=" "/>
    <s v=" "/>
    <s v=" "/>
    <s v=" "/>
    <s v=" "/>
    <s v=" "/>
    <s v=" "/>
    <s v=" "/>
    <s v=" "/>
    <s v=" "/>
    <s v=" "/>
    <s v=" "/>
    <s v=" "/>
    <s v=" "/>
    <s v=" "/>
    <s v=" "/>
    <s v=" "/>
    <s v=" "/>
    <s v=" "/>
    <s v=" "/>
    <s v=" "/>
    <s v=" "/>
    <s v=" "/>
    <s v=" "/>
  </r>
  <r>
    <s v="Ok"/>
    <s v="Ok"/>
    <s v="Ok"/>
    <x v="247"/>
    <s v=" "/>
    <n v="2454"/>
    <x v="885"/>
    <s v="Italy"/>
    <s v="Caserta"/>
    <x v="12"/>
    <x v="1"/>
    <x v="882"/>
    <s v=" "/>
    <s v="Start-up stage\Venture"/>
    <s v="Autocandidatura"/>
    <s v="Autocandidatura"/>
    <s v="Clemente Biondo"/>
    <s v="info@elorashop.it"/>
    <x v="608"/>
    <d v="2022-07-25T00:00:00"/>
    <x v="0"/>
    <s v="VV5"/>
    <m/>
    <x v="8"/>
    <m/>
    <m/>
    <s v="Progetto di una web agency denominata GB Communication, nata nel 2019, e specializzata nell'e-commerce. _x000a_L'e-commerce è stato lanciato a Marzo 2022, quando ha registrato un numero di ordini pari a 159 con un ordine medio di 44€. Metriche raggiunte a giugno 2022: numero di ordini pari a 388, ordine medio di 41,5€. Ad oggi, gli utenti registrati in piattaforma sono 1.100, con un numero di prodotti disponibili sullo store pari a 1.040. Il tasso di ritorno degli utenti al 2° acquisto è pari al 10%._x000a_Hanno l'obiettivo di raggiungere per Q3 2023 €200k mese e in Q4 20224 di aprire il primo punto vendita offline, per poi essere presenti nelle principali città italiane."/>
    <d v="2022-07-11T00:00:00"/>
    <x v="247"/>
    <s v="OUT"/>
    <s v=" "/>
    <s v=" "/>
    <s v=" "/>
    <s v=" "/>
    <s v=" "/>
    <s v=" "/>
    <s v=" "/>
    <s v=" "/>
    <s v=" "/>
    <s v=" "/>
    <s v=" "/>
    <s v=" "/>
    <s v=" "/>
    <s v=" "/>
    <s v=" "/>
    <s v=" "/>
    <s v=" "/>
    <s v=" "/>
    <s v=" "/>
    <s v=" "/>
    <s v=" "/>
    <s v=" "/>
    <s v=" "/>
    <s v=" "/>
    <s v=" "/>
  </r>
  <r>
    <s v="Ok"/>
    <s v="Ok"/>
    <s v="Ok"/>
    <x v="247"/>
    <s v=" "/>
    <n v="2455"/>
    <x v="886"/>
    <s v="Italy"/>
    <s v="Milano"/>
    <x v="0"/>
    <x v="1"/>
    <x v="883"/>
    <s v=" "/>
    <s v="Start-up stage\Venture"/>
    <s v="Giovanni Lorenzetto-KPMG"/>
    <s v="Advisor"/>
    <s v="Giovanni Lorenzetto"/>
    <s v="glorenzetto@kpmg.it"/>
    <x v="609"/>
    <d v="2022-07-25T00:00:00"/>
    <x v="0"/>
    <s v="VV5"/>
    <m/>
    <x v="3"/>
    <m/>
    <m/>
    <s v="Fondata nel 2021._x000a_Marketplace online attraverso il quale venditori privati e negozi di abbigliamento second hand hanno la possibilità di mettere in vendita i propri prodotti. L’autenticità di ogni prodotto viene certificata da un gruppo di esperti per assicurarsi che nessuna merce contraffatta possa essere venduta._x000a_I prodotti più esclusivi sono anche dotati di un QR-Code che, una volta scansionato, è in grado di fornire al proprietario il relativo certificato di autenticità e proprietà, nonché informazioni specifiche sul prezzo, il processo creativo, la storia, i precedenti proprietari, le caratteristiche del prodotto stesso e il proprio NFT. Tali informazioni sono archiviate in modo sicuro e registrate in blockchain sull’app Virgo, sviluppata dal partner tecnologico di Her-Age_x000a_Luxochain, e accessibili tramite smartphone da parte dell’acquirente._x000a_Giro d’affari di oltre €100k e margini positivi. Il fatturato è sostenuto da due_x000a_principali linee di ricavo: 1) commissioni applicate agli articoli venduti, variabili sulla base del prezzo di vendita e sulla tipologia di venditore (privato o negozio); 2) canoni fissi applicati al servizio “Authenticate Only”, attraverso il quale il cliente può richiedere l’autentificazione del proprio prodotto e il rilascio del relativo certificato._x000a_L’aumento di capitale è finalizzato al miglioramento delle funzioni IT e logistica, nonché ad attività di marketing e al rafforzamento della struttura societaria. L’investimento richiesto è pari a €1,8m per il 20% delle quote della Società."/>
    <d v="2022-07-12T00:00:00"/>
    <x v="247"/>
    <s v="OUT"/>
    <s v=" "/>
    <s v=" "/>
    <s v=" "/>
    <s v=" "/>
    <s v=" "/>
    <s v=" "/>
    <s v=" "/>
    <s v=" "/>
    <s v=" "/>
    <s v=" "/>
    <s v=" "/>
    <s v=" "/>
    <s v=" "/>
    <s v=" "/>
    <s v=" "/>
    <s v=" "/>
    <s v=" "/>
    <s v=" "/>
    <s v=" "/>
    <s v=" "/>
    <s v=" "/>
    <s v=" "/>
    <s v=" "/>
    <s v=" "/>
    <s v=" "/>
  </r>
  <r>
    <s v="Ok"/>
    <s v="Ok"/>
    <s v="Ok"/>
    <x v="219"/>
    <s v=" "/>
    <n v="2456"/>
    <x v="887"/>
    <s v="Italy"/>
    <s v="Milano"/>
    <x v="0"/>
    <x v="10"/>
    <x v="884"/>
    <s v=" "/>
    <s v="Start-up stage\Venture"/>
    <s v="Autocandidatura"/>
    <s v="Autocandidatura"/>
    <s v="Alessandra Biglia"/>
    <s v="alessandra@heavenoat.com"/>
    <x v="609"/>
    <d v="2023-09-13T00:00:00"/>
    <x v="0"/>
    <s v="VV5"/>
    <m/>
    <x v="8"/>
    <m/>
    <m/>
    <s v="Fondata nel 2019._x000a_Il brand è già presente in 1.400 negozi in tutta Italia con alcune delle più grandi catene alimentari, come Conad, Coop, Carrefour, Esselunga. è presente anche nel circuito Ho.Re.Ca. non solo nella GDO, inoltre, hanno anche il loro sito e-commerce (canale piccolo) che al momento conta 50-70 consumatori._x000a_Al momento è presente con quattro varianti a base di latte d'avena in funzione dell'occasione d'uso (Original, Breakfast, Barista, Merenda). Il prodotto è posizionato esclusivamente nella sezione frigo dei supermercati e il packaging è in PET riciclato. A Marzo/Aprile 2024 ci sarà il lancio dello yogurt._x000a_Prezzo del prodotto: €3,50 al litro, competitor (Alpro) €2,95 al litro._x000a_In pipeline: La società ha tre fondatori, di cui due internazionali e uno dei quali è l’ex Presidente di CocaCola Italia. _x000a__x000a_Rejected a luglio 2022 con motivazione 1.a, ripresentata a luglio 2023 da Growth Capital. _x000a_Ricavi: 2022: €700k; 2023e: €1,3m; 2024e: €5,6m; 2025e: €17,7m_x000a_Team: 20 persone (4 soci tutti full time sull'iniziativa)_x000a_Fundraised: ha completato un round series A ad agosto 2021, aperto ad angel investors. _x000a_Fundraising: Al momento è in raccolta per circa €3m di cui €2m sono già commissionati (€1m tramite finanziamento bancario e €1m sottoscritto da un socio)_x000a__x000a_&gt; motivo rejection: team interessante ma prodotto poco difendibile tecnologicamente e focalizzato su mercato B2C su cui non siamo intenzionati a procedere attualmente."/>
    <d v="2022-07-12T00:00:00"/>
    <x v="219"/>
    <s v="OUT"/>
    <s v=" "/>
    <s v=" "/>
    <s v=" "/>
    <s v=" "/>
    <s v=" "/>
    <s v=" "/>
    <s v=" "/>
    <s v=" "/>
    <s v=" "/>
    <s v=" "/>
    <s v=" "/>
    <s v=" "/>
    <s v=" "/>
    <s v=" "/>
    <s v=" "/>
    <s v=" "/>
    <s v=" "/>
    <s v=" "/>
    <s v=" "/>
    <s v=" "/>
    <s v=" "/>
    <s v=" "/>
    <s v=" "/>
    <s v=" "/>
    <s v=" "/>
  </r>
  <r>
    <s v="Ok"/>
    <s v="Ok"/>
    <s v="Ok"/>
    <x v="84"/>
    <m/>
    <n v="958"/>
    <x v="888"/>
    <s v="Abroad"/>
    <s v="Londra"/>
    <x v="10"/>
    <x v="2"/>
    <x v="885"/>
    <m/>
    <s v="Start-up stage\Venture"/>
    <s v="Amedeo Giurazza"/>
    <s v="Proprietaria"/>
    <s v="Nicolò Petrone"/>
    <s v="nicolo@gomedici.com"/>
    <x v="224"/>
    <d v="2019-09-30T00:00:00"/>
    <x v="0"/>
    <s v="VV2"/>
    <m/>
    <x v="16"/>
    <s v="Yes"/>
    <m/>
    <m/>
    <d v="2019-04-19T00:00:00"/>
    <x v="84"/>
    <s v="OUT"/>
    <m/>
    <m/>
    <m/>
    <m/>
    <m/>
    <m/>
    <m/>
    <m/>
    <m/>
    <m/>
    <m/>
    <m/>
    <m/>
    <m/>
    <m/>
    <m/>
    <m/>
    <m/>
    <m/>
    <m/>
    <m/>
    <m/>
    <m/>
    <m/>
    <m/>
  </r>
  <r>
    <s v="Ok"/>
    <s v="Ok"/>
    <s v="Ok"/>
    <x v="247"/>
    <s v=" "/>
    <n v="2461"/>
    <x v="889"/>
    <s v="Italy"/>
    <s v="Roma"/>
    <x v="7"/>
    <x v="3"/>
    <x v="886"/>
    <s v=" "/>
    <s v="Start-up stage\Venture"/>
    <s v="B4i"/>
    <s v="Altri"/>
    <s v="Luigi Goria"/>
    <s v="luigi.goria@pinvision.it"/>
    <x v="10"/>
    <d v="2022-07-25T00:00:00"/>
    <x v="0"/>
    <s v="VV5"/>
    <m/>
    <x v="3"/>
    <m/>
    <m/>
    <s v="Fondata nel 2021._x000a_Per i golf clubs, fornisce un software attraverso il quale possono fornire ai giocatori la posizione del pin (asta), inviare aggiornamenti in tempo reale sulle condizioni del campo, fornire statistiche sui giocatori di golf_x000a_sul campo e aumentare la visibilità del Golf Club all'interno della sua community._x000a_Per i giocatori, fornisce un'app iOS e Android gratuita attraverso la quale possono essere sempre aggiornati sulle posizioni dei pins e conoscere la distanza effettiva dalla bandiera. _x000a_App disponibile in Italia e Svizzera._x000a_Team composto da 8 persone._x000a_Traction: 600 golf clubs mappati in Italia, Svizzera e Germania; €60k di contratti firmati nel secondo trimestre 2022; 5.200 giocatori di golf registrati;_x000a_37 golf clubs serviti (2 in Svizzera). _x000a_In raccolta per €500k in Q3 2022."/>
    <d v="2022-07-13T00:00:00"/>
    <x v="247"/>
    <s v="OUT"/>
    <s v=" "/>
    <s v=" "/>
    <s v=" "/>
    <s v=" "/>
    <s v=" "/>
    <s v=" "/>
    <s v=" "/>
    <s v=" "/>
    <s v=" "/>
    <s v=" "/>
    <s v=" "/>
    <s v=" "/>
    <s v=" "/>
    <s v=" "/>
    <s v=" "/>
    <s v=" "/>
    <s v=" "/>
    <s v=" "/>
    <s v=" "/>
    <s v=" "/>
    <s v=" "/>
    <s v=" "/>
    <s v=" "/>
    <s v=" "/>
    <s v=" "/>
  </r>
  <r>
    <s v="Ok"/>
    <s v="Ok"/>
    <s v="Ok"/>
    <x v="247"/>
    <s v=" "/>
    <n v="2462"/>
    <x v="890"/>
    <s v="Italy"/>
    <s v="Campobasso"/>
    <x v="35"/>
    <x v="1"/>
    <x v="887"/>
    <s v=" "/>
    <s v="Start-up stage\Venture"/>
    <s v="B4i"/>
    <s v="Altri"/>
    <s v="Nicola Brivio"/>
    <s v="n.brivio@my-pad.it"/>
    <x v="10"/>
    <d v="2022-07-25T00:00:00"/>
    <x v="0"/>
    <s v="VV5"/>
    <m/>
    <x v="3"/>
    <m/>
    <m/>
    <s v="Team composto da 7 persone._x000a_Pre-revenues._x000a_Traction: 4500 utenti registrati; 28 partite giornaliere in media a giugno 2022;_x000a_2100 partite (giocate per tutta la stagione e 30 tornei); 5 streamers, 3 organizzatori._x000a_In raccolta per €300k in Q4 2022._x000a_"/>
    <d v="2022-07-13T00:00:00"/>
    <x v="247"/>
    <s v="OUT"/>
    <s v=" "/>
    <s v=" "/>
    <s v=" "/>
    <s v=" "/>
    <s v=" "/>
    <s v=" "/>
    <s v=" "/>
    <s v=" "/>
    <s v=" "/>
    <s v=" "/>
    <s v=" "/>
    <s v=" "/>
    <s v=" "/>
    <s v=" "/>
    <s v=" "/>
    <s v=" "/>
    <s v=" "/>
    <s v=" "/>
    <s v=" "/>
    <s v=" "/>
    <s v=" "/>
    <s v=" "/>
    <s v=" "/>
    <s v=" "/>
    <s v=" "/>
  </r>
  <r>
    <s v="Ok"/>
    <s v="Ok"/>
    <s v="Ok"/>
    <x v="247"/>
    <s v=" "/>
    <n v="2463"/>
    <x v="891"/>
    <s v="Italy"/>
    <s v="Milano"/>
    <x v="0"/>
    <x v="10"/>
    <x v="888"/>
    <s v=" "/>
    <s v="Start-up stage\Venture"/>
    <s v="Autocandidatura"/>
    <s v="Autocandidatura"/>
    <s v="Marco Massimo Bertini"/>
    <s v="marco.bertini@fontilio.com"/>
    <x v="10"/>
    <d v="2022-07-25T00:00:00"/>
    <x v="0"/>
    <s v="VV5"/>
    <m/>
    <x v="8"/>
    <m/>
    <m/>
    <s v="Operativi da un anno, hanno effettuato oltre 3.000 consegne._x000a_Prodotti e servizi offerti: piattaforma per effettuare ordini automatici, servizio di consegna e ritiro al piano, portabottiglie modulare IoT brevettato._x000a_Traction: 250 consegne al mese solo a Milano (90% ricorrenti),  €10k di fatturato ricorrente mensile._x000a_In raccolta per  €2,5m (di cui una parte tramite fondo rilancio CDP) ad una pre-money di  €7,5m  per arrivare a break even nell'arco di 36 mesi._x000a_Modello a subscription con abbonamento di €39/mese incluso portabottiglie oppure ordini singoli._x000a_Ricavi: €403k nel 2023e, €1,5m nel 2024e, €2,6m nel 2025e."/>
    <d v="2022-07-13T00:00:00"/>
    <x v="247"/>
    <s v="OUT"/>
    <s v=" "/>
    <s v=" "/>
    <s v=" "/>
    <s v=" "/>
    <s v=" "/>
    <s v=" "/>
    <s v=" "/>
    <s v=" "/>
    <s v=" "/>
    <s v=" "/>
    <s v=" "/>
    <s v=" "/>
    <s v=" "/>
    <s v=" "/>
    <s v=" "/>
    <s v=" "/>
    <s v=" "/>
    <s v=" "/>
    <s v=" "/>
    <s v=" "/>
    <s v=" "/>
    <s v=" "/>
    <s v=" "/>
    <s v=" "/>
    <s v=" "/>
  </r>
  <r>
    <s v="Ok"/>
    <s v="Ok"/>
    <s v="Ok"/>
    <x v="84"/>
    <m/>
    <n v="1171"/>
    <x v="892"/>
    <s v="Abroad"/>
    <s v="Londra"/>
    <x v="10"/>
    <x v="2"/>
    <x v="889"/>
    <m/>
    <s v="Start-up stage\Venture"/>
    <s v="Alex Gadotti-Focal Point"/>
    <s v="Advisor"/>
    <s v="Alex Gadotti"/>
    <s v="alessandro.gadotti@fpconsulting.biz"/>
    <x v="610"/>
    <d v="2019-09-30T00:00:00"/>
    <x v="0"/>
    <s v="VV2"/>
    <m/>
    <x v="3"/>
    <s v="Yes"/>
    <m/>
    <s v=" La startup non fattura ancora nulla._x000a_"/>
    <d v="2019-09-26T00:00:00"/>
    <x v="84"/>
    <s v="OUT"/>
    <m/>
    <m/>
    <m/>
    <m/>
    <m/>
    <m/>
    <m/>
    <m/>
    <m/>
    <m/>
    <m/>
    <m/>
    <m/>
    <m/>
    <m/>
    <m/>
    <m/>
    <m/>
    <m/>
    <m/>
    <m/>
    <m/>
    <m/>
    <m/>
    <m/>
  </r>
  <r>
    <s v="Ok"/>
    <s v="Ok"/>
    <s v="Ok"/>
    <x v="247"/>
    <s v=" "/>
    <n v="2469"/>
    <x v="893"/>
    <s v="Italy"/>
    <s v="Milano"/>
    <x v="0"/>
    <x v="2"/>
    <x v="890"/>
    <s v=" "/>
    <s v="Start-up stage\Venture"/>
    <s v="Luca Longhi-Azimut direct"/>
    <s v="Advisor"/>
    <s v="Luca Longhi"/>
    <s v="luca.longhi@azimutdirect.com"/>
    <x v="208"/>
    <d v="2022-07-25T00:00:00"/>
    <x v="0"/>
    <s v="VV5"/>
    <m/>
    <x v="1"/>
    <m/>
    <m/>
    <s v="Fondata nel 2019._x000a_In raccolta per €1m. Nel 2019 ha raccolto €50k con una campagna di crowdfunding. _x000a_Nel 2021 ha realizzato ricavi per circa €740k (+1.150% rispetto al 2020). _x000a_Tra i clienti: Banca Generali, Lavazza, Ikea (noleggio di arredi)."/>
    <d v="2022-07-14T00:00:00"/>
    <x v="247"/>
    <s v="OUT"/>
    <s v=" "/>
    <s v=" "/>
    <s v=" "/>
    <s v=" "/>
    <s v=" "/>
    <s v=" "/>
    <s v=" "/>
    <s v=" "/>
    <s v=" "/>
    <s v=" "/>
    <s v=" "/>
    <s v=" "/>
    <s v=" "/>
    <s v=" "/>
    <s v=" "/>
    <s v=" "/>
    <s v=" "/>
    <s v=" "/>
    <s v=" "/>
    <s v=" "/>
    <s v=" "/>
    <s v=" "/>
    <s v=" "/>
    <s v=" "/>
    <s v=" "/>
  </r>
  <r>
    <s v="Ok"/>
    <s v="Ok"/>
    <s v="Ok"/>
    <x v="144"/>
    <m/>
    <n v="1010"/>
    <x v="894"/>
    <s v="Italy"/>
    <s v="N.A. Italy"/>
    <x v="3"/>
    <x v="2"/>
    <x v="891"/>
    <m/>
    <s v="Start-up stage\Venture"/>
    <s v="Alessandro Pontari"/>
    <s v="Proprietaria"/>
    <s v="Marco Cortinovis"/>
    <s v="marco@dailyinternship.com"/>
    <x v="240"/>
    <d v="2019-07-16T00:00:00"/>
    <x v="0"/>
    <s v="VV2"/>
    <m/>
    <x v="3"/>
    <m/>
    <m/>
    <s v="Stanno raccogliendo un seed round da circa €1m e hanno commitments per circa il 40%._x000a_Dal pitch non sono evidenziati i principali economics; sembrerebbero ancora troppo seed per VV2._x000a_Il business in cui opera è interessante ma fase seed."/>
    <d v="2019-05-23T00:00:00"/>
    <x v="144"/>
    <s v="OUT"/>
    <m/>
    <m/>
    <m/>
    <m/>
    <m/>
    <m/>
    <m/>
    <m/>
    <m/>
    <m/>
    <m/>
    <m/>
    <m/>
    <m/>
    <m/>
    <m/>
    <m/>
    <m/>
    <m/>
    <m/>
    <m/>
    <m/>
    <m/>
    <m/>
    <m/>
  </r>
  <r>
    <s v="Ok"/>
    <s v="Ok"/>
    <s v="Ok"/>
    <x v="247"/>
    <s v=" "/>
    <n v="2471"/>
    <x v="895"/>
    <s v="Italy"/>
    <s v="Agrigento"/>
    <x v="9"/>
    <x v="10"/>
    <x v="892"/>
    <s v=" "/>
    <s v="Start-up stage\Venture"/>
    <s v="Autocandidatura"/>
    <s v="Autocandidatura"/>
    <s v="Valeria Lesma"/>
    <s v="valeria.lesma@pioppocompany.it"/>
    <x v="150"/>
    <d v="2022-07-25T00:00:00"/>
    <x v="0"/>
    <s v="VV5"/>
    <m/>
    <x v="8"/>
    <m/>
    <m/>
    <s v="Fondata nel 2019._x000a_Ad oggi vende frutta secca: mandorle, nocciole e noci._x000a_Gli ingredienti dei prodotti provengono da agricoltori locali e piccoli consorzi agricoli._x000a_Sta collaborando con grandi players come ITA Airways (offerta degli snacks ai passeggeri), il gruppo ospedaliero San Donato, catene di supermercati._x000a_Ricavi: €113k nel 2021, €376k nel 2022e, €4,4m nel 2023e._x000a_In raccolta per €3m."/>
    <d v="2022-07-15T00:00:00"/>
    <x v="247"/>
    <s v="OUT"/>
    <s v=" "/>
    <s v=" "/>
    <s v=" "/>
    <s v=" "/>
    <s v=" "/>
    <s v=" "/>
    <s v=" "/>
    <s v=" "/>
    <s v=" "/>
    <s v=" "/>
    <s v=" "/>
    <s v=" "/>
    <s v=" "/>
    <s v=" "/>
    <s v=" "/>
    <s v=" "/>
    <s v=" "/>
    <s v=" "/>
    <s v=" "/>
    <s v=" "/>
    <s v=" "/>
    <s v=" "/>
    <s v=" "/>
    <s v=" "/>
    <s v=" "/>
  </r>
  <r>
    <s v="Ok"/>
    <s v="Ok"/>
    <s v="Ok"/>
    <x v="180"/>
    <s v=" "/>
    <n v="1617"/>
    <x v="896"/>
    <s v="Italy"/>
    <s v="Roma"/>
    <x v="7"/>
    <x v="2"/>
    <x v="893"/>
    <s v=" "/>
    <s v="Start-up stage\Venture"/>
    <s v="Riccardo Troiano-Orrick/_x000a_Giulio Montoli-Lventure"/>
    <s v="Altri"/>
    <s v="Federico Prugnoli"/>
    <s v="federico.prugnoli@wetacoo.com"/>
    <x v="611"/>
    <d v="2024-07-15T00:00:00"/>
    <x v="0"/>
    <s v="VV5"/>
    <m/>
    <x v="1"/>
    <m/>
    <m/>
    <s v="Bocciata a settembre 2022 con motivazione 1.a (da risentire), ci è stata risegnalata a giugno 2023. Rejected a settembre 2023 con motivazione 1.f._x000a_Lancio a marzo 2021 su Roma. Lancio a Milano e Bologna a gennaio e maggio 2022._x000a_La piattaforma permette di prenotare online, avendo visibilità del preventivo, servizi di: ritiro degli oggetti (con la possibilità di un team dedicato che si occupa di smontaggio ed imballaggio), trasporto, deposito flessibile (si paga solo per lo spazio utilizzato, senza vincoli di tempo) e riconsegna. La società opera sia sul canale B2C (traslochi, ristrutturazioni, etc.), sia B2B (attrezzature stagionali, etc.). _x000a_Revenue model: 1) sottoscrizione di un piano di deposito a partire da €50 / mese; 2) servizi one-off con prezzo customizzato._x000a_Aggiornamenti: _x000a_2023: €115k (monthly revenue) 45% B2B e B2B2C._x000a_Gross margin: 30%_x000a_AOV: €1,945_x000a_Partner B2B2C: Real estate (ZappyRent, Facile immobiliare, Facile Ristrutturare, Engel&amp;Volkers) e corporate (IKEA, McKinsey &amp; Company, Bonelli Erede, Bending Spoons)_x000a_Partner B2B: McKinsey &amp; Company, Oliver Wymann, Azimut, Everly ecc.._x000a_MRR YTD: €70k, con previsione a giugno di ca. €80K, in particolare rafforzando clienti B2B._x000a_Competitor: in Italia noi abbiamo non competitor diretti, indiretti: Easybox, Blustorage, Ustock, Boxtobox._x000a_Fundraised: Ha raccolto €750k a settembre 2021. Hanno chiuso la prima tranche del series A (target €5m) in cui Lazio Innova ha reinvestito e sono entrati Growth Engine e CDP Fondo Rilancio per complessivi €1,5m._x000a_Fundraising: a dicembre non hanno chiuso il round previsto da €3,5m, hanno fatto un debito con ISP da €400k (a 4 anni) e sono entrati con Smart&amp;Start per €500k (accettati a gennaio). Oggi sono in raccolta per €3,5m_x000a_Aggiornamenti giugno 2024: cresciuta la componente B2B2C / B2B, ordine medio per cliente passato a €1,945 completato gli sviluppi della tecnologia RFID per la gestione degli oggetti e depositato la domanda di brevetto lo scorso gennaio. Città: Bologna da riattivare, Milano (margine 30%, 40% del fatturato), Roma (margine sopra 30%)._x000a__x000a_&gt; Fatta call il 11/06 per un aggiornamento. Richiesto aggiornamenti su LTV/CAC, CAC, informazioni su use of funds. Motivo rejection: business model (ancora prevalentemente B2C) e dubbi sulla difendibilità tecnologica della soluzione."/>
    <d v="2020-07-21T00:00:00"/>
    <x v="180"/>
    <s v="OUT"/>
    <s v=" "/>
    <s v=" "/>
    <s v=" "/>
    <s v=" "/>
    <s v=" "/>
    <s v=" "/>
    <s v=" "/>
    <s v=" "/>
    <s v=" "/>
    <s v=" "/>
    <s v=" "/>
    <s v=" "/>
    <s v=" "/>
    <s v=" "/>
    <s v=" "/>
    <s v=" "/>
    <s v=" "/>
    <s v=" "/>
    <s v=" "/>
    <s v=" "/>
    <s v=" "/>
    <s v=" "/>
    <s v=" "/>
    <s v=" "/>
    <s v=" "/>
  </r>
  <r>
    <s v="Ok"/>
    <s v="Ok"/>
    <s v="Ok"/>
    <x v="248"/>
    <s v=" "/>
    <n v="2464"/>
    <x v="897"/>
    <s v="Italy"/>
    <s v="Milano"/>
    <x v="0"/>
    <x v="7"/>
    <x v="894"/>
    <s v=" "/>
    <s v="Start-up stage\Venture"/>
    <s v="Francesco De Michelis-MITO Technology"/>
    <s v="Investitori professionali"/>
    <s v="Giovanni Blandina"/>
    <s v="giovanni.blandina@easyrain.it"/>
    <x v="208"/>
    <d v="2024-06-24T00:00:00"/>
    <x v="0"/>
    <s v="VV5"/>
    <m/>
    <x v="3"/>
    <m/>
    <m/>
    <s v="Iniziativa assegnata nel 2022 al fondo di TT. Essendo stata bocciata da quest'ultimo, è stata assegnata ai fondi di scaleup. Bocciata a settembre 2022 con motivazione 1.n._x000a__x000a_Fondata nel 2013. Soluzioni: 1) AIS - Aquaplaning Intelligent Solution, un sistema brevettato integrato nei veicoli, realizzato in partnership con Italdesign e Bosch, capace di contrastare il fenomeno dell'aquaplaning ripristinando l’aderenza degli pneumatici grazie ad un getto d’acqua iniettato davanti agli pneumatici anteriori. Oggi stanno sviluppando il nuovo AIS Proto-A2 con Bosch e, insieme a Stellantis, stanno integrando il sistema nel nuovo POC di Maserati Grecale a titolo dimostrativo per l'introduzione di serie. 2) EDP – Easyrain Digital Platform, una piattaforma per sensori virtuali in grado di riconoscere condizioni stradali pericolose ed inviare avvisi ai veicoli. Ad oggi è stato sviluppato DAI - Digital Aquaplaning Information, un sensore virtuale che riconosce la presenza di acqua sull’asfalto, discriminando differenti livelli di pericolosità grazie ad algoritmi proprietari predittivi. Il DAI informa il conducente attraverso un sistema di warning all’interno dell’HMI. Il sensore virtuale è sotto sviluppo e una nuova versione è prevista per essere testata nel POC Maserati Grecale a giugno 2022. 3) ERC – Easyrain Cloud Platform, una piattaforma cloud che, utilizzando i dati raccolti dai sensori virtuali, effettua analsi sulla sicurezza stradale che condivide con veicoli, infrastrutture e smart city._x000a_Ricavi: 2024e: €619k; 2025e: €214k; 2026e: €1m; 2027e: €13m; 2028e: €26m._x000a_Fundraised: €5m nel 2018, €5m nel 2021, €5,8m nel 2023._x000a_Fundraising: €11-13m da chiudere entor il Q42024_x000a__x000a_&gt; motivo rejection: fase di vita (sono sul mercato dal 2013) e percorso di crescita."/>
    <d v="2022-07-14T00:00:00"/>
    <x v="248"/>
    <s v="OUT"/>
    <s v=" "/>
    <s v=" "/>
    <s v=" "/>
    <s v=" "/>
    <s v=" "/>
    <s v=" "/>
    <s v=" "/>
    <s v=" "/>
    <s v=" "/>
    <s v=" "/>
    <s v=" "/>
    <s v=" "/>
    <s v=" "/>
    <s v=" "/>
    <s v=" "/>
    <s v=" "/>
    <s v=" "/>
    <s v=" "/>
    <s v=" "/>
    <s v=" "/>
    <s v=" "/>
    <s v=" "/>
    <s v=" "/>
    <s v=" "/>
    <s v=" "/>
  </r>
  <r>
    <s v="Ok"/>
    <s v="Ok"/>
    <s v="Ok"/>
    <x v="34"/>
    <s v=" "/>
    <n v="2465"/>
    <x v="898"/>
    <s v="Italy"/>
    <s v="Genova"/>
    <x v="14"/>
    <x v="6"/>
    <x v="895"/>
    <s v=" "/>
    <s v="Start-up stage\Venture"/>
    <s v="Francesco Pellone-Grimaldi Studio Legale"/>
    <s v="Dottore commercialista"/>
    <s v="Francesco Pellone"/>
    <s v="FPellone@grimaldilex.com"/>
    <x v="208"/>
    <d v="2022-08-01T00:00:00"/>
    <x v="0"/>
    <s v="VV5"/>
    <m/>
    <x v="3"/>
    <m/>
    <m/>
    <s v="Iniziativa assegnata nel 2022 al fondo di TT. Essendo stata bocciata da quest'ultimo, è stata assegnata ai fondi di scaleup._x000a__x000a_Fatturato: €145k in '22e; €730k in '23e; €2,15m in '24e._x000a_In raccolta per un primo round bridge da €600k ad una pre-money di €1m e successivo round pre-series A / series A da €1m._x000a__x000a_&gt; Early stage"/>
    <d v="2022-07-14T00:00:00"/>
    <x v="34"/>
    <s v="OUT"/>
    <s v=" "/>
    <s v=" "/>
    <s v=" "/>
    <s v=" "/>
    <s v=" "/>
    <s v=" "/>
    <s v=" "/>
    <s v=" "/>
    <s v=" "/>
    <s v=" "/>
    <s v=" "/>
    <s v=" "/>
    <s v=" "/>
    <s v=" "/>
    <s v=" "/>
    <s v=" "/>
    <s v=" "/>
    <s v=" "/>
    <s v=" "/>
    <s v=" "/>
    <s v=" "/>
    <s v=" "/>
    <s v=" "/>
    <s v=" "/>
    <s v=" "/>
  </r>
  <r>
    <s v="Ok"/>
    <s v="Ok"/>
    <s v="Ok"/>
    <x v="52"/>
    <s v=" "/>
    <n v="2472"/>
    <x v="899"/>
    <s v="Italy"/>
    <s v="Milano"/>
    <x v="0"/>
    <x v="1"/>
    <x v="896"/>
    <s v=" "/>
    <s v="Start-up stage\Venture"/>
    <s v="Amedeo Giurazza"/>
    <s v="Proprietaria"/>
    <s v="Andrea Croce"/>
    <s v="andrea.croce@popularise.it_x000a_"/>
    <x v="612"/>
    <d v="2023-02-20T00:00:00"/>
    <x v="0"/>
    <s v="VV5"/>
    <m/>
    <x v="3"/>
    <m/>
    <m/>
    <s v="Bocciata ad agosto 2022 con motivazione 1.a., ci hanno invitato al loro investor pitch, a valle del quale ci hanno inviato nuovo materiale._x000a_Nata nel 2021. _x000a_Fatturato attuale: +€50k / atteso 2022: €150k, / atteso 2023: €1,1m. Dal nuovo deck inviato, ricavi 2022: €44k / atteso 2023: €303k._x000a_Capitale raccolto finora: €185k. La società è in fundraising per €600k, di cui €70k committed, tramite SFP con cap di €2,5m e floor di €6m._x000a__x000a_Motivo rejection: Early stage, diversificazione di portafoglio (Buzzoole)"/>
    <d v="2022-07-20T00:00:00"/>
    <x v="52"/>
    <s v="OUT"/>
    <s v=" "/>
    <s v=" "/>
    <s v=" "/>
    <s v=" "/>
    <s v=" "/>
    <s v=" "/>
    <s v=" "/>
    <s v=" "/>
    <s v=" "/>
    <s v=" "/>
    <s v=" "/>
    <s v=" "/>
    <s v=" "/>
    <s v=" "/>
    <s v=" "/>
    <s v=" "/>
    <s v=" "/>
    <s v=" "/>
    <s v=" "/>
    <s v=" "/>
    <s v=" "/>
    <s v=" "/>
    <s v=" "/>
    <s v=" "/>
    <s v=" "/>
  </r>
  <r>
    <s v="Ok"/>
    <s v="Ok"/>
    <s v="Ok"/>
    <x v="133"/>
    <s v=" "/>
    <n v="2473"/>
    <x v="900"/>
    <s v="Italy"/>
    <s v="Milano"/>
    <x v="0"/>
    <x v="1"/>
    <x v="897"/>
    <s v=" "/>
    <s v="Start-up stage\Venture"/>
    <s v="Autocandidatura"/>
    <s v="Autocandidatura"/>
    <s v="Lorenzo Cerrone"/>
    <s v="info@weagle.it"/>
    <x v="612"/>
    <d v="2022-09-12T00:00:00"/>
    <x v="0"/>
    <s v="VV5"/>
    <m/>
    <x v="3"/>
    <m/>
    <m/>
    <s v="Fondata nel 2020._x000a_Metamotore di ricerca che, grazie all'uso dell'IA, consente agli utenti di navigare filtrando le ricerche (es. filtro anti-fake news). Ogni utente ha un proprio portafoglio dati che mostra i dati sensibili di ogni ricerca. L'utente può poi decidere se eliminare i dati sensibili oppure archiviarli. Qualora decidesse di archiviarli, verrà remunerato nel momento in cui i dati saranno venduti da Weagle alle aziende. La parte di monetizzazione dati non è ancora attiva._x000a_Business model: sono partiti con il b2c (sottoscrizione di abbonamenti premium dal costo di €7 / utente), ma il loro focus sarà sul b2b, dove ad oggi non hanno ancora clienti (il costo degli abbonamenti sarà diverso per tipologia di azienda: €2 / dispositivo per grande azienda; €3/ dispositivo per media azienda; €4 / dispositivo per piccole aziende._x000a_Finora hanno fatturato €1k sul b2c. Fatturato 2022e: €10k._x000a_Team composto da 6 persone._x000a_A gennaio 2023 c'è la possibilità che LVenture partecipi con €100k ad una pre-money di €2m. Cap table: il founder ha il 97%. La restante parte è detenuta dagli altri componenti del team._x000a_Ci manderanno presentazione aggiornata._x000a__x000a_&gt; Early stage"/>
    <d v="2022-07-20T00:00:00"/>
    <x v="133"/>
    <s v="OUT"/>
    <s v=" "/>
    <s v=" "/>
    <s v=" "/>
    <s v=" "/>
    <s v=" "/>
    <s v=" "/>
    <s v=" "/>
    <s v=" "/>
    <s v=" "/>
    <s v=" "/>
    <s v=" "/>
    <s v=" "/>
    <s v=" "/>
    <s v=" "/>
    <s v=" "/>
    <s v=" "/>
    <s v=" "/>
    <s v=" "/>
    <s v=" "/>
    <s v=" "/>
    <s v=" "/>
    <s v=" "/>
    <s v=" "/>
    <s v=" "/>
    <s v=" "/>
  </r>
  <r>
    <s v="Ok"/>
    <s v="Ok"/>
    <s v="Ok"/>
    <x v="142"/>
    <m/>
    <n v="906"/>
    <x v="901"/>
    <s v="Italy"/>
    <s v="Roma"/>
    <x v="7"/>
    <x v="2"/>
    <x v="898"/>
    <m/>
    <s v="Start-up stage\Venture"/>
    <s v="Autocandidatura"/>
    <s v="Autocandidatura"/>
    <s v="Elena Fagnani"/>
    <s v="elena.fagnani@aircnc.it"/>
    <x v="209"/>
    <d v="2019-07-08T00:00:00"/>
    <x v="0"/>
    <s v="VV4"/>
    <s v="Si"/>
    <x v="3"/>
    <s v="Yes"/>
    <m/>
    <s v="Interessante ma troppo seed per &quot;VV4&quot;. _x000a_Non producono ancora ricavi._x000a_Ricercano capitali per €350k su valutazione pre-money di €1m."/>
    <d v="2019-07-04T00:00:00"/>
    <x v="142"/>
    <s v="OUT"/>
    <m/>
    <m/>
    <m/>
    <m/>
    <m/>
    <m/>
    <m/>
    <m/>
    <m/>
    <m/>
    <m/>
    <m/>
    <m/>
    <m/>
    <m/>
    <m/>
    <m/>
    <m/>
    <m/>
    <m/>
    <m/>
    <m/>
    <m/>
    <m/>
    <m/>
  </r>
  <r>
    <s v="Ok"/>
    <s v="Ok"/>
    <s v="Ok"/>
    <x v="133"/>
    <s v=" "/>
    <n v="2477"/>
    <x v="902"/>
    <s v="Italy"/>
    <s v="Milano"/>
    <x v="0"/>
    <x v="2"/>
    <x v="899"/>
    <s v=" "/>
    <s v="Start-up stage\Venture"/>
    <s v="Autocandidatura"/>
    <s v="Autocandidatura"/>
    <s v="Simone Paolino"/>
    <s v="s.paolino@potpot.biz"/>
    <x v="245"/>
    <d v="2022-09-12T00:00:00"/>
    <x v="0"/>
    <s v="VV5"/>
    <m/>
    <x v="15"/>
    <m/>
    <m/>
    <s v="Fondata nel 2020. _x000a_I viaggiatori possono lasciare il bagaglio al check-out presso la reception della struttura dove hanno alloggiato oppure presso un negozio partner e ritirarlo in uno dei principali punti di ripartenza della città (stazioni o aereoporti)._x000a_La società si occupa del ritiro, del trasporto e della riconsegna del bagaglio grazie ad una logistica in-house (una flotta di mini-van elettrici) e un network di partner (es. Hotel, Depositi, Negozi, Property Manager)._x000a_In raccolta per €350-500k ad una pre-money di €3m. _x000a_Ricavi: €85k nel '22e; €1,3m nel '23e._x000a__x000a_&gt; Competitor di Radical, early-stage"/>
    <d v="2022-07-22T00:00:00"/>
    <x v="133"/>
    <s v="OUT"/>
    <s v=" "/>
    <s v=" "/>
    <s v=" "/>
    <s v=" "/>
    <s v=" "/>
    <s v=" "/>
    <s v=" "/>
    <s v=" "/>
    <s v=" "/>
    <s v=" "/>
    <s v=" "/>
    <s v=" "/>
    <s v=" "/>
    <s v=" "/>
    <s v=" "/>
    <s v=" "/>
    <s v=" "/>
    <s v=" "/>
    <s v=" "/>
    <s v=" "/>
    <s v=" "/>
    <s v=" "/>
    <s v=" "/>
    <s v=" "/>
    <s v=" "/>
  </r>
  <r>
    <s v="Ok"/>
    <s v="Ok"/>
    <s v="Ok"/>
    <x v="33"/>
    <s v=" "/>
    <n v="2478"/>
    <x v="903"/>
    <s v="Italy"/>
    <s v="Parma"/>
    <x v="1"/>
    <x v="1"/>
    <x v="900"/>
    <s v=" "/>
    <s v="Other early stage\Late stage"/>
    <s v="Giulio Valiante"/>
    <s v="Proprietaria"/>
    <s v="Andrea Casalini"/>
    <s v="andrea.casalini62@gmail.com"/>
    <x v="245"/>
    <d v="2023-07-10T00:00:00"/>
    <x v="0"/>
    <s v="VV5"/>
    <m/>
    <x v="5"/>
    <m/>
    <m/>
    <s v="Fondata nel 2016._x000a_Transato '21: €7,3m; '22e: €9,3m _x000a_Ricavi '21: €1,4m; '22e: €2,2m _x000a_700k utenti registrati alla piattaforma._x000a_Round: emissione di SFP per €2,5-3m entro settembre ‘22. Successivo aucap per €10m (pre-money valuation ipotizzata di €20-25m) previsto per Q2 / Q3 ‘23._x000a__x000a_Rejected ad agosto 2022 con motivazione 3.c (da monitorare), ci è stata risegnalata a giugno 2023._x000a_Ricavi 2023e: €3m; 2024e: €5,6m._x000a__x000a_&gt; motivo rejection: assenza di sottostante tecnologico"/>
    <d v="2022-07-22T00:00:00"/>
    <x v="33"/>
    <s v="OUT"/>
    <s v=" "/>
    <s v=" "/>
    <s v=" "/>
    <s v=" "/>
    <s v=" "/>
    <s v=" "/>
    <s v=" "/>
    <s v=" "/>
    <s v=" "/>
    <s v=" "/>
    <s v=" "/>
    <s v=" "/>
    <s v=" "/>
    <s v=" "/>
    <s v=" "/>
    <s v=" "/>
    <s v=" "/>
    <s v=" "/>
    <s v=" "/>
    <s v=" "/>
    <s v=" "/>
    <s v=" "/>
    <s v=" "/>
    <s v=" "/>
    <s v=" "/>
  </r>
  <r>
    <s v="Ok"/>
    <s v="Ok"/>
    <s v="Ok"/>
    <x v="134"/>
    <m/>
    <n v="982"/>
    <x v="904"/>
    <s v="Italy"/>
    <s v="Cagliari"/>
    <x v="23"/>
    <x v="2"/>
    <x v="901"/>
    <m/>
    <s v="Start-up stage\Venture"/>
    <s v="Walter Coraccio-Sclak"/>
    <s v="Industriali"/>
    <s v="Luca Sini"/>
    <s v="luca.sini@edgarsc.com"/>
    <x v="105"/>
    <d v="2019-07-02T00:00:00"/>
    <x v="0"/>
    <s v="VV2"/>
    <m/>
    <x v="3"/>
    <m/>
    <m/>
    <s v="Round da €500k con pre-money di €2,7m in vista di un round A nel Q1 2020._x000a_Interessanti per il lavoro fatto su piattaforma; come generazione ricavi  e mercato sono seed."/>
    <d v="2019-05-10T00:00:00"/>
    <x v="134"/>
    <s v="OUT"/>
    <m/>
    <m/>
    <m/>
    <m/>
    <m/>
    <m/>
    <m/>
    <m/>
    <m/>
    <m/>
    <m/>
    <m/>
    <m/>
    <m/>
    <m/>
    <m/>
    <m/>
    <m/>
    <m/>
    <m/>
    <m/>
    <m/>
    <m/>
    <m/>
    <m/>
  </r>
  <r>
    <s v="Ok"/>
    <s v="Ok"/>
    <s v="Ok"/>
    <x v="136"/>
    <m/>
    <n v="215"/>
    <x v="905"/>
    <s v="Italy"/>
    <s v="Milano"/>
    <x v="0"/>
    <x v="2"/>
    <x v="902"/>
    <m/>
    <s v="Other early stage\Late stage"/>
    <s v="Amedeo Giurazza"/>
    <s v="Proprietaria"/>
    <m/>
    <m/>
    <x v="73"/>
    <d v="2019-04-18T00:00:00"/>
    <x v="0"/>
    <s v="VV2"/>
    <m/>
    <x v="15"/>
    <m/>
    <m/>
    <s v="Un anno fa erano stati bocciati (2.a)._x000a_Nel 2018 hanno erogato €8m con ricavi per circa €0,6m. La loro commissione media è 5% su erogato + 1% su investito. Il ticket medio dei finanziamenti è di €11k con durata di 60 mesi e con un TAN che, a seconda del rating, può variare dal 3,9% al 10,4%._x000a_Come funding hanno iniziato come P2P puro (retail) ma si stanno rendendo conto che per fare volumi devo ricorrere ad investitori istituzionali; hanno fatto prima cartolarizzazione per complessivi €25m con Banca Valsabbina, Azimut ed un altro fondo.I principali azionisti sono Innogest, Digital Magics, Coldamuri Banca Sella e Cassa di Risparmio di Asti tramite Pitagora._x000a_Ricercano circa €10m per patrimonializzazione/funding e marketing._x000a_Bocciata in quanto a livello di concentrazione settoriale abbiamo esposizione significativa sul settore Fintech tramite Credimi. Inoltre dimensione del round è al momento al di fuori delle possibilità di VV2."/>
    <d v="2018-02-09T00:00:00"/>
    <x v="136"/>
    <s v="OUT"/>
    <m/>
    <m/>
    <m/>
    <m/>
    <m/>
    <m/>
    <m/>
    <m/>
    <m/>
    <m/>
    <m/>
    <m/>
    <m/>
    <m/>
    <m/>
    <m/>
    <m/>
    <m/>
    <m/>
    <m/>
    <m/>
    <m/>
    <m/>
    <m/>
    <m/>
  </r>
  <r>
    <s v="Ok"/>
    <s v="Ok"/>
    <s v="Ok"/>
    <x v="136"/>
    <m/>
    <n v="614"/>
    <x v="906"/>
    <s v="Italy"/>
    <s v="Torino"/>
    <x v="11"/>
    <x v="2"/>
    <x v="903"/>
    <m/>
    <s v="Other early stage\Late stage"/>
    <s v="Tommaso Rossi-Soges Merchant"/>
    <s v="Advisor"/>
    <s v="Tommaso Rossi"/>
    <s v="tommaso.rossi@sogesmerchant.eu"/>
    <x v="613"/>
    <d v="2019-04-02T00:00:00"/>
    <x v="0"/>
    <s v="VV2"/>
    <m/>
    <x v="8"/>
    <s v="Yes"/>
    <m/>
    <s v="Fatto incontro il 27/2. Ricercano €1,5/2m._x000a_Nel 2018 hanno fatturato circa €9m vs. €6,3m del 2017."/>
    <d v="2018-10-25T00:00:00"/>
    <x v="136"/>
    <s v="OUT"/>
    <m/>
    <m/>
    <m/>
    <m/>
    <m/>
    <m/>
    <m/>
    <m/>
    <m/>
    <m/>
    <m/>
    <m/>
    <m/>
    <m/>
    <m/>
    <m/>
    <m/>
    <m/>
    <m/>
    <m/>
    <m/>
    <m/>
    <m/>
    <m/>
    <m/>
  </r>
  <r>
    <s v="Ok"/>
    <s v="Ok"/>
    <s v="Ok"/>
    <x v="136"/>
    <m/>
    <n v="913"/>
    <x v="907"/>
    <s v="Italy"/>
    <s v="Milano"/>
    <x v="0"/>
    <x v="2"/>
    <x v="904"/>
    <m/>
    <s v="Start-up stage\Venture"/>
    <s v="Gianluca Ferranti-Vivocha"/>
    <s v="Altri"/>
    <s v="Damiano Ramazzotti"/>
    <s v="damianoramazzotti@gmail.com"/>
    <x v="614"/>
    <d v="2019-06-25T00:00:00"/>
    <x v="0"/>
    <s v="VV2"/>
    <m/>
    <x v="13"/>
    <m/>
    <m/>
    <s v="Nel 2018 ha raggiunto un fatturato di €340k._x000a_Ricercano €1,5m ad una valutazione tra €6m ed €7,6m._x000a_Devono ancora consolidare le metriche; inoltre il piano di crescita fino al 2022 non risulta particolarmente ambizioso."/>
    <d v="2019-04-04T00:00:00"/>
    <x v="136"/>
    <s v="OUT"/>
    <m/>
    <m/>
    <m/>
    <m/>
    <m/>
    <m/>
    <m/>
    <m/>
    <m/>
    <m/>
    <m/>
    <m/>
    <m/>
    <m/>
    <m/>
    <m/>
    <m/>
    <m/>
    <m/>
    <m/>
    <m/>
    <m/>
    <m/>
    <m/>
    <m/>
  </r>
  <r>
    <s v="Ok"/>
    <s v="Ok"/>
    <s v="Ok"/>
    <x v="136"/>
    <m/>
    <n v="1047"/>
    <x v="908"/>
    <s v="Italy"/>
    <s v="Brescia"/>
    <x v="0"/>
    <x v="2"/>
    <x v="905"/>
    <m/>
    <s v="Start-up stage\Venture"/>
    <s v="LVenture"/>
    <s v="Investitori professionali"/>
    <s v="Nicola Zanola"/>
    <s v="nicola.zanola@apical.org"/>
    <x v="248"/>
    <d v="2019-06-19T00:00:00"/>
    <x v="0"/>
    <s v="VV2"/>
    <m/>
    <x v="3"/>
    <m/>
    <m/>
    <s v="Fabbisogno di circa €300k. Troppo seed per il Fondo."/>
    <d v="2019-06-07T00:00:00"/>
    <x v="136"/>
    <s v="OUT"/>
    <m/>
    <m/>
    <m/>
    <m/>
    <m/>
    <m/>
    <m/>
    <m/>
    <m/>
    <m/>
    <m/>
    <m/>
    <m/>
    <m/>
    <m/>
    <m/>
    <m/>
    <m/>
    <m/>
    <m/>
    <m/>
    <m/>
    <m/>
    <m/>
    <m/>
  </r>
  <r>
    <s v="Ok"/>
    <s v="Ok"/>
    <s v="Ok"/>
    <x v="133"/>
    <s v=" "/>
    <n v="2332"/>
    <x v="909"/>
    <s v="Italy"/>
    <s v="N.A. Italy"/>
    <x v="3"/>
    <x v="7"/>
    <x v="906"/>
    <s v=" "/>
    <s v="Start-up stage\Venture"/>
    <s v="Nicolò Muzzana-Tymosbc"/>
    <s v="Investitori professionali"/>
    <s v="Nicolò Muzzana"/>
    <s v="nmuzzana@thymosbc.com"/>
    <x v="615"/>
    <d v="2022-09-12T00:00:00"/>
    <x v="0"/>
    <s v="VV5"/>
    <m/>
    <x v="5"/>
    <m/>
    <m/>
    <s v="Fondata nel 2015. _x000a_Ricavi 2022E: €800k, di cui €170k realizzati in Q1 2022. Ricavi 2023E: €3,5m. Ricavi 2024E: €6,8m. _x000a__x000a_&gt; Business non di interesse"/>
    <d v="2022-09-01T00:00:00"/>
    <x v="133"/>
    <s v="OUT"/>
    <s v=" "/>
    <s v=" "/>
    <s v=" "/>
    <s v=" "/>
    <s v=" "/>
    <s v=" "/>
    <s v=" "/>
    <s v=" "/>
    <s v=" "/>
    <s v=" "/>
    <s v=" "/>
    <s v=" "/>
    <s v=" "/>
    <s v=" "/>
    <s v=" "/>
    <s v=" "/>
    <s v=" "/>
    <s v=" "/>
    <s v=" "/>
    <s v=" "/>
    <s v=" "/>
    <s v=" "/>
    <s v=" "/>
    <s v=" "/>
    <s v=" "/>
  </r>
  <r>
    <s v="Ok"/>
    <s v="Ok"/>
    <s v="Ok"/>
    <x v="2"/>
    <m/>
    <n v="1050"/>
    <x v="910"/>
    <s v="Italy"/>
    <s v="Roma"/>
    <x v="7"/>
    <x v="3"/>
    <x v="907"/>
    <m/>
    <s v="Start-up stage\Venture"/>
    <s v="LVenture"/>
    <s v="Investitori professionali"/>
    <s v="Edoardo Vallebella"/>
    <s v="edoardo.vallebella st ip io"/>
    <x v="248"/>
    <d v="2025-03-07T00:00:00"/>
    <x v="2"/>
    <s v="VV5"/>
    <s v="No"/>
    <x v="4"/>
    <s v="Yes"/>
    <m/>
    <s v="Bocciati a giugno 2019 (VV4) con motivazione 1.a (fase di vita)._x000a_Team: 14 persone._x000a_Clienti: Lavazza, CA Auto bank, MediaWorld, CoopVoce, Brico, Barilla, ecc…_x000a_KPIs: MRR: €93k; Ang deal size: €8k/mese, CAC; €10k._x000a__x000a_&gt; Ci hanno inviato deck il 7/3. Fissare call e inserire Giulio nella call."/>
    <d v="2019-06-07T00:00:00"/>
    <x v="2"/>
    <m/>
    <m/>
    <m/>
    <m/>
    <m/>
    <m/>
    <m/>
    <m/>
    <m/>
    <m/>
    <m/>
    <m/>
    <m/>
    <m/>
    <m/>
    <m/>
    <m/>
    <m/>
    <m/>
    <m/>
    <m/>
    <m/>
    <m/>
    <m/>
    <m/>
    <m/>
  </r>
  <r>
    <s v="Ok"/>
    <s v="Ok"/>
    <s v="Ok"/>
    <x v="112"/>
    <s v=" "/>
    <n v="2487"/>
    <x v="911"/>
    <s v="Italy"/>
    <s v="Brescia"/>
    <x v="0"/>
    <x v="10"/>
    <x v="908"/>
    <s v=" "/>
    <s v="Other early stage\Late stage"/>
    <s v="Edoardo Gava-Milano Investment Partner"/>
    <s v="Investitori professionali"/>
    <s v="Edoardo Gava"/>
    <s v="egava@milanoinvestment.com"/>
    <x v="616"/>
    <d v="2022-10-31T00:00:00"/>
    <x v="0"/>
    <s v="VV5"/>
    <m/>
    <x v="13"/>
    <m/>
    <m/>
    <s v="42 paesi serviti in 5 continenti; 2 sedi operative (una in Italia e una in Svizzera).  Team composto da 25 persone. Cap table: la quota di maggioranza è detenuta da MIP (24%), seguito da CII2 (16%). I due founders detengono il 13% e 10%._x000a_Ricavi netti 2021: €9,2m (€7,2m nel 2020), di cui il 21% proviene dagli Stati Uniti, il 5% dall’Italia. _x000a_Crescita flat prevista nel 2022-2023 (€8-9m)._x000a_Stavano lavorando per sostituire MIP (che ad oggi ha circa il 55% della captable)._x000a_Potrebbero valutare un aucap da €2-3m."/>
    <d v="2022-08-03T00:00:00"/>
    <x v="112"/>
    <s v="OUT"/>
    <s v=" "/>
    <s v=" "/>
    <s v=" "/>
    <s v=" "/>
    <s v=" "/>
    <s v=" "/>
    <s v=" "/>
    <s v=" "/>
    <s v=" "/>
    <s v=" "/>
    <s v=" "/>
    <s v=" "/>
    <s v=" "/>
    <s v=" "/>
    <s v=" "/>
    <s v=" "/>
    <s v=" "/>
    <s v=" "/>
    <s v=" "/>
    <s v=" "/>
    <s v=" "/>
    <s v=" "/>
    <s v=" "/>
    <s v=" "/>
    <s v=" "/>
  </r>
  <r>
    <s v="Ok"/>
    <s v="Ok"/>
    <s v="Ok"/>
    <x v="249"/>
    <s v=" "/>
    <n v="2488"/>
    <x v="912"/>
    <s v="Italy"/>
    <s v="Lecce"/>
    <x v="6"/>
    <x v="1"/>
    <x v="909"/>
    <s v=" "/>
    <s v="Start-up stage\Venture"/>
    <s v="Alessandro Francescotto-Excellence Consulenti d’Impresa"/>
    <s v="Investitori professionali"/>
    <s v="Alessandro Francescotto"/>
    <s v="a.francescotto_x000a_@gruppoexcellence.com"/>
    <x v="617"/>
    <d v="2023-09-21T00:00:00"/>
    <x v="0"/>
    <s v="VV5"/>
    <m/>
    <x v="3"/>
    <m/>
    <m/>
    <s v="Marketplace attivato in Q2 2022. _x000a_Round da €2m ad una pre-money di €4,5m per finanziare espansione internazionale_x000a_Marketplace costruito su Vetex e Netsuite, team tech esternalizzato._x000a__x000a_Rejected a settembre 2022 con motivazione 1.a, iniziativa risegnalata a settembre 2023 per VV6_x000a_Fatturato 2022: €20k (obiettivo €100k); 2023: €45k_x000a__x000a_&gt; motivo rejection: fase di vita, diversificazione di portafoglio."/>
    <d v="2022-08-04T00:00:00"/>
    <x v="249"/>
    <s v="OUT"/>
    <s v=" "/>
    <s v=" "/>
    <s v=" "/>
    <s v=" "/>
    <s v=" "/>
    <s v=" "/>
    <s v=" "/>
    <s v=" "/>
    <s v=" "/>
    <s v=" "/>
    <s v=" "/>
    <s v=" "/>
    <s v=" "/>
    <s v=" "/>
    <s v=" "/>
    <s v=" "/>
    <s v=" "/>
    <s v=" "/>
    <s v=" "/>
    <s v=" "/>
    <s v=" "/>
    <s v=" "/>
    <s v=" "/>
    <s v=" "/>
    <s v=" "/>
  </r>
  <r>
    <s v="Ok"/>
    <s v="Ok"/>
    <s v="Ok"/>
    <x v="123"/>
    <s v=" "/>
    <n v="2489"/>
    <x v="913"/>
    <s v="Italy"/>
    <s v="Bergamo"/>
    <x v="0"/>
    <x v="10"/>
    <x v="910"/>
    <s v=" "/>
    <s v="Start-up stage\Venture"/>
    <s v="Luca Villa"/>
    <s v="Investitori professionali"/>
    <s v="Mario Naimoli"/>
    <s v="m.naimoli@naimoli-tech.com"/>
    <x v="618"/>
    <d v="2022-10-11T00:00:00"/>
    <x v="0"/>
    <s v="VV5"/>
    <m/>
    <x v="12"/>
    <m/>
    <m/>
    <s v="Fondata nel 2017. _x000a_Tecnologia brevettata._x000a_Ricavi 2020: €423k. Ricavi 2021: €117k. Ricavi 2022E: €1,2m._x000a__x000a_&gt; Percorso di crescita, piano prospettico non chiaro (lo stesso imprenditore definisce la situazione &quot;non rosea&quot; e dice che avrebbe bisogno di supporto)."/>
    <d v="2022-08-09T00:00:00"/>
    <x v="123"/>
    <s v="OUT"/>
    <s v=" "/>
    <s v=" "/>
    <s v=" "/>
    <s v=" "/>
    <s v=" "/>
    <s v=" "/>
    <s v=" "/>
    <s v=" "/>
    <s v=" "/>
    <s v=" "/>
    <s v=" "/>
    <s v=" "/>
    <s v=" "/>
    <s v=" "/>
    <s v=" "/>
    <s v=" "/>
    <s v=" "/>
    <s v=" "/>
    <s v=" "/>
    <s v=" "/>
    <s v=" "/>
    <s v=" "/>
    <s v=" "/>
    <s v=" "/>
    <s v=" "/>
  </r>
  <r>
    <s v="Ok"/>
    <s v="Ok"/>
    <s v="Ok"/>
    <x v="136"/>
    <m/>
    <n v="1051"/>
    <x v="914"/>
    <s v="Italy"/>
    <s v="Roma"/>
    <x v="7"/>
    <x v="3"/>
    <x v="911"/>
    <m/>
    <s v="Start-up stage\Venture"/>
    <s v="LVenture"/>
    <s v="Investitori professionali"/>
    <s v="Federico Rosati"/>
    <s v="federico.rosati@uxgo.io"/>
    <x v="248"/>
    <d v="2019-06-19T00:00:00"/>
    <x v="0"/>
    <s v="VV4"/>
    <s v="No"/>
    <x v="3"/>
    <s v="Yes"/>
    <m/>
    <s v="Ancora troppo seed per VV4; richiede €350k."/>
    <d v="2019-06-07T00:00:00"/>
    <x v="136"/>
    <s v="OUT"/>
    <m/>
    <m/>
    <m/>
    <m/>
    <m/>
    <m/>
    <m/>
    <m/>
    <m/>
    <m/>
    <m/>
    <m/>
    <m/>
    <m/>
    <m/>
    <m/>
    <m/>
    <m/>
    <m/>
    <m/>
    <m/>
    <m/>
    <m/>
    <m/>
    <m/>
  </r>
  <r>
    <s v="Ok"/>
    <s v="Ok"/>
    <s v="Ok"/>
    <x v="136"/>
    <m/>
    <n v="1053"/>
    <x v="915"/>
    <s v="Abroad"/>
    <s v="New York"/>
    <x v="4"/>
    <x v="3"/>
    <x v="912"/>
    <m/>
    <s v="Other early stage\Late stage"/>
    <s v="Stephen Frangione-RueOne Investments"/>
    <s v="Advisor"/>
    <s v="Stephen Frangione"/>
    <s v="stephen@rueoneinvestments.org"/>
    <x v="619"/>
    <d v="2019-06-19T00:00:00"/>
    <x v="0"/>
    <s v="VV2"/>
    <m/>
    <x v="16"/>
    <m/>
    <m/>
    <s v="Sono in raccolta per $8m._x000a_Interessanti ma sono basati solo in USA."/>
    <d v="2019-06-14T00:00:00"/>
    <x v="136"/>
    <s v="OUT"/>
    <m/>
    <m/>
    <m/>
    <m/>
    <m/>
    <m/>
    <m/>
    <m/>
    <m/>
    <m/>
    <m/>
    <m/>
    <m/>
    <m/>
    <m/>
    <m/>
    <m/>
    <m/>
    <m/>
    <m/>
    <m/>
    <m/>
    <m/>
    <m/>
    <m/>
  </r>
  <r>
    <s v="Ok"/>
    <s v="Ok"/>
    <s v="Ok"/>
    <x v="133"/>
    <s v=" "/>
    <n v="2494"/>
    <x v="916"/>
    <s v="Italy"/>
    <s v="Ancona"/>
    <x v="5"/>
    <x v="3"/>
    <x v="913"/>
    <s v=" "/>
    <s v="Start-up stage\Venture"/>
    <s v="Call4ideas"/>
    <s v="Investitori professionali"/>
    <s v="Valerio Di Pompeo"/>
    <s v="v.di.pompeo@spherecube.eu"/>
    <x v="615"/>
    <d v="2022-09-12T00:00:00"/>
    <x v="0"/>
    <s v="VV5"/>
    <m/>
    <x v="3"/>
    <m/>
    <m/>
    <s v="MVP da terminare entro ottobre 2022. Commercializzazione a partire dal 2023._x000a_In raccolta per €700k (dopo aver completato il programma di accelerazione Take Off)_x000a__x000a_&gt; Early stage"/>
    <d v="2022-09-01T00:00:00"/>
    <x v="133"/>
    <s v="OUT"/>
    <s v=" "/>
    <s v=" "/>
    <s v=" "/>
    <s v=" "/>
    <s v=" "/>
    <s v=" "/>
    <s v=" "/>
    <s v=" "/>
    <s v=" "/>
    <s v=" "/>
    <s v=" "/>
    <s v=" "/>
    <s v=" "/>
    <s v=" "/>
    <s v=" "/>
    <s v=" "/>
    <s v=" "/>
    <s v=" "/>
    <s v=" "/>
    <s v=" "/>
    <s v=" "/>
    <s v=" "/>
    <s v=" "/>
    <s v=" "/>
    <s v=" "/>
  </r>
  <r>
    <s v="Ok"/>
    <s v="Ok"/>
    <s v="Ok"/>
    <x v="14"/>
    <s v=" "/>
    <n v="2496"/>
    <x v="917"/>
    <s v="Italy"/>
    <s v="Bari"/>
    <x v="6"/>
    <x v="2"/>
    <x v="914"/>
    <s v=" "/>
    <s v="Start-up stage\Venture"/>
    <s v="Alessandro Gallo-EIF"/>
    <s v="Investitori professionali"/>
    <s v="Davide de Palma"/>
    <s v="davide@hrcoffee.it"/>
    <x v="620"/>
    <d v="2023-11-27T00:00:00"/>
    <x v="0"/>
    <s v="VV5"/>
    <m/>
    <x v="3"/>
    <m/>
    <m/>
    <s v="Nata nel 2018._x000a_Rejected a ottobre 2022 con motivazione 1.h._x000a_ La piattaforma, attraverso un’interazione tra i collaboratori, genera una serie di informazioni e report utili alla funzione Risorse Umane._x000a_La Società mira a supportare i suoi clienti nell'assunzione, nell'impiego e nella motivazione efficiente del personale, al fine di raggiungere gli obiettivi individuali, di squadra e aziendali._x000a_Clienti: 12_x000a_Clienti target: aziende che hanno da 80 a 150k dipendenti_x000a_Ricavi: 2022: €173k (€15k/mese recurring revenue) ; 2023e: €439 (€20k/mese recurring revenue); 2024e: €987k; 2027e: €10,7m._x000a_Fundraising: €600k con valutazione pre money €2,8m da destinare allo sviluppo del business._x000a__x000a_&gt;  motivo rejection: fase di vita, founders non convincenti, modello di business poco chiaro e scalabile."/>
    <d v="2022-09-08T00:00:00"/>
    <x v="14"/>
    <s v="OUT"/>
    <s v=" "/>
    <s v=" "/>
    <s v=" "/>
    <s v=" "/>
    <s v=" "/>
    <s v=" "/>
    <s v=" "/>
    <s v=" "/>
    <s v=" "/>
    <s v=" "/>
    <s v=" "/>
    <s v=" "/>
    <s v=" "/>
    <s v=" "/>
    <s v=" "/>
    <s v=" "/>
    <s v=" "/>
    <s v=" "/>
    <s v=" "/>
    <s v=" "/>
    <s v=" "/>
    <s v=" "/>
    <s v=" "/>
    <s v=" "/>
    <s v=" "/>
  </r>
  <r>
    <s v="Ok"/>
    <s v="Ok"/>
    <s v="Ok"/>
    <x v="23"/>
    <s v=" "/>
    <n v="2497"/>
    <x v="918"/>
    <s v="Italy"/>
    <s v="Milano"/>
    <x v="0"/>
    <x v="10"/>
    <x v="915"/>
    <s v=" "/>
    <s v="Start-up stage\Venture"/>
    <s v="Elena Vittone"/>
    <s v="Proprietaria"/>
    <s v="Sarah Haghighi"/>
    <s v="sarah@fluyda.me"/>
    <x v="621"/>
    <d v="2022-09-22T00:00:00"/>
    <x v="0"/>
    <s v="VV5"/>
    <m/>
    <x v="3"/>
    <m/>
    <m/>
    <s v="Co-fondata nel 2021 da Norma Rossetti, founder&amp;CEO di MySecretCase._x000a_Ricavi netti:  €800k nel 2023e;  €3,9m nel 2024e;  €8,2m nel 2025e._x000a_In raccolta per  €1-1,5m entro la fine del 2022."/>
    <d v="2022-09-09T00:00:00"/>
    <x v="23"/>
    <s v="OUT"/>
    <s v=" "/>
    <s v=" "/>
    <s v=" "/>
    <s v=" "/>
    <s v=" "/>
    <s v=" "/>
    <s v=" "/>
    <s v=" "/>
    <s v=" "/>
    <s v=" "/>
    <s v=" "/>
    <s v=" "/>
    <s v=" "/>
    <s v=" "/>
    <s v=" "/>
    <s v=" "/>
    <s v=" "/>
    <s v=" "/>
    <s v=" "/>
    <s v=" "/>
    <s v=" "/>
    <s v=" "/>
    <s v=" "/>
    <s v=" "/>
    <s v=" "/>
  </r>
  <r>
    <s v="Ok"/>
    <s v="Ok"/>
    <s v="Ok"/>
    <x v="71"/>
    <m/>
    <n v="1022"/>
    <x v="919"/>
    <s v="Italy"/>
    <s v="Roma"/>
    <x v="7"/>
    <x v="1"/>
    <x v="916"/>
    <m/>
    <s v="Start-up stage\Venture"/>
    <s v="Autocandidatura"/>
    <s v="Autocandidatura"/>
    <s v="Michele Imbimbo"/>
    <s v="michele.imbimbo@stargraph.it"/>
    <x v="622"/>
    <d v="2024-10-14T00:00:00"/>
    <x v="0"/>
    <s v="VV5"/>
    <s v="Si"/>
    <x v="12"/>
    <m/>
    <m/>
    <s v="Bocciata a giugno 2019 con motivazione 1.a. Da monitorare._x000a_Ricavi: 2023: €153k; 2024e: €210k; 2025e: €570k; 2026e: €1,1m_x000a_Fundraising: €1m ad una valutazione di €4m._x000a__x000a_&gt; motivo rejection: percorso di crescita. Sono stati fondati nel 2018 e nel 2023 hanno chiuso con €153k."/>
    <d v="2019-05-23T00:00:00"/>
    <x v="71"/>
    <s v="OUT"/>
    <m/>
    <m/>
    <m/>
    <m/>
    <m/>
    <m/>
    <m/>
    <m/>
    <m/>
    <m/>
    <m/>
    <m/>
    <m/>
    <m/>
    <m/>
    <m/>
    <m/>
    <m/>
    <m/>
    <m/>
    <m/>
    <m/>
    <m/>
    <m/>
    <m/>
  </r>
  <r>
    <s v="Ok"/>
    <s v="Ok"/>
    <s v="Ok"/>
    <x v="109"/>
    <m/>
    <n v="919"/>
    <x v="920"/>
    <s v="Italy"/>
    <s v="Milano"/>
    <x v="0"/>
    <x v="3"/>
    <x v="917"/>
    <m/>
    <s v="Start-up stage\Venture"/>
    <s v="Autocandidatura"/>
    <s v="Autocandidatura"/>
    <s v="Nicola Abbasciano"/>
    <s v="nicola@pigro.ai"/>
    <x v="211"/>
    <d v="2019-04-10T00:00:00"/>
    <x v="0"/>
    <s v="VV2"/>
    <m/>
    <x v="3"/>
    <s v="Yes"/>
    <m/>
    <s v="Iniziativa interessante, da monitorare._x000a_Al momento è troppo seed ed il round è piccolo (€350k)."/>
    <d v="2019-04-12T00:00:00"/>
    <x v="109"/>
    <s v="OUT"/>
    <m/>
    <m/>
    <m/>
    <m/>
    <m/>
    <m/>
    <m/>
    <m/>
    <m/>
    <m/>
    <m/>
    <m/>
    <m/>
    <m/>
    <m/>
    <m/>
    <m/>
    <m/>
    <m/>
    <m/>
    <m/>
    <m/>
    <m/>
    <m/>
    <m/>
  </r>
  <r>
    <s v="Ok"/>
    <s v="Ok"/>
    <s v="Ok"/>
    <x v="23"/>
    <s v=" "/>
    <n v="2499"/>
    <x v="921"/>
    <s v="Italy"/>
    <s v="N.A. Italy"/>
    <x v="3"/>
    <x v="2"/>
    <x v="918"/>
    <s v=" "/>
    <s v="Start-up stage\Venture"/>
    <s v="Alessandro Pontari"/>
    <s v="Proprietaria"/>
    <s v="Max Aiuppa"/>
    <s v="max@basilicorent.com"/>
    <x v="623"/>
    <d v="2022-09-22T00:00:00"/>
    <x v="0"/>
    <s v="VV5"/>
    <m/>
    <x v="3"/>
    <m/>
    <m/>
    <s v="Nata nel 2022._x000a_Ricavi giugno-settembre 2022: €7,5k (4 immobili gestiti); 2023e: €1,85m _x000a_Seed round da €500k"/>
    <d v="2022-09-16T00:00:00"/>
    <x v="23"/>
    <s v="OUT"/>
    <s v=" "/>
    <s v=" "/>
    <s v=" "/>
    <s v=" "/>
    <s v=" "/>
    <s v=" "/>
    <s v=" "/>
    <s v=" "/>
    <s v=" "/>
    <s v=" "/>
    <s v=" "/>
    <s v=" "/>
    <s v=" "/>
    <s v=" "/>
    <s v=" "/>
    <s v=" "/>
    <s v=" "/>
    <s v=" "/>
    <s v=" "/>
    <s v=" "/>
    <s v=" "/>
    <s v=" "/>
    <s v=" "/>
    <s v=" "/>
    <s v=" "/>
  </r>
  <r>
    <s v="Ok"/>
    <s v="Ok"/>
    <s v="Ok"/>
    <x v="23"/>
    <s v=" "/>
    <n v="2500"/>
    <x v="922"/>
    <s v="Italy"/>
    <s v="Milano"/>
    <x v="0"/>
    <x v="2"/>
    <x v="919"/>
    <s v=" "/>
    <s v="Start-up stage\Venture"/>
    <s v="Tudor Sava"/>
    <s v="Advisor"/>
    <s v="Paolo Colombari"/>
    <s v="paolo.colombari@invenium-legaltech.it"/>
    <x v="214"/>
    <d v="2022-09-22T00:00:00"/>
    <x v="0"/>
    <s v="VV5"/>
    <m/>
    <x v="3"/>
    <m/>
    <m/>
    <s v="Fatta call il 27/07._x000a_Nata nel 2019. La piattaforma è stata rilasciata ad aprile 2022._x000a_Raccolti €150k tramite crowdfunding a novembre ’21. Round futuro per sostenere investimenti in marketing ed internazionalizzazione."/>
    <d v="2022-09-19T00:00:00"/>
    <x v="23"/>
    <s v="OUT"/>
    <s v=" "/>
    <s v=" "/>
    <s v=" "/>
    <s v=" "/>
    <s v=" "/>
    <s v=" "/>
    <s v=" "/>
    <s v=" "/>
    <s v=" "/>
    <s v=" "/>
    <s v=" "/>
    <s v=" "/>
    <s v=" "/>
    <s v=" "/>
    <s v=" "/>
    <s v=" "/>
    <s v=" "/>
    <s v=" "/>
    <s v=" "/>
    <s v=" "/>
    <s v=" "/>
    <s v=" "/>
    <s v=" "/>
    <s v=" "/>
    <s v=" "/>
  </r>
  <r>
    <s v="Ok"/>
    <s v="Ok"/>
    <s v="Ok"/>
    <x v="250"/>
    <m/>
    <n v="748"/>
    <x v="923"/>
    <s v="Italy"/>
    <s v="Torino"/>
    <x v="11"/>
    <x v="1"/>
    <x v="920"/>
    <m/>
    <s v="Other early stage\Late stage"/>
    <s v="Matteo Gallo"/>
    <s v="Advisor"/>
    <s v="Matteo Gallo"/>
    <s v="matteogallo85@gmail.com"/>
    <x v="624"/>
    <d v="2018-12-10T00:00:00"/>
    <x v="0"/>
    <s v="VV2"/>
    <m/>
    <x v="3"/>
    <m/>
    <m/>
    <s v="Vendita auto/mese: 130-150 unità; fatturato/mese: €60-70k (ricavi 2019 circa €1.8m); key shareholder: investitori industriali; + di 15 dipendenti._x000a_La startup sta organizzando un round da €2-3m nel primo semestre 2019; P101 è molto interessata._x000a_Metriche ancora da consolidare; nel segmento si stanno affacciando diversi operatori con proposte similari."/>
    <d v="2018-12-13T00:00:00"/>
    <x v="250"/>
    <s v="OUT"/>
    <m/>
    <m/>
    <m/>
    <m/>
    <m/>
    <m/>
    <m/>
    <m/>
    <m/>
    <m/>
    <m/>
    <m/>
    <m/>
    <m/>
    <m/>
    <m/>
    <m/>
    <m/>
    <m/>
    <m/>
    <m/>
    <m/>
    <m/>
    <m/>
    <m/>
  </r>
  <r>
    <s v="Ok"/>
    <s v="Ok"/>
    <s v="Ok"/>
    <x v="2"/>
    <s v=" "/>
    <n v="2503"/>
    <x v="924"/>
    <s v="Italy"/>
    <s v="Milano"/>
    <x v="0"/>
    <x v="3"/>
    <x v="921"/>
    <s v=" "/>
    <s v="Start-up stage\Venture"/>
    <s v="Elena Vittone"/>
    <s v="Proprietaria"/>
    <s v="Raffaele Bianchi"/>
    <s v="raffaele.bianchi@coverzen.it"/>
    <x v="625"/>
    <d v="2025-03-07T00:00:00"/>
    <x v="4"/>
    <s v="VV5"/>
    <m/>
    <x v="4"/>
    <m/>
    <m/>
    <s v="Fatto incontro il 4/03 con Giulio e suo fratello per tema partnership con concessionari veicoli industriali._x000a_Mostrati i dati di gennaio: cassa: -€622k; PFN: -€609k; ricavi: €219k; numero polizze: 1.951; GMV: €855k; intermediari aderenti alla piattaforma: 593 (di cui 345 intermediari che non hanno stipulato polizze)._x000a_Fissato CdA il 17/03."/>
    <d v="2022-09-20T00:00:00"/>
    <x v="2"/>
    <s v="Approved"/>
    <s v="Alessandro Pontari"/>
    <s v="Elena Vittone/Chiara Morsa"/>
    <s v="N.A."/>
    <s v="N.A."/>
    <d v="2023-03-17T00:00:00"/>
    <s v="n.a."/>
    <s v="fino al 30/04/2023"/>
    <d v="2023-03-13T00:00:00"/>
    <s v="Positive"/>
    <s v="Positive"/>
    <d v="2023-03-17T00:00:00"/>
    <s v="Positive"/>
    <s v="Studio Alma: dd legale_x000a__x000a_Epyon: dd contabile, fiscale e lavoro"/>
    <d v="2023-03-17T00:00:00"/>
    <d v="2023-06-07T00:00:00"/>
    <s v="Positive"/>
    <s v="Positive"/>
    <d v="2023-06-09T00:00:00"/>
    <d v="2023-06-12T00:00:00"/>
    <s v="Positive"/>
    <d v="2023-06-14T00:00:00"/>
    <s v=" 21/07/2023"/>
    <n v="3000613"/>
    <n v="3301899.0400000005"/>
    <s v="Altri 3 investitori privati per un importo cadauno di €100.428,68"/>
  </r>
  <r>
    <s v="Ok"/>
    <s v="Ok"/>
    <s v="Ok"/>
    <x v="250"/>
    <m/>
    <n v="887"/>
    <x v="925"/>
    <s v="Abroad"/>
    <s v="N.A. abroad"/>
    <x v="36"/>
    <x v="8"/>
    <x v="922"/>
    <m/>
    <s v="Start-up stage\Venture"/>
    <s v="Valentino Cerboni-Cassiopea Partners"/>
    <s v="Advisor"/>
    <s v="Valentino Cerboni"/>
    <s v="valentino.cerboni@cassiopeapartners.com"/>
    <x v="216"/>
    <d v="2019-03-05T00:00:00"/>
    <x v="0"/>
    <s v="VV2"/>
    <m/>
    <x v="3"/>
    <m/>
    <m/>
    <m/>
    <d v="2019-03-07T00:00:00"/>
    <x v="250"/>
    <s v="OUT"/>
    <m/>
    <m/>
    <m/>
    <m/>
    <m/>
    <m/>
    <m/>
    <m/>
    <m/>
    <m/>
    <m/>
    <m/>
    <m/>
    <m/>
    <m/>
    <m/>
    <m/>
    <m/>
    <m/>
    <m/>
    <m/>
    <m/>
    <m/>
    <m/>
    <m/>
  </r>
  <r>
    <s v="Ok"/>
    <s v="Ok"/>
    <s v="Ok"/>
    <x v="123"/>
    <s v=" "/>
    <n v="2506"/>
    <x v="926"/>
    <s v="Italy"/>
    <s v="Padova"/>
    <x v="13"/>
    <x v="8"/>
    <x v="923"/>
    <s v=" "/>
    <s v="Other early stage\Late stage"/>
    <s v="Autocandidatura"/>
    <s v="Autocandidatura"/>
    <s v="Alberto Stecca"/>
    <s v="alberto.stecca@silla.industries"/>
    <x v="626"/>
    <d v="2022-10-11T00:00:00"/>
    <x v="0"/>
    <s v="VV5"/>
    <m/>
    <x v="2"/>
    <m/>
    <m/>
    <s v="Fondata nel 2019._x000a_Team composto da 40 persone._x000a_Ricavi: €370k nel 2020, €2,4m nel 2021, €5m nel 2022e._x000a_Investimenti richiesti tra il 2022 e 2026 pari a €&gt;50m. In raccolta per un round series B da €15m ad una pre-money valuation di  €132m._x000a__x000a_Motivi rejection: struttura dell'operazione"/>
    <d v="2022-09-26T00:00:00"/>
    <x v="123"/>
    <s v="OUT"/>
    <s v=" "/>
    <s v=" "/>
    <s v=" "/>
    <s v=" "/>
    <s v=" "/>
    <s v=" "/>
    <s v=" "/>
    <s v=" "/>
    <s v=" "/>
    <s v=" "/>
    <s v=" "/>
    <s v=" "/>
    <s v=" "/>
    <s v=" "/>
    <s v=" "/>
    <s v=" "/>
    <s v=" "/>
    <s v=" "/>
    <s v=" "/>
    <s v=" "/>
    <s v=" "/>
    <s v=" "/>
    <s v=" "/>
    <s v=" "/>
    <s v=" "/>
  </r>
  <r>
    <s v="Ok"/>
    <s v="Ok"/>
    <s v="Ok"/>
    <x v="123"/>
    <s v=" "/>
    <n v="2507"/>
    <x v="927"/>
    <s v="Italy"/>
    <s v="Roma"/>
    <x v="7"/>
    <x v="1"/>
    <x v="924"/>
    <s v=" "/>
    <s v="Start-up stage\Venture"/>
    <s v="Riccardo Rainone-PM &amp; Partners SGR"/>
    <s v="Investitori professionali"/>
    <s v="Bruno Pellegrini"/>
    <s v="b.pellegrini@loquis.com"/>
    <x v="627"/>
    <d v="2022-10-11T00:00:00"/>
    <x v="0"/>
    <s v="VV5"/>
    <m/>
    <x v="3"/>
    <m/>
    <m/>
    <s v="Fondata nel 2018, attività di vendita avviata nel 2022._x000a_Ricavi:  €400k nel 2022e.  €1,3m nel 2023e,  €3,4m nel 2024e._x000a_In raccolta per  €3m (post seed round). Finora ha raccolto  €1,85m, di cui  €1,2m da investitori privati e  €650k di SAFE da CDP e soci._x000a__x000a_Motivo: early stage"/>
    <d v="2022-09-27T00:00:00"/>
    <x v="123"/>
    <s v="OUT"/>
    <s v=" "/>
    <s v=" "/>
    <s v=" "/>
    <s v=" "/>
    <s v=" "/>
    <s v=" "/>
    <s v=" "/>
    <s v=" "/>
    <s v=" "/>
    <s v=" "/>
    <s v=" "/>
    <s v=" "/>
    <s v=" "/>
    <s v=" "/>
    <s v=" "/>
    <s v=" "/>
    <s v=" "/>
    <s v=" "/>
    <s v=" "/>
    <s v=" "/>
    <s v=" "/>
    <s v=" "/>
    <s v=" "/>
    <s v=" "/>
    <s v=" "/>
  </r>
  <r>
    <s v="Ok"/>
    <s v="Ok"/>
    <s v="Ok"/>
    <x v="123"/>
    <s v=" "/>
    <n v="2508"/>
    <x v="928"/>
    <s v="Abroad"/>
    <s v="Londra"/>
    <x v="10"/>
    <x v="2"/>
    <x v="925"/>
    <s v=" "/>
    <s v="Other early stage\Late stage"/>
    <s v="Giulio Valiante"/>
    <s v="Proprietaria"/>
    <s v="Riccardo Gasparini"/>
    <s v="rgasparini@collegia.co.uk"/>
    <x v="628"/>
    <d v="2022-10-11T00:00:00"/>
    <x v="0"/>
    <s v="VV5"/>
    <m/>
    <x v="3"/>
    <m/>
    <m/>
    <s v="Fondata nel 2018, lancio a settembre 2021._x000a_Team composto da 16 persone localizzate in UK, Brasile e Portogallo. Vi è l'intenzione di espandersi a breve in Europa, inclusa l'Italia._x000a_+950 aziende clienti con +12k dipendenti._x000a_Ricavi: £260k nel 2022e, £3,8m nel 2023e, £21,3m nel 2024e._x000a_In raccolta per £5,2m (di cui £1m coperti dall'asset manager partner AllianceBernstein) . L'intenzione è allocare  al mercato il 10-15%._x000a__x000a_Motivi rejection: 100% UK ad oggi, early stage"/>
    <d v="2022-09-12T00:00:00"/>
    <x v="123"/>
    <s v="OUT"/>
    <s v=" "/>
    <s v=" "/>
    <s v=" "/>
    <s v=" "/>
    <s v=" "/>
    <s v=" "/>
    <s v=" "/>
    <s v=" "/>
    <s v=" "/>
    <s v=" "/>
    <s v=" "/>
    <s v=" "/>
    <s v=" "/>
    <s v=" "/>
    <s v=" "/>
    <s v=" "/>
    <s v=" "/>
    <s v=" "/>
    <s v=" "/>
    <s v=" "/>
    <s v=" "/>
    <s v=" "/>
    <s v=" "/>
    <s v=" "/>
    <s v=" "/>
  </r>
  <r>
    <s v="Ok"/>
    <s v="Ok"/>
    <s v="Ok"/>
    <x v="251"/>
    <m/>
    <n v="306"/>
    <x v="929"/>
    <s v="Italy"/>
    <s v="Firenze"/>
    <x v="19"/>
    <x v="2"/>
    <x v="926"/>
    <m/>
    <s v="Start-up stage\Venture"/>
    <s v="Andrea Mastalli-Sclak"/>
    <s v="Industriali"/>
    <s v="Patrizio Donnini"/>
    <s v="patrizio.donnini@keesy.com"/>
    <x v="629"/>
    <d v="2019-02-26T00:00:00"/>
    <x v="0"/>
    <s v="VV2"/>
    <m/>
    <x v="3"/>
    <m/>
    <m/>
    <s v="Iniziativa ancora troppo seed per VV2; fatturano circa €150k. _x000a_Sono in ritardo nella raccolta del round da €500k (€300k di SICI sono venuti meno)."/>
    <d v="2018-04-19T00:00:00"/>
    <x v="251"/>
    <s v="OUT"/>
    <m/>
    <m/>
    <m/>
    <m/>
    <m/>
    <m/>
    <m/>
    <m/>
    <m/>
    <m/>
    <m/>
    <m/>
    <m/>
    <m/>
    <m/>
    <m/>
    <m/>
    <m/>
    <m/>
    <m/>
    <m/>
    <m/>
    <m/>
    <m/>
    <m/>
  </r>
  <r>
    <s v="Ok"/>
    <s v="Ok"/>
    <s v="Ok"/>
    <x v="123"/>
    <s v=" "/>
    <n v="2513"/>
    <x v="930"/>
    <s v="Italy"/>
    <s v="Roma"/>
    <x v="7"/>
    <x v="2"/>
    <x v="927"/>
    <s v=" "/>
    <s v="Start-up stage\Venture"/>
    <s v="Autocandidatura"/>
    <s v="Autocandidatura"/>
    <s v="Rami Salhi"/>
    <s v="rami@kytchen.it"/>
    <x v="630"/>
    <d v="2022-10-11T00:00:00"/>
    <x v="0"/>
    <s v="VV5"/>
    <m/>
    <x v="3"/>
    <m/>
    <m/>
    <s v="Ad oggi la società è presente con una location a Roma con 5 postazioni cucina._x000a_Ricavi 2021: €186k. Ricavi attesi dopo il seed round: €1m._x000a_Seed round da €2m, di cui €600k da raccogliere tramite finanziamento bancario per avviare due nuove location a Roma, con un totale di 12 postazioni cucina, e €1,4m da raccogliere in equity ad una valutazione di €5,6m._x000a__x000a_&gt; Early stage, modello di business"/>
    <d v="2022-09-28T00:00:00"/>
    <x v="123"/>
    <s v="OUT"/>
    <s v=" "/>
    <s v=" "/>
    <s v=" "/>
    <s v=" "/>
    <s v=" "/>
    <s v=" "/>
    <s v=" "/>
    <s v=" "/>
    <s v=" "/>
    <s v=" "/>
    <s v=" "/>
    <s v=" "/>
    <s v=" "/>
    <s v=" "/>
    <s v=" "/>
    <s v=" "/>
    <s v=" "/>
    <s v=" "/>
    <s v=" "/>
    <s v=" "/>
    <s v=" "/>
    <s v=" "/>
    <s v=" "/>
    <s v=" "/>
    <s v=" "/>
  </r>
  <r>
    <s v="Ok"/>
    <s v="Ok"/>
    <s v="Ok"/>
    <x v="123"/>
    <s v=" "/>
    <n v="2515"/>
    <x v="931"/>
    <s v="Italy"/>
    <s v="Firenze"/>
    <x v="19"/>
    <x v="7"/>
    <x v="928"/>
    <s v=" "/>
    <s v="Start-up stage\Venture"/>
    <s v="Autocandidatura"/>
    <s v="Autocandidatura"/>
    <s v=" Giorgio Boiani"/>
    <s v="giorgio@boiani.it"/>
    <x v="631"/>
    <d v="2022-10-11T00:00:00"/>
    <x v="0"/>
    <s v="VV5"/>
    <m/>
    <x v="3"/>
    <m/>
    <m/>
    <s v="Il progetto è nato circa un anno fa._x000a_Team composto da 7 persone._x000a_Pre-revenues (ad oggi hanno solo validato l'MVP ed attivato la prima unità mobile operativa)"/>
    <d v="2022-09-30T00:00:00"/>
    <x v="123"/>
    <s v="OUT"/>
    <s v=" "/>
    <s v=" "/>
    <s v=" "/>
    <s v=" "/>
    <s v=" "/>
    <s v=" "/>
    <s v=" "/>
    <s v=" "/>
    <s v=" "/>
    <s v=" "/>
    <s v=" "/>
    <s v=" "/>
    <s v=" "/>
    <s v=" "/>
    <s v=" "/>
    <s v=" "/>
    <s v=" "/>
    <s v=" "/>
    <s v=" "/>
    <s v=" "/>
    <s v=" "/>
    <s v=" "/>
    <s v=" "/>
    <s v=" "/>
    <s v=" "/>
  </r>
  <r>
    <s v="Ok"/>
    <s v="Ok"/>
    <s v="Ok"/>
    <x v="112"/>
    <s v=" "/>
    <n v="2516"/>
    <x v="932"/>
    <s v="Italy"/>
    <s v="Milano"/>
    <x v="0"/>
    <x v="10"/>
    <x v="929"/>
    <s v=" "/>
    <s v="Other early stage\Late stage"/>
    <s v="Fabio Mondini-Growth Capital"/>
    <s v="Advisor"/>
    <s v="Fabio Mondini"/>
    <s v="fmondini@growthcapital.it"/>
    <x v="631"/>
    <d v="2022-10-31T00:00:00"/>
    <x v="0"/>
    <s v="VV5"/>
    <m/>
    <x v="5"/>
    <m/>
    <m/>
    <s v="Fondata nel 2017. Ad oggi è attiva con 13 store, di cui 1 a Londra, e prevede per il 2022 un fatturato di €14,4m (€7,9m nel 2021). A dicembre 2020 la società ha acquisito il 23,5% di_x000a_Berberè, una catena di catena casual dining che conta 16 pizzerie (di cui 1 a Londra) e €16,2m di fatturato a fine 2022 (€10,4m nel 2021). Tale investimento, che prevede una call option a favore di Miscusi esercitabile in H1 2023 per acquisire il 100% delle quote di Berberè, ha l’obiettivo di creare una piattaforma di ristorazione focalizzata sulla cucina mediterannea. Le due società complessivamente fattureranno €30,6m a fine 2022 e €91m nel 2026 attraverso una rete di 71 store diretti e 35 in franchising (canale previsto a partire dal 2024, con focus sull’estero). _x000a_Miscusi è in raccolta per €10m (di cui €5m già sottoscritti da Picus Capital, Kitchen Fund, MIP e Amundi) per esercitare la call option sulle quote restanti di Berberè acquisendone il 100%._x000a_Pre-money valuation attesa: €50m."/>
    <d v="2022-09-30T00:00:00"/>
    <x v="112"/>
    <s v="OUT"/>
    <s v=" "/>
    <s v=" "/>
    <s v=" "/>
    <s v=" "/>
    <s v=" "/>
    <s v=" "/>
    <s v=" "/>
    <s v=" "/>
    <s v=" "/>
    <s v=" "/>
    <s v=" "/>
    <s v=" "/>
    <s v=" "/>
    <s v=" "/>
    <s v=" "/>
    <s v=" "/>
    <s v=" "/>
    <s v=" "/>
    <s v=" "/>
    <s v=" "/>
    <s v=" "/>
    <s v=" "/>
    <s v=" "/>
    <s v=" "/>
    <s v=" "/>
  </r>
  <r>
    <s v="Ok"/>
    <s v="Ok"/>
    <s v="Ok"/>
    <x v="112"/>
    <s v=" "/>
    <n v="2517"/>
    <x v="933"/>
    <s v="Italy"/>
    <s v="Milano"/>
    <x v="0"/>
    <x v="2"/>
    <x v="930"/>
    <s v=" "/>
    <s v="Start-up stage\Venture"/>
    <s v="Federico Parma -Delirus Holding"/>
    <s v="Advisor"/>
    <s v="Marco Mottolese"/>
    <s v="marco@foorban.com"/>
    <x v="202"/>
    <d v="2022-10-31T00:00:00"/>
    <x v="0"/>
    <s v="VV5"/>
    <m/>
    <x v="5"/>
    <m/>
    <m/>
    <s v="Fondata nel 2016, ma modello smart fridge lanciato nel 2020._x000a_212 frigoriferi contrattualizzati in 18 mesi con contratti triennali. _x000a_€3,4m di ARR a settembre 2022._x000a_Fatturato €1m atteso in Q4 2022, obiettivo 2022 €3m (di cui €1m dai flagship store e €2m dagli smart fridge)_x000a_1/3 dei ricavi smart fridge sono fees, il resto consumo._x000a_Finora hanno raccolto €7m, i founder ad oggi hanno il 25% della capatble_x000a_In raccolta per €2,5m (solo Italia) o €5m per espansione all'estero. Prevedono anche il nuovo ESOP del 10-15%._x000a_Pre-money attesa: tra i €12 e i 20m."/>
    <d v="2022-10-03T00:00:00"/>
    <x v="112"/>
    <s v="OUT"/>
    <s v=" "/>
    <s v=" "/>
    <s v=" "/>
    <s v=" "/>
    <s v=" "/>
    <s v=" "/>
    <s v=" "/>
    <s v=" "/>
    <s v=" "/>
    <s v=" "/>
    <s v=" "/>
    <s v=" "/>
    <s v=" "/>
    <s v=" "/>
    <s v=" "/>
    <s v=" "/>
    <s v=" "/>
    <s v=" "/>
    <s v=" "/>
    <s v=" "/>
    <s v=" "/>
    <s v=" "/>
    <s v=" "/>
    <s v=" "/>
    <s v=" "/>
  </r>
  <r>
    <s v="Ok"/>
    <s v="Ok"/>
    <s v="Ok"/>
    <x v="2"/>
    <s v=" "/>
    <n v="2518"/>
    <x v="934"/>
    <s v="Italy"/>
    <s v="Roma"/>
    <x v="7"/>
    <x v="1"/>
    <x v="931"/>
    <s v=" "/>
    <s v="Other early stage\Late stage"/>
    <s v="Giacomo Giurazza"/>
    <s v="Proprietaria"/>
    <s v="Marco Scioli"/>
    <s v="marcoscioli@startingfinance.com"/>
    <x v="202"/>
    <d v="2025-02-24T00:00:00"/>
    <x v="4"/>
    <s v="VV5"/>
    <m/>
    <x v="4"/>
    <m/>
    <m/>
    <s v="La società sta redigendo il budget per il 2025, per cui sono previsti circa €3m di ricavi di cui €1m su Velv S.r.l. la nuova società costituita, partecipata al 100% da Starting Finance che si occuperà della linea di business Academy  per cui l'azienda si sta strutturando in modo più strutturato, ha infatti sviluppato 4 masterclass B2C, una per analista finanziario (in collaborazione con AIAF), una in Investor Relation (in collaborazione con Borsa Italiana), la founder Academy e una in content creators finanziario._x000a_Effettuato business update il 19/2.  La società sta andando avanti con quanto previsto a budget, soprattutto in ambito media sono usciti alcuni preventivi importanti con clienti di primario standing come Poste, Eni, Enel, Fideuram e Stellantis. Per quanto riguarda il corso di personal finance (B2B) sono in discussione con Gucci e Tim. Per quanto riguarda gli eventi, sono state fissate le dato per lo SFIM, a Roma il 9 maggio e a Milano il 24 e 25 ottobre. Lato academy il target per febbraio era €180k, al 19/2 sono a €157k."/>
    <d v="2022-10-03T00:00:00"/>
    <x v="2"/>
    <s v="Approved"/>
    <s v="Amedeo Giurazza"/>
    <s v="Alessandro Papoff/Fabiana Martone"/>
    <s v="N.A."/>
    <s v="N.A."/>
    <d v="2023-11-14T00:00:00"/>
    <s v="n.a."/>
    <s v="fino al 28/02/2024"/>
    <d v="2023-12-29T00:00:00"/>
    <s v="Positive"/>
    <s v="Positive"/>
    <d v="2023-01-08T00:00:00"/>
    <s v="Positive"/>
    <s v="DD e assistenza legale: Grimaldi Alliance_x000a__x000a_DD Contabile/Fiscale/Lavoro: Pirola Pennuto Zei_x000a__x000a_DD Privacy &amp; Cyber Security: Grimaldi Alliance"/>
    <d v="2023-01-08T00:00:00"/>
    <d v="2024-03-07T00:00:00"/>
    <s v="Positive"/>
    <s v="Positive"/>
    <d v="2024-03-15T00:00:00"/>
    <d v="2024-03-20T00:00:00"/>
    <s v="Positive"/>
    <d v="2024-03-22T00:00:00"/>
    <d v="2024-06-28T00:00:00"/>
    <n v="1500000"/>
    <n v="1500000"/>
    <s v="N.A."/>
  </r>
  <r>
    <s v="Ok"/>
    <s v="Ok"/>
    <s v="Ok"/>
    <x v="238"/>
    <s v=" "/>
    <n v="2519"/>
    <x v="935"/>
    <s v="Italy"/>
    <s v="Vicenza"/>
    <x v="13"/>
    <x v="3"/>
    <x v="932"/>
    <s v=" "/>
    <s v="Start-up stage\Venture"/>
    <s v="Autocandidatura"/>
    <s v="Autocandidatura"/>
    <s v="Cesare Vicentini"/>
    <s v="cesare@vicentini.com"/>
    <x v="202"/>
    <d v="2024-12-02T00:00:00"/>
    <x v="0"/>
    <s v="VV5"/>
    <m/>
    <x v="11"/>
    <m/>
    <m/>
    <s v="Rejected a febbraio 2022 con motivazione 1.a (fase di vita)_x000a_Da gennaio a giugno 2022 hanno acquisito 520 clienti._x000a_Dal 2023 stimano di generare fatturato anche grazie ai dati raccolti tramite l'uso del software (200k utenti profilati)._x000a_Ricavi: €2,7k nel 2020; €120k nel 2021; €132k nel 2022._x000a__x000a_&gt; Motivo rejection: mancato seguito (contattati il 15/11 per fissare una call)."/>
    <d v="2022-10-03T00:00:00"/>
    <x v="238"/>
    <s v="OUT"/>
    <s v=" "/>
    <s v=" "/>
    <s v=" "/>
    <s v=" "/>
    <s v=" "/>
    <s v=" "/>
    <s v=" "/>
    <s v=" "/>
    <s v=" "/>
    <s v=" "/>
    <s v=" "/>
    <s v=" "/>
    <s v=" "/>
    <s v=" "/>
    <s v=" "/>
    <s v=" "/>
    <s v=" "/>
    <s v=" "/>
    <s v=" "/>
    <s v=" "/>
    <s v=" "/>
    <s v=" "/>
    <s v=" "/>
    <s v=" "/>
    <s v=" "/>
  </r>
  <r>
    <s v="Ok"/>
    <s v="Ok"/>
    <s v="Ok"/>
    <x v="122"/>
    <m/>
    <n v="890"/>
    <x v="936"/>
    <s v="Italy"/>
    <s v="Roma"/>
    <x v="7"/>
    <x v="2"/>
    <x v="933"/>
    <m/>
    <s v="Other early stage\Late stage"/>
    <s v="Giovanni Pinelli"/>
    <s v="Advisor"/>
    <s v="Barbara Labate"/>
    <s v="barbara.labate@risparmiosuper.it"/>
    <x v="632"/>
    <d v="2019-03-08T00:00:00"/>
    <x v="0"/>
    <s v="VV4"/>
    <s v="No"/>
    <x v="21"/>
    <m/>
    <m/>
    <s v="Ricavi attesi 2019 di circa €2.5m; nel 2018 il fatturato ha subito una flessione ad €1m rispetto al 2017._x000a_ Fabbisogno di circa €2m._x000a_Al momento bocciata dal momento che  come segnalato da Giovanni Pinelli risulta che l’azionista ha una causa con Lazio Innova."/>
    <d v="2019-03-14T00:00:00"/>
    <x v="122"/>
    <s v="OUT"/>
    <m/>
    <m/>
    <m/>
    <m/>
    <m/>
    <m/>
    <m/>
    <m/>
    <m/>
    <m/>
    <m/>
    <m/>
    <m/>
    <m/>
    <m/>
    <m/>
    <m/>
    <m/>
    <m/>
    <m/>
    <m/>
    <m/>
    <m/>
    <m/>
    <m/>
  </r>
  <r>
    <s v="Ok"/>
    <s v="Ok"/>
    <s v="Ok"/>
    <x v="115"/>
    <s v=" "/>
    <n v="2521"/>
    <x v="937"/>
    <s v="Italy"/>
    <s v="Roma"/>
    <x v="7"/>
    <x v="1"/>
    <x v="934"/>
    <s v=" "/>
    <s v="Start-up stage\Venture"/>
    <s v="Autocandidatura"/>
    <s v="Autocandidatura"/>
    <s v="Angelo Mario Malek"/>
    <s v="angelomario.malek@easybill.it"/>
    <x v="633"/>
    <d v="2022-10-14T00:00:00"/>
    <x v="0"/>
    <s v="VV5"/>
    <m/>
    <x v="11"/>
    <m/>
    <m/>
    <s v="Easybill è un prodotto di Just Energy, società nata nel 2018 e attiva nel settore commerciale (lavorano con call center e canali online per la distribuzione dei servizi di partner nel settore utilities)._x000a__x000a_Nel deck non c'è indicazione di financials / KPIs / round, non hanno mai risposto alla nostra richiesta"/>
    <d v="2022-10-04T00:00:00"/>
    <x v="115"/>
    <s v="OUT"/>
    <s v=" "/>
    <s v=" "/>
    <s v=" "/>
    <s v=" "/>
    <s v=" "/>
    <s v=" "/>
    <s v=" "/>
    <s v=" "/>
    <s v=" "/>
    <s v=" "/>
    <s v=" "/>
    <s v=" "/>
    <s v=" "/>
    <s v=" "/>
    <s v=" "/>
    <s v=" "/>
    <s v=" "/>
    <s v=" "/>
    <s v=" "/>
    <s v=" "/>
    <s v=" "/>
    <s v=" "/>
    <s v=" "/>
    <s v=" "/>
    <s v=" "/>
  </r>
  <r>
    <s v="Ok"/>
    <s v="Ok"/>
    <s v="Ok"/>
    <x v="115"/>
    <s v=" "/>
    <n v="2522"/>
    <x v="938"/>
    <s v="Italy"/>
    <s v="Milano"/>
    <x v="0"/>
    <x v="3"/>
    <x v="935"/>
    <s v=" "/>
    <s v="Start-up stage\Venture"/>
    <s v="Riccio Antonio-Invitalia"/>
    <s v="Investitori professionali"/>
    <s v="Antonino Rindone"/>
    <s v="ninorindone@miransrl.it"/>
    <x v="633"/>
    <d v="2022-10-21T00:00:00"/>
    <x v="0"/>
    <s v="VV5"/>
    <m/>
    <x v="3"/>
    <m/>
    <m/>
    <s v="Nata ad agosto 2020 (ingresso sul mercato a gennaio 2021)._x000a_La società ad oggi ha raccolto circa €200k (ad una valutazione post-money di €900k) da due investitori privati, per costituire un team e sviluppare la piattaforma totalmente in house. Stanno valutando un altro round di consolidamento e crescita (€500k-1m), coperto in parte dai due precedenti investitori._x000a_KPIs ad oggi: circa 130 iscritti alla web-app, 100  utenti attivi, MRR di €2k._x000a__x000a_&gt; Mercato affollato in Italia con competitors che hanno già raccolto capitali (es. Fiscozen), early stage, size del round"/>
    <d v="2022-10-04T00:00:00"/>
    <x v="115"/>
    <s v="OUT"/>
    <s v=" "/>
    <s v=" "/>
    <s v=" "/>
    <s v=" "/>
    <s v=" "/>
    <s v=" "/>
    <s v=" "/>
    <s v=" "/>
    <s v=" "/>
    <s v=" "/>
    <s v=" "/>
    <s v=" "/>
    <s v=" "/>
    <s v=" "/>
    <s v=" "/>
    <s v=" "/>
    <s v=" "/>
    <s v=" "/>
    <s v=" "/>
    <s v=" "/>
    <s v=" "/>
    <s v=" "/>
    <s v=" "/>
    <s v=" "/>
    <s v=" "/>
  </r>
  <r>
    <s v="Ok"/>
    <s v="Ok"/>
    <s v="Ok"/>
    <x v="122"/>
    <m/>
    <n v="900"/>
    <x v="939"/>
    <s v="Italy"/>
    <s v="Roma"/>
    <x v="7"/>
    <x v="9"/>
    <x v="936"/>
    <m/>
    <s v="Start-up stage\Venture"/>
    <s v="VentureUp"/>
    <s v="Altri"/>
    <s v="JacopoTeodori"/>
    <s v="jacopo@wallfarm.bio"/>
    <x v="634"/>
    <d v="2019-03-21T00:00:00"/>
    <x v="0"/>
    <s v="VV4"/>
    <s v="No"/>
    <x v="3"/>
    <m/>
    <m/>
    <s v="Incontrata a VentureUp; è troppo seed per VV2. Ricercano €1m per coprire i costi di industrializzazione._x000a_Hanno firmato LOI con Tower Garden._x000a_L'automazione da loro sviluppata in termini di sensori Ph ed Ec è possibile solo tramite la speciale chiusura sviluppata con Guala (fornitura esclusiva per 5 anni)."/>
    <d v="2019-03-28T00:00:00"/>
    <x v="122"/>
    <s v="OUT"/>
    <m/>
    <m/>
    <m/>
    <m/>
    <m/>
    <m/>
    <m/>
    <m/>
    <m/>
    <m/>
    <m/>
    <m/>
    <m/>
    <m/>
    <m/>
    <m/>
    <m/>
    <m/>
    <m/>
    <m/>
    <m/>
    <m/>
    <m/>
    <m/>
    <m/>
  </r>
  <r>
    <s v="Ok"/>
    <s v="Ok"/>
    <s v="Ok"/>
    <x v="112"/>
    <s v=" "/>
    <n v="2524"/>
    <x v="940"/>
    <s v="Italy"/>
    <s v="Milano"/>
    <x v="0"/>
    <x v="2"/>
    <x v="937"/>
    <s v=" "/>
    <s v="Other early stage\Late stage"/>
    <s v="Sergio Donadio-Banca Finint"/>
    <s v="Investitori professionali"/>
    <s v="Sergio Donadio"/>
    <s v="sergio.donadio@bancafinint.com"/>
    <x v="203"/>
    <d v="2022-10-31T00:00:00"/>
    <x v="0"/>
    <s v="VV5"/>
    <m/>
    <x v="5"/>
    <m/>
    <m/>
    <s v="Fondata nel 2015._x000a_La società è in fase di scale-up sui mercati esteri (Germania e USA). _x000a_Ha siglato un accordo con primari operatori della GDO internazionale, tra cui Walmart. _x000a_Ha raccolto finora circa €3,2m, di cui €2m nel 2020 (EV di €19m); è in fundraising per €5m ad una pre-money valuation di €33m._x000a_Ricavi: €1,7m nel 2021; €3,9m nel 2022e._x000a_Team formato da 35 persone."/>
    <d v="2022-10-06T00:00:00"/>
    <x v="112"/>
    <s v="OUT"/>
    <s v=" "/>
    <s v=" "/>
    <s v=" "/>
    <s v=" "/>
    <s v=" "/>
    <s v=" "/>
    <s v=" "/>
    <s v=" "/>
    <s v=" "/>
    <s v=" "/>
    <s v=" "/>
    <s v=" "/>
    <s v=" "/>
    <s v=" "/>
    <s v=" "/>
    <s v=" "/>
    <s v=" "/>
    <s v=" "/>
    <s v=" "/>
    <s v=" "/>
    <s v=" "/>
    <s v=" "/>
    <s v=" "/>
    <s v=" "/>
    <s v=" "/>
  </r>
  <r>
    <s v="Ok"/>
    <s v="Ok"/>
    <s v="Ok"/>
    <x v="115"/>
    <s v=" "/>
    <n v="2525"/>
    <x v="941"/>
    <s v="Italy"/>
    <s v="Milano"/>
    <x v="0"/>
    <x v="1"/>
    <x v="938"/>
    <s v=" "/>
    <s v="Start-up stage\Venture"/>
    <s v="Laura Di Carlo-Le Village by CA Milano"/>
    <s v="Advisor"/>
    <s v="Laura Di Carlo"/>
    <s v="laura.dicarlo@levillagebyca-milano.it"/>
    <x v="203"/>
    <d v="2022-10-14T00:00:00"/>
    <x v="0"/>
    <s v="VV5"/>
    <m/>
    <x v="3"/>
    <m/>
    <m/>
    <s v="Fondata nel 2017._x000a_Tra i clienti: ISP, Spotify, Sony._x000a_Ricavi totali generati: €500k._x000a_In raccolta per €500k-2m._x000a__x000a_&gt; Early stage "/>
    <d v="2022-10-06T00:00:00"/>
    <x v="115"/>
    <s v="OUT"/>
    <s v=" "/>
    <s v=" "/>
    <s v=" "/>
    <s v=" "/>
    <s v=" "/>
    <s v=" "/>
    <s v=" "/>
    <s v=" "/>
    <s v=" "/>
    <s v=" "/>
    <s v=" "/>
    <s v=" "/>
    <s v=" "/>
    <s v=" "/>
    <s v=" "/>
    <s v=" "/>
    <s v=" "/>
    <s v=" "/>
    <s v=" "/>
    <s v=" "/>
    <s v=" "/>
    <s v=" "/>
    <s v=" "/>
    <s v=" "/>
    <s v=" "/>
  </r>
  <r>
    <s v="Ok"/>
    <s v="Ok"/>
    <s v="Ok"/>
    <x v="115"/>
    <s v=" "/>
    <n v="2526"/>
    <x v="942"/>
    <s v="Italy"/>
    <s v="Milano"/>
    <x v="0"/>
    <x v="2"/>
    <x v="939"/>
    <s v=" "/>
    <s v="Start-up stage\Venture"/>
    <s v="Laura Di Carlo-Le Village by CA Milano"/>
    <s v="Advisor"/>
    <s v="Laura Di Carlo"/>
    <s v="laura.dicarlo@levillagebyca-milano.it"/>
    <x v="203"/>
    <d v="2022-10-14T00:00:00"/>
    <x v="0"/>
    <s v="VV5"/>
    <m/>
    <x v="3"/>
    <m/>
    <m/>
    <s v="Fondata nel 2019._x000a_Ricavi totali generati: €300k._x000a_In raccolta per €1,5-2m, di cui €500k già coperti (valutazione pre-money di €9m)._x000a__x000a_&gt; Early stage "/>
    <d v="2022-10-06T00:00:00"/>
    <x v="115"/>
    <s v="OUT"/>
    <s v=" "/>
    <s v=" "/>
    <s v=" "/>
    <s v=" "/>
    <s v=" "/>
    <s v=" "/>
    <s v=" "/>
    <s v=" "/>
    <s v=" "/>
    <s v=" "/>
    <s v=" "/>
    <s v=" "/>
    <s v=" "/>
    <s v=" "/>
    <s v=" "/>
    <s v=" "/>
    <s v=" "/>
    <s v=" "/>
    <s v=" "/>
    <s v=" "/>
    <s v=" "/>
    <s v=" "/>
    <s v=" "/>
    <s v=" "/>
    <s v=" "/>
  </r>
  <r>
    <s v="Ok"/>
    <s v="Ok"/>
    <s v="Ok"/>
    <x v="115"/>
    <s v=" "/>
    <n v="2527"/>
    <x v="943"/>
    <s v="Italy"/>
    <s v="Milano"/>
    <x v="0"/>
    <x v="1"/>
    <x v="940"/>
    <s v=" "/>
    <s v="Start-up stage\Venture"/>
    <s v="Laura Di Carlo-Le Village by CA Milano"/>
    <s v="Advisor"/>
    <s v="Laura Di Carlo"/>
    <s v="laura.dicarlo@levillagebyca-milano.it"/>
    <x v="203"/>
    <d v="2022-10-14T00:00:00"/>
    <x v="0"/>
    <s v="VV5"/>
    <m/>
    <x v="3"/>
    <m/>
    <m/>
    <s v="Fondata nel 2020._x000a_Ricavi totali generati: €500k._x000a_Round: n.a._x000a__x000a_&gt; Early stage, da monitorare"/>
    <d v="2022-10-06T00:00:00"/>
    <x v="115"/>
    <s v="OUT"/>
    <s v=" "/>
    <s v=" "/>
    <s v=" "/>
    <s v=" "/>
    <s v=" "/>
    <s v=" "/>
    <s v=" "/>
    <s v=" "/>
    <s v=" "/>
    <s v=" "/>
    <s v=" "/>
    <s v=" "/>
    <s v=" "/>
    <s v=" "/>
    <s v=" "/>
    <s v=" "/>
    <s v=" "/>
    <s v=" "/>
    <s v=" "/>
    <s v=" "/>
    <s v=" "/>
    <s v=" "/>
    <s v=" "/>
    <s v=" "/>
    <s v=" "/>
  </r>
  <r>
    <s v="Ok"/>
    <s v="Ok"/>
    <s v="Ok"/>
    <x v="115"/>
    <s v=" "/>
    <n v="2528"/>
    <x v="944"/>
    <s v="Italy"/>
    <s v="Milano"/>
    <x v="0"/>
    <x v="8"/>
    <x v="941"/>
    <s v=" "/>
    <s v="Start-up stage\Venture"/>
    <s v="Laura Di Carlo-Le Village by CA Milano"/>
    <s v="Advisor"/>
    <s v="Laura Di Carlo"/>
    <s v="laura.dicarlo@levillagebyca-milano.it"/>
    <x v="203"/>
    <d v="2022-10-14T00:00:00"/>
    <x v="0"/>
    <s v="VV5"/>
    <m/>
    <x v="3"/>
    <m/>
    <m/>
    <s v="Fondata nel 2019._x000a_In raccolta per €800k-1,2m, di cui €575k già coperti._x000a_Ricavi: €299k nel 2021; €744k nel 2022e._x000a__x000a_&gt; Early stage"/>
    <d v="2022-10-06T00:00:00"/>
    <x v="115"/>
    <s v="OUT"/>
    <s v=" "/>
    <s v=" "/>
    <s v=" "/>
    <s v=" "/>
    <s v=" "/>
    <s v=" "/>
    <s v=" "/>
    <s v=" "/>
    <s v=" "/>
    <s v=" "/>
    <s v=" "/>
    <s v=" "/>
    <s v=" "/>
    <s v=" "/>
    <s v=" "/>
    <s v=" "/>
    <s v=" "/>
    <s v=" "/>
    <s v=" "/>
    <s v=" "/>
    <s v=" "/>
    <s v=" "/>
    <s v=" "/>
    <s v=" "/>
    <s v=" "/>
  </r>
  <r>
    <s v="Ok"/>
    <s v="Ok"/>
    <s v="Ok"/>
    <x v="115"/>
    <s v=" "/>
    <n v="2529"/>
    <x v="945"/>
    <s v="Italy"/>
    <s v="Messina"/>
    <x v="9"/>
    <x v="8"/>
    <x v="942"/>
    <s v=" "/>
    <s v="Start-up stage\Venture"/>
    <s v="Marco Fazi-Strategy-innovation"/>
    <s v="Advisor"/>
    <s v="Marco Fazi"/>
    <s v="m.fazi@strategy-innovation.it"/>
    <x v="203"/>
    <d v="2022-10-14T00:00:00"/>
    <x v="0"/>
    <s v="VV5"/>
    <m/>
    <x v="1"/>
    <m/>
    <m/>
    <s v="&gt; Amedeo ha già fornito feedback negativo."/>
    <d v="2022-10-06T00:00:00"/>
    <x v="115"/>
    <s v="OUT"/>
    <s v=" "/>
    <s v=" "/>
    <s v=" "/>
    <s v=" "/>
    <s v=" "/>
    <s v=" "/>
    <s v=" "/>
    <s v=" "/>
    <s v=" "/>
    <s v=" "/>
    <s v=" "/>
    <s v=" "/>
    <s v=" "/>
    <s v=" "/>
    <s v=" "/>
    <s v=" "/>
    <s v=" "/>
    <s v=" "/>
    <s v=" "/>
    <s v=" "/>
    <s v=" "/>
    <s v=" "/>
    <s v=" "/>
    <s v=" "/>
    <s v=" "/>
  </r>
  <r>
    <s v="Ok"/>
    <s v="Ok"/>
    <s v="Ok"/>
    <x v="110"/>
    <s v=" "/>
    <n v="2531"/>
    <x v="946"/>
    <s v="Italy"/>
    <s v="Modena"/>
    <x v="1"/>
    <x v="3"/>
    <x v="943"/>
    <s v=" "/>
    <s v="Other early stage\Late stage"/>
    <s v="Sergio Donadio-Banca Finint"/>
    <s v="Investitori professionali"/>
    <s v="Sergio Donadio"/>
    <s v="sergio.donadio@bancafinint.com"/>
    <x v="203"/>
    <d v="2022-11-09T00:00:00"/>
    <x v="0"/>
    <s v="VV5"/>
    <m/>
    <x v="1"/>
    <m/>
    <m/>
    <s v="Il gruppo è ad oggi composto da Pikkart, scaleup nata nel 2014, pioniera nello sviluppo di tecnologie di Computer Vision, Realtà Aumentata e Intelligenza Artificiale, e da AI4SmartCity e AI4Health che utilizzano le tecnologie di Pikkart rispettivamente per la realizzazione di progetti di digitalizzazione dei servizi per le Smart City e la creazione di servizi innovativi per enti e aziende nella sanità, nel sociale e nel sociosanitario._x000a_VdP consolidato 2022e €3,7m. Tra le due entità la richiesta finanziaria è pari a €3-3,5m."/>
    <d v="2022-10-06T00:00:00"/>
    <x v="110"/>
    <s v="OUT"/>
    <s v=" "/>
    <s v=" "/>
    <s v=" "/>
    <s v=" "/>
    <s v=" "/>
    <s v=" "/>
    <s v=" "/>
    <s v=" "/>
    <s v=" "/>
    <s v=" "/>
    <s v=" "/>
    <s v=" "/>
    <s v=" "/>
    <s v=" "/>
    <s v=" "/>
    <s v=" "/>
    <s v=" "/>
    <s v=" "/>
    <s v=" "/>
    <s v=" "/>
    <s v=" "/>
    <s v=" "/>
    <s v=" "/>
    <s v=" "/>
    <s v=" "/>
  </r>
  <r>
    <s v="Ok"/>
    <s v="Ok"/>
    <s v="Ok"/>
    <x v="79"/>
    <s v=" "/>
    <n v="2532"/>
    <x v="947"/>
    <s v="Italy"/>
    <s v="Roma"/>
    <x v="7"/>
    <x v="3"/>
    <x v="944"/>
    <s v=" "/>
    <s v="Other early stage\Late stage"/>
    <s v="Alessandro Pontari"/>
    <s v="Proprietaria"/>
    <s v="Valerio Caracciolo"/>
    <s v="vc@italianangels.net"/>
    <x v="635"/>
    <d v="2023-03-15T00:00:00"/>
    <x v="0"/>
    <s v="VV5"/>
    <m/>
    <x v="15"/>
    <m/>
    <m/>
    <s v="Rejected con motivazione 1.b nel 2022, ci è stata risegnalata la Luigi Mastromonaco._x000a_Fondata nel 2016._x000a_Fatturato: €664k nel 2021. Hanno raggiunto €100k di MRR._x000a__x000a_Motivo rejection: settore di riferimento (Sclak)"/>
    <d v="2022-10-11T00:00:00"/>
    <x v="79"/>
    <s v="OUT"/>
    <s v=" "/>
    <s v=" "/>
    <s v=" "/>
    <s v=" "/>
    <s v=" "/>
    <s v=" "/>
    <s v=" "/>
    <s v=" "/>
    <s v=" "/>
    <s v=" "/>
    <s v=" "/>
    <s v=" "/>
    <s v=" "/>
    <s v=" "/>
    <s v=" "/>
    <s v=" "/>
    <s v=" "/>
    <s v=" "/>
    <s v=" "/>
    <s v=" "/>
    <s v=" "/>
    <s v=" "/>
    <s v=" "/>
    <s v=" "/>
    <s v=" "/>
  </r>
  <r>
    <s v="Ok"/>
    <s v="Ok"/>
    <s v="Ok"/>
    <x v="115"/>
    <s v=" "/>
    <n v="2533"/>
    <x v="948"/>
    <s v="Italy"/>
    <s v="Cosenza"/>
    <x v="33"/>
    <x v="3"/>
    <x v="945"/>
    <s v=" "/>
    <s v="Start-up stage\Venture"/>
    <s v="Alessandro Pontari"/>
    <s v="Proprietaria"/>
    <s v="Valerio Caracciolo"/>
    <s v="vc@italianangels.net"/>
    <x v="635"/>
    <d v="2022-10-14T00:00:00"/>
    <x v="0"/>
    <s v="VV5"/>
    <m/>
    <x v="3"/>
    <m/>
    <m/>
    <s v="Spin off di Unical._x000a_Negli ultimi anni ha anche sviluppato una piattaforma SaaS di facility management, analytics &amp; marketing, proposta sul mercato solo in tempi recenti. "/>
    <d v="2022-10-11T00:00:00"/>
    <x v="115"/>
    <s v="OUT"/>
    <s v=" "/>
    <s v=" "/>
    <s v=" "/>
    <s v=" "/>
    <s v=" "/>
    <s v=" "/>
    <s v=" "/>
    <s v=" "/>
    <s v=" "/>
    <s v=" "/>
    <s v=" "/>
    <s v=" "/>
    <s v=" "/>
    <s v=" "/>
    <s v=" "/>
    <s v=" "/>
    <s v=" "/>
    <s v=" "/>
    <s v=" "/>
    <s v=" "/>
    <s v=" "/>
    <s v=" "/>
    <s v=" "/>
    <s v=" "/>
    <s v=" "/>
  </r>
  <r>
    <s v="Ok"/>
    <s v="Ok"/>
    <s v="Ok"/>
    <x v="119"/>
    <m/>
    <n v="451"/>
    <x v="949"/>
    <s v="Abroad"/>
    <s v="San Francisco"/>
    <x v="4"/>
    <x v="10"/>
    <x v="946"/>
    <m/>
    <s v="Start-up stage\Venture"/>
    <s v="Mauro Odorico"/>
    <s v="Proprietaria"/>
    <s v="Fred Parietti"/>
    <s v="fred@multiplylabs.com"/>
    <x v="636"/>
    <d v="2019-01-09T00:00:00"/>
    <x v="0"/>
    <s v="VV2"/>
    <m/>
    <x v="11"/>
    <m/>
    <m/>
    <s v="Fatturato 2018 stimato è di circa €1.5m; fatturato 2019 forecast è di €4.5m._x000a_A maggio 2017 ha completato un aumento di capitale di $2.7m; P101 guida l'operazione affiancata da una cordata di investitori privati._x000a_Non avuto più alcun riscontro da A. Di Camillo di P101."/>
    <d v="2018-07-05T00:00:00"/>
    <x v="119"/>
    <s v="OUT"/>
    <m/>
    <m/>
    <m/>
    <m/>
    <m/>
    <m/>
    <m/>
    <m/>
    <m/>
    <m/>
    <m/>
    <m/>
    <m/>
    <m/>
    <m/>
    <m/>
    <m/>
    <m/>
    <m/>
    <m/>
    <m/>
    <m/>
    <m/>
    <m/>
    <m/>
  </r>
  <r>
    <s v="Ok"/>
    <s v="Ok"/>
    <s v="Ok"/>
    <x v="115"/>
    <s v=" "/>
    <n v="2534"/>
    <x v="950"/>
    <s v="Italy"/>
    <s v="Milano"/>
    <x v="0"/>
    <x v="3"/>
    <x v="947"/>
    <s v=" "/>
    <s v="Start-up stage\Venture"/>
    <s v="Carlo Garavaglia-Gruppo excellence"/>
    <s v="Advisor"/>
    <s v="Fabrizio Ricci"/>
    <s v="ricci@avvalor.com"/>
    <x v="635"/>
    <d v="2022-10-21T00:00:00"/>
    <x v="0"/>
    <s v="VV5"/>
    <m/>
    <x v="3"/>
    <m/>
    <m/>
    <s v="Round da realizzare entro fine 2022._x000a_Sviluppo commerciale a partire da Q2 ' 23. Ricavi '22e: €300k._x000a__x000a_&gt; Fase di vita, modello di business poco focalizzato"/>
    <d v="2022-10-11T00:00:00"/>
    <x v="115"/>
    <s v="OUT"/>
    <s v=" "/>
    <s v=" "/>
    <s v=" "/>
    <s v=" "/>
    <s v=" "/>
    <s v=" "/>
    <s v=" "/>
    <s v=" "/>
    <s v=" "/>
    <s v=" "/>
    <s v=" "/>
    <s v=" "/>
    <s v=" "/>
    <s v=" "/>
    <s v=" "/>
    <s v=" "/>
    <s v=" "/>
    <s v=" "/>
    <s v=" "/>
    <s v=" "/>
    <s v=" "/>
    <s v=" "/>
    <s v=" "/>
    <s v=" "/>
    <s v=" "/>
  </r>
  <r>
    <s v="Ok"/>
    <s v="Ok"/>
    <s v="Ok"/>
    <x v="115"/>
    <s v=" "/>
    <n v="2535"/>
    <x v="951"/>
    <s v="Italy"/>
    <s v="Bergamo"/>
    <x v="0"/>
    <x v="3"/>
    <x v="948"/>
    <s v=" "/>
    <s v="Start-up stage\Venture"/>
    <s v="Valentina Osele-Alantra"/>
    <s v="Advisor"/>
    <s v="Valentina Osele"/>
    <s v="valentina.osele@alantra.com"/>
    <x v="635"/>
    <d v="2022-10-21T00:00:00"/>
    <x v="0"/>
    <s v="VV5"/>
    <m/>
    <x v="1"/>
    <m/>
    <m/>
    <s v="Nata a marzo 2021._x000a_Ricavi: €819k nel 2021; €1m nel 2022e; €1,93 nel 202e._x000a__x000a_&gt; Modello di business poco focalizzato"/>
    <d v="2022-10-11T00:00:00"/>
    <x v="115"/>
    <s v="OUT"/>
    <s v=" "/>
    <s v=" "/>
    <s v=" "/>
    <s v=" "/>
    <s v=" "/>
    <s v=" "/>
    <s v=" "/>
    <s v=" "/>
    <s v=" "/>
    <s v=" "/>
    <s v=" "/>
    <s v=" "/>
    <s v=" "/>
    <s v=" "/>
    <s v=" "/>
    <s v=" "/>
    <s v=" "/>
    <s v=" "/>
    <s v=" "/>
    <s v=" "/>
    <s v=" "/>
    <s v=" "/>
    <s v=" "/>
    <s v=" "/>
    <s v=" "/>
  </r>
  <r>
    <s v="Ok"/>
    <s v="Ok"/>
    <s v="Ok"/>
    <x v="119"/>
    <m/>
    <n v="757"/>
    <x v="952"/>
    <s v="Italy"/>
    <s v="Milano"/>
    <x v="0"/>
    <x v="7"/>
    <x v="949"/>
    <m/>
    <s v="Start-up stage\Venture"/>
    <s v="Amedeo Giurazza"/>
    <s v="Proprietaria"/>
    <s v="Michele Ognissanti"/>
    <s v="mognissanti@x-next.com"/>
    <x v="469"/>
    <d v="2018-12-19T00:00:00"/>
    <x v="0"/>
    <s v="VV2"/>
    <m/>
    <x v="3"/>
    <s v="Yes"/>
    <m/>
    <s v="Al momento stanno raccogliendo fondi per finanziare l’avvio della produzione industriale della detection unit che è stata ultimata lo scorso ottobre, avendo superato gli ultimi test a livello di prototipo industriale._x000a_Round da €1m di cui il 75% raccolto da family &amp; friends._x000a_Iniziativa da monitorare per il futuro; ad oggi non sono in una fase di sviluppo commerciale in linea con le politiche del Fondo."/>
    <d v="2018-12-20T00:00:00"/>
    <x v="119"/>
    <s v="OUT"/>
    <m/>
    <m/>
    <m/>
    <m/>
    <m/>
    <m/>
    <m/>
    <m/>
    <m/>
    <m/>
    <m/>
    <m/>
    <m/>
    <m/>
    <m/>
    <m/>
    <m/>
    <m/>
    <m/>
    <m/>
    <m/>
    <m/>
    <m/>
    <m/>
    <m/>
  </r>
  <r>
    <s v="Ok"/>
    <s v="Ok"/>
    <s v="Ok"/>
    <x v="115"/>
    <s v=" "/>
    <n v="2537"/>
    <x v="953"/>
    <s v="Italy"/>
    <s v="Padova"/>
    <x v="13"/>
    <x v="2"/>
    <x v="950"/>
    <s v=" "/>
    <s v="Start-up stage\Venture"/>
    <s v="Autocandidatura"/>
    <s v="Autocandidatura"/>
    <s v="Emanuele Destro"/>
    <s v="info@psicologionline.net"/>
    <x v="154"/>
    <d v="2022-10-21T00:00:00"/>
    <x v="0"/>
    <s v="VV5"/>
    <m/>
    <x v="3"/>
    <m/>
    <m/>
    <s v="L'obiettivo è cambiare il modello di business, passando da membership  (modello usato da GuidaPsicologi) ad affiliazione dei professionisti, stile &quot;Uno Bravo&quot;._x000a_Team composto dai soli 2 co-founder._x000a_Ricavi 2021: €173k; gennaio-luglio 2022: €110k._x000a__x000a_&gt; Fase di vita, mercato affollato"/>
    <d v="2022-10-12T00:00:00"/>
    <x v="115"/>
    <s v="OUT"/>
    <s v=" "/>
    <s v=" "/>
    <s v=" "/>
    <s v=" "/>
    <s v=" "/>
    <s v=" "/>
    <s v=" "/>
    <s v=" "/>
    <s v=" "/>
    <s v=" "/>
    <s v=" "/>
    <s v=" "/>
    <s v=" "/>
    <s v=" "/>
    <s v=" "/>
    <s v=" "/>
    <s v=" "/>
    <s v=" "/>
    <s v=" "/>
    <s v=" "/>
    <s v=" "/>
    <s v=" "/>
    <s v=" "/>
    <s v=" "/>
    <s v=" "/>
  </r>
  <r>
    <s v="Ok"/>
    <s v="Ok"/>
    <s v="Ok"/>
    <x v="115"/>
    <s v=" "/>
    <n v="2540"/>
    <x v="954"/>
    <s v="Italy"/>
    <s v="Roma"/>
    <x v="7"/>
    <x v="10"/>
    <x v="951"/>
    <s v=" "/>
    <s v="Start-up stage\Venture"/>
    <s v="Massimo Imperiali-Azimut"/>
    <s v="Investitori professionali"/>
    <s v="Massimo Imperiali"/>
    <s v="massimo.imperiali@azimut.it"/>
    <x v="637"/>
    <d v="2022-10-21T00:00:00"/>
    <x v="0"/>
    <s v="VV5"/>
    <m/>
    <x v="12"/>
    <m/>
    <m/>
    <s v="Fondata nel 2018._x000a_Ricavi: €412k nelo 2020; €572k nel 2021; €1.4 nell'anno 0 del BP._x000a_Team composto da 20 FTEs."/>
    <d v="2022-10-13T00:00:00"/>
    <x v="115"/>
    <s v="OUT"/>
    <s v=" "/>
    <s v=" "/>
    <s v=" "/>
    <s v=" "/>
    <s v=" "/>
    <s v=" "/>
    <s v=" "/>
    <s v=" "/>
    <s v=" "/>
    <s v=" "/>
    <s v=" "/>
    <s v=" "/>
    <s v=" "/>
    <s v=" "/>
    <s v=" "/>
    <s v=" "/>
    <s v=" "/>
    <s v=" "/>
    <s v=" "/>
    <s v=" "/>
    <s v=" "/>
    <s v=" "/>
    <s v=" "/>
    <s v=" "/>
    <s v=" "/>
  </r>
  <r>
    <s v="Ok"/>
    <s v="Ok"/>
    <s v="Ok"/>
    <x v="119"/>
    <m/>
    <n v="771"/>
    <x v="955"/>
    <s v="Italy"/>
    <s v="Livorno"/>
    <x v="19"/>
    <x v="2"/>
    <x v="952"/>
    <m/>
    <s v="Other early stage\Late stage"/>
    <s v="Alberto Daina-Movent Capital Advisors"/>
    <s v="Advisor"/>
    <s v="Alberto Daina"/>
    <s v="alberto.daina@moventcapitaladvisors.it"/>
    <x v="638"/>
    <d v="2019-01-23T00:00:00"/>
    <x v="0"/>
    <s v="VV2"/>
    <m/>
    <x v="5"/>
    <s v="Yes"/>
    <m/>
    <s v="Terzo operatore in Italia nell’ambito del car sharing con una quota del 24% ed il primo ad aver lanciato il servizio full free floating elettrico._x000a_Fatturato: 2018 di €5.5m; 2019 di €12m con EBITDA positivo._x000a_L’entità dell’operazione dovrebbe essere compresa tra i €5-10m considerando eventualmente l’emissione di un minibond o un prestito soci."/>
    <d v="2019-01-10T00:00:00"/>
    <x v="119"/>
    <s v="OUT"/>
    <m/>
    <m/>
    <m/>
    <m/>
    <m/>
    <m/>
    <m/>
    <m/>
    <m/>
    <m/>
    <m/>
    <m/>
    <m/>
    <m/>
    <m/>
    <m/>
    <m/>
    <m/>
    <m/>
    <m/>
    <m/>
    <m/>
    <m/>
    <m/>
    <m/>
  </r>
  <r>
    <s v="Ok"/>
    <s v="Ok"/>
    <s v="Ok"/>
    <x v="82"/>
    <s v=" "/>
    <n v="2543"/>
    <x v="956"/>
    <s v="Italy"/>
    <s v="Roma"/>
    <x v="7"/>
    <x v="3"/>
    <x v="953"/>
    <s v=" "/>
    <s v="Start-up stage\Venture"/>
    <s v="Autocandidatura"/>
    <s v="Autocandidatura"/>
    <s v="Maurizio Piredda"/>
    <s v="maurizio.piredda@optivologistics.com"/>
    <x v="639"/>
    <d v="2024-07-09T00:00:00"/>
    <x v="0"/>
    <s v="VV5"/>
    <m/>
    <x v="3"/>
    <m/>
    <s v="Yes"/>
    <s v="Bocciati a ottobre 2022 con motivaizone 1.a_x000a_Costituita a maggio 2022._x000a_Business model: opera con un modello SaaS, con licenze annuali pagate mensilmente. Il costo è di 0,10€ per fermata calcolata._x000a_Traction: A fine Q1 2024, l'ARR di Optivo è di circa 40.000€. Obiettivo Q4 2024: 110.000€ ARR con una crescita mensile del 5%._x000a_Fundraised: €190k_x000a_Fundraising: sono in raccolta per €500k ._x000a__x000a_&gt; motivo rejection: fase di vita"/>
    <d v="2022-10-21T00:00:00"/>
    <x v="82"/>
    <s v="OUT"/>
    <s v=" "/>
    <s v=" "/>
    <s v=" "/>
    <s v=" "/>
    <s v=" "/>
    <s v=" "/>
    <s v=" "/>
    <s v=" "/>
    <s v=" "/>
    <s v=" "/>
    <s v=" "/>
    <s v=" "/>
    <s v=" "/>
    <s v=" "/>
    <s v=" "/>
    <s v=" "/>
    <s v=" "/>
    <s v=" "/>
    <s v=" "/>
    <s v=" "/>
    <s v=" "/>
    <s v=" "/>
    <s v=" "/>
    <s v=" "/>
    <s v=" "/>
  </r>
  <r>
    <s v="Ok"/>
    <s v="Ok"/>
    <s v="Ok"/>
    <x v="105"/>
    <s v=" "/>
    <n v="2544"/>
    <x v="957"/>
    <s v="Italy"/>
    <s v="Milano"/>
    <x v="0"/>
    <x v="3"/>
    <x v="954"/>
    <s v=" "/>
    <s v="Start-up stage\Venture"/>
    <s v="Autocandidatura"/>
    <s v="Autocandidatura"/>
    <s v="Enrico Maini"/>
    <s v="enrico.maini@moviri.com"/>
    <x v="639"/>
    <d v="2022-11-28T00:00:00"/>
    <x v="0"/>
    <s v="VV5"/>
    <m/>
    <x v="12"/>
    <m/>
    <m/>
    <s v="Fondata nel 2014._x000a_La soluzione è attualmente distribuita a 20 società, tra cui diverse banche europee Tier-1, con un tasso di rinnovo del 100%._x000a_ARR: €2,4 nel 2021; €5,1m nel 2022E; €10,3 nel 2023E._x000a_Ricavi: €5,1m nel 2020; €1,5m nel 2021; €3,2 nel 2022E._x000a_Team composto da 59 persone._x000a_Moviri detiene il 56% (Enrico Maini di Moviri è il CFO di Cleafy)._x000a_In raccolta per €10m (series A round), ad una pre-money €50m._x000a__x000a_&gt; Sono sul mercato dal 2014 e hanno registrato un calo di fatturato tra il 2020 e 2021 non ancora superato._x000a_Motivi rejection: percorso di crescita, struttura del round."/>
    <d v="2022-10-21T00:00:00"/>
    <x v="105"/>
    <s v="OUT"/>
    <s v=" "/>
    <s v=" "/>
    <s v=" "/>
    <s v=" "/>
    <s v=" "/>
    <s v=" "/>
    <s v=" "/>
    <s v=" "/>
    <s v=" "/>
    <s v=" "/>
    <s v=" "/>
    <s v=" "/>
    <s v=" "/>
    <s v=" "/>
    <s v=" "/>
    <s v=" "/>
    <s v=" "/>
    <s v=" "/>
    <s v=" "/>
    <s v=" "/>
    <s v=" "/>
    <s v=" "/>
    <s v=" "/>
    <s v=" "/>
    <s v=" "/>
  </r>
  <r>
    <s v="Ok"/>
    <s v="Ok"/>
    <s v="Ok"/>
    <x v="233"/>
    <s v=" "/>
    <n v="2545"/>
    <x v="958"/>
    <s v="Italy"/>
    <s v="Palermo"/>
    <x v="9"/>
    <x v="1"/>
    <x v="955"/>
    <s v=" "/>
    <s v="Start-up stage\Venture"/>
    <s v="Ugo Parodi Giusino-Magnisi"/>
    <s v="Advisor"/>
    <s v="Domenico Schillaci"/>
    <s v="domenico@muvgame.com"/>
    <x v="640"/>
    <d v="2024-04-12T00:00:00"/>
    <x v="0"/>
    <s v="VV5"/>
    <m/>
    <x v="5"/>
    <m/>
    <m/>
    <s v="Rejected a ottobre 2022 con motivazione 1.a._x000a_L’azienda ha già raccolto €5,5m di finanziamenti principalmente tramite bandi di ricerca europei. Quest’anno ha cominciato la commercializzazione. Ad oggi ha 5 clienti contrattualizzati (tra cui Fondazione Unipolis, Inail) e 3 PoC._x000a_Fundraising: €1,5m_x000a__x000a_&gt;Imotivo rejection:  settore di riferimento"/>
    <d v="2022-10-22T00:00:00"/>
    <x v="233"/>
    <s v="OUT"/>
    <s v=" "/>
    <s v=" "/>
    <s v=" "/>
    <s v=" "/>
    <s v=" "/>
    <s v=" "/>
    <s v=" "/>
    <s v=" "/>
    <s v=" "/>
    <s v=" "/>
    <s v=" "/>
    <s v=" "/>
    <s v=" "/>
    <s v=" "/>
    <s v=" "/>
    <s v=" "/>
    <s v=" "/>
    <s v=" "/>
    <s v=" "/>
    <s v=" "/>
    <s v=" "/>
    <s v=" "/>
    <s v=" "/>
    <s v=" "/>
    <s v=" "/>
  </r>
  <r>
    <s v="Ok"/>
    <s v="Ok"/>
    <s v="Ok"/>
    <x v="98"/>
    <m/>
    <n v="810"/>
    <x v="959"/>
    <s v="Abroad"/>
    <s v="Lugano"/>
    <x v="22"/>
    <x v="3"/>
    <x v="956"/>
    <m/>
    <s v="Other early stage\Late stage"/>
    <s v="Carlo Corsi-Oaklins"/>
    <s v="Advisor"/>
    <s v="Leonardo Tosi"/>
    <s v="leonardo.tosi@luxochain.io"/>
    <x v="641"/>
    <d v="2024-09-16T00:00:00"/>
    <x v="0"/>
    <s v="VV5"/>
    <m/>
    <x v="1"/>
    <m/>
    <m/>
    <s v="Bocciata a marzo 2019 con motivazione 1.a._x000a_Team: 12 persone (di cui 3 founder)._x000a_Clienti: Bulgari, Pinko, Equos, wonder, money.it_x000a_Business model: creano Passport dei Prodotti Digitali (DPP) e Certificati di Autenticità/Gemelli Digitali._x000a_Ricavi attesi: 2023: €850k; 2024e: €1,7m; 2025e: €4,1m 2026e: €5,2m._x000a_Fundraising: €3,5m ad una pre money di €8m._x000a__x000a_&gt; Fatta call il 12/09. Vedere certilogo (competitor). Motivo rejection: business model poco scalabile, dubbi sul founder."/>
    <d v="2019-02-14T00:00:00"/>
    <x v="98"/>
    <s v="OUT"/>
    <m/>
    <m/>
    <m/>
    <m/>
    <m/>
    <m/>
    <m/>
    <m/>
    <m/>
    <m/>
    <m/>
    <m/>
    <m/>
    <m/>
    <m/>
    <m/>
    <m/>
    <m/>
    <m/>
    <m/>
    <m/>
    <m/>
    <m/>
    <m/>
    <m/>
  </r>
  <r>
    <s v="Ok"/>
    <s v="Ok"/>
    <s v="Ok"/>
    <x v="17"/>
    <m/>
    <n v="770"/>
    <x v="960"/>
    <s v="Italy"/>
    <s v="Bologna"/>
    <x v="1"/>
    <x v="3"/>
    <x v="957"/>
    <m/>
    <s v="Start-up stage\Venture"/>
    <s v="Mauro Odorico"/>
    <s v="Proprietaria"/>
    <s v="Massimo Bertaccini"/>
    <s v="m.bertaccini@cryptolab.it"/>
    <x v="638"/>
    <d v="2019-02-25T00:00:00"/>
    <x v="0"/>
    <s v="VV2"/>
    <m/>
    <x v="3"/>
    <m/>
    <m/>
    <m/>
    <d v="2019-01-10T00:00:00"/>
    <x v="17"/>
    <s v="OUT"/>
    <m/>
    <m/>
    <m/>
    <m/>
    <m/>
    <m/>
    <m/>
    <m/>
    <m/>
    <m/>
    <m/>
    <m/>
    <m/>
    <m/>
    <m/>
    <m/>
    <m/>
    <m/>
    <m/>
    <m/>
    <m/>
    <m/>
    <m/>
    <m/>
    <m/>
  </r>
  <r>
    <s v="Ok"/>
    <s v="Ok"/>
    <s v="Ok"/>
    <x v="110"/>
    <s v=" "/>
    <n v="1031"/>
    <x v="961"/>
    <s v="Italy"/>
    <s v="Milano"/>
    <x v="0"/>
    <x v="9"/>
    <x v="958"/>
    <s v=" "/>
    <s v="Start-up stage\Venture"/>
    <s v="Autocandidatura"/>
    <s v="Autocandidatura"/>
    <s v="Fabrizio Faion"/>
    <s v="fabrizio.faion@canax.com"/>
    <x v="467"/>
    <d v="2022-11-09T00:00:00"/>
    <x v="0"/>
    <s v="VV5"/>
    <m/>
    <x v="5"/>
    <m/>
    <m/>
    <s v="Fondata nel 2019._x000a_Nel 2021 ha acquisito la maggioranza di Exenia, società con +25 anni di esperienza in R&amp;D nell'estrazione di principi attivi naturali utilizzando la tecnologia CO2 supercritica._x000a_Il gruppo si rivolge a clienti B2B che a loro volta rivendono il prodotto a società terze,_x000a_quali parafarmaceutiche, parafarmacie, GDO, profumerie e centri benessere, e al segmento B2C._x000a_Ricavi: €1,97m nel 2021._x000a_Nel 2022 hanno seguito il percorso di quotazione sulla Borsa di Milano (segmento Euronext), rimandato a causa del crollo delle valutazioni._x000a__x000a_&gt; Motivo rejection: settore di riferimento"/>
    <d v="2019-05-30T00:00:00"/>
    <x v="110"/>
    <s v="OUT"/>
    <s v=" "/>
    <s v=" "/>
    <s v=" "/>
    <s v=" "/>
    <s v=" "/>
    <s v=" "/>
    <s v=" "/>
    <s v=" "/>
    <s v=" "/>
    <s v=" "/>
    <s v=" "/>
    <s v=" "/>
    <s v=" "/>
    <s v=" "/>
    <s v=" "/>
    <s v=" "/>
    <s v=" "/>
    <s v=" "/>
    <s v=" "/>
    <s v=" "/>
    <s v=" "/>
    <s v=" "/>
    <s v=" "/>
    <s v=" "/>
    <s v=" "/>
  </r>
  <r>
    <s v="Ok"/>
    <s v="Ok"/>
    <s v="Ok"/>
    <x v="110"/>
    <s v=" "/>
    <n v="2550"/>
    <x v="962"/>
    <s v="Italy"/>
    <s v="Treviso"/>
    <x v="13"/>
    <x v="10"/>
    <x v="959"/>
    <s v=" "/>
    <s v="Start-up stage\Venture"/>
    <s v="Claudia Del Monte-SocialFare"/>
    <s v="Advisor"/>
    <s v="Claudia Del Monte"/>
    <s v="claudia.delmonte@socialfare.org"/>
    <x v="642"/>
    <d v="2022-11-09T00:00:00"/>
    <x v="0"/>
    <s v="VV5"/>
    <m/>
    <x v="3"/>
    <m/>
    <m/>
    <s v="Fondata nel 2018._x000a_Chiuderà il 2022 superando €1m di fatturato (ricavi '21: €616k; '22E: €1,21m). In raccolta per €500k._x000a__x000a_&gt; Motivo rejection: sottostante tecnologico, percorso di crescita prospettico, size del round "/>
    <d v="2022-10-27T00:00:00"/>
    <x v="110"/>
    <s v="OUT"/>
    <s v=" "/>
    <s v=" "/>
    <s v=" "/>
    <s v=" "/>
    <s v=" "/>
    <s v=" "/>
    <s v=" "/>
    <s v=" "/>
    <s v=" "/>
    <s v=" "/>
    <s v=" "/>
    <s v=" "/>
    <s v=" "/>
    <s v=" "/>
    <s v=" "/>
    <s v=" "/>
    <s v=" "/>
    <s v=" "/>
    <s v=" "/>
    <s v=" "/>
    <s v=" "/>
    <s v=" "/>
    <s v=" "/>
    <s v=" "/>
    <s v=" "/>
  </r>
  <r>
    <s v="Ok"/>
    <s v="Ok"/>
    <s v="Ok"/>
    <x v="97"/>
    <s v=" "/>
    <n v="2551"/>
    <x v="963"/>
    <s v="Italy"/>
    <s v="Treviso"/>
    <x v="13"/>
    <x v="1"/>
    <x v="960"/>
    <s v=" "/>
    <s v="Other early stage\Late stage"/>
    <s v="Autocandidatura"/>
    <s v="Autocandidatura"/>
    <s v="Andrea Cazzaro"/>
    <s v="investors@h-trips.com"/>
    <x v="643"/>
    <d v="2023-01-16T00:00:00"/>
    <x v="0"/>
    <s v="VV5"/>
    <m/>
    <x v="24"/>
    <m/>
    <m/>
    <s v="Operativa dal 2017. _x000a_La piattaforma è dedicata ad aziende (+350 aziende clienti) che puntano a migliorare il processo di prenotazione e di gestione dei viaggi di lavoro e ad agenzie di viaggio (+700 agenzie) che desiderano affidarsi ad un online tour operator._x000a_Transato YTD ’22e: €2,8m | Ricavi YTD ’22: €2,2m, di cui €168k ricavi da commissione hotel e auto e €35k di ricavi da fee treni e voli (il resto è il transato delle prenotazioni degli hotel, che fatturano loro)._x000a_Round: €5m (su H-Trips, recentemente incorporata e distaccata da Hirondelle) per internalizzare il team tech e rafforzare il team di business development. La valutazione pre-money proposta è tra i €12m e i €20m. _x000a__x000a_Motivi rejection: HTrips da poco incorporata, ancora da validare lo spinoff da Hirondelle"/>
    <d v="2022-10-28T00:00:00"/>
    <x v="97"/>
    <s v="OUT"/>
    <s v=" "/>
    <s v=" "/>
    <s v=" "/>
    <s v=" "/>
    <s v=" "/>
    <s v=" "/>
    <s v=" "/>
    <s v=" "/>
    <s v=" "/>
    <s v=" "/>
    <s v=" "/>
    <s v=" "/>
    <s v=" "/>
    <s v=" "/>
    <s v=" "/>
    <s v=" "/>
    <s v=" "/>
    <s v=" "/>
    <s v=" "/>
    <s v=" "/>
    <s v=" "/>
    <s v=" "/>
    <s v=" "/>
    <s v=" "/>
    <s v=" "/>
  </r>
  <r>
    <s v="Ok"/>
    <s v="Ok"/>
    <s v="Ok"/>
    <x v="110"/>
    <s v=" "/>
    <n v="2552"/>
    <x v="964"/>
    <s v="Italy"/>
    <s v="Treviso"/>
    <x v="13"/>
    <x v="10"/>
    <x v="961"/>
    <s v=" "/>
    <s v="Start-up stage\Venture"/>
    <s v="Autocandidatura"/>
    <s v="Autocandidatura"/>
    <s v="Giovanni Spaliviero"/>
    <s v="giovanni.s@rumorisrl.com"/>
    <x v="644"/>
    <d v="2022-11-04T00:00:00"/>
    <x v="0"/>
    <s v="VV5"/>
    <m/>
    <x v="5"/>
    <m/>
    <m/>
    <s v="Fondata nel 2018._x000a_Ricavi '21: $436k; '22E: $737k (€750k). In raccolta per $760k ad una valutazione pari a €3,8m._x000a_200 clienti B2B (20 supermercati e 180 clienti Ho.Re.Ca) + 2 ristoranti propri._x000a__x000a_&gt; Motivo Rejection: settore di riferimento"/>
    <d v="2022-11-01T00:00:00"/>
    <x v="110"/>
    <s v="OUT"/>
    <s v=" "/>
    <s v=" "/>
    <s v=" "/>
    <s v=" "/>
    <s v=" "/>
    <s v=" "/>
    <s v=" "/>
    <s v=" "/>
    <s v=" "/>
    <s v=" "/>
    <s v=" "/>
    <s v=" "/>
    <s v=" "/>
    <s v=" "/>
    <s v=" "/>
    <s v=" "/>
    <s v=" "/>
    <s v=" "/>
    <s v=" "/>
    <s v=" "/>
    <s v=" "/>
    <s v=" "/>
    <s v=" "/>
    <s v=" "/>
    <s v=" "/>
  </r>
  <r>
    <s v="Ok"/>
    <s v="Ok"/>
    <s v="Ok"/>
    <x v="108"/>
    <s v=" "/>
    <n v="1007"/>
    <x v="965"/>
    <s v="Italy"/>
    <s v="Milano"/>
    <x v="0"/>
    <x v="3"/>
    <x v="962"/>
    <s v=" "/>
    <s v="Start-up stage\Venture"/>
    <s v="Premio Italian Master Startup Award"/>
    <s v="Altri"/>
    <s v="Stefano Onofri"/>
    <s v="Stefano.onofri@cubbit.io"/>
    <x v="241"/>
    <d v="2022-11-14T00:00:00"/>
    <x v="0"/>
    <s v="VV5"/>
    <m/>
    <x v="12"/>
    <m/>
    <m/>
    <s v="Nata nel 2016._x000a__x000a_&gt; Breve deck incentrato sulla spiegazione della tecnologia. Non ci sono riferimenti a economics/KPIs e fundraising. Alessandro ed Elena li hanno incontrati al Web Summit."/>
    <d v="2019-05-17T00:00:00"/>
    <x v="108"/>
    <s v="OUT"/>
    <s v=" "/>
    <s v=" "/>
    <s v=" "/>
    <s v=" "/>
    <s v=" "/>
    <s v=" "/>
    <s v=" "/>
    <s v=" "/>
    <s v=" "/>
    <s v=" "/>
    <s v=" "/>
    <s v=" "/>
    <s v=" "/>
    <s v=" "/>
    <s v=" "/>
    <s v=" "/>
    <s v=" "/>
    <s v=" "/>
    <s v=" "/>
    <s v=" "/>
    <s v=" "/>
    <s v=" "/>
    <s v=" "/>
    <s v=" "/>
    <s v=" "/>
  </r>
  <r>
    <s v="Ok"/>
    <s v="Ok"/>
    <s v="Ok"/>
    <x v="108"/>
    <s v=" "/>
    <n v="2556"/>
    <x v="966"/>
    <s v="Italy"/>
    <s v="Bari"/>
    <x v="6"/>
    <x v="2"/>
    <x v="963"/>
    <s v=" "/>
    <s v="Start-up stage\Venture"/>
    <s v="Giovanni De Caro"/>
    <s v="Advisor"/>
    <s v="Roberto Salamina"/>
    <s v="roberto.salamina@esenex.it"/>
    <x v="645"/>
    <d v="2022-11-14T00:00:00"/>
    <x v="0"/>
    <s v="VV5"/>
    <m/>
    <x v="3"/>
    <m/>
    <m/>
    <s v="Nata nel 2022._x000a_Ricavi: €15k. In raccolta per un seed round da €200k._x000a__x000a_&gt; Fase di vita, size del round"/>
    <d v="2022-11-04T00:00:00"/>
    <x v="108"/>
    <s v="OUT"/>
    <s v=" "/>
    <s v=" "/>
    <s v=" "/>
    <s v=" "/>
    <s v=" "/>
    <s v=" "/>
    <s v=" "/>
    <s v=" "/>
    <s v=" "/>
    <s v=" "/>
    <s v=" "/>
    <s v=" "/>
    <s v=" "/>
    <s v=" "/>
    <s v=" "/>
    <s v=" "/>
    <s v=" "/>
    <s v=" "/>
    <s v=" "/>
    <s v=" "/>
    <s v=" "/>
    <s v=" "/>
    <s v=" "/>
    <s v=" "/>
    <s v=" "/>
  </r>
  <r>
    <s v="Ok"/>
    <s v="Ok"/>
    <s v="Ok"/>
    <x v="17"/>
    <m/>
    <n v="868"/>
    <x v="967"/>
    <s v="Italy"/>
    <s v="Modena"/>
    <x v="1"/>
    <x v="3"/>
    <x v="964"/>
    <m/>
    <s v="Start-up stage\Venture"/>
    <s v="Autocandidatura"/>
    <s v="Autocandidatura"/>
    <s v="Federico Palumbo"/>
    <s v="federico.palumbo@glassup.net"/>
    <x v="194"/>
    <d v="2019-03-01T00:00:00"/>
    <x v="0"/>
    <s v="VV2"/>
    <m/>
    <x v="3"/>
    <s v="Yes"/>
    <m/>
    <s v="Ricevuto BP; al momento sono in raccolta per €500k."/>
    <d v="2019-02-21T00:00:00"/>
    <x v="17"/>
    <s v="OUT"/>
    <m/>
    <m/>
    <m/>
    <m/>
    <m/>
    <m/>
    <m/>
    <m/>
    <m/>
    <m/>
    <m/>
    <m/>
    <m/>
    <m/>
    <m/>
    <m/>
    <m/>
    <m/>
    <m/>
    <m/>
    <m/>
    <m/>
    <m/>
    <m/>
    <m/>
  </r>
  <r>
    <s v="Ok"/>
    <s v="Ok"/>
    <s v="Ok"/>
    <x v="105"/>
    <s v=" "/>
    <n v="2559"/>
    <x v="968"/>
    <s v="Italy"/>
    <s v="Ravenna"/>
    <x v="1"/>
    <x v="2"/>
    <x v="965"/>
    <s v=" "/>
    <s v="Start-up stage\Venture"/>
    <s v="Autocandidatura"/>
    <s v="Autocandidatura"/>
    <s v="Mattia Destratis"/>
    <s v="mattia.destratis@holipay.com"/>
    <x v="151"/>
    <d v="2022-11-28T00:00:00"/>
    <x v="0"/>
    <s v="VV5"/>
    <m/>
    <x v="5"/>
    <m/>
    <m/>
    <s v="_x000a_"/>
    <d v="2022-11-05T00:00:00"/>
    <x v="105"/>
    <s v="OUT"/>
    <s v=" "/>
    <s v=" "/>
    <s v=" "/>
    <s v=" "/>
    <s v=" "/>
    <s v=" "/>
    <s v=" "/>
    <s v=" "/>
    <s v=" "/>
    <s v=" "/>
    <s v=" "/>
    <s v=" "/>
    <s v=" "/>
    <s v=" "/>
    <s v=" "/>
    <s v=" "/>
    <s v=" "/>
    <s v=" "/>
    <s v=" "/>
    <s v=" "/>
    <s v=" "/>
    <s v=" "/>
    <s v=" "/>
    <s v=" "/>
    <s v=" "/>
  </r>
  <r>
    <s v="Ok"/>
    <s v="Ok"/>
    <s v="Ok"/>
    <x v="108"/>
    <s v=" "/>
    <n v="2560"/>
    <x v="969"/>
    <s v="Italy"/>
    <s v="Milano"/>
    <x v="0"/>
    <x v="6"/>
    <x v="966"/>
    <s v=" "/>
    <s v="Start-up stage\Venture"/>
    <s v="Francesco Giovanni Leonardi -Endeavor"/>
    <s v="Investitori professionali"/>
    <s v="Chiara Frigerio"/>
    <s v="chiara@lamimed.it"/>
    <x v="161"/>
    <d v="2022-11-14T00:00:00"/>
    <x v="0"/>
    <s v="VV5"/>
    <m/>
    <x v="3"/>
    <m/>
    <m/>
    <s v="Fondata nel 2020._x000a_Fatturato di €500k nel 2021, quasi tutte consulenze._x000a_Hanno appena lanciato la piattaforma che permette tramite una chatbot di fare una pre-diagnosi che viene poi condivisa con lo specialista._x000a_Partiranno con il modello welfare/B2B, nel lungo periodo anche assicurazioni e sanità pubblica._x000a_Hanno fatto un round da €1,2m nel 2021 (pre-money €4m)_x000a_Hanno a piano un nuovo fundraising a fine 2023 da €3m._x000a__x000a_&gt; Non in fundraising al momento, ancora early stage"/>
    <d v="2022-11-07T00:00:00"/>
    <x v="108"/>
    <s v="OUT"/>
    <s v=" "/>
    <s v=" "/>
    <s v=" "/>
    <s v=" "/>
    <s v=" "/>
    <s v=" "/>
    <s v=" "/>
    <s v=" "/>
    <s v=" "/>
    <s v=" "/>
    <s v=" "/>
    <s v=" "/>
    <s v=" "/>
    <s v=" "/>
    <s v=" "/>
    <s v=" "/>
    <s v=" "/>
    <s v=" "/>
    <s v=" "/>
    <s v=" "/>
    <s v=" "/>
    <s v=" "/>
    <s v=" "/>
    <s v=" "/>
    <s v=" "/>
  </r>
  <r>
    <s v="Ok"/>
    <s v="Ok"/>
    <s v="Ok"/>
    <x v="77"/>
    <m/>
    <n v="741"/>
    <x v="970"/>
    <s v="Italy"/>
    <s v="Milano"/>
    <x v="0"/>
    <x v="7"/>
    <x v="967"/>
    <m/>
    <s v="Other early stage\Late stage"/>
    <s v="Amedeo Giurazza"/>
    <s v="Proprietaria"/>
    <s v="Giovanni De Lisi"/>
    <s v="g.delisi@greenrailgroup.com"/>
    <x v="646"/>
    <d v="2019-02-12T00:00:00"/>
    <x v="0"/>
    <s v="VV2"/>
    <m/>
    <x v="3"/>
    <m/>
    <m/>
    <m/>
    <d v="2018-12-20T00:00:00"/>
    <x v="77"/>
    <s v="OUT"/>
    <m/>
    <m/>
    <m/>
    <m/>
    <m/>
    <m/>
    <m/>
    <m/>
    <m/>
    <m/>
    <m/>
    <m/>
    <m/>
    <m/>
    <m/>
    <m/>
    <m/>
    <m/>
    <m/>
    <m/>
    <m/>
    <m/>
    <m/>
    <m/>
    <m/>
  </r>
  <r>
    <s v="Ok"/>
    <s v="Ok"/>
    <s v="Ok"/>
    <x v="77"/>
    <m/>
    <n v="765"/>
    <x v="971"/>
    <s v="Italy"/>
    <s v="Milano"/>
    <x v="0"/>
    <x v="2"/>
    <x v="968"/>
    <m/>
    <s v="Start-up stage\Venture"/>
    <s v="Giulio Valiante"/>
    <s v="Proprietaria"/>
    <s v="Giulio Valiante"/>
    <s v="giulio.valiante@gmail.com"/>
    <x v="647"/>
    <d v="2019-02-12T00:00:00"/>
    <x v="0"/>
    <s v="VV2"/>
    <m/>
    <x v="3"/>
    <s v="Yes"/>
    <m/>
    <s v="Troppo seed; sono in raccolta per €1m. Non sono indicate metriche rilevanti (solo il transato)."/>
    <d v="2019-01-10T00:00:00"/>
    <x v="77"/>
    <s v="OUT"/>
    <m/>
    <m/>
    <m/>
    <m/>
    <m/>
    <m/>
    <m/>
    <m/>
    <m/>
    <m/>
    <m/>
    <m/>
    <m/>
    <m/>
    <m/>
    <m/>
    <m/>
    <m/>
    <m/>
    <m/>
    <m/>
    <m/>
    <m/>
    <m/>
    <m/>
  </r>
  <r>
    <s v="Ok"/>
    <s v="Ok"/>
    <s v="Ok"/>
    <x v="77"/>
    <m/>
    <n v="803"/>
    <x v="972"/>
    <s v="Abroad"/>
    <s v="Londra"/>
    <x v="10"/>
    <x v="3"/>
    <x v="969"/>
    <m/>
    <s v="Start-up stage\Venture"/>
    <s v="Roberto della Marina"/>
    <s v="Proprietaria"/>
    <s v="Domenico Mangiacapra"/>
    <s v="domenico.mangiacapra@henshingroup.com"/>
    <x v="188"/>
    <d v="2019-02-12T00:00:00"/>
    <x v="0"/>
    <s v="VV2"/>
    <m/>
    <x v="3"/>
    <m/>
    <m/>
    <s v="Rilasciato MVP a ottobre 2018; 3 progetti pilota in essere con dei clienti._x000a_In raccolta per €1m."/>
    <d v="2019-02-07T00:00:00"/>
    <x v="77"/>
    <s v="OUT"/>
    <m/>
    <m/>
    <m/>
    <m/>
    <m/>
    <m/>
    <m/>
    <m/>
    <m/>
    <m/>
    <m/>
    <m/>
    <m/>
    <m/>
    <m/>
    <m/>
    <m/>
    <m/>
    <m/>
    <m/>
    <m/>
    <m/>
    <m/>
    <m/>
    <m/>
  </r>
  <r>
    <s v="Ok"/>
    <s v="Ok"/>
    <s v="Ok"/>
    <x v="66"/>
    <m/>
    <n v="339"/>
    <x v="973"/>
    <s v="Italy"/>
    <s v="Roma"/>
    <x v="7"/>
    <x v="2"/>
    <x v="970"/>
    <m/>
    <s v="Other early stage\Late stage"/>
    <s v="Paolo Cellini-PI Campus"/>
    <s v="Investitori professionali"/>
    <s v="Emanuele Grazioli"/>
    <s v="emanuele.grazioli@zigzagsharing.com"/>
    <x v="112"/>
    <d v="2019-01-24T00:00:00"/>
    <x v="0"/>
    <s v="VV4"/>
    <s v="No"/>
    <x v="11"/>
    <m/>
    <m/>
    <s v="Round da €4m in due tranche. Invitalia ha già fatto analisi e confermato di voler fare operazione svolgendo anche ruolo di lead investor._x000a_Fatta call con Grazioli per sollecitare metriche operative (n. noleggi, clienti attivi, ecc.)."/>
    <d v="2018-05-03T00:00:00"/>
    <x v="66"/>
    <s v="OUT"/>
    <m/>
    <m/>
    <m/>
    <m/>
    <m/>
    <m/>
    <m/>
    <m/>
    <m/>
    <m/>
    <m/>
    <m/>
    <m/>
    <m/>
    <m/>
    <m/>
    <m/>
    <m/>
    <m/>
    <m/>
    <m/>
    <m/>
    <m/>
    <m/>
    <m/>
  </r>
  <r>
    <s v="Ok"/>
    <s v="Ok"/>
    <s v="Ok"/>
    <x v="66"/>
    <m/>
    <n v="568"/>
    <x v="974"/>
    <s v="Italy"/>
    <s v="Milano"/>
    <x v="0"/>
    <x v="2"/>
    <x v="971"/>
    <m/>
    <s v="Other early stage\Late stage"/>
    <s v="Autocandidatura"/>
    <s v="Autocandidatura"/>
    <s v="Mario Bortoli"/>
    <s v="mario@euclidea.com"/>
    <x v="152"/>
    <d v="2018-10-23T00:00:00"/>
    <x v="0"/>
    <s v="VV2"/>
    <m/>
    <x v="1"/>
    <m/>
    <m/>
    <m/>
    <d v="2018-10-04T00:00:00"/>
    <x v="66"/>
    <s v="OUT"/>
    <m/>
    <m/>
    <m/>
    <m/>
    <m/>
    <m/>
    <m/>
    <m/>
    <m/>
    <m/>
    <m/>
    <m/>
    <m/>
    <m/>
    <m/>
    <m/>
    <m/>
    <m/>
    <m/>
    <m/>
    <m/>
    <m/>
    <m/>
    <m/>
    <m/>
  </r>
  <r>
    <s v="Ok"/>
    <s v="Ok"/>
    <s v="Ok"/>
    <x v="21"/>
    <s v=" "/>
    <n v="2568"/>
    <x v="975"/>
    <s v="Italy"/>
    <s v="Milano"/>
    <x v="0"/>
    <x v="2"/>
    <x v="972"/>
    <s v=" "/>
    <s v="Other early stage\Late stage"/>
    <s v="Matteo Biscaglia-Tamburi Investment Partners"/>
    <s v="Investitori professionali"/>
    <s v="Matteo Biscaglia"/>
    <s v="MBiscaglia@tamburi.it"/>
    <x v="81"/>
    <d v="2022-12-07T00:00:00"/>
    <x v="0"/>
    <s v="VV5"/>
    <m/>
    <x v="1"/>
    <m/>
    <m/>
    <s v="Nata 9 anni fa._x000a_Progetti ad hoc per le pharma clienti (software ancillare), dalla durata media di 1-2 anni._x000a_Ricavi: €1,04m nel 2021, €1,73 nel 2022e. Solo il 15% del fatturato in Italia._x000a_Atteso fatturato €5m in 3-4 anni._x000a_Tra le aziende clienti: Unilever, Dompè, Danone._x000a_Round da €5m._x000a__x000a_&gt; Scalabilità del business model (progetti / servizi ad hoc)"/>
    <d v="2022-11-08T00:00:00"/>
    <x v="21"/>
    <s v="OUT"/>
    <s v=" "/>
    <s v=" "/>
    <s v=" "/>
    <s v=" "/>
    <s v=" "/>
    <s v=" "/>
    <s v=" "/>
    <s v=" "/>
    <s v=" "/>
    <s v=" "/>
    <s v=" "/>
    <s v=" "/>
    <s v=" "/>
    <s v=" "/>
    <s v=" "/>
    <s v=" "/>
    <s v=" "/>
    <s v=" "/>
    <s v=" "/>
    <s v=" "/>
    <s v=" "/>
    <s v=" "/>
    <s v=" "/>
    <s v=" "/>
    <s v=" "/>
  </r>
  <r>
    <s v="Ok"/>
    <s v="Ok"/>
    <s v="Ok"/>
    <x v="130"/>
    <s v=" "/>
    <n v="2091"/>
    <x v="976"/>
    <s v="Italy"/>
    <s v="Milano"/>
    <x v="0"/>
    <x v="1"/>
    <x v="973"/>
    <s v=" "/>
    <s v="Start-up stage\Venture"/>
    <s v="Autocandidatura"/>
    <s v="Autocandidatura"/>
    <s v="Matteo Fiammetta"/>
    <s v="matteo.fiammetta@uaf-family.com"/>
    <x v="171"/>
    <d v="2023-10-09T00:00:00"/>
    <x v="0"/>
    <s v="VV5"/>
    <m/>
    <x v="3"/>
    <s v="Yes"/>
    <m/>
    <s v="Rejected a Novembre 2022 per fase di vita, risegnalata dal founder._x000a_Lanciata a gennaio 2022, risolve il problema di accesso alle cure dell’anziano. Gli anziani/familiari possono prenotare servizi di assistenza soft: inizialmente solo servizio di compagnia, ora anche assistenza degli O.S.S._x000a_Nella seconda metà del 2022 sono passati da 21 a 128 ore di servizio prestato alle case di riposo. A metà 2023 sono a 1100 ore mensili._x000a_Business model: B2B2C, oggi si stanno spostando anche sul B2C._x000a_Cliente: maggiore è Korian (leader nel servizio), Santagostino, ecc.._x000a_Margini: 1 ora di servizio assistenza dei nipoti 3€ (il nipote viene pagato 7€, rivendono l’ora a 10€ alla casa di riposo che la rivende a 13€, l’utente finale paga 13€ + iva. O.S.S.: viene pagato 16€ e l’ora viene venduta a 21€ alla casa di riposo)._x000a_CAC: 55€_x000a_Fatturato: 2023e: €240k_x000a_Fundraised: Raccolto un pre-seed di €220k con Oltre Venture a maggio 2022._x000a_Fundraising: In raccolta nel Q12024-Q42024: €1m ad una pre-money di €3m._x000a__x000a_&gt; Motivo rejection: fase di vita. Da monitorare e da segnalare per fondo VV6 nel caso spostassero la sede al sud."/>
    <d v="2021-09-21T00:00:00"/>
    <x v="130"/>
    <s v="OUT"/>
    <s v=" "/>
    <s v=" "/>
    <s v=" "/>
    <s v=" "/>
    <s v=" "/>
    <s v=" "/>
    <s v=" "/>
    <s v=" "/>
    <s v=" "/>
    <s v=" "/>
    <s v=" "/>
    <s v=" "/>
    <s v=" "/>
    <s v=" "/>
    <s v=" "/>
    <s v=" "/>
    <s v=" "/>
    <s v=" "/>
    <s v=" "/>
    <s v=" "/>
    <s v=" "/>
    <s v=" "/>
    <s v=" "/>
    <s v=" "/>
    <s v=" "/>
  </r>
  <r>
    <s v="Ok"/>
    <s v="Ok"/>
    <s v="Ok"/>
    <x v="19"/>
    <m/>
    <n v="731"/>
    <x v="977"/>
    <s v="Italy"/>
    <s v="Pisa"/>
    <x v="19"/>
    <x v="3"/>
    <x v="974"/>
    <s v="SANT'ANNA"/>
    <s v="Other early stage\Late stage"/>
    <s v="Nicola Redi"/>
    <s v="Proprietaria"/>
    <s v="Antonio Conati Barbaro"/>
    <s v="antonio@alleantia.com"/>
    <x v="0"/>
    <d v="2019-01-22T00:00:00"/>
    <x v="0"/>
    <s v="VV2"/>
    <m/>
    <x v="1"/>
    <s v="Yes"/>
    <m/>
    <s v="Fatto incontro di aggiornamento per il 22/1._x000a_Revenue model e strategia di valorizzazione ancora in corso di definizione._x000a_Nel 2018 hanno fatturato circa €0,7m vs €0,4m del 2017; hanno sviluppato 5.000 driver._x000a_Sviluppate partnership con Cisco ed Advantech."/>
    <d v="2017-09-12T00:00:00"/>
    <x v="19"/>
    <s v="OUT"/>
    <m/>
    <m/>
    <m/>
    <m/>
    <m/>
    <m/>
    <m/>
    <m/>
    <m/>
    <m/>
    <m/>
    <m/>
    <m/>
    <m/>
    <m/>
    <m/>
    <m/>
    <m/>
    <m/>
    <m/>
    <m/>
    <m/>
    <m/>
    <m/>
    <m/>
  </r>
  <r>
    <s v="Ok"/>
    <s v="Ok"/>
    <s v="Ok"/>
    <x v="105"/>
    <s v=" "/>
    <n v="2569"/>
    <x v="978"/>
    <s v="Italy"/>
    <s v="Torino"/>
    <x v="11"/>
    <x v="3"/>
    <x v="975"/>
    <s v=" "/>
    <s v="Start-up stage\Venture"/>
    <s v="Francesco Giovanni Leonardi-Endeavor"/>
    <s v="Investitori professionali"/>
    <s v="Alessandro Ursino"/>
    <s v="a.ursino@vadosrl.com"/>
    <x v="161"/>
    <d v="2022-11-22T00:00:00"/>
    <x v="0"/>
    <s v="VV5"/>
    <m/>
    <x v="9"/>
    <m/>
    <m/>
    <s v="Fondata nel 2020._x000a_Ricavi finora pari a €70k. Hanno iniziato la commercializzazione a maggio 2022; ad oggi hanno 20 clienti (35 distributori) tra Italia e Spagna. Stimano di raggiungere un fatturato di €500k nel 2023. _x000a_Saranno in raccolta per €1m a giugno 2023._x000a__x000a_&gt; Al momento non in fundraising, fase di vita"/>
    <d v="2022-11-09T00:00:00"/>
    <x v="105"/>
    <s v="OUT"/>
    <s v=" "/>
    <s v=" "/>
    <s v=" "/>
    <s v=" "/>
    <s v=" "/>
    <s v=" "/>
    <s v=" "/>
    <s v=" "/>
    <s v=" "/>
    <s v=" "/>
    <s v=" "/>
    <s v=" "/>
    <s v=" "/>
    <s v=" "/>
    <s v=" "/>
    <s v=" "/>
    <s v=" "/>
    <s v=" "/>
    <s v=" "/>
    <s v=" "/>
    <s v=" "/>
    <s v=" "/>
    <s v=" "/>
    <s v=" "/>
    <s v=" "/>
  </r>
  <r>
    <s v="Ok"/>
    <s v="Ok"/>
    <s v="Ok"/>
    <x v="81"/>
    <m/>
    <n v="656"/>
    <x v="979"/>
    <s v="Italy"/>
    <s v="Milano"/>
    <x v="0"/>
    <x v="3"/>
    <x v="976"/>
    <m/>
    <s v="Start-up stage\Venture"/>
    <s v="Autocandidatura"/>
    <s v="Autocandidatura"/>
    <s v="Jegor Levkovskiy"/>
    <s v="jegor@checkoutfree.it"/>
    <x v="648"/>
    <d v="2018-12-23T00:00:00"/>
    <x v="0"/>
    <s v="VV2"/>
    <m/>
    <x v="3"/>
    <m/>
    <m/>
    <s v="Lo store automatizzato procede secondo il planning definito con il team. Nel primo quarto del 2019 procederanno al testing dal cliente e inserimento in un negozio reale."/>
    <d v="2018-11-15T00:00:00"/>
    <x v="81"/>
    <s v="OUT"/>
    <m/>
    <m/>
    <m/>
    <m/>
    <m/>
    <m/>
    <m/>
    <m/>
    <m/>
    <m/>
    <m/>
    <m/>
    <m/>
    <m/>
    <m/>
    <m/>
    <m/>
    <m/>
    <m/>
    <m/>
    <m/>
    <m/>
    <m/>
    <m/>
    <m/>
  </r>
  <r>
    <s v="Ok"/>
    <s v="Ok"/>
    <s v="Ok"/>
    <x v="105"/>
    <s v=" "/>
    <n v="2572"/>
    <x v="980"/>
    <s v="Italy"/>
    <s v="N.A. Italy"/>
    <x v="3"/>
    <x v="9"/>
    <x v="977"/>
    <s v=" "/>
    <s v="Start-up stage\Venture"/>
    <s v="Davide Bona-Euronext"/>
    <s v="Advisor"/>
    <s v="Davide Bona"/>
    <s v="DBona@euronext.com"/>
    <x v="649"/>
    <d v="2022-11-28T00:00:00"/>
    <x v="0"/>
    <s v="VV5"/>
    <m/>
    <x v="5"/>
    <m/>
    <m/>
    <s v="Fondata nel 2017._x000a_Fatturato 2020: €180k; 2021: €280k; 2022e: €350k. Ad oggi ha 4 clienti (multinazionali nel settore agrochimico)_x000a_Ha raccolto finora €400k. Il BP stima investimenti per €2,6m (€18m di ricavi nel 2026)._x000a__x000a_&gt; Fase di vita, percorso di crescita, business di riferimento"/>
    <d v="2022-11-11T00:00:00"/>
    <x v="105"/>
    <s v="OUT"/>
    <s v=" "/>
    <s v=" "/>
    <s v=" "/>
    <s v=" "/>
    <s v=" "/>
    <s v=" "/>
    <s v=" "/>
    <s v=" "/>
    <s v=" "/>
    <s v=" "/>
    <s v=" "/>
    <s v=" "/>
    <s v=" "/>
    <s v=" "/>
    <s v=" "/>
    <s v=" "/>
    <s v=" "/>
    <s v=" "/>
    <s v=" "/>
    <s v=" "/>
    <s v=" "/>
    <s v=" "/>
    <s v=" "/>
    <s v=" "/>
    <s v=" "/>
  </r>
  <r>
    <s v="Ok"/>
    <s v="Ok"/>
    <s v="Ok"/>
    <x v="252"/>
    <m/>
    <n v="411"/>
    <x v="981"/>
    <s v="Abroad"/>
    <s v="New York"/>
    <x v="4"/>
    <x v="1"/>
    <x v="978"/>
    <m/>
    <s v="Start-up stage\Venture"/>
    <s v="Alessandro Pontari"/>
    <s v="Proprietaria"/>
    <s v="Alessandro Piccioni"/>
    <s v="alessandro.piccioni@pbtechnology.co"/>
    <x v="132"/>
    <d v="2018-10-08T00:00:00"/>
    <x v="0"/>
    <s v="VV2"/>
    <m/>
    <x v="3"/>
    <m/>
    <m/>
    <m/>
    <d v="2018-06-07T00:00:00"/>
    <x v="252"/>
    <s v="OUT"/>
    <m/>
    <m/>
    <m/>
    <m/>
    <m/>
    <m/>
    <m/>
    <m/>
    <m/>
    <m/>
    <m/>
    <m/>
    <m/>
    <m/>
    <m/>
    <m/>
    <m/>
    <m/>
    <m/>
    <m/>
    <m/>
    <m/>
    <m/>
    <m/>
    <m/>
  </r>
  <r>
    <s v="Ok"/>
    <s v="Ok"/>
    <s v="Ok"/>
    <x v="105"/>
    <s v=" "/>
    <n v="2574"/>
    <x v="982"/>
    <s v="Italy"/>
    <s v="Pisa"/>
    <x v="19"/>
    <x v="6"/>
    <x v="979"/>
    <s v=" "/>
    <s v="Start-up stage\Venture"/>
    <s v="Samantha Barbero-Valuexmatch"/>
    <s v="Advisor"/>
    <s v="Samantha Barbero"/>
    <s v="samantha.barbero@valuexmatch.com"/>
    <x v="650"/>
    <d v="2022-11-28T00:00:00"/>
    <x v="0"/>
    <s v="VV5"/>
    <m/>
    <x v="5"/>
    <m/>
    <m/>
    <s v="Spin-off dell'Università Sant'Anna di Pisa. Fondata nel 1996,  supportava l'università nell'attività di ricerca. Dal 2004, ha iniziato a sviluppare il suo primo prodotto e nel  2016 è passata da società di sola ricerca al lancio dei prodotti sul mercato._x000a_€500k di fatturato nel 2021.  _x000a_In raccolta per €2m a una valutazione pre-money di €8-10m._x000a__x000a_&gt; Settore di riferimento, traction"/>
    <d v="2022-11-15T00:00:00"/>
    <x v="105"/>
    <s v="OUT"/>
    <s v=" "/>
    <s v=" "/>
    <s v=" "/>
    <s v=" "/>
    <s v=" "/>
    <s v=" "/>
    <s v=" "/>
    <s v=" "/>
    <s v=" "/>
    <s v=" "/>
    <s v=" "/>
    <s v=" "/>
    <s v=" "/>
    <s v=" "/>
    <s v=" "/>
    <s v=" "/>
    <s v=" "/>
    <s v=" "/>
    <s v=" "/>
    <s v=" "/>
    <s v=" "/>
    <s v=" "/>
    <s v=" "/>
    <s v=" "/>
    <s v=" "/>
  </r>
  <r>
    <s v="Ok"/>
    <s v="Ok"/>
    <s v="Ok"/>
    <x v="99"/>
    <s v=" "/>
    <n v="2576"/>
    <x v="983"/>
    <s v="Italy"/>
    <s v="Pordenone"/>
    <x v="17"/>
    <x v="2"/>
    <x v="980"/>
    <s v=" "/>
    <s v="Other early stage\Late stage"/>
    <s v="Alessandro Pontari"/>
    <s v="Proprietaria"/>
    <s v="Luca Carlucci"/>
    <s v="luca@bizaway.com"/>
    <x v="650"/>
    <d v="2022-12-20T00:00:00"/>
    <x v="0"/>
    <s v="VV5"/>
    <m/>
    <x v="2"/>
    <m/>
    <m/>
    <s v="Fatta call il 9/12: business B2B; percorso di crescita molto interessante (nel mese di novembre sono arrivati ad avere un GMV di €4m)._x000a_Dovrebbero chiudere il 2022 con ricavi (transato) di €32m (ARR di  €40-55m) con un obiettivo per il 2023 di €120m._x000a_Sta crescendo anche per linee esterne; a breve annuncera acquisizione di ramo d'azienda della 7a agenzia viaggi business in Italia._x000a_Hanno raccolto fino ad oggi €17m di cui €10m tramite round A a cui hanno partecipato anche Gellify/Azimut (€2,5m) e Exor (€3m) con una valutazione post-money di €60m._x000a_Sta raccogliendo opportunisticamente un covertibile, ad oggi ha già commitment da attuali soci per €6,5m, con le seguenti condizioni: floor €100m, cap €150m e sconto 20%._x000a_A fine 2023 si aspetta di fare un round B ad una valutazione di €300m (3x il GMV anche se i multipli di startup comparabili sono molto  più elevati)._x000a_I founder sono due e ad oggi hanno il 60% circa._x000a_Team di  136 persone di cui 28 commerciali e 60 operations (a Skoda)._x000a__x000a_&gt; Struttura del round"/>
    <d v="2022-11-15T00:00:00"/>
    <x v="99"/>
    <s v="OUT"/>
    <s v=" "/>
    <s v=" "/>
    <s v=" "/>
    <s v=" "/>
    <s v=" "/>
    <s v=" "/>
    <s v=" "/>
    <s v=" "/>
    <s v=" "/>
    <s v=" "/>
    <s v=" "/>
    <s v=" "/>
    <s v=" "/>
    <s v=" "/>
    <s v=" "/>
    <s v=" "/>
    <s v=" "/>
    <s v=" "/>
    <s v=" "/>
    <s v=" "/>
    <s v=" "/>
    <s v=" "/>
    <s v=" "/>
    <s v=" "/>
    <s v=" "/>
  </r>
  <r>
    <s v="Ok"/>
    <s v="Fuori Range"/>
    <s v="Ok"/>
    <x v="105"/>
    <s v=" "/>
    <n v="2577"/>
    <x v="984"/>
    <s v="Italy"/>
    <s v="Bari"/>
    <x v="6"/>
    <x v="2"/>
    <x v="981"/>
    <s v=" "/>
    <s v="Start-up stage\Venture"/>
    <s v="Autocandidatura"/>
    <s v="Autocandidatura"/>
    <s v="Antonio Baldassarre"/>
    <s v="a.baldassarre@cocobuk.com"/>
    <x v="650"/>
    <d v="2022-11-28T00:00:00"/>
    <x v="0"/>
    <s v="VV5"/>
    <m/>
    <x v="3"/>
    <m/>
    <m/>
    <s v="Fondata nel 2017._x000a_Ricavi 2022: €315k (GMV pari a €3,9m). L’obiettivo è raccogliere €1m e arrivare a €3m di fatturato nel 2025 (previsto €1m nel 2023)._x000a__x000a_&gt; Fase di vita, size del round, business model"/>
    <d v="2022-11-07T00:00:00"/>
    <x v="105"/>
    <s v="OUT"/>
    <s v=" "/>
    <s v=" "/>
    <s v=" "/>
    <s v=" "/>
    <s v=" "/>
    <s v=" "/>
    <s v=" "/>
    <s v=" "/>
    <s v=" "/>
    <s v=" "/>
    <s v=" "/>
    <s v=" "/>
    <s v=" "/>
    <s v=" "/>
    <s v=" "/>
    <s v=" "/>
    <s v=" "/>
    <s v=" "/>
    <s v=" "/>
    <s v=" "/>
    <s v=" "/>
    <s v=" "/>
    <s v=" "/>
    <s v=" "/>
    <s v=" "/>
  </r>
  <r>
    <s v="Ok"/>
    <s v="Ok"/>
    <s v="Ok"/>
    <x v="252"/>
    <m/>
    <n v="574"/>
    <x v="985"/>
    <s v="Italy"/>
    <s v="Milano"/>
    <x v="0"/>
    <x v="3"/>
    <x v="982"/>
    <m/>
    <s v="Start-up stage\Venture"/>
    <s v="Cristina Bini-FII/CDP"/>
    <s v="Investitori professionali"/>
    <s v="Paolo Mazzari"/>
    <s v="p.mazzari@booleserver.com"/>
    <x v="651"/>
    <d v="2018-11-20T00:00:00"/>
    <x v="0"/>
    <s v="VV2"/>
    <m/>
    <x v="9"/>
    <m/>
    <m/>
    <s v="Richiesto incontro; in questo momento sono in fase di due diligence e nel caso si faranno sentire più avanti."/>
    <d v="2018-10-11T00:00:00"/>
    <x v="252"/>
    <s v="OUT"/>
    <m/>
    <m/>
    <m/>
    <m/>
    <m/>
    <m/>
    <m/>
    <m/>
    <m/>
    <m/>
    <m/>
    <m/>
    <m/>
    <m/>
    <m/>
    <m/>
    <m/>
    <m/>
    <m/>
    <m/>
    <m/>
    <m/>
    <m/>
    <m/>
    <m/>
  </r>
  <r>
    <s v="Ok"/>
    <s v="Ok"/>
    <s v="Ok"/>
    <x v="94"/>
    <s v=" "/>
    <n v="2579"/>
    <x v="986"/>
    <s v="Italy"/>
    <s v="Brescia"/>
    <x v="0"/>
    <x v="3"/>
    <x v="983"/>
    <s v=" "/>
    <s v="Start-up stage\Venture"/>
    <s v="Autocandidatura"/>
    <s v="Autocandidatura"/>
    <s v="Irene Stramaccioni"/>
    <s v="irene.stramaccioni@mipu.eu"/>
    <x v="81"/>
    <d v="2023-02-10T00:00:00"/>
    <x v="0"/>
    <s v="VV5"/>
    <m/>
    <x v="1"/>
    <m/>
    <m/>
    <s v="Fondata nel 2012._x000a_Offrono una piattaforma + servizi dedicati alla manutenzione predittiva, energy management e AI applicata ai processi industriali. _x000a_+300 clienti_x000a_€7m di fatturato aggregato, 25% di EBITDA. Obiettivo x8-10 in 3-4 anni._x000a_Holding con 4 controllate._x000a_Non hanno ancora chiaro come strutturare l'aucap._x000a__x000a_Motivo rejection: scalabilità, fase di vita successiva a quella target di Vertis"/>
    <d v="2022-11-15T00:00:00"/>
    <x v="94"/>
    <s v="OUT"/>
    <s v=" "/>
    <s v=" "/>
    <s v=" "/>
    <s v=" "/>
    <s v=" "/>
    <s v=" "/>
    <s v=" "/>
    <s v=" "/>
    <s v=" "/>
    <s v=" "/>
    <s v=" "/>
    <s v=" "/>
    <s v=" "/>
    <s v=" "/>
    <s v=" "/>
    <s v=" "/>
    <s v=" "/>
    <s v=" "/>
    <s v=" "/>
    <s v=" "/>
    <s v=" "/>
    <s v=" "/>
    <s v=" "/>
    <s v=" "/>
    <s v=" "/>
  </r>
  <r>
    <s v="Ok"/>
    <s v="Ok"/>
    <s v="Ok"/>
    <x v="105"/>
    <s v=" "/>
    <n v="2580"/>
    <x v="987"/>
    <s v="Italy"/>
    <s v="Monza"/>
    <x v="0"/>
    <x v="2"/>
    <x v="984"/>
    <s v=" "/>
    <s v="Start-up stage\Venture"/>
    <s v="Elena Vittone"/>
    <s v="Proprietaria"/>
    <s v="Luca Silvia"/>
    <s v="luca@holidoit.com"/>
    <x v="650"/>
    <d v="2022-11-28T00:00:00"/>
    <x v="0"/>
    <s v="VV5"/>
    <m/>
    <x v="3"/>
    <m/>
    <m/>
    <s v="Raccolto un pre-seed da €400k ad aprile 2022._x000a_GMV Q3 2022; €485k._x000a__x000a_&gt; Fase di vita, settore di riferimento"/>
    <d v="2022-11-15T00:00:00"/>
    <x v="105"/>
    <s v="OUT"/>
    <s v=" "/>
    <s v=" "/>
    <s v=" "/>
    <s v=" "/>
    <s v=" "/>
    <s v=" "/>
    <s v=" "/>
    <s v=" "/>
    <s v=" "/>
    <s v=" "/>
    <s v=" "/>
    <s v=" "/>
    <s v=" "/>
    <s v=" "/>
    <s v=" "/>
    <s v=" "/>
    <s v=" "/>
    <s v=" "/>
    <s v=" "/>
    <s v=" "/>
    <s v=" "/>
    <s v=" "/>
    <s v=" "/>
    <s v=" "/>
    <s v=" "/>
  </r>
  <r>
    <s v="Ok"/>
    <s v="Ok"/>
    <s v="Ok"/>
    <x v="105"/>
    <s v=" "/>
    <n v="2163"/>
    <x v="988"/>
    <s v="Italy"/>
    <s v="Torino "/>
    <x v="11"/>
    <x v="3"/>
    <x v="985"/>
    <s v=" "/>
    <s v="Start-up stage\Venture"/>
    <s v="Autocandidatura"/>
    <s v="Autocandidatura"/>
    <s v="Andrea Romani"/>
    <s v="a.romani@adbcorporate.it"/>
    <x v="522"/>
    <d v="2022-11-28T00:00:00"/>
    <x v="0"/>
    <s v="VV5"/>
    <m/>
    <x v="3"/>
    <m/>
    <m/>
    <s v="Fondata nel 2020._x000a_Round da €1m (con un commitment di €60k)._x000a_Ad oggi pre-revenues (firmate 10 LoI con potenziali clienti)._x000a__x000a_&gt; Fase di vita (traction commerciale non ancora consolidata), size del round"/>
    <d v="2021-10-13T00:00:00"/>
    <x v="105"/>
    <s v="OUT"/>
    <s v=" "/>
    <s v=" "/>
    <s v=" "/>
    <s v=" "/>
    <s v=" "/>
    <s v=" "/>
    <s v=" "/>
    <s v=" "/>
    <s v=" "/>
    <s v=" "/>
    <s v=" "/>
    <s v=" "/>
    <s v=" "/>
    <s v=" "/>
    <s v=" "/>
    <s v=" "/>
    <s v=" "/>
    <s v=" "/>
    <s v=" "/>
    <s v=" "/>
    <s v=" "/>
    <s v=" "/>
    <s v=" "/>
    <s v=" "/>
    <s v=" "/>
  </r>
  <r>
    <s v="Ok"/>
    <s v="Ok"/>
    <s v="Ok"/>
    <x v="126"/>
    <s v=" "/>
    <n v="2581"/>
    <x v="989"/>
    <s v="Italy"/>
    <s v="Firenze"/>
    <x v="19"/>
    <x v="3"/>
    <x v="986"/>
    <s v=" "/>
    <s v="Start-up stage\Venture"/>
    <s v="Autocandidatura"/>
    <s v="Autocandidatura"/>
    <s v="Michelangelo Guarise"/>
    <s v="michelangelo@volumio.org"/>
    <x v="652"/>
    <d v="2024-10-07T00:00:00"/>
    <x v="0"/>
    <s v="VV5"/>
    <m/>
    <x v="1"/>
    <m/>
    <m/>
    <s v="Rejected a novembre 2022 con motivazione 1.h  e a settembre 2024 con motivazione 1.h_x000a_Team: 6 persone_x000a_Business model: Free users; paid users._x000a_Ricavi: 2019: €230k; 2020: €250k; 2021: €600k; 2022: stimavano di chiudere con €700k. Dal BP che ci hanno fornito i ricavi nel 2024 sono pari a 0 nel B2C; 2025e: €454k._x000a_Fundraising: €2m_x000a__x000a_&gt; motivo rejection: business model poco scalabile e percorso di crescita. Rispondere anche Roadshow. Capire con fondo VV6, potrebbe avere sede al sud."/>
    <d v="2022-11-16T00:00:00"/>
    <x v="126"/>
    <s v="OUT"/>
    <s v=" "/>
    <s v=" "/>
    <s v=" "/>
    <s v=" "/>
    <s v=" "/>
    <s v=" "/>
    <s v=" "/>
    <s v=" "/>
    <s v=" "/>
    <s v=" "/>
    <s v=" "/>
    <s v=" "/>
    <s v=" "/>
    <s v=" "/>
    <s v=" "/>
    <s v=" "/>
    <s v=" "/>
    <s v=" "/>
    <s v=" "/>
    <s v=" "/>
    <s v=" "/>
    <s v=" "/>
    <s v=" "/>
    <s v=" "/>
    <s v=" "/>
  </r>
  <r>
    <s v="Ok"/>
    <s v="Ok"/>
    <s v="Ok"/>
    <x v="252"/>
    <m/>
    <n v="605"/>
    <x v="990"/>
    <s v="Italy"/>
    <s v="Roma"/>
    <x v="7"/>
    <x v="2"/>
    <x v="987"/>
    <m/>
    <s v="Start-up stage\Venture"/>
    <s v="Massimo Tartaro-Tefen &amp; Partners"/>
    <s v="Advisor"/>
    <s v="Massimo Tartaro"/>
    <s v="MTartaro@tefen.com"/>
    <x v="653"/>
    <d v="2018-11-15T00:00:00"/>
    <x v="0"/>
    <s v="VV4"/>
    <s v="No"/>
    <x v="3"/>
    <m/>
    <m/>
    <s v="Sono ancora in una fase di lancio commerciale."/>
    <d v="2018-10-25T00:00:00"/>
    <x v="252"/>
    <s v="OUT"/>
    <m/>
    <m/>
    <m/>
    <m/>
    <m/>
    <m/>
    <m/>
    <m/>
    <m/>
    <m/>
    <m/>
    <m/>
    <m/>
    <m/>
    <m/>
    <m/>
    <m/>
    <m/>
    <m/>
    <m/>
    <m/>
    <m/>
    <m/>
    <m/>
    <m/>
  </r>
  <r>
    <s v="Ok"/>
    <s v="Ok"/>
    <s v="Ok"/>
    <x v="253"/>
    <s v=" "/>
    <n v="2587"/>
    <x v="991"/>
    <s v="Italy"/>
    <s v="Arezzo"/>
    <x v="19"/>
    <x v="6"/>
    <x v="988"/>
    <s v=" "/>
    <s v="Other early stage\Late stage"/>
    <s v="Francesco Di Blasio-BizPlace"/>
    <s v="Investitori professionali"/>
    <s v="Francesco Di Blasio-BizPlace"/>
    <s v="francesco.diblasio@bizplace.it"/>
    <x v="654"/>
    <d v="2024-06-17T00:00:00"/>
    <x v="0"/>
    <s v="VV5"/>
    <m/>
    <x v="1"/>
    <m/>
    <m/>
    <s v="Rejected a febbraio 2023 con motivazione 1.a_x000a_Fondata nel 2018._x000a_60 farmacie partner, 2k pazienti._x000a_Il 2022 dovrebbe chiudersi con circa €1,1m di fatturato (vs. €115k del 2021)._x000a_In raccolta per €2m per completare lo sviluppo tecnologico della piattaforma online, integrare il comparto HR, avviare attività promozionali ed iniziare l'attività di internazionalizzazione. Pre-money valuation attesa: €10m._x000a_Finora hanno raccolto €300k in crowdfunding da 40 soci (metà diretti, metà nel capitale tramite una SIM), ad una pre-money valuation di €1,8m (ha ceduto il 16%)._x000a_Nessun dipendente (tutti i collaboratori in partita IVA)._x000a__x000a_&gt;Analizzati dal fondo VV6 perchè hanno intenzione di aprire una sede al sud. motivo rejection: scalabilità del modello (integrazioni e automazione ancora da sviluppare), assenza di un team, governance."/>
    <d v="2022-11-25T00:00:00"/>
    <x v="253"/>
    <s v="OUT"/>
    <s v=" "/>
    <s v=" "/>
    <s v=" "/>
    <s v=" "/>
    <s v=" "/>
    <s v=" "/>
    <s v=" "/>
    <s v=" "/>
    <s v=" "/>
    <s v=" "/>
    <s v=" "/>
    <s v=" "/>
    <s v=" "/>
    <s v=" "/>
    <s v=" "/>
    <s v=" "/>
    <s v=" "/>
    <s v=" "/>
    <s v=" "/>
    <s v=" "/>
    <s v=" "/>
    <s v=" "/>
    <s v=" "/>
    <s v=" "/>
    <s v=" "/>
  </r>
  <r>
    <s v="Ok"/>
    <s v="Ok"/>
    <s v="Ok"/>
    <x v="21"/>
    <s v=" "/>
    <n v="2588"/>
    <x v="992"/>
    <s v="Italy"/>
    <s v="Roma"/>
    <x v="7"/>
    <x v="3"/>
    <x v="989"/>
    <s v=" "/>
    <s v="Other early stage\Late stage"/>
    <s v="Giovanni Pinelli"/>
    <s v="Advisor"/>
    <s v="Roberto D'Anna"/>
    <s v="roberto.danna@dreamcapitalpartners.com"/>
    <x v="655"/>
    <d v="2022-12-07T00:00:00"/>
    <x v="0"/>
    <s v="VV5"/>
    <m/>
    <x v="12"/>
    <m/>
    <m/>
    <s v="Fondata nel 1991._x000a_Ricavi 2021 €5,7m (vs. €6,3m nel 2020)._x000a_In raccolta per €5m._x000a__x000a_&gt; Percorso di crescita"/>
    <d v="2022-11-28T00:00:00"/>
    <x v="21"/>
    <s v="OUT"/>
    <s v=" "/>
    <s v=" "/>
    <s v=" "/>
    <s v=" "/>
    <s v=" "/>
    <s v=" "/>
    <s v=" "/>
    <s v=" "/>
    <s v=" "/>
    <s v=" "/>
    <s v=" "/>
    <s v=" "/>
    <s v=" "/>
    <s v=" "/>
    <s v=" "/>
    <s v=" "/>
    <s v=" "/>
    <s v=" "/>
    <s v=" "/>
    <s v=" "/>
    <s v=" "/>
    <s v=" "/>
    <s v=" "/>
    <s v=" "/>
    <s v=" "/>
  </r>
  <r>
    <s v="Ok"/>
    <s v="Ok"/>
    <s v="Ok"/>
    <x v="88"/>
    <s v=" "/>
    <n v="2589"/>
    <x v="993"/>
    <s v="Italy"/>
    <s v="N.A. Italy"/>
    <x v="3"/>
    <x v="3"/>
    <x v="990"/>
    <s v=" "/>
    <s v="Other early stage\Late stage"/>
    <s v="Autocandidatura"/>
    <s v="Autocandidatura"/>
    <s v="Raffi Salibian"/>
    <s v="Raffi.Salibian@HL.com"/>
    <x v="656"/>
    <d v="2023-03-02T00:00:00"/>
    <x v="0"/>
    <s v="VV5"/>
    <m/>
    <x v="11"/>
    <m/>
    <m/>
    <s v="Ricavi '21: €1,3m; 22e: €1,8m_x000a__x000a_&gt; Fatta call con advisor, doveva fissare call con l'imprenditore ma non ci ha poi dato nessun riscontro."/>
    <d v="2022-11-29T00:00:00"/>
    <x v="88"/>
    <s v="OUT"/>
    <s v=" "/>
    <s v=" "/>
    <s v=" "/>
    <s v=" "/>
    <s v=" "/>
    <s v=" "/>
    <s v=" "/>
    <s v=" "/>
    <s v=" "/>
    <s v=" "/>
    <s v=" "/>
    <s v=" "/>
    <s v=" "/>
    <s v=" "/>
    <s v=" "/>
    <s v=" "/>
    <s v=" "/>
    <s v=" "/>
    <s v=" "/>
    <s v=" "/>
    <s v=" "/>
    <s v=" "/>
    <s v=" "/>
    <s v=" "/>
    <s v=" "/>
  </r>
  <r>
    <s v="Ok"/>
    <s v="Ok"/>
    <s v="Ok"/>
    <x v="87"/>
    <m/>
    <n v="565"/>
    <x v="994"/>
    <s v="Italy"/>
    <s v="Pescara"/>
    <x v="16"/>
    <x v="3"/>
    <x v="991"/>
    <m/>
    <s v="Start-up stage\Venture"/>
    <s v="Autocandidatura"/>
    <s v="Autocandidatura"/>
    <s v="Luciano Febbo"/>
    <s v="lucianofebbo@hoau.it"/>
    <x v="657"/>
    <d v="2018-11-08T00:00:00"/>
    <x v="0"/>
    <s v="VV2"/>
    <m/>
    <x v="3"/>
    <m/>
    <m/>
    <s v="Fase early._x000a_Richieste informazioni su integrazione con sistemi gestionali mondo hospitality."/>
    <d v="2018-10-04T00:00:00"/>
    <x v="87"/>
    <s v="OUT"/>
    <m/>
    <m/>
    <m/>
    <m/>
    <m/>
    <m/>
    <m/>
    <m/>
    <m/>
    <m/>
    <m/>
    <m/>
    <m/>
    <m/>
    <m/>
    <m/>
    <m/>
    <m/>
    <m/>
    <m/>
    <m/>
    <m/>
    <m/>
    <m/>
    <m/>
  </r>
  <r>
    <s v="Ok"/>
    <s v="Ok"/>
    <s v="Ok"/>
    <x v="79"/>
    <s v=" "/>
    <n v="2582"/>
    <x v="995"/>
    <s v="Italy"/>
    <s v="Milano"/>
    <x v="0"/>
    <x v="2"/>
    <x v="992"/>
    <s v=" "/>
    <s v="Start-up stage\Venture"/>
    <s v="Fabiana Martone"/>
    <s v="Proprietaria"/>
    <s v="Andrea Colombo"/>
    <s v="andrea.colombo@tulou.life"/>
    <x v="658"/>
    <d v="2023-03-15T00:00:00"/>
    <x v="0"/>
    <s v="VV5"/>
    <m/>
    <x v="2"/>
    <m/>
    <m/>
    <s v="Fondata nel 2020._x000a_Finora ha raccolto €5,5m (seed round) ad una pre-money di €10m._x000a_3 edifici in gestione a Milano e Monza._x000a_Stanno cambiando il modello, da co-living a built-to-rent._x000a_In raccolta per €25m, di cui €20m per l'acquisizione di immobili (in un veicolo dedicato o in Tulou) + €5m per tech &amp; operations. Pre-money attesa: €30m."/>
    <d v="2022-11-23T00:00:00"/>
    <x v="79"/>
    <s v="OUT"/>
    <s v=" "/>
    <s v=" "/>
    <s v=" "/>
    <s v=" "/>
    <s v=" "/>
    <s v=" "/>
    <s v=" "/>
    <s v=" "/>
    <s v=" "/>
    <s v=" "/>
    <s v=" "/>
    <s v=" "/>
    <s v=" "/>
    <s v=" "/>
    <s v=" "/>
    <s v=" "/>
    <s v=" "/>
    <s v=" "/>
    <s v=" "/>
    <s v=" "/>
    <s v=" "/>
    <s v=" "/>
    <s v=" "/>
    <s v=" "/>
    <s v=" "/>
  </r>
  <r>
    <s v="Ok"/>
    <s v="Ok"/>
    <s v="Ok"/>
    <x v="99"/>
    <s v=" "/>
    <n v="2593"/>
    <x v="996"/>
    <s v="Italy"/>
    <s v="Milano"/>
    <x v="0"/>
    <x v="3"/>
    <x v="993"/>
    <s v=" "/>
    <s v="Start-up stage\Venture"/>
    <s v="Fabio Mondini-Growth Capital"/>
    <s v="Advisor"/>
    <s v="Fabio Mondini"/>
    <s v="fmondini@growthcapital.it"/>
    <x v="659"/>
    <d v="2022-12-20T00:00:00"/>
    <x v="0"/>
    <s v="VV5"/>
    <m/>
    <x v="9"/>
    <m/>
    <m/>
    <s v="Fondata nel 2019._x000a_In raccolta per €6,5m per sviluppare la fase pre-pilot. La società ha già un soft commitment da parte del socio Eureka! Venture per coprire parte del round. Sta cercando un co-lead che possa investire un ticket da almeno €2-3m._x000a__x000a_&gt; Fase di vita"/>
    <d v="2022-12-01T00:00:00"/>
    <x v="99"/>
    <s v="OUT"/>
    <s v=" "/>
    <s v=" "/>
    <s v=" "/>
    <s v=" "/>
    <s v=" "/>
    <s v=" "/>
    <s v=" "/>
    <s v=" "/>
    <s v=" "/>
    <s v=" "/>
    <s v=" "/>
    <s v=" "/>
    <s v=" "/>
    <s v=" "/>
    <s v=" "/>
    <s v=" "/>
    <s v=" "/>
    <s v=" "/>
    <s v=" "/>
    <s v=" "/>
    <s v=" "/>
    <s v=" "/>
    <s v=" "/>
    <s v=" "/>
    <s v=" "/>
  </r>
  <r>
    <s v="Ok"/>
    <s v="Ok"/>
    <s v="Ok"/>
    <x v="121"/>
    <s v=" "/>
    <n v="2602"/>
    <x v="997"/>
    <s v="Italy"/>
    <s v="Bologna"/>
    <x v="1"/>
    <x v="2"/>
    <x v="994"/>
    <s v=" "/>
    <s v="Start-up stage\Venture"/>
    <s v="Giovanni Caroli"/>
    <s v="Advisor"/>
    <s v="Giovanni Caroli"/>
    <s v="giovanni.caroli@gcadvisory.me"/>
    <x v="660"/>
    <d v="2023-01-09T00:00:00"/>
    <x v="0"/>
    <s v="VV5"/>
    <m/>
    <x v="12"/>
    <m/>
    <m/>
    <s v="Detenuta dalla holding di controllo SettePuntoNove S.r.l._x000a_Ricavi: €470k nel 2019, €441k nel 2020, €373k nel 2021, €985k nel 2022E._x000a__x000a_&gt; Business model, percorso di crescita"/>
    <d v="2022-12-13T00:00:00"/>
    <x v="121"/>
    <s v="OUT"/>
    <s v=" "/>
    <s v=" "/>
    <s v=" "/>
    <s v=" "/>
    <s v=" "/>
    <s v=" "/>
    <s v=" "/>
    <s v=" "/>
    <s v=" "/>
    <s v=" "/>
    <s v=" "/>
    <s v=" "/>
    <s v=" "/>
    <s v=" "/>
    <s v=" "/>
    <s v=" "/>
    <s v=" "/>
    <s v=" "/>
    <s v=" "/>
    <s v=" "/>
    <s v=" "/>
    <s v=" "/>
    <s v=" "/>
    <s v=" "/>
    <s v=" "/>
  </r>
  <r>
    <s v="Ok"/>
    <s v="Ok"/>
    <s v="Ok"/>
    <x v="121"/>
    <s v=" "/>
    <n v="2603"/>
    <x v="998"/>
    <s v="Italy"/>
    <s v="Modena"/>
    <x v="1"/>
    <x v="7"/>
    <x v="995"/>
    <s v=" "/>
    <s v="Other early stage\Late stage"/>
    <s v="Giovanni Caroli"/>
    <s v="Advisor"/>
    <s v="Giovanni Caroli"/>
    <s v="giovanni.caroli@gcadvisory.me"/>
    <x v="660"/>
    <d v="2023-01-09T00:00:00"/>
    <x v="0"/>
    <s v="VV5"/>
    <m/>
    <x v="12"/>
    <m/>
    <m/>
    <s v="Detenuta dalla holding di controllo SettePuntoNove S.r.l._x000a_Ricavi: €1,4m nel 2019. €693k nel 2020, €1,2m nel 2021, €1,5m nel 2022E._x000a__x000a_&gt; Business model, mercato di riferimento"/>
    <d v="2022-12-13T00:00:00"/>
    <x v="121"/>
    <s v="OUT"/>
    <s v=" "/>
    <s v=" "/>
    <s v=" "/>
    <s v=" "/>
    <s v=" "/>
    <s v=" "/>
    <s v=" "/>
    <s v=" "/>
    <s v=" "/>
    <s v=" "/>
    <s v=" "/>
    <s v=" "/>
    <s v=" "/>
    <s v=" "/>
    <s v=" "/>
    <s v=" "/>
    <s v=" "/>
    <s v=" "/>
    <s v=" "/>
    <s v=" "/>
    <s v=" "/>
    <s v=" "/>
    <s v=" "/>
    <s v=" "/>
    <s v=" "/>
  </r>
  <r>
    <s v="Ok"/>
    <s v="Ok"/>
    <s v="Ok"/>
    <x v="249"/>
    <s v=" "/>
    <n v="2605"/>
    <x v="999"/>
    <s v="Italy"/>
    <s v="Napoli"/>
    <x v="12"/>
    <x v="2"/>
    <x v="996"/>
    <s v=" "/>
    <s v="Start-up stage\Venture"/>
    <s v="Autocandidatura"/>
    <s v="Autocandidatura"/>
    <s v="Mario Mariano"/>
    <s v="mario@skycab.io"/>
    <x v="85"/>
    <d v="2023-09-21T00:00:00"/>
    <x v="0"/>
    <s v="VV5"/>
    <m/>
    <x v="3"/>
    <m/>
    <m/>
    <s v="Fondata nel 2020._x000a_Da poche settimane hanno aperto un round seed stage che contano di chiudere nei prossimi 2 mesi._x000a__x000a_Rejected a gennaio 2023 con motivazione 1.f (Giulio consiglia di non procedere: player piccolo, competitor UK che sta prendendo quote di mercato)._x000a_Ricavi: €2021: €2,8k; 2022: €3k_x000a__x000a_&gt;motivo rejection: fase di vita, dubbi anche circa la difendibilità dell'iniziativa."/>
    <d v="2022-12-14T00:00:00"/>
    <x v="249"/>
    <s v="OUT"/>
    <s v=" "/>
    <s v=" "/>
    <s v=" "/>
    <s v=" "/>
    <s v=" "/>
    <s v=" "/>
    <s v=" "/>
    <s v=" "/>
    <s v=" "/>
    <s v=" "/>
    <s v=" "/>
    <s v=" "/>
    <s v=" "/>
    <s v=" "/>
    <s v=" "/>
    <s v=" "/>
    <s v=" "/>
    <s v=" "/>
    <s v=" "/>
    <s v=" "/>
    <s v=" "/>
    <s v=" "/>
    <s v=" "/>
    <s v=" "/>
    <s v=" "/>
  </r>
  <r>
    <s v="Ok"/>
    <s v="Ok"/>
    <s v="Ok"/>
    <x v="87"/>
    <m/>
    <n v="597"/>
    <x v="1000"/>
    <s v="Italy"/>
    <s v="Roma"/>
    <x v="7"/>
    <x v="3"/>
    <x v="997"/>
    <m/>
    <s v="Start-up stage\Venture"/>
    <s v="Autocandidatura"/>
    <s v="Autocandidatura"/>
    <s v="Flavia D’Altrui"/>
    <s v="f.daltrui@he rotechnology.it"/>
    <x v="661"/>
    <d v="2018-11-13T00:00:00"/>
    <x v="0"/>
    <s v="VV4"/>
    <s v="No"/>
    <x v="3"/>
    <m/>
    <m/>
    <s v="Seed."/>
    <d v="2018-10-18T00:00:00"/>
    <x v="87"/>
    <s v="OUT"/>
    <m/>
    <m/>
    <m/>
    <m/>
    <m/>
    <m/>
    <m/>
    <m/>
    <m/>
    <m/>
    <m/>
    <m/>
    <m/>
    <m/>
    <m/>
    <m/>
    <m/>
    <m/>
    <m/>
    <m/>
    <m/>
    <m/>
    <m/>
    <m/>
    <m/>
  </r>
  <r>
    <s v="Ok"/>
    <s v="Ok"/>
    <s v="Ok"/>
    <x v="59"/>
    <s v=" "/>
    <n v="2607"/>
    <x v="1001"/>
    <s v="Italy"/>
    <s v="Milano"/>
    <x v="0"/>
    <x v="3"/>
    <x v="998"/>
    <s v=" "/>
    <s v="Other early stage\Late stage"/>
    <s v="Federico Fini-Karma VC"/>
    <s v="Advisor"/>
    <s v="Federico Fini"/>
    <s v="federico@karma.vc"/>
    <x v="85"/>
    <d v="2023-01-24T00:00:00"/>
    <x v="0"/>
    <s v="VV5"/>
    <m/>
    <x v="16"/>
    <m/>
    <m/>
    <s v="Hanno legal entity e operations in Italia._x000a_Abbiamo scritto a Federico di Karma VC (fondo che ha investito in Xolo) per assicurarsi che sia complaint con i regolamenti di VV5, ma ci ha detto che probabilmente faranno un round interno."/>
    <d v="2022-12-14T00:00:00"/>
    <x v="59"/>
    <s v="OUT"/>
    <s v=" "/>
    <s v=" "/>
    <s v=" "/>
    <s v=" "/>
    <s v=" "/>
    <s v=" "/>
    <s v=" "/>
    <s v=" "/>
    <s v=" "/>
    <s v=" "/>
    <s v=" "/>
    <s v=" "/>
    <s v=" "/>
    <s v=" "/>
    <s v=" "/>
    <s v=" "/>
    <s v=" "/>
    <s v=" "/>
    <s v=" "/>
    <s v=" "/>
    <s v=" "/>
    <s v=" "/>
    <s v=" "/>
    <s v=" "/>
    <s v=" "/>
  </r>
  <r>
    <s v="Ok"/>
    <s v="Ok"/>
    <s v="Ok"/>
    <x v="121"/>
    <s v=" "/>
    <n v="2608"/>
    <x v="1002"/>
    <s v="Italy"/>
    <s v="Lecce"/>
    <x v="6"/>
    <x v="2"/>
    <x v="999"/>
    <s v=" "/>
    <s v="Other early stage\Late stage"/>
    <s v="Alessandro Pontari"/>
    <s v="Proprietaria"/>
    <s v="Andrea Lippolis"/>
    <s v="andrea.lippolis@vitameals.com"/>
    <x v="85"/>
    <d v="2023-01-09T00:00:00"/>
    <x v="0"/>
    <s v="VV5"/>
    <m/>
    <x v="5"/>
    <m/>
    <m/>
    <s v="Fondata nel 2015._x000a_Ricavi: €1m nel 2021, €2,5m nel 2022E._x000a_Series A da €7,5m (SAFE con 20% di sconto, €15m floor e €25 cap), di cui il 60% raccolti."/>
    <d v="2022-12-14T00:00:00"/>
    <x v="121"/>
    <s v="OUT"/>
    <s v=" "/>
    <s v=" "/>
    <s v=" "/>
    <s v=" "/>
    <s v=" "/>
    <s v=" "/>
    <s v=" "/>
    <s v=" "/>
    <s v=" "/>
    <s v=" "/>
    <s v=" "/>
    <s v=" "/>
    <s v=" "/>
    <s v=" "/>
    <s v=" "/>
    <s v=" "/>
    <s v=" "/>
    <s v=" "/>
    <s v=" "/>
    <s v=" "/>
    <s v=" "/>
    <s v=" "/>
    <s v=" "/>
    <s v=" "/>
    <s v=" "/>
  </r>
  <r>
    <s v="Ok"/>
    <s v="Ok"/>
    <s v="Ok"/>
    <x v="121"/>
    <s v=" "/>
    <n v="2610"/>
    <x v="1003"/>
    <s v="Italy"/>
    <s v="Milano"/>
    <x v="0"/>
    <x v="1"/>
    <x v="1000"/>
    <s v=" "/>
    <s v="Start-up stage\Venture"/>
    <s v="Federico Smanio-Wylab"/>
    <s v="Altri"/>
    <s v="Daniele Gusmini"/>
    <s v="daniele.gusmini@gymnasio.it"/>
    <x v="662"/>
    <d v="2023-01-09T00:00:00"/>
    <x v="0"/>
    <s v="VV5"/>
    <m/>
    <x v="3"/>
    <m/>
    <m/>
    <s v="Fondata nel 2021._x000a_Hanno iniziato a vendere il SaaS  ad ottobre 2022 e da allora hanno chiuso 6 contratti con note piattaforme europee di fitness . _x000a_In raccolta per un seed round in Q1 '23 da €700k._x000a__x000a_&gt; Fase di vita, size del round"/>
    <d v="2022-12-19T00:00:00"/>
    <x v="121"/>
    <s v="OUT"/>
    <s v=" "/>
    <s v=" "/>
    <s v=" "/>
    <s v=" "/>
    <s v=" "/>
    <s v=" "/>
    <s v=" "/>
    <s v=" "/>
    <s v=" "/>
    <s v=" "/>
    <s v=" "/>
    <s v=" "/>
    <s v=" "/>
    <s v=" "/>
    <s v=" "/>
    <s v=" "/>
    <s v=" "/>
    <s v=" "/>
    <s v=" "/>
    <s v=" "/>
    <s v=" "/>
    <s v=" "/>
    <s v=" "/>
    <s v=" "/>
    <s v=" "/>
  </r>
  <r>
    <s v="Ok"/>
    <s v="Ok"/>
    <s v="Ok"/>
    <x v="96"/>
    <s v=" "/>
    <n v="2611"/>
    <x v="1004"/>
    <s v="Italy"/>
    <s v="Lucca"/>
    <x v="19"/>
    <x v="10"/>
    <x v="1001"/>
    <s v=" "/>
    <s v="Start-up stage\Venture"/>
    <s v="Daniele Genovesi-Cdp"/>
    <s v="Investitori professionali"/>
    <s v="Samuele Nannini"/>
    <s v="samuele@hygge-dog.com"/>
    <x v="663"/>
    <d v="2024-11-15T00:00:00"/>
    <x v="3"/>
    <s v="VV5"/>
    <m/>
    <x v="3"/>
    <m/>
    <s v="Yes"/>
    <s v="Team: 6 persone (di cui 3 founder)._x000a_Prodotti venduti: crocchette, umido e biscotti per cani._x000a_Costo produzione biscotti e packaging: €1,30, prezzo di vendita: €6,50 (60€/kg)._x000a_Clienti attivi online: 3k (30% nuovi e 70% recurring)._x000a_Business model: vendita online e retail (sono già in Esselunga, Arcaplanet, Coop)._x000a_Ricavi 2024e: €700k_x000a_Fundraised: nel 2022 hanno raccolto €400k da Prana Ventures._x000a_Fundraising: sono in raccolta per €3m (di cui €1m verrà utilizzato per l'acquisizione di un impianto produttivo di snack)._x000a__x000a_&gt; Dubbi sul settore di riferimento e sulla mancanza di tecnologia. Motivo rejection: elevato churn mensile, fase di vita (ricavi 2024e YTD: €450k su 3 canali con retail ancora molto acerbo e con ordini piccoli). Da monitorare."/>
    <d v="2022-12-20T00:00:00"/>
    <x v="96"/>
    <s v="OUT"/>
    <s v=" "/>
    <s v=" "/>
    <s v=" "/>
    <s v=" "/>
    <s v=" "/>
    <s v=" "/>
    <s v=" "/>
    <s v=" "/>
    <s v=" "/>
    <s v=" "/>
    <s v=" "/>
    <s v=" "/>
    <s v=" "/>
    <s v=" "/>
    <s v=" "/>
    <s v=" "/>
    <s v=" "/>
    <s v=" "/>
    <s v=" "/>
    <s v=" "/>
    <s v=" "/>
    <s v=" "/>
    <s v=" "/>
    <s v=" "/>
    <s v=" "/>
  </r>
  <r>
    <s v="Ok"/>
    <s v="Ok"/>
    <s v="Ok"/>
    <x v="91"/>
    <s v=" "/>
    <n v="2612"/>
    <x v="1005"/>
    <s v="Italy"/>
    <s v="Milano"/>
    <x v="0"/>
    <x v="3"/>
    <x v="1002"/>
    <s v=" "/>
    <s v="Start-up stage\Venture"/>
    <s v="Saverio Canepa-COOPERA Venture"/>
    <s v="Investitori professionali"/>
    <s v="Saverio Canepa"/>
    <s v="saverio.canepa@coopera.fund"/>
    <x v="664"/>
    <d v="2023-04-26T00:00:00"/>
    <x v="0"/>
    <s v="VV5"/>
    <m/>
    <x v="1"/>
    <m/>
    <m/>
    <s v="Need finanziario di €2m._x000a_Ricavi: €800k nel 2022 (di cui 40% B2C), puntano a x4 nel 2023._x000a_Ultimo round da €1m ad una pre-money di €10m._x000a_Richiesta second opinion a Gennaro Varriale_x000a__x000a_&gt; Motivo rejection: marketplace NFT è facilmente replicabile, non convince il progetto metaverso"/>
    <d v="2022-12-21T00:00:00"/>
    <x v="91"/>
    <s v="OUT"/>
    <s v=" "/>
    <s v=" "/>
    <s v=" "/>
    <s v=" "/>
    <s v=" "/>
    <s v=" "/>
    <s v=" "/>
    <s v=" "/>
    <s v=" "/>
    <s v=" "/>
    <s v=" "/>
    <s v=" "/>
    <s v=" "/>
    <s v=" "/>
    <s v=" "/>
    <s v=" "/>
    <s v=" "/>
    <s v=" "/>
    <s v=" "/>
    <s v=" "/>
    <s v=" "/>
    <s v=" "/>
    <s v=" "/>
    <s v=" "/>
    <s v=" "/>
  </r>
  <r>
    <s v="Ok"/>
    <s v="Ok"/>
    <s v="Ok"/>
    <x v="97"/>
    <s v=" "/>
    <n v="2613"/>
    <x v="1006"/>
    <s v="Italy"/>
    <s v="Roma"/>
    <x v="7"/>
    <x v="1"/>
    <x v="1003"/>
    <s v=" "/>
    <s v="Start-up stage\Venture"/>
    <s v="Davide Bona-Euronext"/>
    <s v="Advisor"/>
    <s v="Davide Bona"/>
    <s v="DBona@euronext.com"/>
    <x v="665"/>
    <d v="2023-01-16T00:00:00"/>
    <x v="0"/>
    <s v="VV5"/>
    <m/>
    <x v="1"/>
    <m/>
    <m/>
    <s v="Fondata nel 2020._x000a_Ricavi 2022E: €246k._x000a_Need finanziario di €3m per i prossimi 3 anni._x000a__x000a_Motivi rejection: Fase di vita, business model"/>
    <d v="2022-12-22T00:00:00"/>
    <x v="97"/>
    <s v="OUT"/>
    <s v=" "/>
    <s v=" "/>
    <s v=" "/>
    <s v=" "/>
    <s v=" "/>
    <s v=" "/>
    <s v=" "/>
    <s v=" "/>
    <s v=" "/>
    <s v=" "/>
    <s v=" "/>
    <s v=" "/>
    <s v=" "/>
    <s v=" "/>
    <s v=" "/>
    <s v=" "/>
    <s v=" "/>
    <s v=" "/>
    <s v=" "/>
    <s v=" "/>
    <s v=" "/>
    <s v=" "/>
    <s v=" "/>
    <s v=" "/>
    <s v=" "/>
  </r>
  <r>
    <s v="Ok"/>
    <s v="Ok"/>
    <s v="Ok"/>
    <x v="83"/>
    <m/>
    <n v="511"/>
    <x v="1007"/>
    <s v="Italy"/>
    <s v="N.A. Italy"/>
    <x v="3"/>
    <x v="9"/>
    <x v="1004"/>
    <m/>
    <s v="Start-up stage\Venture"/>
    <s v="Autocandidatura"/>
    <s v="Autocandidatura"/>
    <s v="Fabio Migiano"/>
    <s v="investing@nutrixrevolution.com"/>
    <x v="666"/>
    <d v="2018-10-12T00:00:00"/>
    <x v="0"/>
    <s v="VV2"/>
    <m/>
    <x v="3"/>
    <m/>
    <m/>
    <s v="Fatturato atteso per 2018 è pari a €30k."/>
    <d v="2018-09-13T00:00:00"/>
    <x v="83"/>
    <s v="OUT"/>
    <m/>
    <m/>
    <m/>
    <m/>
    <m/>
    <m/>
    <m/>
    <m/>
    <m/>
    <m/>
    <m/>
    <m/>
    <m/>
    <m/>
    <m/>
    <m/>
    <m/>
    <m/>
    <m/>
    <m/>
    <m/>
    <m/>
    <m/>
    <m/>
    <m/>
  </r>
  <r>
    <s v="Ok"/>
    <s v="Ok"/>
    <s v="Ok"/>
    <x v="97"/>
    <s v=" "/>
    <n v="2615"/>
    <x v="1008"/>
    <s v="Italy"/>
    <s v="Napoli"/>
    <x v="12"/>
    <x v="2"/>
    <x v="1005"/>
    <s v=" "/>
    <s v="Start-up stage\Venture"/>
    <s v="Autocandidatura"/>
    <s v="Autocandidatura"/>
    <s v="Ruggiero Cortellino"/>
    <s v="ruggiero.cortellino@eathlon.it"/>
    <x v="667"/>
    <d v="2023-01-16T00:00:00"/>
    <x v="0"/>
    <s v="VV5"/>
    <m/>
    <x v="5"/>
    <m/>
    <m/>
    <s v="Fondata nel 2018._x000a_Ricavi: €106k nel 2023E._x000a_Round: €500k ad una pre-money valuation di €2m._x000a__x000a_Motivi rejection: Fase di vita, size del round"/>
    <d v="2022-12-27T00:00:00"/>
    <x v="97"/>
    <s v="OUT"/>
    <s v=" "/>
    <s v=" "/>
    <s v=" "/>
    <s v=" "/>
    <s v=" "/>
    <s v=" "/>
    <s v=" "/>
    <s v=" "/>
    <s v=" "/>
    <s v=" "/>
    <s v=" "/>
    <s v=" "/>
    <s v=" "/>
    <s v=" "/>
    <s v=" "/>
    <s v=" "/>
    <s v=" "/>
    <s v=" "/>
    <s v=" "/>
    <s v=" "/>
    <s v=" "/>
    <s v=" "/>
    <s v=" "/>
    <s v=" "/>
    <s v=" "/>
  </r>
  <r>
    <s v="Ok"/>
    <s v="Ok"/>
    <s v="Ok"/>
    <x v="59"/>
    <s v=" "/>
    <n v="2623"/>
    <x v="1009"/>
    <s v="Italy"/>
    <s v="Milano"/>
    <x v="0"/>
    <x v="3"/>
    <x v="1006"/>
    <s v=" "/>
    <s v="Other early stage\Late stage"/>
    <s v="Claudio Giuliano-Innogest"/>
    <s v="Investitori professionali"/>
    <s v="Claudio Giuliano"/>
    <s v="claudio.giuliano@innogestcapital.com"/>
    <x v="668"/>
    <d v="2023-01-24T00:00:00"/>
    <x v="0"/>
    <s v="VV5"/>
    <m/>
    <x v="2"/>
    <m/>
    <m/>
    <s v="Fondata nel 2016._x000a_Finora ha ricevuto circa €9m di investimenti e sta lanciando un round series B per circa €10m ad una pre-money da €45m (piu €5m in equity)._x000a_Nel 2022 ha realizzato circa €2,5m di fatturato._x000a__x000a_Motivo rejection: struttura del round (chiedere ad Amedeo)"/>
    <d v="2023-01-09T00:00:00"/>
    <x v="59"/>
    <s v="OUT"/>
    <s v=" "/>
    <s v=" "/>
    <s v=" "/>
    <s v=" "/>
    <s v=" "/>
    <s v=" "/>
    <s v=" "/>
    <s v=" "/>
    <s v=" "/>
    <s v=" "/>
    <s v=" "/>
    <s v=" "/>
    <s v=" "/>
    <s v=" "/>
    <s v=" "/>
    <s v=" "/>
    <s v=" "/>
    <s v=" "/>
    <s v=" "/>
    <s v=" "/>
    <s v=" "/>
    <s v=" "/>
    <s v=" "/>
    <s v=" "/>
    <s v=" "/>
  </r>
  <r>
    <s v="Ok"/>
    <s v="Ok"/>
    <s v="Ok"/>
    <x v="63"/>
    <m/>
    <n v="175"/>
    <x v="1010"/>
    <s v="Italy"/>
    <s v="Milano"/>
    <x v="0"/>
    <x v="2"/>
    <x v="1007"/>
    <m/>
    <s v="Other early stage\Late stage"/>
    <s v="Pierluigi Borlè-Banca Profilo"/>
    <s v="Advisor"/>
    <s v="Pierluigi Borlè"/>
    <s v="Pierluigi.Borle@bancaprofilo.it"/>
    <x v="669"/>
    <d v="2018-10-02T00:00:00"/>
    <x v="0"/>
    <s v="VV2"/>
    <m/>
    <x v="1"/>
    <m/>
    <m/>
    <s v="Il grosso del volume d'affari ad oggi proviene dal segmento &quot;tradizionale&quot;._x000a_Da monitorare crescita del nuovo segmento di business per eventualmente riaprire il dossier."/>
    <d v="2018-01-18T00:00:00"/>
    <x v="63"/>
    <s v="OUT"/>
    <m/>
    <m/>
    <m/>
    <m/>
    <m/>
    <m/>
    <m/>
    <m/>
    <m/>
    <m/>
    <m/>
    <m/>
    <m/>
    <m/>
    <m/>
    <m/>
    <m/>
    <m/>
    <m/>
    <m/>
    <m/>
    <m/>
    <m/>
    <m/>
    <m/>
  </r>
  <r>
    <s v="Ok"/>
    <s v="Ok"/>
    <s v="Ok"/>
    <x v="59"/>
    <s v=" "/>
    <n v="2629"/>
    <x v="1011"/>
    <s v="Italy"/>
    <s v="Pisa"/>
    <x v="19"/>
    <x v="1"/>
    <x v="1008"/>
    <s v=" "/>
    <s v="Start-up stage\Venture"/>
    <s v="Autocandidatura"/>
    <s v="Autocandidatura"/>
    <s v="Andrea Gambini"/>
    <s v="andrea@pemcards.com"/>
    <x v="153"/>
    <d v="2023-01-24T00:00:00"/>
    <x v="0"/>
    <s v="VV5"/>
    <m/>
    <x v="3"/>
    <m/>
    <m/>
    <s v="Fondata nel 2017._x000a_Fatturato '22: ca. €200k; '23e: ca. €1m._x000a_Seed round da €500k._x000a__x000a_Motivo rejection:Fase di vita, size del round"/>
    <d v="2023-01-12T00:00:00"/>
    <x v="59"/>
    <s v="OUT"/>
    <s v=" "/>
    <s v=" "/>
    <s v=" "/>
    <s v=" "/>
    <s v=" "/>
    <s v=" "/>
    <s v=" "/>
    <s v=" "/>
    <s v=" "/>
    <s v=" "/>
    <s v=" "/>
    <s v=" "/>
    <s v=" "/>
    <s v=" "/>
    <s v=" "/>
    <s v=" "/>
    <s v=" "/>
    <s v=" "/>
    <s v=" "/>
    <s v=" "/>
    <s v=" "/>
    <s v=" "/>
    <s v=" "/>
    <s v=" "/>
    <s v=" "/>
  </r>
  <r>
    <s v="Ok"/>
    <s v="Ok"/>
    <s v="Ok"/>
    <x v="94"/>
    <s v=" "/>
    <n v="2630"/>
    <x v="1012"/>
    <s v="Italy"/>
    <s v="Cremona"/>
    <x v="0"/>
    <x v="2"/>
    <x v="1009"/>
    <s v=" "/>
    <s v="Start-up stage\Venture"/>
    <s v="Autocandidatura"/>
    <s v="Autocandidatura"/>
    <s v="Angelo Grampa"/>
    <s v="angelo@casagrampa.it"/>
    <x v="670"/>
    <d v="2023-02-10T00:00:00"/>
    <x v="0"/>
    <s v="VV5"/>
    <m/>
    <x v="5"/>
    <m/>
    <m/>
    <s v="Nata nel 2016._x000a_oltre €1m di utenti, mette in contatto gli utenti con i consulenti finanziari._x000a_Ricavi '23: €709k._x000a_Round: €4m._x000a__x000a_Rejected a gennaio '23 con motivazione: settore di riferimento, fase di vita._x000a_E' stata risegnalata ad Amedeo poche settimane dopo la rejection."/>
    <d v="2022-12-29T00:00:00"/>
    <x v="94"/>
    <s v="OUT"/>
    <s v=" "/>
    <s v=" "/>
    <s v=" "/>
    <s v=" "/>
    <s v=" "/>
    <s v=" "/>
    <s v=" "/>
    <s v=" "/>
    <s v=" "/>
    <s v=" "/>
    <s v=" "/>
    <s v=" "/>
    <s v=" "/>
    <s v=" "/>
    <s v=" "/>
    <s v=" "/>
    <s v=" "/>
    <s v=" "/>
    <s v=" "/>
    <s v=" "/>
    <s v=" "/>
    <s v=" "/>
    <s v=" "/>
    <s v=" "/>
    <s v=" "/>
  </r>
  <r>
    <s v="Ok"/>
    <s v="Ok"/>
    <s v="Ok"/>
    <x v="95"/>
    <s v=" "/>
    <n v="2634"/>
    <x v="1013"/>
    <s v="Italy"/>
    <s v="Milano"/>
    <x v="0"/>
    <x v="3"/>
    <x v="1010"/>
    <s v=" "/>
    <s v="Start-up stage\Venture"/>
    <s v="Autocandidatura"/>
    <s v="Autocandidatura"/>
    <s v="Matteo Mastrangelo"/>
    <s v="m.mastrangelo@flyted.eu"/>
    <x v="671"/>
    <d v="2023-01-30T00:00:00"/>
    <x v="0"/>
    <s v="VV5"/>
    <m/>
    <x v="5"/>
    <m/>
    <m/>
    <s v="Costituita nel 2020._x000a_Ha ottenuto da Invitalia (bando Smart&amp;Start) un finanziamento agevolato di €1,1m e €900k di equity dal Fondo Talent di AVM Gestioni e dal Fondo Rilancio Startup di CDP VC. In particolare, CDP ha investito €500k con obbligazioni convertibili al closing della_x000a_successiva operazione straordinaria.  _x000a_La società fa parte di United  S.p.A., gruppo di aziende che opera a livello internazionale e che  si occupa di programmi di pianificazione, realizzazione e rigenerazione di spazi urbani._x000a_La società è in fundraising per accelerare lo sviluppo commerciale sia in Italia che all’estero e potenziare la tecnologia, per un ammontare di €6m (equity value di  €17m)._x000a_Ad oggi sta lavorando con clienti di primo piano nei settori di riferimento, tra cui Autostrade per l’Italia, Fincantieri, Nhood, Rina, Sund&amp;Baelt, Acquedotto Pugliese, e ha chiuso il 2022 con un fatturato di circa €1m. I ricavi attesi per il 2023 sono pari a €2,2m._x000a__x000a_Motivo rejection: governance, modello di business B2G"/>
    <d v="2023-01-17T00:00:00"/>
    <x v="95"/>
    <s v="OUT"/>
    <s v=" "/>
    <s v=" "/>
    <s v=" "/>
    <s v=" "/>
    <s v=" "/>
    <s v=" "/>
    <s v=" "/>
    <s v=" "/>
    <s v=" "/>
    <s v=" "/>
    <s v=" "/>
    <s v=" "/>
    <s v=" "/>
    <s v=" "/>
    <s v=" "/>
    <s v=" "/>
    <s v=" "/>
    <s v=" "/>
    <s v=" "/>
    <s v=" "/>
    <s v=" "/>
    <s v=" "/>
    <s v=" "/>
    <s v=" "/>
    <s v=" "/>
  </r>
  <r>
    <s v="Ok"/>
    <s v="Ok"/>
    <s v="Ok"/>
    <x v="95"/>
    <s v=" "/>
    <n v="2635"/>
    <x v="1014"/>
    <s v="Italy"/>
    <s v="Milano"/>
    <x v="0"/>
    <x v="2"/>
    <x v="1011"/>
    <s v=" "/>
    <s v="Start-up stage\Venture"/>
    <s v="Autocandidatura"/>
    <s v="Autocandidatura"/>
    <s v=" Paolo Manetta"/>
    <s v="paolo.manetta@relender.it"/>
    <x v="672"/>
    <d v="2023-01-30T00:00:00"/>
    <x v="0"/>
    <s v="VV5"/>
    <m/>
    <x v="5"/>
    <m/>
    <m/>
    <s v="Fondata nel 2019._x000a_Ad oggi (dati di dicembre 2022) la piattaforma conta 30k investitori iscritti, €31.5m investiti, 129 progetti finanziati._x000a__x000a_Motivo rejection: settore di riferimento (lending)"/>
    <d v="2023-01-19T00:00:00"/>
    <x v="95"/>
    <s v="OUT"/>
    <s v=" "/>
    <s v=" "/>
    <s v=" "/>
    <s v=" "/>
    <s v=" "/>
    <s v=" "/>
    <s v=" "/>
    <s v=" "/>
    <s v=" "/>
    <s v=" "/>
    <s v=" "/>
    <s v=" "/>
    <s v=" "/>
    <s v=" "/>
    <s v=" "/>
    <s v=" "/>
    <s v=" "/>
    <s v=" "/>
    <s v=" "/>
    <s v=" "/>
    <s v=" "/>
    <s v=" "/>
    <s v=" "/>
    <s v=" "/>
    <s v=" "/>
  </r>
  <r>
    <s v="Ok"/>
    <s v="Ok"/>
    <s v="Ok"/>
    <x v="95"/>
    <s v=" "/>
    <n v="2639"/>
    <x v="1015"/>
    <s v="Italy"/>
    <s v="Napoli"/>
    <x v="12"/>
    <x v="3"/>
    <x v="1012"/>
    <s v=" "/>
    <s v="Other early stage\Late stage"/>
    <s v="Giacomo Giurazza"/>
    <s v="Proprietaria"/>
    <s v="n.a."/>
    <s v="operation@infointranet.it"/>
    <x v="673"/>
    <d v="2023-01-30T00:00:00"/>
    <x v="0"/>
    <s v="VV5"/>
    <m/>
    <x v="1"/>
    <m/>
    <m/>
    <s v="Ricavi 2021: €3.9m; 2020: €2.5m._x000a_Tra i clienti: Vodafone, Open Fiber, TIM.._x000a__x000a_Motivo rejection: scalabilità del modello di business"/>
    <d v="2023-01-24T00:00:00"/>
    <x v="95"/>
    <s v="OUT"/>
    <s v=" "/>
    <s v=" "/>
    <s v=" "/>
    <s v=" "/>
    <s v=" "/>
    <s v=" "/>
    <s v=" "/>
    <s v=" "/>
    <s v=" "/>
    <s v=" "/>
    <s v=" "/>
    <s v=" "/>
    <s v=" "/>
    <s v=" "/>
    <s v=" "/>
    <s v=" "/>
    <s v=" "/>
    <s v=" "/>
    <s v=" "/>
    <s v=" "/>
    <s v=" "/>
    <s v=" "/>
    <s v=" "/>
    <s v=" "/>
    <s v=" "/>
  </r>
  <r>
    <s v="Ok"/>
    <s v="Ok"/>
    <s v="Ok"/>
    <x v="1"/>
    <s v=" "/>
    <n v="2640"/>
    <x v="1016"/>
    <s v="Italy"/>
    <s v="Milano"/>
    <x v="0"/>
    <x v="2"/>
    <x v="1013"/>
    <s v=" "/>
    <s v="Start-up stage\Venture"/>
    <s v="Saverio Canepa-Siminvest"/>
    <s v="Investitori professionali"/>
    <s v="Graziano Paliotta"/>
    <s v="gpaliotta@deloitte.it"/>
    <x v="673"/>
    <d v="2023-07-31T00:00:00"/>
    <x v="0"/>
    <s v="VV5"/>
    <m/>
    <x v="15"/>
    <m/>
    <m/>
    <s v="Bocciata a gennaio 2023 con motivazione 6.a, risegnalata a luglio 2023._x000a__x000a_Fondata a novembre 2021._x000a_Registrata come agente (sezione A del RUI), è una NGA (l'unica in Italia insieme a Prima)_x000a_Revenue model: provvigioni (in media il 17%) + profit -sharing._x000a_Ha raccolto €3m pre-seed da CNA, family office e business angel. Pre-money del round: €6m._x000a_Sul mercato da settembre 2022 con la distribuzione offline (quella online sarà lanciato a febbraio '23), in 3 mesi ha raggiunto €1m di premi, 1k clienti e 8 compagnie partner._x000a_Ricavi: 2022: €104k; 2023e: €904k; 2024e: €3,9m; 2025e: €10,4m; 2026e: €18m; 2027e: €25m_x000a_In raccolta per €5-7m._x000a_Chiarito il tema regolatorio / requisiti patrimoniali._x000a__x000a_&gt; motivo rejection: diversificazione portafoglio (Coverzen)"/>
    <d v="2023-01-24T00:00:00"/>
    <x v="1"/>
    <s v="OUT"/>
    <s v=" "/>
    <s v=" "/>
    <s v=" "/>
    <s v=" "/>
    <s v=" "/>
    <s v=" "/>
    <s v=" "/>
    <s v=" "/>
    <s v=" "/>
    <s v=" "/>
    <s v=" "/>
    <s v=" "/>
    <s v=" "/>
    <s v=" "/>
    <s v=" "/>
    <s v=" "/>
    <s v=" "/>
    <s v=" "/>
    <s v=" "/>
    <s v=" "/>
    <s v=" "/>
    <s v=" "/>
    <s v=" "/>
    <s v=" "/>
    <s v=" "/>
  </r>
  <r>
    <s v="Ok"/>
    <s v="Ok"/>
    <s v="Ok"/>
    <x v="94"/>
    <s v=" "/>
    <n v="2641"/>
    <x v="1017"/>
    <s v="Italy"/>
    <s v="Firenze"/>
    <x v="19"/>
    <x v="6"/>
    <x v="1014"/>
    <s v=" "/>
    <s v="Start-up stage\Venture"/>
    <s v="Saverio Canepa-Siminvest"/>
    <s v="Investitori professionali"/>
    <s v="Saverio Canepa-Siminvest"/>
    <s v="saverio.canepa@siminvest.it"/>
    <x v="673"/>
    <d v="2023-02-10T00:00:00"/>
    <x v="0"/>
    <s v="VV5"/>
    <m/>
    <x v="5"/>
    <m/>
    <m/>
    <s v="Fondata nel 2015._x000a_Fabbisogno finanziario di €2,5m._x000a_Valore della produzione: €1,2m nel 2020, €1,3m nel 2021; €1,9m nel 2022E._x000a__x000a_&gt; settore di riferimento (med-tech), percorso di crescita"/>
    <d v="2023-01-24T00:00:00"/>
    <x v="94"/>
    <s v="OUT"/>
    <s v=" "/>
    <s v=" "/>
    <s v=" "/>
    <s v=" "/>
    <s v=" "/>
    <s v=" "/>
    <s v=" "/>
    <s v=" "/>
    <s v=" "/>
    <s v=" "/>
    <s v=" "/>
    <s v=" "/>
    <s v=" "/>
    <s v=" "/>
    <s v=" "/>
    <s v=" "/>
    <s v=" "/>
    <s v=" "/>
    <s v=" "/>
    <s v=" "/>
    <s v=" "/>
    <s v=" "/>
    <s v=" "/>
    <s v=" "/>
    <s v=" "/>
  </r>
  <r>
    <s v="Ok"/>
    <s v="Ok"/>
    <s v="Ok"/>
    <x v="94"/>
    <s v=" "/>
    <n v="2642"/>
    <x v="1018"/>
    <s v="Italy"/>
    <s v="N.A. Italy"/>
    <x v="3"/>
    <x v="3"/>
    <x v="1015"/>
    <s v=" "/>
    <s v="Other early stage\Late stage"/>
    <s v="Leonardo Leoncini-Advbeca"/>
    <s v="Advisor"/>
    <s v="Leonardo Leoncini-Advbeca"/>
    <s v="leonardoleoncini@advbeca.co.uk"/>
    <x v="674"/>
    <d v="2023-02-10T00:00:00"/>
    <x v="0"/>
    <s v="VV5"/>
    <m/>
    <x v="5"/>
    <m/>
    <m/>
    <s v="Il sistema viene  prodotto dalla collaborazione di due aziende toscane. A fine 2022, le società hanno trovato un accordo, ora in fase di formalizzazione, per dare vita ad una Business Combination, per la produzione e commercializzazione del prodotto._x000a_Le vendite del prodotto nel 2022 hanno generato ricavi per €7,2m (€13,05m previsti nel 2023)._x000a_Il fabbisogno finanziario è stimato in €3,5m, di cui €450k investiti nei prossimi 12 mesi per sviluppare e implementare gli asset tecnologici chiave ed accelerare la creazione della NewCo. I restanti €3m saranno destinati al fabbisogno di capitale circolante e allo sviluppo del team tecnico e commerciale._x000a__x000a_Motivi rejection: fase di vita successiva a quella di interesse per VV5"/>
    <d v="2023-01-26T00:00:00"/>
    <x v="94"/>
    <s v="OUT"/>
    <s v=" "/>
    <s v=" "/>
    <s v=" "/>
    <s v=" "/>
    <s v=" "/>
    <s v=" "/>
    <s v=" "/>
    <s v=" "/>
    <s v=" "/>
    <s v=" "/>
    <s v=" "/>
    <s v=" "/>
    <s v=" "/>
    <s v=" "/>
    <s v=" "/>
    <s v=" "/>
    <s v=" "/>
    <s v=" "/>
    <s v=" "/>
    <s v=" "/>
    <s v=" "/>
    <s v=" "/>
    <s v=" "/>
    <s v=" "/>
    <s v=" "/>
  </r>
  <r>
    <s v="Ok"/>
    <s v="Ok"/>
    <s v="Ok"/>
    <x v="52"/>
    <s v=" "/>
    <n v="1796"/>
    <x v="1019"/>
    <s v="Italy"/>
    <s v="Napoli"/>
    <x v="12"/>
    <x v="1"/>
    <x v="1016"/>
    <s v=" "/>
    <s v="Start-up stage\Venture"/>
    <s v="Autocandidatura"/>
    <s v="Autocandidatura"/>
    <s v="Michele De Luca"/>
    <s v="michele@bestogoo.com"/>
    <x v="442"/>
    <d v="2023-02-20T00:00:00"/>
    <x v="0"/>
    <s v="VV5"/>
    <m/>
    <x v="3"/>
    <m/>
    <m/>
    <s v="Fondata nel 2018._x000a_Ricavi '23E: €217k._x000a_In raccolta per €250k._x000a__x000a_Motivo rejection: fase di vita, size del round, business model "/>
    <d v="2021-01-04T00:00:00"/>
    <x v="52"/>
    <s v="OUT"/>
    <s v=" "/>
    <s v=" "/>
    <s v=" "/>
    <s v=" "/>
    <s v=" "/>
    <s v=" "/>
    <s v=" "/>
    <s v=" "/>
    <s v=" "/>
    <s v=" "/>
    <s v=" "/>
    <s v=" "/>
    <s v=" "/>
    <s v=" "/>
    <s v=" "/>
    <s v=" "/>
    <s v=" "/>
    <s v=" "/>
    <s v=" "/>
    <s v=" "/>
    <s v=" "/>
    <s v=" "/>
    <s v=" "/>
    <s v=" "/>
    <s v=" "/>
  </r>
  <r>
    <s v="Ok"/>
    <s v="Ok"/>
    <s v="Ok"/>
    <x v="63"/>
    <m/>
    <n v="307"/>
    <x v="1020"/>
    <s v="Italy"/>
    <s v="Roma"/>
    <x v="7"/>
    <x v="3"/>
    <x v="1017"/>
    <m/>
    <s v="Other early stage\Late stage"/>
    <s v="Paolo Santoro"/>
    <s v="Proprietaria"/>
    <s v="Paolo Santoro"/>
    <s v="paolo.santoro.advisor@gmail.com"/>
    <x v="675"/>
    <d v="2018-10-08T00:00:00"/>
    <x v="0"/>
    <s v="VV4"/>
    <s v="No"/>
    <x v="3"/>
    <m/>
    <m/>
    <s v="Analisi da riavviare in caso di lancio del fondo dedicato al Lazio."/>
    <d v="2018-04-19T00:00:00"/>
    <x v="63"/>
    <s v="OUT"/>
    <m/>
    <m/>
    <m/>
    <m/>
    <m/>
    <m/>
    <m/>
    <m/>
    <m/>
    <m/>
    <m/>
    <m/>
    <m/>
    <m/>
    <m/>
    <m/>
    <m/>
    <m/>
    <m/>
    <m/>
    <m/>
    <m/>
    <m/>
    <m/>
    <m/>
  </r>
  <r>
    <s v="Ok"/>
    <s v="Ok"/>
    <s v="Ok"/>
    <x v="52"/>
    <s v=" "/>
    <n v="2645"/>
    <x v="1021"/>
    <s v="Italy"/>
    <s v="Padova"/>
    <x v="13"/>
    <x v="8"/>
    <x v="1018"/>
    <s v=" "/>
    <s v="Start-up stage\Venture"/>
    <s v="Simone Belleli-First Boston Capital"/>
    <s v="Investitori professionali"/>
    <s v="Simone Belleli"/>
    <s v="simone.belleli@firstbostoncapital.co.uk"/>
    <x v="109"/>
    <d v="2023-02-20T00:00:00"/>
    <x v="0"/>
    <s v="VV5"/>
    <m/>
    <x v="5"/>
    <m/>
    <m/>
    <s v="Fondata nel 2019._x000a_Ricavi: €746k nel 2021; €1,4m nel 2022; €2,5m nel 2023E._x000a_In raccolta per €1,5m ad una valutazione di €12m (per aprire le sedi negli USA e in UK). Il round viene proposto come crowdfunding._x000a__x000a_Motivo rejection: mercato di riferimento, percorso di crescita (€5,6m nel 2026, €1,5m per aprire US e UK)"/>
    <d v="2023-02-01T00:00:00"/>
    <x v="52"/>
    <s v="OUT"/>
    <s v=" "/>
    <s v=" "/>
    <s v=" "/>
    <s v=" "/>
    <s v=" "/>
    <s v=" "/>
    <s v=" "/>
    <s v=" "/>
    <s v=" "/>
    <s v=" "/>
    <s v=" "/>
    <s v=" "/>
    <s v=" "/>
    <s v=" "/>
    <s v=" "/>
    <s v=" "/>
    <s v=" "/>
    <s v=" "/>
    <s v=" "/>
    <s v=" "/>
    <s v=" "/>
    <s v=" "/>
    <s v=" "/>
    <s v=" "/>
    <s v=" "/>
  </r>
  <r>
    <s v="Ok"/>
    <s v="Ok"/>
    <s v="Ok"/>
    <x v="63"/>
    <m/>
    <n v="564"/>
    <x v="1022"/>
    <s v="Italy"/>
    <s v="Bergamo"/>
    <x v="0"/>
    <x v="3"/>
    <x v="1019"/>
    <m/>
    <s v="Other early stage\Late stage"/>
    <s v="Autocandidatura"/>
    <s v="Autocandidatura"/>
    <s v="Pietro Rota"/>
    <s v="pietro.rota@orobix.com"/>
    <x v="676"/>
    <d v="2018-09-27T00:00:00"/>
    <x v="0"/>
    <s v="VV2"/>
    <m/>
    <x v="1"/>
    <s v="Yes"/>
    <m/>
    <s v="Modello ad oggi troppo consulenziale; non hanno ad oggi un vero e proprio prodotto."/>
    <d v="2018-10-04T00:00:00"/>
    <x v="63"/>
    <s v="OUT"/>
    <m/>
    <m/>
    <m/>
    <m/>
    <m/>
    <m/>
    <m/>
    <m/>
    <m/>
    <m/>
    <m/>
    <m/>
    <m/>
    <m/>
    <m/>
    <m/>
    <m/>
    <m/>
    <m/>
    <m/>
    <m/>
    <m/>
    <m/>
    <m/>
    <m/>
  </r>
  <r>
    <s v="Ok"/>
    <s v="Ok"/>
    <s v="Ok"/>
    <x v="52"/>
    <s v=" "/>
    <n v="2648"/>
    <x v="1023"/>
    <s v="Italy"/>
    <s v="N.A. Italy"/>
    <x v="3"/>
    <x v="1"/>
    <x v="1020"/>
    <s v=" "/>
    <s v="Start-up stage\Venture"/>
    <s v="Simone Ranucci-Yolo Group"/>
    <s v="Altri"/>
    <s v="Simone Ranucci"/>
    <s v="simone.ranucci@yolo-group.com"/>
    <x v="677"/>
    <d v="2023-02-10T00:00:00"/>
    <x v="0"/>
    <s v="VV5"/>
    <m/>
    <x v="3"/>
    <m/>
    <m/>
    <s v="Nascerà dalla fusione di iArena e Wisee in Q2 2023 con la missione di diventare il punto di riferimento della lead generation per compagnie assicurative e distributori, e della ricerca online di polizze assicurative per i consumatori._x000a_Ricavi 2023E: €1,3m._x000a_In raccolta per €7m._x000a__x000a_Motivo rejection: fase di vita (modello ancora da validare)"/>
    <d v="2023-02-02T00:00:00"/>
    <x v="52"/>
    <s v="OUT"/>
    <s v=" "/>
    <s v=" "/>
    <s v=" "/>
    <s v=" "/>
    <s v=" "/>
    <s v=" "/>
    <s v=" "/>
    <s v=" "/>
    <s v=" "/>
    <s v=" "/>
    <s v=" "/>
    <s v=" "/>
    <s v=" "/>
    <s v=" "/>
    <s v=" "/>
    <s v=" "/>
    <s v=" "/>
    <s v=" "/>
    <s v=" "/>
    <s v=" "/>
    <s v=" "/>
    <s v=" "/>
    <s v=" "/>
    <s v=" "/>
    <s v=" "/>
  </r>
  <r>
    <s v="Ok"/>
    <s v="Ok"/>
    <s v="Ok"/>
    <x v="52"/>
    <s v=" "/>
    <n v="2652"/>
    <x v="1024"/>
    <s v="Italy"/>
    <s v="N.A. Italy"/>
    <x v="3"/>
    <x v="10"/>
    <x v="1021"/>
    <s v=" "/>
    <s v="Start-up stage\Venture"/>
    <s v="Maria Arena-MGA S.r.l."/>
    <s v="Advisor"/>
    <s v="Maria Arena"/>
    <s v="maria.arena@mailmga.com"/>
    <x v="678"/>
    <d v="2023-02-20T00:00:00"/>
    <x v="0"/>
    <s v="VV5"/>
    <m/>
    <x v="12"/>
    <m/>
    <m/>
    <s v="Fondata nel 2008._x000a_Ricavi: €1m nel 2023E._x000a_In raccolta per €2m._x000a__x000a_Motivo rejection: mercato di riferimento,percorso di crescita"/>
    <d v="2023-02-06T00:00:00"/>
    <x v="52"/>
    <s v="OUT"/>
    <s v=" "/>
    <s v=" "/>
    <s v=" "/>
    <s v=" "/>
    <s v=" "/>
    <s v=" "/>
    <s v=" "/>
    <s v=" "/>
    <s v=" "/>
    <s v=" "/>
    <s v=" "/>
    <s v=" "/>
    <s v=" "/>
    <s v=" "/>
    <s v=" "/>
    <s v=" "/>
    <s v=" "/>
    <s v=" "/>
    <s v=" "/>
    <s v=" "/>
    <s v=" "/>
    <s v=" "/>
    <s v=" "/>
    <s v=" "/>
    <s v=" "/>
  </r>
  <r>
    <s v="Ok"/>
    <s v="Ok"/>
    <s v="Ok"/>
    <x v="79"/>
    <s v=" "/>
    <n v="2659"/>
    <x v="1025"/>
    <s v="Italy"/>
    <s v="Milano"/>
    <x v="0"/>
    <x v="1"/>
    <x v="1022"/>
    <s v=" "/>
    <s v="Start-up stage\Venture"/>
    <s v="Amedeo Giurazza"/>
    <s v="Proprietaria"/>
    <s v="Alessandro Tartaglia"/>
    <s v="alessandro@altacucina.co"/>
    <x v="679"/>
    <d v="2023-03-15T00:00:00"/>
    <x v="0"/>
    <s v="VV5"/>
    <m/>
    <x v="1"/>
    <m/>
    <m/>
    <s v="Ricavi 2021: €650k; 2022: 850k; Q1 2023E: +1m (actual: €500k)_x000a_In raccolta per €1,5m, ad una pre-money valuation attesa di €10m (stanno parlando con Exor Seed, Prana e Vintage Capital)._x000a_Finora hanno raccolto solo €500k nel 2028 (quando sono partiti) da investitori privati, in cambio del 17% della società."/>
    <d v="2023-02-13T00:00:00"/>
    <x v="79"/>
    <s v="OUT"/>
    <s v=" "/>
    <s v=" "/>
    <s v=" "/>
    <s v=" "/>
    <s v=" "/>
    <s v=" "/>
    <s v=" "/>
    <s v=" "/>
    <s v=" "/>
    <s v=" "/>
    <s v=" "/>
    <s v=" "/>
    <s v=" "/>
    <s v=" "/>
    <s v=" "/>
    <s v=" "/>
    <s v=" "/>
    <s v=" "/>
    <s v=" "/>
    <s v=" "/>
    <s v=" "/>
    <s v=" "/>
    <s v=" "/>
    <s v=" "/>
    <s v=" "/>
  </r>
  <r>
    <s v="Ok"/>
    <s v="Ok"/>
    <s v="Ok"/>
    <x v="92"/>
    <s v=" "/>
    <n v="1570"/>
    <x v="1026"/>
    <s v="Italy"/>
    <s v="Roma"/>
    <x v="7"/>
    <x v="3"/>
    <x v="1023"/>
    <s v=" "/>
    <s v="Start-up stage\Venture"/>
    <s v="Autocandidatura"/>
    <s v="Autocandidatura"/>
    <s v="Antonio Mauro"/>
    <s v="a.mauro@nsr.it"/>
    <x v="523"/>
    <d v="2023-02-27T00:00:00"/>
    <x v="0"/>
    <s v="VV5"/>
    <m/>
    <x v="6"/>
    <m/>
    <m/>
    <s v="Nata nel 2021._x000a_In raccolta per €5-10m._x000a_Ricavi 2021: €560k; 2022: €2m._x000a_Ad oggi hanno 4-5 clienti._x000a__x000a_Motivo rejection: governance (il 75% della società è del gruppo italiano NSR, che detiene anche i patent), struttura organizzativa (le funzioni HR, legal e amministrativa/finance sono seguite dal team di NSR)"/>
    <d v="2020-06-14T00:00:00"/>
    <x v="92"/>
    <s v="OUT"/>
    <m/>
    <s v=" "/>
    <s v=" "/>
    <s v=" "/>
    <s v=" "/>
    <s v=" "/>
    <s v=" "/>
    <s v=" "/>
    <s v=" "/>
    <s v=" "/>
    <s v=" "/>
    <s v=" "/>
    <s v=" "/>
    <s v=" "/>
    <s v=" "/>
    <s v=" "/>
    <s v=" "/>
    <s v=" "/>
    <s v=" "/>
    <s v=" "/>
    <s v=" "/>
    <s v=" "/>
    <s v=" "/>
    <s v=" "/>
    <s v=" "/>
  </r>
  <r>
    <s v="Ok"/>
    <s v="Ok"/>
    <s v="Ok"/>
    <x v="92"/>
    <s v=" "/>
    <n v="2660"/>
    <x v="1027"/>
    <s v="Italy"/>
    <s v="Catania"/>
    <x v="9"/>
    <x v="2"/>
    <x v="1024"/>
    <s v=" "/>
    <s v="Start-up stage\Venture"/>
    <s v="Giulio Valiante"/>
    <s v="Proprietaria"/>
    <s v="Giampiero Pelle"/>
    <s v="giampiero.pelle@hrcmilan.com"/>
    <x v="129"/>
    <d v="2023-02-27T00:00:00"/>
    <x v="0"/>
    <s v="VV5"/>
    <m/>
    <x v="2"/>
    <m/>
    <m/>
    <s v="Nata nel 2015._x000a_Clienti: KFC, Hard Rock, Rosso Pomodoro._x000a_Ricavi di gruppo: €17,7m nel 2023._x000a_Fabbisogno di €22,7m, di cui €6m tramite AuCap ad una pre-money valuation di €35m._x000a__x000a_Motivo della rejection: fase di vita successiva rispetto a quella in cui investe VV5"/>
    <d v="2023-02-14T00:00:00"/>
    <x v="92"/>
    <s v="OUT"/>
    <s v=" "/>
    <s v=" "/>
    <s v=" "/>
    <s v=" "/>
    <s v=" "/>
    <s v=" "/>
    <s v=" "/>
    <s v=" "/>
    <s v=" "/>
    <s v=" "/>
    <s v=" "/>
    <s v=" "/>
    <s v=" "/>
    <s v=" "/>
    <s v=" "/>
    <s v=" "/>
    <s v=" "/>
    <s v=" "/>
    <s v=" "/>
    <s v=" "/>
    <s v=" "/>
    <s v=" "/>
    <s v=" "/>
    <s v=" "/>
    <s v=" "/>
  </r>
  <r>
    <s v="Ok"/>
    <s v="Ok"/>
    <s v="Ok"/>
    <x v="6"/>
    <m/>
    <m/>
    <x v="1028"/>
    <s v="Italy"/>
    <s v="Milano"/>
    <x v="0"/>
    <x v="3"/>
    <x v="1025"/>
    <m/>
    <s v="Other early stage\Late stage"/>
    <s v="Autocandidatura"/>
    <s v="Autocandidatura"/>
    <s v="Michel Casucci"/>
    <s v="michele.casucci@certilogo.com"/>
    <x v="0"/>
    <d v="2018-04-09T00:00:00"/>
    <x v="3"/>
    <s v="VV2"/>
    <m/>
    <x v="2"/>
    <m/>
    <m/>
    <m/>
    <d v="2017-07-03T00:00:00"/>
    <x v="6"/>
    <s v="OUT"/>
    <s v="Mauro Odorico"/>
    <s v="Alessandro Pontari"/>
    <m/>
    <m/>
    <m/>
    <m/>
    <m/>
    <m/>
    <m/>
    <m/>
    <m/>
    <m/>
    <m/>
    <m/>
    <m/>
    <m/>
    <m/>
    <m/>
    <m/>
    <m/>
    <m/>
    <m/>
    <m/>
    <m/>
    <m/>
  </r>
  <r>
    <s v="Ok"/>
    <s v="Ok"/>
    <s v="Ok"/>
    <x v="92"/>
    <s v=" "/>
    <n v="2664"/>
    <x v="1029"/>
    <s v="Italy"/>
    <s v="Salerno"/>
    <x v="12"/>
    <x v="3"/>
    <x v="1026"/>
    <s v=" "/>
    <s v="Start-up stage\Venture"/>
    <s v="Amedeo Giurazza"/>
    <s v="Proprietaria"/>
    <s v="Sabato Giordano"/>
    <s v="sabatogiordano6@gmail.com"/>
    <x v="680"/>
    <d v="2023-02-27T00:00:00"/>
    <x v="0"/>
    <s v="VV5"/>
    <m/>
    <x v="5"/>
    <m/>
    <m/>
    <s v="Motivo rejection: mercato di riferimento."/>
    <d v="2023-02-15T00:00:00"/>
    <x v="92"/>
    <s v="OUT"/>
    <s v=" "/>
    <s v=" "/>
    <s v=" "/>
    <s v=" "/>
    <s v=" "/>
    <s v=" "/>
    <s v=" "/>
    <s v=" "/>
    <s v=" "/>
    <s v=" "/>
    <s v=" "/>
    <s v=" "/>
    <s v=" "/>
    <s v=" "/>
    <s v=" "/>
    <s v=" "/>
    <s v=" "/>
    <s v=" "/>
    <s v=" "/>
    <s v=" "/>
    <s v=" "/>
    <s v=" "/>
    <s v=" "/>
    <s v=" "/>
    <s v=" "/>
  </r>
  <r>
    <s v="Ok"/>
    <s v="Ok"/>
    <s v="Ok"/>
    <x v="79"/>
    <s v=" "/>
    <n v="2666"/>
    <x v="1030"/>
    <s v="Italy"/>
    <s v="N.A. Italy"/>
    <x v="3"/>
    <x v="8"/>
    <x v="1027"/>
    <s v=" "/>
    <s v="Start-up stage\Venture"/>
    <s v="Paolo Gregoratti-KPMG"/>
    <s v="Advisor"/>
    <s v="Paolo Gregoratti"/>
    <s v="pgregoratti@KPMG.it"/>
    <x v="680"/>
    <d v="2023-03-15T00:00:00"/>
    <x v="0"/>
    <s v="VV5"/>
    <m/>
    <x v="3"/>
    <m/>
    <m/>
    <s v="Primo prodotto venduto nel 2022._x000a_Ricavi attesi nel 2023: €800k._x000a__x000a_Motivo rejection: fase di vita"/>
    <d v="2023-02-15T00:00:00"/>
    <x v="79"/>
    <s v="OUT"/>
    <s v=" "/>
    <s v=" "/>
    <s v=" "/>
    <s v=" "/>
    <s v=" "/>
    <s v=" "/>
    <s v=" "/>
    <s v=" "/>
    <s v=" "/>
    <s v=" "/>
    <s v=" "/>
    <s v=" "/>
    <s v=" "/>
    <s v=" "/>
    <s v=" "/>
    <s v=" "/>
    <s v=" "/>
    <s v=" "/>
    <s v=" "/>
    <s v=" "/>
    <s v=" "/>
    <s v=" "/>
    <s v=" "/>
    <s v=" "/>
    <s v=" "/>
  </r>
  <r>
    <s v="Ok"/>
    <s v="Ok"/>
    <s v="Ok"/>
    <x v="98"/>
    <s v=" "/>
    <n v="2667"/>
    <x v="1031"/>
    <s v="Italy"/>
    <s v="Roma"/>
    <x v="7"/>
    <x v="3"/>
    <x v="1028"/>
    <s v=" "/>
    <s v="Start-up stage\Venture"/>
    <s v="Alessandro Pontari"/>
    <s v="Proprietaria"/>
    <s v="Mario Costanzo"/>
    <s v="mario@starcks.io"/>
    <x v="680"/>
    <d v="2024-09-16T00:00:00"/>
    <x v="0"/>
    <s v="VV5"/>
    <m/>
    <x v="1"/>
    <m/>
    <m/>
    <s v="Rejected ad aprile 2023 con motivazione 1.b_x000a_Lancio sul mercato ad ottobre 2022._x000a_Ad aprile lanceranno meccanismo di gamification._x000a_Business capital intensive perché acquiscono in esclusiva i calciatori._x000a_Hanno raccolto €m di cui €700k usati per acquisire i diritti dei primi 8 giocatori._x000a_Utenti registrati pari a 7,2k di cui 2,4k paganti. In 3 mesi, ricavi per €340k._x000a_Round da €5m, ad una pre-money da definire. Nuovo round tra 12 mesi._x000a__x000a_&gt; Motivo rejection: business model"/>
    <d v="2023-02-15T00:00:00"/>
    <x v="98"/>
    <s v="OUT"/>
    <s v=" "/>
    <s v=" "/>
    <s v=" "/>
    <s v=" "/>
    <s v=" "/>
    <s v=" "/>
    <s v=" "/>
    <s v=" "/>
    <s v=" "/>
    <s v=" "/>
    <s v=" "/>
    <s v=" "/>
    <s v=" "/>
    <s v=" "/>
    <s v=" "/>
    <s v=" "/>
    <s v=" "/>
    <s v=" "/>
    <s v=" "/>
    <s v=" "/>
    <s v=" "/>
    <s v=" "/>
    <s v=" "/>
    <s v=" "/>
    <s v=" "/>
  </r>
  <r>
    <s v="Ok"/>
    <s v="Ok"/>
    <s v="Ok"/>
    <x v="92"/>
    <s v=" "/>
    <n v="2668"/>
    <x v="1032"/>
    <s v="Italy"/>
    <s v="Milano"/>
    <x v="0"/>
    <x v="1"/>
    <x v="1029"/>
    <s v=" "/>
    <s v="Start-up stage\Venture"/>
    <s v="Giovanni Caroli-GCAdvisory"/>
    <s v="Advisor"/>
    <s v="Giovanni Caroli"/>
    <s v="giovanni.caroli@gcadvisory.me"/>
    <x v="680"/>
    <d v="2023-02-27T00:00:00"/>
    <x v="0"/>
    <s v="VV5"/>
    <m/>
    <x v="1"/>
    <m/>
    <m/>
    <s v="Fondata nel 2019._x000a_Ricavi '21: €175k; '22e: €139k; '23e: €892k._x000a__x000a_Motivo rejection: fase di vita, percorso di crescita, settore di riferimento, sottostante tecnologico (non hanno sviluppato una tecnologia proprietaria, ma hanno acquistato una licenza esclusiva dalla società canadese Adtrackmedia per l’Italia fino al 2050)"/>
    <d v="2023-02-15T00:00:00"/>
    <x v="92"/>
    <s v="OUT"/>
    <s v=" "/>
    <s v=" "/>
    <s v=" "/>
    <s v=" "/>
    <s v=" "/>
    <s v=" "/>
    <s v=" "/>
    <s v=" "/>
    <s v=" "/>
    <s v=" "/>
    <s v=" "/>
    <s v=" "/>
    <s v=" "/>
    <s v=" "/>
    <s v=" "/>
    <s v=" "/>
    <s v=" "/>
    <s v=" "/>
    <s v=" "/>
    <s v=" "/>
    <s v=" "/>
    <s v=" "/>
    <s v=" "/>
    <s v=" "/>
    <s v=" "/>
  </r>
  <r>
    <s v="Ok"/>
    <s v="Ok"/>
    <s v="Ok"/>
    <x v="92"/>
    <s v=" "/>
    <n v="2673"/>
    <x v="1033"/>
    <s v="Italy"/>
    <s v="Torino"/>
    <x v="11"/>
    <x v="1"/>
    <x v="1030"/>
    <s v=" "/>
    <s v="Start-up stage\Venture"/>
    <s v="Claudia Del Monte-SocialFare"/>
    <s v="Altri"/>
    <s v="Claudia Del Monte"/>
    <s v="claudia.delmonte@socialfare.org"/>
    <x v="681"/>
    <d v="2023-02-27T00:00:00"/>
    <x v="0"/>
    <s v="VV5"/>
    <m/>
    <x v="3"/>
    <m/>
    <m/>
    <s v="In raccolta per €250k._x000a_Transato '23e: €330. Fatturato '23e: €100k._x000a__x000a_Motivo rejection: fase di vita, size del round, diversificazione di portafoglio (marketplace in ambito food)"/>
    <d v="2023-02-20T00:00:00"/>
    <x v="92"/>
    <s v="OUT"/>
    <s v=" "/>
    <s v=" "/>
    <s v=" "/>
    <s v=" "/>
    <s v=" "/>
    <s v=" "/>
    <s v=" "/>
    <s v=" "/>
    <s v=" "/>
    <s v=" "/>
    <s v=" "/>
    <s v=" "/>
    <s v=" "/>
    <s v=" "/>
    <s v=" "/>
    <s v=" "/>
    <s v=" "/>
    <s v=" "/>
    <s v=" "/>
    <s v=" "/>
    <s v=" "/>
    <s v=" "/>
    <s v=" "/>
    <s v=" "/>
    <s v=" "/>
  </r>
  <r>
    <s v="Ok"/>
    <s v="Ok"/>
    <s v="Ok"/>
    <x v="239"/>
    <s v=" "/>
    <n v="2674"/>
    <x v="1034"/>
    <s v="Italy"/>
    <s v="Cesena"/>
    <x v="1"/>
    <x v="1"/>
    <x v="1031"/>
    <s v=" "/>
    <s v="Start-up stage\Venture"/>
    <s v="Claudia Del Monte-SocialFare"/>
    <s v="Altri"/>
    <s v="Claudia Del Monte"/>
    <s v="claudia.delmonte@socialfare.org"/>
    <x v="681"/>
    <d v="2025-02-24T00:00:00"/>
    <x v="0"/>
    <s v="VV5"/>
    <m/>
    <x v="5"/>
    <m/>
    <m/>
    <s v="Bocciata a febbraio 2023 con motivazione 1.a (fase di vita)._x000a_In raccolta per €500k._x000a_Ricavi '23e: €123k._x000a__x000a_&gt; Motivo rejection: settore di riferimento e fase di vita."/>
    <d v="2023-02-20T00:00:00"/>
    <x v="239"/>
    <s v="OUT"/>
    <s v=" "/>
    <s v=" "/>
    <s v=" "/>
    <s v=" "/>
    <s v=" "/>
    <s v=" "/>
    <s v=" "/>
    <s v=" "/>
    <s v=" "/>
    <s v=" "/>
    <s v=" "/>
    <s v=" "/>
    <s v=" "/>
    <s v=" "/>
    <s v=" "/>
    <s v=" "/>
    <s v=" "/>
    <s v=" "/>
    <s v=" "/>
    <s v=" "/>
    <s v=" "/>
    <s v=" "/>
    <s v=" "/>
    <s v=" "/>
    <s v=" "/>
  </r>
  <r>
    <s v="Ok"/>
    <s v="Ok"/>
    <s v="Ok"/>
    <x v="92"/>
    <s v=" "/>
    <n v="2675"/>
    <x v="1035"/>
    <s v="Italy"/>
    <s v="Cuneo"/>
    <x v="11"/>
    <x v="1"/>
    <x v="1032"/>
    <s v=" "/>
    <s v="Start-up stage\Venture"/>
    <s v="Claudia Del Monte-SocialFare"/>
    <s v="Altri"/>
    <s v="Claudia Del Monte"/>
    <s v="claudia.delmonte@socialfare.org"/>
    <x v="681"/>
    <d v="2023-02-27T00:00:00"/>
    <x v="0"/>
    <s v="VV5"/>
    <m/>
    <x v="3"/>
    <m/>
    <m/>
    <s v="Fatturato: €124k nel '22; €427k nel '23k (di cui provenienti dalla piattaforma €177k nel '23e)_x000a_Round 1 in Q1 '23: €70k. Round 2 in Q1 '24: €300k._x000a__x000a_Motivo rejection: fase di vita (PoC), size del round"/>
    <d v="2023-02-20T00:00:00"/>
    <x v="92"/>
    <s v="OUT"/>
    <s v=" "/>
    <s v=" "/>
    <s v=" "/>
    <s v=" "/>
    <s v=" "/>
    <s v=" "/>
    <s v=" "/>
    <s v=" "/>
    <s v=" "/>
    <s v=" "/>
    <s v=" "/>
    <s v=" "/>
    <s v=" "/>
    <s v=" "/>
    <s v=" "/>
    <s v=" "/>
    <s v=" "/>
    <s v=" "/>
    <s v=" "/>
    <s v=" "/>
    <s v=" "/>
    <s v=" "/>
    <s v=" "/>
    <s v=" "/>
    <s v=" "/>
  </r>
  <r>
    <s v="Ok"/>
    <s v="Ok"/>
    <s v="Ok"/>
    <x v="92"/>
    <s v=" "/>
    <n v="2676"/>
    <x v="866"/>
    <s v="Italy"/>
    <s v="Torino"/>
    <x v="11"/>
    <x v="1"/>
    <x v="1033"/>
    <s v=" "/>
    <s v="Start-up stage\Venture"/>
    <s v="Claudia Del Monte-SocialFare"/>
    <s v="Altri"/>
    <s v="Claudia Del Monte"/>
    <s v="claudia.delmonte@socialfare.org"/>
    <x v="681"/>
    <d v="2023-02-27T00:00:00"/>
    <x v="0"/>
    <s v="VV5"/>
    <m/>
    <x v="3"/>
    <m/>
    <m/>
    <s v="Transato '23e: €350k; Ricavi '23e: €70k._x000a_Round: €350k_x000a__x000a_Motivo rejection: fase di vita, size del round"/>
    <d v="2023-02-20T00:00:00"/>
    <x v="92"/>
    <s v="OUT"/>
    <s v=" "/>
    <s v=" "/>
    <s v=" "/>
    <s v=" "/>
    <s v=" "/>
    <s v=" "/>
    <s v=" "/>
    <s v=" "/>
    <s v=" "/>
    <s v=" "/>
    <s v=" "/>
    <s v=" "/>
    <s v=" "/>
    <s v=" "/>
    <s v=" "/>
    <s v=" "/>
    <s v=" "/>
    <s v=" "/>
    <s v=" "/>
    <s v=" "/>
    <s v=" "/>
    <s v=" "/>
    <s v=" "/>
    <s v=" "/>
    <s v=" "/>
  </r>
  <r>
    <s v="Ok"/>
    <s v="Ok"/>
    <s v="Ok"/>
    <x v="76"/>
    <m/>
    <n v="320"/>
    <x v="1036"/>
    <s v="Abroad"/>
    <s v="Francoforte"/>
    <x v="20"/>
    <x v="3"/>
    <x v="1034"/>
    <m/>
    <s v="Start-up stage\Venture"/>
    <s v="Ralph Zahn-Livenity"/>
    <s v="Investitori professionali"/>
    <s v="Ralph Zahn"/>
    <s v="ralph.zahn@livenity.com"/>
    <x v="682"/>
    <d v="2018-04-19T00:00:00"/>
    <x v="0"/>
    <s v="VV2"/>
    <m/>
    <x v="3"/>
    <s v="Yes"/>
    <m/>
    <m/>
    <d v="2018-04-24T00:00:00"/>
    <x v="76"/>
    <s v="OUT"/>
    <m/>
    <m/>
    <m/>
    <m/>
    <m/>
    <m/>
    <m/>
    <m/>
    <m/>
    <m/>
    <m/>
    <m/>
    <m/>
    <m/>
    <m/>
    <m/>
    <m/>
    <m/>
    <m/>
    <m/>
    <m/>
    <m/>
    <m/>
    <m/>
    <m/>
  </r>
  <r>
    <s v="Ok"/>
    <s v="Ok"/>
    <s v="Ok"/>
    <x v="88"/>
    <s v=" "/>
    <n v="2680"/>
    <x v="1037"/>
    <s v="Italy"/>
    <s v="Milano"/>
    <x v="0"/>
    <x v="3"/>
    <x v="1035"/>
    <s v=" "/>
    <s v="Other early stage\Late stage"/>
    <s v="Matteo Buonomo-Redfish Group"/>
    <s v="Advisor"/>
    <s v="Matteo Buonomo"/>
    <s v="matteo.buonomo@redfishkapital.it"/>
    <x v="683"/>
    <d v="2023-03-08T00:00:00"/>
    <x v="0"/>
    <s v="VV5"/>
    <m/>
    <x v="12"/>
    <m/>
    <m/>
    <s v="VdP 2022: €25,6m_x000a__x000a_&gt; Fuori scope per VV5"/>
    <d v="2023-02-23T00:00:00"/>
    <x v="88"/>
    <s v="OUT"/>
    <s v=" "/>
    <s v=" "/>
    <s v=" "/>
    <s v=" "/>
    <s v=" "/>
    <s v=" "/>
    <s v=" "/>
    <s v=" "/>
    <s v=" "/>
    <s v=" "/>
    <s v=" "/>
    <s v=" "/>
    <s v=" "/>
    <s v=" "/>
    <s v=" "/>
    <s v=" "/>
    <s v=" "/>
    <s v=" "/>
    <s v=" "/>
    <s v=" "/>
    <s v=" "/>
    <s v=" "/>
    <s v=" "/>
    <s v=" "/>
    <s v=" "/>
  </r>
  <r>
    <s v="Ok"/>
    <s v="Ok"/>
    <s v="Ok"/>
    <x v="88"/>
    <s v=" "/>
    <n v="2686"/>
    <x v="1038"/>
    <s v="Italy"/>
    <s v="Milano"/>
    <x v="0"/>
    <x v="6"/>
    <x v="1036"/>
    <s v=" "/>
    <s v="Other early stage\Late stage"/>
    <s v="Giacomo Giurazza"/>
    <s v="Proprietaria"/>
    <s v="Giancarlo Vergine"/>
    <s v="gv@overventures.com"/>
    <x v="684"/>
    <d v="2023-03-08T00:00:00"/>
    <x v="0"/>
    <s v="VV5"/>
    <m/>
    <x v="12"/>
    <m/>
    <m/>
    <s v="Fondata nel 2016._x000a_Ricavi: €2,1m nel 2021; €1,2m nel 2022; €1,9m nel 2023E._x000a_In raccolta per un round series A da €5m. Stanno interloquendo con i principali fondi italiani, in scope, che farebbero da lead con ticket tra i €2m e i €3m. Con uno di questi sono in due diligence._x000a__x000a_&gt; Percorso di crescita "/>
    <d v="2023-02-28T00:00:00"/>
    <x v="88"/>
    <s v="OUT"/>
    <s v=" "/>
    <s v=" "/>
    <s v=" "/>
    <s v=" "/>
    <s v=" "/>
    <s v=" "/>
    <s v=" "/>
    <s v=" "/>
    <s v=" "/>
    <s v=" "/>
    <s v=" "/>
    <s v=" "/>
    <s v=" "/>
    <s v=" "/>
    <s v=" "/>
    <s v=" "/>
    <s v=" "/>
    <s v=" "/>
    <s v=" "/>
    <s v=" "/>
    <s v=" "/>
    <s v=" "/>
    <s v=" "/>
    <s v=" "/>
    <s v=" "/>
  </r>
  <r>
    <s v="Ok"/>
    <s v="Ok"/>
    <s v="Ok"/>
    <x v="79"/>
    <s v=" "/>
    <n v="2690"/>
    <x v="1039"/>
    <s v="Italy"/>
    <s v="N.A. Italy"/>
    <x v="3"/>
    <x v="3"/>
    <x v="1037"/>
    <s v=" "/>
    <s v="Other early stage\Late stage"/>
    <s v="Stefano Serbini-Abslaw"/>
    <s v="Advisor"/>
    <s v="Stefano Serbini"/>
    <s v="stefano.serbini@abslaw.it"/>
    <x v="685"/>
    <d v="2023-03-15T00:00:00"/>
    <x v="0"/>
    <s v="VV5"/>
    <m/>
    <x v="5"/>
    <m/>
    <m/>
    <s v="Tecnologia proprietaria sviluppata dall’imprenditore; laboratori di proprietà._x000a_Fatturato '21: €1,75m; '22: €1,8m. EBITDA positive (€30k nel '22)._x000a_Team composto da 16 persone._x000a_In raccolta per €4-5m per il 20-25% della società._x000a__x000a_Motivo rejection: Settore di riferimento, percorso di crescita"/>
    <d v="2023-03-02T00:00:00"/>
    <x v="79"/>
    <s v="OUT"/>
    <s v=" "/>
    <s v=" "/>
    <s v=" "/>
    <s v=" "/>
    <s v=" "/>
    <s v=" "/>
    <s v=" "/>
    <s v=" "/>
    <s v=" "/>
    <s v=" "/>
    <s v=" "/>
    <s v=" "/>
    <s v=" "/>
    <s v=" "/>
    <s v=" "/>
    <s v=" "/>
    <s v=" "/>
    <s v=" "/>
    <s v=" "/>
    <s v=" "/>
    <s v=" "/>
    <s v=" "/>
    <s v=" "/>
    <s v=" "/>
    <s v=" "/>
  </r>
  <r>
    <s v="Ok"/>
    <s v="Ok"/>
    <s v="Ok"/>
    <x v="74"/>
    <s v=" "/>
    <n v="2691"/>
    <x v="1040"/>
    <s v="Italy"/>
    <s v="Milano"/>
    <x v="0"/>
    <x v="3"/>
    <x v="1038"/>
    <s v=" "/>
    <s v="Start-up stage\Venture"/>
    <s v="Kalif Auditore"/>
    <s v="Altri"/>
    <s v="Kalif Auditore"/>
    <s v="kalif@joeycrowd.com"/>
    <x v="685"/>
    <d v="2023-03-23T00:00:00"/>
    <x v="0"/>
    <s v="VV5"/>
    <m/>
    <x v="5"/>
    <m/>
    <m/>
    <s v="Modello di business: pubblicità, abbonamenti e formazione._x000a_Fatturato 2022: €280k, 2023e: €750k_x000a_Round: €1m ad una pre-money attesa di €5m._x000a__x000a_Motivo rejection: settore di riferimento (betting)"/>
    <d v="2023-03-02T00:00:00"/>
    <x v="74"/>
    <s v="OUT"/>
    <s v=" "/>
    <s v=" "/>
    <s v=" "/>
    <s v=" "/>
    <s v=" "/>
    <s v=" "/>
    <s v=" "/>
    <s v=" "/>
    <s v=" "/>
    <s v=" "/>
    <s v=" "/>
    <s v=" "/>
    <s v=" "/>
    <s v=" "/>
    <s v=" "/>
    <s v=" "/>
    <s v=" "/>
    <s v=" "/>
    <s v=" "/>
    <s v=" "/>
    <s v=" "/>
    <s v=" "/>
    <s v=" "/>
    <s v=" "/>
    <s v=" "/>
  </r>
  <r>
    <s v="Ok"/>
    <s v="Ok"/>
    <s v="Ok"/>
    <x v="79"/>
    <s v=" "/>
    <n v="2693"/>
    <x v="1041"/>
    <s v="Italy"/>
    <s v="Treviso"/>
    <x v="13"/>
    <x v="3"/>
    <x v="1039"/>
    <s v=" "/>
    <s v="Start-up stage\Venture"/>
    <s v="Autocandidatura"/>
    <s v="Autocandidatura"/>
    <s v="Thomas Benedetti"/>
    <s v="t.benedetti@ianustec.com"/>
    <x v="686"/>
    <d v="2023-03-15T00:00:00"/>
    <x v="0"/>
    <s v="VV5"/>
    <m/>
    <x v="3"/>
    <m/>
    <m/>
    <s v="Pensato sia per il segmento B2C che B2B, il servizio viene fornito tramite abbonamento mensile. _x000a_250 utenti nel '22; 1.245 nel '23e; 3.023 nel '24e._x000a_Ricavi: €25k nel '22; €118k nel '23; €347k nel '24e._x000a__x000a_Motivo rejection: Fase di vita, business model"/>
    <d v="2023-03-05T00:00:00"/>
    <x v="79"/>
    <s v="OUT"/>
    <s v=" "/>
    <s v=" "/>
    <s v=" "/>
    <s v=" "/>
    <s v=" "/>
    <s v=" "/>
    <s v=" "/>
    <s v=" "/>
    <s v=" "/>
    <s v=" "/>
    <s v=" "/>
    <s v=" "/>
    <s v=" "/>
    <s v=" "/>
    <s v=" "/>
    <s v=" "/>
    <s v=" "/>
    <s v=" "/>
    <s v=" "/>
    <s v=" "/>
    <s v=" "/>
    <s v=" "/>
    <s v=" "/>
    <s v=" "/>
    <s v=" "/>
  </r>
  <r>
    <s v="Ok"/>
    <s v="Ok"/>
    <s v="Ok"/>
    <x v="79"/>
    <s v=" "/>
    <n v="2694"/>
    <x v="1042"/>
    <s v="Italy"/>
    <s v="Roma"/>
    <x v="7"/>
    <x v="3"/>
    <x v="1040"/>
    <s v=" "/>
    <s v="Start-up stage\Venture"/>
    <s v="Lydia Pisanti -Limatola Avvocati"/>
    <s v="Advisor"/>
    <s v="Cinzia Coppola"/>
    <s v="c.coppola@geniel.eu"/>
    <x v="687"/>
    <d v="2023-03-15T00:00:00"/>
    <x v="0"/>
    <s v="VV5"/>
    <m/>
    <x v="3"/>
    <m/>
    <m/>
    <s v="Fondata ad aprile 2022._x000a_Attualmente il prototipo è in fase avanzata di sperimentazione e dispone di un preordine di 300 pezzi per equipaggiare le zattere di salvataggio di due modelli di elicotteri Leonardo. In particolare, firmati due contratti da €900k._x000a_Raccolti €350k da business angels e EIT Digital._x000a_In raccolta per €2m._x000a_Ricavi prospettici (da quando avrà inizio la commercializzazione): €540k nel primo anno, €1,96m nel secondo anno, €4,27m nel terzo anno._x000a__x000a_Motivo rejection: Fase di vita (pre-revenues), business model"/>
    <d v="2023-03-06T00:00:00"/>
    <x v="79"/>
    <s v="OUT"/>
    <s v=" "/>
    <s v=" "/>
    <s v=" "/>
    <s v=" "/>
    <s v=" "/>
    <s v=" "/>
    <s v=" "/>
    <s v=" "/>
    <s v=" "/>
    <s v=" "/>
    <s v=" "/>
    <s v=" "/>
    <s v=" "/>
    <s v=" "/>
    <s v=" "/>
    <s v=" "/>
    <s v=" "/>
    <s v=" "/>
    <s v=" "/>
    <s v=" "/>
    <s v=" "/>
    <s v=" "/>
    <s v=" "/>
    <s v=" "/>
    <s v=" "/>
  </r>
  <r>
    <s v="Ok"/>
    <s v="Ok"/>
    <s v="Ok"/>
    <x v="79"/>
    <s v=" "/>
    <n v="2697"/>
    <x v="1043"/>
    <s v="Italy"/>
    <s v="Salerno"/>
    <x v="12"/>
    <x v="1"/>
    <x v="1041"/>
    <s v=" "/>
    <s v="Start-up stage\Venture"/>
    <s v="Autocandidatura"/>
    <s v="Autocandidatura"/>
    <s v="Giuseppe De Pascale"/>
    <s v="info@ricambipro.it"/>
    <x v="688"/>
    <d v="2023-03-15T00:00:00"/>
    <x v="0"/>
    <s v="VV5"/>
    <m/>
    <x v="12"/>
    <m/>
    <m/>
    <s v="Fornisce ai venditori anche un software in licenza d’uso  gratuita per la gestione del proprio magazzino, fungendo anche da multi pubblicatore su tutti i canali di vendita online dedicati al settore automotive._x000a_+210 venditori certificati, +140k vendite gestite attraverso la piattaforma dal 2018._x000a_Fondata nel 2014, è un marchio di GSA consulting._x000a__x000a_Motivo rejection: percorso di crescita, piattaforma creata da una software house, settore di riferimento"/>
    <d v="2023-03-07T00:00:00"/>
    <x v="79"/>
    <s v="OUT"/>
    <s v=" "/>
    <s v=" "/>
    <s v=" "/>
    <s v=" "/>
    <s v=" "/>
    <s v=" "/>
    <s v=" "/>
    <s v=" "/>
    <s v=" "/>
    <s v=" "/>
    <s v=" "/>
    <s v=" "/>
    <s v=" "/>
    <s v=" "/>
    <s v=" "/>
    <s v=" "/>
    <s v=" "/>
    <s v=" "/>
    <s v=" "/>
    <s v=" "/>
    <s v=" "/>
    <s v=" "/>
    <s v=" "/>
    <s v=" "/>
    <s v=" "/>
  </r>
  <r>
    <s v="Ok"/>
    <s v="Ok"/>
    <s v="Ok"/>
    <x v="74"/>
    <s v=" "/>
    <n v="2698"/>
    <x v="1044"/>
    <s v="Italy"/>
    <s v="Messina"/>
    <x v="9"/>
    <x v="1"/>
    <x v="1042"/>
    <s v=" "/>
    <s v="Other early stage\Late stage"/>
    <s v="Giulia Tisato-Ventive"/>
    <s v="Investitori professionali"/>
    <s v="Giacomo Librizzi"/>
    <s v="giacomolibrizzi@gmail.com"/>
    <x v="689"/>
    <d v="2023-03-23T00:00:00"/>
    <x v="0"/>
    <s v="VV5"/>
    <m/>
    <x v="5"/>
    <m/>
    <m/>
    <s v="Fondata nel 2021._x000a_Ricavi '22: €1,19m, di cui €821k da e-commerce, €198k da B2B e €166k da cloud kitchen. Ricavi '23e: €3,04m._x000a_In raccolta per €800k-1m ad una pre-money valuation di €6-7m._x000a__x000a_Motivo rejection: settore di riferimento"/>
    <d v="2023-03-08T00:00:00"/>
    <x v="74"/>
    <s v="OUT"/>
    <s v=" "/>
    <s v=" "/>
    <s v=" "/>
    <s v=" "/>
    <s v=" "/>
    <s v=" "/>
    <s v=" "/>
    <s v=" "/>
    <s v=" "/>
    <s v=" "/>
    <s v=" "/>
    <s v=" "/>
    <s v=" "/>
    <s v=" "/>
    <s v=" "/>
    <s v=" "/>
    <s v=" "/>
    <s v=" "/>
    <s v=" "/>
    <s v=" "/>
    <s v=" "/>
    <s v=" "/>
    <s v=" "/>
    <s v=" "/>
    <s v=" "/>
  </r>
  <r>
    <s v="Ok"/>
    <s v="Ok"/>
    <s v="Ok"/>
    <x v="74"/>
    <s v=" "/>
    <n v="2701"/>
    <x v="1045"/>
    <s v="Abroad"/>
    <s v="La Valletta"/>
    <x v="37"/>
    <x v="1"/>
    <x v="1043"/>
    <s v=" "/>
    <s v="Other early stage\Late stage"/>
    <s v="Francesco A. d’Aniello"/>
    <s v="Dottore commercialista"/>
    <s v="Danilo Di Tota"/>
    <s v="danilo.ditota@atrackt.net"/>
    <x v="690"/>
    <d v="2023-03-23T00:00:00"/>
    <x v="0"/>
    <s v="VV5"/>
    <m/>
    <x v="5"/>
    <m/>
    <m/>
    <s v="Sede a Malta ma operatività anche in Italia._x000a_Fondata nel 2019 dal rebranding del gruppo Dt9._x000a_Ricavi: €4,6m nel '21; €5,2m nel '22; €9,3m nel '23E. Ebitda positive._x000a_Nessuna info sul fundraising._x000a__x000a_Motivo rejection: settore di riferimento (betting)"/>
    <d v="2023-03-10T00:00:00"/>
    <x v="74"/>
    <s v="OUT"/>
    <s v=" "/>
    <s v=" "/>
    <s v=" "/>
    <s v=" "/>
    <s v=" "/>
    <s v=" "/>
    <s v=" "/>
    <s v=" "/>
    <s v=" "/>
    <s v=" "/>
    <s v=" "/>
    <s v=" "/>
    <s v=" "/>
    <s v=" "/>
    <s v=" "/>
    <s v=" "/>
    <s v=" "/>
    <s v=" "/>
    <s v=" "/>
    <s v=" "/>
    <s v=" "/>
    <s v=" "/>
    <s v=" "/>
    <s v=" "/>
    <s v=" "/>
  </r>
  <r>
    <s v="Ok"/>
    <s v="Ok"/>
    <s v="Ok"/>
    <x v="76"/>
    <m/>
    <n v="388"/>
    <x v="1046"/>
    <s v="Italy"/>
    <s v="Milano"/>
    <x v="0"/>
    <x v="3"/>
    <x v="1044"/>
    <m/>
    <s v="Start-up stage\Venture"/>
    <s v="Autocandidatura"/>
    <s v="Autocandidatura"/>
    <s v="Erika Donadoni"/>
    <s v="e.donadoni@almadom.us"/>
    <x v="123"/>
    <d v="2018-05-23T00:00:00"/>
    <x v="0"/>
    <s v="VV2"/>
    <m/>
    <x v="3"/>
    <m/>
    <m/>
    <m/>
    <d v="2018-05-30T00:00:00"/>
    <x v="76"/>
    <s v="OUT"/>
    <m/>
    <m/>
    <m/>
    <m/>
    <m/>
    <m/>
    <m/>
    <m/>
    <m/>
    <m/>
    <m/>
    <m/>
    <m/>
    <m/>
    <m/>
    <m/>
    <m/>
    <m/>
    <m/>
    <m/>
    <m/>
    <m/>
    <m/>
    <m/>
    <m/>
  </r>
  <r>
    <s v="Ok"/>
    <s v="Ok"/>
    <s v="Ok"/>
    <x v="249"/>
    <s v=" "/>
    <n v="2705"/>
    <x v="1047"/>
    <s v="Italy"/>
    <s v="Pisa"/>
    <x v="19"/>
    <x v="2"/>
    <x v="1045"/>
    <s v=" "/>
    <s v="Start-up stage\Venture"/>
    <s v="Autocandidatura"/>
    <s v="Autocandidatura"/>
    <s v="Marco Zeo"/>
    <s v="m.zeo@tadan.net"/>
    <x v="691"/>
    <d v="2023-09-21T00:00:00"/>
    <x v="0"/>
    <s v="VV5"/>
    <m/>
    <x v="5"/>
    <m/>
    <m/>
    <s v="Fondata nel 2020._x000a_Primo servizio di food delivery in Italia ad aver firmato un accordo con NIDIL-CGIL per contrattualizzare i riders._x000a_KPIs: +17k utenti registrati, che hanno generato +85k ordini; +200 ristoranti partner, 20 dei quali in esclusiva; +60 riders._x000a__x000a_rejected a marzo 2023 con motivazione 1.m_x000a_ricavi: 2020: €59k; 2021: 285k_x000a__x000a_&gt; motivo rejection: settore di riferimento."/>
    <d v="2023-03-14T00:00:00"/>
    <x v="249"/>
    <s v="OUT"/>
    <s v=" "/>
    <s v=" "/>
    <s v=" "/>
    <s v=" "/>
    <s v=" "/>
    <s v=" "/>
    <s v=" "/>
    <s v=" "/>
    <s v=" "/>
    <s v=" "/>
    <s v=" "/>
    <s v=" "/>
    <s v=" "/>
    <s v=" "/>
    <s v=" "/>
    <s v=" "/>
    <s v=" "/>
    <s v=" "/>
    <s v=" "/>
    <s v=" "/>
    <s v=" "/>
    <s v=" "/>
    <s v=" "/>
    <s v=" "/>
    <s v=" "/>
  </r>
  <r>
    <s v="Ok"/>
    <s v="Ok"/>
    <s v="Ok"/>
    <x v="46"/>
    <s v=" "/>
    <n v="2706"/>
    <x v="1048"/>
    <s v="Italy"/>
    <s v="Monza"/>
    <x v="0"/>
    <x v="3"/>
    <x v="1046"/>
    <s v=" "/>
    <s v="Start-up stage\Venture"/>
    <s v="Fabio Mondini-Growth Capital"/>
    <s v="Advisor"/>
    <s v="Fabio Mondini"/>
    <s v="fmondini@growthcapital.it"/>
    <x v="692"/>
    <d v="2024-06-10T00:00:00"/>
    <x v="0"/>
    <s v="VV5"/>
    <m/>
    <x v="2"/>
    <m/>
    <m/>
    <s v="Bocciati a maggio 2023 con motivazione 1.a_x000a_Nasce nel 2020._x000a_Ricavi '22: €0; '23e: €4,4m (di cui €4,1m derivanti dalla vendita del robot Robee). 2024YTD: hanno consegnato solo due macchine_x000a_Revenue model: vendita macchina 140k e service fee 20k/anno_x000a_Team: 65 persone _x000a_Clienti: 23 clienti_x000a_Clienti target: _x000a_Backlog e pipeline 2024: 25 macchine di cui 7 ambito healthcare._x000a_Fundraised: €7m ad una post money di €47m._x000a_Captable: founders, fondo istituzionale AWM 8%, F&amp;F 14%_x000a_Fundraising: incontro con I soci questa settimana per avviare il 3 round da €30m ad una pre money di €110m da chiudere entro settembre._x000a__x000a_&gt; Fatta call il 4/06 per un aggiornamento. Motivo rejection: struttura dell’operazione e dubbi circa i casi d’uso del robot."/>
    <d v="2023-03-15T00:00:00"/>
    <x v="46"/>
    <s v="OUT"/>
    <s v=" "/>
    <s v=" "/>
    <s v=" "/>
    <s v=" "/>
    <s v=" "/>
    <s v=" "/>
    <s v=" "/>
    <s v=" "/>
    <s v=" "/>
    <s v=" "/>
    <s v=" "/>
    <s v=" "/>
    <s v=" "/>
    <s v=" "/>
    <s v=" "/>
    <s v=" "/>
    <s v=" "/>
    <s v=" "/>
    <s v=" "/>
    <s v=" "/>
    <s v=" "/>
    <s v=" "/>
    <s v=" "/>
    <s v=" "/>
    <s v=" "/>
  </r>
  <r>
    <s v="Ok"/>
    <s v="Ok"/>
    <s v="Ok"/>
    <x v="254"/>
    <s v=" "/>
    <n v="2707"/>
    <x v="1049"/>
    <s v="Italy"/>
    <s v="Roma"/>
    <x v="7"/>
    <x v="10"/>
    <x v="1047"/>
    <s v=" "/>
    <s v="Start-up stage\Venture"/>
    <s v="Flavio Carboni-Novarum-advisors"/>
    <s v="Advisor"/>
    <s v="Flavio Carboni-Novarum-advisors"/>
    <s v="flavio.carboni@novarum-advisors.com"/>
    <x v="693"/>
    <d v="2023-04-03T00:00:00"/>
    <x v="0"/>
    <s v="VV5"/>
    <m/>
    <x v="1"/>
    <m/>
    <m/>
    <s v="Nata nel 2018, operativa dal 2019._x000a_L'azienda ha strutturato sia una strategia di vendita online che offline con i suoi negozi di proprietà, oltre che con le affiliazioni in shop che hanno permesso di aprire anche all'estero in paesi come Malta e Cipro._x000a_Fatturato: €332k nel 2020; €962k nel '21; €832k nel '22; €195k nei primi due mesi del '23._x000a__x000a_Motivo rejection: business model, scenario competitivo e percorso di crescita"/>
    <d v="2023-03-17T00:00:00"/>
    <x v="254"/>
    <s v="OUT"/>
    <s v=" "/>
    <s v=" "/>
    <s v=" "/>
    <s v=" "/>
    <s v=" "/>
    <s v=" "/>
    <s v=" "/>
    <s v=" "/>
    <s v=" "/>
    <s v=" "/>
    <s v=" "/>
    <s v=" "/>
    <s v=" "/>
    <s v=" "/>
    <s v=" "/>
    <s v=" "/>
    <s v=" "/>
    <s v=" "/>
    <s v=" "/>
    <s v=" "/>
    <s v=" "/>
    <s v=" "/>
    <s v=" "/>
    <s v=" "/>
    <s v=" "/>
  </r>
  <r>
    <s v="Ok"/>
    <s v="Ok"/>
    <s v="Ok"/>
    <x v="254"/>
    <s v=" "/>
    <n v="2708"/>
    <x v="1050"/>
    <s v="Italy"/>
    <s v="Brinidisi"/>
    <x v="6"/>
    <x v="1"/>
    <x v="1048"/>
    <s v=" "/>
    <s v="Other early stage\Late stage"/>
    <s v="Autocandidatura"/>
    <s v="Autocandidatura"/>
    <s v="Massimo Calabrese"/>
    <s v="massi.calabrese@gmail.com"/>
    <x v="693"/>
    <d v="2023-04-03T00:00:00"/>
    <x v="0"/>
    <s v="VV5"/>
    <m/>
    <x v="15"/>
    <m/>
    <m/>
    <s v="Ricavi: €62k nel '21; €1,7m nel '22. _x000a_In raccolta per un seed round da €1,2m._x000a__x000a_Motivo rejection: diversificazione di portafoglio (competitor di Deliveristo)"/>
    <d v="2023-03-17T00:00:00"/>
    <x v="254"/>
    <s v="OUT"/>
    <s v=" "/>
    <s v=" "/>
    <s v=" "/>
    <s v=" "/>
    <s v=" "/>
    <s v=" "/>
    <s v=" "/>
    <s v=" "/>
    <s v=" "/>
    <s v=" "/>
    <s v=" "/>
    <s v=" "/>
    <s v=" "/>
    <s v=" "/>
    <s v=" "/>
    <s v=" "/>
    <s v=" "/>
    <s v=" "/>
    <s v=" "/>
    <s v=" "/>
    <s v=" "/>
    <s v=" "/>
    <s v=" "/>
    <s v=" "/>
    <s v=" "/>
  </r>
  <r>
    <s v="Ok"/>
    <s v="Ok"/>
    <s v="Ok"/>
    <x v="50"/>
    <s v=" "/>
    <n v="2711"/>
    <x v="1051"/>
    <s v="Italy"/>
    <s v="Salerno"/>
    <x v="12"/>
    <x v="6"/>
    <x v="1049"/>
    <s v=" "/>
    <s v="Start-up stage\Venture"/>
    <s v="Fabio Mondini-Growth Capital"/>
    <s v="Advisor"/>
    <s v="Fabio Mondini"/>
    <s v="fmondini@growthcapital.it"/>
    <x v="694"/>
    <d v="2023-05-12T00:00:00"/>
    <x v="0"/>
    <s v="VV5"/>
    <m/>
    <x v="12"/>
    <m/>
    <m/>
    <s v="La società ha chiuso il 2022 con €1,2m di fatturato. Attesi €2m nel '23._x000a_Ha sviluppato 4 Cliniche Virtuali (oculistica, emicrania, psoriasi, Covid), unendo in un’unica app 5.000+ articoli validati scientificamente, 7.000+ medici e 1.100+ strutture sanitarie convenzionate._x000a_Ha +20 clienti, tra cui aziende di primordine del mondo farmaceutico (es. Bayer, Menarini, Novartis, Pfizer) e del mondo assicurativo e welfare (es. Allianz, Generali, Enel e Philip Morris International)._x000a_In raccolta per €3m. Successivo round previsto nel 2025 da €4,5m."/>
    <d v="2023-03-20T00:00:00"/>
    <x v="50"/>
    <s v="OUT"/>
    <s v=" "/>
    <s v=" "/>
    <s v=" "/>
    <s v=" "/>
    <s v=" "/>
    <s v=" "/>
    <s v=" "/>
    <s v=" "/>
    <s v=" "/>
    <s v=" "/>
    <s v=" "/>
    <s v=" "/>
    <s v=" "/>
    <s v=" "/>
    <s v=" "/>
    <s v=" "/>
    <s v=" "/>
    <s v=" "/>
    <s v=" "/>
    <s v=" "/>
    <s v=" "/>
    <s v=" "/>
    <s v=" "/>
    <s v=" "/>
    <s v=" "/>
  </r>
  <r>
    <s v="Ok"/>
    <s v="Ok"/>
    <s v="Ok"/>
    <x v="254"/>
    <s v=" "/>
    <n v="2714"/>
    <x v="1052"/>
    <s v="Italy"/>
    <s v="Verona"/>
    <x v="13"/>
    <x v="1"/>
    <x v="1050"/>
    <s v=" "/>
    <s v="Start-up stage\Venture"/>
    <s v="Monica Casu-C&amp;G Capital"/>
    <s v="Advisor"/>
    <s v="Monica Casu"/>
    <s v="monica.casu@cgcapital.it"/>
    <x v="695"/>
    <d v="2023-04-03T00:00:00"/>
    <x v="0"/>
    <s v="VV5"/>
    <m/>
    <x v="1"/>
    <m/>
    <m/>
    <s v="Operativa da gennaio 2019._x000a_Ricavi: €107k nel '21; €140k nel '22. Il piano prevede di arrivare a €254k nel '27E._x000a_Fabbisogno finanziario di €8m._x000a__x000a_&gt; Motivo rejection: modello di business, fase di vita, percorso di crescita"/>
    <d v="2023-03-22T00:00:00"/>
    <x v="254"/>
    <s v="OUT"/>
    <s v=" "/>
    <s v=" "/>
    <s v=" "/>
    <s v=" "/>
    <s v=" "/>
    <s v=" "/>
    <s v=" "/>
    <s v=" "/>
    <s v=" "/>
    <s v=" "/>
    <s v=" "/>
    <s v=" "/>
    <s v=" "/>
    <s v=" "/>
    <s v=" "/>
    <s v=" "/>
    <s v=" "/>
    <s v=" "/>
    <s v=" "/>
    <s v=" "/>
    <s v=" "/>
    <s v=" "/>
    <s v=" "/>
    <s v=" "/>
    <s v=" "/>
  </r>
  <r>
    <s v="Ok"/>
    <s v="Ok"/>
    <s v="Ok"/>
    <x v="254"/>
    <s v=" "/>
    <n v="2715"/>
    <x v="1053"/>
    <s v="Italy"/>
    <s v="Milano"/>
    <x v="0"/>
    <x v="3"/>
    <x v="1051"/>
    <s v=" "/>
    <s v="Other early stage\Late stage"/>
    <s v="Serhat Pala-Cross Ocean Ventures"/>
    <s v="Investitori professionali"/>
    <s v="n.a."/>
    <s v="_x000a_info@blacknova.co"/>
    <x v="696"/>
    <d v="2023-04-03T00:00:00"/>
    <x v="0"/>
    <s v="VV5"/>
    <m/>
    <x v="1"/>
    <m/>
    <m/>
    <s v="Nata nel 2016._x000a_Ricavi '22: €3m; '23E: €9m._x000a_In raccolta per €3m._x000a__x000a_Motivo rejection: modello di business, percorso di crescita"/>
    <d v="2023-03-23T00:00:00"/>
    <x v="254"/>
    <s v="OUT"/>
    <s v=" "/>
    <s v=" "/>
    <s v=" "/>
    <s v=" "/>
    <s v=" "/>
    <s v=" "/>
    <s v=" "/>
    <s v=" "/>
    <s v=" "/>
    <s v=" "/>
    <s v=" "/>
    <s v=" "/>
    <s v=" "/>
    <s v=" "/>
    <s v=" "/>
    <s v=" "/>
    <s v=" "/>
    <s v=" "/>
    <s v=" "/>
    <s v=" "/>
    <s v=" "/>
    <s v=" "/>
    <s v=" "/>
    <s v=" "/>
    <s v=" "/>
  </r>
  <r>
    <s v="Ok"/>
    <s v="Ok"/>
    <s v="Ok"/>
    <x v="197"/>
    <s v=" "/>
    <n v="2716"/>
    <x v="1054"/>
    <s v="Italy"/>
    <s v="Milano"/>
    <x v="0"/>
    <x v="3"/>
    <x v="1052"/>
    <s v=" "/>
    <s v="Start-up stage\Venture"/>
    <s v="Salvatore D’Aniello-Banca Generali"/>
    <s v="Investitori professionali"/>
    <s v="Salvatore D’Aniello"/>
    <s v="CONSULENTI.daniello@bancagenerali.it"/>
    <x v="696"/>
    <d v="2023-07-03T00:00:00"/>
    <x v="3"/>
    <s v="VV5"/>
    <m/>
    <x v="11"/>
    <m/>
    <m/>
    <s v="Fondata nel 2022._x000a_Ricavi '22: €84k; '23e: €1m._x000a_Fabbisogno finanziario di €5m, di cui €2,5m tramite AuCap ad una pre-money valuation di €10m, e €2,5m tramite SFP._x000a__x000a_&gt; Ricevute prime richieste di approfondimento, in attesa dei risultati Q1 '23. Inviato reminder, in attesa di risposta_x000a__x000a_Motivo rejection: mancato seguito ad approfondimenti richiesti."/>
    <d v="2023-03-23T00:00:00"/>
    <x v="197"/>
    <s v="OUT"/>
    <s v=" "/>
    <s v=" "/>
    <s v=" "/>
    <s v=" "/>
    <s v=" "/>
    <s v=" "/>
    <s v=" "/>
    <s v=" "/>
    <s v=" "/>
    <s v=" "/>
    <s v=" "/>
    <s v=" "/>
    <s v=" "/>
    <s v=" "/>
    <s v=" "/>
    <s v=" "/>
    <s v=" "/>
    <s v=" "/>
    <s v=" "/>
    <s v=" "/>
    <s v=" "/>
    <s v=" "/>
    <s v=" "/>
    <s v=" "/>
    <s v=" "/>
  </r>
  <r>
    <s v="Ok"/>
    <s v="Ok"/>
    <s v="Ok"/>
    <x v="91"/>
    <s v=" "/>
    <n v="2717"/>
    <x v="1055"/>
    <s v="Italy"/>
    <s v="Milano"/>
    <x v="0"/>
    <x v="1"/>
    <x v="1053"/>
    <s v=" "/>
    <s v="Start-up stage\Venture"/>
    <s v="Maurizio Vendramini-My Draco"/>
    <s v="Advisor"/>
    <s v="Maurizio Vendramini"/>
    <s v="maurizio.vendramini@mydraco.biz"/>
    <x v="3"/>
    <d v="2023-04-26T00:00:00"/>
    <x v="0"/>
    <s v="VV5"/>
    <m/>
    <x v="12"/>
    <m/>
    <m/>
    <s v="Fondata nel 2016._x000a_Ricavi '22: circa €430k; €550k nel 23e._x000a_In raccolta per €500k ad una pre-money valuation di €1,5m."/>
    <d v="2023-03-27T00:00:00"/>
    <x v="91"/>
    <s v="OUT"/>
    <s v=" "/>
    <s v=" "/>
    <s v=" "/>
    <s v=" "/>
    <s v=" "/>
    <s v=" "/>
    <s v=" "/>
    <s v=" "/>
    <s v=" "/>
    <s v=" "/>
    <s v=" "/>
    <s v=" "/>
    <s v=" "/>
    <s v=" "/>
    <s v=" "/>
    <s v=" "/>
    <s v=" "/>
    <s v=" "/>
    <s v=" "/>
    <s v=" "/>
    <s v=" "/>
    <s v=" "/>
    <s v=" "/>
    <s v=" "/>
    <s v=" "/>
  </r>
  <r>
    <s v="Ok"/>
    <s v="Ok"/>
    <s v="Ok"/>
    <x v="254"/>
    <s v=" "/>
    <n v="2720"/>
    <x v="1056"/>
    <s v="Italy"/>
    <s v="Milano"/>
    <x v="0"/>
    <x v="10"/>
    <x v="1054"/>
    <s v=" "/>
    <s v="Start-up stage\Venture"/>
    <s v="Chiara Lettieri-PoliHub"/>
    <s v="Organismi di Ricerca"/>
    <s v="Chiara Lettieri"/>
    <s v="chiara.lettieri@polihub.it"/>
    <x v="3"/>
    <d v="2023-04-03T00:00:00"/>
    <x v="0"/>
    <s v="VV5"/>
    <m/>
    <x v="15"/>
    <m/>
    <m/>
    <s v="Sul mercato dal Q4 2022._x000a_Ricavi sett-dic '22: €143k; gen '23: €20k; '23E: €680k._x000a_In raccolta per €600k._x000a__x000a_Motivo rejection: diversificazione di portafoglio, fase di vita, size del round"/>
    <d v="2023-03-27T00:00:00"/>
    <x v="254"/>
    <s v="OUT"/>
    <s v=" "/>
    <s v=" "/>
    <s v=" "/>
    <s v=" "/>
    <s v=" "/>
    <s v=" "/>
    <s v=" "/>
    <s v=" "/>
    <s v=" "/>
    <s v=" "/>
    <s v=" "/>
    <s v=" "/>
    <s v=" "/>
    <s v=" "/>
    <s v=" "/>
    <s v=" "/>
    <s v=" "/>
    <s v=" "/>
    <s v=" "/>
    <s v=" "/>
    <s v=" "/>
    <s v=" "/>
    <s v=" "/>
    <s v=" "/>
    <s v=" "/>
  </r>
  <r>
    <s v="Ok"/>
    <s v="Ok"/>
    <s v="Ok"/>
    <x v="254"/>
    <s v=" "/>
    <n v="2721"/>
    <x v="1057"/>
    <s v="Italy"/>
    <s v="Cesena"/>
    <x v="1"/>
    <x v="1"/>
    <x v="1055"/>
    <s v=" "/>
    <s v="Other early stage\Late stage"/>
    <s v="Maurizio Vendramini-My Draco"/>
    <s v="Advisor"/>
    <s v="Maurizio Vendramini"/>
    <s v="maurizio.vendramini@mydraco.biz"/>
    <x v="3"/>
    <d v="2023-04-03T00:00:00"/>
    <x v="0"/>
    <s v="VV5"/>
    <m/>
    <x v="1"/>
    <m/>
    <m/>
    <s v="Fondata nel 2016._x000a_Ricavi '21: €5m; '22: €7,5m; '23e: €15,9m._x000a_In raccolta per un round pre-series A di €5m, in vista di un successivo round series A da €25m in Q1 '24. Raccolti finora €9,2m._x000a__x000a_Motivo rejection: settore di riferimento/business model, scenario competitivo"/>
    <d v="2023-03-27T00:00:00"/>
    <x v="254"/>
    <s v="OUT"/>
    <s v=" "/>
    <s v=" "/>
    <s v=" "/>
    <s v=" "/>
    <s v=" "/>
    <s v=" "/>
    <s v=" "/>
    <s v=" "/>
    <s v=" "/>
    <s v=" "/>
    <s v=" "/>
    <s v=" "/>
    <s v=" "/>
    <s v=" "/>
    <s v=" "/>
    <s v=" "/>
    <s v=" "/>
    <s v=" "/>
    <s v=" "/>
    <s v=" "/>
    <s v=" "/>
    <s v=" "/>
    <s v=" "/>
    <s v=" "/>
    <s v=" "/>
  </r>
  <r>
    <s v="Ok"/>
    <s v="Ok"/>
    <s v="Ok"/>
    <x v="229"/>
    <s v=" "/>
    <n v="2722"/>
    <x v="1058"/>
    <s v="Italy"/>
    <s v="Milano"/>
    <x v="0"/>
    <x v="7"/>
    <x v="1056"/>
    <s v=" "/>
    <s v="Other early stage\Late stage"/>
    <s v="Matteo Spataro-Etesio"/>
    <s v="Advisor"/>
    <s v="Matteo Spataro"/>
    <s v="mspataro@etesio.eu"/>
    <x v="116"/>
    <d v="2025-01-30T00:00:00"/>
    <x v="0"/>
    <s v="VV5"/>
    <m/>
    <x v="2"/>
    <m/>
    <m/>
    <s v="Rejected ad aprile 2023 con motivazione 3.c e a giugno 2024 con motivazione 3.c._x000a_Nata nel 2017._x000a_Hanno chiuso il 2024 con €1m di fatturato. Hanno un contrattualizzato per il 2025 di €3,5m e stiamo di chiudere con €5m di fatturato. Hanno siglato accordi con due clienti, Fincantieri e per un azienda novergese. Sono in raccolta per €30m divisi in due tranche, la prima guidata da CDP Green Transition Fund, committata per €9m (ne mancano €6m) e la seconda committata interamente dalla regione Sardegna. Valutazione Pre-money intorno ai €60m._x000a_Il sistema di propulsione sviluppato lo vende ad un prezzo di circa €2m compreso anche di motore elettrico. Il sistema di propulsione è tuttavia adattabili anche a motori endotermici._x000a__x000a_&gt; Motivo rejection: Struttura dell'operazione, pre-money molto alta rispetto ai risultati raggiunti, pricing sistema di propulsione."/>
    <d v="2023-03-28T00:00:00"/>
    <x v="229"/>
    <s v="OUT"/>
    <s v=" "/>
    <s v=" "/>
    <s v=" "/>
    <s v=" "/>
    <s v=" "/>
    <s v=" "/>
    <s v=" "/>
    <s v=" "/>
    <s v=" "/>
    <s v=" "/>
    <s v=" "/>
    <s v=" "/>
    <s v=" "/>
    <s v=" "/>
    <s v=" "/>
    <s v=" "/>
    <s v=" "/>
    <s v=" "/>
    <s v=" "/>
    <s v=" "/>
    <s v=" "/>
    <s v=" "/>
    <s v=" "/>
    <s v=" "/>
    <s v=" "/>
  </r>
  <r>
    <s v="Ok"/>
    <s v="Ok"/>
    <s v="Ok"/>
    <x v="76"/>
    <m/>
    <n v="403"/>
    <x v="1059"/>
    <s v="Italy"/>
    <s v="Trento"/>
    <x v="2"/>
    <x v="3"/>
    <x v="1057"/>
    <m/>
    <s v="Other early stage\Late stage"/>
    <s v="Autocandidatura"/>
    <s v="Autocandidatura"/>
    <s v="Marco Bettin"/>
    <s v="mbtt@tweppy.com"/>
    <x v="697"/>
    <d v="2018-06-01T00:00:00"/>
    <x v="0"/>
    <s v="VV2"/>
    <m/>
    <x v="3"/>
    <m/>
    <m/>
    <s v="Fatturato 2018: €600k; fatturato 2019F: €1.9m; fatturato 2020E: €4.6m."/>
    <d v="2018-06-07T00:00:00"/>
    <x v="76"/>
    <s v="OUT"/>
    <m/>
    <m/>
    <m/>
    <m/>
    <m/>
    <m/>
    <m/>
    <m/>
    <m/>
    <m/>
    <m/>
    <m/>
    <m/>
    <m/>
    <m/>
    <m/>
    <m/>
    <m/>
    <m/>
    <m/>
    <m/>
    <m/>
    <m/>
    <m/>
    <m/>
  </r>
  <r>
    <s v="Ok"/>
    <s v="Ok"/>
    <s v="Ok"/>
    <x v="61"/>
    <m/>
    <n v="242"/>
    <x v="1060"/>
    <s v="Italy"/>
    <s v="Catania"/>
    <x v="9"/>
    <x v="1"/>
    <x v="1058"/>
    <m/>
    <s v="Start-up stage\Venture"/>
    <s v="Autocandidatura"/>
    <s v="Autocandidatura"/>
    <s v="Luca Martino"/>
    <s v="luca.martino@skylabs.it"/>
    <x v="698"/>
    <d v="2018-02-27T00:00:00"/>
    <x v="0"/>
    <s v="VV2"/>
    <m/>
    <x v="3"/>
    <m/>
    <m/>
    <s v="Ricercano €1m."/>
    <d v="2018-03-02T00:00:00"/>
    <x v="61"/>
    <s v="OUT"/>
    <m/>
    <m/>
    <m/>
    <m/>
    <m/>
    <m/>
    <m/>
    <m/>
    <m/>
    <m/>
    <m/>
    <m/>
    <m/>
    <m/>
    <m/>
    <m/>
    <m/>
    <m/>
    <m/>
    <m/>
    <m/>
    <m/>
    <m/>
    <m/>
    <m/>
  </r>
  <r>
    <s v="Ok"/>
    <s v="Ok"/>
    <s v="Ok"/>
    <x v="57"/>
    <m/>
    <n v="234"/>
    <x v="1061"/>
    <s v="Italy"/>
    <s v="Milano"/>
    <x v="0"/>
    <x v="2"/>
    <x v="1059"/>
    <m/>
    <s v="Start-up stage\Venture"/>
    <s v="Alessio Beverina-Panakes"/>
    <s v="Investitori professionali"/>
    <s v="Gian Mario Infelici"/>
    <s v="gianmario@adabra.com"/>
    <x v="699"/>
    <d v="2018-04-20T00:00:00"/>
    <x v="0"/>
    <s v="VV2"/>
    <m/>
    <x v="9"/>
    <m/>
    <m/>
    <s v="Verso ottobre 2018 avvierano nuova raccolta per circa €2m._x000a_Verso metà luglio ci risentiremo per fissare un nuovo incontro con pitch e piano aggiornati."/>
    <d v="2018-02-23T00:00:00"/>
    <x v="57"/>
    <s v="OUT"/>
    <m/>
    <m/>
    <m/>
    <m/>
    <m/>
    <m/>
    <m/>
    <m/>
    <m/>
    <m/>
    <m/>
    <m/>
    <m/>
    <m/>
    <m/>
    <m/>
    <m/>
    <m/>
    <m/>
    <m/>
    <m/>
    <m/>
    <m/>
    <m/>
    <m/>
  </r>
  <r>
    <s v="Ok"/>
    <s v="Ok"/>
    <s v="Ok"/>
    <x v="120"/>
    <s v=" "/>
    <n v="2726"/>
    <x v="1062"/>
    <s v="Italy"/>
    <s v="Roma"/>
    <x v="0"/>
    <x v="3"/>
    <x v="1060"/>
    <s v=" "/>
    <s v="Other early stage\Late stage"/>
    <s v="Elena Vittone"/>
    <s v="Proprietaria"/>
    <s v="Salvatore Mafodda"/>
    <s v="s.mafodda@ineo.it"/>
    <x v="103"/>
    <d v="2024-03-11T00:00:00"/>
    <x v="0"/>
    <s v="VV5"/>
    <m/>
    <x v="1"/>
    <m/>
    <m/>
    <s v="Rejected a novembre 2023 con motivazione 1.b, ripresentata dal founder._x000a_Fondata nel 2010._x000a_Società operante nel settore assicurativo che opera tramite l'automatizzazione dei processi antifrode._x000a_Rejected ad aprile 2023 con motivazione 1.b. Dubbi anche su scenario competitivo_x000a__x000a_Prima facevano back office per banche e intermediari, da quest'anno automatizzato i processi, facendo certificazione delle autentificazioni, sia in presenza (tramite l'app per riconoscimento biometrico, con documento creano identità digitale) sia da remoto._x000a_Fatturato 2022: €2,7m derivante dal precedente modello di business. 2023e: €2,6m (previsti ad aprile 2023 €2,7m, da ultimo meeting pensavano di arrivare a €2m)_x000a_Ebitda: 2022: -€350k; 2023: -€350k_x000a_Clienti: Iccrea, Facile.it. BMW bank ha richiesto dei test._x000a_Revenue model: set up fee da €2,5k a €15k + fee di utilizzo da €5 a €30 per soggetto unboardato + fee per assistenza pari al 10% dei ricavi totali. _x000a_Team: 40 persone._x000a_Captable: 100% salvatore founder._x000a_Fundraised: €2m (€700k committed con mamacrowd) pre money €6,5m/€7m._x000a__x000a_&gt;  motivo rejection: scenario competitivo (in confronto a Mopso, sono più indietro a livello di prodotto in quanto si occupano solo della fase di onboarding e non anche di quella di monitoraggio e gestiscono i falsi positivi ancora tramite l'operatore, non apportando soluzioni per la riduzione degli stessi). Dubbi anche su crescita attuale (fatturato 2022 e 2023e €2m) e struttura dell'operazione (la pre money comprende entrambi i business)."/>
    <d v="2023-03-31T00:00:00"/>
    <x v="120"/>
    <s v="OUT"/>
    <s v=" "/>
    <s v=" "/>
    <s v=" "/>
    <s v=" "/>
    <s v=" "/>
    <s v=" "/>
    <s v=" "/>
    <s v=" "/>
    <s v=" "/>
    <s v=" "/>
    <s v=" "/>
    <s v=" "/>
    <s v=" "/>
    <s v=" "/>
    <s v=" "/>
    <s v=" "/>
    <s v=" "/>
    <s v=" "/>
    <s v=" "/>
    <s v=" "/>
    <s v=" "/>
    <s v=" "/>
    <s v=" "/>
    <s v=" "/>
    <s v=" "/>
  </r>
  <r>
    <s v="Ok"/>
    <s v="Ok"/>
    <s v="Ok"/>
    <x v="255"/>
    <s v=" "/>
    <n v="1398"/>
    <x v="1063"/>
    <s v="Italy"/>
    <s v="Cosenza"/>
    <x v="33"/>
    <x v="3"/>
    <x v="1061"/>
    <s v=" "/>
    <s v="Other early stage\Late stage"/>
    <s v="Carlo Azzi-Entopan"/>
    <s v="Altri"/>
    <s v="Gianfranco Mottola"/>
    <s v="g.mottola@res-advisory.it"/>
    <x v="329"/>
    <d v="2023-06-12T00:00:00"/>
    <x v="0"/>
    <s v="VV5"/>
    <m/>
    <x v="5"/>
    <m/>
    <m/>
    <s v="Fondata nel 2013._x000a_Ricavi: €2,7m nel '22; €5,5m nel '23e (15 clienti corporate in pipeline). ARR '22: &gt; €1,5m._x000a_Raccolti €3m da CDP nel 2021 in un round pre-series A._x000a_In raccolta per €8m, di cui €5m coperti da Equiter Spa con il fondo RIF, ad una pre-money di €20m."/>
    <d v="2020-02-12T00:00:00"/>
    <x v="255"/>
    <s v="OUT"/>
    <s v=" "/>
    <s v=" "/>
    <s v=" "/>
    <s v=" "/>
    <s v=" "/>
    <s v=" "/>
    <s v=" "/>
    <s v=" "/>
    <s v=" "/>
    <s v=" "/>
    <s v=" "/>
    <s v=" "/>
    <s v=" "/>
    <s v=" "/>
    <s v=" "/>
    <s v=" "/>
    <s v=" "/>
    <s v=" "/>
    <s v=" "/>
    <s v=" "/>
    <s v=" "/>
    <s v=" "/>
    <s v=" "/>
    <s v=" "/>
    <s v=" "/>
  </r>
  <r>
    <s v="Ok"/>
    <s v="Ok"/>
    <s v="Ok"/>
    <x v="14"/>
    <s v=" "/>
    <n v="2730"/>
    <x v="1064"/>
    <s v="Italy"/>
    <s v="Perugia"/>
    <x v="21"/>
    <x v="3"/>
    <x v="1062"/>
    <s v=" "/>
    <s v="Start-up stage\Venture"/>
    <s v="Francesco Meneschincheri-BizPlace"/>
    <s v="Advisor"/>
    <s v="Francesco Meneschincheri"/>
    <s v="francesco.meneschincheri@bizplace.it"/>
    <x v="26"/>
    <d v="2023-11-27T00:00:00"/>
    <x v="0"/>
    <s v="VV5"/>
    <m/>
    <x v="2"/>
    <m/>
    <m/>
    <s v="Rejected nel maggio 2021 con motivazione 1.b. (dubbi sulla competition, in quanto competono con realtà come Xolo, Fiscozen)_x000a_Nata nel 2020 come spin-off dello studio di commercialisti &quot;Studio Primieri&quot;, operativo da +30 anni._x000a_La società si serve di un network di +50 commercialisti partner con esperienza pluriennale per le attività di consulenza, attività ad alto valore aggiunto e redazione di adempimenti contabili e fiscali._x000a_+1.500 clienti in 2 anni._x000a_Ricavi: 2022: €343k, 2023e: €509k (da precedente piano €737k); 2024e: €1,4m; 2025e: €2,7m; 2026e: €6m._x000a_In raccolta per €1m ad una valutazione pre-money di €4,5m (€600k già committati, €400k potranno essere sottoscritti entro il 31/03/2024)_x000a__x000a_&gt; Sentiti dal fondo VV6. motivo rejection: struttura del round e fase di vita"/>
    <d v="2023-04-11T00:00:00"/>
    <x v="14"/>
    <s v="OUT"/>
    <s v=" "/>
    <s v=" "/>
    <s v=" "/>
    <s v=" "/>
    <s v=" "/>
    <s v=" "/>
    <s v=" "/>
    <s v=" "/>
    <s v=" "/>
    <s v=" "/>
    <s v=" "/>
    <s v=" "/>
    <s v=" "/>
    <s v=" "/>
    <s v=" "/>
    <s v=" "/>
    <s v=" "/>
    <s v=" "/>
    <s v=" "/>
    <s v=" "/>
    <s v=" "/>
    <s v=" "/>
    <s v=" "/>
    <s v=" "/>
    <s v=" "/>
  </r>
  <r>
    <s v="Ok"/>
    <s v="Ok"/>
    <s v="Ok"/>
    <x v="55"/>
    <m/>
    <n v="250"/>
    <x v="1065"/>
    <s v="Italy"/>
    <s v="Biella"/>
    <x v="11"/>
    <x v="7"/>
    <x v="1063"/>
    <m/>
    <s v="Start-up stage\Venture"/>
    <s v="Fabio Mondini-CB Growth Capital"/>
    <s v="Advisor"/>
    <s v="Fabio Mondini"/>
    <s v="fmondini@crossborder.it"/>
    <x v="87"/>
    <d v="2018-04-18T00:00:00"/>
    <x v="0"/>
    <s v="VV2"/>
    <m/>
    <x v="1"/>
    <m/>
    <m/>
    <s v="Da monitorare; al momento le prospettive di crescita sembrano non essere in linea con strategia del fondo."/>
    <d v="2018-03-08T00:00:00"/>
    <x v="55"/>
    <s v="OUT"/>
    <m/>
    <m/>
    <m/>
    <m/>
    <m/>
    <m/>
    <m/>
    <m/>
    <m/>
    <m/>
    <m/>
    <m/>
    <m/>
    <m/>
    <m/>
    <m/>
    <m/>
    <m/>
    <m/>
    <m/>
    <m/>
    <m/>
    <m/>
    <m/>
    <m/>
  </r>
  <r>
    <s v="Ok"/>
    <s v="Ok"/>
    <s v="Ok"/>
    <x v="256"/>
    <m/>
    <n v="221"/>
    <x v="1066"/>
    <s v="Italy"/>
    <s v="Roma"/>
    <x v="7"/>
    <x v="2"/>
    <x v="1064"/>
    <m/>
    <s v="Start-up stage\Venture"/>
    <s v="Raffaele Bini"/>
    <s v="Dottore commercialista"/>
    <s v="Matteo Gattola"/>
    <s v="matteo.gattola@envisioncompany.it"/>
    <x v="700"/>
    <d v="2018-03-29T00:00:00"/>
    <x v="0"/>
    <s v="VV4"/>
    <s v="No"/>
    <x v="3"/>
    <m/>
    <m/>
    <s v="Da monitorare per futuro deal flow._x000a_Devono dimostrarare validità offeta commerciale acquisendo qualche contratto."/>
    <d v="2018-03-02T00:00:00"/>
    <x v="256"/>
    <s v="OUT"/>
    <m/>
    <m/>
    <m/>
    <m/>
    <m/>
    <m/>
    <m/>
    <m/>
    <m/>
    <m/>
    <m/>
    <m/>
    <m/>
    <m/>
    <m/>
    <m/>
    <m/>
    <m/>
    <m/>
    <m/>
    <m/>
    <m/>
    <m/>
    <m/>
    <m/>
  </r>
  <r>
    <s v="Ok"/>
    <s v="Ok"/>
    <s v="Ok"/>
    <x v="91"/>
    <s v=" "/>
    <n v="2734"/>
    <x v="1067"/>
    <s v="Italy"/>
    <s v="N.A. Italy"/>
    <x v="3"/>
    <x v="3"/>
    <x v="1065"/>
    <s v=" "/>
    <s v="Start-up stage\Venture"/>
    <s v="Nicolò Muzzana-Tymosbc"/>
    <s v="Advisor"/>
    <s v="Nicolò Muzzana"/>
    <s v="nmuzzana@thymosbc.com"/>
    <x v="701"/>
    <d v="2023-04-26T00:00:00"/>
    <x v="0"/>
    <s v="VV5"/>
    <m/>
    <x v="3"/>
    <m/>
    <m/>
    <s v="Traction limitata._x000a_&gt; Fase di vita, settore di riferimento (ecommerce)"/>
    <d v="2023-04-18T00:00:00"/>
    <x v="91"/>
    <s v="OUT"/>
    <s v=" "/>
    <s v=" "/>
    <s v=" "/>
    <s v=" "/>
    <s v=" "/>
    <s v=" "/>
    <s v=" "/>
    <s v=" "/>
    <s v=" "/>
    <s v=" "/>
    <s v=" "/>
    <s v=" "/>
    <s v=" "/>
    <s v=" "/>
    <s v=" "/>
    <s v=" "/>
    <s v=" "/>
    <s v=" "/>
    <s v=" "/>
    <s v=" "/>
    <s v=" "/>
    <s v=" "/>
    <s v=" "/>
    <s v=" "/>
    <s v=" "/>
  </r>
  <r>
    <s v="Ok"/>
    <s v="Ok"/>
    <s v="Ok"/>
    <x v="256"/>
    <m/>
    <n v="241"/>
    <x v="1068"/>
    <s v="Abroad"/>
    <s v="San Francisco"/>
    <x v="4"/>
    <x v="3"/>
    <x v="1066"/>
    <m/>
    <s v="Start-up stage\Venture"/>
    <s v="Domenico Nesci"/>
    <s v="Investitori professionali"/>
    <s v="Domenico Nesci"/>
    <s v="domenico.nesci@lventuregroup.com"/>
    <x v="702"/>
    <d v="2018-03-08T00:00:00"/>
    <x v="0"/>
    <s v="VV2"/>
    <m/>
    <x v="3"/>
    <m/>
    <m/>
    <s v="Da monitorare per futuro deal flow."/>
    <d v="2018-03-02T00:00:00"/>
    <x v="256"/>
    <s v="OUT"/>
    <m/>
    <m/>
    <m/>
    <m/>
    <m/>
    <m/>
    <m/>
    <m/>
    <m/>
    <m/>
    <m/>
    <m/>
    <m/>
    <m/>
    <m/>
    <m/>
    <m/>
    <m/>
    <m/>
    <m/>
    <m/>
    <m/>
    <m/>
    <m/>
    <m/>
  </r>
  <r>
    <s v="Ok"/>
    <s v="Ok"/>
    <s v="Ok"/>
    <x v="60"/>
    <s v=" "/>
    <n v="2739"/>
    <x v="1069"/>
    <s v="Italy"/>
    <s v="Siracusa"/>
    <x v="9"/>
    <x v="10"/>
    <x v="1067"/>
    <s v=" "/>
    <s v="Start-up stage\Venture"/>
    <s v="Studio Alessandrini Gentilini"/>
    <s v="Advisor"/>
    <s v="Studio Alessandrini Gentilini"/>
    <s v="info.studioalessandrinigentili@gmail.com"/>
    <x v="703"/>
    <d v="2023-05-08T00:00:00"/>
    <x v="0"/>
    <s v="VV5"/>
    <m/>
    <x v="5"/>
    <m/>
    <m/>
    <s v="Nasce nel 2016._x000a_La società ha fatturato nel '22 oltre €1m._x000a_Hanno già raccolto circa €400k su Mamacrowd da 80 investitori. Sono in fundraising sempre su Mamacrowd per €1m ad una pre-money valuation di €5m."/>
    <d v="2023-04-23T00:00:00"/>
    <x v="60"/>
    <s v="OUT"/>
    <s v=" "/>
    <s v=" "/>
    <s v=" "/>
    <s v=" "/>
    <s v=" "/>
    <s v=" "/>
    <s v=" "/>
    <s v=" "/>
    <s v=" "/>
    <s v=" "/>
    <s v=" "/>
    <s v=" "/>
    <s v=" "/>
    <s v=" "/>
    <s v=" "/>
    <s v=" "/>
    <s v=" "/>
    <s v=" "/>
    <s v=" "/>
    <s v=" "/>
    <s v=" "/>
    <s v=" "/>
    <s v=" "/>
    <s v=" "/>
    <s v=" "/>
  </r>
  <r>
    <s v="Ok"/>
    <s v="Ok"/>
    <s v="Ok"/>
    <x v="60"/>
    <s v=" "/>
    <n v="2740"/>
    <x v="1070"/>
    <s v="Italy"/>
    <s v="Milano"/>
    <x v="0"/>
    <x v="3"/>
    <x v="1068"/>
    <s v=" "/>
    <s v="Start-up stage\Venture"/>
    <s v="Autocandidatura"/>
    <s v="Autocandidatura"/>
    <s v="Luigi Ciavarella"/>
    <s v="luigiciavarella@startgram.it"/>
    <x v="704"/>
    <d v="2023-05-08T00:00:00"/>
    <x v="0"/>
    <s v="VV5"/>
    <m/>
    <x v="3"/>
    <m/>
    <m/>
    <s v="Fondata nel '22._x000a_Ricavi attesi: €67k nel '23, €985k nel '24._x000a_In raccolta per un pre seed round da €500k di cui €50k già coperti dai business angels del precedente round."/>
    <d v="2023-04-24T00:00:00"/>
    <x v="60"/>
    <s v="OUT"/>
    <s v=" "/>
    <s v=" "/>
    <s v=" "/>
    <s v=" "/>
    <s v=" "/>
    <s v=" "/>
    <s v=" "/>
    <s v=" "/>
    <s v=" "/>
    <s v=" "/>
    <s v=" "/>
    <s v=" "/>
    <s v=" "/>
    <s v=" "/>
    <s v=" "/>
    <s v=" "/>
    <s v=" "/>
    <s v=" "/>
    <s v=" "/>
    <s v=" "/>
    <s v=" "/>
    <s v=" "/>
    <s v=" "/>
    <s v=" "/>
    <s v=" "/>
  </r>
  <r>
    <s v="Ok"/>
    <s v="Ok"/>
    <s v="Ok"/>
    <x v="143"/>
    <s v=" "/>
    <n v="2737"/>
    <x v="1071"/>
    <s v="Italy"/>
    <s v="Siracusa"/>
    <x v="9"/>
    <x v="1"/>
    <x v="1069"/>
    <s v=" "/>
    <s v="Start-up stage\Venture"/>
    <s v="Rosario Circo"/>
    <s v="Advisor"/>
    <s v="Rosario Circo"/>
    <s v="rosario.circo@audaciainnovations.com"/>
    <x v="104"/>
    <d v="2024-12-09T00:00:00"/>
    <x v="0"/>
    <s v="VV5"/>
    <m/>
    <x v="3"/>
    <m/>
    <s v="Yes"/>
    <s v="Bocciata a maggio 2023 con motivazione 1.a (fase di vita)_x000a_Fondata alla fine del 2021._x000a_Fatturato: 2024e: €237k; 2025e: €703k; 2026e: €1,7m_x000a__x000a_&gt; motivo rejection: fase di vita (sono nati nel 2021 e nel 2024 fattureranno €237k). La analizza fondo VV6."/>
    <d v="2023-04-20T00:00:00"/>
    <x v="143"/>
    <s v="OUT"/>
    <s v=" "/>
    <s v=" "/>
    <s v=" "/>
    <s v=" "/>
    <s v=" "/>
    <s v=" "/>
    <s v=" "/>
    <s v=" "/>
    <s v=" "/>
    <s v=" "/>
    <s v=" "/>
    <s v=" "/>
    <s v=" "/>
    <s v=" "/>
    <s v=" "/>
    <s v=" "/>
    <s v=" "/>
    <s v=" "/>
    <s v=" "/>
    <s v=" "/>
    <s v=" "/>
    <s v=" "/>
    <s v=" "/>
    <s v=" "/>
    <s v=" "/>
  </r>
  <r>
    <s v="Ok"/>
    <s v="Ok"/>
    <s v="Ok"/>
    <x v="245"/>
    <s v=" "/>
    <n v="2741"/>
    <x v="1072"/>
    <s v="Italy"/>
    <s v="Bergamo"/>
    <x v="0"/>
    <x v="10"/>
    <x v="1070"/>
    <s v=" "/>
    <s v="Start-up stage\Venture"/>
    <s v="Marco Savini "/>
    <s v="Advisor"/>
    <s v="Marco Savini "/>
    <s v="mar.savini@gmail.com"/>
    <x v="704"/>
    <d v="2023-06-20T00:00:00"/>
    <x v="0"/>
    <s v="VV5"/>
    <m/>
    <x v="8"/>
    <m/>
    <m/>
    <s v="In raccolta per €1m ad una pre-money di €1,5m che serviranno prevalentemente per R&amp;D e marketing._x000a_Ricavi '28e: €18m_x000a_Fundraised: €580k capitale proprio; €500k da Banca Intesa._x000a_Al momento non posseggono brevetti. Hanno circa 2000 clienti acquisiti tramite sito internet._x000a_&gt; La nostra proposta è di bocciarla per assenza di tecnologia."/>
    <d v="2023-04-24T00:00:00"/>
    <x v="245"/>
    <s v="OUT"/>
    <s v=" "/>
    <s v=" "/>
    <s v=" "/>
    <s v=" "/>
    <s v=" "/>
    <s v=" "/>
    <s v=" "/>
    <s v=" "/>
    <s v=" "/>
    <s v=" "/>
    <s v=" "/>
    <s v=" "/>
    <s v=" "/>
    <s v=" "/>
    <s v=" "/>
    <s v=" "/>
    <s v=" "/>
    <s v=" "/>
    <s v=" "/>
    <s v=" "/>
    <s v=" "/>
    <s v=" "/>
    <s v=" "/>
    <s v=" "/>
    <s v=" "/>
  </r>
  <r>
    <s v="Ok"/>
    <s v="Ok"/>
    <s v="Ok"/>
    <x v="245"/>
    <s v=" "/>
    <n v="2742"/>
    <x v="1073"/>
    <s v="Italy"/>
    <s v="Milano"/>
    <x v="0"/>
    <x v="3"/>
    <x v="1071"/>
    <s v=" "/>
    <s v="Start-up stage\Venture"/>
    <s v="Daniele Di Pasquale-Digital Magics"/>
    <s v="Investitori professionali"/>
    <s v="Daniele Di Pasquale"/>
    <s v="daniele.dipasquale@digitalmagics.com"/>
    <x v="49"/>
    <d v="2023-06-20T00:00:00"/>
    <x v="0"/>
    <s v="VV5"/>
    <m/>
    <x v="9"/>
    <m/>
    <m/>
    <s v="&gt; Dopo intro di Digital Magics, abbiamo scritto al founder per fissare una call conoscitiva. Non ha fatto seguito a nostra richiesta."/>
    <d v="2023-04-26T00:00:00"/>
    <x v="245"/>
    <s v="OUT"/>
    <s v=" "/>
    <s v=" "/>
    <s v=" "/>
    <s v=" "/>
    <s v=" "/>
    <s v=" "/>
    <s v=" "/>
    <s v=" "/>
    <s v=" "/>
    <s v=" "/>
    <s v=" "/>
    <s v=" "/>
    <s v=" "/>
    <s v=" "/>
    <s v=" "/>
    <s v=" "/>
    <s v=" "/>
    <s v=" "/>
    <s v=" "/>
    <s v=" "/>
    <s v=" "/>
    <s v=" "/>
    <s v=" "/>
    <s v=" "/>
    <s v=" "/>
  </r>
  <r>
    <s v="Ok"/>
    <s v="Ok"/>
    <s v="Ok"/>
    <x v="256"/>
    <m/>
    <n v="257"/>
    <x v="1074"/>
    <s v="Abroad"/>
    <s v="Helmond"/>
    <x v="38"/>
    <x v="10"/>
    <x v="1072"/>
    <m/>
    <s v="Start-up stage\Venture"/>
    <s v="Giulio Valiante"/>
    <s v="Proprietaria"/>
    <s v="Luca Botticelli"/>
    <s v="luca@aliveshoe s.com"/>
    <x v="705"/>
    <d v="2018-04-04T00:00:00"/>
    <x v="0"/>
    <s v="VV2"/>
    <m/>
    <x v="3"/>
    <m/>
    <m/>
    <s v="Da monitorare per futuro deal flow. _x000a_Devono rafforzare le metriche."/>
    <d v="2018-03-08T00:00:00"/>
    <x v="256"/>
    <s v="OUT"/>
    <m/>
    <m/>
    <m/>
    <m/>
    <m/>
    <m/>
    <m/>
    <m/>
    <m/>
    <m/>
    <m/>
    <m/>
    <m/>
    <m/>
    <m/>
    <m/>
    <m/>
    <m/>
    <m/>
    <m/>
    <m/>
    <m/>
    <m/>
    <m/>
    <m/>
  </r>
  <r>
    <s v="Ok"/>
    <s v="Ok"/>
    <s v="Ok"/>
    <x v="60"/>
    <s v=" "/>
    <n v="2747"/>
    <x v="1075"/>
    <s v="Italy"/>
    <s v="Brescia"/>
    <x v="0"/>
    <x v="10"/>
    <x v="1073"/>
    <s v=" "/>
    <s v="Other early stage\Late stage"/>
    <s v=" Andrea Crudeli-IN3 Ventures"/>
    <s v="Advisor"/>
    <s v=" Andrea Crudeli"/>
    <s v="andrea@in3.ventures"/>
    <x v="706"/>
    <d v="2023-05-08T00:00:00"/>
    <x v="0"/>
    <s v="VV5"/>
    <m/>
    <x v="7"/>
    <m/>
    <m/>
    <s v="Fondata nel 2017._x000a_Ricavi 2020: €509k; 2021: €709k; 2022: €1,87m; 2023E: €4,48m._x000a_In raccolta per massimo €10m ad una pre-money valuation di €40m (ultimo round tra fine 2021 e inizio 2022 da €2,7m ad una pre-money valuation di €10m)."/>
    <d v="2023-04-28T00:00:00"/>
    <x v="60"/>
    <s v="OUT"/>
    <s v=" "/>
    <s v=" "/>
    <s v=" "/>
    <s v=" "/>
    <s v=" "/>
    <s v=" "/>
    <s v=" "/>
    <s v=" "/>
    <s v=" "/>
    <s v=" "/>
    <s v=" "/>
    <s v=" "/>
    <s v=" "/>
    <s v=" "/>
    <s v=" "/>
    <s v=" "/>
    <s v=" "/>
    <s v=" "/>
    <s v=" "/>
    <s v=" "/>
    <s v=" "/>
    <s v=" "/>
    <s v=" "/>
    <s v=" "/>
    <s v=" "/>
  </r>
  <r>
    <s v="Ok"/>
    <s v="Fuori Range"/>
    <s v="Ok"/>
    <x v="50"/>
    <s v=" "/>
    <n v="2750"/>
    <x v="1076"/>
    <s v="Italy"/>
    <s v="Milano"/>
    <x v="0"/>
    <x v="1"/>
    <x v="1074"/>
    <s v=" "/>
    <s v="Start-up stage\Venture"/>
    <s v="Mario Scuderi-Integrae SIM"/>
    <s v="Advisor"/>
    <s v="Mario Scuderi"/>
    <s v="mario.scuderi@integraesim.it"/>
    <x v="707"/>
    <d v="2023-05-04T00:00:00"/>
    <x v="0"/>
    <s v="VV5"/>
    <m/>
    <x v="1"/>
    <m/>
    <m/>
    <s v="Costituita nel marzo 2022._x000a_Pre-revenues (€91k previsti nel '23)._x000a_Round da €1,1m ad una pre-money di circa €5m."/>
    <d v="2023-05-04T00:00:00"/>
    <x v="50"/>
    <s v="OUT"/>
    <s v=" "/>
    <s v=" "/>
    <s v=" "/>
    <s v=" "/>
    <s v=" "/>
    <s v=" "/>
    <s v=" "/>
    <s v=" "/>
    <s v=" "/>
    <s v=" "/>
    <s v=" "/>
    <s v=" "/>
    <s v=" "/>
    <s v=" "/>
    <s v=" "/>
    <s v=" "/>
    <s v=" "/>
    <s v=" "/>
    <s v=" "/>
    <s v=" "/>
    <s v=" "/>
    <s v=" "/>
    <s v=" "/>
    <s v=" "/>
    <s v=" "/>
  </r>
  <r>
    <s v="Ok"/>
    <s v="Fuori Range"/>
    <s v="Ok"/>
    <x v="50"/>
    <s v=" "/>
    <n v="2752"/>
    <x v="1077"/>
    <s v="Italy"/>
    <s v="Roma"/>
    <x v="7"/>
    <x v="7"/>
    <x v="1075"/>
    <s v=" "/>
    <s v="Start-up stage\Venture"/>
    <s v="Francesco Inguscio-Nuvolab"/>
    <s v="Advisor"/>
    <s v="Francesco Inguscio"/>
    <s v="francesco.inguscio@rainmakers.it"/>
    <x v="707"/>
    <d v="2023-05-04T00:00:00"/>
    <x v="0"/>
    <s v="VV5"/>
    <m/>
    <x v="5"/>
    <m/>
    <m/>
    <s v="Fondata nel 2019._x000a_Ricavi: €154k nel '21; €339k nel '22, €605k nel '23E._x000a_In raccolta per €500k tramite convertendo (sconto del 20%, floor €2m)."/>
    <d v="2023-05-04T00:00:00"/>
    <x v="50"/>
    <s v="OUT"/>
    <s v=" "/>
    <s v=" "/>
    <s v=" "/>
    <s v=" "/>
    <s v=" "/>
    <s v=" "/>
    <s v=" "/>
    <s v=" "/>
    <s v=" "/>
    <s v=" "/>
    <s v=" "/>
    <s v=" "/>
    <s v=" "/>
    <s v=" "/>
    <s v=" "/>
    <s v=" "/>
    <s v=" "/>
    <s v=" "/>
    <s v=" "/>
    <s v=" "/>
    <s v=" "/>
    <s v=" "/>
    <s v=" "/>
    <s v=" "/>
    <s v=" "/>
  </r>
  <r>
    <s v="Ok"/>
    <s v="Fuori Range"/>
    <s v="Ok"/>
    <x v="50"/>
    <s v=" "/>
    <n v="2753"/>
    <x v="1078"/>
    <s v="Italy"/>
    <s v="Bari"/>
    <x v="6"/>
    <x v="10"/>
    <x v="1076"/>
    <s v=" "/>
    <s v="Start-up stage\Venture"/>
    <s v="Francesco Inguscio-Nuvolab"/>
    <s v="Advisor"/>
    <s v="Francesco Inguscio"/>
    <s v="francesco.inguscio@rainmakers.it"/>
    <x v="707"/>
    <d v="2023-05-04T00:00:00"/>
    <x v="0"/>
    <s v="VV5"/>
    <m/>
    <x v="13"/>
    <m/>
    <m/>
    <s v="Fondata nel 2017._x000a_Ricavi: €179k nel '23E (circa €2m nel '27E)._x000a_In raccolta per €300k ad una pre-money di €2,7m."/>
    <d v="2023-05-04T00:00:00"/>
    <x v="50"/>
    <s v="OUT"/>
    <s v=" "/>
    <s v=" "/>
    <s v=" "/>
    <s v=" "/>
    <s v=" "/>
    <s v=" "/>
    <s v=" "/>
    <s v=" "/>
    <s v=" "/>
    <s v=" "/>
    <s v=" "/>
    <s v=" "/>
    <s v=" "/>
    <s v=" "/>
    <s v=" "/>
    <s v=" "/>
    <s v=" "/>
    <s v=" "/>
    <s v=" "/>
    <s v=" "/>
    <s v=" "/>
    <s v=" "/>
    <s v=" "/>
    <s v=" "/>
    <s v=" "/>
  </r>
  <r>
    <s v="Ok"/>
    <s v="Fuori Range"/>
    <s v="Ok"/>
    <x v="50"/>
    <s v=" "/>
    <n v="2754"/>
    <x v="1079"/>
    <s v="Italy"/>
    <s v="Bari"/>
    <x v="6"/>
    <x v="1"/>
    <x v="1077"/>
    <s v=" "/>
    <s v="Start-up stage\Venture"/>
    <s v="Sprintx"/>
    <s v="Altri"/>
    <s v="Benedetto Di Martino-Volano Group"/>
    <s v="dimartino@volanogroup.com"/>
    <x v="707"/>
    <d v="2023-05-06T00:00:00"/>
    <x v="0"/>
    <s v="VV5"/>
    <m/>
    <x v="5"/>
    <m/>
    <m/>
    <s v="Fondata nel 2018._x000a_40 aziende sul marketplace. "/>
    <d v="2023-05-06T00:00:00"/>
    <x v="50"/>
    <s v="OUT"/>
    <s v=" "/>
    <s v=" "/>
    <s v=" "/>
    <s v=" "/>
    <s v=" "/>
    <s v=" "/>
    <s v=" "/>
    <s v=" "/>
    <s v=" "/>
    <s v=" "/>
    <s v=" "/>
    <s v=" "/>
    <s v=" "/>
    <s v=" "/>
    <s v=" "/>
    <s v=" "/>
    <s v=" "/>
    <s v=" "/>
    <s v=" "/>
    <s v=" "/>
    <s v=" "/>
    <s v=" "/>
    <s v=" "/>
    <s v=" "/>
    <s v=" "/>
  </r>
  <r>
    <s v="Ok"/>
    <s v="Fuori Range"/>
    <s v="Ok"/>
    <x v="50"/>
    <s v=" "/>
    <n v="2755"/>
    <x v="1080"/>
    <s v="Italy"/>
    <s v="Bari"/>
    <x v="6"/>
    <x v="1"/>
    <x v="1078"/>
    <s v=" "/>
    <s v="Start-up stage\Venture"/>
    <s v="Sprintx"/>
    <s v="Altri"/>
    <s v="Benedetto Di Martino-Volano Group"/>
    <s v="dimartino@volanogroup.com"/>
    <x v="707"/>
    <d v="2023-05-06T00:00:00"/>
    <x v="0"/>
    <s v="VV5"/>
    <m/>
    <x v="13"/>
    <m/>
    <m/>
    <s v="Fondata nel '23._x000a_Ricavi di €1,4m previsti nel '27E._x000a_In raccolta per €200k."/>
    <d v="2023-05-06T00:00:00"/>
    <x v="50"/>
    <s v="OUT"/>
    <s v=" "/>
    <s v=" "/>
    <s v=" "/>
    <s v=" "/>
    <s v=" "/>
    <s v=" "/>
    <s v=" "/>
    <s v=" "/>
    <s v=" "/>
    <s v=" "/>
    <s v=" "/>
    <s v=" "/>
    <s v=" "/>
    <s v=" "/>
    <s v=" "/>
    <s v=" "/>
    <s v=" "/>
    <s v=" "/>
    <s v=" "/>
    <s v=" "/>
    <s v=" "/>
    <s v=" "/>
    <s v=" "/>
    <s v=" "/>
    <s v=" "/>
  </r>
  <r>
    <s v="Ok"/>
    <s v="Fuori Range"/>
    <s v="Ok"/>
    <x v="50"/>
    <s v=" "/>
    <n v="2756"/>
    <x v="1081"/>
    <s v="Italy"/>
    <s v="Bari"/>
    <x v="6"/>
    <x v="1"/>
    <x v="1079"/>
    <s v=" "/>
    <s v="Start-up stage\Venture"/>
    <s v="Sprintx"/>
    <s v="Altri"/>
    <s v="Benedetto Di Martino-Volano Group"/>
    <s v="dimartino@volanogroup.com"/>
    <x v="707"/>
    <d v="2023-05-06T00:00:00"/>
    <x v="0"/>
    <s v="VV5"/>
    <m/>
    <x v="5"/>
    <m/>
    <m/>
    <s v="Fabbisogno di €250k per i prossimi 12/18 mesi."/>
    <d v="2023-05-06T00:00:00"/>
    <x v="50"/>
    <s v="OUT"/>
    <s v=" "/>
    <s v=" "/>
    <s v=" "/>
    <s v=" "/>
    <s v=" "/>
    <s v=" "/>
    <s v=" "/>
    <s v=" "/>
    <s v=" "/>
    <s v=" "/>
    <s v=" "/>
    <s v=" "/>
    <s v=" "/>
    <s v=" "/>
    <s v=" "/>
    <s v=" "/>
    <s v=" "/>
    <s v=" "/>
    <s v=" "/>
    <s v=" "/>
    <s v=" "/>
    <s v=" "/>
    <s v=" "/>
    <s v=" "/>
    <s v=" "/>
  </r>
  <r>
    <s v="Ok"/>
    <s v="Ok"/>
    <s v="Ok"/>
    <x v="255"/>
    <s v=" "/>
    <n v="2758"/>
    <x v="1082"/>
    <s v="Italy"/>
    <s v="Latina"/>
    <x v="7"/>
    <x v="2"/>
    <x v="1080"/>
    <s v=" "/>
    <s v="Start-up stage\Venture"/>
    <s v="Enrico Pitton-Innovation Booster SL"/>
    <s v="Altri"/>
    <s v="Enrico Pitton"/>
    <s v="e.pitton@ib.ventures"/>
    <x v="708"/>
    <d v="2023-06-12T00:00:00"/>
    <x v="0"/>
    <s v="VV5"/>
    <m/>
    <x v="8"/>
    <m/>
    <m/>
    <s v="Nata nel 2019._x000a_Principali clienti: MediaWorld, Unieuro._x000a_La società è nel portfolio di Innovation Booster._x000a_Ricavi: €640k nel 2021; €615k nel 2022; €2,6m nel 2023E._x000a_In raccolta per €800k."/>
    <d v="2023-05-09T00:00:00"/>
    <x v="255"/>
    <s v="OUT"/>
    <s v=" "/>
    <s v=" "/>
    <s v=" "/>
    <s v=" "/>
    <s v=" "/>
    <s v=" "/>
    <s v=" "/>
    <s v=" "/>
    <s v=" "/>
    <s v=" "/>
    <s v=" "/>
    <s v=" "/>
    <s v=" "/>
    <s v=" "/>
    <s v=" "/>
    <s v=" "/>
    <s v=" "/>
    <s v=" "/>
    <s v=" "/>
    <s v=" "/>
    <s v=" "/>
    <s v=" "/>
    <s v=" "/>
    <s v=" "/>
    <s v=" "/>
  </r>
  <r>
    <s v="Ok"/>
    <s v="Ok"/>
    <s v="Ok"/>
    <x v="49"/>
    <s v=" "/>
    <n v="2765"/>
    <x v="1083"/>
    <s v="Italy"/>
    <s v="Bologna"/>
    <x v="1"/>
    <x v="5"/>
    <x v="1081"/>
    <s v=" "/>
    <s v="Start-up stage\Venture"/>
    <s v="Vincenzo D’Antoni-RP Legal &amp; Tax"/>
    <s v="Altri"/>
    <s v="Vincenzo D’Antoni"/>
    <s v="Vincenzo.DAntoni@rplt.it"/>
    <x v="707"/>
    <d v="2023-05-22T00:00:00"/>
    <x v="0"/>
    <s v="VV5"/>
    <m/>
    <x v="3"/>
    <m/>
    <m/>
    <s v="Spin off dell'Università di Monaco._x000a_Ricavi: €14k nel '23E._x000a_In raccolta per €150-200k ad una valutazione di €2,5m."/>
    <d v="2023-05-15T00:00:00"/>
    <x v="49"/>
    <s v="OUT"/>
    <s v=" "/>
    <s v=" "/>
    <s v=" "/>
    <s v=" "/>
    <s v=" "/>
    <s v=" "/>
    <s v=" "/>
    <s v=" "/>
    <s v=" "/>
    <s v=" "/>
    <s v=" "/>
    <s v=" "/>
    <s v=" "/>
    <s v=" "/>
    <s v=" "/>
    <s v=" "/>
    <s v=" "/>
    <s v=" "/>
    <s v=" "/>
    <s v=" "/>
    <s v=" "/>
    <s v=" "/>
    <s v=" "/>
    <s v=" "/>
    <s v=" "/>
  </r>
  <r>
    <s v="Ok"/>
    <s v="Ok"/>
    <s v="Ok"/>
    <x v="47"/>
    <m/>
    <n v="237"/>
    <x v="1084"/>
    <s v="Italy"/>
    <s v="Milano"/>
    <x v="0"/>
    <x v="3"/>
    <x v="1082"/>
    <m/>
    <s v="Start-up stage\Venture"/>
    <s v="Domenico Laudonia-Italian Brand Factory"/>
    <s v="Investitori professionali"/>
    <s v="Domenico Laudonia"/>
    <s v="domenico.laudonia@italianbrandfactory.it"/>
    <x v="709"/>
    <d v="2018-02-23T00:00:00"/>
    <x v="0"/>
    <s v="VV2"/>
    <m/>
    <x v="3"/>
    <m/>
    <m/>
    <s v="Stanno cercando nel breve 400K€ propedeutici ad un series A da 4/5 mln nei prossimi 18 mesi._x000a_Iniziativa seed._x000a_Da monitorare per futuro Deal Flow, anche se in tale segmento la competizione è piuttosto aggressiva (AWS, ecc.)"/>
    <d v="2018-03-02T00:00:00"/>
    <x v="47"/>
    <s v="OUT"/>
    <m/>
    <m/>
    <m/>
    <m/>
    <m/>
    <m/>
    <m/>
    <m/>
    <m/>
    <m/>
    <m/>
    <m/>
    <m/>
    <m/>
    <m/>
    <m/>
    <m/>
    <m/>
    <m/>
    <m/>
    <m/>
    <m/>
    <m/>
    <m/>
    <m/>
  </r>
  <r>
    <s v="Ok"/>
    <s v="Ok"/>
    <s v="Ok"/>
    <x v="164"/>
    <s v=" "/>
    <n v="2769"/>
    <x v="1085"/>
    <s v="Italy"/>
    <s v="Milano"/>
    <x v="0"/>
    <x v="8"/>
    <x v="1083"/>
    <s v=" "/>
    <s v="Start-up stage\Venture"/>
    <s v="Autocandidatura"/>
    <s v="Autocandidatura"/>
    <s v="Matteo Garbuglia"/>
    <s v="m.garbuglia@aurasystem.it"/>
    <x v="710"/>
    <d v="2023-05-29T00:00:00"/>
    <x v="0"/>
    <s v="VV5"/>
    <m/>
    <x v="1"/>
    <m/>
    <m/>
    <s v="Fondata nel 2020._x000a_3 istallazioni nel 2022; 50 istallazioni previste nel 2023. Ricavi 2023E: €253k._x000a_In raccolta per un seed round da €450k (soft commitment di €300k) ad una pre-money valuation di €2,7m. Previsto un successivo round da €800k nel 2024."/>
    <d v="2023-05-18T00:00:00"/>
    <x v="164"/>
    <s v="OUT"/>
    <s v=" "/>
    <s v=" "/>
    <s v=" "/>
    <s v=" "/>
    <s v=" "/>
    <s v=" "/>
    <s v=" "/>
    <s v=" "/>
    <s v=" "/>
    <s v=" "/>
    <s v=" "/>
    <s v=" "/>
    <s v=" "/>
    <s v=" "/>
    <s v=" "/>
    <s v=" "/>
    <s v=" "/>
    <s v=" "/>
    <s v=" "/>
    <s v=" "/>
    <s v=" "/>
    <s v=" "/>
    <s v=" "/>
    <s v=" "/>
    <s v=" "/>
  </r>
  <r>
    <s v="Ok"/>
    <s v="Ok"/>
    <s v="Ok"/>
    <x v="39"/>
    <m/>
    <m/>
    <x v="1086"/>
    <s v="Italy"/>
    <s v="Latina"/>
    <x v="7"/>
    <x v="1"/>
    <x v="1084"/>
    <m/>
    <s v="Start-up stage\Venture"/>
    <s v="Matteo Daste-Orrick"/>
    <s v="Advisor"/>
    <s v="Giovanni Raffaele Gargiulo"/>
    <s v="raffaele.gargiulo@keethings.it"/>
    <x v="4"/>
    <d v="2018-01-18T00:00:00"/>
    <x v="0"/>
    <s v="VV4"/>
    <s v="No"/>
    <x v="9"/>
    <m/>
    <m/>
    <s v="Avvio fundraising per Round A, da circa €2m, previsto per maggio/giugno 2018._x000a_Hanno al momento ricevuto $300k dai soci esistenti._x000a_Dovrebbero chiudere il 2017 con circa €250k di fatturato; obiettivo 2018 sopra €1m._x000a_Nel 2017 non hanno fatto progressi in termini di acquisizione nuovi clienti; hanno mantenuto e continuato a sviluppare quelli esistenti ovvero J&amp;J, Janssen e Shire."/>
    <d v="2017-09-07T00:00:00"/>
    <x v="39"/>
    <s v="OUT"/>
    <m/>
    <m/>
    <m/>
    <m/>
    <m/>
    <m/>
    <m/>
    <m/>
    <m/>
    <m/>
    <m/>
    <m/>
    <m/>
    <m/>
    <m/>
    <m/>
    <m/>
    <m/>
    <m/>
    <m/>
    <m/>
    <m/>
    <m/>
    <m/>
    <m/>
  </r>
  <r>
    <s v="Ok"/>
    <s v="Ok"/>
    <s v="Ok"/>
    <x v="43"/>
    <s v=" "/>
    <n v="2772"/>
    <x v="1087"/>
    <s v="Italy"/>
    <s v="Milano"/>
    <x v="0"/>
    <x v="3"/>
    <x v="1085"/>
    <s v=" "/>
    <s v="Start-up stage\Venture"/>
    <s v="Autocandidatura"/>
    <s v="Autocandidatura"/>
    <s v="Mauro Ferri"/>
    <s v="mauro.ferri@voiceme.id"/>
    <x v="2"/>
    <d v="2023-06-05T00:00:00"/>
    <x v="0"/>
    <s v="VV5"/>
    <m/>
    <x v="5"/>
    <m/>
    <m/>
    <s v="Fondata nel 2021._x000a_Pre revenues. Ricavi attesi: €314k nel 2023; €1,2m nel 2024; €2,6m nel 2025._x000a_Raccolti €560k in un pre-seed tramite SAFE. In fundraising per €1,5m (seed round) ad una pre-money valuation di €6m, di cui €300k già raccolti da business angels interni._x000a__x000a_&gt; dubbi su tecnologia"/>
    <d v="2023-05-23T00:00:00"/>
    <x v="43"/>
    <s v="OUT"/>
    <s v=" "/>
    <s v=" "/>
    <s v=" "/>
    <s v=" "/>
    <s v=" "/>
    <s v=" "/>
    <s v=" "/>
    <s v=" "/>
    <s v=" "/>
    <s v=" "/>
    <s v=" "/>
    <s v=" "/>
    <s v=" "/>
    <s v=" "/>
    <s v=" "/>
    <s v=" "/>
    <s v=" "/>
    <s v=" "/>
    <s v=" "/>
    <s v=" "/>
    <s v=" "/>
    <s v=" "/>
    <s v=" "/>
    <s v=" "/>
    <s v=" "/>
  </r>
  <r>
    <s v="Ok"/>
    <s v="Ok"/>
    <s v="Ok"/>
    <x v="20"/>
    <m/>
    <n v="47"/>
    <x v="1088"/>
    <s v="Italy"/>
    <s v="Venezia"/>
    <x v="13"/>
    <x v="3"/>
    <x v="1086"/>
    <m/>
    <s v="Other early stage\Late stage"/>
    <s v="Giuseppe Rigato-Annia Partners"/>
    <s v="Advisor"/>
    <s v="Giuseppe Rigato"/>
    <s v="g.rigato@anniapartners.it"/>
    <x v="38"/>
    <d v="2017-12-12T00:00:00"/>
    <x v="0"/>
    <s v="VV2"/>
    <m/>
    <x v="3"/>
    <m/>
    <m/>
    <s v="Da monitorare per futuro deal flow._x000a_Sulla componente software sono ancora in fase di sviluppo."/>
    <d v="2017-11-09T00:00:00"/>
    <x v="20"/>
    <s v="OUT"/>
    <m/>
    <m/>
    <m/>
    <m/>
    <m/>
    <m/>
    <m/>
    <m/>
    <m/>
    <m/>
    <m/>
    <m/>
    <m/>
    <m/>
    <m/>
    <m/>
    <m/>
    <m/>
    <m/>
    <m/>
    <m/>
    <m/>
    <m/>
    <m/>
    <m/>
  </r>
  <r>
    <s v="Ok"/>
    <s v="Ok"/>
    <s v="Ok"/>
    <x v="43"/>
    <s v=" "/>
    <n v="2774"/>
    <x v="1089"/>
    <s v="Italy"/>
    <s v="Milano"/>
    <x v="0"/>
    <x v="10"/>
    <x v="1087"/>
    <s v=" "/>
    <s v="Start-up stage\Venture"/>
    <s v="Autocandidatura"/>
    <s v="Autocandidatura"/>
    <s v="Leo Schieppati"/>
    <s v="leo@sidewalkitchens.com"/>
    <x v="711"/>
    <d v="2023-06-05T00:00:00"/>
    <x v="0"/>
    <s v="VV5"/>
    <m/>
    <x v="8"/>
    <m/>
    <m/>
    <s v="Lancio ad aprile 2022._x000a_Ricavi YDT mensili: circa €30k; 2023E: €687k; 2024E: €2,49m; 2025E: €2,86m._x000a_In raccolta per un seed round da €800k."/>
    <d v="2023-05-24T00:00:00"/>
    <x v="43"/>
    <s v="OUT"/>
    <s v=" "/>
    <s v=" "/>
    <s v=" "/>
    <s v=" "/>
    <s v=" "/>
    <s v=" "/>
    <s v=" "/>
    <s v=" "/>
    <s v=" "/>
    <s v=" "/>
    <s v=" "/>
    <s v=" "/>
    <s v=" "/>
    <s v=" "/>
    <s v=" "/>
    <s v=" "/>
    <s v=" "/>
    <s v=" "/>
    <s v=" "/>
    <s v=" "/>
    <s v=" "/>
    <s v=" "/>
    <s v=" "/>
    <s v=" "/>
    <s v=" "/>
  </r>
  <r>
    <s v="Ok"/>
    <s v="Ok"/>
    <s v="Ok"/>
    <x v="31"/>
    <m/>
    <n v="69"/>
    <x v="1090"/>
    <s v="Italy"/>
    <s v="Roma"/>
    <x v="7"/>
    <x v="3"/>
    <x v="1088"/>
    <m/>
    <s v="Start-up stage\Venture"/>
    <s v="Augusto Coppola-LUISS Enlabs"/>
    <s v="Investitori professionali"/>
    <s v="Michele Longo"/>
    <s v="michele.longo@powahome.com"/>
    <x v="50"/>
    <d v="2017-11-17T00:00:00"/>
    <x v="0"/>
    <s v="VV4"/>
    <s v="No"/>
    <x v="3"/>
    <m/>
    <m/>
    <s v="Da monitorare per futuro Deal Flow._x000a_Riassegnata a VV2 per assenza Organismo di Ricerca"/>
    <d v="2017-11-30T00:00:00"/>
    <x v="31"/>
    <s v="OUT"/>
    <m/>
    <m/>
    <m/>
    <m/>
    <m/>
    <m/>
    <m/>
    <m/>
    <m/>
    <m/>
    <m/>
    <m/>
    <m/>
    <m/>
    <m/>
    <m/>
    <m/>
    <m/>
    <m/>
    <m/>
    <m/>
    <m/>
    <m/>
    <m/>
    <m/>
  </r>
  <r>
    <s v="Ok"/>
    <s v="Ok"/>
    <s v="Ok"/>
    <x v="31"/>
    <m/>
    <n v="78"/>
    <x v="1091"/>
    <s v="Italy"/>
    <s v="Roma"/>
    <x v="7"/>
    <x v="3"/>
    <x v="1089"/>
    <m/>
    <s v="Start-up stage\Venture"/>
    <s v="Augusto Coppola-LUISS Enlabs"/>
    <s v="Investitori professionali"/>
    <s v="Michele Pavone"/>
    <s v="michelepavone1989@gmail.com"/>
    <x v="47"/>
    <d v="2017-11-22T00:00:00"/>
    <x v="0"/>
    <s v="VV4"/>
    <s v="No"/>
    <x v="3"/>
    <m/>
    <m/>
    <s v="Da monitorare per futuro Deal Flow._x000a_Riassegnata a VV2 per assenza Organismo di Ricerca"/>
    <d v="2017-11-30T00:00:00"/>
    <x v="31"/>
    <s v="OUT"/>
    <m/>
    <m/>
    <m/>
    <m/>
    <m/>
    <m/>
    <m/>
    <m/>
    <m/>
    <m/>
    <m/>
    <m/>
    <m/>
    <m/>
    <m/>
    <m/>
    <m/>
    <m/>
    <m/>
    <m/>
    <m/>
    <m/>
    <m/>
    <m/>
    <m/>
  </r>
  <r>
    <s v="Ok"/>
    <s v="Ok"/>
    <s v="Ok"/>
    <x v="38"/>
    <s v=" "/>
    <n v="2776"/>
    <x v="1092"/>
    <s v="Italy"/>
    <s v="Genova"/>
    <x v="14"/>
    <x v="10"/>
    <x v="1090"/>
    <m/>
    <s v="Start-up stage\Venture"/>
    <s v="Gian Paolo Fausti-Corporate Finance Advisors"/>
    <s v="Advisor"/>
    <s v="Gian Paolo Fausti"/>
    <s v="g.fausti@cfa.it"/>
    <x v="712"/>
    <d v="2023-06-26T00:00:00"/>
    <x v="0"/>
    <s v="VV5"/>
    <m/>
    <x v="5"/>
    <m/>
    <m/>
    <s v="Fondata nel 2016._x000a_Ad oggi, i prodotti presenti sul mercato sono tre (yogurt, dessert al cucchiaio e barretta proteica) e la vendita avviene in negozi specializzati/palestre, GDO e online tramite e-commerce._x000a_A livello di ricavi, ha avuto una crescita flat tra il 2020 e il 2021 (poco meno di €500k), ha chiuso il 2022 con €700k e stima di chiudere il 2023 con €4,1m._x000a_Ha un fabbisogno finanziario di circa €5m, di cui €4m servirebbero per realizzare gli impianti produttivi ed internalizzare la produzione all'85%._x000a__x000a_&gt; Dubbi su assenza di sottostante tecnologico, scenario competitivo (presenza di grandi aziende dell'industria lattiero-casearia si stanno già muovendo in tal senso, ad es. My Milk)."/>
    <d v="2023-05-30T00:00:00"/>
    <x v="38"/>
    <s v="OUT"/>
    <m/>
    <m/>
    <m/>
    <m/>
    <m/>
    <m/>
    <m/>
    <m/>
    <m/>
    <m/>
    <m/>
    <m/>
    <m/>
    <m/>
    <m/>
    <m/>
    <m/>
    <m/>
    <m/>
    <m/>
    <m/>
    <m/>
    <m/>
    <m/>
    <m/>
  </r>
  <r>
    <s v="Ok"/>
    <s v="Ok"/>
    <s v="Ok"/>
    <x v="38"/>
    <s v=" "/>
    <n v="2777"/>
    <x v="1093"/>
    <s v="Italy"/>
    <s v="Torino"/>
    <x v="11"/>
    <x v="3"/>
    <x v="1091"/>
    <m/>
    <s v="Start-up stage\Venture"/>
    <s v="Giovanni Fasano-Financial Researches"/>
    <s v="Advisor"/>
    <s v="Giovanni Fasano"/>
    <s v="giovanni.fasano@financialresearches.com"/>
    <x v="713"/>
    <d v="2023-06-26T00:00:00"/>
    <x v="0"/>
    <s v="VV5"/>
    <m/>
    <x v="5"/>
    <m/>
    <m/>
    <s v="Fondata nel 2021._x000a_In raccolta per €1m. Valutazione pre-money di €4,25m a luglio 2022._x000a_Pre revenues. Ricavi attesi: €2m nel 2023._x000a__x000a_&gt; Motivo rejection: fase di vita, settore di riferimento. "/>
    <d v="2023-05-31T00:00:00"/>
    <x v="38"/>
    <s v="OUT"/>
    <m/>
    <m/>
    <m/>
    <m/>
    <m/>
    <m/>
    <m/>
    <m/>
    <m/>
    <m/>
    <m/>
    <m/>
    <m/>
    <m/>
    <m/>
    <m/>
    <m/>
    <m/>
    <m/>
    <m/>
    <m/>
    <m/>
    <m/>
    <m/>
    <m/>
  </r>
  <r>
    <s v="Ok"/>
    <s v="Ok"/>
    <s v="Ok"/>
    <x v="38"/>
    <s v=" "/>
    <n v="2778"/>
    <x v="1094"/>
    <s v="Italy"/>
    <s v="Milano"/>
    <x v="0"/>
    <x v="2"/>
    <x v="1092"/>
    <m/>
    <s v="Start-up stage\Venture"/>
    <s v="Franco Rigamonti-Arthesiana"/>
    <s v="Advisor"/>
    <s v="Francesco Rigamonti"/>
    <s v="franco.rigamonti@arthesiana.it"/>
    <x v="713"/>
    <d v="2023-06-26T00:00:00"/>
    <x v="0"/>
    <s v="VV5"/>
    <m/>
    <x v="12"/>
    <m/>
    <m/>
    <s v="Fondata nel 2019._x000a_Ricavi: €102k nel 2019; €103k nel 2020; €137k nel 2021; €30k nel 2022; €715k nel 2023e._x000a_In raccolta per €3m per finanziare ulteriori sviluppi della tecnologia, il marketing e le vendite internazionali._x000a__x000a_&gt; Motivo rejection: percorso di crescita, settore di riferimento."/>
    <d v="2023-05-31T00:00:00"/>
    <x v="38"/>
    <s v="OUT"/>
    <m/>
    <m/>
    <m/>
    <m/>
    <m/>
    <m/>
    <m/>
    <m/>
    <m/>
    <m/>
    <m/>
    <m/>
    <m/>
    <m/>
    <m/>
    <m/>
    <m/>
    <m/>
    <m/>
    <m/>
    <m/>
    <m/>
    <m/>
    <m/>
    <m/>
  </r>
  <r>
    <s v="Ok"/>
    <s v="Ok"/>
    <s v="Ok"/>
    <x v="18"/>
    <s v=" "/>
    <n v="2779"/>
    <x v="1095"/>
    <s v="Italy"/>
    <s v="N.A. Italy"/>
    <x v="3"/>
    <x v="6"/>
    <x v="1093"/>
    <m/>
    <s v="Other early stage\Late stage"/>
    <s v="Giulia Di Capua-Banca Generali"/>
    <s v="Advisor"/>
    <s v="Giulia Di Capua"/>
    <s v="giulia.dicapua@bancagenerali.it"/>
    <x v="713"/>
    <d v="2023-07-24T00:00:00"/>
    <x v="0"/>
    <s v="VV5"/>
    <m/>
    <x v="2"/>
    <m/>
    <m/>
    <s v="Ricavi 2022: €3m; 2023e: €3m; 2028e: €30m._x000a_Attualmente business B2C, ma le piattaforme sono predisposte anche al B2B._x000a_Clienti: 30k acquisiti tramite passaparola._x000a_Cap table: 100% nelle mani del founder._x000a_Team: circa 30 persone._x000a_In raccolta per €7,5m ad una pre-money di €35-40m._x000a__x000a_ Dubbi anche su founder e sulla scalabilità del prodotto."/>
    <d v="2023-05-31T00:00:00"/>
    <x v="18"/>
    <s v="OUT"/>
    <m/>
    <m/>
    <m/>
    <m/>
    <m/>
    <m/>
    <m/>
    <m/>
    <m/>
    <m/>
    <m/>
    <m/>
    <m/>
    <m/>
    <m/>
    <m/>
    <m/>
    <m/>
    <m/>
    <m/>
    <m/>
    <m/>
    <m/>
    <m/>
    <m/>
  </r>
  <r>
    <s v="Ok"/>
    <s v="Ok"/>
    <s v="Ok"/>
    <x v="18"/>
    <s v=" "/>
    <n v="2780"/>
    <x v="1096"/>
    <s v="Italy"/>
    <s v="Firenze"/>
    <x v="19"/>
    <x v="3"/>
    <x v="1094"/>
    <m/>
    <s v="Start-up stage\Venture"/>
    <s v="Autocandidatura"/>
    <s v="Autocandidatura"/>
    <s v="Nico Costantino"/>
    <s v="nico_costantino@crossnection.it"/>
    <x v="713"/>
    <d v="2023-07-24T00:00:00"/>
    <x v="0"/>
    <s v="VV5"/>
    <m/>
    <x v="1"/>
    <m/>
    <m/>
    <s v="Fondata nel 2020._x000a_Fatturato 2022: €470k. Fatturato atteso 2023e: €500-600k._x000a_Captable: 80% founder e 20% CTO._x000a_Clienti: 15 aziende._x000a_Revenue model: licenza annuale di €15k per ogni cliente più eventuali customizzazioni richieste dal cliente._x000a_In raccolta per €1,5m ad una pre-money di €13m._x000a__x000a_Dubbi anche su commitment founders (sono operativi anche in un'altra azienda, Crossnova), pre-money valuation elevata."/>
    <d v="2023-05-31T00:00:00"/>
    <x v="18"/>
    <s v="OUT"/>
    <m/>
    <m/>
    <m/>
    <m/>
    <m/>
    <m/>
    <m/>
    <m/>
    <m/>
    <m/>
    <m/>
    <m/>
    <m/>
    <m/>
    <m/>
    <m/>
    <m/>
    <m/>
    <m/>
    <m/>
    <m/>
    <m/>
    <m/>
    <m/>
    <m/>
  </r>
  <r>
    <s v="Ok"/>
    <s v="Ok"/>
    <s v="Ok"/>
    <x v="219"/>
    <s v=" "/>
    <n v="2781"/>
    <x v="1097"/>
    <s v="Italy"/>
    <s v="Roma"/>
    <x v="7"/>
    <x v="3"/>
    <x v="1095"/>
    <m/>
    <s v="Other early stage\Late stage"/>
    <s v="Andrea Carbone"/>
    <s v="Altri"/>
    <s v="Giulio Valiante "/>
    <s v="giulio.valiante@gmail.com"/>
    <x v="714"/>
    <d v="2023-09-13T00:00:00"/>
    <x v="0"/>
    <s v="VV5"/>
    <m/>
    <x v="11"/>
    <m/>
    <m/>
    <s v="Il founder deve inviarci deck e BP._x000a__x000a_&gt; Motivo rejection: mancato seguito"/>
    <d v="2023-06-01T00:00:00"/>
    <x v="219"/>
    <s v="OUT"/>
    <m/>
    <m/>
    <m/>
    <m/>
    <m/>
    <m/>
    <m/>
    <m/>
    <m/>
    <m/>
    <m/>
    <m/>
    <m/>
    <m/>
    <m/>
    <m/>
    <m/>
    <m/>
    <m/>
    <m/>
    <m/>
    <m/>
    <m/>
    <m/>
    <m/>
  </r>
  <r>
    <s v="Ok"/>
    <s v="Ok"/>
    <s v="Ok"/>
    <x v="38"/>
    <s v=" "/>
    <n v="2783"/>
    <x v="1098"/>
    <s v="Italy"/>
    <s v="Lecco"/>
    <x v="0"/>
    <x v="1"/>
    <x v="1096"/>
    <m/>
    <s v="Start-up stage\Venture"/>
    <s v="Chiara Lettieri-PoliHub"/>
    <s v="Organismi di Ricerca"/>
    <s v="Chiara Lettieri"/>
    <s v="chiara.lettieri@polihub.it"/>
    <x v="715"/>
    <d v="2023-06-26T00:00:00"/>
    <x v="0"/>
    <s v="VV5"/>
    <m/>
    <x v="3"/>
    <m/>
    <m/>
    <s v="Servizio lanciato a febbraio 2023._x000a_Raccolti €250k ad agosto 2022 in un pre-seed round._x000a_Ricavi YTD: €2k._x000a_In raccolta per  €1,25m per finanziare la fase di go-to-market._x000a__x000a_&gt; Motivo rejection: fase di vita "/>
    <d v="2023-06-05T00:00:00"/>
    <x v="38"/>
    <s v="OUT"/>
    <m/>
    <m/>
    <m/>
    <m/>
    <m/>
    <m/>
    <m/>
    <m/>
    <m/>
    <m/>
    <m/>
    <m/>
    <m/>
    <m/>
    <m/>
    <m/>
    <m/>
    <m/>
    <m/>
    <m/>
    <m/>
    <m/>
    <m/>
    <m/>
    <m/>
  </r>
  <r>
    <s v="Ok"/>
    <s v="Ok"/>
    <s v="Ok"/>
    <x v="13"/>
    <m/>
    <n v="18"/>
    <x v="1099"/>
    <s v="Italy"/>
    <s v="Palermo"/>
    <x v="9"/>
    <x v="1"/>
    <x v="1097"/>
    <m/>
    <s v="Other early stage\Late stage"/>
    <s v="Giulio Valiante"/>
    <s v="Proprietaria"/>
    <s v="Alberto Lo Bue"/>
    <s v="a.lobue@papem.it "/>
    <x v="29"/>
    <d v="2017-11-15T00:00:00"/>
    <x v="0"/>
    <s v="VV2"/>
    <m/>
    <x v="3"/>
    <m/>
    <m/>
    <s v="Da monitorare per futuro deal flow."/>
    <d v="2017-10-26T00:00:00"/>
    <x v="13"/>
    <s v="OUT"/>
    <m/>
    <m/>
    <m/>
    <m/>
    <m/>
    <m/>
    <m/>
    <m/>
    <m/>
    <m/>
    <m/>
    <m/>
    <m/>
    <m/>
    <m/>
    <m/>
    <m/>
    <m/>
    <m/>
    <m/>
    <m/>
    <m/>
    <m/>
    <m/>
    <m/>
  </r>
  <r>
    <s v="Ok"/>
    <s v="Ok"/>
    <s v="Ok"/>
    <x v="239"/>
    <s v=" "/>
    <n v="2787"/>
    <x v="1100"/>
    <s v="Italy"/>
    <s v="Milano"/>
    <x v="0"/>
    <x v="3"/>
    <x v="1098"/>
    <m/>
    <s v="Start-up stage\Venture"/>
    <s v="Alessandra Scotti-LIFTT"/>
    <s v="Investitori professionali"/>
    <s v="Andrea Ballista"/>
    <s v="andrea.ballista@voiseed.com"/>
    <x v="716"/>
    <d v="2025-02-24T00:00:00"/>
    <x v="0"/>
    <s v="VV5"/>
    <m/>
    <x v="3"/>
    <s v="Yes"/>
    <m/>
    <s v="Bocciati a settembre 2023 con motivazione 1.a (fase di vita) e a gennaio 2024 con motivazione 1.a (fase di vita)._x000a_Ricavi 2022: €0k, 2023: €6k, 2024: €15k, 2025e: €500k._x000a_Burn rate: €85k/mese_x000a_Clienti: 60 hanno richiesto la demo ma al momento senza pagare._x000a_Contratti firmati: 5._x000a_Pricing: 12€/minuto di utilizzato._x000a_Team: 15 persone._x000a_Fundraised: €1,5m ad una pre-money di €6,5m._x000a_Fundraising: in raccolta per €2m di cui €1,5m committed (€500k da LIFTT, €1m da EIC Fund) ad una pre-money di €10m._x000a__x000a_&gt; motivo rejection: fase di vita. Tecnologia molto interessante ma sono ancora molto piccoli (fatturato €15k nel 2024) e non hanno traction commerciale."/>
    <d v="2023-06-12T00:00:00"/>
    <x v="239"/>
    <s v="OUT"/>
    <m/>
    <m/>
    <m/>
    <m/>
    <m/>
    <m/>
    <m/>
    <m/>
    <m/>
    <m/>
    <m/>
    <m/>
    <m/>
    <m/>
    <m/>
    <m/>
    <m/>
    <m/>
    <m/>
    <m/>
    <m/>
    <m/>
    <m/>
    <m/>
    <m/>
  </r>
  <r>
    <s v="Ok"/>
    <s v="Ok"/>
    <s v="Ok"/>
    <x v="28"/>
    <s v=" "/>
    <n v="2790"/>
    <x v="1101"/>
    <s v="Italy"/>
    <s v="Sassari"/>
    <x v="23"/>
    <x v="1"/>
    <x v="1099"/>
    <m/>
    <s v="Start-up stage\Venture"/>
    <s v="Autocandidatura"/>
    <s v="Autocandidatura"/>
    <s v="Federico Pedron"/>
    <s v="federico@zwap.in"/>
    <x v="717"/>
    <d v="2023-07-11T00:00:00"/>
    <x v="0"/>
    <s v="VV5"/>
    <m/>
    <x v="1"/>
    <m/>
    <m/>
    <s v="In raccolta per €500k per espansione in Italia e poi estero._x000a_Revenue model tramite piani annuali: _x000a_- base-self service: si parte da €600 all’anno _x000a_- secondario: €699 al mese_x000a_- €399 al mese che include massimo 15 job l'anno, per ogni job aggiuntiva 15 euro_x000a_10 mila professionisti iscritti alla piattaforma (di cui staffati 100)_x000a_Team: 3 funder (1 CTO e 2 parte business) + 2 (1 designer di prodotto e front-end engineer). _x000a_Clienti: aziende 40% agenzie con 50-100 dipendenti e 40% start up, scale up._x000a_&gt; motivo rejection: business model e fase di vita."/>
    <d v="2023-06-19T00:00:00"/>
    <x v="28"/>
    <s v="OUT"/>
    <m/>
    <m/>
    <m/>
    <m/>
    <m/>
    <m/>
    <m/>
    <m/>
    <m/>
    <m/>
    <m/>
    <m/>
    <m/>
    <m/>
    <m/>
    <m/>
    <m/>
    <m/>
    <m/>
    <m/>
    <m/>
    <m/>
    <m/>
    <m/>
    <m/>
  </r>
  <r>
    <s v="Ok"/>
    <s v="Ok"/>
    <s v="Ok"/>
    <x v="38"/>
    <s v=" "/>
    <n v="2791"/>
    <x v="1102"/>
    <s v="Italy"/>
    <s v="N.A. Italy"/>
    <x v="3"/>
    <x v="1"/>
    <x v="1100"/>
    <m/>
    <s v="Start-up stage\Venture"/>
    <s v="Autocandidatura"/>
    <s v="Autocandidatura"/>
    <s v="Onofrio Spataro"/>
    <s v="onofriospataro@personalshopper.it"/>
    <x v="717"/>
    <d v="2023-06-26T00:00:00"/>
    <x v="0"/>
    <s v="VV5"/>
    <m/>
    <x v="5"/>
    <m/>
    <m/>
    <s v="&gt; Il deck non presenta informazioni su traction e round."/>
    <d v="2023-06-19T00:00:00"/>
    <x v="38"/>
    <s v="OUT"/>
    <m/>
    <m/>
    <m/>
    <m/>
    <m/>
    <m/>
    <m/>
    <m/>
    <m/>
    <m/>
    <m/>
    <m/>
    <m/>
    <m/>
    <m/>
    <m/>
    <m/>
    <m/>
    <m/>
    <m/>
    <m/>
    <m/>
    <m/>
    <m/>
    <m/>
  </r>
  <r>
    <s v="Ok"/>
    <s v="Ok"/>
    <s v="Ok"/>
    <x v="18"/>
    <s v=" "/>
    <n v="2792"/>
    <x v="1103"/>
    <s v="Italy"/>
    <s v="Ascoli Piceno"/>
    <x v="5"/>
    <x v="3"/>
    <x v="1101"/>
    <m/>
    <s v="Start-up stage\Venture"/>
    <s v="Edoardo Guerreri-Gellify"/>
    <s v="Investitori professionali"/>
    <s v="Edoardo Guerreri"/>
    <s v="edoardo.guerrieri@gellify.com"/>
    <x v="7"/>
    <d v="2023-07-24T00:00:00"/>
    <x v="0"/>
    <s v="VV5"/>
    <m/>
    <x v="11"/>
    <m/>
    <m/>
    <s v="Oltre 150 clienti, tra cui 15 corporate, 3 multinazionali e pubbliche amministrazioni._x000a_Tasso di rinnovo ad oggi del 100%._x000a_In raccolta per €750k per il 10-14% del capitale. "/>
    <d v="2023-06-06T00:00:00"/>
    <x v="18"/>
    <s v="OUT"/>
    <m/>
    <m/>
    <m/>
    <m/>
    <m/>
    <m/>
    <m/>
    <m/>
    <m/>
    <m/>
    <m/>
    <m/>
    <m/>
    <m/>
    <m/>
    <m/>
    <m/>
    <m/>
    <m/>
    <m/>
    <m/>
    <m/>
    <m/>
    <m/>
    <m/>
  </r>
  <r>
    <s v="Ok"/>
    <s v="Ok"/>
    <s v="Ok"/>
    <x v="26"/>
    <s v=" "/>
    <n v="2794"/>
    <x v="1104"/>
    <s v="Italy"/>
    <s v="Pisa"/>
    <x v="19"/>
    <x v="5"/>
    <x v="1102"/>
    <m/>
    <s v="Start-up stage\Venture"/>
    <s v="Edoardo Guerreri-Gellify"/>
    <s v="Investitori professionali"/>
    <s v="Joan Ortega Alcaide"/>
    <s v="joan.ortega.alcaide@yk-robotics.com"/>
    <x v="7"/>
    <d v="2024-03-25T00:00:00"/>
    <x v="0"/>
    <s v="VV5"/>
    <m/>
    <x v="12"/>
    <m/>
    <m/>
    <s v="Rejected a settembre 2023 con motivazione 1.f_x000a_Fondata nel 2020._x000a_Ricavi 2022: €486k. Ricavi attesi nel 2023: €380k (da piano €1,3m)._x000a_Fundraising: settembre erano in raccolta per €1,5m ad una pre-money di €8m (da finalizzare entro fine anno). In raccolta per €500k con pre money da €5,2m_x000a__x000a_&gt; motivo rejection: percorso di crescita difendibilità dell'iniziativa e difficoltà ad entrare in un mercato molto competitivo, poca differenziazione del prodotto rispetto ai competitors."/>
    <d v="2023-06-06T00:00:00"/>
    <x v="26"/>
    <s v="OUT"/>
    <m/>
    <m/>
    <m/>
    <m/>
    <m/>
    <m/>
    <m/>
    <m/>
    <m/>
    <m/>
    <m/>
    <m/>
    <m/>
    <m/>
    <m/>
    <m/>
    <m/>
    <m/>
    <m/>
    <m/>
    <m/>
    <m/>
    <m/>
    <m/>
    <m/>
  </r>
  <r>
    <s v="Ok"/>
    <s v="Ok"/>
    <s v="Ok"/>
    <x v="257"/>
    <m/>
    <n v="40"/>
    <x v="1105"/>
    <s v="Italy"/>
    <s v="Torino"/>
    <x v="11"/>
    <x v="2"/>
    <x v="1103"/>
    <m/>
    <s v="Start-up stage\Venture"/>
    <s v="Autocandidatura"/>
    <s v="Autocandidatura"/>
    <s v="Edoardo Monaco"/>
    <s v="edoardo@axieme.com"/>
    <x v="36"/>
    <d v="2017-11-14T00:00:00"/>
    <x v="0"/>
    <s v="VV2"/>
    <m/>
    <x v="3"/>
    <m/>
    <m/>
    <m/>
    <d v="2017-11-09T00:00:00"/>
    <x v="257"/>
    <s v="OUT"/>
    <m/>
    <m/>
    <m/>
    <m/>
    <m/>
    <m/>
    <m/>
    <m/>
    <m/>
    <m/>
    <m/>
    <m/>
    <m/>
    <m/>
    <m/>
    <m/>
    <m/>
    <m/>
    <m/>
    <m/>
    <m/>
    <m/>
    <m/>
    <m/>
    <m/>
  </r>
  <r>
    <s v="Ok"/>
    <s v="Ok"/>
    <s v="Ok"/>
    <x v="1"/>
    <s v=" "/>
    <n v="2793"/>
    <x v="1106"/>
    <s v="Italy"/>
    <s v="Roma"/>
    <x v="7"/>
    <x v="8"/>
    <x v="1104"/>
    <m/>
    <s v="Start-up stage\Venture"/>
    <s v="Edoardo Guerreri-Gellify"/>
    <s v="Investitori professionali"/>
    <s v="Rami Refaeli"/>
    <s v="rami@qsee.io"/>
    <x v="7"/>
    <d v="2023-07-31T00:00:00"/>
    <x v="0"/>
    <s v="VV5"/>
    <m/>
    <x v="16"/>
    <m/>
    <m/>
    <s v="Fatta prima call conoscitiva._x000a_Fondata nel 2018 QSEE si pone l'obiettivo di aiutare le più grandi aziende a ridurre i costi energetici del 10% in pochi mesi anziché in decenni. Ha già avviato progetti pilota a livello mondiale che hanno già consentito di risparmiare $10m sui costi energetici del  portafoglio delle aziende clienti._x000a_Legal entity in Italia (Bologna). HQ in Israele._x000a_Team: 7 persone distribuite tra Israele e Irlanda._x000a_Clienti: 10 tra Europa e America. Ingaggio minimo $4k per un KPI (solitamente i clienti richiedono un piano con più KPI)_x000a_Ricavi: $500k._x000a_Ha raccolto $120k da TechStars; $210k da Forward Factory (acceleratore di CDP)._x000a_In raccolta per $3m ad una pre-money di €7m._x000a__x000a_&gt; motivo rejection: ha solo LE in italia non ha team e clienti italiani "/>
    <d v="2023-06-06T00:00:00"/>
    <x v="1"/>
    <s v="OUT"/>
    <m/>
    <m/>
    <m/>
    <m/>
    <m/>
    <m/>
    <m/>
    <m/>
    <m/>
    <m/>
    <m/>
    <m/>
    <m/>
    <m/>
    <m/>
    <m/>
    <m/>
    <m/>
    <m/>
    <m/>
    <m/>
    <m/>
    <m/>
    <m/>
    <m/>
  </r>
  <r>
    <s v="Ok"/>
    <s v="Ok"/>
    <s v="Ok"/>
    <x v="197"/>
    <s v=" "/>
    <n v="2796"/>
    <x v="1107"/>
    <s v="Italy"/>
    <s v="Milano"/>
    <x v="0"/>
    <x v="9"/>
    <x v="1105"/>
    <m/>
    <s v="Start-up stage\Venture"/>
    <s v="Antonio Iannone-The food cons"/>
    <s v="Investitori professionali"/>
    <s v="Antonio Iannone"/>
    <s v="antonio@thefoodcons.com"/>
    <x v="718"/>
    <d v="2023-07-03T00:00:00"/>
    <x v="0"/>
    <s v="VV5"/>
    <m/>
    <x v="15"/>
    <m/>
    <m/>
    <s v="Fondata nel 2019._x000a_Tipo Cortilia, ma con modello dropshipping._x000a_Ricavi 2020: €210k; 2021: €295k; 2022: €271k; 2023e: €327k._x000a_Raccolti €200k nel 2020 (lead investor Seven) e €270k nel 2021-2022 (lead investor Orbyta Holding)._x000a_Fundraising: €2m ad una pre money valuation di €3m._x000a__x000a_&gt; Dubbi su percorso di crescita_x000a_"/>
    <d v="2023-06-21T00:00:00"/>
    <x v="197"/>
    <s v="OUT"/>
    <m/>
    <m/>
    <m/>
    <m/>
    <m/>
    <m/>
    <m/>
    <m/>
    <m/>
    <m/>
    <m/>
    <m/>
    <m/>
    <m/>
    <m/>
    <m/>
    <m/>
    <m/>
    <m/>
    <m/>
    <m/>
    <m/>
    <m/>
    <m/>
    <m/>
  </r>
  <r>
    <s v="Ok"/>
    <s v="Ok"/>
    <s v="Ok"/>
    <x v="26"/>
    <s v=" "/>
    <n v="2797"/>
    <x v="1108"/>
    <s v="Italy"/>
    <s v="Roma"/>
    <x v="7"/>
    <x v="1"/>
    <x v="1106"/>
    <m/>
    <s v="Start-up stage\Venture"/>
    <s v="Giulia Fazzini-Lventure"/>
    <s v="Investitori professionali"/>
    <s v="Giulia Fazzini"/>
    <s v="giulia.fazzini@lventuregroup.com"/>
    <x v="719"/>
    <d v="2024-03-25T00:00:00"/>
    <x v="0"/>
    <s v="VV5"/>
    <m/>
    <x v="12"/>
    <m/>
    <m/>
    <s v="Rejected a luglio 2023 con motivazione 1.m_x000a_Fondata nel 2015._x000a_Ricavi 2021: €134k; 2022: €207k; 2023: €191k (da piano €700k); 2024e: €1,2m; 2025e: €3,8m; 2026e: €4,4m._x000a_Fundraising: In raccolta per €5m (€2m nel 2024 e €3m nel 2025)._x000a_L'iniziativa ci è stata anche segnalata da Salvatore D'Aniello di Banca Generali._x000a__x000a_&gt;  motivo rejection: percorso di crescita, fase di vita e settore di riferimento."/>
    <d v="2023-06-22T00:00:00"/>
    <x v="26"/>
    <s v="OUT"/>
    <m/>
    <m/>
    <m/>
    <m/>
    <m/>
    <m/>
    <m/>
    <m/>
    <m/>
    <m/>
    <m/>
    <m/>
    <m/>
    <m/>
    <m/>
    <m/>
    <m/>
    <m/>
    <m/>
    <m/>
    <m/>
    <m/>
    <m/>
    <m/>
    <m/>
  </r>
  <r>
    <s v="Ok"/>
    <s v="Ok"/>
    <s v="Ok"/>
    <x v="1"/>
    <s v=" "/>
    <n v="2798"/>
    <x v="1109"/>
    <s v="Italy"/>
    <s v="Cagliari"/>
    <x v="23"/>
    <x v="1"/>
    <x v="1107"/>
    <m/>
    <s v="Start-up stage\Venture"/>
    <s v="Giulia Fazzini-Lventure"/>
    <s v="Investitori professionali"/>
    <s v="Andrea Carboni"/>
    <s v="carboni@eshoppingadvisor.com"/>
    <x v="719"/>
    <d v="2023-07-31T00:00:00"/>
    <x v="0"/>
    <s v="VV5"/>
    <m/>
    <x v="3"/>
    <m/>
    <m/>
    <s v="Fondata nel 2016._x000a_è una piattaforma di recensioni per piccoli e medi e-commerce che rappresenta una guida per lo shopping online al fine di trovare i migliori e-commerce. Hanno un modello sia B2B che B2C  che opera tramite ottimizzazione della query._x000a_Team composto da 20 perosne tra Roma, Cagliari, Milano e Modena _x000a_Burn rate: €20-25k al mese_x000a_Clienti: 2020: 150; 2021: 329; 2022: 485; H123: 687._x000a_Revenues: 2022: €194k, H1 2023: €120k, 2023e: €440k, 2024e: €1,4m, 2025e: €3,4m._x000a_Fundraised: €500k con CDP fondo Sud._x000a_Captable: 53% funder, LVenture  12%, AFP capital 6,8% più alcuni Business Angels ma cambierà con conversion CDP. _x000a_Fundraising: €2m ad una pre-money di €8m._x000a_MRR dicembre 2022: €20k._x000a__x000a_&gt; motivo rejection: fase di vita. Da segnare per VV6"/>
    <d v="2023-06-22T00:00:00"/>
    <x v="1"/>
    <s v="OUT"/>
    <m/>
    <m/>
    <m/>
    <m/>
    <m/>
    <m/>
    <m/>
    <m/>
    <m/>
    <m/>
    <m/>
    <m/>
    <m/>
    <m/>
    <m/>
    <m/>
    <m/>
    <m/>
    <m/>
    <m/>
    <m/>
    <m/>
    <m/>
    <m/>
    <m/>
  </r>
  <r>
    <s v="Ok"/>
    <s v="Ok"/>
    <s v="Ok"/>
    <x v="197"/>
    <s v=" "/>
    <n v="2801"/>
    <x v="1110"/>
    <s v="Italy"/>
    <s v="Siena"/>
    <x v="19"/>
    <x v="6"/>
    <x v="1108"/>
    <m/>
    <s v="Start-up stage\Venture"/>
    <s v="Autocandidatura"/>
    <s v="Autocandidatura"/>
    <s v="David Landi"/>
    <s v="d.landi@braincontrol.eu"/>
    <x v="719"/>
    <d v="2023-07-03T00:00:00"/>
    <x v="0"/>
    <s v="VV5"/>
    <m/>
    <x v="3"/>
    <m/>
    <m/>
    <s v="Ricavi 2022: €100k; 2023e: €300k._x000a_Fundraising 2023-2024: €2m (di cui €1m nel 2023 ad una pre-money di €2,5m)._x000a__x000a_&gt; Motivo rejection: fase di vita "/>
    <d v="2023-06-22T00:00:00"/>
    <x v="197"/>
    <s v="OUT"/>
    <m/>
    <m/>
    <m/>
    <m/>
    <m/>
    <m/>
    <m/>
    <m/>
    <m/>
    <m/>
    <m/>
    <m/>
    <m/>
    <m/>
    <m/>
    <m/>
    <m/>
    <m/>
    <m/>
    <m/>
    <m/>
    <m/>
    <m/>
    <m/>
    <m/>
  </r>
  <r>
    <s v="Ok"/>
    <s v="Ok"/>
    <s v="Ok"/>
    <x v="197"/>
    <s v=" "/>
    <n v="2802"/>
    <x v="1111"/>
    <s v="Italy"/>
    <s v="Roma"/>
    <x v="7"/>
    <x v="6"/>
    <x v="1109"/>
    <m/>
    <s v="Start-up stage\Venture"/>
    <s v="Antonella Negri Clementi-Global Strategy"/>
    <s v="Investitori professionali"/>
    <s v="Antonella Negri Clementi"/>
    <s v="a.negriclementi@globalstrategy.net"/>
    <x v="720"/>
    <d v="2023-07-03T00:00:00"/>
    <x v="0"/>
    <s v="VV5"/>
    <m/>
    <x v="5"/>
    <m/>
    <m/>
    <s v="Fondata nel 2012._x000a_Ricavi 2022: €315k; 2023e: €153k._x000a__x000a_&gt; Motivo rejection: settore di riferimento (med-tech)"/>
    <d v="2023-06-23T00:00:00"/>
    <x v="197"/>
    <s v="OUT"/>
    <m/>
    <m/>
    <m/>
    <m/>
    <m/>
    <m/>
    <m/>
    <m/>
    <m/>
    <m/>
    <m/>
    <m/>
    <m/>
    <m/>
    <m/>
    <m/>
    <m/>
    <m/>
    <m/>
    <m/>
    <m/>
    <m/>
    <m/>
    <m/>
    <m/>
  </r>
  <r>
    <s v="Ok"/>
    <s v="Ok"/>
    <s v="Ok"/>
    <x v="197"/>
    <s v=" "/>
    <n v="2803"/>
    <x v="1112"/>
    <s v="Italy"/>
    <s v="Milano"/>
    <x v="0"/>
    <x v="1"/>
    <x v="1110"/>
    <m/>
    <s v="Start-up stage\Venture"/>
    <s v="Maurizio Vendramini-My Draco"/>
    <s v="Investitori professionali"/>
    <s v="Maurizio Vendramini"/>
    <s v="maurizio.vendramini@mydraco.biz"/>
    <x v="721"/>
    <d v="2023-07-03T00:00:00"/>
    <x v="0"/>
    <s v="VV5"/>
    <m/>
    <x v="8"/>
    <m/>
    <m/>
    <s v="Fondata nel 2023._x000a_Fundraising: €1m ad una pre money valuation di €3,3m_x000a_Ricavi 2023e: €388k; 2024e: €787k._x000a__x000a_&gt; Motivo rejection: assenza di sottostante tecnologico, scenario competitivo "/>
    <d v="2023-06-26T00:00:00"/>
    <x v="197"/>
    <s v="OUT"/>
    <m/>
    <m/>
    <m/>
    <m/>
    <m/>
    <m/>
    <m/>
    <m/>
    <m/>
    <m/>
    <m/>
    <m/>
    <m/>
    <m/>
    <m/>
    <m/>
    <m/>
    <m/>
    <m/>
    <m/>
    <m/>
    <m/>
    <m/>
    <m/>
    <m/>
  </r>
  <r>
    <s v="Ok"/>
    <s v="Ok"/>
    <s v="Ok"/>
    <x v="139"/>
    <s v=" "/>
    <n v="2808"/>
    <x v="1113"/>
    <s v="Italy"/>
    <s v="Milano"/>
    <x v="0"/>
    <x v="1"/>
    <x v="1111"/>
    <m/>
    <s v="Start-up stage\Venture"/>
    <s v="Elena Vittone-Founders Factory"/>
    <s v="Investitori professionali"/>
    <s v="Hendrik Wawers"/>
    <s v="hendrik@bevy-express.com"/>
    <x v="722"/>
    <d v="2023-12-12T00:00:00"/>
    <x v="3"/>
    <s v="VV5"/>
    <m/>
    <x v="2"/>
    <s v="Yes"/>
    <m/>
    <s v="Fondata nel 2022._x000a_Fatturato Maggio: €200k (ca. €3m di annual GTV run-rate)_x000a_CM3 profitable (incluso costo del venduto, costo logistico, fee di transazione e costi marketing)_x000a_CAC: &lt; €20 con un repurchase rate sui clienti acquisiti superiore &gt;85%_x000a_€50k di ordini_x000a_Team: 10 persone + 15 corrieri e 6 magazzinieri _x000a_Fundraised:  €2,7m (fondo tedesco €2m e BA) ad una pre-money di €6m_x000a_Captable: 60% foundes (2, Foodlab 20%; 2-3% BA (alcuni di rappresentanza italiana e tedesca, il resto SOP (deliberata &lt;2%)._x000a_Fundraising: €2-3m per finanziare l’apertura di Torino e Bologna. Pre-money da definire dal lead investor, puntano a non diluirsi per più di un 20% _x000a__x000a_Fatta call con il socio di Foodlabs, ribadita nostra ultima proposta: round da €3m Vertis entrerebbe con €1,5m ad una pre money di €8m, SOP 5%, opzione call a favore di Vertis di 18 mesi per un nuovo round da €1,5m ad una pre money di €14m.I Founder hanno recapitato ulteriore controproposta: round aperto per €3m ma che diventa esecutivo al raggiungimento di €2m di raccolta con €1,5m di Vertis, €0,2m FoodLabs e la restante parte da coprire con altri Follower (Pernod Ricard e altri 2 soggetti interessati). I detentori del convertibile, convertono allo stessa valutazione di questo round (€8m)._x000a__x000a_&gt; Motivo rejection: condizioni dell'operazione."/>
    <d v="2023-06-28T00:00:00"/>
    <x v="139"/>
    <s v="OUT"/>
    <m/>
    <m/>
    <m/>
    <m/>
    <m/>
    <m/>
    <m/>
    <m/>
    <m/>
    <m/>
    <m/>
    <m/>
    <m/>
    <m/>
    <m/>
    <m/>
    <m/>
    <m/>
    <m/>
    <m/>
    <m/>
    <m/>
    <m/>
    <m/>
    <m/>
  </r>
  <r>
    <s v="Ok"/>
    <s v="Ok"/>
    <s v="Ok"/>
    <x v="219"/>
    <s v=" "/>
    <n v="2814"/>
    <x v="1114"/>
    <s v="Italy"/>
    <s v="Verona"/>
    <x v="13"/>
    <x v="7"/>
    <x v="1112"/>
    <m/>
    <s v="Start-up stage\Venture"/>
    <s v="Luca Memoli-ELITE"/>
    <s v="Advisor"/>
    <s v="Elisa Bancala"/>
    <s v="elisa.bancala@nanomnia.eu"/>
    <x v="723"/>
    <d v="2023-09-13T00:00:00"/>
    <x v="0"/>
    <s v="VV5"/>
    <m/>
    <x v="3"/>
    <m/>
    <m/>
    <s v="Fondata nel 2017._x000a_L'obiettivo è quello di risolvere la problematica delle microplastiche nel settore agricolo. Vantaggio competitivo elevato in quanto sono i primi ad operare nel mercato in Europa e Italia._x000a_Competitors: Aqdot, Tecstar, Sipcam Oxon, Corteva, ma finora non hanno risposto ai crtieri di biodegradabilità e plastic free._x000a_Team: 9 persone_x000a_Burn rate: €35k al mese_x000a_Fatturato: 2019: ca. €100k;  2020: €200k; 2021: ca. €400k; 2022: €430k (di cui 90% nell'agritech)_x000a_Fatturato atteso: 2023: €500k; 2024: €1,2m; 2025: €3m; 2026: €11m _x000a_Fundraised: €450k in due campagne ad una pre-money €4m e €4m post-money_x000a_Fundraising: €1,5m ad una pre-money di €15m per sviluppo commerciale, reclutamento di nuovi ricercatori, realizzazione di un impianto produttivo._x000a__x000a_&gt; motivo rejection: fase di vita"/>
    <d v="2023-06-30T00:00:00"/>
    <x v="219"/>
    <s v="OUT"/>
    <m/>
    <m/>
    <m/>
    <m/>
    <m/>
    <m/>
    <m/>
    <m/>
    <m/>
    <m/>
    <m/>
    <m/>
    <m/>
    <m/>
    <m/>
    <m/>
    <m/>
    <m/>
    <m/>
    <m/>
    <m/>
    <m/>
    <m/>
    <m/>
    <m/>
  </r>
  <r>
    <s v="Ok"/>
    <s v="Ok"/>
    <s v="Ok"/>
    <x v="1"/>
    <s v=" "/>
    <n v="2815"/>
    <x v="1115"/>
    <s v="Italy"/>
    <s v="Terni"/>
    <x v="21"/>
    <x v="7"/>
    <x v="1113"/>
    <m/>
    <s v="Start-up stage\Venture"/>
    <s v="Luca Memoli-ELITE"/>
    <s v="Advisor"/>
    <s v="Luca Memoli"/>
    <s v="LMEMOLI@euronext.com"/>
    <x v="724"/>
    <d v="2023-07-31T00:00:00"/>
    <x v="0"/>
    <s v="VV5"/>
    <m/>
    <x v="3"/>
    <m/>
    <m/>
    <s v="Fondata nel 2018._x000a_Business model: al momento vendono robot che sono in grado di applicare automaticamente lo stucco, carteggiare e verniciare. In una seconda fase (dal 2025) vogliono dare la possibilità di noleggiare il robot senza acquistarlo (tramite utilizzo di licenza)._x000a_Il team è composto da 8 persone. Hanno una partnership con un gruppo industriale con capacità produttiva._x000a_Clienti target: aziende medio- grandi nell'ambito della pitturazione._x000a_Margine: il costo di un macchinario è pari a €105-130-140k (in base alle funzioni richieste), mentre il costo interno di produzione è pari a €55-58k per macchinario._x000a_Ricavi: €50k nel 2022, €1,2m nel 2023e._x000a_Fundraised: €2m investiti dal founder dal 2022._x000a_In raccolta per un seed round da €1,5-2m. Pre-money valuation attesa di circa €5-6m._x000a__x000a_&gt; motivo rejection: fase di vita."/>
    <d v="2023-07-03T00:00:00"/>
    <x v="1"/>
    <s v="OUT"/>
    <m/>
    <m/>
    <m/>
    <m/>
    <m/>
    <m/>
    <m/>
    <m/>
    <m/>
    <m/>
    <m/>
    <m/>
    <m/>
    <m/>
    <m/>
    <m/>
    <m/>
    <m/>
    <m/>
    <m/>
    <m/>
    <m/>
    <m/>
    <m/>
    <m/>
  </r>
  <r>
    <s v="Ok"/>
    <s v="Ok"/>
    <s v="Ok"/>
    <x v="107"/>
    <s v=" "/>
    <n v="2817"/>
    <x v="1116"/>
    <s v="Italy"/>
    <s v="Torino"/>
    <x v="11"/>
    <x v="2"/>
    <x v="1114"/>
    <m/>
    <s v="Other early stage\Late stage"/>
    <s v="Silvia Cacciapuoti-SWISS MERCHANT CORPORATION SA"/>
    <s v="Advisor"/>
    <s v="Silvia Cacciapuoti"/>
    <s v="silvia.cacciapuoti@swimeco.ch"/>
    <x v="724"/>
    <d v="2023-11-22T00:00:00"/>
    <x v="0"/>
    <s v="VV5"/>
    <m/>
    <x v="5"/>
    <m/>
    <m/>
    <s v="Fondata nel 2017._x000a_Ecopasteam attraverso un processo di riciclo meccanico hanno creato un granulo di plastica rigenerata e riciclata post consumo  (Ecoallene). Nel 2018 hanno installato un impianto ad Alessandria per riciclare della parte plastica del Tetra pak._x000a_Hanno un brevetto che permette di gestire il processo di smaltimento senza la divisione di plastica e alluminio._x000a_2 modelli di vendita: _x000a_- elemento base (che viene poi arricchito dal cliente) - venduto a 700€ a tonnellata_x000a_- implementano le formulazioni per rivenderle al consumatore - venduto a 1500-1600€ a tonnellata_x000a_Ricavi 2020: €272k; 2021: €401k; 2022: €1,4m._x000a_Ricavi attesi 2023e: €2,6m (EBITDA positive); 2024e: €5,2m; 2025e: €11m; 2026e: €17m._x000a_In raccolta per €2-3m (prima tranche di €2m nel 2024; seconda tranche €1m nel 2025) da destinarsi alla costruzione di 2 nuovi impianti. _x000a__x000a_&gt; motivo rejection: Dubbi su settore di riferimento (lontano dalle nostre competenze), tempi lunghi per acquisizione clienti."/>
    <d v="2023-07-03T00:00:00"/>
    <x v="107"/>
    <s v="OUT"/>
    <m/>
    <m/>
    <m/>
    <m/>
    <m/>
    <m/>
    <m/>
    <m/>
    <m/>
    <m/>
    <m/>
    <m/>
    <m/>
    <m/>
    <m/>
    <m/>
    <m/>
    <m/>
    <m/>
    <m/>
    <m/>
    <m/>
    <m/>
    <m/>
    <m/>
  </r>
  <r>
    <s v="Ok"/>
    <s v="Ok"/>
    <s v="Ok"/>
    <x v="28"/>
    <s v=" "/>
    <n v="2818"/>
    <x v="1117"/>
    <s v="Italy"/>
    <s v="Milano"/>
    <x v="0"/>
    <x v="3"/>
    <x v="1115"/>
    <m/>
    <s v="Start-up stage\Venture"/>
    <s v="Autocandidatura"/>
    <s v="Autocandidatura"/>
    <s v="Sara Mervi"/>
    <s v="sara.mervi@verbalizza.com"/>
    <x v="725"/>
    <d v="2023-07-05T00:00:00"/>
    <x v="0"/>
    <s v="VV5"/>
    <m/>
    <x v="3"/>
    <m/>
    <m/>
    <s v="Revenue model: _x000a_- Abbonamenti aziende: (i) abbonamento annuo, 10 riunioni con max 50 partecipanti, costo di €600); (ii) abbonamento annuo, 20 riunioni con max 50 partecipanti, costo di €1k._x000a_- Commercialisti: gli abbonamenti aziende sono proposti scontati al commercialista in base al numero acquistato; è prevista la possibilità di attivare abbondamente PayPerUse e a consumo._x000a_Ricavi 2021: €45k; 2022: €70,5k; 2023e: €214,6k; 2024e: €646,7k; 2025e: €1,1m; 2026e: €1,8m._x000a__x000a_&gt; motivo rejection: fase di vita e scalabilità"/>
    <d v="2023-07-05T00:00:00"/>
    <x v="28"/>
    <s v="OUT"/>
    <m/>
    <m/>
    <m/>
    <m/>
    <m/>
    <m/>
    <m/>
    <m/>
    <m/>
    <m/>
    <m/>
    <m/>
    <m/>
    <m/>
    <m/>
    <m/>
    <m/>
    <m/>
    <m/>
    <m/>
    <m/>
    <m/>
    <m/>
    <m/>
    <m/>
  </r>
  <r>
    <s v="Ok"/>
    <s v="Ok"/>
    <s v="Ok"/>
    <x v="28"/>
    <s v=" "/>
    <n v="2819"/>
    <x v="1118"/>
    <s v="Italy"/>
    <s v="Salerno"/>
    <x v="12"/>
    <x v="2"/>
    <x v="1116"/>
    <m/>
    <s v="Start-up stage\Venture"/>
    <s v="Vincenzo Faraone"/>
    <s v="Advisor"/>
    <s v="Vincenzo Faraone"/>
    <s v="aciassociazioneconfiditaliani@gmail.com"/>
    <x v="725"/>
    <d v="2023-07-05T00:00:00"/>
    <x v="0"/>
    <s v="VV5"/>
    <m/>
    <x v="3"/>
    <m/>
    <m/>
    <s v="Fondata nel 2019._x000a_La società detiene un brevetto Italiano e due marchi registrati (EUIPO/WIPO)._x000a_Ricavi 2023: €320k derivanti dal B2C; €550k dal B2B._x000a_Fundraising: €720k (R&amp;D, marketing, team)._x000a__x000a_&gt; motivo rejection: fase di vita"/>
    <d v="2023-07-05T00:00:00"/>
    <x v="28"/>
    <s v="OUT"/>
    <m/>
    <m/>
    <m/>
    <m/>
    <m/>
    <m/>
    <m/>
    <m/>
    <m/>
    <m/>
    <m/>
    <m/>
    <m/>
    <m/>
    <m/>
    <m/>
    <m/>
    <m/>
    <m/>
    <m/>
    <m/>
    <m/>
    <m/>
    <m/>
    <m/>
  </r>
  <r>
    <s v="Ok"/>
    <s v="Ok"/>
    <s v="Ok"/>
    <x v="219"/>
    <s v=" "/>
    <n v="2822"/>
    <x v="1119"/>
    <s v="Italy"/>
    <s v="Milano"/>
    <x v="0"/>
    <x v="2"/>
    <x v="1117"/>
    <m/>
    <s v="Start-up stage\Venture"/>
    <s v="Enrico Trombini"/>
    <s v="Altri"/>
    <s v="Enrico Trombini"/>
    <s v="et@lampoo.com"/>
    <x v="726"/>
    <d v="2023-09-13T00:00:00"/>
    <x v="0"/>
    <s v="VV5"/>
    <m/>
    <x v="11"/>
    <m/>
    <m/>
    <s v="MODELLO B2B: valorizzazione e monetizzazione delle sponsorizzazioni sportive. Business model: martech company._x000a_MODELLO B2B2C: valorizzazione e monetizzazione della community in App e sui social. Business model: media company._x000a_Ricavi 2022: €100k._x000a_Ricavi attesi 2023e: €900k; 2024e: €2,8m; 2025e: €5,5m; 2026e: €8,5m._x000a_Società partecipata da Sporte e Salute e CDP attraverso il fondo WeSportUp._x000a_In raccolta per €2m, di cui €1m tramite convertibile in Q2 2023 e €1m tramite equity in Q2 2024._x000a__x000a_&gt; motivo rejection: mancato seguito"/>
    <d v="2023-07-07T00:00:00"/>
    <x v="219"/>
    <s v="OUT"/>
    <m/>
    <m/>
    <m/>
    <m/>
    <m/>
    <m/>
    <m/>
    <m/>
    <m/>
    <m/>
    <m/>
    <m/>
    <m/>
    <m/>
    <m/>
    <m/>
    <m/>
    <m/>
    <m/>
    <m/>
    <m/>
    <m/>
    <m/>
    <m/>
    <m/>
  </r>
  <r>
    <s v="Ok"/>
    <s v="Ok"/>
    <s v="Ok"/>
    <x v="258"/>
    <s v=" "/>
    <n v="2823"/>
    <x v="1120"/>
    <s v="Italy"/>
    <s v="Roma"/>
    <x v="7"/>
    <x v="3"/>
    <x v="1118"/>
    <m/>
    <s v="Start-up stage\Venture"/>
    <s v="Hagaj Badash-CdP"/>
    <s v="Investitori professionali"/>
    <s v="Emily Paschoal"/>
    <s v="e.paschoal@powerpill.io"/>
    <x v="726"/>
    <d v="2023-10-25T00:00:00"/>
    <x v="0"/>
    <s v="VV5"/>
    <m/>
    <x v="5"/>
    <m/>
    <m/>
    <s v="Rejected a settembre 2023 con motivazione 2.b, il founder ci ha ricontattati._x000a_Fondata nel 2019._x000a_I powerbank noleggiati hanno un prezzo di €1 all'ora per le prime tre ore e €3 al giorno dopo la terza ora. _x000a_Partnership con Enel con cui hanno  implementato anche la parte tecnologica: hanno installato una telecamera con IA in grado di contare le OTS (persone che guardano lo schermo) con finalità di marketing._x000a_Revenue model: attraverso powerbank sharing e advertising._x000a_Team: 6-7 persone tra dipendenti, soci e consulenti._x000a_Ricavi attesi: 2023e: €300k; 2024e: €1,1m; 2025e: €2,6m; 2026e: €4,7m_x000a_Fundraised: €300k nel 2021, €700k  nel 2022. _x000a_Fundraising: €1,2m, di cui €750k già committed, ad una pre-money evaluation di €5m._x000a__x000a_&gt; motivo rejection: dubbi circa il settore di riferimento, fase di vita. Partnership con Enel X, quindi da monitorare"/>
    <d v="2023-07-07T00:00:00"/>
    <x v="258"/>
    <s v="OUT"/>
    <m/>
    <m/>
    <m/>
    <m/>
    <m/>
    <m/>
    <m/>
    <m/>
    <m/>
    <m/>
    <m/>
    <m/>
    <m/>
    <m/>
    <m/>
    <m/>
    <m/>
    <m/>
    <m/>
    <m/>
    <m/>
    <m/>
    <m/>
    <m/>
    <m/>
  </r>
  <r>
    <s v="Ok"/>
    <s v="Ok"/>
    <s v="Ok"/>
    <x v="28"/>
    <s v=" "/>
    <n v="2824"/>
    <x v="1121"/>
    <s v="Italy"/>
    <s v="Milano"/>
    <x v="0"/>
    <x v="2"/>
    <x v="1119"/>
    <m/>
    <s v="Start-up stage\Venture"/>
    <s v="Francesco Fimmanò"/>
    <s v="Altri"/>
    <s v="Francesco Fimmanò"/>
    <s v="fimmano@unimercatorum.it\"/>
    <x v="726"/>
    <d v="2023-07-07T00:00:00"/>
    <x v="0"/>
    <s v="VV5"/>
    <m/>
    <x v="2"/>
    <m/>
    <m/>
    <s v="Attiva dal 2017._x000a_Ricavi '22: €11m. Pipeline di contratti di noleggio già acquistata per un valore di oltre €30m a giugno '23. _x000a_Ricavi attesi: €9,8m nel '23; €20,8m nel '24. _x000a_EBITDA: 2022: €1,1m; 2023 €6,4m; 2027: €89,9m.      _x000a_Clienti e partner di rilievo tra cui Ikea, Intesa SanPaolo, Enel, Sonder e Grenke. _x000a_Revenue model basato su sottoscrizioni: Fees Modulari, Pay for Performance, Pay for Savings.                 _x000a__x000a_&gt; motivo rejection: struttura dell'operazione.       "/>
    <d v="2023-07-07T00:00:00"/>
    <x v="28"/>
    <s v="OUT"/>
    <m/>
    <m/>
    <m/>
    <m/>
    <m/>
    <m/>
    <m/>
    <m/>
    <m/>
    <m/>
    <m/>
    <m/>
    <m/>
    <m/>
    <m/>
    <m/>
    <m/>
    <m/>
    <m/>
    <m/>
    <m/>
    <m/>
    <m/>
    <m/>
    <m/>
  </r>
  <r>
    <s v="Ok"/>
    <s v="Ok"/>
    <s v="Ok"/>
    <x v="100"/>
    <s v=" "/>
    <n v="2825"/>
    <x v="1122"/>
    <s v="Italy"/>
    <s v="Parma"/>
    <x v="1"/>
    <x v="1"/>
    <x v="1120"/>
    <m/>
    <s v="Start-up stage\Venture"/>
    <s v="Paolo Cistaro "/>
    <s v="Advisor"/>
    <s v="Giovanni Baroni"/>
    <s v="giovanni.baroni@x3energy.it"/>
    <x v="727"/>
    <d v="2024-05-20T00:00:00"/>
    <x v="0"/>
    <s v="VV5"/>
    <m/>
    <x v="8"/>
    <m/>
    <m/>
    <s v="Rejected a settembre 2023 con motivazione 1.m, risegnalata da Filippo Cattabiani di KPMG._x000a_Fondata nel 2020_x000a_Acquisizione clienti B2B attraverso attività commerciale con gli agenti. B2C: convenzione con Confindustria (scontistica del 20%)._x000a_EBITDA 2021: -€286k; 2022: -€237k; 2023e: -€459k; 2024 e 2025 ancora EBITDA negative. _x000a_Ricavi 2021: €146k; 2022: €238k; 2023: €503k (da precedente piano €1,8mln); 2024e: €1,6m (YTD ad aprile €600k); 2025e: €3,4m; 2026e: €7m; 2027e: €11,6m. _x000a_Risultati:_x000a_Clienti: 32k registrati di cui 1k paganti. B2B il cliente più importante è il gruppo Cremonini_x000a_CAC: €2 su B2B_x000a_6,6k switch cumulati da gennaio ad aprile 2024_x000a_Competitor: differenze con Switcho a loro è manuale rispetto a Billoo, anche un po’ il modello di business (Billoo punta sul recurring, Switcho one shot)_x000a_Debito di 5 anni pari a €200k, creditore Unicredit. _x000a_Fundraised: 2022Q4 €1m con F&amp;F, BA. _x000a_Fundraising: €5m ad una pre money valuation di €25-27m da chiudere entro l’estate._x000a__x000a_&gt; Fatta call il 14/05. motivo rejection: dubbisu scenario competitivo: Switcho è un competitor nato nel 2019 che, però, è cresciuto più in fretta di Billoo e prospetta ricavi per €30m e 40% EBITDA entro il 2026. Dubbi anche circa la struttura dell’operazione (pre money €25-27m) e business model (B2C). "/>
    <d v="2023-07-11T00:00:00"/>
    <x v="100"/>
    <s v="OUT"/>
    <m/>
    <m/>
    <m/>
    <m/>
    <m/>
    <m/>
    <m/>
    <m/>
    <m/>
    <m/>
    <m/>
    <m/>
    <m/>
    <m/>
    <m/>
    <m/>
    <m/>
    <m/>
    <m/>
    <m/>
    <m/>
    <m/>
    <m/>
    <m/>
    <m/>
  </r>
  <r>
    <s v="Ok"/>
    <s v="Ok"/>
    <s v="Ok"/>
    <x v="16"/>
    <m/>
    <n v="1"/>
    <x v="1123"/>
    <s v="Italy"/>
    <s v="Bologna"/>
    <x v="1"/>
    <x v="3"/>
    <x v="1121"/>
    <m/>
    <s v="Start-up stage\Venture"/>
    <s v="Fabrizia Pellone-Pellone e Associati"/>
    <s v="Dottore commercialista"/>
    <s v="Fabrizia Pellone-Pellone e Associati"/>
    <s v="francescopellone@pelloneassociati.it"/>
    <x v="728"/>
    <d v="2017-10-15T00:00:00"/>
    <x v="0"/>
    <s v="VV2"/>
    <m/>
    <x v="3"/>
    <m/>
    <m/>
    <s v="Da monitorare per futuro deal flow."/>
    <d v="2017-10-19T00:00:00"/>
    <x v="16"/>
    <s v="OUT"/>
    <m/>
    <m/>
    <m/>
    <m/>
    <m/>
    <m/>
    <m/>
    <m/>
    <m/>
    <m/>
    <m/>
    <m/>
    <m/>
    <m/>
    <m/>
    <m/>
    <m/>
    <m/>
    <m/>
    <m/>
    <m/>
    <m/>
    <m/>
    <m/>
    <m/>
  </r>
  <r>
    <s v="Ok"/>
    <s v="Ok"/>
    <s v="Ok"/>
    <x v="253"/>
    <s v=" "/>
    <n v="2"/>
    <x v="1124"/>
    <s v="Italy"/>
    <s v="Milano"/>
    <x v="0"/>
    <x v="8"/>
    <x v="1122"/>
    <m/>
    <s v="Start-up stage\Venture"/>
    <s v="Autocandidatura"/>
    <s v="Autocandidatura"/>
    <s v="Pietro Balda"/>
    <s v="pietro.balda@reefilla.com"/>
    <x v="729"/>
    <d v="2024-06-17T00:00:00"/>
    <x v="0"/>
    <s v="VV5"/>
    <m/>
    <x v="3"/>
    <m/>
    <m/>
    <s v="Rejected a luglio 2024 con motivazione 1.a._x000a_Fondata nel 2021. _x000a_Ricavi 2023: €200k; 2024e: €600k._x000a_Business model: vendere o noleggiare i dispositivi di ricarica._x000a_Costo produzione dispositivo: €5k-€6k senza tenere conto delle batterie second life (prezzo dimezzato)._x000a_Partnership: Gruppo Iveco, Stellantis, Iren e Wurth._x000a_Fundraised: Hanno raccolto €1m in un pre-seed round nel giugno 2022._x000a_Captable: 74% founders, 5% SOP, 21% CDP e Plug&amp;Play._x000a_Fundraising: €4m ad una pre-money di €6m metà equity e metà convertendo (cap a 20m) da chiudere entro luglio 2024 (di cui €3,1m già committed da CDP Venture Capital e un fondo VC portoghese)._x000a__x000a_&gt; Fatta call per un aggiornamento l'11/06. motivo rejection: fase di vita, struttura e tempistiche del round (vogliono chiudere il round entro luglio 2024 e il lead investor è già stato definito)."/>
    <d v="2023-07-18T00:00:00"/>
    <x v="253"/>
    <s v="OUT"/>
    <m/>
    <m/>
    <m/>
    <m/>
    <m/>
    <m/>
    <m/>
    <m/>
    <m/>
    <m/>
    <m/>
    <m/>
    <m/>
    <m/>
    <m/>
    <m/>
    <m/>
    <m/>
    <m/>
    <m/>
    <m/>
    <m/>
    <m/>
    <m/>
    <m/>
  </r>
  <r>
    <s v="Ok"/>
    <s v="Ok"/>
    <s v="Ok"/>
    <x v="100"/>
    <s v=" "/>
    <n v="3"/>
    <x v="1125"/>
    <s v="Italy"/>
    <s v="Milano"/>
    <x v="0"/>
    <x v="1"/>
    <x v="1123"/>
    <m/>
    <s v="Start-up stage\Venture"/>
    <s v="Alessandra Ferri-Financial Researches"/>
    <s v="Advisor"/>
    <s v="Alessandra Ferri"/>
    <s v="investors@financialresearches.com"/>
    <x v="729"/>
    <d v="2023-07-31T00:00:00"/>
    <x v="0"/>
    <s v="VV5"/>
    <m/>
    <x v="15"/>
    <m/>
    <m/>
    <s v="Obiettivi previsti:_x000a_- Breakeven tra il secondo e il terzo anno di attività;_x000a_- EBITDA a regime intorno al 22% del fatturato;_x000a_- Net Income al quinto anno pari a €1,5m;_x000a_- Free Cash Flow from project puntuale cumulato di €1,6m._x000a_Ricavi attesi: 2023e: €63k; 2024e: €641k; 2025e: €1,5m; 2026e: €4,7m; 2027e: €7,7m_x000a_EBITDA: 2023e: -€225k; 2024e: -€265k; 2025e: €65k; 2026e: €581k; 2027e: €1,7m_x000a_Fundraising: €550k_x000a_&gt;motivo rejection: fase di vita e diversificazione del portafoglio."/>
    <d v="2023-07-18T00:00:00"/>
    <x v="1"/>
    <s v="OUT"/>
    <m/>
    <m/>
    <m/>
    <m/>
    <m/>
    <m/>
    <m/>
    <m/>
    <m/>
    <m/>
    <m/>
    <m/>
    <m/>
    <m/>
    <m/>
    <m/>
    <m/>
    <m/>
    <m/>
    <m/>
    <m/>
    <m/>
    <m/>
    <m/>
    <m/>
  </r>
  <r>
    <s v="Ok"/>
    <s v="Ok"/>
    <s v="Ok"/>
    <x v="100"/>
    <s v=" "/>
    <n v="4"/>
    <x v="1126"/>
    <s v="Italy"/>
    <s v="Monza"/>
    <x v="0"/>
    <x v="3"/>
    <x v="1124"/>
    <m/>
    <s v="Start-up stage\Venture"/>
    <s v="Autocandidatura"/>
    <s v="Autocandidatura"/>
    <s v="Claudio Cubito"/>
    <s v="claudio.cubito@scuolapay.it"/>
    <x v="730"/>
    <d v="2024-11-20T00:00:00"/>
    <x v="0"/>
    <s v="VV5"/>
    <m/>
    <x v="3"/>
    <m/>
    <m/>
    <s v="Bocciata a luglio 2023 con motivazione 1.g (piano di crescita)._x000a_Utenti registrati sulla piattaforma: 45k; 165k istallazioni dell'App_x000a_26k pagamenti gestiti verso le scuole paritarie e pubbliche._x000a_CAC: €150_x000a_Fatturato: 2023e: €381k; 2024e: €528k (da BP precedente €897k); 2025e: 1,3m; 2026e: €3,3m; 2027e: €7,3m; 2028e: €14,5m._x000a_Fundraising: €2m_x000a__x000a_&gt; motivo rejection: fase di vita e business model poco scalabile."/>
    <d v="2023-07-24T00:00:00"/>
    <x v="96"/>
    <s v="OUT"/>
    <m/>
    <m/>
    <m/>
    <m/>
    <m/>
    <m/>
    <m/>
    <m/>
    <m/>
    <m/>
    <m/>
    <m/>
    <m/>
    <m/>
    <m/>
    <m/>
    <m/>
    <m/>
    <m/>
    <m/>
    <m/>
    <m/>
    <m/>
    <m/>
    <m/>
  </r>
  <r>
    <s v="Ok"/>
    <s v="Ok"/>
    <s v="Ok"/>
    <x v="100"/>
    <s v=" "/>
    <n v="5"/>
    <x v="1127"/>
    <s v="Italy"/>
    <s v="Torino"/>
    <x v="11"/>
    <x v="6"/>
    <x v="1125"/>
    <m/>
    <s v="Start-up stage\Venture"/>
    <s v="Luca Petroni-Petrone Group"/>
    <s v="Altri"/>
    <s v="Luca Petroni"/>
    <s v="luca.petroni@petronegroup.com"/>
    <x v="731"/>
    <d v="2023-07-31T00:00:00"/>
    <x v="0"/>
    <s v="VV5"/>
    <m/>
    <x v="5"/>
    <m/>
    <m/>
    <s v="Fondata nel 2020._x000a_Fundraised: €4,8m da Regione Piemonte_x000a_Il deck non contiene dati economici._x000a__x000a_&gt; motivo rejection: settore di riferimento."/>
    <d v="2023-07-25T00:00:00"/>
    <x v="1"/>
    <s v="OUT"/>
    <m/>
    <m/>
    <m/>
    <m/>
    <m/>
    <m/>
    <m/>
    <m/>
    <m/>
    <m/>
    <m/>
    <m/>
    <m/>
    <m/>
    <m/>
    <m/>
    <m/>
    <m/>
    <m/>
    <m/>
    <m/>
    <m/>
    <m/>
    <m/>
    <m/>
  </r>
  <r>
    <s v="Ok"/>
    <s v="Ok"/>
    <s v="Ok"/>
    <x v="219"/>
    <s v=" "/>
    <n v="2838"/>
    <x v="1128"/>
    <s v="Italy"/>
    <s v="Bari"/>
    <x v="6"/>
    <x v="3"/>
    <x v="1126"/>
    <m/>
    <s v="Start-up stage\Venture"/>
    <s v="Alessandro Pontari"/>
    <s v="Proprietaria"/>
    <s v="Giulio Martinacci"/>
    <s v="giulio.martinacci@tuidi.it"/>
    <x v="732"/>
    <d v="2023-09-13T00:00:00"/>
    <x v="0"/>
    <s v="VV5"/>
    <m/>
    <x v="3"/>
    <s v="Yes"/>
    <m/>
    <s v="Fondata nel 2021_x000a_Team: 13 persone_x000a_Clienti più importanti: Conad, Carrefour, to.market._x000a_Ricavi: 2022: €185k; 2023e: €670k; 2024e:€2,3m_x000a_EBITDA: 2022: -€100k; 2023e: -€438k; 2024e: -€282k_x000a_Captable: 85,3% founders, 15 soci _x000a_Fundraising: €800k ad una pre-money di €5m (40% committed)._x000a__x000a_&gt; motivo rejection: fase di vita. Segnalata per fondo VV6."/>
    <d v="2023-07-26T00:00:00"/>
    <x v="219"/>
    <s v="OUT"/>
    <m/>
    <m/>
    <m/>
    <m/>
    <m/>
    <m/>
    <m/>
    <m/>
    <m/>
    <m/>
    <m/>
    <m/>
    <m/>
    <m/>
    <m/>
    <m/>
    <m/>
    <m/>
    <m/>
    <m/>
    <m/>
    <m/>
    <m/>
    <m/>
    <m/>
  </r>
  <r>
    <s v="Ok"/>
    <s v="Ok"/>
    <s v="Ok"/>
    <x v="249"/>
    <s v=" "/>
    <n v="2841"/>
    <x v="1129"/>
    <s v="Italy"/>
    <s v="Varese"/>
    <x v="0"/>
    <x v="3"/>
    <x v="1127"/>
    <m/>
    <s v="Start-up stage\Venture"/>
    <s v="Francesco Meneschincheri-BizPlace"/>
    <s v="Advisor"/>
    <s v="Francesco Meneschincheri"/>
    <s v="francesco.meneschincheri@bizplace.it"/>
    <x v="733"/>
    <d v="2023-09-21T00:00:00"/>
    <x v="0"/>
    <s v="VV5"/>
    <m/>
    <x v="5"/>
    <m/>
    <m/>
    <s v="Fondata nel 2021._x000a_Hanno sviluppato una piattaforma Rfid che permette di etichettare i prodotti presenti in magazzino ed un sistema/lettore all'interno del magazzino che intercetta l’etichetta del prodotto sia in entrata che in uscita. (possiede brevetto)_x000a_Revenue model: catalogo elettronico, sofrtware gestionale per la digitalizzazione della supply chain, drink me academy per la gestione dell’attività (corsi sull'utilizzo del software, formazioni di baristi, camierieri, ecc.)_x000a_Team composto da 8 persone (4 founders)_x000a_Captable: 82,28% founders; 17,72% investotori crowd._x000a_Clienti più importanti: Bulgari hotel, Tocqueville, Volt, Antinori, Campari, Martini, CocaCola, RedBull, Heineken._x000a_CAC: €380, AOV: €677, Customer lifetime value: €64k_x000a_First margin: 28%_x000a_Ricavi: 2022: €630k; 2023e: €1,2m (transato); 2024e: €3,1m; 2027e: €21,1m_x000a_EBITDA: 2022: -€8k; 2023e: -€17k; 2024e: €127k; 2027e: €3,3m_x000a_Fundraised: €280k ad una pre money di €1,3m_x000a_Fundriaising: €1,5m ad una pre money di €4,5m_x000a__x000a_&gt; motivo rejection: settore di riferimento e diversificazione del portafoglio (Deliveristo). data la difficioltà di Deliveristo ad acquisire nuovi clienti preferiamo non approfondire l'analisi."/>
    <d v="2023-07-27T00:00:00"/>
    <x v="249"/>
    <s v="OUT"/>
    <m/>
    <m/>
    <m/>
    <m/>
    <m/>
    <m/>
    <m/>
    <m/>
    <m/>
    <m/>
    <m/>
    <m/>
    <m/>
    <m/>
    <m/>
    <m/>
    <m/>
    <m/>
    <m/>
    <m/>
    <m/>
    <m/>
    <m/>
    <m/>
    <m/>
  </r>
  <r>
    <s v="Ok"/>
    <s v="Ok"/>
    <s v="Ok"/>
    <x v="259"/>
    <m/>
    <n v="2848"/>
    <x v="1130"/>
    <s v="Italy"/>
    <s v="Palermo"/>
    <x v="9"/>
    <x v="6"/>
    <x v="1128"/>
    <m/>
    <s v="Start-up stage\Venture"/>
    <s v="Hagaj Badash-CDP"/>
    <s v="Investitori professionali"/>
    <s v="Martina Puppi"/>
    <s v="martina.puppi@restorativeneurotechnologies.com"/>
    <x v="734"/>
    <d v="2023-11-20T00:00:00"/>
    <x v="0"/>
    <s v="VV5"/>
    <m/>
    <x v="5"/>
    <m/>
    <m/>
    <s v="Rejected a settembre 2023 con motivazione 1.m, risegnalata dal founder a novembre 2023._x000a_Fondata nel 2018._x000a_Il software MindLenses viene venduto direttamente agli ospedali quindi, gli operatori sanitari prescrivono le sedute di MindLenses ai pazienti._x000a_Ricavi attesi: 2024e: €2,1m; 2025e: €5,3m; 2026e: €8,3m _x000a_EBITDA: 2024e: €40k; 2025e: €2,6m; 20263e: €5,2m_x000a_Fundraised: €3m _x000a_Fundraising: €5m con un Series A_x000a__x000a_&gt; motivo di rejection: settore di riferimento (Med-tech). "/>
    <d v="2023-08-25T00:00:00"/>
    <x v="259"/>
    <s v="OUT"/>
    <m/>
    <m/>
    <m/>
    <m/>
    <m/>
    <m/>
    <m/>
    <m/>
    <m/>
    <m/>
    <m/>
    <m/>
    <m/>
    <m/>
    <m/>
    <m/>
    <m/>
    <m/>
    <m/>
    <m/>
    <m/>
    <m/>
    <m/>
    <m/>
    <m/>
  </r>
  <r>
    <s v="Ok"/>
    <s v="Ok"/>
    <s v="Ok"/>
    <x v="249"/>
    <m/>
    <n v="2850"/>
    <x v="1131"/>
    <s v="Italy"/>
    <s v="Milano"/>
    <x v="0"/>
    <x v="2"/>
    <x v="1129"/>
    <m/>
    <s v="Start-up stage\Venture"/>
    <s v="Alessandro Pontari"/>
    <s v="Proprietaria"/>
    <s v="Sauro Mostarda"/>
    <s v="sauro@lokky.it"/>
    <x v="735"/>
    <d v="2023-09-21T00:00:00"/>
    <x v="0"/>
    <s v="VV5"/>
    <m/>
    <x v="15"/>
    <m/>
    <m/>
    <s v="Fondata nel 2018._x000a_Primo broker assicurativo digitale italiano che si concentra su più di 6 milioni di imprenditori e microimprese con meno di 10 dipendenti. L'offerta include le principali coperture assicurative P&amp;C per le aziende._x000a_Hanno implementato due cose in parallelo: digitalizzato processo dall’orientamento del cliente fino all’emissione della polizza. Puntato  sulla costruzione e sviluppo di algoritmo di profilazione del cliente (attraverso l'utilizzo dei dati del cliente più dati ISTAT) e conseguente personalizzazione dell’offerta._x000a_Team: 25 persone_x000a_Clienti: Vittoria assicurazioni (hanno dato autonomia di scontistica al pari dei loro agenti,così da costruire un progetto su singola garanzia). Stanno finalizzando un contratto con una compagnia straniera (Hiscox ) per la quale agiranno come Mja con target freelance, disegnando un prodotto multirischio sui freelance. _x000a_Ricavi: 2022: €487k; 2023e: €1,3m; 2024e: €4,7m; 2027e: €14,6m_x000a_EBITDA: 2022: -€916k; 2023e: -€1,5m; 2024e: -€2,2m; 2027e: €3,7m_x000a_Burn rate: €150k per il lancio mja._x000a_Fundraised: €2,8m con valutaizione post money €11m_x000a_Fundraising: €5m ad una pre money di €20m_x000a__x000a_&gt; motivo rejection: diversificazione del portafoglio (coverzen), dubbi anche su pre money."/>
    <d v="2023-08-28T00:00:00"/>
    <x v="249"/>
    <s v="OUT"/>
    <m/>
    <m/>
    <m/>
    <m/>
    <m/>
    <m/>
    <m/>
    <m/>
    <m/>
    <m/>
    <m/>
    <m/>
    <m/>
    <m/>
    <m/>
    <m/>
    <m/>
    <m/>
    <m/>
    <m/>
    <m/>
    <m/>
    <m/>
    <m/>
    <m/>
  </r>
  <r>
    <s v="Ok"/>
    <s v="Ok"/>
    <s v="Ok"/>
    <x v="116"/>
    <m/>
    <n v="2851"/>
    <x v="1132"/>
    <s v="Italy"/>
    <s v="Cagliari"/>
    <x v="23"/>
    <x v="1"/>
    <x v="1130"/>
    <m/>
    <s v="Start-up stage\Venture"/>
    <s v="Autocandidatura"/>
    <s v="Autocandidatura"/>
    <s v="Enzo Maria Savelli"/>
    <s v="e.savelli@sustainablebrandplatform.com"/>
    <x v="736"/>
    <d v="2023-11-06T00:00:00"/>
    <x v="3"/>
    <s v="VV5"/>
    <m/>
    <x v="12"/>
    <s v="Yes"/>
    <m/>
    <s v="Fondata nel 2021, offrono servizi come ecoscore, impronta di carbonio, LCA del prodotto, gestione della catena di approvvigionamento, analisi degli hotspot, definizione degli obiettivi, strumento di progettazione sostenibile, widget per l'e-commerce, carta d'identità di colorazione e segnalazione ESG._x000a_Il founder ha esperienza nel settore della filiera della moda, nella sostenibilità e nei prodotti digitali._x000a_Modello SaaS:primo margine pari al 90%, la subscription è annuale con pagamento anticipato oppure previste massimmo 2 tranches. Puntano alla sottoscrizione della subscription per 3 anni._x000a_Offrono al cliente: accuratezza (parte industriale del settore moda e parte scientifica), supply-chain connetion e lobbying._x000a_Clienti: Giorgio Armani, Moncler, Yamamay, Golden Goose._x000a_Team composto da 19 persone._x000a_Ricavi 2023e: €500k_x000a_Fundraised: €800k pre-seed da Techshop._x000a_Fundraising: €1m, puntano ad estenderlo a €2-3m da utilizzare per sviluppo del prodotto, acquisizione nuove risorse, espansione del mercato._x000a_Ricevuta una parte degli approfondimenti richiesti. Fatta call il 31/10 con Alessandro Pontari per demo._x000a__x000a_&gt; motivo rejection: prodotto ancora poco sviluppato, dubbi su revenue model e pricing e possibilità di upselling su clienti. Continua analisi fondo VV6."/>
    <d v="2023-08-31T00:00:00"/>
    <x v="116"/>
    <s v="OUT"/>
    <m/>
    <m/>
    <m/>
    <m/>
    <m/>
    <m/>
    <m/>
    <m/>
    <m/>
    <m/>
    <m/>
    <m/>
    <m/>
    <m/>
    <m/>
    <m/>
    <m/>
    <m/>
    <m/>
    <m/>
    <m/>
    <m/>
    <m/>
    <m/>
    <m/>
  </r>
  <r>
    <s v="Ok"/>
    <s v="Ok"/>
    <s v="Ok"/>
    <x v="219"/>
    <m/>
    <n v="2852"/>
    <x v="1133"/>
    <s v="Italy"/>
    <s v="Fermo"/>
    <x v="5"/>
    <x v="10"/>
    <x v="1131"/>
    <m/>
    <s v="Other early stage\Late stage"/>
    <s v="Luca Memoli-ELITE"/>
    <s v="Advisor"/>
    <s v="Luca Memoli"/>
    <s v="LMEMOLI@euronext.com"/>
    <x v="736"/>
    <d v="2023-09-13T00:00:00"/>
    <x v="0"/>
    <s v="VV5"/>
    <m/>
    <x v="5"/>
    <m/>
    <m/>
    <s v="Fondata nel 2013._x000a_Iscritta ad ELITE e dal 2021 è partecipata al 24% da Investitori privati e istituzionali, tra cui AZIMUT._x000a_Mission: Diventare un brand di riferimento nel segmento fashion-tech._x000a_Linee di business: B2B (attraverso distribuzioni all'ingrosso e collaborazioni con Pepsi e Twinset) e B2C (attraverso la vendita in boutiques e tramite e-commerce)_x000a_Ricavi: 2020: €1,3m; 2021: €942k; 2022: €1,4m_x000a_EBITDA:  2020: €190k; 2021: €35k; 2022: €123k_x000a_Foundraising: €3,5m ad una valutazione pre-money di €7,5m per espansione in Europa e nel mercato statunitense._x000a__x000a_&gt; motivo rejection: settore di riferimento."/>
    <d v="2023-08-31T00:00:00"/>
    <x v="219"/>
    <s v="OUT"/>
    <m/>
    <m/>
    <m/>
    <m/>
    <m/>
    <m/>
    <m/>
    <m/>
    <m/>
    <m/>
    <m/>
    <m/>
    <m/>
    <m/>
    <m/>
    <m/>
    <m/>
    <m/>
    <m/>
    <m/>
    <m/>
    <m/>
    <m/>
    <m/>
    <m/>
  </r>
  <r>
    <s v="Ok"/>
    <s v="Ok"/>
    <s v="Ok"/>
    <x v="219"/>
    <m/>
    <n v="2853"/>
    <x v="1134"/>
    <s v="Italy"/>
    <s v="Venezia"/>
    <x v="13"/>
    <x v="10"/>
    <x v="1132"/>
    <m/>
    <s v="Start-up stage\Venture"/>
    <s v="Autocandidatura"/>
    <s v="Autocandidatura"/>
    <s v="Omar Cadamuro"/>
    <s v="omar.cadamuro@cyclica.it"/>
    <x v="737"/>
    <d v="2023-09-13T00:00:00"/>
    <x v="0"/>
    <s v="VV5"/>
    <m/>
    <x v="5"/>
    <m/>
    <m/>
    <s v="Fondata nel 2021._x000a_Clienti: Furla, Balenciaga. Partono con i clienti con una piccola capsule, poi il valore dei contratti aumenta._x000a_Team: 4 soci + una persona che si occupa di amministrazione + 1 nella parte di customer service/magazzino/social. Previsione di assumere altre risorse, ad esempio un tecnico di conceria che li aiuti nella parte di sviluppo. _x000a_Ricavi: 2022: €490k (€120k di utile pre cassa); 2023e: €1m; 2024e: €3,2m; 2025e: €5,82m_x000a_Captable: 14% Azzurra e Giampaolo Morelli, Founders: 86%_x000a_Fundraising: €10m tra debito (meno del 50%) ed equity. Valutazione ancora da definire. Nell’ultimo round del 2022 la valutazione è stata pari a €5m. Il round parte ora e rimarrà aperto fino a dicembre 2023._x000a__x000a_&gt; motivo rejection: settore di riferimento"/>
    <d v="2023-09-01T00:00:00"/>
    <x v="219"/>
    <s v="OUT"/>
    <m/>
    <m/>
    <m/>
    <m/>
    <m/>
    <m/>
    <m/>
    <m/>
    <m/>
    <m/>
    <m/>
    <m/>
    <m/>
    <m/>
    <m/>
    <m/>
    <m/>
    <m/>
    <m/>
    <m/>
    <m/>
    <m/>
    <m/>
    <m/>
    <m/>
  </r>
  <r>
    <s v="Ok"/>
    <s v="Ok"/>
    <s v="Ok"/>
    <x v="249"/>
    <m/>
    <n v="2859"/>
    <x v="1135"/>
    <s v="Italy"/>
    <s v="N.A. Italy"/>
    <x v="3"/>
    <x v="3"/>
    <x v="1133"/>
    <m/>
    <s v="Other early stage\Late stage"/>
    <s v="Nicolò Muzzana-Tymosbc"/>
    <s v="Advisor"/>
    <s v="Nicolò Muzzana"/>
    <s v="nmuzzana@thymosbc.com"/>
    <x v="738"/>
    <d v="2023-09-21T00:00:00"/>
    <x v="0"/>
    <s v="VV5"/>
    <m/>
    <x v="14"/>
    <m/>
    <m/>
    <s v="Azienda che si occupa di produzione e commercializzazione di software specialistico dedicato alla gestione dello smaltimento/recupero dei rifiuti sia urbani che industriali._x000a_750 Clienti (Utilities, PMI, Grandi Aziende, PA, Associazioni). Tra i clienti: Enel, Osram, Ducati, Pirelli. 3.000 prodotti installati._x000a_Ricavi: 2021: €5,2m; 2022: €5,6m; 2023e: €6,8m_x000a_EBITDA: 2021: €900k; 2022: €900k; 2023e: €1,4m_x000a__x000a_&gt; motivo rejection: piano di crescita prospettica"/>
    <d v="2023-09-07T00:00:00"/>
    <x v="249"/>
    <s v="OUT"/>
    <m/>
    <m/>
    <m/>
    <m/>
    <m/>
    <m/>
    <m/>
    <m/>
    <m/>
    <m/>
    <m/>
    <m/>
    <m/>
    <m/>
    <m/>
    <m/>
    <m/>
    <m/>
    <m/>
    <m/>
    <m/>
    <m/>
    <m/>
    <m/>
    <m/>
  </r>
  <r>
    <s v="Ok"/>
    <s v="Ok"/>
    <s v="Ok"/>
    <x v="249"/>
    <m/>
    <n v="2860"/>
    <x v="1136"/>
    <s v="Italy"/>
    <s v="Catania"/>
    <x v="9"/>
    <x v="9"/>
    <x v="1134"/>
    <m/>
    <s v="Start-up stage\Venture"/>
    <s v="Armando Palma-Arcadia Holding"/>
    <s v="Advisor"/>
    <s v="Armando Palma"/>
    <s v="armando@arcadiaholding.net"/>
    <x v="739"/>
    <d v="2023-09-21T00:00:00"/>
    <x v="0"/>
    <s v="VV5"/>
    <m/>
    <x v="3"/>
    <m/>
    <m/>
    <s v="Ricavi: 2021: €47k; 2022: €183k; 2023e: €350k; 2024e: €657k; 2025e: €1m _x000a_EBITDA: 2021: 0,5%; 2022: 2,3%; 2023e: 2,3%; 2024e: 0,7%; 2025e: 2,2% _x000a_Fundraising: €170k_x000a__x000a_&gt; motivo rejection: fase di vita e settore di riferimento. Già in contatto con team VV6."/>
    <d v="2023-09-08T00:00:00"/>
    <x v="249"/>
    <s v="OUT"/>
    <m/>
    <m/>
    <m/>
    <m/>
    <m/>
    <m/>
    <m/>
    <m/>
    <m/>
    <m/>
    <m/>
    <m/>
    <m/>
    <m/>
    <m/>
    <m/>
    <m/>
    <m/>
    <m/>
    <m/>
    <m/>
    <m/>
    <m/>
    <m/>
    <m/>
  </r>
  <r>
    <s v="Ok"/>
    <s v="Ok"/>
    <s v="Ok"/>
    <x v="249"/>
    <m/>
    <n v="2861"/>
    <x v="1137"/>
    <s v="Italy"/>
    <s v="Avellino"/>
    <x v="12"/>
    <x v="2"/>
    <x v="1135"/>
    <m/>
    <s v="Start-up stage\Venture"/>
    <s v="Armando Palma-Arcadia Holding"/>
    <s v="Advisor"/>
    <s v="Armando Palma"/>
    <s v="armando@arcadiaholding.net"/>
    <x v="739"/>
    <d v="2023-09-21T00:00:00"/>
    <x v="0"/>
    <s v="VV5"/>
    <m/>
    <x v="3"/>
    <m/>
    <m/>
    <s v="Ricavi: 2020: €14k; 2021: €53k; 2022: €193k; 2023e: €401k; 2024e: €726k_x000a_EBITDA: 2020: €2k; 2021: €6k; 2022: €18k; 2023e: -€89k; 2024e: €22k_x000a_Fundraised: €221,7k, valutazione post money €2,5m_x000a__x000a_&gt; motivo rejection: fase di vita. Già in contatto con team VV6."/>
    <d v="2023-09-08T00:00:00"/>
    <x v="249"/>
    <s v="OUT"/>
    <m/>
    <m/>
    <m/>
    <m/>
    <m/>
    <m/>
    <m/>
    <m/>
    <m/>
    <m/>
    <m/>
    <m/>
    <m/>
    <m/>
    <m/>
    <m/>
    <m/>
    <m/>
    <m/>
    <m/>
    <m/>
    <m/>
    <m/>
    <m/>
    <m/>
  </r>
  <r>
    <s v="Ok"/>
    <s v="Ok"/>
    <s v="Ok"/>
    <x v="249"/>
    <m/>
    <n v="2862"/>
    <x v="1138"/>
    <s v="Italy"/>
    <s v="Milano"/>
    <x v="0"/>
    <x v="0"/>
    <x v="1136"/>
    <m/>
    <s v="Start-up stage\Venture"/>
    <s v="Armando Palma-Arcadia Holding"/>
    <s v="Advisor"/>
    <s v="Armando Palma"/>
    <s v="armando@arcadiaholding.net"/>
    <x v="739"/>
    <d v="2023-09-21T00:00:00"/>
    <x v="0"/>
    <s v="VV5"/>
    <m/>
    <x v="3"/>
    <m/>
    <m/>
    <s v="Fondata nel 2018._x000a_Il sistema regola in automatico l’intensità luminosa dei lampioni analizzando in tempo reale i flussi video delle telecamere e individuando le zone dove sono presenti persone._x000a_Ricavi: 2020: circa €300k; 2021: circa €350k; 2022: circa €630k_x000a_Fundraised: 2021: €17k Voucher 3i (Invitalia), 2022: €653k Smrt &amp; Start (Invitalia)_x000a_Fundraising: €1m_x000a__x000a_&gt; motivo rejection: fase di vita. Già in contatto con team VV6."/>
    <d v="2023-09-08T00:00:00"/>
    <x v="249"/>
    <s v="OUT"/>
    <m/>
    <m/>
    <m/>
    <m/>
    <m/>
    <m/>
    <m/>
    <m/>
    <m/>
    <m/>
    <m/>
    <m/>
    <m/>
    <m/>
    <m/>
    <m/>
    <m/>
    <m/>
    <m/>
    <m/>
    <m/>
    <m/>
    <m/>
    <m/>
    <m/>
  </r>
  <r>
    <s v="Ok"/>
    <s v="Ok"/>
    <s v="Ok"/>
    <x v="249"/>
    <m/>
    <n v="2863"/>
    <x v="1139"/>
    <s v="Italy"/>
    <s v="Siena"/>
    <x v="19"/>
    <x v="2"/>
    <x v="1137"/>
    <m/>
    <s v="Start-up stage\Venture"/>
    <s v="Argo Investor Day by LVenture Group"/>
    <s v="Investitori professionali"/>
    <s v="Eliana Langella-Lventure"/>
    <s v="eliana.langella@lventuregroup.com"/>
    <x v="739"/>
    <d v="2023-09-21T00:00:00"/>
    <x v="0"/>
    <s v="VV5"/>
    <m/>
    <x v="3"/>
    <m/>
    <m/>
    <s v="Returning customers: 60%_x000a_Il deck non contiene informazioni economiche._x000a_Fundraising: €500k _x000a__x000a_&gt; motivo rejection: fase di vita."/>
    <d v="2023-09-08T00:00:00"/>
    <x v="249"/>
    <s v="OUT"/>
    <m/>
    <m/>
    <m/>
    <m/>
    <m/>
    <m/>
    <m/>
    <m/>
    <m/>
    <m/>
    <m/>
    <m/>
    <m/>
    <m/>
    <m/>
    <m/>
    <m/>
    <m/>
    <m/>
    <m/>
    <m/>
    <m/>
    <m/>
    <m/>
    <m/>
  </r>
  <r>
    <s v="Ok"/>
    <s v="Ok"/>
    <s v="Ok"/>
    <x v="249"/>
    <m/>
    <n v="2865"/>
    <x v="1140"/>
    <s v="Italy"/>
    <s v="Udine"/>
    <x v="17"/>
    <x v="2"/>
    <x v="1138"/>
    <m/>
    <s v="Start-up stage\Venture"/>
    <s v="Argo Investor Day by LVenture Group"/>
    <s v="Investitori professionali"/>
    <s v="Eliana Langella-Lventure"/>
    <s v="eliana.langella@lventuregroup.com"/>
    <x v="739"/>
    <d v="2023-09-21T00:00:00"/>
    <x v="0"/>
    <s v="VV5"/>
    <m/>
    <x v="3"/>
    <m/>
    <m/>
    <s v="Ricavi: 2021: €61k; 2022: €128k; 2023e: €260k (YTD: €190k)_x000a_CAC: €38_x000a_Monthly guest: 300_x000a_Fundraising: €900k_x000a__x000a_&gt; motivo rejection: fase di vita."/>
    <d v="2023-09-08T00:00:00"/>
    <x v="249"/>
    <s v="OUT"/>
    <m/>
    <m/>
    <m/>
    <m/>
    <m/>
    <m/>
    <m/>
    <m/>
    <m/>
    <m/>
    <m/>
    <m/>
    <m/>
    <m/>
    <m/>
    <m/>
    <m/>
    <m/>
    <m/>
    <m/>
    <m/>
    <m/>
    <m/>
    <m/>
    <m/>
  </r>
  <r>
    <s v="Ok"/>
    <s v="Ok"/>
    <s v="Ok"/>
    <x v="130"/>
    <m/>
    <n v="2866"/>
    <x v="1141"/>
    <s v="Italy"/>
    <s v="Milano"/>
    <x v="0"/>
    <x v="2"/>
    <x v="1139"/>
    <m/>
    <s v="Start-up stage\Venture"/>
    <s v="Argo Investor Day by LVenture Group"/>
    <s v="Investitori professionali"/>
    <s v="Eliana Langella-Lventure"/>
    <s v="eliana.langella@lventuregroup.com"/>
    <x v="739"/>
    <d v="2023-10-09T00:00:00"/>
    <x v="0"/>
    <s v="VV5"/>
    <m/>
    <x v="12"/>
    <m/>
    <m/>
    <s v="Community di circa 90K persone_x000a_Ricavi: €110k; 2022: €110k_x000a_CAC: 2021: €94; 2022: €59; 2023: €18_x000a_Fundraised: €480k in investimento, €70k grants; Smart &amp; Start €300k_x000a_Fundraising: €1m di cui il 35% è già soft-committed da CDP_x000a__x000a_&gt; motivo rejection: fase di vita e percorso di crescita attuale."/>
    <d v="2023-09-08T00:00:00"/>
    <x v="130"/>
    <s v="OUT"/>
    <m/>
    <m/>
    <m/>
    <m/>
    <m/>
    <m/>
    <m/>
    <m/>
    <m/>
    <m/>
    <m/>
    <m/>
    <m/>
    <m/>
    <m/>
    <m/>
    <m/>
    <m/>
    <m/>
    <m/>
    <m/>
    <m/>
    <m/>
    <m/>
    <m/>
  </r>
  <r>
    <s v="Ok"/>
    <s v="Ok"/>
    <s v="Ok"/>
    <x v="249"/>
    <m/>
    <n v="2867"/>
    <x v="1142"/>
    <s v="Italy"/>
    <s v="Torino"/>
    <x v="11"/>
    <x v="1"/>
    <x v="1140"/>
    <m/>
    <s v="Start-up stage\Venture"/>
    <s v="Argo Investor Day by LVenture Group"/>
    <s v="Investitori professionali"/>
    <s v="Eliana Langella-Lventure"/>
    <s v="eliana.langella@lventuregroup.com"/>
    <x v="739"/>
    <d v="2023-09-21T00:00:00"/>
    <x v="0"/>
    <s v="VV5"/>
    <m/>
    <x v="3"/>
    <m/>
    <m/>
    <s v="Fatturato: 2020: €23k; 2021: €15k; 2022: €64k _x000a_Fundraised: €450k da Lventure, CDP e BA; €350k Smart &amp; Start - Invitalia_x000a_Non sono al momento in raccolta_x000a__x000a_&gt;motivo rejection: fase di vita e percorso di crescita attuale"/>
    <d v="2023-09-08T00:00:00"/>
    <x v="249"/>
    <s v="OUT"/>
    <m/>
    <m/>
    <m/>
    <m/>
    <m/>
    <m/>
    <m/>
    <m/>
    <m/>
    <m/>
    <m/>
    <m/>
    <m/>
    <m/>
    <m/>
    <m/>
    <m/>
    <m/>
    <m/>
    <m/>
    <m/>
    <m/>
    <m/>
    <m/>
    <m/>
  </r>
  <r>
    <s v="Ok"/>
    <s v="Ok"/>
    <s v="Ok"/>
    <x v="258"/>
    <m/>
    <n v="2873"/>
    <x v="1143"/>
    <s v="Italy"/>
    <s v="Milano"/>
    <x v="0"/>
    <x v="3"/>
    <x v="1141"/>
    <m/>
    <s v="Start-up stage\Venture"/>
    <s v="Leonardo Marangoni-Sida Group"/>
    <s v="Advisor"/>
    <s v="Leonardo Marangoni"/>
    <s v="finance2@sidagroup.com"/>
    <x v="740"/>
    <d v="2023-10-25T00:00:00"/>
    <x v="0"/>
    <s v="VV5"/>
    <m/>
    <x v="5"/>
    <m/>
    <m/>
    <s v="Fondata nel 2020._x000a_Rsiultati raggiunti: 300 download dell’app e possibilità categorizzare molti brand come Asos Bershka, ecc.._x000a_Business model: B2C. Ultimamente si stanno spostando sul B2B (tra i clienti: Salon de beautè, Citylab cosmetics)_x000a_Revenue model: B2B: fee €5-8k annuale oppure abbonamento mensile €300._x000a_Pipeline clienti 2023: OVS e L'Oreal_x000a_Ricavi 2023: €68k; _x000a_Team: 5 persone _x000a_Fundraised: €200k con una valutazione di €2m da BA_x000a_Fundraising: €1m pre money €6-7m._x000a__x000a__x000a_&gt; motivo rejection: settore di riferimento."/>
    <d v="2023-09-13T00:00:00"/>
    <x v="258"/>
    <s v="OUT"/>
    <m/>
    <m/>
    <m/>
    <m/>
    <m/>
    <m/>
    <m/>
    <m/>
    <m/>
    <m/>
    <m/>
    <m/>
    <m/>
    <m/>
    <m/>
    <m/>
    <m/>
    <m/>
    <m/>
    <m/>
    <m/>
    <m/>
    <m/>
    <m/>
    <m/>
  </r>
  <r>
    <s v="Ok"/>
    <s v="Ok"/>
    <s v="Ok"/>
    <x v="244"/>
    <m/>
    <n v="2874"/>
    <x v="1144"/>
    <s v="Italy"/>
    <s v="Roma"/>
    <x v="7"/>
    <x v="2"/>
    <x v="1142"/>
    <m/>
    <s v="Start-up stage\Venture"/>
    <s v="Leonardo Marangoni-Sida Group"/>
    <s v="Advisor"/>
    <s v="Massimiliano Gattari"/>
    <s v="massimiliano.gattari@plusadvance.com"/>
    <x v="740"/>
    <d v="2025-02-19T00:00:00"/>
    <x v="0"/>
    <s v="VV5"/>
    <m/>
    <x v="11"/>
    <m/>
    <m/>
    <s v="Bocciata a novembre 2024 con motivazione 2.b (mancato seguito)._x000a_Fondata nel 2020._x000a_Coprono anche la parte consulenziale dei diversi attori fornendo delle soluzioni per ottimizzare le performance._x000a_Non hanno un app ma solo una piattaforma web._x000a_Team: 7 persone._x000a_Clienti: GDO (Pam, Coop), gruppo Generali, Riso Gallo, BPER._x000a_Fatturato: 2020: €3k; 2021: €18k: 2022: 27,7k. Non sono stati forniti dati del 2023 e previsioni 2024 perché il BP è in fase di costruzione._x000a_Fundraised: marzo 2023 €1,5m._x000a_Fundraising: non hanno ancora in mente l’ammontare del round, vorrebbero farlo Q1 2025 da utilizzare per espandersi in Italia e poi iniziare l’internazionalizzazione Spagna, Francia e Inghilterra._x000a_Aggiornamenti: hanno sviluppato 2 nuovi prodotti: carta di credito (hanno firmato un accordo con Mastercard) e international payments (che permette di bloccare i tassi di cambio per i clienti esteri)._x000a__x000a_&gt; motivo rejection: mancato seguito. Ci ha ricontattati il founder per un aggiornamento, ci forniranno nel prossimi giorni i doumenti richiesti: storico ricavi, BP (da finalizzare), split sui ricavi per prodotto, pipeline clienti, competitor, mercato di riferimento. Richiesto parere ad Ignazio Rocco di Torrepadula, non è condifent su soluzioni di questo tipo ma ci ha consigliato di vedere bene i numeri per capire la traction della soluzione. "/>
    <d v="2023-09-13T00:00:00"/>
    <x v="244"/>
    <s v="OUT"/>
    <m/>
    <m/>
    <m/>
    <m/>
    <m/>
    <m/>
    <m/>
    <m/>
    <m/>
    <m/>
    <m/>
    <m/>
    <m/>
    <m/>
    <m/>
    <m/>
    <m/>
    <m/>
    <m/>
    <m/>
    <m/>
    <m/>
    <m/>
    <m/>
    <m/>
  </r>
  <r>
    <s v="Ok"/>
    <s v="Ok"/>
    <s v="Ok"/>
    <x v="130"/>
    <m/>
    <n v="2875"/>
    <x v="1145"/>
    <s v="Italy"/>
    <s v="Ancona"/>
    <x v="5"/>
    <x v="2"/>
    <x v="1143"/>
    <m/>
    <s v="Start-up stage\Venture"/>
    <s v="Sida Group"/>
    <s v="Advisor"/>
    <s v="Leonardo Marangoni"/>
    <s v="finance2@sidagroup.com"/>
    <x v="740"/>
    <d v="2023-10-09T00:00:00"/>
    <x v="0"/>
    <s v="VV5"/>
    <m/>
    <x v="12"/>
    <m/>
    <m/>
    <s v="Fondata nel 2017._x000a_Fatturato: 2020: €417k; 2021: €788k; 2022: €594k_x000a__x000a_&gt; motivo rejection: percorso di crescita attuale."/>
    <d v="2023-09-13T00:00:00"/>
    <x v="130"/>
    <s v="OUT"/>
    <m/>
    <m/>
    <m/>
    <m/>
    <m/>
    <m/>
    <m/>
    <m/>
    <m/>
    <m/>
    <m/>
    <m/>
    <m/>
    <m/>
    <m/>
    <m/>
    <m/>
    <m/>
    <m/>
    <m/>
    <m/>
    <m/>
    <m/>
    <m/>
    <m/>
  </r>
  <r>
    <s v="Ok"/>
    <s v="Ok"/>
    <s v="Ok"/>
    <x v="130"/>
    <m/>
    <n v="2879"/>
    <x v="1146"/>
    <s v="Italy"/>
    <s v="Bari"/>
    <x v="6"/>
    <x v="1"/>
    <x v="1144"/>
    <m/>
    <s v="Start-up stage\Venture"/>
    <s v="Startup Geeks"/>
    <s v="Altri"/>
    <s v="Startup Geeks"/>
    <s v="alessio@startupgeeks.it "/>
    <x v="741"/>
    <d v="2023-10-09T00:00:00"/>
    <x v="0"/>
    <s v="VV5"/>
    <m/>
    <x v="3"/>
    <m/>
    <m/>
    <s v="70+ utenti in app_x000a_850+ leads raccolti_x000a_CAC: 11,20€_x000a_Business model: B2C_x000a_Ricavi: 2023e: €45k; 2024e: €282k; 2026e: €1,6m_x000a_EBITDA: 2023e: -€101k; 2024e: -€39k; 2026e: €469m_x000a_Team: 6 persone_x000a_Fundraising: €360k_x000a__x000a_&gt; motivo rejection: fase di vita. Dubbi anche sul business B2C. Da segnalare per fondo VV6."/>
    <d v="2023-09-15T00:00:00"/>
    <x v="130"/>
    <s v="OUT"/>
    <m/>
    <m/>
    <m/>
    <m/>
    <m/>
    <m/>
    <m/>
    <m/>
    <m/>
    <m/>
    <m/>
    <m/>
    <m/>
    <m/>
    <m/>
    <m/>
    <m/>
    <m/>
    <m/>
    <m/>
    <m/>
    <m/>
    <m/>
    <m/>
    <m/>
  </r>
  <r>
    <s v="Ok"/>
    <s v="Ok"/>
    <s v="Ok"/>
    <x v="130"/>
    <m/>
    <n v="2882"/>
    <x v="1147"/>
    <s v="Italy"/>
    <s v="Riccione"/>
    <x v="1"/>
    <x v="1"/>
    <x v="1145"/>
    <m/>
    <s v="Start-up stage\Venture"/>
    <s v="Antonio Rinaldi"/>
    <s v="Advisor"/>
    <s v="Antonio Rinaldi"/>
    <s v="rinaldi.antonio7@gmail.com"/>
    <x v="742"/>
    <d v="2023-10-09T00:00:00"/>
    <x v="0"/>
    <s v="VV5"/>
    <m/>
    <x v="3"/>
    <m/>
    <m/>
    <s v="Business model B2B e B2C_x000a_Il deck non contiene informazioni economiche._x000a__x000a_&gt; motivo rejection: fase di vita"/>
    <d v="2023-09-19T00:00:00"/>
    <x v="130"/>
    <s v="OUT"/>
    <m/>
    <m/>
    <m/>
    <m/>
    <m/>
    <m/>
    <m/>
    <m/>
    <m/>
    <m/>
    <m/>
    <m/>
    <m/>
    <m/>
    <m/>
    <m/>
    <m/>
    <m/>
    <m/>
    <m/>
    <m/>
    <m/>
    <m/>
    <m/>
    <m/>
  </r>
  <r>
    <s v="Ok"/>
    <s v="Ok"/>
    <s v="Ok"/>
    <x v="253"/>
    <m/>
    <n v="2883"/>
    <x v="1148"/>
    <s v="Italy"/>
    <s v="Vicenza"/>
    <x v="13"/>
    <x v="6"/>
    <x v="1146"/>
    <m/>
    <s v="Other early stage\Late stage"/>
    <s v="Fabio Mondini-Growth Capital"/>
    <s v="Advisor"/>
    <s v="Claudio Gattelli"/>
    <s v="claudio.gattelli@dwssystems.com"/>
    <x v="742"/>
    <d v="2024-06-17T00:00:00"/>
    <x v="3"/>
    <s v="VV5"/>
    <m/>
    <x v="9"/>
    <m/>
    <m/>
    <s v="Modello di business: a) Vendita una tantum del pacchetto di stampanti composto dalla stampante Dfab (€25k a stampante); b) vendita ricorrente di cartucce monouso contenenti le materie prime del restauro._x000a_Team composto da 5 persone._x000a_Oltre 200 brevetti depositati._x000a_Ricavi attesi: 2023e: €800k -1m_x000a_Fundraising: €3m ad una pre money valuation di € 8- 9m._x000a_La captable sarà composta al 100% dagli azionisti di DWS._x000a__x000a_&gt; motivo rejection: ha ricevuto offerta da Ivoclar, azienda leader di settore nello sviluppo materiali odontoiatrici ad una valutazione tra i 13 e i 15 milioni."/>
    <d v="2023-09-19T00:00:00"/>
    <x v="253"/>
    <s v="OUT"/>
    <m/>
    <m/>
    <m/>
    <m/>
    <m/>
    <m/>
    <m/>
    <m/>
    <m/>
    <m/>
    <m/>
    <m/>
    <m/>
    <m/>
    <m/>
    <m/>
    <m/>
    <m/>
    <m/>
    <m/>
    <m/>
    <m/>
    <m/>
    <m/>
    <m/>
  </r>
  <r>
    <s v="Ok"/>
    <s v="Ok"/>
    <s v="Ok"/>
    <x v="130"/>
    <m/>
    <n v="2889"/>
    <x v="1149"/>
    <s v="Italy"/>
    <s v="Milano"/>
    <x v="0"/>
    <x v="1"/>
    <x v="1147"/>
    <m/>
    <s v="Start-up stage\Venture"/>
    <s v="Impact Hub-Milano"/>
    <s v="Advisor"/>
    <s v="Impact Hub Incubatore"/>
    <s v="milan.incubatore@impacthub.net"/>
    <x v="743"/>
    <d v="2023-10-09T00:00:00"/>
    <x v="0"/>
    <s v="VV5"/>
    <m/>
    <x v="3"/>
    <m/>
    <m/>
    <s v="Fondata nel 2020._x000a_Partnership strategiche per mercato italiano, anche con realtà industriali. Inizio Partnership con realtà del mercato spagnolo 10/2023_x000a_Fatturato contrattualizzato 2021-2022: oltre €250k_x000a_1500+ utenti segnalatori attivi sulla piattaforma_x000a_Fundraising: €€400k ad una pre money di €1,5m_x000a__x000a_&gt; motivo rejection: fase di vita."/>
    <d v="2023-09-22T00:00:00"/>
    <x v="130"/>
    <s v="OUT"/>
    <m/>
    <m/>
    <m/>
    <m/>
    <m/>
    <m/>
    <m/>
    <m/>
    <m/>
    <m/>
    <m/>
    <m/>
    <m/>
    <m/>
    <m/>
    <m/>
    <m/>
    <m/>
    <m/>
    <m/>
    <m/>
    <m/>
    <m/>
    <m/>
    <m/>
  </r>
  <r>
    <s v="Ok"/>
    <s v="Ok"/>
    <s v="Ok"/>
    <x v="116"/>
    <m/>
    <n v="2891"/>
    <x v="1150"/>
    <s v="Italy"/>
    <s v="Faenza"/>
    <x v="1"/>
    <x v="9"/>
    <x v="1148"/>
    <m/>
    <s v="Start-up stage\Venture"/>
    <s v="Impact Hub-Milano"/>
    <s v="Advisor"/>
    <s v="Impact Hub Incubatore"/>
    <s v="milan.incubatore@impacthub.net"/>
    <x v="743"/>
    <d v="2023-11-06T00:00:00"/>
    <x v="0"/>
    <s v="VV5"/>
    <m/>
    <x v="12"/>
    <m/>
    <m/>
    <s v="Fondata nel 2017._x000a_Monitorano in Europa miliardi di insetti, all'inizio rivendevano le informazioni solo ai proprietari delle api ma in realtà tanti dati di performance e qualità potevano essere rivendute anche altri clienti. Impiantano la tecnologia nei nidi degli insettiper raccogliere i dati, gli algoritmi li analizzano e dopo li restituiscono ai vari soggetti (in modo customizzato)._x000a_Revenue model: sottoscrizione di licenze. I proprietari delle api acquistano con abbonamento minimo annuale o pluriennale. Produttori agricoli acquistano report di perfromace a pacchetto (a ettaro)._x000a_oltre 750 clienti _x000a_Ricavi 2023: €800k _x000a_Fundraised: €150k _x000a_Fundraising:€1m-€1,5m ad una pre money valuation di €5m._x000a__x000a_&gt; motivo rejection: Dubbi sul settore di riferimento (non di nostra competenza), fase di vita, business model futuro."/>
    <d v="2023-09-22T00:00:00"/>
    <x v="116"/>
    <s v="OUT"/>
    <m/>
    <m/>
    <m/>
    <m/>
    <m/>
    <m/>
    <m/>
    <m/>
    <m/>
    <m/>
    <m/>
    <m/>
    <m/>
    <m/>
    <m/>
    <m/>
    <m/>
    <m/>
    <m/>
    <m/>
    <m/>
    <m/>
    <m/>
    <m/>
    <m/>
  </r>
  <r>
    <s v="Ok"/>
    <s v="Ok"/>
    <s v="Ok"/>
    <x v="130"/>
    <m/>
    <n v="2893"/>
    <x v="1151"/>
    <s v="Italy"/>
    <s v="Milano"/>
    <x v="0"/>
    <x v="10"/>
    <x v="1149"/>
    <m/>
    <s v="Start-up stage\Venture"/>
    <s v="Impact Hub-Milano"/>
    <s v="Advisor"/>
    <s v="Impact Hub Incubatore"/>
    <s v="milan.incubatore@impacthub.net"/>
    <x v="743"/>
    <d v="2023-10-09T00:00:00"/>
    <x v="0"/>
    <s v="VV5"/>
    <m/>
    <x v="3"/>
    <m/>
    <m/>
    <s v="capacità produttiva potenziale di 60T di fibre/anno - partnership produttive di filiera (fibra, filato, tessuti) _x000a_5 clienti acquisiti nel 2022-2023_x000a_Fatturato: 2020: €500; 2021: €6k_x000a_Fundraising: €300k ad una pre money di €3,6m_x000a__x000a_&gt; motivo rejection: fase di vita, dubbi anche sul fatto che l'azienda è presente sul mercato da diversi anni ma non ha ancora realizzato metriche interessanti."/>
    <d v="2023-09-22T00:00:00"/>
    <x v="130"/>
    <s v="OUT"/>
    <m/>
    <m/>
    <m/>
    <m/>
    <m/>
    <m/>
    <m/>
    <m/>
    <m/>
    <m/>
    <m/>
    <m/>
    <m/>
    <m/>
    <m/>
    <m/>
    <m/>
    <m/>
    <m/>
    <m/>
    <m/>
    <m/>
    <m/>
    <m/>
    <m/>
  </r>
  <r>
    <s v="Ok"/>
    <s v="Ok"/>
    <s v="Ok"/>
    <x v="130"/>
    <m/>
    <n v="2887"/>
    <x v="1152"/>
    <s v="Italy"/>
    <s v="Milano"/>
    <x v="0"/>
    <x v="1"/>
    <x v="1150"/>
    <m/>
    <s v="Start-up stage\Venture"/>
    <s v="Autocandidatura"/>
    <s v="Autocandidatura"/>
    <s v="FindMyLost team"/>
    <s v="info@findmylost.it"/>
    <x v="744"/>
    <d v="2023-10-09T00:00:00"/>
    <x v="0"/>
    <s v="VV5"/>
    <m/>
    <x v="3"/>
    <m/>
    <m/>
    <s v="Fondata nel 2016_x000a_Numero clienti B2B 2023: 10 + 3 contratti in fase di negoziazione_x000a_Revenue Model: Set-up Fee + SaaS Fee + margine sulle spedizioni + Contact Center_x000a_Break-even point raggiunto nel 2022_x000a_Churn rate 2018-2023: 0%_x000a_AVG return rate: 58%_x000a_Ricavi: 2020: €45k; 2021: €70k; 2022: €129k_x000a_Round: €1m ad una pre-money di €4m_x000a__x000a_&gt; motivo rejection: fase di vita, dubbi anche sul settore di riferimento."/>
    <d v="2023-09-26T00:00:00"/>
    <x v="130"/>
    <s v="OUT"/>
    <m/>
    <m/>
    <m/>
    <m/>
    <m/>
    <m/>
    <m/>
    <m/>
    <m/>
    <m/>
    <m/>
    <m/>
    <m/>
    <m/>
    <m/>
    <m/>
    <m/>
    <m/>
    <m/>
    <m/>
    <m/>
    <m/>
    <m/>
    <m/>
    <m/>
  </r>
  <r>
    <s v="Ok"/>
    <s v="Ok"/>
    <s v="Ok"/>
    <x v="228"/>
    <m/>
    <n v="2890"/>
    <x v="1153"/>
    <s v="Italy"/>
    <s v="Torino"/>
    <x v="11"/>
    <x v="2"/>
    <x v="1151"/>
    <m/>
    <s v="Start-up stage\Venture"/>
    <s v="Impact Hub-Milano"/>
    <s v="Altri"/>
    <s v="Edoardo Tabasso"/>
    <s v="e.tabasso@newarc.it"/>
    <x v="743"/>
    <d v="2023-10-30T00:00:00"/>
    <x v="0"/>
    <s v="VV5"/>
    <m/>
    <x v="3"/>
    <s v="Yes"/>
    <m/>
    <s v="Fondata nel 2021._x000a_Sviluppato un know-how nelle ristrutturazioni e nella compravendita_x000a_Fatturato 2022: €240k; 2023e: €600k._x000a_Obiettivo: scalare l'attività a Torino e nelle principali città italiane_x000a_Business model: _x000a_- presale renovations (B2C): profitti €15k-€20k ad operazione, ROI alti 150-220% di media (soluzione che non prevede l'acquisto dell'immobile)_x000a_- Instant buying (B2C): profitti nominali più alti 30% e ROI al 35%  (soluzione che prevede l'acquisto dell'immobile)_x000a_- Custom furniture project (B2B2C): 20% di commissioni_x000a_- Partnership con agenzie immobiliari (B2B)_x000a_Round: €800k in equity (€550k già committed) ad una pre money di €3,5m. Previsto anche €1,2m in debito_x000a_Fundraised: €130k da CDP_x000a_Richiesti BP e deck aggiornato_x000a__x000a_&gt; motivo rejection: fase di vita. Da monitorare"/>
    <d v="2023-09-22T00:00:00"/>
    <x v="228"/>
    <s v="OUT"/>
    <m/>
    <m/>
    <m/>
    <m/>
    <m/>
    <m/>
    <m/>
    <m/>
    <m/>
    <m/>
    <m/>
    <m/>
    <m/>
    <m/>
    <m/>
    <m/>
    <m/>
    <m/>
    <m/>
    <m/>
    <m/>
    <m/>
    <m/>
    <m/>
    <m/>
  </r>
  <r>
    <s v="Ok"/>
    <s v="Ok"/>
    <s v="Ok"/>
    <x v="258"/>
    <m/>
    <n v="2893"/>
    <x v="1154"/>
    <s v="Italy"/>
    <s v="Cesena"/>
    <x v="1"/>
    <x v="3"/>
    <x v="1152"/>
    <m/>
    <s v="Start-up stage\Venture"/>
    <s v="Leonardo Valenti"/>
    <s v="Altri"/>
    <s v="Leonardo Valenti"/>
    <s v="l.valenti@leonardovalenti.it"/>
    <x v="745"/>
    <d v="2023-10-25T00:00:00"/>
    <x v="0"/>
    <s v="VV5"/>
    <m/>
    <x v="3"/>
    <s v="Yes"/>
    <m/>
    <s v="Ricavi: 2022: €480k; 2023e: €608k; 2024e: €1,6m; 2026e: €5,2m_x000a_EBITDA: 2022: €185k; 2023e: €63k; 2024e: -€217; 2026e: €939k_x000a_+150 Clienti  e 20 partner_x000a_Settori in cui opera: automotive, motosport (componenti meccanici, tra i clienti vi è Kawasaki) e packaging (tra i clienti: bucci, sackme, yma, tmc)._x000a_Team: 6 persone ma è in fase di riorganizzazione_x000a_Fundraising: €2m, di cui €500k già quasi raccolti (stanno lavorando su TS che dovrebbe essere firmato a breve) la pre money richiesta è di €4,5m._x000a__x000a_&gt; Motivo rejection: fase di vita, inoltre dubbi su  vantaggio competitivo. Da monitorare. "/>
    <d v="2023-09-28T00:00:00"/>
    <x v="258"/>
    <s v="OUT"/>
    <m/>
    <m/>
    <m/>
    <m/>
    <m/>
    <m/>
    <m/>
    <m/>
    <m/>
    <m/>
    <m/>
    <m/>
    <m/>
    <m/>
    <m/>
    <m/>
    <m/>
    <m/>
    <m/>
    <m/>
    <m/>
    <m/>
    <m/>
    <m/>
    <m/>
  </r>
  <r>
    <s v="Ok"/>
    <s v="Ok"/>
    <s v="Ok"/>
    <x v="163"/>
    <m/>
    <n v="2897"/>
    <x v="1155"/>
    <s v="Italy"/>
    <s v="Spezia"/>
    <x v="14"/>
    <x v="3"/>
    <x v="1153"/>
    <m/>
    <s v="Start-up stage\Venture"/>
    <s v="Alessandro Pontari"/>
    <s v="Proprietaria"/>
    <s v="Fabrizio Sanguinetti"/>
    <s v="f.sanguinetti@keycontabilita.it"/>
    <x v="746"/>
    <d v="2023-10-23T00:00:00"/>
    <x v="0"/>
    <s v="VV5"/>
    <m/>
    <x v="3"/>
    <m/>
    <m/>
    <s v="Hanno creato un sistema dei conti che permette all’azienda di avere sempre a disposizione il bilancio (imposte comprese), comprendente anche i l calcolo degli interessi e i prospetti che evidenziano come sono stati fatti i calcoli._x000a_Hanno automatizzato con IA la maggior parte delle informazioni in modo da ridurre le tempistiche per l'operatore che riesce a gestire un numero superiore di richieste rispetto ad un operatore tradizionale._x000a_Ricavi: 2020: €407k, 2021: €679k; 2022: €378k_x000a_Captable: 40 persone (il 98% delle azioni è detenuto da aziende o da membri della famiglia del founder) _x000a_Fundraised: €276k_x000a_Round: €1,5m- €2m con pre money da definire_x000a__x000a_&gt;motivo rejection: fase di vita, inoltre founder non convincente. Richiesto BP aggiornato. "/>
    <d v="2023-10-02T00:00:00"/>
    <x v="163"/>
    <s v="OUT"/>
    <m/>
    <m/>
    <m/>
    <m/>
    <m/>
    <m/>
    <m/>
    <m/>
    <m/>
    <m/>
    <m/>
    <m/>
    <m/>
    <m/>
    <m/>
    <m/>
    <m/>
    <m/>
    <m/>
    <m/>
    <m/>
    <m/>
    <m/>
    <m/>
    <m/>
  </r>
  <r>
    <s v="Ok"/>
    <s v="Ok"/>
    <s v="Ok"/>
    <x v="202"/>
    <m/>
    <n v="2902"/>
    <x v="1156"/>
    <s v="Italy"/>
    <s v="Bologna"/>
    <x v="1"/>
    <x v="3"/>
    <x v="1154"/>
    <m/>
    <s v="Start-up stage\Venture"/>
    <s v="Alessandro Pontari"/>
    <s v="Proprietaria"/>
    <s v="Fabio Ugolini"/>
    <s v="fabio@truescreen.app"/>
    <x v="747"/>
    <d v="2024-02-21T00:00:00"/>
    <x v="0"/>
    <s v="VV5"/>
    <m/>
    <x v="3"/>
    <s v="Yes"/>
    <m/>
    <s v="Rejected a ottobre 2023 con motivazione 2.a (non erano in raccolta). Da monitorare. Risegnalata a gennaio 2024 da Fabio Mondini di Growth Capital._x000a_Servizio offerto: fornisce una suite di servizi (attraverso Mobile App, API, SDK e Web Services) utili per la gestione completa delle informazioni. La tecnologia di base, che opera offline per aumentare la sicurezza, è l'unica conforme alle linee guida internazionali._x000a_Risultati:_x000a_Monthly burn rate: €40k_x000a_Clienti: 12 tra cui Horsa, Zurich, PWC, EY._x000a_Hanno in previsione 2 brevetti che insistono sull’aderenza alle linee guida internazionali_x000a_Business model: SaaS con 3 licenze ricorrenti. TrueScreen acquisisce nuovi clienti direttamente e attraverso partnership con terze parti; _x000a_Ricavi: 2022: €90k; 2023: €290k (previsti da piano €450k); 2024e: €590k; 2025e: €1,68m; 2026: €4,76m; 2027e: €15,05m._x000a_EBITDA positive_x000a_Fundraised: €48k CDP (01/22) ad una pre-money di €921k; €100k Encerlando ventures (05/22) ad una pre-money di €3,9m; €60k Pathfinder (07/22) ad una pre-money di €5,9m; SAFE da €200k Growth Engine (09/23)._x000a_Fundraising: in raccolta per un seed round di €2m ad una valutazione di partenza di €9m da utilizzare per (i) nuove assunzioni, in particolare di figure di responsabilità (CFO, CMO, COO), (ii) sviluppo e implementazione di automazioni SAAS e (iii) avvio di attività di marketing strutturate per aumentare la consapevolezza del marchio._x000a__x000a_&gt; motivo rejection: fase di vita. Da monitorare"/>
    <d v="2023-10-06T00:00:00"/>
    <x v="202"/>
    <s v="OUT"/>
    <m/>
    <m/>
    <m/>
    <m/>
    <m/>
    <m/>
    <m/>
    <m/>
    <m/>
    <m/>
    <m/>
    <m/>
    <m/>
    <m/>
    <m/>
    <m/>
    <m/>
    <m/>
    <m/>
    <m/>
    <m/>
    <m/>
    <m/>
    <m/>
    <m/>
  </r>
  <r>
    <s v="Ok"/>
    <s v="Ok"/>
    <s v="Ok"/>
    <x v="260"/>
    <m/>
    <n v="2903"/>
    <x v="1157"/>
    <s v="Italy"/>
    <s v="Milano"/>
    <x v="0"/>
    <x v="10"/>
    <x v="1155"/>
    <m/>
    <s v="Start-up stage\Venture"/>
    <s v="Francesco Meneschincheri-BizPlace"/>
    <s v="Advisor"/>
    <s v="Francesco Meneschincheri"/>
    <s v="francesco.meneschincheri@bizplace.it"/>
    <x v="747"/>
    <d v="2023-10-16T00:00:00"/>
    <x v="0"/>
    <s v="VV5"/>
    <m/>
    <x v="5"/>
    <m/>
    <m/>
    <s v="Fatturato: €150k a + €1.1m generato in meno di 2 anni derivanti esclusivamente dai canali diretti (83% digital; 17% direct operating store);_x000a_+10.000 clienti attivi acquisiti in oltre 24 paesi;_x000a_Fundraised: €2m post-money 6,5M ad ottobre 2022 guidato da Encelado Ventures e CDP_x000a_Fundraising: €2m_x000a__x000a_&gt; motivo rejection: settore di riferimento. Dubbi anche su business model (D2C)"/>
    <d v="2023-10-06T00:00:00"/>
    <x v="260"/>
    <s v="OUT"/>
    <m/>
    <m/>
    <m/>
    <m/>
    <m/>
    <m/>
    <m/>
    <m/>
    <m/>
    <m/>
    <m/>
    <m/>
    <m/>
    <m/>
    <m/>
    <m/>
    <m/>
    <m/>
    <m/>
    <m/>
    <m/>
    <m/>
    <m/>
    <m/>
    <m/>
  </r>
  <r>
    <s v="Ok"/>
    <s v="Ok"/>
    <s v="Ok"/>
    <x v="260"/>
    <m/>
    <n v="2904"/>
    <x v="1158"/>
    <s v="Italy"/>
    <s v="N.A. Italy"/>
    <x v="3"/>
    <x v="2"/>
    <x v="1156"/>
    <m/>
    <s v="Start-up stage\Venture"/>
    <s v="Roberto Imperatrice"/>
    <s v="Advisor"/>
    <s v="Roberto Imperatrice"/>
    <m/>
    <x v="747"/>
    <d v="2023-10-16T00:00:00"/>
    <x v="0"/>
    <s v="VV5"/>
    <m/>
    <x v="5"/>
    <m/>
    <m/>
    <s v="Fondata nel 2021 a Napoli_x000a_Revenue model: revenue sharing (50-50 con le aziende)._x000a_Traction ad oggi: la Società a dicembre 2022 ha collaborato con D&amp;G per il lancio di una capsule di 2k pezzi; ha inoltre firmato un contratto di licenza per uso del marchio triennale con Manifatture Daddato S.p.A. da €300k di minimo garantito + 10% di royalties sui ricavi lordi. In pipeline, ci sono collaborazioni con Juventus (vendita del completino sportivo e NFT + gestione della community su Discordi), Crocs, Birkenstock. _x000a_Ricavi prospettici: €1,04m nel ‘23 | €1,39m nel ‘24 | | €2,03 nel ’25 | €2,79m nel ‘26_x000a_Fundraising: in raccolta per €3-5m valutazione €15m da utilizzare principalmente per attività di marketing._x000a__x000a_&gt; motivo rejection: settore di riferimento."/>
    <d v="2023-10-06T00:00:00"/>
    <x v="260"/>
    <s v="OUT"/>
    <m/>
    <m/>
    <m/>
    <m/>
    <m/>
    <m/>
    <m/>
    <m/>
    <m/>
    <m/>
    <m/>
    <m/>
    <m/>
    <m/>
    <m/>
    <m/>
    <m/>
    <m/>
    <m/>
    <m/>
    <m/>
    <m/>
    <m/>
    <m/>
    <m/>
  </r>
  <r>
    <s v="Ok"/>
    <s v="Ok"/>
    <s v="Ok"/>
    <x v="228"/>
    <m/>
    <n v="2905"/>
    <x v="1159"/>
    <s v="Italy"/>
    <s v="Cuneo"/>
    <x v="11"/>
    <x v="3"/>
    <x v="1157"/>
    <m/>
    <s v="Start-up stage\Venture"/>
    <s v="Alessandro Pontari"/>
    <s v="Proprietaria"/>
    <s v="Gabriele Fronzé"/>
    <s v="gfronze@elemento.cloud"/>
    <x v="747"/>
    <d v="2024-10-17T00:00:00"/>
    <x v="0"/>
    <s v="VV5"/>
    <m/>
    <x v="3"/>
    <s v="Yes"/>
    <m/>
    <s v="Fondata nel 2021._x000a_Hanno creato una piattaforma che ha come obiettivo la connessione tra i cloud presenti sul mercato attraverlo la realizzazione di 3 prodotti: _x000a_- Mesos: un traduttore simultaneo del provider cloud;_x000a_- Atomos: si focalizza su altro cloud realizzato on premisis con dei server che sono in un datacenter proprietario_x000a_- Electros: interfaccia utente che permette di utilizzare il provider_x000a_Team: i 2 founders sono fisici nucleari (nessuna esperienza aziendali in corporate o start up), il CPO ha esperienze pregresse in aziende corporate_x000a_Revenue model: sottoscrizione di una licenza annuale_x000a_Fatturato atteso: 2023e: €50-60k; 2024e: €320k_x000a_Fundraised: €501k nel 2021 in cui hanno investito BA_x000a_Fundraising: safe di €500k (di cu i€250k già committed) ad una valutazione di €5m. il seed vorrebbero aprirlo a dicembre 2025 e chiuderlo aprile/maggio 2026._x000a__x000a_&gt;  Fatta call il 17/10. Motivo rejection: struttura dell’operazione, ticket troppo piccolo per VV5."/>
    <d v="2023-10-06T00:00:00"/>
    <x v="228"/>
    <s v="OUT"/>
    <m/>
    <m/>
    <m/>
    <m/>
    <m/>
    <m/>
    <m/>
    <m/>
    <m/>
    <m/>
    <m/>
    <m/>
    <m/>
    <m/>
    <m/>
    <m/>
    <m/>
    <m/>
    <m/>
    <m/>
    <m/>
    <m/>
    <m/>
    <m/>
    <m/>
  </r>
  <r>
    <s v="Ok"/>
    <s v="Ok"/>
    <s v="Ok"/>
    <x v="2"/>
    <m/>
    <n v="2908"/>
    <x v="1160"/>
    <s v="Italy"/>
    <s v="Torino"/>
    <x v="11"/>
    <x v="3"/>
    <x v="1158"/>
    <m/>
    <s v="Start-up stage\Venture"/>
    <s v="Annalisa Mortellaro-Plug And Play"/>
    <s v="Investitori professionali"/>
    <s v="Antonio Tavera"/>
    <s v="antonio.tavera@focoos.ai"/>
    <x v="748"/>
    <d v="2025-03-03T00:00:00"/>
    <x v="4"/>
    <s v="VV5"/>
    <m/>
    <x v="4"/>
    <m/>
    <m/>
    <s v="Lato business stanno procedendo rapidamente nello sviluppo della piattaforma e dell'infrastruttura hardware che c'è dietro affinché sia affidabile e scalabile una volta che sarà accessibile a tutti. Lato business sono andate avanti le discussioni con Inspection Drone, primo vero cliente diretto che ha fimato per una POC per i mesi di gennaio e febbraio da circa €3k al mese._x000a_In data 20/12 è stato completato il signing; Il Closing è stato effettuato il 27/01. _x000a_Previsto incontro di business update a Torino per 4/03/25"/>
    <d v="2023-10-09T00:00:00"/>
    <x v="2"/>
    <s v="Approved"/>
    <s v="Alessandro Pontari"/>
    <s v="Alessandro Papoff/Chiara Morsa"/>
    <s v="N.A."/>
    <s v="N.A."/>
    <d v="2024-10-04T00:00:00"/>
    <d v="2024-12-31T00:00:00"/>
    <s v="Fino al 31/12/2024"/>
    <d v="2024-09-24T00:00:00"/>
    <s v="Positive"/>
    <s v="Positive"/>
    <d v="2024-06-30T00:00:00"/>
    <s v="Positive"/>
    <s v="Studio Alma: dd legale, privacy e proprietà intellettuale;  assistenza legale"/>
    <d v="2024-10-21T00:00:00"/>
    <d v="2024-12-18T00:00:00"/>
    <s v="Positive"/>
    <s v="Positive"/>
    <d v="2024-12-19T00:00:00"/>
    <d v="2024-12-20T00:00:00"/>
    <s v="Positive"/>
    <d v="2024-12-20T00:00:00"/>
    <d v="2025-01-27T00:00:00"/>
    <n v="854000"/>
    <n v="2650000"/>
    <s v="VC Partners: €854.000_x000a_CDP VC: €704.000_x000a_Galaxia: €88.000_x000a_Vento: €150.000"/>
  </r>
  <r>
    <s v="Ok"/>
    <s v="Ok"/>
    <s v="Ok"/>
    <x v="163"/>
    <m/>
    <n v="2839"/>
    <x v="1161"/>
    <s v="Italy"/>
    <s v="Roma"/>
    <x v="7"/>
    <x v="3"/>
    <x v="1159"/>
    <m/>
    <s v="Start-up stage\Venture"/>
    <s v="Autocandidatura"/>
    <s v="Autocandidatura"/>
    <s v="Francesco Nusca"/>
    <s v="francesco@keyless.io"/>
    <x v="732"/>
    <d v="2023-10-23T00:00:00"/>
    <x v="0"/>
    <s v="VV5"/>
    <m/>
    <x v="10"/>
    <m/>
    <m/>
    <s v="Fondata nel 2019._x000a_Acquisita nel 2021 da Sift (azienda statunitense che previene le frodi digitali e migliora la user experience per i business online) da cui si sono divisi nel maggio 2023._x000a_Ricavi: 2022: €1m; 2023e: €1,1m_x000a_EBITDA: €2022: €400k; 2023e: €1,7m_x000a_Revenue model: _x000a_- Direct sales: accordi con con LUISS, Q8, Prometeia._x000a_- Partnership (commerciale o tecnologica): tramite licenza per user per mese che viene scontato nel caso di contratti pluriennali pagati upfront. _x000a_Captable: ci sono diversi fondi italiani (Rialto ancora deve entrare in captable). La maggioranza è ancora in capo ai funders la maggioranza. Tutti idipendenti hanno SOP e azioni._x000a_Fundraising: SAFE da €5m coperto e versato al 50% da Rialto Venture (€2,5m) con valutazione cap €35m. Puntano ad arrivare a €7,5m per espandersi sul mercato italiano e US. _x000a__x000a_&gt; motivo rejection: crescita attuale, dubbi inoltre su founder."/>
    <d v="2023-07-26T00:00:00"/>
    <x v="163"/>
    <s v="OUT"/>
    <m/>
    <m/>
    <m/>
    <m/>
    <m/>
    <m/>
    <m/>
    <m/>
    <m/>
    <m/>
    <m/>
    <m/>
    <m/>
    <m/>
    <m/>
    <m/>
    <m/>
    <m/>
    <m/>
    <m/>
    <m/>
    <m/>
    <m/>
    <m/>
    <m/>
  </r>
  <r>
    <s v="Ok"/>
    <s v="Ok"/>
    <s v="Ok"/>
    <x v="163"/>
    <m/>
    <n v="2910"/>
    <x v="1162"/>
    <s v="Italy"/>
    <s v="Milano"/>
    <x v="0"/>
    <x v="3"/>
    <x v="1160"/>
    <m/>
    <s v="Start-up stage\Venture"/>
    <s v="Autocandidatura"/>
    <s v="Autocandidatura"/>
    <s v="Alessandro Puppo"/>
    <s v="puppo@safurai.com"/>
    <x v="749"/>
    <d v="2023-10-23T00:00:00"/>
    <x v="0"/>
    <s v="VV5"/>
    <m/>
    <x v="3"/>
    <m/>
    <m/>
    <s v="Retention day 1: 62%, day 7: 41%_x000a_Target clienti: enterprise perché chat GPT non può essere utilizzata._x000a_Business model: subscription per developer da €19/€39 mensile_x000a_- hanno sviluppato un modello di codifica AI on-premise che performa meglio di GPT3.5 su codice (con relativo paper)._x000a_- Oltre 25.000 sviluppatori (in crescita del 16% MoM) utilizzano il loro prodotto._x000a_- In trattative con diverse aziende tra cui Siemens e Samsung._x000a_Team composto da 4 persone (a breve 5)_x000a_Captable: 2 co-founder e Techstars 7%_x000a_Fundraised: €120k da Techstars nel 2022_x000a_Fundraising: pre-seed da €1m._x000a__x000a_&gt; motivo rejection: fase di vita. Da monitorare."/>
    <d v="2023-10-11T00:00:00"/>
    <x v="163"/>
    <s v="OUT"/>
    <m/>
    <m/>
    <m/>
    <m/>
    <m/>
    <m/>
    <m/>
    <m/>
    <m/>
    <m/>
    <m/>
    <m/>
    <m/>
    <m/>
    <m/>
    <m/>
    <m/>
    <m/>
    <m/>
    <m/>
    <m/>
    <m/>
    <m/>
    <m/>
    <m/>
  </r>
  <r>
    <s v="Ok"/>
    <s v="Ok"/>
    <s v="Ok"/>
    <x v="139"/>
    <m/>
    <n v="2911"/>
    <x v="1163"/>
    <s v="Italy"/>
    <s v="Padova"/>
    <x v="13"/>
    <x v="8"/>
    <x v="1161"/>
    <m/>
    <s v="Start-up stage\Venture"/>
    <s v="Demo Day UptoStars"/>
    <s v="Altri"/>
    <s v="Dario Traverso"/>
    <s v="d.traverso@geniuswatter.com"/>
    <x v="749"/>
    <d v="2023-12-12T00:00:00"/>
    <x v="0"/>
    <s v="VV5"/>
    <m/>
    <x v="11"/>
    <m/>
    <m/>
    <s v="Fondata nel 2018._x000a_Contribuisce alla risoluzione del problema legato alla crisi idrica ed alla siccità fornendo acqua pulita e potabile sia a comunità rurali che ad attività commerciali e industriali e adottando soluzioni sostenibili grazie all’utilizzo di fonti rinnovabili._x000a_Revenues: 2022: €841k; 2023e: €3m; 2024e: €6m._x000a_Ebitda: 2022: -€111k; 2023: €100k_x000a_Business model: B2B_x000a_Team: 22 persone (12 in Italia, 6 persone a CapoVerde, 2 a Zanzbiar e 2 Corno d'Africa)_x000a_Fundraising: €6m 2024 e €6m 2025 per la costruzione di nuovi impianti_x000a__x000a_&gt;motivo rejection: mancato seguito a richieste di approfondimento"/>
    <d v="2023-10-11T00:00:00"/>
    <x v="139"/>
    <s v="OUT"/>
    <m/>
    <m/>
    <m/>
    <m/>
    <m/>
    <m/>
    <m/>
    <m/>
    <m/>
    <m/>
    <m/>
    <m/>
    <m/>
    <m/>
    <m/>
    <m/>
    <m/>
    <m/>
    <m/>
    <m/>
    <m/>
    <m/>
    <m/>
    <m/>
    <m/>
  </r>
  <r>
    <s v="Ok"/>
    <s v="Ok"/>
    <s v="Ok"/>
    <x v="163"/>
    <m/>
    <n v="2912"/>
    <x v="1164"/>
    <s v="Italy"/>
    <s v="Macerata"/>
    <x v="5"/>
    <x v="8"/>
    <x v="1162"/>
    <m/>
    <s v="Start-up stage\Venture"/>
    <s v="Demo Day UptoStars"/>
    <s v="Altri"/>
    <s v="Caterina Maioli"/>
    <s v=" caterina.maioli@intesasanpaolo.com"/>
    <x v="749"/>
    <d v="2023-10-23T00:00:00"/>
    <x v="0"/>
    <s v="VV5"/>
    <m/>
    <x v="5"/>
    <m/>
    <m/>
    <s v="Business model: B2B_x000a_La Turbina Universale GIAR sfrutta le proprietà dei fluidi - aria e acqua - per estrarre in modo efficiente l'energia dalle fonti rinnovabili: è in grado di convertire l'energia del moto ondoso, delle correnti fluviali, marine e di marea e del vento in energia elettrica utilizzabile per ampie applicazioni._x000a_Il deck non contiene informazioni economiche _x000a__x000a_&gt; motivo rejection: settore di riferimento_x000a_"/>
    <d v="2023-10-11T00:00:00"/>
    <x v="163"/>
    <s v="OUT"/>
    <m/>
    <m/>
    <m/>
    <m/>
    <m/>
    <m/>
    <m/>
    <m/>
    <m/>
    <m/>
    <m/>
    <m/>
    <m/>
    <m/>
    <m/>
    <m/>
    <m/>
    <m/>
    <m/>
    <m/>
    <m/>
    <m/>
    <m/>
    <m/>
    <m/>
  </r>
  <r>
    <s v="Ok"/>
    <s v="Ok"/>
    <s v="Ok"/>
    <x v="163"/>
    <m/>
    <n v="2916"/>
    <x v="1165"/>
    <s v="Italy"/>
    <s v="Firenze"/>
    <x v="19"/>
    <x v="8"/>
    <x v="1163"/>
    <m/>
    <s v="Start-up stage\Venture"/>
    <s v="Demo Day UptoStars"/>
    <s v="Altri"/>
    <s v="Caterina Maioli"/>
    <s v=" caterina.maioli@intesasanpaolo.com"/>
    <x v="749"/>
    <d v="2023-10-23T00:00:00"/>
    <x v="0"/>
    <s v="VV5"/>
    <m/>
    <x v="3"/>
    <m/>
    <m/>
    <s v="Business model B2B_x000a_Revenues: 2022: €68k; 2023e: €130k; 2024e: €250k_x000a_Ebitda: 2022: €45k; 2023e: €50k; 2024e: €55k_x000a__x000a_&gt;motivo rejection: fase di vita. Dubbi anche sul settore di riferimento."/>
    <d v="2023-10-11T00:00:00"/>
    <x v="163"/>
    <s v="OUT"/>
    <m/>
    <m/>
    <m/>
    <m/>
    <m/>
    <m/>
    <m/>
    <m/>
    <m/>
    <m/>
    <m/>
    <m/>
    <m/>
    <m/>
    <m/>
    <m/>
    <m/>
    <m/>
    <m/>
    <m/>
    <m/>
    <m/>
    <m/>
    <m/>
    <m/>
  </r>
  <r>
    <s v="Ok"/>
    <s v="Ok"/>
    <s v="Ok"/>
    <x v="258"/>
    <m/>
    <n v="2917"/>
    <x v="1166"/>
    <s v="Italy"/>
    <s v="Trento"/>
    <x v="2"/>
    <x v="9"/>
    <x v="1164"/>
    <m/>
    <s v="Start-up stage\Venture"/>
    <s v="Demo Day UptoStars"/>
    <s v="Altri"/>
    <s v="Caterina Maioli"/>
    <s v=" caterina.maioli@intesasanpaolo.com"/>
    <x v="749"/>
    <d v="2023-10-25T00:00:00"/>
    <x v="0"/>
    <s v="VV5"/>
    <m/>
    <x v="12"/>
    <s v="Yes"/>
    <m/>
    <s v="Business model: B2B_x000a_Team: 3 soci fondatori, altre 3 persone collaborano in area marketing e finance._x000a_Revenue model: al momento hanno solo la parte di vendita impiantistica nel settore agritech per produzione di alimenti. In programma un canone di noleggio dell'impianto e successivo acquisto._x000a_Hanno 2 brevetti depositati._x000a_Revenues: 2022: €570k; 2023e: €800-900k (da previsione €2,4m); 2024e: €7m; 2027e: €27,8m_x000a_Ebitda: 2022: €7k; 2023e: €25k; 2024e: €247k; 2027e: €4,4m_x000a_Fundraising: €3-4m pre money €18-19m _x000a__x000a_&gt;. Motivo rejection: crescita attuale (l'aspettativa di ricavi nel 2023 era di €2,4m ma chiuderanno a €800-900k). Dubbi anche su pre money alta (€18-19m). Da monitorare."/>
    <d v="2023-10-11T00:00:00"/>
    <x v="258"/>
    <s v="OUT"/>
    <m/>
    <m/>
    <m/>
    <m/>
    <m/>
    <m/>
    <m/>
    <m/>
    <m/>
    <m/>
    <m/>
    <m/>
    <m/>
    <m/>
    <m/>
    <m/>
    <m/>
    <m/>
    <m/>
    <m/>
    <m/>
    <m/>
    <m/>
    <m/>
    <m/>
  </r>
  <r>
    <s v="Ok"/>
    <s v="Ok"/>
    <s v="Ok"/>
    <x v="107"/>
    <m/>
    <n v="2921"/>
    <x v="1167"/>
    <s v="Italy"/>
    <s v="Salerno"/>
    <x v="12"/>
    <x v="9"/>
    <x v="1165"/>
    <m/>
    <s v="Start-up stage\Venture"/>
    <s v="Nicolò Muzzana-Tymosbc"/>
    <s v="Advisor"/>
    <s v="Nicolò Muzzana"/>
    <s v="nmuzzana@thymosbc.com"/>
    <x v="749"/>
    <d v="2023-12-05T00:00:00"/>
    <x v="0"/>
    <s v="VV5"/>
    <m/>
    <x v="1"/>
    <m/>
    <m/>
    <s v="Revenues: 2022: €483k; 2023e: circa €1,2m; 2024e: circa €2,5m; 2028e: circa €7,8m_x000a_Ebitda: €58,2%_x000a_Hanno depositato il brevetto e 5 marchi registrati._x000a_Team: 9 persone_x000a_Clienti: tra le filiere più importanti hanno mozzarella di bufala campana DOP per la quale certificano i dati produttivi. _x000a_Fundraised: nel 2022 raccolto €110k_x000a_Fundraising: €2m ancora non hanno in mente una valutazione pre-money. La valutazione del crowfunding 1 anno e mezzo fa era €8m._x000a_Richiesti approfondimenti su: mercato di riferimento (elementi di differenziazione del mercato), tecnologia utilizzata e pricing. Fissata call di approfondimento per capire: se il prodotto è scalabile, percorso di crescita (2026-2027), captable effettiva, valutazione €8m del crowfunding, utilizzo dei €2m, costi dei brevetti depositati, pipeline clienti, cv dei founders._x000a__x000a_&gt; motivo rejection: dubbi su management, Revenue model poco chiaro."/>
    <d v="2023-10-11T00:00:00"/>
    <x v="107"/>
    <s v="OUT"/>
    <m/>
    <m/>
    <m/>
    <m/>
    <m/>
    <m/>
    <m/>
    <m/>
    <m/>
    <m/>
    <m/>
    <m/>
    <m/>
    <m/>
    <m/>
    <m/>
    <m/>
    <m/>
    <m/>
    <m/>
    <m/>
    <m/>
    <m/>
    <m/>
    <m/>
  </r>
  <r>
    <s v="Ok"/>
    <s v="Ok"/>
    <s v="Ok"/>
    <x v="202"/>
    <m/>
    <n v="2922"/>
    <x v="1168"/>
    <s v="Italy"/>
    <s v="Milano"/>
    <x v="0"/>
    <x v="9"/>
    <x v="1166"/>
    <m/>
    <s v="Start-up stage\Venture"/>
    <s v="Terra Next"/>
    <s v="Altri"/>
    <s v="Davide Rossi"/>
    <s v="d.rossi@n1advisor.it"/>
    <x v="749"/>
    <d v="2024-02-21T00:00:00"/>
    <x v="0"/>
    <s v="VV5"/>
    <m/>
    <x v="1"/>
    <m/>
    <m/>
    <s v="Rejected a ottobre 2023 con motivazione 1.b._x000a_I prodotti sono distribuiti in abbonamento tramite canali D2C e B2B e già monoporzionati._x000a_Offre diverse linee di prodotti (+5) per una dieta personalizzata._x000a_Ricavi: 2022: €429k; 2023: €802k; 2024e: €4m; 2025e: €14,7m; 2026e: €32,8m_x000a_Ordini effettuati: 900_x000a_CAC 2023: €65_x000a_LTV: €459 12mesi_x000a_Fundraised: €220k da BA_x000a_Fundraising: €1,5m_x000a__x000a_&gt; motivo rejection: modello di business D2C. Inoltre, in confronto a DogHeroes è più indietro."/>
    <d v="2023-10-11T00:00:00"/>
    <x v="202"/>
    <s v="OUT"/>
    <m/>
    <m/>
    <m/>
    <m/>
    <m/>
    <m/>
    <m/>
    <m/>
    <m/>
    <m/>
    <m/>
    <m/>
    <m/>
    <m/>
    <m/>
    <m/>
    <m/>
    <m/>
    <m/>
    <m/>
    <m/>
    <m/>
    <m/>
    <m/>
    <m/>
  </r>
  <r>
    <s v="Ok"/>
    <s v="Ok"/>
    <s v="Ok"/>
    <x v="163"/>
    <m/>
    <n v="2923"/>
    <x v="1169"/>
    <s v="Italy"/>
    <s v="Napoli"/>
    <x v="12"/>
    <x v="9"/>
    <x v="1167"/>
    <m/>
    <s v="Start-up stage\Venture"/>
    <s v="Terra Next"/>
    <s v="Altri"/>
    <s v="Andrea Beretta"/>
    <s v="andrea.beretta@cariplofactory.it"/>
    <x v="749"/>
    <d v="2023-10-23T00:00:00"/>
    <x v="0"/>
    <s v="VV5"/>
    <m/>
    <x v="3"/>
    <m/>
    <m/>
    <s v="Possiede un brevetto a copertura del processo produttivo e due brevetti sugli esteri a base di ossido di zinco._x000a_Revenues: 2022: €10k; 2023e: €35k: 2024e: €250k_x000a_Fundraised: €50k Invitalia; €110k Banca Intesa; €150k dai soci_x000a_Fundraising: €750k_x000a__x000a_&gt; motivo rejection: fase di vita. Sono già in contatto con il team di VV6"/>
    <d v="2023-10-11T00:00:00"/>
    <x v="163"/>
    <s v="OUT"/>
    <m/>
    <m/>
    <m/>
    <m/>
    <m/>
    <m/>
    <m/>
    <m/>
    <m/>
    <m/>
    <m/>
    <m/>
    <m/>
    <m/>
    <m/>
    <m/>
    <m/>
    <m/>
    <m/>
    <m/>
    <m/>
    <m/>
    <m/>
    <m/>
    <m/>
  </r>
  <r>
    <s v="Ok"/>
    <s v="Ok"/>
    <s v="Ok"/>
    <x v="2"/>
    <m/>
    <n v="2931"/>
    <x v="1170"/>
    <s v="Italy"/>
    <s v="Milano"/>
    <x v="0"/>
    <x v="7"/>
    <x v="1168"/>
    <m/>
    <s v="Start-up stage\Venture"/>
    <s v="Alessandro Pontari"/>
    <s v="Proprietaria"/>
    <s v="Guglielmo Riva"/>
    <s v="guglielmo.riva@voidless-packaging.com"/>
    <x v="750"/>
    <d v="2025-03-05T00:00:00"/>
    <x v="2"/>
    <s v="VV5"/>
    <m/>
    <x v="4"/>
    <m/>
    <m/>
    <s v="Bocciati a ottobre 2023 con motivazione 2.a (momentaneamente non interessato a proseguire con operazione di venture capital)._x000a_Fundraising: €2,2m per seed round_x000a__x000a_&gt; Fissata call il 10/03"/>
    <d v="2023-10-13T00:00:00"/>
    <x v="2"/>
    <m/>
    <m/>
    <m/>
    <m/>
    <m/>
    <m/>
    <m/>
    <m/>
    <m/>
    <m/>
    <m/>
    <m/>
    <m/>
    <m/>
    <m/>
    <m/>
    <m/>
    <m/>
    <m/>
    <m/>
    <m/>
    <m/>
    <m/>
    <m/>
    <m/>
    <m/>
  </r>
  <r>
    <s v="Ok"/>
    <s v="Ok"/>
    <s v="Ok"/>
    <x v="258"/>
    <m/>
    <n v="2933"/>
    <x v="1171"/>
    <s v="Italy"/>
    <s v="Milano"/>
    <x v="0"/>
    <x v="2"/>
    <x v="1169"/>
    <m/>
    <s v="Start-up stage\Venture"/>
    <s v="Alessandro Pontari"/>
    <s v="Proprietaria"/>
    <s v="Davide Villano"/>
    <s v="davide@ring33.com"/>
    <x v="751"/>
    <d v="2023-10-25T00:00:00"/>
    <x v="0"/>
    <s v="VV5"/>
    <m/>
    <x v="1"/>
    <m/>
    <m/>
    <s v="Fondati nel 2021._x000a_Hanno sviluppato una piattaforma tech che si basa su machine learning, il software ogni giorno scaricano gli annunci delle case in affitto e sul mercato, hanno inoltre accesso ad agenzia delle entate, poi fanno incrocio con i dati relativi alla criminalità traffico ecc e infine stimano il valore potenziale del singolo asset e il rendimento._x000a_Clienti: 2 al momento_x000a_Ricavi attesi:  2023e: €50k _x000a_Team: 5 persone _x000a_Fundraised: €500k da Prana_x000a_Fundraising: €3m _x000a__x000a_&gt; Motivo rejection: Dubbi su business model, fase di vita non ha traction consolidata."/>
    <d v="2023-10-16T00:00:00"/>
    <x v="258"/>
    <s v="OUT"/>
    <m/>
    <m/>
    <m/>
    <m/>
    <m/>
    <m/>
    <m/>
    <m/>
    <m/>
    <m/>
    <m/>
    <m/>
    <m/>
    <m/>
    <m/>
    <m/>
    <m/>
    <m/>
    <m/>
    <m/>
    <m/>
    <m/>
    <m/>
    <m/>
    <m/>
  </r>
  <r>
    <s v="Ok"/>
    <s v="Ok"/>
    <s v="Ok"/>
    <x v="163"/>
    <m/>
    <n v="2934"/>
    <x v="1172"/>
    <s v="Italy"/>
    <s v="Milano"/>
    <x v="0"/>
    <x v="6"/>
    <x v="1170"/>
    <m/>
    <s v="Start-up stage\Venture"/>
    <s v="Autocandidatura"/>
    <s v="Autocandidatura"/>
    <s v="Francesco Finazzi"/>
    <s v="francesco.finazzi@myndoor.it"/>
    <x v="751"/>
    <d v="2023-10-23T00:00:00"/>
    <x v="0"/>
    <s v="VV5"/>
    <m/>
    <x v="3"/>
    <s v="Yes"/>
    <m/>
    <s v="Ricavi: 2024e: €260k; 2025e: €1,5m; 2027e: €12m_x000a_Ebitda: 2022: -€11k; 2023e: -€82k; 2024e: -€130k; 2027e: €7m_x000a__x000a_&gt; motivo rejection: fase di vita ma da monitorare."/>
    <d v="2023-10-16T00:00:00"/>
    <x v="163"/>
    <s v="OUT"/>
    <m/>
    <m/>
    <m/>
    <m/>
    <m/>
    <m/>
    <m/>
    <m/>
    <m/>
    <m/>
    <m/>
    <m/>
    <m/>
    <m/>
    <m/>
    <m/>
    <m/>
    <m/>
    <m/>
    <m/>
    <m/>
    <m/>
    <m/>
    <m/>
    <m/>
  </r>
  <r>
    <s v="Ok"/>
    <s v="Ok"/>
    <s v="Ok"/>
    <x v="163"/>
    <m/>
    <n v="2935"/>
    <x v="1173"/>
    <s v="Italy"/>
    <s v="Lecce"/>
    <x v="6"/>
    <x v="1"/>
    <x v="1171"/>
    <m/>
    <s v="Start-up stage\Venture"/>
    <s v="Autocandidatura"/>
    <s v="Autocandidatura"/>
    <s v="Cristina Pianura"/>
    <s v="c.pianura@audioboost.it"/>
    <x v="751"/>
    <d v="2023-10-23T00:00:00"/>
    <x v="0"/>
    <s v="VV5"/>
    <m/>
    <x v="5"/>
    <m/>
    <m/>
    <s v="Ricavi 2022: circa €10k; 2023e: circa €55k_x000a_Fundraising: €500k_x000a__x000a_&gt; motivo rejection: settore di riferimento. Già in contatto con team di VV6."/>
    <d v="2023-10-16T00:00:00"/>
    <x v="163"/>
    <s v="OUT"/>
    <m/>
    <m/>
    <m/>
    <m/>
    <m/>
    <m/>
    <m/>
    <m/>
    <m/>
    <m/>
    <m/>
    <m/>
    <m/>
    <m/>
    <m/>
    <m/>
    <m/>
    <m/>
    <m/>
    <m/>
    <m/>
    <m/>
    <m/>
    <m/>
    <m/>
  </r>
  <r>
    <s v="Ok"/>
    <s v="Ok"/>
    <s v="Ok"/>
    <x v="103"/>
    <m/>
    <n v="2939"/>
    <x v="1174"/>
    <s v="Italy"/>
    <s v="Bari"/>
    <x v="6"/>
    <x v="3"/>
    <x v="1172"/>
    <m/>
    <s v="Other early stage\Late stage"/>
    <s v="Autocandidatura"/>
    <s v="Autocandidatura"/>
    <s v="Matteo Pertosa"/>
    <s v="matteo.pertosa@angel4future.com"/>
    <x v="752"/>
    <d v="2024-01-29T00:00:00"/>
    <x v="0"/>
    <s v="VV5"/>
    <m/>
    <x v="1"/>
    <m/>
    <m/>
    <s v="Bocciata a novembre 2023 con motivazione 3.c._x000a_Risultati raggiunti: 2023: 500k utenti attivi; 1% churn rate sul B2B; 53k distributori connessi_x000a_Captable: 24% di proprietà del corporate venture build e 16% di Neva. Matteo Pertosa, fondatore e amministratore delegato di Matipay, deterrà direttamente una quota pari a circa il 60%._x000a_Business model B2B2C:_x000a_- vendita harware_x000a_- soluzione software in maniera combianta_x000a_- servizio di pagamenti_x000a_Team: 20 persone._x000a_Revenues: 2021: €4m; 2022: €5m; 2023: €6m (previsti da piano €9,8m); 2026e: €31m_x000a_Ebitda: 2021: €1,5m; 2022: €1,8m; 2023: €2,5m (previsti da piano €3,2m); 2026e: €14m_x000a_Fundraised: €5m da Neva ad una pre money da €35m_x000a_Fundraising: €10m ad una pre money di €60m finalizzati ad attività di espansione del mercato (attività di M&amp;A)._x000a__x000a_&gt; motivo rejection: stadio di vita avanzato, modello di business."/>
    <d v="2023-10-17T00:00:00"/>
    <x v="103"/>
    <s v="OUT"/>
    <m/>
    <m/>
    <m/>
    <m/>
    <m/>
    <m/>
    <m/>
    <m/>
    <m/>
    <m/>
    <m/>
    <m/>
    <m/>
    <m/>
    <m/>
    <m/>
    <m/>
    <m/>
    <m/>
    <m/>
    <m/>
    <m/>
    <m/>
    <m/>
    <m/>
  </r>
  <r>
    <s v="Ok"/>
    <s v="Ok"/>
    <s v="Ok"/>
    <x v="228"/>
    <m/>
    <n v="2940"/>
    <x v="1175"/>
    <s v="Italy"/>
    <s v="Roma"/>
    <x v="7"/>
    <x v="1"/>
    <x v="1173"/>
    <m/>
    <s v="Start-up stage\Venture"/>
    <s v="Autocandidatura"/>
    <s v="Autocandidatura"/>
    <s v="Ivan Silvestri"/>
    <s v="i.silvestri@essenzafood.com"/>
    <x v="753"/>
    <d v="2023-10-30T00:00:00"/>
    <x v="0"/>
    <s v="VV5"/>
    <m/>
    <x v="3"/>
    <m/>
    <m/>
    <s v="Il progetto si articola in due punti:_x000a_- Formazione 2.0, certificazione a livello internazionale delle strutture idonee ad ospitare clienti_x000a_- Attraverso la piattaforma e il circuito &quot;CeliaOK&quot;, riesce a veicolare le scelte d'acquisto per le prossime mete nelle strutture inserite._x000a_Ricavi: 2023e: €131k; 2024e: €574k; 2026e: €4m_x000a_Ebitda: 2023e: -€6,8k; 2024e: -€118k; 2026e: €2,1m_x000a_Fundraising: €250k ad una pre money valuation di €1,47m_x000a__x000a_&gt; motivo rejection: fase di vita"/>
    <d v="2023-10-18T00:00:00"/>
    <x v="228"/>
    <s v="OUT"/>
    <m/>
    <m/>
    <m/>
    <m/>
    <m/>
    <m/>
    <m/>
    <m/>
    <m/>
    <m/>
    <m/>
    <m/>
    <m/>
    <m/>
    <m/>
    <m/>
    <m/>
    <m/>
    <m/>
    <m/>
    <m/>
    <m/>
    <m/>
    <m/>
    <m/>
  </r>
  <r>
    <s v="Ok"/>
    <s v="Ok"/>
    <s v="Ok"/>
    <x v="258"/>
    <m/>
    <n v="2941"/>
    <x v="1176"/>
    <s v="Italy"/>
    <s v="Padova"/>
    <x v="13"/>
    <x v="1"/>
    <x v="1174"/>
    <m/>
    <s v="Start-up stage\Venture"/>
    <s v="Franco Rigamonti-Arthesiana"/>
    <s v="Advisor"/>
    <s v="Franco Rigamonti"/>
    <s v="franco.rigamonti@arthesiana.it"/>
    <x v="753"/>
    <d v="2023-10-25T00:00:00"/>
    <x v="0"/>
    <s v="VV5"/>
    <m/>
    <x v="5"/>
    <s v="Yes"/>
    <m/>
    <s v="Business model:_x000a_- B2C: tramite l'apertura di un canale social (100k follower)_x000a_- B2B2C: tramite il programma laborability for project in cui offrono una piattaforma CMS con cui analizzano i dati delle community e ne estraggono dei report per le aziende._x000a_Clienti: gruppo DMO, sport e salute_x000a_Pipeline clienti: Ho.Re.Ca (burger king), bancs etica, brand retail ambito sportive ._x000a_Fatturato 2022: €476k; 2023e: €650k; 2024e: €1,3m._x000a_Ebitda:2023e: €6k; 2024:-432k_x000a_Fundraising: €2m ad una valutazione pre-money €10m _x000a__x000a_&gt; motivo rejection: settore di riferimento, ci sono competitor (Bonus x che sono più avanti rispetto a loro). Da monitorare."/>
    <d v="2023-10-18T00:00:00"/>
    <x v="258"/>
    <s v="OUT"/>
    <m/>
    <m/>
    <m/>
    <m/>
    <m/>
    <m/>
    <m/>
    <m/>
    <m/>
    <m/>
    <m/>
    <m/>
    <m/>
    <m/>
    <m/>
    <m/>
    <m/>
    <m/>
    <m/>
    <m/>
    <m/>
    <m/>
    <m/>
    <m/>
    <m/>
  </r>
  <r>
    <s v="Ok"/>
    <s v="Ok"/>
    <s v="Ok"/>
    <x v="228"/>
    <m/>
    <n v="2944"/>
    <x v="1177"/>
    <s v="Italy"/>
    <s v="N.A. Italy"/>
    <x v="3"/>
    <x v="1"/>
    <x v="1175"/>
    <m/>
    <s v="Start-up stage\Venture"/>
    <s v="Giovanni Menna-Grant Thornton"/>
    <s v="Advisor"/>
    <s v="Giovanni Menna"/>
    <s v="giovanni.menna@bgt.it.gt.com"/>
    <x v="754"/>
    <d v="2023-10-30T00:00:00"/>
    <x v="0"/>
    <s v="VV5"/>
    <m/>
    <x v="5"/>
    <m/>
    <m/>
    <s v="Fondata nel 1989._x000a_Brand distribuiti: Gucci, Burberry, Fendi, Kenzo, etc.._x000a_Revenues: 2019: €2,2m; 2023e: €6,2m; 2027e: €34,5m_x000a_Fundraising: €2m per investimenti in marketing_x000a__x000a_&gt; motivo rejection: settore di riferimento (e-commerce), business B2C. Fatta call con VV6 il 27/10."/>
    <d v="2023-10-20T00:00:00"/>
    <x v="228"/>
    <s v="OUT"/>
    <m/>
    <m/>
    <m/>
    <m/>
    <m/>
    <m/>
    <m/>
    <m/>
    <m/>
    <m/>
    <m/>
    <m/>
    <m/>
    <m/>
    <m/>
    <m/>
    <m/>
    <m/>
    <m/>
    <m/>
    <m/>
    <m/>
    <m/>
    <m/>
    <m/>
  </r>
  <r>
    <s v="Ok"/>
    <s v="Ok"/>
    <s v="Ok"/>
    <x v="228"/>
    <m/>
    <n v="2947"/>
    <x v="1178"/>
    <s v="Italy"/>
    <s v="Padova"/>
    <x v="13"/>
    <x v="10"/>
    <x v="1176"/>
    <m/>
    <s v="Start-up stage\Venture"/>
    <s v="Autocandidatura"/>
    <s v="Autocandidatura"/>
    <s v="Alessandro Fidanzia"/>
    <s v="alessandro.fidanzia@thehoomie.com"/>
    <x v="755"/>
    <d v="2023-10-30T00:00:00"/>
    <x v="0"/>
    <s v="VV5"/>
    <m/>
    <x v="3"/>
    <m/>
    <m/>
    <s v="Fondata nel 2020._x000a_Risultati raggiunti nell'ultimo anno:_x000a_- 10x crescita del fatturato YoY_x000a_- soddisfatto +500 clienti (con tasso di reso del 0,5%)_x000a_- avviato partnership strategiche con hotel 5 stelle, tra cui St Regis e Four Seasons, in città chiave come Londra, Roma e NYC_x000a_- entrati in 9 negozi in 8 diversi paesi_x000a_Revenues: 2022: €35k; 20233: €207k (YtD €145k); 2024e: €829k; 2026: €4,5m_x000a_Ebitda: 2022: -€17k; 20233: -€44k; 2024e: -€42k; 2026: €828k_x000a_Fundraising: €300k_x000a__x000a_&gt;motivo rejection: fase di vita e settore di riferimento"/>
    <d v="2023-10-24T00:00:00"/>
    <x v="228"/>
    <s v="OUT"/>
    <m/>
    <m/>
    <m/>
    <m/>
    <m/>
    <m/>
    <m/>
    <m/>
    <m/>
    <m/>
    <m/>
    <m/>
    <m/>
    <m/>
    <m/>
    <m/>
    <m/>
    <m/>
    <m/>
    <m/>
    <m/>
    <m/>
    <m/>
    <m/>
    <m/>
  </r>
  <r>
    <s v="Ok"/>
    <s v="Ok"/>
    <s v="Ok"/>
    <x v="14"/>
    <m/>
    <n v="2948"/>
    <x v="1179"/>
    <s v="Italy"/>
    <s v="Perugia"/>
    <x v="21"/>
    <x v="8"/>
    <x v="1177"/>
    <m/>
    <s v="Start-up stage\Venture"/>
    <s v="Giacomo Tuteri-Advicorp"/>
    <s v="Advisor"/>
    <s v="Andrea Pirisi_x000a_Marco Kriezu"/>
    <s v="apirisi@20energy.it_x000a_mkrieziu@20energy.it"/>
    <x v="756"/>
    <d v="2023-11-27T00:00:00"/>
    <x v="0"/>
    <s v="VV5"/>
    <m/>
    <x v="1"/>
    <s v="Yes"/>
    <m/>
    <s v="Hanno sviluppato LYBRA che è un limitatore di velocità la cui tecnologia consente di produrre energia pulita trasformando l'energia cinetica del passaggio dei veicoli sulla sua superficie. Il sistema è classificato come sistema di autoproduzione quindi non sono necessari processi di autorizzazione, ma solo procedura di allaccio alla rete._x000a_Business model: B2B ma prevedono delle evoluzioni su nuove linee di business._x000a_Revenue model: vendita del prodotto (€75k) più manutenzione (lavori edili pari a 12%-15%). I dossi comuni hanno un pricing di €8k-€10k più manutenzione._x000a_Clienti: prima istallazione fatta per Autostrade per l’Italia, sono in previsioni altre 8 istallazioni._x000a_Cliente target: grande aziende (come Anas, Ferrovie ecc..)_x000a_Pipeline clienti: vale circa €6m (riferita al 2024), in trattativa con Anas, Aeroporto Ciampino e Fiumicino_x000a_Mercato di riferimento: si stima che nel mercato europeo (in particolare in Italia, Germania e Regno Unito), il potenziale di mercato sia intorno ai €15 miliardi di euro._x000a_Ricavi: 2023e: €386k; 2024e: €3,5m; 2027e: €32,9m_x000a_Ebitda: 2023e: -€260k; 2024e: -€1,4m; 2027e: €8m_x000a_Captable: 90% nelle mani dei founders._x000a_Fundraising: €3m (da ripartire tra debito ed equity), da utilizzare per R&amp;D, produzione e struttura aziendale._x000a__x000a_&gt; motivo rejection: business model e revenue model (ad oggi poco scalabile, difficile acquisire nuovi clienti). Da monitorare"/>
    <d v="2023-10-25T00:00:00"/>
    <x v="14"/>
    <s v="OUT"/>
    <m/>
    <m/>
    <m/>
    <m/>
    <m/>
    <m/>
    <m/>
    <m/>
    <m/>
    <m/>
    <m/>
    <m/>
    <m/>
    <m/>
    <m/>
    <m/>
    <m/>
    <m/>
    <m/>
    <m/>
    <m/>
    <m/>
    <m/>
    <m/>
    <m/>
  </r>
  <r>
    <s v="Ok"/>
    <s v="Ok"/>
    <s v="Ok"/>
    <x v="116"/>
    <m/>
    <n v="2950"/>
    <x v="1180"/>
    <s v="Italy"/>
    <s v="Napoli"/>
    <x v="12"/>
    <x v="3"/>
    <x v="1178"/>
    <m/>
    <s v="Start-up stage\Venture"/>
    <s v="Nicola Cimmino"/>
    <s v="Proprietaria"/>
    <s v="Ugo Chirico"/>
    <s v="ugo.chirico@cyberneid.com"/>
    <x v="757"/>
    <d v="2023-11-06T00:00:00"/>
    <x v="0"/>
    <s v="VV5"/>
    <m/>
    <x v="3"/>
    <m/>
    <m/>
    <s v="Fondata nel 2019._x000a_Fatturato 2022: €500k; 2023e: €600k._x000a_Clienti: Zagrebacka banka (Unicredit Group), PagoPA, Phlay, tolemaica._x000a_Current deals: Banca Sella, monokee, enjoy, Deutsche Bank, aruba.it._x000a_Fundraising: €1m._x000a__x000a_&gt; motivo rejection: fase di vita, dubbi anche su crescita attuale. Sentiti in call dal team VV6. "/>
    <d v="2023-10-26T00:00:00"/>
    <x v="116"/>
    <s v="OUT"/>
    <m/>
    <m/>
    <m/>
    <m/>
    <m/>
    <m/>
    <m/>
    <m/>
    <m/>
    <m/>
    <m/>
    <m/>
    <m/>
    <m/>
    <m/>
    <m/>
    <m/>
    <m/>
    <m/>
    <m/>
    <m/>
    <m/>
    <m/>
    <m/>
    <m/>
  </r>
  <r>
    <s v="Ok"/>
    <s v="Ok"/>
    <s v="Ok"/>
    <x v="116"/>
    <m/>
    <n v="2951"/>
    <x v="1181"/>
    <s v="Italy"/>
    <s v="Bari"/>
    <x v="6"/>
    <x v="3"/>
    <x v="1179"/>
    <m/>
    <s v="Start-up stage\Venture"/>
    <s v="Fabiana Martone"/>
    <s v="Proprietaria"/>
    <s v="Giuseppe Gullo"/>
    <s v="giuseppe@profession.ai"/>
    <x v="757"/>
    <d v="2023-11-06T00:00:00"/>
    <x v="0"/>
    <s v="VV5"/>
    <m/>
    <x v="3"/>
    <m/>
    <m/>
    <s v="Ricavi: 2023e: €400k_x000a_Fundraising: €1,2m ad una valutazione pre-money di €5m._x000a__x000a_&gt; Sentiti in call dal team VV6. Li boccerei per fase di vita e settore di riferimento."/>
    <d v="2023-10-26T00:00:00"/>
    <x v="116"/>
    <s v="OUT"/>
    <m/>
    <m/>
    <m/>
    <m/>
    <m/>
    <m/>
    <m/>
    <m/>
    <m/>
    <m/>
    <m/>
    <m/>
    <m/>
    <m/>
    <m/>
    <m/>
    <m/>
    <m/>
    <m/>
    <m/>
    <m/>
    <m/>
    <m/>
    <m/>
    <m/>
  </r>
  <r>
    <s v="Ok"/>
    <s v="Ok"/>
    <s v="Ok"/>
    <x v="116"/>
    <m/>
    <n v="2953"/>
    <x v="1182"/>
    <s v="Italy"/>
    <s v="Cosenza"/>
    <x v="33"/>
    <x v="1"/>
    <x v="1180"/>
    <m/>
    <s v="Start-up stage\Venture"/>
    <s v="Autocandidatura"/>
    <s v="Autocandidatura"/>
    <s v="Giuseppe Cofone"/>
    <s v="g.cofone@alteredu.it"/>
    <x v="757"/>
    <d v="2023-11-06T00:00:00"/>
    <x v="0"/>
    <s v="VV5"/>
    <m/>
    <x v="3"/>
    <m/>
    <m/>
    <s v="Fatturato 2022: €530k; 2023e: €1m._x000a_Clienti: B2C 8.000+; B2B 200+ (tra cui Rai - Radiotelevisione Italiana, Comune di Firenze, NoiCompriamoAuto.it, Ministero della Difesa e Corte dei Conti)_x000a_800.000+ visitatori unici sul sito raggiunti nel 2022_x000a_Fundraised: €150k_x000a_Fundraising: €560k ad una pre-money di €4,5m._x000a__x000a_&gt; Li boccerei per fase di vita e per settore di riferimento. Li ha sentiti il team di VV6 in call."/>
    <d v="2023-10-26T00:00:00"/>
    <x v="116"/>
    <s v="OUT"/>
    <m/>
    <m/>
    <m/>
    <m/>
    <m/>
    <m/>
    <m/>
    <m/>
    <m/>
    <m/>
    <m/>
    <m/>
    <m/>
    <m/>
    <m/>
    <m/>
    <m/>
    <m/>
    <m/>
    <m/>
    <m/>
    <m/>
    <m/>
    <m/>
    <m/>
  </r>
  <r>
    <s v="Ok"/>
    <s v="Ok"/>
    <s v="Ok"/>
    <x v="180"/>
    <m/>
    <n v="2957"/>
    <x v="1183"/>
    <s v="Italy"/>
    <s v="Roma"/>
    <x v="7"/>
    <x v="1"/>
    <x v="1181"/>
    <m/>
    <s v="Start-up stage\Venture"/>
    <s v="Autocandidatura"/>
    <s v="Autocandidatura"/>
    <s v="Gianfranco De Rosa"/>
    <s v=" gianfrancoderosacinema@gmail.com"/>
    <x v="758"/>
    <d v="2024-07-15T00:00:00"/>
    <x v="0"/>
    <s v="VV5"/>
    <m/>
    <x v="5"/>
    <m/>
    <m/>
    <s v="Bocciata a ottobre 2023 con motivazione 1.m _x000a_Fondata nel 2018._x000a_Nasce con lo scopo di raccogliere le proposte offerte dal mercato del lavoro dell’industria entertainment (per esempio dai siti tradizionali e dai social) e proporle ai propri utenti, oltre alle ricerche dirette eseguite in Cinebooking da parte dei recruiter._x000a_Candidature eseguite dagli utenti: 26k_x000a_match visitati: 182k_x000a_Modello di business: opera con abbonamento per le sole figure artistiche e professionali a €4,90 mensile e €39,00 annuale. Per i recruiter non è previsto alcun costo per le ricerche eseguite in piattaforma._x000a_Ricavi: 2021:  €204k; 2022: €160k_x000a__x000a_&gt; motivo rejection: settore di riferimento. Dubbi anche su fase di vita e crescita attuale."/>
    <d v="2023-11-02T00:00:00"/>
    <x v="180"/>
    <s v="OUT"/>
    <m/>
    <m/>
    <m/>
    <m/>
    <m/>
    <m/>
    <m/>
    <m/>
    <m/>
    <m/>
    <m/>
    <m/>
    <m/>
    <m/>
    <m/>
    <m/>
    <m/>
    <m/>
    <m/>
    <m/>
    <m/>
    <m/>
    <m/>
    <m/>
    <m/>
  </r>
  <r>
    <s v="Ok"/>
    <s v="Ok"/>
    <s v="Ok"/>
    <x v="258"/>
    <m/>
    <n v="2962"/>
    <x v="1184"/>
    <s v="Italy"/>
    <s v="Roma"/>
    <x v="7"/>
    <x v="3"/>
    <x v="1182"/>
    <m/>
    <s v="Start-up stage\Venture"/>
    <s v="Gianluca Conte-Azimut Direct"/>
    <s v="Investitori professionali"/>
    <s v="Gianluca Conte"/>
    <s v="gianluca.conte@azimutdirect.com"/>
    <x v="759"/>
    <d v="2023-10-25T00:00:00"/>
    <x v="0"/>
    <s v="VV5"/>
    <m/>
    <x v="2"/>
    <m/>
    <m/>
    <s v="Ricavi: 2020: €851k; 2021: €2,9m; 2022: €2,6m_x000a_EBITDA:2020: €211k; 2021: €396k; 2022: €432k_x000a_Business model: B2B e B2B2C (clienti consumer delle aziende)._x000a_Fundraising: €7m ad una pre money valuation €23m e €145m._x000a__x000a_&gt; motivo rejection: struttura dell'operazione, dubbi anche su crescita attuale."/>
    <d v="2023-11-08T00:00:00"/>
    <x v="258"/>
    <s v="OUT"/>
    <m/>
    <m/>
    <m/>
    <m/>
    <m/>
    <m/>
    <m/>
    <m/>
    <m/>
    <m/>
    <m/>
    <m/>
    <m/>
    <m/>
    <m/>
    <m/>
    <m/>
    <m/>
    <m/>
    <m/>
    <m/>
    <m/>
    <m/>
    <m/>
    <m/>
  </r>
  <r>
    <s v="Ok"/>
    <s v="Ok"/>
    <s v="Ok"/>
    <x v="239"/>
    <m/>
    <n v="2963"/>
    <x v="1185"/>
    <s v="Italy"/>
    <s v="Torino"/>
    <x v="11"/>
    <x v="3"/>
    <x v="1183"/>
    <m/>
    <s v="Start-up stage\Venture"/>
    <s v="Giusy Stanziola-UniCredit Start Lab"/>
    <s v="Advisor"/>
    <s v="Giusy Stanziola"/>
    <s v="Giusy.Stanziola@unicredit.eu"/>
    <x v="673"/>
    <d v="2025-02-24T00:00:00"/>
    <x v="0"/>
    <s v="VV5"/>
    <m/>
    <x v="5"/>
    <m/>
    <m/>
    <s v="Bocciata a novembre 2023 con motivazione 1.m (settore di riferimento)_x000a_Team: 20 persone_x000a_Ricavi: 2023e: €1,1m; 2024e: €600k (da BP precedente €7,2m); 2025e: €1,2m (da BP precedente €29m)_x000a_Fundraised: €1,6m nel 2020 in un round guidato da Amazon Alexa Fund e €2,6m a luglio da Cycero CDP, RoboIT, Pariter,Techstars._x000a_Fundraising : €5m-€10m ad una pre money di €11m_x000a__x000a_&gt; motivo rejection: settore di riferimento, inoltre, dubbi su pre money alta rispetto allo stadio di vita della società (€11m)"/>
    <d v="2023-01-24T00:00:00"/>
    <x v="239"/>
    <s v="OUT"/>
    <m/>
    <m/>
    <m/>
    <m/>
    <m/>
    <m/>
    <m/>
    <m/>
    <m/>
    <m/>
    <m/>
    <m/>
    <m/>
    <m/>
    <m/>
    <m/>
    <m/>
    <m/>
    <m/>
    <m/>
    <m/>
    <m/>
    <m/>
    <m/>
    <m/>
  </r>
  <r>
    <s v="Ok"/>
    <s v="Ok"/>
    <s v="Ok"/>
    <x v="107"/>
    <m/>
    <n v="2964"/>
    <x v="1186"/>
    <s v="Italy"/>
    <s v="Bolzano"/>
    <x v="2"/>
    <x v="2"/>
    <x v="1184"/>
    <m/>
    <s v="Seed"/>
    <s v="Giusy Stanziola-UniCredit Start Lab"/>
    <s v="Advisor"/>
    <s v="Daniele Basso"/>
    <s v="d.basso@hbigroup.it"/>
    <x v="760"/>
    <d v="2023-12-05T00:00:00"/>
    <x v="0"/>
    <s v="VV5"/>
    <m/>
    <x v="2"/>
    <m/>
    <m/>
    <s v="Costi di produzione dei macchinari: €5m_x000a_Depositati 4 brevetti._x000a_Fornitori target: carpenteria, elettrico e idraulico. _x000a_Ricavi attesi: 2023e: €2-3k, 2024e: €6m (grazie alla vendita dei primi 3 macchinari)_x000a_Fundraised: €2,250m (250k nel 2020 da BA e €2m nel 2021 da Nova Capital) ad una premoney di €7,5m. _x000a_Fundraising: €10-15m ad una valutazione premoney di €20-25m (GFT CDP sarà il lead investor) da utilizzare per la costruzione di due impianti._x000a_Fatta call conoscitiva, ricevuto BP._x000a__x000a_&gt; motivo rejection: struttura dell'operazione e scalabilità del prodotto."/>
    <d v="2023-09-21T00:00:00"/>
    <x v="107"/>
    <s v="OUT"/>
    <m/>
    <m/>
    <m/>
    <m/>
    <m/>
    <m/>
    <m/>
    <m/>
    <m/>
    <m/>
    <m/>
    <m/>
    <m/>
    <m/>
    <m/>
    <m/>
    <m/>
    <m/>
    <m/>
    <m/>
    <m/>
    <m/>
    <m/>
    <m/>
    <m/>
  </r>
  <r>
    <s v="Ok"/>
    <s v="Ok"/>
    <s v="Ok"/>
    <x v="259"/>
    <m/>
    <n v="2965"/>
    <x v="1187"/>
    <s v="Italy"/>
    <s v="Milano"/>
    <x v="0"/>
    <x v="3"/>
    <x v="1185"/>
    <m/>
    <s v="Start-up stage\Venture"/>
    <s v="Autocandidatura"/>
    <s v="Autocandidatura"/>
    <s v="Mirko Clemente"/>
    <s v="mirko.clemente@rugbymeet.com"/>
    <x v="759"/>
    <d v="2023-11-20T00:00:00"/>
    <x v="0"/>
    <s v="VV5"/>
    <m/>
    <x v="3"/>
    <s v="Yes"/>
    <m/>
    <s v="Fatturato atteso 2023: circa €85k_x000a_Revenue model: PaaS (sottoscrizione basic €6k anno e premioum €18k anno) e SaaS (business €23k anno e Enterprise €38k anno)._x000a_Clienti: Juventus, Edenred e Decathlon._x000a_Fundraised: €160k (LCA, Sport Horizon, CDP)_x000a_Fundraising: €600k ad una valutazione di €4m_x000a__x000a_&gt; motivo rejection: fase di vita. Da monitorare."/>
    <d v="2023-11-08T00:00:00"/>
    <x v="259"/>
    <s v="OUT"/>
    <m/>
    <m/>
    <m/>
    <m/>
    <m/>
    <m/>
    <m/>
    <m/>
    <m/>
    <m/>
    <m/>
    <m/>
    <m/>
    <m/>
    <m/>
    <m/>
    <m/>
    <m/>
    <m/>
    <m/>
    <m/>
    <m/>
    <m/>
    <m/>
    <m/>
  </r>
  <r>
    <s v="Ok"/>
    <s v="Ok"/>
    <s v="Ok"/>
    <x v="259"/>
    <m/>
    <n v="2966"/>
    <x v="1188"/>
    <s v="Italy"/>
    <s v="Ragusa"/>
    <x v="9"/>
    <x v="3"/>
    <x v="1186"/>
    <m/>
    <s v="Start-up stage\Venture"/>
    <s v="Autocandidatura"/>
    <s v="Autocandidatura"/>
    <s v="Luca Occhipinti"/>
    <s v="luca.occhipinti@lualtek.io"/>
    <x v="761"/>
    <d v="2023-11-20T00:00:00"/>
    <x v="0"/>
    <s v="VV5"/>
    <m/>
    <x v="9"/>
    <s v="Yes"/>
    <m/>
    <s v="Installazioni: 5 in serra, 2 in campo aperto_x000a_Valore delle offerte inviate: 30.000 euro_x000a_Ricavi attesi: 2023: €200k; 2024e: €215k; 2025e: €505k; 2026e: €1,4m; 2027e: €2,5m; 2028e: €3,6m_x000a_Fundraising: €650k._x000a__x000a_&gt; Sentiti in call dal team VV6. motivo rejection: al momento raccolgono solo tramite crowfunding. Da monitorare."/>
    <d v="2023-11-09T00:00:00"/>
    <x v="259"/>
    <s v="OUT"/>
    <m/>
    <m/>
    <m/>
    <m/>
    <m/>
    <m/>
    <m/>
    <m/>
    <m/>
    <m/>
    <m/>
    <m/>
    <m/>
    <m/>
    <m/>
    <m/>
    <m/>
    <m/>
    <m/>
    <m/>
    <m/>
    <m/>
    <m/>
    <m/>
    <m/>
  </r>
  <r>
    <s v="Ok"/>
    <s v="Ok"/>
    <s v="Ok"/>
    <x v="14"/>
    <m/>
    <n v="2967"/>
    <x v="1189"/>
    <s v="Italy"/>
    <s v="Lecco"/>
    <x v="0"/>
    <x v="3"/>
    <x v="1187"/>
    <m/>
    <s v="Start-up stage\Venture"/>
    <s v="Alessandro Pontari"/>
    <s v="Proprietaria"/>
    <s v="Ilaria Pigazzini"/>
    <s v="ilaria.pigazzini@arcan.tech"/>
    <x v="761"/>
    <d v="2023-11-27T00:00:00"/>
    <x v="0"/>
    <s v="VV5"/>
    <m/>
    <x v="9"/>
    <m/>
    <m/>
    <s v="La piattaforma è installabile sia on-premise (direttamente sui server del cliente) che in cloud (AWS, OVH etc). La piattaforma al momento analizza codice Java, C, C++, C# e Python._x000a_Modello di business: B2B, venduto tramite licenza annuale a software house e aziende corporate (banking, assicurative, sicurezza etc)_x000a_Clienti target: grandi aziende per prodotti software (Zucchetti) o quelle che possiedono grandi quantità di software (banche, società di assicurazioni) non guardano aziende piccole perchè il livello di sofisticazione del software è adatto alle aziende più grandi._x000a_Tasso di conversione del 51%_x000a_Fatturato: 2024e: €300k (80% licenze ricorrenti con 20% assesment)._x000a_Team: 2 risorse full time più altre 7 persone._x000a_Captable: 98% dei founder._x000a_Fundraising: €700k che sarà utilizzato per accelerare lo sviluppo prodotto e per lo sviluppoo commerciale della soluzione._x000a_Acqustata al 51% dall'azienda di informatica quotata TXT e-Solutions._x000a__x000a_&gt; motivo rejection: non interessati a proseguire con Vertis operazioni di venture capital."/>
    <d v="2023-11-09T00:00:00"/>
    <x v="14"/>
    <s v="OUT"/>
    <m/>
    <m/>
    <m/>
    <m/>
    <m/>
    <m/>
    <m/>
    <m/>
    <m/>
    <m/>
    <m/>
    <m/>
    <m/>
    <m/>
    <m/>
    <m/>
    <m/>
    <m/>
    <m/>
    <m/>
    <m/>
    <m/>
    <m/>
    <m/>
    <m/>
  </r>
  <r>
    <s v="Ok"/>
    <s v="Ok"/>
    <s v="Ok"/>
    <x v="229"/>
    <m/>
    <n v="2968"/>
    <x v="1190"/>
    <s v="Italy"/>
    <s v="Milano"/>
    <x v="0"/>
    <x v="3"/>
    <x v="1188"/>
    <m/>
    <s v="Start-up stage\Venture"/>
    <s v="UniCredit Start Lab"/>
    <s v="Investitori professionali"/>
    <s v="Filippo Tamburini"/>
    <s v="filippo@cargoful.tech"/>
    <x v="761"/>
    <d v="2025-01-29T00:00:00"/>
    <x v="0"/>
    <s v="VV5"/>
    <m/>
    <x v="9"/>
    <s v="Yes"/>
    <m/>
    <s v="Bocciata a febbraio 2024 con motivazione 2.b (mancato seguito)_x000a_Costituiti nel 2020_x000a_Prodotto: il loro prodotto si innesta su ERP/TMS consentendo attività di pianificazione, routing, tracciamento, ecc._x000a_Saving: Capaci di dimostrare un saving del 10/15% rispetto a sistemi adottati_x000a_Clienti: A livello commerciale ha un portafoglio clienti di circa 25 soggetti con P&amp;G come anchor client. Chiudono il 2024 con €600k circa di ricavi, con un ARR su fine anno di circa €850k. Obiettivo 2025 è di raddoppiare i risultati 2024._x000a_Team: 7 persone._x000a_Fundraised: Hanno raccolto a oggi €400k circa da un partner &quot;industriale&quot; (sviluppo sw), B4i e Berkelely Skydeck._x000a_Fundraising: Nuova raccolta: ad oggi non stanno cercando. Gli obiettivi che si sono prefissati sono in grado di raggiungerli da soli._x000a__x000a_&gt; Fatta call il 29/01 con Alessandro Pontari. Interessante, da monitorare anche se al momento non sono in raccolta."/>
    <d v="2023-11-09T00:00:00"/>
    <x v="229"/>
    <s v="OUT"/>
    <m/>
    <m/>
    <m/>
    <m/>
    <m/>
    <m/>
    <m/>
    <m/>
    <m/>
    <m/>
    <m/>
    <m/>
    <m/>
    <m/>
    <m/>
    <m/>
    <m/>
    <m/>
    <m/>
    <m/>
    <m/>
    <m/>
    <m/>
    <m/>
    <m/>
  </r>
  <r>
    <s v="Ok"/>
    <s v="Ok"/>
    <s v="Ok"/>
    <x v="107"/>
    <m/>
    <n v="2969"/>
    <x v="1191"/>
    <s v="Italy"/>
    <s v="Milano"/>
    <x v="0"/>
    <x v="3"/>
    <x v="1189"/>
    <m/>
    <s v="Start-up stage\Venture"/>
    <s v="UniCredit Start Lab"/>
    <s v="Investitori professionali"/>
    <s v="Giusy Stanziola"/>
    <s v="Giusy.Stanziola@unicredit.eu"/>
    <x v="761"/>
    <d v="2023-12-05T00:00:00"/>
    <x v="0"/>
    <s v="VV5"/>
    <m/>
    <x v="2"/>
    <m/>
    <m/>
    <s v="Bocciata a marzo 2022 con motivazione 1.a, e nel marzo 2023 con motivazione 2.a. Da monitorare._x000a_Fondata nel 2021._x000a_Hanno acquisito negli ultimi anni 2 aziende (patecipate al 60%): _x000a_- Metadorons: società italiana che lavora con le noprofit_x000a_- Azienda francese focalizzata sui servizi che utilizzano per veicolare le loro soluzioni._x000a_Transato: €600k nel 2021, €2,5m nel 2022._x000a_Team: 70-75 persone. Metadorons conta circa 20-25 persone e l'azienda francese circa 8-10 perone._x000a_Captable: L’azienda è posseduta dai 3 soci al 90%. _x000a_Fundraised: nessun round precedente. Ricevuto mini bond da UniCredit nel 2022._x000a_Fundraising: uno dei 3 soci vorrebbe uscire (meno operativo) quindi bisogna riacquistare le quote (30%), pre money da definire._x000a__x000a_&gt; motivo rejection: fase di vita (avanzata) e struttura dell'operazione."/>
    <d v="2023-11-09T00:00:00"/>
    <x v="107"/>
    <s v="OUT"/>
    <m/>
    <m/>
    <m/>
    <m/>
    <m/>
    <m/>
    <m/>
    <m/>
    <m/>
    <m/>
    <m/>
    <m/>
    <m/>
    <m/>
    <m/>
    <m/>
    <m/>
    <m/>
    <m/>
    <m/>
    <m/>
    <m/>
    <m/>
    <m/>
    <m/>
  </r>
  <r>
    <s v="Ok"/>
    <s v="Ok"/>
    <s v="Ok"/>
    <x v="259"/>
    <m/>
    <n v="2970"/>
    <x v="1192"/>
    <s v="Italy"/>
    <s v="Torino"/>
    <x v="11"/>
    <x v="2"/>
    <x v="1190"/>
    <m/>
    <s v="Start-up stage\Venture"/>
    <s v="UniCredit Start Lab"/>
    <s v="Investitori professionali"/>
    <s v="Giusy Stanziola"/>
    <s v="Giusy.Stanziola@unicredit.eu"/>
    <x v="761"/>
    <d v="2023-11-20T00:00:00"/>
    <x v="0"/>
    <s v="VV5"/>
    <m/>
    <x v="5"/>
    <m/>
    <m/>
    <s v="Modello di business: B2B2C._x000a_Revenue model: contratti diretti di NLT, sulla Rete (online e offline) e sulla Data Revenues._x000a_Ricavi: 2022: €1,1m; 2023e: €2,2m; 2024e: €3,9m_x000a_Fundraised: seed round da €800k _x000a_Fundraising: €1,5m per supportare l'ingresso nel mercato francese._x000a__x000a_&gt; motivo rejection: mercato di riferimento e forte competizione."/>
    <d v="2023-11-09T00:00:00"/>
    <x v="259"/>
    <s v="OUT"/>
    <m/>
    <m/>
    <m/>
    <m/>
    <m/>
    <m/>
    <m/>
    <m/>
    <m/>
    <m/>
    <m/>
    <m/>
    <m/>
    <m/>
    <m/>
    <m/>
    <m/>
    <m/>
    <m/>
    <m/>
    <m/>
    <m/>
    <m/>
    <m/>
    <m/>
  </r>
  <r>
    <s v="Ok"/>
    <s v="Ok"/>
    <s v="Ok"/>
    <x v="259"/>
    <m/>
    <n v="2971"/>
    <x v="1193"/>
    <s v="Italy"/>
    <s v="Palermo"/>
    <x v="9"/>
    <x v="2"/>
    <x v="1191"/>
    <m/>
    <s v="Start-up stage\Venture"/>
    <s v="Alessandro Scotto"/>
    <s v="Advisor"/>
    <s v="Alessandro Scotto"/>
    <s v="alessandro.scotto@rsv-service.com"/>
    <x v="762"/>
    <d v="2023-11-20T00:00:00"/>
    <x v="0"/>
    <s v="VV5"/>
    <m/>
    <x v="5"/>
    <m/>
    <m/>
    <s v="Ha come obiettivo di divenire una piattaforma online dedicata alla vendita di tutto quello che può catturare l’interesse del consumatore finale (farmacie, parafarmacia, sanitarie, ecc)._x000a_Ricavi 2024e: €8m; 2025e: €16,7m; 2026e: €28,3m_x000a_EBITDA 2024e: €1m; 2025e: €1,8m; 2026e: €2,4m_x000a__x000a_&gt; motivo rejection: settore di riferimento (alta competizione)."/>
    <d v="2023-11-10T00:00:00"/>
    <x v="259"/>
    <s v="OUT"/>
    <m/>
    <m/>
    <m/>
    <m/>
    <m/>
    <m/>
    <m/>
    <m/>
    <m/>
    <m/>
    <m/>
    <m/>
    <m/>
    <m/>
    <m/>
    <m/>
    <m/>
    <m/>
    <m/>
    <m/>
    <m/>
    <m/>
    <m/>
    <m/>
    <m/>
  </r>
  <r>
    <s v="Ok"/>
    <s v="Ok"/>
    <s v="Ok"/>
    <x v="107"/>
    <m/>
    <n v="2972"/>
    <x v="1194"/>
    <s v="Italy"/>
    <s v="Perugia"/>
    <x v="21"/>
    <x v="3"/>
    <x v="1192"/>
    <m/>
    <s v="Start-up stage\Venture"/>
    <s v="Francesco Meneschincheri-BizPlace"/>
    <s v="Advisor"/>
    <s v="Francesco Meneschincheri"/>
    <s v="francesco.meneschincheri@bizplace.it"/>
    <x v="763"/>
    <d v="2023-11-29T00:00:00"/>
    <x v="0"/>
    <s v="VV5"/>
    <m/>
    <x v="3"/>
    <m/>
    <m/>
    <s v="US based con sedi operative in Italia e Svizzera._x000a_Ricavi: 2024e: $3m; 2025e: $10m; 2026e: $30m; 2027e: $100m_x000a_Fundraised: $3,5m (a cui ha partecipato anche NovaCapital)_x000a_Fundraising: $3m da utilizzare per l'acquisto di strumentazione da laboratorio e all'assunzione di risorse._x000a__x000a_&gt; motivo rejection: fase di vita, dubbi anche su management poco convincente."/>
    <d v="2023-11-13T00:00:00"/>
    <x v="107"/>
    <s v="OUT"/>
    <m/>
    <m/>
    <m/>
    <m/>
    <m/>
    <m/>
    <m/>
    <m/>
    <m/>
    <m/>
    <m/>
    <m/>
    <m/>
    <m/>
    <m/>
    <m/>
    <m/>
    <m/>
    <m/>
    <m/>
    <m/>
    <m/>
    <m/>
    <m/>
    <m/>
  </r>
  <r>
    <s v="Ok"/>
    <s v="Ok"/>
    <s v="Ok"/>
    <x v="139"/>
    <m/>
    <n v="2973"/>
    <x v="1195"/>
    <s v="Italy"/>
    <s v="Torino"/>
    <x v="11"/>
    <x v="3"/>
    <x v="1193"/>
    <m/>
    <s v="Start-up stage\Venture"/>
    <s v="Niccolò de Leva-IAG"/>
    <s v="Investitori professionali"/>
    <s v="Aurora Maggio"/>
    <s v="aurora@zefi.ai"/>
    <x v="763"/>
    <d v="2023-12-12T00:00:00"/>
    <x v="0"/>
    <s v="VV5"/>
    <m/>
    <x v="3"/>
    <s v="Yes"/>
    <m/>
    <s v="Sede legale in Puglia. Ad oggi non c'è ancora una sede operativa. _x000a_Al momento sono in private beta con 10 società (tra cui Unobravo, Bending Spoons); vorrebbero offrire la versione beta ad altre 10 scaleup, così da avere per Q2 2024 circa venti aziende convertite e partire con il lancio del prodotto sul mercato (modello SaaS; €40-50 / seat / utente)._x000a_Clienti target: product manager in aziende con 100-500 dipendenti (scaleup tech), ma non escludono la possibilità di aziende più piccole (come spin off) e aziende più grandi._x000a_Team composto da 5 persone strutturato e con esperienze pregresse._x000a_Fundraising: SAFE da €1,75m con spazio disponibile per €450k. Ad oggi hanno ricevuto commitment da 360Capital (lead investor) per €700k, Exor (follow-on), Plug &amp; Play, B Heroes, Seven, business angels. Cap alla post-money valuation di €6,75m (no floor); sconto del 20%. In merito alla tempistiche di chiusura del round, nelle prossime settimane vogliono ultimare la struttura finale della captable. Potrebbero poi raccogliere i capitali anche progressivamente._x000a_Ricevuta data room, analisi in corso. Fatta call il 04/12 con Lucrezia Luccotti di 360Capitcal (dubbi su giovane età del team e su capacità commerciali, inoltre, non riescono a trovare un investitore istituzionale) e il 07/12 call di aggiornamento con il founder. _x000a__x000a_&gt; motivo rejection: fase di vita, è pre revenues, non ha ancora traction commerciale e il prdotto non è ancora sul mercato. Da monitorare"/>
    <d v="2023-11-13T00:00:00"/>
    <x v="139"/>
    <s v="OUT"/>
    <m/>
    <m/>
    <m/>
    <m/>
    <m/>
    <m/>
    <m/>
    <m/>
    <m/>
    <m/>
    <m/>
    <m/>
    <m/>
    <m/>
    <m/>
    <m/>
    <m/>
    <m/>
    <m/>
    <m/>
    <m/>
    <m/>
    <m/>
    <m/>
    <m/>
  </r>
  <r>
    <s v="Ok"/>
    <s v="Ok"/>
    <s v="Ok"/>
    <x v="101"/>
    <m/>
    <n v="137"/>
    <x v="1196"/>
    <s v="Italy"/>
    <s v="Torino"/>
    <x v="11"/>
    <x v="3"/>
    <x v="1194"/>
    <m/>
    <s v="Start-up stage\Venture"/>
    <s v="Paolo Pari-Always"/>
    <s v="Altri"/>
    <s v="Elena Bizzotto"/>
    <s v="EBIZZOTTO@KPMG.IT"/>
    <x v="55"/>
    <d v="2024-01-22T00:00:00"/>
    <x v="0"/>
    <s v="VV5"/>
    <m/>
    <x v="6"/>
    <m/>
    <m/>
    <s v="Revenue model: subscription/SaaS/pay per use._x000a_Captable: 53,3% del founders, 18,9% Altec S.p.A. Joint Ventures tra Thales Group, Leonardo e l’Agenzia Spaziale Italiana; 3,4% detenuto da Always Holding; 24,2% da BA._x000a_Fatturato 2022: €1,2m (di cui 50% sono contratti attivi e 50% nell’agenzia spaziale)._x000a_Fundraising: €1,6m ad una pre money valuation di €5m._x000a__x000a_&gt; motivo rejection: Dubbi sul prodotto, non ottimizzano le immagini dei dati satellitari (come Focoos AI) e management non convincente. "/>
    <d v="2017-12-06T00:00:00"/>
    <x v="101"/>
    <s v="OUT"/>
    <m/>
    <m/>
    <m/>
    <m/>
    <m/>
    <m/>
    <m/>
    <m/>
    <m/>
    <m/>
    <m/>
    <m/>
    <m/>
    <m/>
    <m/>
    <m/>
    <m/>
    <m/>
    <m/>
    <m/>
    <m/>
    <m/>
    <m/>
    <m/>
    <m/>
  </r>
  <r>
    <s v="Ok"/>
    <s v="Ok"/>
    <s v="Ok"/>
    <x v="232"/>
    <m/>
    <n v="2973"/>
    <x v="1197"/>
    <s v="Italy"/>
    <s v="Padova"/>
    <x v="13"/>
    <x v="1"/>
    <x v="1195"/>
    <m/>
    <s v="Start-up stage\Venture"/>
    <s v="Autocandidatura"/>
    <s v="Autocandidatura"/>
    <s v="Giorgio Scura"/>
    <s v="giorgio.scura@decripto.org"/>
    <x v="764"/>
    <d v="2023-12-18T00:00:00"/>
    <x v="0"/>
    <s v="VV5"/>
    <m/>
    <x v="3"/>
    <m/>
    <m/>
    <s v="Start up innovativa incubata dall'Università Federico II di Napoli_x000a_Team: 5 founders e più di 20 collaboratori_x000a_+50k utenti al mese_x000a_Clienti target: retail o gruppi di investitori, avvocati che seguono investitori truffati_x000a_Venduto certificazione del Web3 (Telepass)_x000a_Fatturato 2023e: €30k_x000a_Round: €500k per finalizzare prodotto._x000a__x000a_&gt; motivo rejection: fase di vita. Da monitorare"/>
    <d v="2023-11-15T00:00:00"/>
    <x v="232"/>
    <s v="OUT"/>
    <m/>
    <m/>
    <m/>
    <m/>
    <m/>
    <m/>
    <m/>
    <m/>
    <m/>
    <m/>
    <m/>
    <m/>
    <m/>
    <m/>
    <m/>
    <m/>
    <m/>
    <m/>
    <m/>
    <m/>
    <m/>
    <m/>
    <m/>
    <m/>
    <m/>
  </r>
  <r>
    <s v="Ok"/>
    <s v="Ok"/>
    <s v="Ok"/>
    <x v="14"/>
    <m/>
    <n v="2974"/>
    <x v="1198"/>
    <s v="Italy"/>
    <s v="Milano"/>
    <x v="0"/>
    <x v="6"/>
    <x v="1196"/>
    <m/>
    <s v="Start-up stage\Venture"/>
    <s v="Marco Micozzi-Le Village"/>
    <s v="Altri"/>
    <s v="Marco Micozzi-Le Village"/>
    <s v="marco.micozzi@levillagebyca.com"/>
    <x v="764"/>
    <d v="2023-11-27T00:00:00"/>
    <x v="0"/>
    <s v="VV5"/>
    <m/>
    <x v="3"/>
    <m/>
    <m/>
    <s v="Fondata nel 2023._x000a_Revenue model: €99 / dipendente._x000a_Pre-revenues. Entro il 2025 ha l'obiettivo di realizzare €500k di MRR (200 aziende clienti, 4k dipendenti)._x000a__x000a_&gt; Motivo rejection: fase di vita, difendibilità dell'iniziativa "/>
    <d v="2023-11-15T00:00:00"/>
    <x v="14"/>
    <s v="OUT"/>
    <m/>
    <m/>
    <m/>
    <m/>
    <m/>
    <m/>
    <m/>
    <m/>
    <m/>
    <m/>
    <m/>
    <m/>
    <m/>
    <m/>
    <m/>
    <m/>
    <m/>
    <m/>
    <m/>
    <m/>
    <m/>
    <m/>
    <m/>
    <m/>
    <m/>
  </r>
  <r>
    <s v="Ok"/>
    <s v="Ok"/>
    <s v="Ok"/>
    <x v="93"/>
    <m/>
    <n v="2975"/>
    <x v="1199"/>
    <s v="Italy"/>
    <s v="Torino"/>
    <x v="11"/>
    <x v="3"/>
    <x v="1197"/>
    <m/>
    <s v="Start-up stage\Venture"/>
    <s v="Marco Micozzi-Le Village"/>
    <s v="Altri"/>
    <s v="Pietro Pollichieni"/>
    <s v="pietro@qadra.com"/>
    <x v="764"/>
    <d v="2024-03-04T00:00:00"/>
    <x v="0"/>
    <s v="VV5"/>
    <m/>
    <x v="3"/>
    <s v="Yes"/>
    <m/>
    <s v="Rejected a novembre 2023 con motivazione 1.a_x000a_Business model: prima focalizzati sul B2C, ora B2B_x000a_ARR: €120k a dicembre 2023_x000a_Obiettivi 2024: 8-9 clienti e ARR €500k-€600k_x000a_Cash burn: €15k/mese Traction: primi 4 clienti olympia, gamma (solo queste due fatturano), GWA, camperio Team: 5 persone full time, 1 part time _x000a_Team: 5 persone full time, 1 part time _x000a_Clienti: primi 4 clienti Olympia, Gamma (solo queste due fatturano), GWA e Camperio (chiuso contratto a gennario 2024)_x000a_Clienti target: SIM, SGR, family office e private bank_x000a_Partner: system integrator e core banking providers _x000a_Fundraised: €1,2m ad una pre money €3,6m con cui hanno costruito la piattaforma _x000a_Fundraising: €600k ad una pre money di €4m per assumere un commerciale e assumere personale prodotto._x000a__x000a_&gt; motivo rejection: fase di vita. Da monitorare. Ci mandano BP e deck aggiornato."/>
    <d v="2023-11-15T00:00:00"/>
    <x v="93"/>
    <s v="OUT"/>
    <m/>
    <m/>
    <m/>
    <m/>
    <m/>
    <m/>
    <m/>
    <m/>
    <m/>
    <m/>
    <m/>
    <m/>
    <m/>
    <m/>
    <m/>
    <m/>
    <m/>
    <m/>
    <m/>
    <m/>
    <m/>
    <m/>
    <m/>
    <m/>
    <m/>
  </r>
  <r>
    <s v="Ok"/>
    <s v="Ok"/>
    <s v="Ok"/>
    <x v="46"/>
    <m/>
    <n v="2976"/>
    <x v="1200"/>
    <s v="Italy"/>
    <s v="Bari"/>
    <x v="6"/>
    <x v="8"/>
    <x v="1198"/>
    <m/>
    <s v="Start-up stage\Venture"/>
    <s v="Marco Micozzi-Le Village"/>
    <s v="Altri"/>
    <s v="Marco Micozzi-Le Village"/>
    <s v="marco.micozzi@levillagebyca.com"/>
    <x v="764"/>
    <d v="2024-06-10T00:00:00"/>
    <x v="0"/>
    <s v="VV5"/>
    <m/>
    <x v="3"/>
    <m/>
    <m/>
    <s v="Rejected a novembre 2023 con motivazione 1.a_x000a_Team composto da persone con esperienza nel settore energetico_x000a_il deck non contiene informazioni economiche_x000a_Fundraising: SAFE da €500k _x000a__x000a_&gt;  motivo rejection: fase di vita"/>
    <d v="2023-11-15T00:00:00"/>
    <x v="46"/>
    <s v="OUT"/>
    <m/>
    <m/>
    <m/>
    <m/>
    <m/>
    <m/>
    <m/>
    <m/>
    <m/>
    <m/>
    <m/>
    <m/>
    <m/>
    <m/>
    <m/>
    <m/>
    <m/>
    <m/>
    <m/>
    <m/>
    <m/>
    <m/>
    <m/>
    <m/>
    <m/>
  </r>
  <r>
    <s v="Ok"/>
    <s v="Ok"/>
    <s v="Ok"/>
    <x v="137"/>
    <m/>
    <n v="2978"/>
    <x v="1201"/>
    <s v="Italy"/>
    <s v="Padova"/>
    <x v="13"/>
    <x v="3"/>
    <x v="1199"/>
    <m/>
    <s v="Start-up stage\Venture"/>
    <s v="Marco Micozzi-Le Village"/>
    <s v="Altri"/>
    <s v="Andrea Agostini"/>
    <s v="andrea.agostini@ekore.it"/>
    <x v="764"/>
    <d v="2024-02-05T00:00:00"/>
    <x v="0"/>
    <s v="VV5"/>
    <m/>
    <x v="3"/>
    <s v="Yes"/>
    <m/>
    <s v="Clienti:Pizzarotti, HabiSmart, Politecnico di Milano, COIMA, Le Village._x000a_Risparmio dei clienti: dal 5% al 30% in meno dei costi (Aeroporto risparmio del 57%)_x000a_Clienti attivi: 5_x000a_Pricing: il software costa 800€ al mese (€8k-€12k/anno) per la versione base, versione premium €20k-€25k/anno_x000a_Revenue model: SaaS_x000a_Ricavi 2023e: €150k (€500k previsti da piano) di cui €20k licenze e €130k progetto/sviluppo, 2024e: €2m; 2025e: €3,5m_x000a_EBITDA: 2023e: €20k, 2024e: €350k; 2025e: €1,2m_x000a_Team: 5 persone (di cui 3 full time e 2 part time), tutti con esperienza pregressa in settore ICT e costruzioni._x000a_Fundraised: €125k con CDP ad una pre money di €2,5m_x000a_Captable: maggioranza dei founder, 20% detenuta da una società software house (betek)._x000a_Fundraising: €800k ad una pre money ancora da definire (hanno in mente €7m-€8m) da utilizzare per attività di marketing, implementare il prodotto, recruitment. Da piano è previsto un altro round da €500k per poi andare in break even._x000a_Più machine learning che AI, il prodotto potrebbe essere facilmente replicabile (il risparmio garantito al cliente in edifici normali è 5% come quello dei competitor)._x000a__x000a_&gt;motivo rejection: fase di vita, dubbi anche su tecnologia facilmente replicabile."/>
    <d v="2023-11-15T00:00:00"/>
    <x v="137"/>
    <s v="OUT"/>
    <m/>
    <m/>
    <m/>
    <m/>
    <m/>
    <m/>
    <m/>
    <m/>
    <m/>
    <m/>
    <m/>
    <m/>
    <m/>
    <m/>
    <m/>
    <m/>
    <m/>
    <m/>
    <m/>
    <m/>
    <m/>
    <m/>
    <m/>
    <m/>
    <m/>
  </r>
  <r>
    <s v="Ok"/>
    <s v="Ok"/>
    <s v="Ok"/>
    <x v="14"/>
    <m/>
    <n v="2984"/>
    <x v="1202"/>
    <s v="Italy"/>
    <s v="Milano"/>
    <x v="0"/>
    <x v="7"/>
    <x v="1200"/>
    <m/>
    <s v="Start-up stage\Venture"/>
    <s v="Autocandidatura"/>
    <s v="Autocandidatura"/>
    <s v="Luigi Tittoto"/>
    <s v="luigi.tittoto@bgbweston.com"/>
    <x v="765"/>
    <d v="2023-11-27T00:00:00"/>
    <x v="0"/>
    <s v="VV5"/>
    <m/>
    <x v="9"/>
    <m/>
    <m/>
    <s v="31 brevetti _x000a_Ricavi: 2023e: €4,7m_x000a_Fundraising: €9m ad una pre money di €30m destinati allo sviluppo di nuovi prodotti, costruzione di imbarcazioni iconiche, al rafforzamento della rete di assistenza post-vendita e alla strategia di marketing e comunicazione._x000a__x000a_&gt; motivo rejection: struttura dell'operazione e per settore di riferimento"/>
    <d v="2023-11-16T00:00:00"/>
    <x v="14"/>
    <s v="OUT"/>
    <m/>
    <m/>
    <m/>
    <m/>
    <m/>
    <m/>
    <m/>
    <m/>
    <m/>
    <m/>
    <m/>
    <m/>
    <m/>
    <m/>
    <m/>
    <m/>
    <m/>
    <m/>
    <m/>
    <m/>
    <m/>
    <m/>
    <m/>
    <m/>
    <m/>
  </r>
  <r>
    <s v="Ok"/>
    <s v="Ok"/>
    <s v="Ok"/>
    <x v="232"/>
    <m/>
    <n v="2985"/>
    <x v="1203"/>
    <s v="Italy"/>
    <s v="Milano"/>
    <x v="0"/>
    <x v="3"/>
    <x v="1201"/>
    <m/>
    <s v="Start-up stage\Venture"/>
    <s v="Aleesandro Rimassa"/>
    <s v="Industriali"/>
    <s v="Nicolò Mazzocchi"/>
    <s v="nicolo.mazzocchi@algojob.it"/>
    <x v="766"/>
    <d v="2023-12-18T00:00:00"/>
    <x v="0"/>
    <s v="VV5"/>
    <m/>
    <x v="15"/>
    <s v="Yes"/>
    <m/>
    <s v="Prodotto: hanno sviluppato la parte di recruiting ma hanno qualche cliente anche sulla parte di sviluppo che viene utilizzata per: promozioni interne, inidirizzazione percorsi di formazione, cambiare lavoro all’interno dell’azienda e spot del talento ( capacità di andare ad individuare talenti a maggior potenziale) e 360 feedback (verificare livello di leadership per capire quanto è allineata quella figura)._x000a_Clienti target: società di media (500-1k dipendenti, team di talent acquisition composto da 4-6 persone) e grande dimensione (1-5k dipendenti, team di talent acquisition composto da +6 persone)._x000a_Clienti: circa 40 nei settori GDO (Coop, Carregour, Conad) retail e banking (Unicredit, Fineco e Credem), insurance (Generali, Unipol)._x000a_Business model SaaS; ACV: €35k per aziende di media dimensione; €75k per aziende di grande dimensione._x000a_Traction ad oggi: contratti chiusi con 40 aziende clienti; ARR di €400k. ARR in pipeline: €3,7m._x000a_Obiettivo nei prossimi 12 mesi: ARR di €1m e iniziare ad internazionalizzare la soluzione._x000a_Team: 10 persone._x000a_Fundraised: finanziamento con banca Intesa da €400k,SAFE da €300k in cui sono entrati  operatori e founder (Zaccariello di ATIDA, Rimassa di radical HR) condizioni: bottom da €5m senza cap ma con 15% sconto su prossimo round. _x000a_Fundraising: €1,4m-€1,7m di cui €1,2m già committati da un fondo svizzero (14peaks capital) per €500k-€700k più altri follower ad una pre money di €6,5m._x000a__x000a_ &gt; motivo rejection: diversificazione del portafoglio."/>
    <d v="2023-11-17T00:00:00"/>
    <x v="232"/>
    <s v="OUT"/>
    <m/>
    <m/>
    <m/>
    <m/>
    <m/>
    <m/>
    <m/>
    <m/>
    <m/>
    <m/>
    <m/>
    <m/>
    <m/>
    <m/>
    <m/>
    <m/>
    <m/>
    <m/>
    <m/>
    <m/>
    <m/>
    <m/>
    <m/>
    <m/>
    <m/>
  </r>
  <r>
    <s v="Ok"/>
    <s v="Ok"/>
    <s v="Ok"/>
    <x v="14"/>
    <m/>
    <n v="2986"/>
    <x v="1204"/>
    <s v="Italy"/>
    <s v="Crotone"/>
    <x v="33"/>
    <x v="3"/>
    <x v="1202"/>
    <m/>
    <s v="Start-up stage\Venture"/>
    <s v="Autocandidatura"/>
    <s v="Autocandidatura"/>
    <s v="Bruno Reale "/>
    <s v="bruno.reale@new-com.it"/>
    <x v="767"/>
    <d v="2023-11-27T00:00:00"/>
    <x v="0"/>
    <s v="VV5"/>
    <m/>
    <x v="1"/>
    <m/>
    <m/>
    <s v="Costo di attivazione: €300._x000a_Revenue model: per sbloccare la linea internet, ogni utente deve guardare ogni giorno 5 minuti di pubblicità; gli sponsor, in base alla durata dello spot, pagano a NewCOM da €0,07 a €0,10 / visualizzazione. _x000a_Traction ad oggi: 4,5k utenti naviganti che generano 45k visualizzazioni / giorno._x000a__x000a_&gt; Motivo rejection: business model, settore di riferimento "/>
    <d v="2023-11-20T00:00:00"/>
    <x v="14"/>
    <s v="OUT"/>
    <m/>
    <m/>
    <m/>
    <m/>
    <m/>
    <m/>
    <m/>
    <m/>
    <m/>
    <m/>
    <m/>
    <m/>
    <m/>
    <m/>
    <m/>
    <m/>
    <m/>
    <m/>
    <m/>
    <m/>
    <m/>
    <m/>
    <m/>
    <m/>
    <m/>
  </r>
  <r>
    <s v="Ok"/>
    <s v="Ok"/>
    <s v="Ok"/>
    <x v="139"/>
    <m/>
    <n v="2988"/>
    <x v="1205"/>
    <s v="Italy"/>
    <s v="Roma"/>
    <x v="7"/>
    <x v="1"/>
    <x v="1203"/>
    <m/>
    <s v="Start-up stage\Venture"/>
    <s v="Autocandidatura"/>
    <s v="Autocandidatura"/>
    <s v="Lorenzo Plazzotta"/>
    <s v="lorenzo.plazzotta@cbdigitalcompany.com"/>
    <x v="767"/>
    <d v="2023-12-12T00:00:00"/>
    <x v="0"/>
    <s v="VV5"/>
    <m/>
    <x v="5"/>
    <m/>
    <m/>
    <s v="Tra i clienti di WSF Odds: Sisal, Betclic, Altenar. _x000a_Business model: B2B e B2C_x000a_Ricavi: 2023e: €340k su parte B2B e €310k su B2C._x000a_Fundraising: in raccolta per €3m da impiegare per il 65% in WSF Odds e il 35% in Chiamarsi Bomber._x000a__x000a_&gt; motivo rejection: settore di riferimento (betting)."/>
    <d v="2023-11-20T00:00:00"/>
    <x v="139"/>
    <s v="OUT"/>
    <m/>
    <m/>
    <m/>
    <m/>
    <m/>
    <m/>
    <m/>
    <m/>
    <m/>
    <m/>
    <m/>
    <m/>
    <m/>
    <m/>
    <m/>
    <m/>
    <m/>
    <m/>
    <m/>
    <m/>
    <m/>
    <m/>
    <m/>
    <m/>
    <m/>
  </r>
  <r>
    <s v="Ok"/>
    <s v="Ok"/>
    <s v="Ok"/>
    <x v="211"/>
    <m/>
    <n v="2989"/>
    <x v="1206"/>
    <s v="Italy"/>
    <s v="Milano"/>
    <x v="0"/>
    <x v="3"/>
    <x v="1204"/>
    <m/>
    <s v="Start-up stage\Venture"/>
    <s v="Stefano Vendramini-My Draco"/>
    <s v="Advisor"/>
    <s v="Omar Odino"/>
    <s v="omar.odino@kleecks.com"/>
    <x v="768"/>
    <d v="2024-01-15T00:00:00"/>
    <x v="0"/>
    <s v="VV5"/>
    <m/>
    <x v="2"/>
    <m/>
    <m/>
    <s v="Traction: Ad oggi i maggiori clienti sono il gruppo LVMH, Fendi, Prada, Falconeri, Sky, ITA Airways, MSC, Zurich._x000a_Partner: EY, Pwc, Jakala, Reply, Cerved, Havas, Salesforce._x000a_Pricing: dai €10k-€12k/anno fino a €400k-€700k/anno._x000a_Clienti: 60_x000a_Competition: I maggiori competitor di Kleecks sono Semrush, SEO Clarity, Verbolia, SIO Digital, SE Ranking._x000a_Revenue: 2021: € 840k, 2022: € 2,2m, 2023e: chiuderanno a €3,5m contro i €4,6m previsti._x000a_Team: 23 persone più alcuni collabotatori esterni._x000a_Fundraising: Ad oggi l'azienda ha raggiunto i propri risultati in Bootstrapping. Per il Q1 24 è previsto un round da € 5m (soft commitment da €1m-€2m da alcuni fondi) con una valutazione Pre-Money di €25m._x000a_Use of Funds: 60% Sales per costruire il team in UK e USA, 25% Marketing e il 15% nel R&amp;D._x000a__x000a_&gt; motivo rejection: struttura dell'operazione (pre money alta)."/>
    <d v="2023-11-21T00:00:00"/>
    <x v="211"/>
    <s v="OUT"/>
    <m/>
    <m/>
    <m/>
    <m/>
    <m/>
    <m/>
    <m/>
    <m/>
    <m/>
    <m/>
    <m/>
    <m/>
    <m/>
    <m/>
    <m/>
    <m/>
    <m/>
    <m/>
    <m/>
    <m/>
    <m/>
    <m/>
    <m/>
    <m/>
    <m/>
  </r>
  <r>
    <s v="Ok"/>
    <s v="Ok"/>
    <s v="Ok"/>
    <x v="14"/>
    <m/>
    <n v="2991"/>
    <x v="1207"/>
    <s v="Italy"/>
    <s v="Napoli"/>
    <x v="12"/>
    <x v="2"/>
    <x v="1205"/>
    <m/>
    <s v="Start-up stage\Venture"/>
    <s v="Autocandidatura"/>
    <s v="Autocandidatura"/>
    <s v="Salvatore Riccio"/>
    <s v="communications@mondialbonyservice.it"/>
    <x v="769"/>
    <d v="2023-11-27T00:00:00"/>
    <x v="0"/>
    <s v="VV5"/>
    <m/>
    <x v="5"/>
    <m/>
    <m/>
    <s v="Traction:Ad oggi la società opera in 50 paesi europei e sono supportati da 454 agenti._x000a_Fundraising: € 1m _x000a_Use of Funds: Acquisizione di licenze per iniziative all'avanguardi ed espansione del portafoglio servizi per includere pagamenti delle bollette._x000a__x000a_&gt; Motivo rejection: settore di riferimento, basso livello di tecnologia."/>
    <d v="2023-11-22T00:00:00"/>
    <x v="14"/>
    <s v="OUT"/>
    <m/>
    <m/>
    <m/>
    <m/>
    <m/>
    <m/>
    <m/>
    <m/>
    <m/>
    <m/>
    <m/>
    <m/>
    <m/>
    <m/>
    <m/>
    <m/>
    <m/>
    <m/>
    <m/>
    <m/>
    <m/>
    <m/>
    <m/>
    <m/>
    <m/>
  </r>
  <r>
    <s v="Ok"/>
    <s v="Ok"/>
    <s v="Ok"/>
    <x v="14"/>
    <m/>
    <n v="2993"/>
    <x v="1208"/>
    <s v="Italy"/>
    <s v="N.A. Italy"/>
    <x v="3"/>
    <x v="2"/>
    <x v="1206"/>
    <m/>
    <s v="Start-up stage\Venture"/>
    <s v="Autocandidatura"/>
    <s v="Autocandidatura"/>
    <s v="Maria Grazia Civita"/>
    <s v="mg.civita@mov-eng.com"/>
    <x v="769"/>
    <d v="2023-11-27T00:00:00"/>
    <x v="0"/>
    <s v="VV5"/>
    <m/>
    <x v="5"/>
    <m/>
    <m/>
    <s v="Hanno prodotto 6 modelli di bici elettriche._x000a_Business model: B2B e B2C (acquisto diretto o finanziato)._x000a_Il deck non contiene informazioni economiche attuali_x000a_Ricavi attesi 2030: €256m_x000a_EBIT atteso 2030e: €73m_x000a__x000a_&gt; motivo rejection: settore di riferimento"/>
    <d v="2023-11-22T00:00:00"/>
    <x v="14"/>
    <s v="OUT"/>
    <m/>
    <m/>
    <m/>
    <m/>
    <m/>
    <m/>
    <m/>
    <m/>
    <m/>
    <m/>
    <m/>
    <m/>
    <m/>
    <m/>
    <m/>
    <m/>
    <m/>
    <m/>
    <m/>
    <m/>
    <m/>
    <m/>
    <m/>
    <m/>
    <m/>
  </r>
  <r>
    <s v="Ok"/>
    <s v="Ok"/>
    <s v="Ok"/>
    <x v="232"/>
    <m/>
    <n v="2997"/>
    <x v="1209"/>
    <s v="Italy"/>
    <s v="Latina"/>
    <x v="7"/>
    <x v="3"/>
    <x v="1207"/>
    <m/>
    <s v="Start-up stage\Venture"/>
    <s v="Mario Pascarella-FP Corporate Finance"/>
    <s v="Advisor"/>
    <s v="Mario Pascarella"/>
    <s v="m.pascarella@fpcorporatefinance.eu"/>
    <x v="769"/>
    <d v="2023-12-18T00:00:00"/>
    <x v="0"/>
    <s v="VV5"/>
    <m/>
    <x v="9"/>
    <m/>
    <m/>
    <s v="Tecnologia: L'azienda dispone di 3 brevetti._x000a_Traction: Fatturato Neptune: 2020: €600k; 2021: €780k; 2022: € 800k 2023 e: € 3m_x000a_Fatturato Cosimic: 2020: €250k; 2021: €480k; 2022: €500k 2023 e: € 1m_x000a_Tra i principali clienti figurano numerose aziende di gestione delle acque come Acea, Acque Veronesi, Gruppo Amag._x000a__x000a_&gt; motivo rejection: i soci hanno deciso di non portare avanti operazioni di apertura del capitale a fondi di VC/PE."/>
    <d v="2023-11-22T00:00:00"/>
    <x v="232"/>
    <s v="OUT"/>
    <m/>
    <m/>
    <m/>
    <m/>
    <m/>
    <m/>
    <m/>
    <m/>
    <m/>
    <m/>
    <m/>
    <m/>
    <m/>
    <m/>
    <m/>
    <m/>
    <m/>
    <m/>
    <m/>
    <m/>
    <m/>
    <m/>
    <m/>
    <m/>
    <m/>
  </r>
  <r>
    <s v="Ok"/>
    <s v="Ok"/>
    <s v="Ok"/>
    <x v="261"/>
    <m/>
    <n v="2998"/>
    <x v="1210"/>
    <s v="Italy"/>
    <s v="N.A. Italy"/>
    <x v="3"/>
    <x v="2"/>
    <x v="1208"/>
    <m/>
    <s v="Start-up stage\Venture"/>
    <s v="Autocandidatura"/>
    <s v="Autocandidatura"/>
    <s v="Giovanni Veroni"/>
    <s v="g.veroni@hypesound.it"/>
    <x v="769"/>
    <d v="2024-09-09T00:00:00"/>
    <x v="0"/>
    <s v="VV5"/>
    <m/>
    <x v="3"/>
    <s v="Yes"/>
    <m/>
    <s v="Bocciati a dicembre 2023 con motivazioone 1.a (fase di vita)_x000a_Team: 4 persone (di cui 2 Founders)_x000a_Settore: Il settore &quot;bioproduzione sostenibile&quot; si riferisce a processi industriali o agricoli che coinvolgono l'utilizzo di organismi biologici, come microorganismi, piante o animali, per produrre beni o servizi in modo sostenibile dal punto di vista ambientale, sociale ed economico._x000a_Fundraised: €65k da Invitalia._x000a_Fundraising: €1.2m ad una pre-money di €3.8m (di cui €1m già committed)._x000a__x000a_&gt; motivo rejection: fase di vita e struttura del round (rimangono disponibili solo €200k)."/>
    <d v="2023-11-22T00:00:00"/>
    <x v="261"/>
    <s v="OUT"/>
    <m/>
    <m/>
    <m/>
    <m/>
    <m/>
    <m/>
    <m/>
    <m/>
    <m/>
    <m/>
    <m/>
    <m/>
    <m/>
    <m/>
    <m/>
    <m/>
    <m/>
    <m/>
    <m/>
    <m/>
    <m/>
    <m/>
    <m/>
    <m/>
    <m/>
  </r>
  <r>
    <s v="Ok"/>
    <s v="Ok"/>
    <s v="Ok"/>
    <x v="232"/>
    <m/>
    <n v="2999"/>
    <x v="1211"/>
    <s v="Italy"/>
    <s v="Torino"/>
    <x v="11"/>
    <x v="3"/>
    <x v="1209"/>
    <m/>
    <s v="Other early stage\Late stage"/>
    <s v="Davide Rossi-N1 Advisor"/>
    <s v="Advisor"/>
    <s v="Davide Rossi"/>
    <s v="d.rossi@n1advisor.it"/>
    <x v="770"/>
    <d v="2023-12-18T00:00:00"/>
    <x v="0"/>
    <s v="VV5"/>
    <m/>
    <x v="3"/>
    <s v="Yes"/>
    <m/>
    <s v="Clienti target: Associazioni, scuole, comuni, aziende, condomini e università._x000a_Team: 6 persone _x000a_Business model: SaaS_x000a_Revenues: 2023: €50k,2024e: €2m_x000a_Fundraising: SAFE da €500-700k_x000a__x000a_&gt; motivo rejection: fase di vita. Da monitorare."/>
    <d v="2023-11-24T00:00:00"/>
    <x v="232"/>
    <s v="OUT"/>
    <m/>
    <m/>
    <m/>
    <m/>
    <m/>
    <m/>
    <m/>
    <m/>
    <m/>
    <m/>
    <m/>
    <m/>
    <m/>
    <m/>
    <m/>
    <m/>
    <m/>
    <m/>
    <m/>
    <m/>
    <m/>
    <m/>
    <m/>
    <m/>
    <m/>
  </r>
  <r>
    <s v="Ok"/>
    <s v="Ok"/>
    <s v="Ok"/>
    <x v="107"/>
    <m/>
    <n v="3000"/>
    <x v="1212"/>
    <s v="Italy"/>
    <s v="Parma"/>
    <x v="1"/>
    <x v="3"/>
    <x v="1210"/>
    <m/>
    <s v="Start-up stage\Venture"/>
    <s v="Davide Rossi-N1 Advisor"/>
    <s v="Advisor"/>
    <s v="Davide Rossi"/>
    <s v="d.rossi@n1advisor.it"/>
    <x v="771"/>
    <d v="2023-12-05T00:00:00"/>
    <x v="0"/>
    <s v="VV5"/>
    <m/>
    <x v="3"/>
    <m/>
    <m/>
    <s v="Clienti target: Aziende, professionisti, Istituti sanitari, Banche e assicurazioni, scuola e Pubblica Amministrazione_x000a_Captable: 100% dei founder._x000a_Fundraising: €515k nel 2024_x000a__x000a_&gt; motivo rejection: fase di vita"/>
    <d v="2023-11-27T00:00:00"/>
    <x v="107"/>
    <s v="OUT"/>
    <m/>
    <m/>
    <m/>
    <m/>
    <m/>
    <m/>
    <m/>
    <m/>
    <m/>
    <m/>
    <m/>
    <m/>
    <m/>
    <m/>
    <m/>
    <m/>
    <m/>
    <m/>
    <m/>
    <m/>
    <m/>
    <m/>
    <m/>
    <m/>
    <m/>
  </r>
  <r>
    <s v="Ok"/>
    <s v="Ok"/>
    <s v="Ok"/>
    <x v="93"/>
    <m/>
    <n v="3007"/>
    <x v="1213"/>
    <s v="Italy"/>
    <s v="N.A. Italy"/>
    <x v="3"/>
    <x v="3"/>
    <x v="1211"/>
    <m/>
    <s v="Start-up stage\Venture"/>
    <s v="Premio Nazionale Innovazione"/>
    <s v="Altri"/>
    <s v="Claudia Del Monte"/>
    <s v="claudia.delmonte@socialfare.org"/>
    <x v="771"/>
    <d v="2024-03-04T00:00:00"/>
    <x v="0"/>
    <s v="VV5"/>
    <m/>
    <x v="3"/>
    <m/>
    <m/>
    <s v="Rejected a dicembre 2023 con motivazione 1.a_x000a_Revenue model: riceva una commissione dall'ente che si aggiudica il corso._x000a_Risultati:_x000a_370 richieste corsi; _x000a_498 corsi_x000a_convertito +120 PMI_x000a_Team: esperienza decennale nel mercato di riferimento e in innovazione e start up_x000a_Cliente target: PMI tra i 10 e 250 dipendenti._x000a_Ricavi transati: 2023: €53k; 2024e: €311k (transato gennaio 2024: €21k); 2025e: €1,7; 2026e: €5,6m; 2027e: €12,7m; 2028e: €27,4m_x000a_EBITDA: 2024e: -€150k; 2025e: -€387k; 2026e: -€355k; 2027e: €321k; 2028e: €2,2m_x000a_Fundraised: €500k _x000a__x000a_&gt; motivo rejection:  fase di vita."/>
    <d v="2023-11-27T00:00:00"/>
    <x v="93"/>
    <s v="OUT"/>
    <m/>
    <m/>
    <m/>
    <m/>
    <m/>
    <m/>
    <m/>
    <m/>
    <m/>
    <m/>
    <m/>
    <m/>
    <m/>
    <m/>
    <m/>
    <m/>
    <m/>
    <m/>
    <m/>
    <m/>
    <m/>
    <m/>
    <m/>
    <m/>
    <m/>
  </r>
  <r>
    <s v="Ok"/>
    <s v="Ok"/>
    <s v="Ok"/>
    <x v="180"/>
    <m/>
    <n v="3014"/>
    <x v="1214"/>
    <s v="Italy"/>
    <s v="Bari"/>
    <x v="6"/>
    <x v="3"/>
    <x v="1212"/>
    <m/>
    <s v="Start-up stage\Venture"/>
    <s v="Autocandidatura"/>
    <s v="Autocandidatura"/>
    <s v="Giacomo Barone"/>
    <s v="giacomo.barone@hiop.io"/>
    <x v="772"/>
    <d v="2024-07-15T00:00:00"/>
    <x v="0"/>
    <s v="VV5"/>
    <m/>
    <x v="9"/>
    <m/>
    <m/>
    <s v="Traction commerciale: a marzo 2024 hanno 15 clienti diretti circa per un ARR di €300k. Si stanno attivando anche lato canale indiretto (BIG4, Accenture e Capgemini)._x000a_Lato prodotto: focalizzando anche sulla creazione di template di front-end verticali. Interessante il progetto fatto con La Piadineria che apre potenzialmente un filone in ambito food retail._x000a_Fundraising: stanno chiudendo round da €500k con dei BA con una valutazione pre-money di €6,5m. Stanno valutando di accelerare prossimor round (avevano in mente round A da €5-10m nel 2025), facendo eventualemente un pre Round A._x000a_Sono stati messi in contatto con Entando per capire possibili sinergie e per avere un feedback sulla tecnologia._x000a__x000a_&gt; Motivo rejection: mancato seguito, dubbi su fase di vita."/>
    <d v="2023-11-30T00:00:00"/>
    <x v="180"/>
    <s v="OUT"/>
    <m/>
    <m/>
    <m/>
    <m/>
    <m/>
    <m/>
    <m/>
    <m/>
    <m/>
    <m/>
    <m/>
    <m/>
    <m/>
    <m/>
    <m/>
    <m/>
    <m/>
    <m/>
    <m/>
    <m/>
    <m/>
    <m/>
    <m/>
    <m/>
    <m/>
  </r>
  <r>
    <s v="Ok"/>
    <s v="Ok"/>
    <s v="Ok"/>
    <x v="103"/>
    <m/>
    <n v="3015"/>
    <x v="1215"/>
    <s v="Italy"/>
    <s v="N.A. Italy"/>
    <x v="3"/>
    <x v="1"/>
    <x v="1213"/>
    <m/>
    <s v="Start-up stage\Venture"/>
    <s v="Luigi Tittoto-BGB Weston Ltd."/>
    <s v="Advisor"/>
    <s v="Luigi Tittoto"/>
    <s v="luigi.tittoto@bgbweston.com"/>
    <x v="772"/>
    <d v="2024-01-29T00:00:00"/>
    <x v="0"/>
    <s v="VV5"/>
    <m/>
    <x v="1"/>
    <m/>
    <m/>
    <s v="Sede a Londra_x000a_Sta per lanciare, tramite un servizio SaaS, la funzione di aggregatore per i propri clienti (gestendo i loro fornitori di modelle/i, make-up artist e fotografi su un'unica piattaforma)_x000a_2,5k di talenti e creativi professionisti in piattaforma_x000a_offre un servizio &quot;Book Now / Pay Later&quot; (BNPL), che consente ai talenti di incassare la fee in 7 giorni (invece di 90) mentre i clienti possono pagare a 30-60-90 giorni._x000a_Ricavi: 2023: 840k con primo margine del 20-25%; 2024e: €2,8m; 2025e: €8,7m; 2026e: €24m; 2027e: €62m_x000a_Fundraised: 500k nel 2021_x000a_Fundraising: €4m ad una valutazione di €12m-€13m_x000a_Aggiornamenti: i) I founders sono disponibili ad aprire la principale sede operativa in Italia o anche a spostare la sede legale della società in Italia se necessario. ii) Ticket di investimento può essere di €1m – €1,5m. (iii) Sono aperti alla negoziazione della pre-money valuation._x000a__x000a_&gt; motivo rejection: business model poco convincente."/>
    <d v="2023-11-30T00:00:00"/>
    <x v="103"/>
    <s v="OUT"/>
    <m/>
    <m/>
    <m/>
    <m/>
    <m/>
    <m/>
    <m/>
    <m/>
    <m/>
    <m/>
    <m/>
    <m/>
    <m/>
    <m/>
    <m/>
    <m/>
    <m/>
    <m/>
    <m/>
    <m/>
    <m/>
    <m/>
    <m/>
    <m/>
    <m/>
  </r>
  <r>
    <s v="Ok"/>
    <s v="Ok"/>
    <s v="Ok"/>
    <x v="211"/>
    <m/>
    <n v="3018"/>
    <x v="1216"/>
    <s v="Italy"/>
    <s v="Olbia"/>
    <x v="23"/>
    <x v="2"/>
    <x v="1214"/>
    <m/>
    <s v="Start-up stage\Venture"/>
    <s v="Michele Fodde"/>
    <s v="Advisor"/>
    <s v="Mario Sanciu"/>
    <s v="mario.sanciu@spesati.it"/>
    <x v="773"/>
    <d v="2024-01-15T00:00:00"/>
    <x v="0"/>
    <s v="VV5"/>
    <m/>
    <x v="3"/>
    <m/>
    <m/>
    <s v="Carrello medio: 91€_x000a_Team: 10 dipendenti considerando anche professionisti esterni arrivano a circa 16 persone._x000a_Ricavi: 2020: €1,7m; 2021: €832k; 2022: €643k; 2023: €477k_x000a_Ricavi attesi: 2024e: €5,6m; 2025e: €12,7m_x000a_Fundraising: €2m ad una pre money di €5m con l'obiettivo di espandersi nella penisola e consolidare la piattaforma tecnologica._x000a_Fatta call a cui ha partecipato anche il team di VV6. Prima di mandare mail di rejection sentire Alessandro Pontari (presentata da Deliveristo)._x000a__x000a_&gt;  motivo rejection: andamento dei ricavi e fase di vita."/>
    <d v="2023-12-05T00:00:00"/>
    <x v="211"/>
    <s v="OUT"/>
    <m/>
    <m/>
    <m/>
    <m/>
    <m/>
    <m/>
    <m/>
    <m/>
    <m/>
    <m/>
    <m/>
    <m/>
    <m/>
    <m/>
    <m/>
    <m/>
    <m/>
    <m/>
    <m/>
    <m/>
    <m/>
    <m/>
    <m/>
    <m/>
    <m/>
  </r>
  <r>
    <s v="Ok"/>
    <s v="Ok"/>
    <s v="Ok"/>
    <x v="139"/>
    <m/>
    <n v="3019"/>
    <x v="1217"/>
    <s v="Italy"/>
    <s v="Bari"/>
    <x v="6"/>
    <x v="9"/>
    <x v="1215"/>
    <m/>
    <s v="Start-up stage\Venture"/>
    <s v="Autocandidatura"/>
    <s v="Autocandidatura"/>
    <s v="Giuseppe D’Alessandro"/>
    <s v="giuseppe@foreverland.it"/>
    <x v="773"/>
    <d v="2023-12-12T00:00:00"/>
    <x v="0"/>
    <s v="VV5"/>
    <m/>
    <x v="5"/>
    <m/>
    <m/>
    <s v="il deck non contiene informazioni economiche._x000a_Risultati raggiunti: _x000a_-90%  consumo di acqua_x000a_-80% di emissioni di CO2 _x000a_Business model: B2B_x000a__x000a_&gt; Motivo rejection: mercato di riferimento"/>
    <d v="2023-12-05T00:00:00"/>
    <x v="139"/>
    <s v="OUT"/>
    <m/>
    <m/>
    <m/>
    <m/>
    <m/>
    <m/>
    <m/>
    <m/>
    <m/>
    <m/>
    <m/>
    <m/>
    <m/>
    <m/>
    <m/>
    <m/>
    <m/>
    <m/>
    <m/>
    <m/>
    <m/>
    <m/>
    <m/>
    <m/>
    <m/>
  </r>
  <r>
    <s v="Ok"/>
    <s v="Ok"/>
    <s v="Ok"/>
    <x v="139"/>
    <m/>
    <n v="3020"/>
    <x v="1218"/>
    <s v="Italy"/>
    <s v="Napoli"/>
    <x v="12"/>
    <x v="2"/>
    <x v="1216"/>
    <m/>
    <s v="Start-up stage\Venture"/>
    <s v="Autocandidatura"/>
    <s v="Autocandidatura"/>
    <s v="Marco Carleo"/>
    <s v="marco.carleo@bagoff.it"/>
    <x v="768"/>
    <d v="2023-12-12T00:00:00"/>
    <x v="0"/>
    <s v="VV5"/>
    <m/>
    <x v="15"/>
    <m/>
    <m/>
    <s v="Il deck non contiene informaizoni economiche._x000a__x000a_&gt; motivo rejection: diversificazione del portafoglio (radical). "/>
    <d v="2023-11-21T00:00:00"/>
    <x v="139"/>
    <s v="OUT"/>
    <m/>
    <m/>
    <m/>
    <m/>
    <m/>
    <m/>
    <m/>
    <m/>
    <m/>
    <m/>
    <m/>
    <m/>
    <m/>
    <m/>
    <m/>
    <m/>
    <m/>
    <m/>
    <m/>
    <m/>
    <m/>
    <m/>
    <m/>
    <m/>
    <m/>
  </r>
  <r>
    <s v="Ok"/>
    <s v="Ok"/>
    <s v="Ok"/>
    <x v="248"/>
    <m/>
    <n v="3021"/>
    <x v="1219"/>
    <s v="Italy"/>
    <s v="Roma"/>
    <x v="7"/>
    <x v="10"/>
    <x v="1217"/>
    <m/>
    <s v="Start-up stage\Venture"/>
    <s v="Alessandro Fiorentino"/>
    <s v="Advisor"/>
    <s v="Alessandro Fiorentino"/>
    <s v="fiorentinoale@gmail.com"/>
    <x v="774"/>
    <d v="2024-06-24T00:00:00"/>
    <x v="0"/>
    <s v="VV5"/>
    <m/>
    <x v="3"/>
    <m/>
    <m/>
    <s v="Bocciata a dicembre 2023 con motivazione 1.a_x000a_Revenue model: B2B2C_x000a_Pricing: €4,99_x000a_Prodotto venduto in: Coop, Esselunga, Pam, Carrefour, Conad, Iper_x000a_Fundraising: €440k (di cui €380k già committed) ad una pre money di €1,8m._x000a__x000a_&gt; motivo rejection: fase di vita."/>
    <d v="2023-12-07T00:00:00"/>
    <x v="248"/>
    <s v="OUT"/>
    <m/>
    <m/>
    <m/>
    <m/>
    <m/>
    <m/>
    <m/>
    <m/>
    <m/>
    <m/>
    <m/>
    <m/>
    <m/>
    <m/>
    <m/>
    <m/>
    <m/>
    <m/>
    <m/>
    <m/>
    <m/>
    <m/>
    <m/>
    <m/>
    <m/>
  </r>
  <r>
    <s v="Ok"/>
    <s v="Ok"/>
    <s v="Ok"/>
    <x v="211"/>
    <m/>
    <n v="3022"/>
    <x v="1220"/>
    <s v="Italy"/>
    <s v="Palermo"/>
    <x v="9"/>
    <x v="1"/>
    <x v="1218"/>
    <m/>
    <s v="Start-up stage\Venture"/>
    <s v="Nicolò Muzzana-Tymos"/>
    <s v="Advisor"/>
    <s v="Nicolò Muzzana"/>
    <s v="nmuzzana@thymosbc.com"/>
    <x v="775"/>
    <d v="2024-01-15T00:00:00"/>
    <x v="0"/>
    <s v="VV5"/>
    <m/>
    <x v="1"/>
    <m/>
    <m/>
    <s v="Business model: B2B_x000a_Struttura del gruppo e governance: 61,67% Walter Tiezzi, 33,33% Rosa Parrino, 5% roberto Grillo, 90% Rea Srl, 50% Advepa LC S.C.A.R.L. in liquidazione_x000a_Clienti: Autostrade, Widiba, unione italiana vini, Federlogistica, Assarmatori, 3Juin_x000a_Partner: KPMG, Noian, BSF, Bip._x000a_Ricavi: 2022: €929k; 2023: €1,3m; 2024e: €3,7m; 2025e: €6m; 2026e: €7,6m_x000a_EBITDA: 2022: €25,5k; 2023e: €243k; 2024e: €442k; 2025e: €1,4m; 2026e: €2,2m_x000a_Round: sono in raccolta per €1,5m senza specificare cosa concretamente vorrebbero finanziarie. La valutazione pre-money proposta è di €8m._x000a_Fatta call anche con team VV6._x000a__x000a_&gt;  motivo rejection: elevata competizione nella nicchia di riferimento."/>
    <d v="2023-12-12T00:00:00"/>
    <x v="211"/>
    <s v="OUT"/>
    <m/>
    <m/>
    <m/>
    <m/>
    <m/>
    <m/>
    <m/>
    <m/>
    <m/>
    <m/>
    <m/>
    <m/>
    <m/>
    <m/>
    <m/>
    <m/>
    <m/>
    <m/>
    <m/>
    <m/>
    <m/>
    <m/>
    <m/>
    <m/>
    <m/>
  </r>
  <r>
    <s v="Ok"/>
    <s v="Ok"/>
    <s v="Ok"/>
    <x v="101"/>
    <m/>
    <n v="3023"/>
    <x v="1221"/>
    <s v="Italy"/>
    <s v="Milano"/>
    <x v="0"/>
    <x v="1"/>
    <x v="1219"/>
    <m/>
    <s v="Start-up stage\Venture"/>
    <s v="Davide Rossi-N1 Advisor"/>
    <s v="Advisor"/>
    <s v="Gennaro Cali"/>
    <s v="cali@openmall.it"/>
    <x v="775"/>
    <d v="2024-01-22T00:00:00"/>
    <x v="0"/>
    <s v="VV5"/>
    <m/>
    <x v="3"/>
    <s v="Yes"/>
    <m/>
    <s v="Clienti: 10 _x000a_Pricing: modello base €6k, premium dai €12k ai €60k_x000a_1 brevetto depositato: hanno brevettato il sistema core che permette di integrare i builder bot, pagamenti, blockchain._x000a_Ricavi: 2021: €0; 2022: €94k; 2023e: €108k; 2024e: €851k; 2025e: €3m; 2026e: €9m_x000a_EBITDA: 2021: -€6,8; 2022: €53,8k; 2023e: €53k; 2024e: €86k; 2025e: €983m; 2026e: €3,9m_x000a_Captable: G. Calì (80%), Minimax Srls Unipersonale (10%), Api Srl (5%), Alessandro Mini (5%)._x000a_Round: €550k non hanno ancora in mente una pre money_x000a__x000a_&gt; motivo rejection: fase di vita ma li terrei monitorati._x000a_"/>
    <d v="2023-12-12T00:00:00"/>
    <x v="101"/>
    <s v="OUT"/>
    <m/>
    <m/>
    <m/>
    <m/>
    <m/>
    <m/>
    <m/>
    <m/>
    <m/>
    <m/>
    <m/>
    <m/>
    <m/>
    <m/>
    <m/>
    <m/>
    <m/>
    <m/>
    <m/>
    <m/>
    <m/>
    <m/>
    <m/>
    <m/>
    <m/>
  </r>
  <r>
    <s v="Ok"/>
    <s v="Ok"/>
    <s v="Ok"/>
    <x v="233"/>
    <m/>
    <n v="3025"/>
    <x v="1222"/>
    <s v="Italy"/>
    <s v="Napoli"/>
    <x v="12"/>
    <x v="3"/>
    <x v="1220"/>
    <m/>
    <s v="Start-up stage\Venture"/>
    <s v="Renato Vannucci"/>
    <s v="Proprietaria"/>
    <s v="Antonio Visconti"/>
    <s v="antonio.visconti@sobereye.com"/>
    <x v="776"/>
    <d v="2024-04-12T00:00:00"/>
    <x v="3"/>
    <s v="VV5"/>
    <m/>
    <x v="3"/>
    <m/>
    <m/>
    <s v="Risultati:_x000a_- Possiede due brevetti statunitensi rilasciati che coprono l'uso di smartphone per misurare il PLR e rilevare l’alterazione neuro cognitiva_x000a_- Fatturato ricorrente (SaaS): Media $20/lavoratore/mese – Margine lordo &gt;80%_x000a_- Clienti: Solaris, Solgas, duragas, melon, Transpais, calderon, derk._x000a_- ARR 2022: $140k; 2023: $360k; 2024e: $1,7m _x000a_- 1,5k abbonamenti nel 2023 (500 nel 2022)_x000a_il deck non contiene informazioni economiche_x000a_Fundraising: €3m da investire in marketing, sales, sviluppo piattaforma e customer support._x000a_La Società ha sede sia in America che in Italia (Napoli). La società italiana è detenuta al 100% da quella americana, detenuta a sua volta al 100% dal founder Antonio Visconti. _x000a_Fundraised: Per ora è self funded. Sulla srl italiana hanno solo ricevuto €700k tramite Smart &amp; Start, di cui l'80% a fondo perduto._x000a__x000a_&gt; motivo rejection: traction ancora limitata."/>
    <d v="2023-12-13T00:00:00"/>
    <x v="233"/>
    <s v="OUT"/>
    <m/>
    <m/>
    <m/>
    <m/>
    <m/>
    <m/>
    <m/>
    <m/>
    <m/>
    <m/>
    <m/>
    <m/>
    <m/>
    <m/>
    <m/>
    <m/>
    <m/>
    <m/>
    <m/>
    <m/>
    <m/>
    <m/>
    <m/>
    <m/>
    <m/>
  </r>
  <r>
    <s v="Ok"/>
    <s v="Ok"/>
    <s v="Ok"/>
    <x v="126"/>
    <m/>
    <n v="3026"/>
    <x v="1223"/>
    <s v="Italy"/>
    <s v="Napoli"/>
    <x v="12"/>
    <x v="3"/>
    <x v="1221"/>
    <m/>
    <s v="Start-up stage\Venture"/>
    <s v="Autocandidatura"/>
    <s v="Advisor"/>
    <s v="Nicola Nazareno Pirozzi"/>
    <s v="nicola.pirozzi@billd.it"/>
    <x v="777"/>
    <d v="2024-10-07T00:00:00"/>
    <x v="0"/>
    <s v="VV5"/>
    <m/>
    <x v="3"/>
    <s v="Yes"/>
    <m/>
    <s v="Bocciata a gennaio 2024 con motivazione 1.a_x000a_Business model: B2B e B2C_x000a_210 clienti _x000a_Team: 6 persone_x000a_Time to market: il prodotto risulta finalizzato e dovrebbe essere disponibile sul mercatoda settembre 2024 _x000a_Revenue: acquisto dispositivo b2c bassato sui dati, pensano ad una veresione premium _x000a_2 partnership con eni e coop_x000a_Fatturato: sono ancora pre-revenues_x000a_Round: €300k ad una pre money di €1,5m_x000a_Sentiti insieme al team VV6. Apprezzata modalità in cui è prevista l'eliminazione dello scontrino fisico, rispetto ai competitor chelo fanno in una diversa modalità, team convincente._x000a__x000a_&gt;motivo rejection: fase di vita (sono ancora pre seed). Capire con fondo VV6."/>
    <d v="2023-12-14T00:00:00"/>
    <x v="126"/>
    <s v="OUT"/>
    <m/>
    <m/>
    <m/>
    <m/>
    <m/>
    <m/>
    <m/>
    <m/>
    <m/>
    <m/>
    <m/>
    <m/>
    <m/>
    <m/>
    <m/>
    <m/>
    <m/>
    <m/>
    <m/>
    <m/>
    <m/>
    <m/>
    <m/>
    <m/>
    <m/>
  </r>
  <r>
    <s v="Ok"/>
    <s v="Ok"/>
    <s v="Ok"/>
    <x v="103"/>
    <m/>
    <n v="3027"/>
    <x v="1224"/>
    <s v="Italy"/>
    <s v="Taranto"/>
    <x v="6"/>
    <x v="8"/>
    <x v="1222"/>
    <m/>
    <s v="Other early stage\Late stage"/>
    <s v="Francesco Occhinegro"/>
    <s v="Dottore commercialista"/>
    <s v="Francesco Occhinegro"/>
    <s v="mr.occhinegro@gmail.com"/>
    <x v="778"/>
    <d v="2024-01-29T00:00:00"/>
    <x v="0"/>
    <s v="VV5"/>
    <m/>
    <x v="5"/>
    <m/>
    <m/>
    <s v="Controlla SF System srl, una start up innovativa che ha sviluppato Solar Fertigation un sistema 4.0 di ferti-irrigazione alimentato con sistema fotovoltaico. Attraverso l’analisi dei dati definisce la corretta soluzione di acqua e fertilizzante da somministrare in base a coltura e fase di crescita._x000a_Pipeline: circa 60 MW di impianti fotovoltaici._x000a_Fatturato 2023: €2,5m e ha in piano di superare i 10 M euro in tre anni. Sono EBITDA positive da 3 anni._x000a_Fundraising: €1m-€2m per velocizzare sviluppo commerciale progetti, aumento del personale, completare nuove funzionalità._x000a_Fatta call insieme al team VV6._x000a__x000a_&gt; motivo rejection:settore di riferimento management poco convincente e business model."/>
    <d v="2023-12-15T00:00:00"/>
    <x v="103"/>
    <s v="OUT"/>
    <m/>
    <m/>
    <m/>
    <m/>
    <m/>
    <m/>
    <m/>
    <m/>
    <m/>
    <m/>
    <m/>
    <m/>
    <m/>
    <m/>
    <m/>
    <m/>
    <m/>
    <m/>
    <m/>
    <m/>
    <m/>
    <m/>
    <m/>
    <m/>
    <m/>
  </r>
  <r>
    <s v="Ok"/>
    <s v="Ok"/>
    <s v="Ok"/>
    <x v="218"/>
    <m/>
    <n v="3028"/>
    <x v="1225"/>
    <s v="Italy"/>
    <s v="N.A. Italy"/>
    <x v="3"/>
    <x v="3"/>
    <x v="1223"/>
    <m/>
    <s v="Start-up stage\Venture"/>
    <s v="Carlo Garavaglia-Gruppo excellence"/>
    <s v="Advisor"/>
    <s v="Carlo Garavaglia"/>
    <s v="c.garavaglia@gruppoexcellence.com"/>
    <x v="778"/>
    <d v="2024-01-08T00:00:00"/>
    <x v="0"/>
    <s v="VV5"/>
    <m/>
    <x v="3"/>
    <m/>
    <m/>
    <s v="Ricavi: 2023: €6,2k; 2024e: €515k; 2025e: €5,3m; 2026e: €9m; 2027e: €11,3m; 2028e: €12,7m_x000a_Fundraising: €3m_x000a__x000a_&gt; motivo rejection fase di vita."/>
    <d v="2023-12-15T00:00:00"/>
    <x v="218"/>
    <s v="OUT"/>
    <m/>
    <m/>
    <m/>
    <m/>
    <m/>
    <m/>
    <m/>
    <m/>
    <m/>
    <m/>
    <m/>
    <m/>
    <m/>
    <m/>
    <m/>
    <m/>
    <m/>
    <m/>
    <m/>
    <m/>
    <m/>
    <m/>
    <m/>
    <m/>
    <m/>
  </r>
  <r>
    <s v="Ok"/>
    <s v="Ok"/>
    <s v="Ok"/>
    <x v="218"/>
    <m/>
    <n v="3030"/>
    <x v="1226"/>
    <s v="Italy"/>
    <s v="Como"/>
    <x v="0"/>
    <x v="3"/>
    <x v="1224"/>
    <m/>
    <s v="Start-up stage\Venture"/>
    <s v="Autocandidatura"/>
    <s v="Autocandidatura"/>
    <s v="Riccardo Sciortino"/>
    <s v="riccardo.sciortino@tutornow.it"/>
    <x v="778"/>
    <d v="2024-01-08T00:00:00"/>
    <x v="0"/>
    <s v="VV5"/>
    <m/>
    <x v="5"/>
    <m/>
    <m/>
    <s v="Pricing : €20/ora o con abbonamenti mensili _x000a_Risultati: 70+ k MRR, 2k studenti, 8k tutor selezionati_x000a_Business model: B2C ma puntano su B2B_x000a_Team: 4 soci e 10-12 persone collaboratori_x000a_Clienti: Edenred e Intesa._x000a_Ricavi: 2022: €300k, 2023e: €550-600k_x000a_Fundraised: Q1'23: €550k (con Techstarts, Invitalia, Viceversa), €75k Q2'23 (con BA)_x000a_Fundraising: €1m (500k committed) nel Q3-Q1'24 per aprire un hub in Svizzera._x000a__x000a_&gt; motivo rejection: settore di riferimento."/>
    <d v="2023-12-15T00:00:00"/>
    <x v="218"/>
    <s v="OUT"/>
    <m/>
    <m/>
    <m/>
    <m/>
    <m/>
    <m/>
    <m/>
    <m/>
    <m/>
    <m/>
    <m/>
    <m/>
    <m/>
    <m/>
    <m/>
    <m/>
    <m/>
    <m/>
    <m/>
    <m/>
    <m/>
    <m/>
    <m/>
    <m/>
    <m/>
  </r>
  <r>
    <s v="Ok"/>
    <s v="Ok"/>
    <s v="Ok"/>
    <x v="233"/>
    <m/>
    <n v="3031"/>
    <x v="1227"/>
    <s v="Italy"/>
    <s v="Milano"/>
    <x v="0"/>
    <x v="3"/>
    <x v="1225"/>
    <m/>
    <s v="Start-up stage\Venture"/>
    <s v="Filippo Cattabiani-KPMG"/>
    <s v="Advisor"/>
    <s v="Filippo Cattabiani"/>
    <s v="fcattabiani@KPMG.it"/>
    <x v="779"/>
    <d v="2024-04-12T00:00:00"/>
    <x v="0"/>
    <s v="VV5"/>
    <m/>
    <x v="1"/>
    <m/>
    <m/>
    <s v="Revenue model: piattaforma SaaS _x000a_Elementi di differenziazione prodotto rispetto ai competitor:_x000a_- Prodotto Zadir smart (per micro imprese) con il backup live non ancora implementato dai competitor; _x000a_- Pricing ridotto nell’ordine del 30-40% sui prodotti di fascia alta. _x000a_Pricing: _x000a_- Prodotto Zadir smart per PMI: €12k-€15k/anno. _x000a_- Prodotto XDR per grandi corporate: da €40k-€50k/anno fino a €100k-€150k/anno a cui va aggiunta una set up FEE _x000a_Clienti: Samagolding (gruppo logistica integrata che opera in europa con un fatturato di €500m), Golog, Epipoli. POC con ministero della difesa, Fincantieri_x000a_Composizione clienti: tolta la PA, 25% di grandi corporate, 75% di micro fino a medie imprese (di cui 60% di medie e 40% di micro)_x000a_Ricavi: 2022: €1,3m (di cui il 73% derivante dalla consulenza); 2023: €1,4m (di cui il 50% derivante dalla consulenza); 2024e: superare i €2m (senza considerare il round, mentre con round da €3m stimano di arrivare a €3,5m-€3,8m)_x000a_EBITDA: €700k_x000a_Fundraising: €3m ad una pre money di €17m-€20m_x000a__x000a_&gt;Motivo rejection: servizio ancora molto consulenziale, pre money elevata (€17m-€20m); presenza sul mercato di molti competitor"/>
    <d v="2023-12-16T00:00:00"/>
    <x v="233"/>
    <s v="OUT"/>
    <m/>
    <m/>
    <m/>
    <m/>
    <m/>
    <m/>
    <m/>
    <m/>
    <m/>
    <m/>
    <m/>
    <m/>
    <m/>
    <m/>
    <m/>
    <m/>
    <m/>
    <m/>
    <m/>
    <m/>
    <m/>
    <m/>
    <m/>
    <m/>
    <m/>
  </r>
  <r>
    <s v="Ok"/>
    <s v="Ok"/>
    <s v="Ok"/>
    <x v="45"/>
    <m/>
    <n v="3033"/>
    <x v="1228"/>
    <s v="Italy"/>
    <s v="Milano"/>
    <x v="0"/>
    <x v="3"/>
    <x v="1226"/>
    <m/>
    <s v="Start-up stage\Venture"/>
    <s v="Autocandidatura"/>
    <s v="Autocandidatura"/>
    <s v="Gerardo Murano"/>
    <s v="gerry.murano@gmail.com"/>
    <x v="780"/>
    <d v="2024-06-03T00:00:00"/>
    <x v="0"/>
    <s v="VV5"/>
    <m/>
    <x v="5"/>
    <m/>
    <m/>
    <s v="Bocciata a gennaio 2024 con motivazione 1.m._x000a_Ricavi: 2024e: €1m; 2025e: €4,9m; 2026e: €15,4m_x000a_Il deck non contiene informazioni sul round._x000a__x000a_&gt; motivo rejection: settore di riferimento."/>
    <d v="2023-12-19T00:00:00"/>
    <x v="45"/>
    <s v="OUT"/>
    <m/>
    <m/>
    <m/>
    <m/>
    <m/>
    <m/>
    <m/>
    <m/>
    <m/>
    <m/>
    <m/>
    <m/>
    <m/>
    <m/>
    <m/>
    <m/>
    <m/>
    <m/>
    <m/>
    <m/>
    <m/>
    <m/>
    <m/>
    <m/>
    <m/>
  </r>
  <r>
    <s v="Ok"/>
    <s v="Ok"/>
    <s v="Ok"/>
    <x v="218"/>
    <m/>
    <n v="3035"/>
    <x v="1229"/>
    <s v="Italy"/>
    <s v="Napoli"/>
    <x v="12"/>
    <x v="7"/>
    <x v="1227"/>
    <m/>
    <s v="Start-up stage\Venture"/>
    <s v="Bravo Innovation HUB"/>
    <s v="Altri"/>
    <s v="Matteo Boccia"/>
    <s v="matteoboccia@applyconsulting.it"/>
    <x v="781"/>
    <d v="2024-01-08T00:00:00"/>
    <x v="0"/>
    <s v="VV5"/>
    <m/>
    <x v="5"/>
    <m/>
    <m/>
    <s v="Team: 4 persone_x000a_Fundraising: €800k_x000a_il deck non contiene informazioni economiche._x000a__x000a_&gt; motivo rejection: settore di riferimento."/>
    <d v="2023-12-18T00:00:00"/>
    <x v="218"/>
    <s v="OUT"/>
    <m/>
    <m/>
    <m/>
    <m/>
    <m/>
    <m/>
    <m/>
    <m/>
    <m/>
    <m/>
    <m/>
    <m/>
    <m/>
    <m/>
    <m/>
    <m/>
    <m/>
    <m/>
    <m/>
    <m/>
    <m/>
    <m/>
    <m/>
    <m/>
    <m/>
  </r>
  <r>
    <s v="Ok"/>
    <s v="Ok"/>
    <s v="Ok"/>
    <x v="103"/>
    <m/>
    <n v="3037"/>
    <x v="1230"/>
    <s v="Italy"/>
    <s v="Ancona"/>
    <x v="5"/>
    <x v="3"/>
    <x v="1228"/>
    <m/>
    <s v="Start-up stage\Venture"/>
    <s v="Bravo Innovation HUB"/>
    <s v="Altri"/>
    <s v="Giacomo Salvanelli"/>
    <s v="giacomo.salvanelli@gmail.com"/>
    <x v="781"/>
    <d v="2024-01-29T00:00:00"/>
    <x v="0"/>
    <s v="VV5"/>
    <m/>
    <x v="3"/>
    <s v="Yes"/>
    <m/>
    <s v="Clienti: CDP, a2a, sky, Italgas, Bocconi, Ferrovie dello Stato, TIM_x000a_Clienti target: medie/grandi fino al 2025 con obiettivo di spostarsi su PMI_x000a_pricing: €20-100k /anno_x000a_Team: 6 persone_x000a_Revenues: 2022: €120k; 2023: €350k; 2024e: €1m_x000a_EBITDA: 2022: €45k; 2023: €115k; 2024e: €550k_x000a_Fundraised: non hanno raccolto finora_x000a_Fundraising: round seed €750k da impiegare in marketing e sales e R&amp;D a fine Q3 20204, non hanno ancora deciso una pre money ma non vorrebbero diluirsi più di un 20-25%._x000a_Apprezzati i casi d'uso relativi alle società corporate per la redazione del risk report._x000a__x000a_&gt; motivo rejection: fase di vita. Da monitorare. Devono mandarci BP, inoltre, sarebbe interessante organizzare meeting con uno dei loro clienti."/>
    <d v="2023-12-18T00:00:00"/>
    <x v="103"/>
    <s v="OUT"/>
    <m/>
    <m/>
    <m/>
    <m/>
    <m/>
    <m/>
    <m/>
    <m/>
    <m/>
    <m/>
    <m/>
    <m/>
    <m/>
    <m/>
    <m/>
    <m/>
    <m/>
    <m/>
    <m/>
    <m/>
    <m/>
    <m/>
    <m/>
    <m/>
    <m/>
  </r>
  <r>
    <s v="Ok"/>
    <s v="Ok"/>
    <s v="Ok"/>
    <x v="137"/>
    <m/>
    <n v="3041"/>
    <x v="1231"/>
    <s v="Italy"/>
    <s v="Sassari"/>
    <x v="23"/>
    <x v="3"/>
    <x v="1229"/>
    <m/>
    <s v="Start-up stage\Venture"/>
    <s v="Bravo Innovation HUB"/>
    <s v="Altri"/>
    <s v="Marco Uras"/>
    <s v="marco.uras@widata.cloud"/>
    <x v="781"/>
    <d v="2024-02-05T00:00:00"/>
    <x v="0"/>
    <s v="VV5"/>
    <m/>
    <x v="3"/>
    <m/>
    <m/>
    <s v="Hanno sviluppato 3 linee di business: _x000a_- eventi per monitoraggio presenze_x000a_- trasporto pubblico per il conteggio persone e tracciamento in maniera anonima tramite l'installazione di sensori a noleggio _x000a_- istallazioni fisse per comuni _x000a_Business model: platform as a service_x000a_Risultati: 600+ sensori installati, 50+ report personalizzati, 78m data point, 10+ città monitorate, non dispongono di brevetto al momento_x000a_Pricing: 50€/mese a cui può essere aggiunto un report dettagliato di €2,5k _x000a_Clienti: Fastweb, Comune di Cagliari, Federazione italiana Triathlon_x000a_Team: 14 persone _x000a_Ricavi: 2023: €300k (di cui circa €160k-€170k lato prodotto), 2024e: €600k (€350k-€400k lato prodotto)._x000a_Fundraising: €1m ad una pre money di €5m da utilizzare per sviluppo prodotto, R&amp;D, marketing e sales, operations._x000a_fatta call insieme al team VV6._x000a__x000a_&gt; motivo rejection: fase di vita, business model poco definito soprattutto per la raccolta dati B2B, clienti prevalentemente legati al settore pubblico e focalizzata in Sardegna, management non convincente."/>
    <d v="2023-12-18T00:00:00"/>
    <x v="137"/>
    <s v="OUT"/>
    <m/>
    <m/>
    <m/>
    <m/>
    <m/>
    <m/>
    <m/>
    <m/>
    <m/>
    <m/>
    <m/>
    <m/>
    <m/>
    <m/>
    <m/>
    <m/>
    <m/>
    <m/>
    <m/>
    <m/>
    <m/>
    <m/>
    <m/>
    <m/>
    <m/>
  </r>
  <r>
    <s v="Ok"/>
    <s v="Ok"/>
    <s v="Ok"/>
    <x v="211"/>
    <m/>
    <n v="3042"/>
    <x v="1232"/>
    <s v="Italy"/>
    <s v="N.A. Italy"/>
    <x v="3"/>
    <x v="2"/>
    <x v="1230"/>
    <m/>
    <s v="Other early stage\Late stage"/>
    <s v="Fabio Mondini-Growth Capital"/>
    <s v="Advisor"/>
    <s v="Fabio Mondini"/>
    <s v="fmondini@growthcapital.vc"/>
    <x v="782"/>
    <d v="2024-01-15T00:00:00"/>
    <x v="0"/>
    <s v="VV5"/>
    <m/>
    <x v="2"/>
    <m/>
    <m/>
    <s v="3 linee di business: (i) Welfare (70% del fatturato), (ii) Gifts (20%) e (iii) Loyalty &amp; Incentive (10%)_x000a_Offre 4.000+ prodotti._x000a_1.500+ clienti (+70% YoY), di cui il 66% ricorrenti_x000a_Ricavi: 2020: €5,5m; 2021: €8m; 2022: €8,5m; 2023: €15,6m (+90% YoY) con EBITDA positivo_x000a_L'azienda è alla ricerca di un acquirente strategico disposto a guidare il progetto nella sua fase di consolidamento ed espansione, con la possibilità di acquistare fino al 100%._x000a__x000a_&gt; motivo rejection: non è operazione da VC."/>
    <d v="2023-12-22T00:00:00"/>
    <x v="211"/>
    <s v="OUT"/>
    <m/>
    <m/>
    <m/>
    <m/>
    <m/>
    <m/>
    <m/>
    <m/>
    <m/>
    <m/>
    <m/>
    <m/>
    <m/>
    <m/>
    <m/>
    <m/>
    <m/>
    <m/>
    <m/>
    <m/>
    <m/>
    <m/>
    <m/>
    <m/>
    <m/>
  </r>
  <r>
    <s v="Ok"/>
    <s v="Ok"/>
    <s v="Ok"/>
    <x v="211"/>
    <m/>
    <n v="3043"/>
    <x v="1233"/>
    <s v="Italy"/>
    <s v="Lucca"/>
    <x v="19"/>
    <x v="3"/>
    <x v="1231"/>
    <m/>
    <s v="Start-up stage\Venture"/>
    <s v="Autocandidatura"/>
    <s v="Autocandidatura"/>
    <s v="Leopoldo Angelini"/>
    <s v="leopoldo@menumal.it"/>
    <x v="783"/>
    <d v="2024-01-15T00:00:00"/>
    <x v="0"/>
    <s v="VV5"/>
    <m/>
    <x v="3"/>
    <m/>
    <m/>
    <s v="10K installazioni in italia_x000a_90 Ristoranti attivi._x000a_€8,5 ricavi il primo mese di attività (03/2023)_x000a_Attivazione + abbonamento: 400€ + 25€ mese_x000a_Ricavi attesi: €488k; 2025: €1,3m; 2026 €3,2m; 2027: €7m_x000a_EBITDA: -€19k; 2025: €179k; 2026 €798k; 2027: €2m_x000a_Fundraising: €200k da utilizzare per sviluppo prodotto, marketing e sales e team_x000a__x000a_&gt; motivo rejection: fase di vita e settore di riferimento"/>
    <d v="2024-01-03T00:00:00"/>
    <x v="211"/>
    <s v="OUT"/>
    <m/>
    <m/>
    <m/>
    <m/>
    <m/>
    <m/>
    <m/>
    <m/>
    <m/>
    <m/>
    <m/>
    <m/>
    <m/>
    <m/>
    <m/>
    <m/>
    <m/>
    <m/>
    <m/>
    <m/>
    <m/>
    <m/>
    <m/>
    <m/>
    <m/>
  </r>
  <r>
    <s v="Ok"/>
    <s v="Ok"/>
    <s v="Ok"/>
    <x v="211"/>
    <m/>
    <n v="3044"/>
    <x v="1234"/>
    <s v="Italy"/>
    <s v="Agrigento"/>
    <x v="9"/>
    <x v="3"/>
    <x v="1232"/>
    <m/>
    <s v="Start-up stage\Venture"/>
    <s v="Autocandidatura"/>
    <s v="Autocandidatura"/>
    <s v="Nuccio Spatato"/>
    <s v="info@hugopersonalshopper.it"/>
    <x v="784"/>
    <d v="2024-01-15T00:00:00"/>
    <x v="0"/>
    <s v="VV5"/>
    <m/>
    <x v="5"/>
    <m/>
    <m/>
    <s v="il deck non contiene informazioni economiche_x000a__x000a_&gt; motivo rejection: settore di riferimento."/>
    <d v="2024-01-08T00:00:00"/>
    <x v="211"/>
    <s v="OUT"/>
    <m/>
    <m/>
    <m/>
    <m/>
    <m/>
    <m/>
    <m/>
    <m/>
    <m/>
    <m/>
    <m/>
    <m/>
    <m/>
    <m/>
    <m/>
    <m/>
    <m/>
    <m/>
    <m/>
    <m/>
    <m/>
    <m/>
    <m/>
    <m/>
    <m/>
  </r>
  <r>
    <s v="Ok"/>
    <s v="Ok"/>
    <s v="Ok"/>
    <x v="103"/>
    <m/>
    <n v="3048"/>
    <x v="1235"/>
    <s v="Italy"/>
    <s v="Roma"/>
    <x v="7"/>
    <x v="1"/>
    <x v="1233"/>
    <m/>
    <s v="Start-up stage\Venture"/>
    <s v="Autocandidatura"/>
    <s v="Autocandidatura"/>
    <s v="Cosimo Barberi"/>
    <s v="barberi@purilian.com"/>
    <x v="785"/>
    <d v="2024-01-29T00:00:00"/>
    <x v="0"/>
    <s v="VV5"/>
    <m/>
    <x v="3"/>
    <s v="Yes"/>
    <m/>
    <s v="Clienti: Carrefour, Coop, Cartier e Toyota._x000a_Pricing: 19,90/mese_x000a_Team: 5 persone (tutto tech team) con 2 persone da acquisire nel breve._x000a_Saving del cliente circa il 30%_x000a_Ricavi 50k nel 2023_x000a_Fundraised: 400k da Exor, Plug and Play e Lazio Innova _x000a_Fundraising: €1,5m-€2m di cui €600k committed ad una pre money di €8m-€9m per prendere 7/8 top 40 brand, presenza in 100k stores, raggiungere €23,5m di ARR con focus importante su America. _x000a_Apprezzato il management, la vision, i casi d'uso. Ad oggi sono acerbi per VV5, da risentire nei prossimi mesi._x000a__x000a_&gt; motivo rejection: fase di vita. Da monitorare."/>
    <d v="2024-01-18T00:00:00"/>
    <x v="103"/>
    <s v="OUT"/>
    <m/>
    <m/>
    <m/>
    <m/>
    <m/>
    <m/>
    <m/>
    <m/>
    <m/>
    <m/>
    <m/>
    <m/>
    <m/>
    <m/>
    <m/>
    <m/>
    <m/>
    <m/>
    <m/>
    <m/>
    <m/>
    <m/>
    <m/>
    <m/>
    <m/>
  </r>
  <r>
    <s v="Ok"/>
    <s v="Ok"/>
    <s v="Ok"/>
    <x v="137"/>
    <m/>
    <n v="3054"/>
    <x v="1236"/>
    <s v="Italy"/>
    <s v="Milano"/>
    <x v="0"/>
    <x v="1"/>
    <x v="1234"/>
    <m/>
    <s v="Start-up stage\Venture"/>
    <s v="Autocandidatura"/>
    <s v="Autocandidatura"/>
    <s v="Fabio Mazzero"/>
    <s v="fabio.mazzero@ipermatch.it"/>
    <x v="786"/>
    <d v="2024-02-05T00:00:00"/>
    <x v="0"/>
    <s v="VV5"/>
    <m/>
    <x v="5"/>
    <m/>
    <m/>
    <s v="Team: 6 persone_x000a_Revenues: 2023: €45k; 2024e: €375k; 2025e: €1,8m_x000a_EBITDA: 2023: -€207k; 2024e: €235k; 2025e: €1,1m_x000a_Fundraising: €350k ad una pre money di €2,6m_x000a__x000a_&gt; motivo rejection: settore di riferimento e fase di vita."/>
    <d v="2024-01-23T00:00:00"/>
    <x v="137"/>
    <s v="OUT"/>
    <m/>
    <m/>
    <m/>
    <m/>
    <m/>
    <m/>
    <m/>
    <m/>
    <m/>
    <m/>
    <m/>
    <m/>
    <m/>
    <m/>
    <m/>
    <m/>
    <m/>
    <m/>
    <m/>
    <m/>
    <m/>
    <m/>
    <m/>
    <m/>
    <m/>
  </r>
  <r>
    <s v="Ok"/>
    <s v="Ok"/>
    <s v="Ok"/>
    <x v="93"/>
    <m/>
    <n v="3055"/>
    <x v="1237"/>
    <s v="Italy"/>
    <s v="Milano"/>
    <x v="0"/>
    <x v="6"/>
    <x v="1235"/>
    <m/>
    <s v="Start-up stage\Venture"/>
    <s v="Autocandidatura"/>
    <s v="Autocandidatura"/>
    <s v="Filippo Piatti"/>
    <s v="filippo.piatti@artinessreality.com"/>
    <x v="786"/>
    <d v="2024-03-04T00:00:00"/>
    <x v="0"/>
    <s v="VV5"/>
    <m/>
    <x v="5"/>
    <m/>
    <m/>
    <s v="Modello di business: B2B per medical device companies. Vendono licenza software per l’utilizzo della piattaforma Articor._x000a_Pricing: €25k/anno per ciascun account comprensivo anche dell’hardware più costo di attivazione (circa €20k ma dipende dall’utilizzo previsto)_x000a_Clienti: strumento utilizzato già da diverse realtà ospedaliere, tra cui: Monzino, San Raffaele e in fase di perfezionamento con Colorado Children's Hospital, Mount Sinai NY, Cleveland Clinic Rochester, Habbot (vale 70% del fatturato)_x000a_Team: 16 persone (di cui 4 PhD) più 3 advisor esterni._x000a_Ricavi 2023: €500k-€600k (di cui ARR: €400k)_x000a_Fundraised: €2,5m (€1,2m da Vodafone Italia e il resto BA italiani e americani) pre money €8,5m_x000a_Captable:75% dei 5 co-founder_x000a_Fudraising: €3m (prima tranche 800k-1m di cui 300k già commissionati tra debito e BA) ad una pre-money di €10m da raccogliere entro marzo 2024. Hanno in mente un altro round nel 2025-2026 da €7m_x000a_Fatta call il 16/02. Ricevuti file di approfondimento (BP, approfondimento sul prodotto, interviste con gli advisor clinici). _x000a__x000a_&gt;motivo rejection:  settore di riferimento (medtech)"/>
    <d v="2024-01-23T00:00:00"/>
    <x v="93"/>
    <s v="OUT"/>
    <m/>
    <m/>
    <m/>
    <m/>
    <m/>
    <m/>
    <m/>
    <m/>
    <m/>
    <m/>
    <m/>
    <m/>
    <m/>
    <m/>
    <m/>
    <m/>
    <m/>
    <m/>
    <m/>
    <m/>
    <m/>
    <m/>
    <m/>
    <m/>
    <m/>
  </r>
  <r>
    <s v="Ok"/>
    <s v="Ok"/>
    <s v="Ok"/>
    <x v="26"/>
    <m/>
    <n v="3056"/>
    <x v="1238"/>
    <s v="Italy"/>
    <s v="N.A. Italy"/>
    <x v="3"/>
    <x v="3"/>
    <x v="1236"/>
    <m/>
    <s v="Start-up stage\Venture"/>
    <s v="Lorenzo Zerbinati-CDI Global"/>
    <s v="Advisor"/>
    <s v="Lorenzo Zerbinati"/>
    <s v="lorenzo.zerbinati@cdiglobal.com"/>
    <x v="787"/>
    <d v="2024-03-25T00:00:00"/>
    <x v="0"/>
    <s v="VV5"/>
    <m/>
    <x v="8"/>
    <m/>
    <m/>
    <s v="Risultati: contrattualizzati €5k lavoratori in 6 mesi di attività_x000a_Clienti: principalmente clienti Ho.Re.Ca in zona Lombardia e Torino._x000a_Revenue model: _x000a_-_x0009_Prima linea di business: fee tramite le partnership con le agenzie per lavoro_x000a_-_x0009_Seconda linea di business: servizio customizzato per eventi specifici nel settore Ho.Re.Ca. _x000a_Team: 3 persone assunte full time più uno part time. _x000a_Ricavi: 2023:circa  €450k (di cui 50% prima linea di business e 50% seconda linea di business); 2024e: €1,1m; 2025e: €2,5m; 2026e: €3,7m; 2027e: €5,5m; 2028e: €7,5m_x000a_EBITDA: 2023: €85k; 2024e: €500k; 2025e: €1,1m; 2026e: €2,1m; 2027e: €2,8m; 2028e: €4,2m_x000a_Fundraised: autofinanziati finora _x000a_Fundraising: round da €1m ad una valutazione pre money di €3m._x000a__x000a_&gt; motivi rejection:Differenziazione rispetto ai competitor rispetto alla tecnologia utilizzata; Management non convincente; Focus solo sulla parte Ho.Re.Ca; Elevata presenza di competitor sul mercato (es: Jojolly)."/>
    <d v="2024-01-24T00:00:00"/>
    <x v="26"/>
    <s v="OUT"/>
    <m/>
    <m/>
    <m/>
    <m/>
    <m/>
    <m/>
    <m/>
    <m/>
    <m/>
    <m/>
    <m/>
    <m/>
    <m/>
    <m/>
    <m/>
    <m/>
    <m/>
    <m/>
    <m/>
    <m/>
    <m/>
    <m/>
    <m/>
    <m/>
    <m/>
  </r>
  <r>
    <s v="Ok"/>
    <s v="Ok"/>
    <s v="Ok"/>
    <x v="73"/>
    <m/>
    <n v="3057"/>
    <x v="1239"/>
    <s v="Italy"/>
    <s v="Milano"/>
    <x v="0"/>
    <x v="3"/>
    <x v="1237"/>
    <m/>
    <s v="Start-up stage\Venture"/>
    <s v="Simone Cremonini-Alkemia Capital"/>
    <s v="Investitori professionali"/>
    <s v="Luigi Gado"/>
    <s v="luigi.gado@digitalbrokerage.eu"/>
    <x v="788"/>
    <d v="2024-04-22T00:00:00"/>
    <x v="0"/>
    <s v="VV5"/>
    <m/>
    <x v="3"/>
    <s v="Yes"/>
    <m/>
    <s v="Rejected a febbraio 2024 con motivazione 1.a_x000a_ Ricavi: 2023: €0; 2024e: €2,4m; 2025e: €15m; 2026e: €28m; 2027e: €39,7m_x000a_EBITDA: 2023: -€37k; 2024e: -€1,1m; 2025e: €1m; 2026e: €8,5m; 2027e: €17,5m_x000a_Fundraising: €3m ad una pre money non ancora definita_x000a_Sentiti da Amedeo in call: opinione positiva ma sono pre revenue_x000a__x000a_&gt; motivo rejection:  fase di vita. Da monitorare."/>
    <d v="2024-01-25T00:00:00"/>
    <x v="73"/>
    <s v="OUT"/>
    <m/>
    <m/>
    <m/>
    <m/>
    <m/>
    <m/>
    <m/>
    <m/>
    <m/>
    <m/>
    <m/>
    <m/>
    <m/>
    <m/>
    <m/>
    <m/>
    <m/>
    <m/>
    <m/>
    <m/>
    <m/>
    <m/>
    <m/>
    <m/>
    <m/>
  </r>
  <r>
    <s v="Ok"/>
    <s v="Ok"/>
    <s v="Ok"/>
    <x v="137"/>
    <m/>
    <n v="3060"/>
    <x v="1240"/>
    <s v="Italy"/>
    <s v="Napoli"/>
    <x v="12"/>
    <x v="1"/>
    <x v="1238"/>
    <m/>
    <s v="Other early stage\Late stage"/>
    <s v="Francesco Occhinegro"/>
    <s v="Advisor"/>
    <s v="Francesco Occhinegro"/>
    <s v="mr.occhinegro@gmail.com"/>
    <x v="789"/>
    <d v="2024-02-05T00:00:00"/>
    <x v="0"/>
    <s v="VV5"/>
    <m/>
    <x v="2"/>
    <m/>
    <m/>
    <s v="Ricavi:  2022: €2,7m; 2023: €6,7m; 2024e: €14m; 2025e: €22m; 2026e: €37,4m_x000a_EBITDA:  2022: €469k; 2023: €1,2m; 2024e: €2,9m; 2025e: €4,5m; 2026e: €8m_x000a__x000a_&gt; motivo rejection: è operazione da private equity"/>
    <d v="2024-01-26T00:00:00"/>
    <x v="137"/>
    <s v="OUT"/>
    <m/>
    <m/>
    <m/>
    <m/>
    <m/>
    <m/>
    <m/>
    <m/>
    <m/>
    <m/>
    <m/>
    <m/>
    <m/>
    <m/>
    <m/>
    <m/>
    <m/>
    <m/>
    <m/>
    <m/>
    <m/>
    <m/>
    <m/>
    <m/>
    <m/>
  </r>
  <r>
    <s v="Ok"/>
    <s v="Ok"/>
    <s v="Ok"/>
    <x v="137"/>
    <m/>
    <n v="3061"/>
    <x v="1241"/>
    <s v="Italy"/>
    <s v="Roma"/>
    <x v="7"/>
    <x v="10"/>
    <x v="1239"/>
    <m/>
    <s v="Start-up stage\Venture"/>
    <s v="Francesco Occhinegro"/>
    <s v="Advisor"/>
    <s v="Francesco Occhinegro"/>
    <s v="mr.occhinegro@gmail.com"/>
    <x v="789"/>
    <d v="2024-02-05T00:00:00"/>
    <x v="0"/>
    <s v="VV5"/>
    <m/>
    <x v="5"/>
    <m/>
    <m/>
    <s v="Risultati: _x000a_- 4 Store diretti (Roma, Ibiza, Porto Cervo e Santa Margherita Ligure)_x000a_- community digitale che conta €100k follower su Instagram e TikTok_x000a_Ricavi 2023: €1,5m_x000a__x000a_&gt; motivo rejection: settore di riferimento"/>
    <d v="2024-01-26T00:00:00"/>
    <x v="137"/>
    <s v="OUT"/>
    <m/>
    <m/>
    <m/>
    <m/>
    <m/>
    <m/>
    <m/>
    <m/>
    <m/>
    <m/>
    <m/>
    <m/>
    <m/>
    <m/>
    <m/>
    <m/>
    <m/>
    <m/>
    <m/>
    <m/>
    <m/>
    <m/>
    <m/>
    <m/>
    <m/>
  </r>
  <r>
    <s v="Ok"/>
    <s v="Ok"/>
    <s v="Ok"/>
    <x v="41"/>
    <m/>
    <n v="3064"/>
    <x v="1242"/>
    <s v="Italy"/>
    <s v="Torino"/>
    <x v="11"/>
    <x v="3"/>
    <x v="1240"/>
    <m/>
    <s v="Start-up stage\Venture"/>
    <s v="Autocandidatura"/>
    <s v="Autocandidatura"/>
    <s v="Andrea Buri"/>
    <s v="andrea.buri@cityz.it"/>
    <x v="790"/>
    <d v="2025-01-20T00:00:00"/>
    <x v="0"/>
    <s v="VV5"/>
    <m/>
    <x v="1"/>
    <s v="Yes"/>
    <m/>
    <s v="Bocciata a marzo 2024 con motivazione 2.a. Da monitorare. _x000a_Risultati/KPIs:_x000a_- Chiusura contratto con Eni Plenitude da €61k; _x000a_- Chiusura contratto con Movyon da €54k;_x000a_- installazioni al Talent Garden di Torino;_x000a_- Installazioni a Firenze;_x000a_- Iniziati i lavori per installazioni a Milano in prossimità delle colonnine di Eni, con l’obiettivo di installare in 20.000 colonnine nei prossimi due anni;_x000a_- aggiudicazione gara Aeroporti di Roma per PoC da €30k a Fiumicino e in base all’esito della PoC di 5 mesi possibile contratto commerciale fino a 2 mln nel 2024;_x000a_- contrattazioni in corso con A2A e-mobility, Atb Bergamo, Verona, Levanto, Genova, Atm Milano, Roma Capitale, Pompei, Yunex Traffic (Germania) per installazioni nei prossimi 6 mesi_x000a_Non dispongono di app propria ma il software è integrabile con le app esistenti (Waze, Google maps, ecc) _x000a_Team: 6 persone più 3 advisor_x000a_Obiettivi 2024: Ricavi: €250k (ad oggi sono confident di riuscire ad arrivare a €250k), Go-to-market._x000a_Fundraised: €575k ad una pre-money di €3,5m chiuso con Venture e magic spectrum. _x000a_Fundraising: €2,5m/€3m di cui €1m committato ad una valutaizone di €10m._x000a__x000a_&gt; motivo rejection: business model. Interessante integrazione con Google maps e Daze che hanno in perogramma, per il momento il modello di business non è convincente. Da monitorare."/>
    <d v="2024-01-31T00:00:00"/>
    <x v="41"/>
    <s v="OUT"/>
    <m/>
    <m/>
    <m/>
    <m/>
    <m/>
    <m/>
    <m/>
    <m/>
    <m/>
    <m/>
    <m/>
    <m/>
    <m/>
    <m/>
    <m/>
    <m/>
    <m/>
    <m/>
    <m/>
    <m/>
    <m/>
    <m/>
    <m/>
    <m/>
    <m/>
  </r>
  <r>
    <s v="Ok"/>
    <s v="Ok"/>
    <s v="Ok"/>
    <x v="35"/>
    <m/>
    <n v="3065"/>
    <x v="1243"/>
    <s v="Italy"/>
    <s v="Torino"/>
    <x v="11"/>
    <x v="3"/>
    <x v="1241"/>
    <m/>
    <s v="Start-up stage\Venture"/>
    <s v="Autocandidatura"/>
    <s v="Autocandidatura"/>
    <s v="Domenico Galdiero"/>
    <s v="domenico@dropper.ai"/>
    <x v="791"/>
    <d v="2024-02-12T00:00:00"/>
    <x v="0"/>
    <s v="VV5"/>
    <m/>
    <x v="3"/>
    <m/>
    <m/>
    <s v="Revenue model:_x000a_- vendita dispositivi: 400€-600€_x000a_- Dashboard Subscription fee: €25-50€_x000a_Team: 9 persone _x000a_Risultati: MRR: €1,5k, 10k+ persone contate ogni giorno_x000a_Clienti: _x000a_- 8 tra cui: Fondazione Torino musei, politecnico di Torino, Città di Torino, Pinacoteca Agnelli etc..._x000a_- POC con Politecnico di torino, Sogegross, Impact Hub, Norauto, Talent Garden_x000a_Ricavi attesi 2024e: €150k_x000a__x000a_&gt; motivo rejection: fase di vita , settore di riferimento e tecnologia a mercato."/>
    <d v="2024-02-01T00:00:00"/>
    <x v="35"/>
    <s v="OUT"/>
    <m/>
    <m/>
    <m/>
    <m/>
    <m/>
    <m/>
    <m/>
    <m/>
    <m/>
    <m/>
    <m/>
    <m/>
    <m/>
    <m/>
    <m/>
    <m/>
    <m/>
    <m/>
    <m/>
    <m/>
    <m/>
    <m/>
    <m/>
    <m/>
    <m/>
  </r>
  <r>
    <s v="Ok"/>
    <s v="Ok"/>
    <s v="Ok"/>
    <x v="35"/>
    <m/>
    <n v="459"/>
    <x v="1244"/>
    <s v="Italy"/>
    <s v="Torino"/>
    <x v="11"/>
    <x v="6"/>
    <x v="1242"/>
    <m/>
    <s v="Start-up stage\Venture"/>
    <s v="Incubatore Imprese Innovative _x000a_Politecnico di Torino"/>
    <s v="Organismi di Ricerca"/>
    <s v="Paolo Ariano"/>
    <s v="paolo@morecognition.com"/>
    <x v="792"/>
    <d v="2024-02-12T00:00:00"/>
    <x v="0"/>
    <s v="VV5"/>
    <m/>
    <x v="3"/>
    <m/>
    <m/>
    <s v="Business model: B2B2C, vendono ai clienti finali (pazienti post-ictus) tramite i fisioterapisti;_x000a_Revenue model: Non bene specificato, dovrebbe essere noleggio hardware + licenza software (€1,5 al giorno per paziente)_x000a_Ricavi 2023:0; Ricavi 2024E: circa €1m; Ricavi 2025E: €2,5m; Ricavi 2026E: €4,8m; Ricavi 2027E: €8,5m_x000a__x000a_&gt; motivo rejection: non hanno ancora commercializzato il prodotto, tecnologia non particolarmente innovativa, Business model poco chiaro. Li boccerei."/>
    <d v="2018-07-09T00:00:00"/>
    <x v="35"/>
    <s v="OUT"/>
    <m/>
    <m/>
    <m/>
    <m/>
    <m/>
    <m/>
    <m/>
    <m/>
    <m/>
    <m/>
    <m/>
    <m/>
    <m/>
    <m/>
    <m/>
    <m/>
    <m/>
    <m/>
    <m/>
    <m/>
    <m/>
    <m/>
    <m/>
    <m/>
    <m/>
  </r>
  <r>
    <s v="Ok"/>
    <s v="Ok"/>
    <s v="Ok"/>
    <x v="262"/>
    <m/>
    <n v="3067"/>
    <x v="1245"/>
    <s v="Italy"/>
    <s v="Milano"/>
    <x v="0"/>
    <x v="1"/>
    <x v="1243"/>
    <m/>
    <s v="Start-up stage\Venture"/>
    <s v="Autocandidatura"/>
    <s v="Autocandidatura"/>
    <s v="Alessio Autore"/>
    <s v="alessioautore@gmail.com"/>
    <x v="793"/>
    <d v="2024-07-22T00:00:00"/>
    <x v="0"/>
    <s v="VV5"/>
    <m/>
    <x v="3"/>
    <m/>
    <m/>
    <s v="Bocciati a marzo 2024 per fase di vita in quanto sono ancora pre-revenues (1.a)._x000a_Business model: B2B e B2C_x000a_Revenue model:_x000a_- B2C fees: 18% per ogni vendita completata_x000a_- B2B fees: Merchants guadagneranno il 2% dalle future rivendite dei prodotti aggiunti dal loro negozio online attraverso l'app Resellify._x000a_Risutlati: hanno accordi commerciali con Vestiarie Collective, Minto anche UX._x000a_Revenue: al momento sono pre-revenue (2023: €30k). _x000a_Fundraising: hanno avviato la raccolta a fine giugno con un cap di €5,2m (di cui €300k committed), cercano Business Angel italiani/stranieri_x000a__x000a_&gt; motivo rejection: fase di vita e struttura dell'operazione. Parlarne con Giacomo per capire cosa fare (nel caso non va mandata mail di rejection)."/>
    <d v="2024-02-05T00:00:00"/>
    <x v="262"/>
    <s v="OUT"/>
    <m/>
    <m/>
    <m/>
    <m/>
    <m/>
    <m/>
    <m/>
    <m/>
    <m/>
    <m/>
    <m/>
    <m/>
    <m/>
    <m/>
    <m/>
    <m/>
    <m/>
    <m/>
    <m/>
    <m/>
    <m/>
    <m/>
    <m/>
    <m/>
    <m/>
  </r>
  <r>
    <s v="Ok"/>
    <s v="Ok"/>
    <s v="Ok"/>
    <x v="263"/>
    <m/>
    <n v="3068"/>
    <x v="1246"/>
    <s v="Italy"/>
    <s v="Bologna"/>
    <x v="1"/>
    <x v="2"/>
    <x v="1244"/>
    <m/>
    <s v="Start-up stage\Venture"/>
    <s v="Niccolò de Leva-IAG"/>
    <s v="Investitori professionali"/>
    <s v="Pietro Maria Picogna"/>
    <s v="pietro@thepack.tech"/>
    <x v="793"/>
    <d v="2024-11-04T00:00:00"/>
    <x v="3"/>
    <s v="VV5"/>
    <m/>
    <x v="6"/>
    <s v="Yes"/>
    <m/>
    <s v="Ricavi previsti 2024: €2,4m di cui €2m in Italia e il resto in Spagna (da BP precedentemente condiviso €1m)._x000a_Round: Non hanno avviato volutamente il round: in questo mese hanno sentito alcuni fondi italiani (Primo, IFF, UV e FNDX) per capire le loro proposte. La società non ha bisogno di soldi, negli ultimi due mesi EBITDA positivo. Hanno avviato Spagna che sta andando bene. Potrebbero essere interessati a round da €4-6m per poter eventualmente intraprendere percorso di M&amp;A in Francia (in Francia, le normative protezionistiche potrebbero rendere complesso l'ingresso nel mercato. Di conseguenza, potrebbe essere più semplice acquisire un'azienda piccola già esistente nel panorama francese per entrare nel mercato). Inoltre, vorrebbero utilizzare il finanziamento per iniziare l’internazionalizzazione negli USA. _x000a__x000a_Ricevuto TS da un fondo disposto a investire €2m a €16m di pre-money. Abbiamo contatto FNDX e la loro view è negativa per motivi principalmente legati al founder e alle modalità di gestione e condivisione delle informazioni e chiarimenti richiesti._x000a__x000a_&gt;  motivo rejection: dubbi sul founder."/>
    <d v="2024-02-05T00:00:00"/>
    <x v="263"/>
    <s v="OUT"/>
    <m/>
    <m/>
    <m/>
    <m/>
    <m/>
    <m/>
    <m/>
    <m/>
    <m/>
    <m/>
    <m/>
    <m/>
    <m/>
    <m/>
    <m/>
    <m/>
    <m/>
    <m/>
    <m/>
    <m/>
    <m/>
    <m/>
    <m/>
    <m/>
    <m/>
  </r>
  <r>
    <s v="Ok"/>
    <s v="Ok"/>
    <s v="Ok"/>
    <x v="98"/>
    <m/>
    <n v="3069"/>
    <x v="1247"/>
    <s v="Italy"/>
    <s v="Pisa"/>
    <x v="19"/>
    <x v="3"/>
    <x v="1245"/>
    <m/>
    <s v="Start-up stage\Venture"/>
    <s v="Niccolò de Leva-IAG"/>
    <s v="Investitori professionali"/>
    <s v="Massimiliano Gabardi"/>
    <s v="m.gabardi@nextgen-robotics.com"/>
    <x v="793"/>
    <d v="2024-09-16T00:00:00"/>
    <x v="3"/>
    <s v="VV5"/>
    <m/>
    <x v="8"/>
    <s v="Yes"/>
    <m/>
    <s v="Team: 7 co-founders, 5 persone assunte full time e 5 persone assunte part time più advisor e programmi di business creation_x000a_Revenue model: vendita del dispositivo e possibilità di aggiungere sensori sulla piattaforma già venduta (vendita del kit di upgrade)._x000a_Costo produzione macchinario: €50k_x000a_Ricavi: 2023: €200k; 2024e: €2m; 2025e: €8m; 2026e: €13m._x000a_Clienti: contratto da €8,5m firmato con DB (compagnia tedesca) e €1,5m con Trenitalia_x000a_Pipeline clienti: SNCF, BB, SBB, metropolitana di NY._x000a_Fundraised: raccolto €1m ad una valutazione di €4m con roboIT e Pariter Robotics._x000a_Captable: hanno un socio industriale che gli permette di avere rapporto con i clienti). 20% roboIT e Pariter Robotics; 1% pariter partners _x000a_Fundraising: €4,5m di cui committed €2m da fondo di CDP (corporate) ad una pre money di €14m. 20% Roboit e Pariter robotics, 45% CDP (che farebbe da lead), 10% altri VC (trattative con Levante capital e un fondo di PE) e 25% disponibile (€1,2m). _x000a__x000a_&gt; Motivo rejection: dubbi sulla grandezza del mercato di riferimento."/>
    <d v="2024-02-05T00:00:00"/>
    <x v="98"/>
    <s v="OUT"/>
    <m/>
    <m/>
    <m/>
    <m/>
    <m/>
    <m/>
    <m/>
    <m/>
    <m/>
    <m/>
    <m/>
    <m/>
    <m/>
    <m/>
    <m/>
    <m/>
    <m/>
    <m/>
    <m/>
    <m/>
    <m/>
    <m/>
    <m/>
    <m/>
    <m/>
  </r>
  <r>
    <s v="Ok"/>
    <s v="Ok"/>
    <s v="Ok"/>
    <x v="35"/>
    <m/>
    <n v="3070"/>
    <x v="1248"/>
    <s v="Italy"/>
    <s v="N.A. Italy"/>
    <x v="3"/>
    <x v="1"/>
    <x v="1246"/>
    <m/>
    <s v="Start-up stage\Venture"/>
    <s v="Graziano Paliotta-Deloitte"/>
    <s v="Advisor"/>
    <s v="Graziano Paliotta"/>
    <s v="gpaliotta@deloitte.it"/>
    <x v="793"/>
    <d v="2024-02-12T00:00:00"/>
    <x v="0"/>
    <s v="VV5"/>
    <m/>
    <x v="5"/>
    <m/>
    <m/>
    <s v="Ricavi: 2020: €170k; 2021: €690k; 2022: €1,08m_x000a_Risultati: ha prodotto oltre €1k episodi, e oltre 30 non-branded podcast_x000a__x000a_&gt; motivo rejection: settore di riferimento"/>
    <d v="2024-02-05T00:00:00"/>
    <x v="35"/>
    <s v="OUT"/>
    <m/>
    <m/>
    <m/>
    <m/>
    <m/>
    <m/>
    <m/>
    <m/>
    <m/>
    <m/>
    <m/>
    <m/>
    <m/>
    <m/>
    <m/>
    <m/>
    <m/>
    <m/>
    <m/>
    <m/>
    <m/>
    <m/>
    <m/>
    <m/>
    <m/>
  </r>
  <r>
    <s v="Ok"/>
    <s v="Ok"/>
    <s v="Ok"/>
    <x v="35"/>
    <m/>
    <n v="3072"/>
    <x v="1249"/>
    <s v="Italy"/>
    <s v="Roma"/>
    <x v="7"/>
    <x v="2"/>
    <x v="1247"/>
    <m/>
    <s v="Start-up stage\Venture"/>
    <s v="Autocandidatura"/>
    <s v="Autocandidatura"/>
    <s v="Davide Corradini"/>
    <s v="davidecorradini@ristoboxitalia.com"/>
    <x v="794"/>
    <d v="2024-02-12T00:00:00"/>
    <x v="0"/>
    <s v="VV5"/>
    <m/>
    <x v="5"/>
    <m/>
    <m/>
    <s v="Business model:_x000a_- Marketplace: fee su ogni box venduta che va dai 25% al 25% (+IVA) sul prezzo pagato dal cliente;_x000a_- Forniture ristoranti_x000a_- Ristobox solution: abbonamenti mensili per servizi di digitalizzazione ai ristoranti partner a partire da €750/mese_x000a_Risultati raggiunti +30 ristoranti partner, +1,3k box vendute_x000a_Ricavi: 2023: €5,2k; 2024e: €116k; 2025e: €886k; 2026e: €2,3m; 2027e: €4,4m_x000a__x000a_&gt; motivo rejection: fase di vita e settore di riferimento."/>
    <d v="2024-02-07T00:00:00"/>
    <x v="35"/>
    <s v="OUT"/>
    <m/>
    <m/>
    <m/>
    <m/>
    <m/>
    <m/>
    <m/>
    <m/>
    <m/>
    <m/>
    <m/>
    <m/>
    <m/>
    <m/>
    <m/>
    <m/>
    <m/>
    <m/>
    <m/>
    <m/>
    <m/>
    <m/>
    <m/>
    <m/>
    <m/>
  </r>
  <r>
    <s v="Ok"/>
    <s v="Ok"/>
    <s v="Ok"/>
    <x v="120"/>
    <m/>
    <n v="2937"/>
    <x v="1250"/>
    <s v="Italy"/>
    <s v="Milano"/>
    <x v="0"/>
    <x v="1"/>
    <x v="1248"/>
    <m/>
    <s v="Start-up stage\Venture"/>
    <s v="Alessandro Pontari"/>
    <s v="Proprietaria"/>
    <s v="Edoardo Tamburi"/>
    <s v="edoardo@ogmusic.io"/>
    <x v="752"/>
    <d v="2024-03-11T00:00:00"/>
    <x v="0"/>
    <s v="VV5"/>
    <m/>
    <x v="3"/>
    <s v="Yes"/>
    <m/>
    <s v="Risultati:_x000a_- 15 Artisti_x000a_- ~ 170 utenti iscritti alla piattaforma _x000a_- Investimento medio: 98€_x000a_- 64 investitori (investimento medio: 98€)_x000a_Revenue model:_x000a_- transaction fees (60%);_x000a_- music royalties (30%);_x000a_- other: incassi da sponsor 10%._x000a_Team: 5 persone di cui 2 freelancer._x000a_Competitor: In Italia non vi sono competitor nello stesso segmento. In Europa alcune start up in Svezia. Nel mercato americano, ci sono 4-5 start up con tutti piazzamenti diversi._x000a_Ricavi: 2023: €6k; 2024e: €100k; 2025e: €700k; 2026e: €2m; 2027e: €10m_x000a_Fundraising: €500k da chiudere entro quest’estate per strutturare il team ed arrivare a 9-11 persone._x000a__x000a_&gt; motivo rejection: fase di vita. Da monitorare."/>
    <d v="2023-10-17T00:00:00"/>
    <x v="120"/>
    <s v="OUT"/>
    <m/>
    <m/>
    <m/>
    <m/>
    <m/>
    <m/>
    <m/>
    <m/>
    <m/>
    <m/>
    <m/>
    <m/>
    <m/>
    <m/>
    <m/>
    <m/>
    <m/>
    <m/>
    <m/>
    <m/>
    <m/>
    <m/>
    <m/>
    <m/>
    <m/>
  </r>
  <r>
    <s v="Ok"/>
    <s v="Ok"/>
    <s v="Ok"/>
    <x v="143"/>
    <m/>
    <n v="3073"/>
    <x v="1251"/>
    <s v="Italy"/>
    <s v="Pescara"/>
    <x v="16"/>
    <x v="3"/>
    <x v="1249"/>
    <m/>
    <s v="Other early stage\Late stage"/>
    <s v="Giovanni De Caro-Volano"/>
    <s v="Advisor"/>
    <s v="Alessio Carrozza"/>
    <s v="coo@3pwcommerce.com"/>
    <x v="795"/>
    <d v="2024-12-09T00:00:00"/>
    <x v="0"/>
    <s v="VV5"/>
    <m/>
    <x v="11"/>
    <m/>
    <s v="Yes"/>
    <s v="Bocciata a marzo 2024 con motivazione 1.f _x000a_Ricavi: 2020: €770; 2021: €955k; 2022: €1,7m; 2023: €2,2m_x000a_Fundraised: ha realizzato due aumenti di capitale (da ricevere i dettagli delle operazioni): il primo aumento di capitale è avvenuto nel 2021 e ha permesso l’ingresso di Talks Media (Talks S.r.l.); il secondo aumento di capitale è avvenuto nel 2022 e ha consentito a Talks Media di raggiungere l’attuale percentuale di capitale sociale detenuta (35,50%). Inoltre, nel 2021 Talks Media e i soci attuali hanno ceduto il 5% del capitale ad Alessio Di Domizio, head of ecommerce di Omnicom Media Group Italy, la divisione italiana di Omnicom Media Group Inc., leader mondiale nei servizi di advertising e comunicazione, che ha consentito a 3PW di estendere a nuovi clienti i servizi offerti e di potenziare la piattaforma tecnologica con servizi di marketing e comunicazione._x000a_Fundraising: in raccolta per circa €1/1,3m ad una valutazione pre-money di €7m. La proposta è di raccogliere €1,0m da Vertis e €300k da family&amp;friends, in quanto ad oggi non sono stati individuati altri potenziali investitori. In particolare, a detta di Giovanni De Caro, 3PW era in discussione con CDP che ha però deciso di non procedere perché ha già investito in BrandOn Group._x000a__x000a_&gt;motivo rejection: mancato seguito. Dubbi sul prodotto. non vi è innovazione e la competizione nel mercato di riferimento è elevata. Aggiornare Team VV6. Fatta call per il 12/11 per approfondire linee di business e relative marginalità. Richiesto BP aggiornato, file excel con fatturato per cliente e per linea di business."/>
    <d v="2024-02-08T00:00:00"/>
    <x v="143"/>
    <s v="OUT"/>
    <m/>
    <m/>
    <m/>
    <m/>
    <m/>
    <m/>
    <m/>
    <m/>
    <m/>
    <m/>
    <m/>
    <m/>
    <m/>
    <m/>
    <m/>
    <m/>
    <m/>
    <m/>
    <m/>
    <m/>
    <m/>
    <m/>
    <m/>
    <m/>
    <m/>
  </r>
  <r>
    <s v="Ok"/>
    <s v="Ok"/>
    <s v="Ok"/>
    <x v="202"/>
    <m/>
    <n v="3074"/>
    <x v="1252"/>
    <s v="Italy"/>
    <s v="Barletta-Andria-Trani"/>
    <x v="6"/>
    <x v="6"/>
    <x v="1250"/>
    <m/>
    <s v="Other early stage\Late stage"/>
    <s v="Giovanni De Caro-Volano"/>
    <s v="Advisor"/>
    <s v="Sabrina Fiorentino"/>
    <s v="sabrinafiorentino@sestre.it"/>
    <x v="795"/>
    <d v="2024-02-21T00:00:00"/>
    <x v="0"/>
    <s v="VV5"/>
    <m/>
    <x v="1"/>
    <s v="Yes"/>
    <m/>
    <s v="Ricavi: 2022: €116k; 2023: €636k; 2024e; €2,9m; 2025e: €5,5m; 2026e: €10,9m; 2027e: €17,3m_x000a_Fundraised:ha chiuso un unico round di finanziamento nel 2022 per €94k tramite convertendo da parte di Terra Next, il programma di accelerazione di CDP dedicato alla bioeconomia e gestito da Cariplo Factory._x000a_Captable: il 90% del capitale sociale è detenuto dalle due co-founders, mentre il restante 10% dal padre Pasquale Fiorentino (è stata già prevista la cessione delle sue quote a Sabrina Fiorentino)._x000a_Fundraising: in raccolta per €500k nel 2023, ad una valutazione pre-money di €3,5m, da investire in digital marketing e per il completamento dello sviluppo della piattaforma di digital health. Nell’ambito dello SFP sottoscritto, CDP ha il diritto di investire fino ad ulteriori €200k alle stesse condizioni dell’aumento di capitale di un terzo investitore. La nostra proposta è di raccogliere un totale di €1,2m in un primo round, di cui €800k coperti da Vertis, ad una valutazione pre-money di €3m, e €1m in un successivo round nel 2025._x000a_Analizzati dal Fondo VV6._x000a__x000a_&gt; motivo rejection: modello di business (B2C), da monitorare"/>
    <d v="2024-02-08T00:00:00"/>
    <x v="202"/>
    <s v="OUT"/>
    <m/>
    <m/>
    <m/>
    <m/>
    <m/>
    <m/>
    <m/>
    <m/>
    <m/>
    <m/>
    <m/>
    <m/>
    <m/>
    <m/>
    <m/>
    <m/>
    <m/>
    <m/>
    <m/>
    <m/>
    <m/>
    <m/>
    <m/>
    <m/>
    <m/>
  </r>
  <r>
    <s v="Ok"/>
    <s v="Ok"/>
    <s v="Ok"/>
    <x v="202"/>
    <m/>
    <n v="3075"/>
    <x v="1253"/>
    <s v="Italy"/>
    <s v="Napoli"/>
    <x v="12"/>
    <x v="6"/>
    <x v="1251"/>
    <m/>
    <s v="Other early stage\Late stage"/>
    <s v="Giacomo Giurazza"/>
    <s v="Proprietaria"/>
    <s v="Marco Malaspina"/>
    <s v="mmalaspina@optimaitalia.com"/>
    <x v="795"/>
    <d v="2024-02-21T00:00:00"/>
    <x v="0"/>
    <s v="VV5"/>
    <m/>
    <x v="8"/>
    <m/>
    <m/>
    <s v="Ricavi:  €230k nel 2022 e prevede di chiudere il 2023 con ricavi pari a €1,0m. Il piano prevede ricavi pari a €6,3m nel 2024, per poi raggiungere gli €168m nel 2028, con un EBITDA pari a €30m._x000a_Fundraising: €9m in due tranche. Per la prima tranche, prevediamo di coprire €3m ad una nostra proposta di pre-money di €12m. Per la seconda tranche, prevediamo di investire ulteriori €2m ad una proposta di pre-money di €26m._x000a_Analisi del fondo VV6: riteniamo che il successo dell’investimento in YouHealthy dipenda dalle seguenti condizioni:_x000a_- Raggiungimento degli obiettivi di piano, valutati da Vertis come particolarmente ambiziosi, che possono essere mitigati attraverso meccanismi di earn-out sia in vista del 2° round, sia in vista dell’exit definitiva;_x000a_- Chiara identificazione della governance prospettica che gestirà la Società. Anche questo aspetto dovrà essere regolato prima dell’ingresso di Vertis e dovrà anche prevedere piani di stock option in favore dei futuri soci/managers._x000a_Analizzati dal fondo VV6_x000a__x000a_&gt; motivo rejection: governance ancora poco chiara; scenario competitivo affollato; sottostante tecnologico poco difendibile."/>
    <d v="2024-02-08T00:00:00"/>
    <x v="202"/>
    <s v="OUT"/>
    <m/>
    <m/>
    <m/>
    <m/>
    <m/>
    <m/>
    <m/>
    <m/>
    <m/>
    <m/>
    <m/>
    <m/>
    <m/>
    <m/>
    <m/>
    <m/>
    <m/>
    <m/>
    <m/>
    <m/>
    <m/>
    <m/>
    <m/>
    <m/>
    <m/>
  </r>
  <r>
    <s v="Ok"/>
    <s v="Ok"/>
    <s v="Ok"/>
    <x v="263"/>
    <m/>
    <n v="3076"/>
    <x v="1254"/>
    <s v="Italy"/>
    <s v="Milano"/>
    <x v="0"/>
    <x v="3"/>
    <x v="1252"/>
    <m/>
    <s v="Start-up stage\Venture"/>
    <s v="Edmondo Sparano-Digital Magics"/>
    <s v="Investitori professionali"/>
    <s v="Edmondo Sparano"/>
    <s v="edmondo.sparano@digitalmagics.com"/>
    <x v="795"/>
    <d v="2024-11-04T00:00:00"/>
    <x v="0"/>
    <s v="VV5"/>
    <m/>
    <x v="1"/>
    <m/>
    <s v="Yes"/>
    <s v="Rejected a settembre 2024 con motivaizone 1.b (business model poco scalabile)_x000a_Business model: _x000a_- subscription annuale per ogni licenza_x000a_- Screening fee: Pay-per-use _x000a_Fundraising: tra €1m e €1,5m (di cui €246k già commissionati)_x000a__x000a_&gt; motivo rejection: business model poco scalabile"/>
    <d v="2024-02-08T00:00:00"/>
    <x v="263"/>
    <s v="OUT"/>
    <m/>
    <m/>
    <m/>
    <m/>
    <m/>
    <m/>
    <m/>
    <m/>
    <m/>
    <m/>
    <m/>
    <m/>
    <m/>
    <m/>
    <m/>
    <m/>
    <m/>
    <m/>
    <m/>
    <m/>
    <m/>
    <m/>
    <m/>
    <m/>
    <m/>
  </r>
  <r>
    <s v="Ok"/>
    <s v="Ok"/>
    <s v="Ok"/>
    <x v="120"/>
    <m/>
    <n v="3077"/>
    <x v="1255"/>
    <s v="Italy"/>
    <s v="Milano"/>
    <x v="0"/>
    <x v="3"/>
    <x v="1253"/>
    <m/>
    <s v="Start-up stage\Venture"/>
    <s v="Edmondo Sparano-Digital Magics"/>
    <s v="Investitori professionali"/>
    <s v="Antonio Picozzi"/>
    <s v="a.picozzi@takyon.io"/>
    <x v="795"/>
    <d v="2024-03-11T00:00:00"/>
    <x v="0"/>
    <s v="VV5"/>
    <m/>
    <x v="2"/>
    <m/>
    <m/>
    <s v="Risultati:_x000a_€3m di Gross booking;_x000a_+5k customers;_x000a_Revenue model: 3% booking fee (su tariffa rivendibile), 10% resell fee (su rivendita che paga il reseller)._x000a_Revenue: 2023: €3m transato (fatturato €90k); 2024e: fatturato €1m (gennaio €720k transato)._x000a_Clienti: Best Western, STRAF, B&amp;B hotels, IHotels etc.._x000a_Fundraised: €180k ad una post money €2,5m e un convertendo a luglio da €350k ancora non convertiti con un cap a €3,3m con alcuni BA e fondi._x000a_Fundraising: round da €3m ad una pre money di €12m da chiudere entro settembre. Sono in negoziazione con un investitore che fa PE in cui dovrebbero fare da lead investor. Con questo round verranno convertiti anche i €350k del prevedente convertendo. _x000a__x000a_&gt; motivo rejection: struttura dell’operazione (pre money alta)."/>
    <d v="2024-02-08T00:00:00"/>
    <x v="120"/>
    <s v="OUT"/>
    <m/>
    <m/>
    <m/>
    <m/>
    <m/>
    <m/>
    <m/>
    <m/>
    <m/>
    <m/>
    <m/>
    <m/>
    <m/>
    <m/>
    <m/>
    <m/>
    <m/>
    <m/>
    <m/>
    <m/>
    <m/>
    <m/>
    <m/>
    <m/>
    <m/>
  </r>
  <r>
    <s v="Ok"/>
    <s v="Ok"/>
    <s v="Ok"/>
    <x v="46"/>
    <m/>
    <n v="3078"/>
    <x v="1256"/>
    <s v="Italy"/>
    <s v="Padova"/>
    <x v="13"/>
    <x v="3"/>
    <x v="1254"/>
    <m/>
    <s v="Start-up stage\Venture"/>
    <s v="Edmondo Sparano-Digital Magics"/>
    <s v="Investitori professionali"/>
    <s v="Edmondo Sparano"/>
    <s v="edmondo.sparano@digitalmagics.com"/>
    <x v="795"/>
    <d v="2024-06-10T00:00:00"/>
    <x v="3"/>
    <s v="VV5"/>
    <m/>
    <x v="12"/>
    <m/>
    <m/>
    <s v="La società opera con un modello SaaS. A seconda della fascia di clienti servita, la soluzione è distribuita in Italia sia tramite distributori che tramite canale diretto._x000a_Ricavi: €254k nel 2022; €513k nel 2023; €678k nel 2024e; €4,5m nel 2025e._x000a_Finora ha raccolto €332k, di cui €75 tramite convertendo dall'acceleratore di CDP VC Magic Spectrum (GIUGNO 2022)._x000a_Round: in raccolta per €1m ad una pre-money valuation di €5m, di cui €250k dovrebbero essere coperti da Magic Spectrum e €250k da OpenT S.p.A.. Lo spazio disponibile sarebbe di €500k. I fondi saranno utilizzati prevalentemente per supportare lo sviluppo commerciale (creazioned di un team commerciale ad oggi assente)._x000a__x000a_&gt; motivo rejection: crescita flat degli ultimi 3 anni, traction commerciale non ancora validata, mercato affollato, BP poco realistico."/>
    <d v="2024-02-08T00:00:00"/>
    <x v="46"/>
    <s v="OUT"/>
    <m/>
    <m/>
    <m/>
    <m/>
    <m/>
    <m/>
    <m/>
    <m/>
    <m/>
    <m/>
    <m/>
    <m/>
    <m/>
    <m/>
    <m/>
    <m/>
    <m/>
    <m/>
    <m/>
    <m/>
    <m/>
    <m/>
    <m/>
    <m/>
    <m/>
  </r>
  <r>
    <s v="Ok"/>
    <s v="Ok"/>
    <s v="Ok"/>
    <x v="202"/>
    <m/>
    <n v="3079"/>
    <x v="1257"/>
    <s v="Italy"/>
    <s v="Roma"/>
    <x v="7"/>
    <x v="1"/>
    <x v="1255"/>
    <m/>
    <s v="Start-up stage\Venture"/>
    <s v="Edmondo Sparano-Digital Magics"/>
    <s v="Investitori professionali"/>
    <s v="Edmondo Sparano"/>
    <s v="edmondo.sparano@digitalmagics.com"/>
    <x v="795"/>
    <d v="2024-02-21T00:00:00"/>
    <x v="0"/>
    <s v="VV5"/>
    <m/>
    <x v="5"/>
    <m/>
    <m/>
    <s v="Revenue model: _x000a_- Compratore: fee fissa 4€-6€-8€_x000a_- Ticket fee 2%_x000a_Revenues: Q4'22: €4,5k; 2023: €51,7k; 2024e: €183k; 2025e: €575k; 2026e: €1,8m_x000a_Fundraising: €500k_x000a__x000a_&gt; motivo rejection: settore di riferimento"/>
    <d v="2024-02-08T00:00:00"/>
    <x v="202"/>
    <s v="OUT"/>
    <m/>
    <m/>
    <m/>
    <m/>
    <m/>
    <m/>
    <m/>
    <m/>
    <m/>
    <m/>
    <m/>
    <m/>
    <m/>
    <m/>
    <m/>
    <m/>
    <m/>
    <m/>
    <m/>
    <m/>
    <m/>
    <m/>
    <m/>
    <m/>
    <m/>
  </r>
  <r>
    <s v="Ok"/>
    <s v="Ok"/>
    <s v="Ok"/>
    <x v="26"/>
    <m/>
    <n v="3080"/>
    <x v="1258"/>
    <s v="Italy"/>
    <s v="Lucca"/>
    <x v="19"/>
    <x v="3"/>
    <x v="1256"/>
    <m/>
    <s v="Start-up stage\Venture"/>
    <s v="Edmondo Sparano-Digital Magics"/>
    <s v="Investitori professionali"/>
    <s v="Edmondo Sparano"/>
    <s v="edmondo.sparano@digitalmagics.com"/>
    <x v="795"/>
    <d v="2024-03-25T00:00:00"/>
    <x v="0"/>
    <s v="VV5"/>
    <m/>
    <x v="3"/>
    <s v="Yes"/>
    <m/>
    <s v="Risultati: _x000a_- +3k richieste per Homsai Beta_x000a_- Utenti attivi:260+_x000a_- Installazioni: 5_x000a_Team: 5 co-fondatori_x000a_Pricing: €1,97/mese per il B2C; €10k/una tantum per il B2B (Homsai4Agritech)._x000a_Revenues: 2023: €0; 2024e: €85k (90% B2B e 10% B2C)._x000a_Obiettivi futuri:_x000a_- 50 contratti per giorno;_x000a_- budget mensile: €500; _x000a_- 2 nuovi clienti/mese._x000a_Fundraised: ha raccolto €125k ad una pre money di €300k nel 2022 da CDP, Nova Capital e Digital Magics._x000a_Fundraising: €150k pre money €300k per finalizzare sviluppo piattaforma e recruitment lato sales._x000a_Fatta call il 19/03._x000a__x000a_&gt;  motivo rejection: fase di vita, piattaforma non ancora finalizzata, mercato in fase di validazione. Da risentire a settembre/ottobre per capire stato di validazione del modello di business."/>
    <d v="2024-02-08T00:00:00"/>
    <x v="26"/>
    <s v="OUT"/>
    <m/>
    <m/>
    <m/>
    <m/>
    <m/>
    <m/>
    <m/>
    <m/>
    <m/>
    <m/>
    <m/>
    <m/>
    <m/>
    <m/>
    <m/>
    <m/>
    <m/>
    <m/>
    <m/>
    <m/>
    <m/>
    <m/>
    <m/>
    <m/>
    <m/>
  </r>
  <r>
    <s v="Ok"/>
    <s v="Ok"/>
    <s v="Ok"/>
    <x v="233"/>
    <m/>
    <n v="3084"/>
    <x v="1259"/>
    <s v="Italy"/>
    <s v="Roma"/>
    <x v="7"/>
    <x v="6"/>
    <x v="1257"/>
    <m/>
    <s v="Start-up stage\Venture"/>
    <s v="Valerio Durazzo-Lumen Ventures"/>
    <s v="Investitori professionali"/>
    <s v="Lorenzo Granato"/>
    <s v="lorenzo@carol.health"/>
    <x v="796"/>
    <d v="2024-04-12T00:00:00"/>
    <x v="0"/>
    <s v="VV5"/>
    <m/>
    <x v="0"/>
    <s v="Yes"/>
    <m/>
    <s v="Modello di business sia B2C che B2B, con focus attuale sul B2B. _x000a_Clienti target: corporate con +1k FTEs, ma anche PMI (accordo di rivendita con Marsh)._x000a_Revenue model: abbonamento annuale con prezzo medio di €75/dipendente/anno. _x000a_ARR contrattualizzato ad oggi: circa €2k; 13 aziende clienti; ticket medio di €159k. _x000a_In pipeline ci sono 5 aziende in stato avanzato di negoziazione per ARR potenziali totali pari a €1,5m._x000a_ARR contrattualizzato previsto a fine 2024: €10,6m; 43 aziende clienti; ticket medio di €247k._x000a_Finora ha raccolto un seed da €1,5m tramite convertibile (cap alla post-money valuation di €16,5m; sconto del 20%) da Lumen Ventures (lead investor), Bootes, Seven Investments e Finint per finanziare lo sviluppo dell’app e la crescita a livello commerciale._x000a_In raccolta per ulteriori €1,5m come estensione del seed, di cui €300k circa già coperti da Exceptional Ventures._x000a_Prossimo round da €30m ad una pre-money di €120m._x000a__x000a_&gt; Abbiamo richiesto ulteriore documentazione di approfondimento per continuare le analisi, tra cui un BP senza successivo round da €30m. Il founder non ha fatto seguito a nostra richiesta e ci ha comunicato che il closing dell'operazione è il 15 aprile (sono andati avanti con alcuni fondi, che hanno anche completato le DD). Motivi di rejection: tempistiche dell'operazione, oltre che dubbi su modello di business (capital intensive)."/>
    <d v="2024-02-13T00:00:00"/>
    <x v="233"/>
    <s v="OUT"/>
    <m/>
    <m/>
    <m/>
    <m/>
    <m/>
    <m/>
    <m/>
    <m/>
    <m/>
    <m/>
    <m/>
    <m/>
    <m/>
    <m/>
    <m/>
    <m/>
    <m/>
    <m/>
    <m/>
    <m/>
    <m/>
    <m/>
    <m/>
    <m/>
    <m/>
  </r>
  <r>
    <s v="Ok"/>
    <s v="Ok"/>
    <s v="Ok"/>
    <x v="2"/>
    <m/>
    <n v="3085"/>
    <x v="1260"/>
    <s v="Italy"/>
    <s v="Genova"/>
    <x v="14"/>
    <x v="2"/>
    <x v="1258"/>
    <m/>
    <s v="Other early stage\Late stage"/>
    <s v="Tommaso Moraca-Bheroes"/>
    <s v="Investitori professionali"/>
    <s v="Antonio Augeri"/>
    <s v="antonio.augeri@ogyre.com"/>
    <x v="797"/>
    <d v="2025-03-10T00:00:00"/>
    <x v="8"/>
    <s v="VV5"/>
    <m/>
    <x v="4"/>
    <m/>
    <m/>
    <s v="In attesa del markup al term sheet da parte dei founder: hanno scelto Orrick come studio legale; tema CDP Fondo Rilancio da gestire._x000a_In stesura infomemo."/>
    <d v="2024-02-16T00:00:00"/>
    <x v="2"/>
    <m/>
    <s v="Alessandro Pontari"/>
    <s v="Chiara Morsa"/>
    <m/>
    <m/>
    <m/>
    <m/>
    <m/>
    <m/>
    <m/>
    <m/>
    <m/>
    <m/>
    <m/>
    <m/>
    <m/>
    <m/>
    <m/>
    <m/>
    <m/>
    <m/>
    <m/>
    <m/>
    <m/>
    <m/>
    <m/>
  </r>
  <r>
    <s v="Ok"/>
    <s v="Ok"/>
    <s v="Ok"/>
    <x v="93"/>
    <m/>
    <n v="3087"/>
    <x v="1261"/>
    <s v="Italy"/>
    <s v="Torino"/>
    <x v="11"/>
    <x v="2"/>
    <x v="1259"/>
    <m/>
    <s v="Start-up stage\Venture"/>
    <s v="Claudio Beretti-TIP"/>
    <s v="Advisor"/>
    <s v="Claudio Beretti"/>
    <s v="CBerretti@tamburi.it"/>
    <x v="798"/>
    <d v="2024-03-04T00:00:00"/>
    <x v="0"/>
    <s v="VV5"/>
    <m/>
    <x v="3"/>
    <m/>
    <m/>
    <s v="Ricavi attesi: 2024e: €458k; 2025e: €2,3m; 2026e: €12,5m; 2027e: €33,4m_x000a_EBITDA: 2024e: -€733k; 2025e: €460k; 2026e: €9m; 2027e: €27m_x000a_Fundraising: €1m_x000a__x000a_&gt; motivo rejection: fase di vita e per diversificazione del portafoglio (FitPrime)."/>
    <d v="2024-02-18T00:00:00"/>
    <x v="93"/>
    <s v="OUT"/>
    <m/>
    <m/>
    <m/>
    <m/>
    <m/>
    <m/>
    <m/>
    <m/>
    <m/>
    <m/>
    <m/>
    <m/>
    <m/>
    <m/>
    <m/>
    <m/>
    <m/>
    <m/>
    <m/>
    <m/>
    <m/>
    <m/>
    <m/>
    <m/>
    <m/>
  </r>
  <r>
    <s v="Ok"/>
    <s v="Ok"/>
    <s v="Ok"/>
    <x v="26"/>
    <m/>
    <n v="3089"/>
    <x v="1262"/>
    <s v="Italy"/>
    <s v="Torino"/>
    <x v="11"/>
    <x v="3"/>
    <x v="1260"/>
    <m/>
    <s v="Other early stage\Late stage"/>
    <s v="Tommaso Moraca-Bheroes"/>
    <s v="Investitori professionali"/>
    <s v="Tommaso Moraca"/>
    <s v="tommaso@bheroes.it"/>
    <x v="799"/>
    <d v="2024-03-25T00:00:00"/>
    <x v="0"/>
    <s v="VV5"/>
    <m/>
    <x v="1"/>
    <m/>
    <m/>
    <s v="Risparmio per i clienti: 14%-15% con impianti ben manutenuti e con buona base di regolazione fino al 40%-45% per impianti con una cattiva manutenzione._x000a_Risultati: 2022: €7,2m (di cui core €3m); 2023: €7m (di cui core €4,8m) EBITDA -€1,2m; 2024e: €6,3m (di cui €4,2m hardware più integrazione e €2,1m ricorrenti) tra capex e opex per arrivare con EBIDA in pareggio._x000a_Clienti: 60 ricavi ricorrenti (di cui capex 20 clienti) tra cui burger king (56 punti vendita), EDF, Edison, ENGIE impact (56 stabilimenti in 4 continenti diversi)._x000a_Team: 55 persone._x000a_Fundraised: €350k tra il 2016 e 2017; €1,2m da Gellify, BEHeroes e nel 2021 hanno raccolto €5,2m in cui è entrato Ediren e Equita con una parte di secondario._x000a_Fundraising: €11m ad una pre-money di €21m, stanno per firmare TS con un fondo straniero che farà da lead con €6,5m, chiuso €2,5m di bridge (convertirà con prossimo AuCap). Restano scoperti €2,5m (vorrebbero fare secondario)._x000a_Fatta call il 12/03._x000a__x000a_&gt; Motivo rejection: business model poco scalabile, sono sul mercato già da 8 anni, management non convincente, struttura dell’operazione."/>
    <d v="2024-02-20T00:00:00"/>
    <x v="26"/>
    <s v="OUT"/>
    <m/>
    <m/>
    <m/>
    <m/>
    <m/>
    <m/>
    <m/>
    <m/>
    <m/>
    <m/>
    <m/>
    <m/>
    <m/>
    <m/>
    <m/>
    <m/>
    <m/>
    <m/>
    <m/>
    <m/>
    <m/>
    <m/>
    <m/>
    <m/>
    <m/>
  </r>
  <r>
    <s v="Ok"/>
    <s v="Ok"/>
    <s v="Ok"/>
    <x v="93"/>
    <m/>
    <n v="3090"/>
    <x v="1263"/>
    <s v="Italy"/>
    <s v="Lucca"/>
    <x v="19"/>
    <x v="2"/>
    <x v="1261"/>
    <m/>
    <s v="Start-up stage\Venture"/>
    <s v="Elena Martelli-LVenture"/>
    <s v="Investitori professionali"/>
    <s v="Pietro Spataro"/>
    <s v="epietro@climatestandard.net"/>
    <x v="799"/>
    <d v="2024-03-04T00:00:00"/>
    <x v="0"/>
    <s v="VV5"/>
    <m/>
    <x v="3"/>
    <s v="Yes"/>
    <m/>
    <s v="Revenue: 2023: €3k (sono online da settembre), 2024e: €200k._x000a_Aziende target: dalle PMI alle grandi corporate._x000a_Clienti: Conlogno (50 agziende ma ne ha 1,5k), LVenture, AWorld, Vargroup, Elis, 3Bee, TEDx forte dei marmi, Boniviri._x000a_Pipeline: 20 aziende in negoziazione, un POC con una società nel mondo retail._x000a_Team: 5 + comitato scientifico 8 persone_x000a_Revenue model:_x000a_-_x0009_Aziende small €2k-€5k per verified claim, aziende medium €3k-€10k per verified claim, aziende large €10k-€30k per verified claim;_x000a_-_x0009_Percorso academy incluso per chi utilizza il modello oppure €1k a partecipante (comprende 24h di lezioni frontali +20h di materiale)._x000a_Fundraising: _x000a_-_x0009_Procedere con un SAFE: ticket sui €300k con un cap e floor tra €1,8m e €4m, da utilizzare come bridge per fare un round più grande nei prossimi anni; _x000a_-_x0009_Provedere con un pre seed da €650k (di cui €300k li metterebbe CDP come follow on) con una valutazione tra €2,5m de €3m._x000a_Fatta call conoscitiva il 28/02. Ci girano dataroom._x000a__x000a_&gt;motivo rejection:  fase di vita, da monitorare."/>
    <d v="2024-02-20T00:00:00"/>
    <x v="93"/>
    <s v="OUT"/>
    <m/>
    <m/>
    <m/>
    <m/>
    <m/>
    <m/>
    <m/>
    <m/>
    <m/>
    <m/>
    <m/>
    <m/>
    <m/>
    <m/>
    <m/>
    <m/>
    <m/>
    <m/>
    <m/>
    <m/>
    <m/>
    <m/>
    <m/>
    <m/>
    <m/>
  </r>
  <r>
    <s v="Ok"/>
    <s v="Ok"/>
    <s v="Ok"/>
    <x v="120"/>
    <m/>
    <n v="3091"/>
    <x v="1264"/>
    <s v="Italy"/>
    <s v="Milano"/>
    <x v="0"/>
    <x v="2"/>
    <x v="1262"/>
    <m/>
    <s v="Other early stage\Late stage"/>
    <s v="Filippo Cattabiani-KPMG"/>
    <s v="Advisor"/>
    <s v="Alfonso Meccariello"/>
    <s v="alfonso@underscoredistrict.com"/>
    <x v="800"/>
    <d v="2024-03-11T00:00:00"/>
    <x v="0"/>
    <s v="VV5"/>
    <m/>
    <x v="5"/>
    <m/>
    <m/>
    <s v="Ricavi: 2021: €100k; 2022: €4m; 2023: €7m; 2024e: €15m_x000a_Team: 21 persone (di cui 3 consulenti)._x000a_Clienti target: brand nati da poco, che vendono a negozi multimarca._x000a_Fundraised: nel 2023 €3m con Kairos, BA ad una pre money di €12m_x000a_Fundraising: €8-10m puntano ad una diluizione del 25% per finanziare lo sviluppo organico e il completamento di alcune acquisizioni in pipeline._x000a_Captable: founders 50%, neurone 34%, Kairos 6%, other 10%._x000a_Fatta call il 06/03._x000a__x000a_&gt; motivo rejection: settore di riferimento, fase di vita (fatturato 2023 €7m) e struttura dell’operazione (pre money alta)."/>
    <d v="2024-02-21T00:00:00"/>
    <x v="120"/>
    <s v="OUT"/>
    <m/>
    <m/>
    <m/>
    <m/>
    <m/>
    <m/>
    <m/>
    <m/>
    <m/>
    <m/>
    <m/>
    <m/>
    <m/>
    <m/>
    <m/>
    <m/>
    <m/>
    <m/>
    <m/>
    <m/>
    <m/>
    <m/>
    <m/>
    <m/>
    <m/>
  </r>
  <r>
    <s v="Ok"/>
    <s v="Ok"/>
    <s v="Ok"/>
    <x v="93"/>
    <m/>
    <n v="3092"/>
    <x v="1265"/>
    <s v="Italy"/>
    <s v="Napoli"/>
    <x v="12"/>
    <x v="2"/>
    <x v="1263"/>
    <m/>
    <s v="Start-up stage\Venture"/>
    <s v="Nicola Cimmino"/>
    <s v="Proprietaria"/>
    <s v="Annamaria Barbaro"/>
    <s v="annamaria.barbaro@empethy.it"/>
    <x v="800"/>
    <d v="2024-03-04T00:00:00"/>
    <x v="0"/>
    <s v="VV5"/>
    <m/>
    <x v="5"/>
    <m/>
    <m/>
    <s v="Ricavi:  2023: €18k_x000a_Fundraising: €1m (€250k già committed)_x000a__x000a_&gt; motivo rejection: settore di riferimento e fase di vita."/>
    <d v="2024-02-21T00:00:00"/>
    <x v="93"/>
    <s v="OUT"/>
    <m/>
    <m/>
    <m/>
    <m/>
    <m/>
    <m/>
    <m/>
    <m/>
    <m/>
    <m/>
    <m/>
    <m/>
    <m/>
    <m/>
    <m/>
    <m/>
    <m/>
    <m/>
    <m/>
    <m/>
    <m/>
    <m/>
    <m/>
    <m/>
    <m/>
  </r>
  <r>
    <s v="Ok"/>
    <s v="Ok"/>
    <s v="Ok"/>
    <x v="248"/>
    <m/>
    <n v="3093"/>
    <x v="1266"/>
    <s v="Italy"/>
    <s v="Roma"/>
    <x v="7"/>
    <x v="3"/>
    <x v="1264"/>
    <m/>
    <s v="Start-up stage\Venture"/>
    <s v="Salvatore Peluso-Contrader Group"/>
    <s v="Industriali"/>
    <s v="Salvatore Peluso"/>
    <s v="s.peluso@contrader.group"/>
    <x v="800"/>
    <d v="2024-06-24T00:00:00"/>
    <x v="0"/>
    <s v="VV5"/>
    <m/>
    <x v="3"/>
    <s v="Yes"/>
    <m/>
    <s v="Bocciati a febbraio 2024 per fase di vita. Da monitorare._x000a_Raccolto 5k candidature _x000a_Team: 7 persone._x000a_Revenue model: _x000a_-Primo Slot Ricerche “A”: 479€/mese, Ricerche “B” €579/mese, Ricerche “C” €679/mese_x000a_-Secondo slot: Ricerche “A”: 779€/mese, Ricerche “B” €879/mese, Ricerche “C” €979/mese_x000a_-Terzo slot: Ricerche “A”: 1079€/mese, Ricerche “B” €1179/mese, Ricerche “C” €1279/mese_x000a_Obiettivi futuri: Rilascio piattaforma B2B a settembre. Vogliono iniziare a monetizzare anche sul B2C attraverso un servizio di mental coaching)_x000a_Clienti target: start-up, PMI e grandi aziende._x000a_Competitor: Datapizza._x000a_Captable: fondo Contrader e i founder_x000a_Fundraised: Stanno erogano un prestito tramite MCC da €75k e devono iniziare il programma Smart&amp;Start._x000a_Fundraising: €500k ad una valutazione €3m._x000a_Aggiornamenti: è stata rilasciata a marzo la piattaforma B2C; hanno iniziato a firmare i primi contratti (circa 18 B2B), MRR: €20k._x000a__x000a_&gt; Fatta call il 17/06 per un aggiornamento. Motivo rejection: fase di vita, da monitorare "/>
    <d v="2024-02-21T00:00:00"/>
    <x v="248"/>
    <s v="OUT"/>
    <m/>
    <m/>
    <m/>
    <m/>
    <m/>
    <m/>
    <m/>
    <m/>
    <m/>
    <m/>
    <m/>
    <m/>
    <m/>
    <m/>
    <m/>
    <m/>
    <m/>
    <m/>
    <m/>
    <m/>
    <m/>
    <m/>
    <m/>
    <m/>
    <m/>
  </r>
  <r>
    <s v="Ok"/>
    <s v="Ok"/>
    <s v="Ok"/>
    <x v="93"/>
    <m/>
    <n v="2596"/>
    <x v="1267"/>
    <s v="Italy"/>
    <s v="Milano"/>
    <x v="0"/>
    <x v="2"/>
    <x v="1265"/>
    <m/>
    <s v="Start-up stage\Venture"/>
    <s v="Autocandidatura"/>
    <s v="Autocandidatura"/>
    <s v="Matteo Nobili"/>
    <s v="mn@lab-evo.com"/>
    <x v="801"/>
    <d v="2024-03-04T00:00:00"/>
    <x v="0"/>
    <s v="VV5"/>
    <m/>
    <x v="5"/>
    <m/>
    <m/>
    <s v="Business model: B2C_x000a_il deck non contiene informazioni economiche_x000a__x000a_&gt; motivo rejection:  settore di riferimento (med-tech) e business model (B2C)"/>
    <d v="2022-12-05T00:00:00"/>
    <x v="93"/>
    <s v="OUT"/>
    <m/>
    <m/>
    <m/>
    <m/>
    <m/>
    <m/>
    <m/>
    <m/>
    <m/>
    <m/>
    <m/>
    <m/>
    <m/>
    <m/>
    <m/>
    <m/>
    <m/>
    <m/>
    <m/>
    <m/>
    <m/>
    <m/>
    <m/>
    <m/>
    <m/>
  </r>
  <r>
    <s v="Ok"/>
    <s v="Ok"/>
    <s v="Ok"/>
    <x v="93"/>
    <m/>
    <n v="3096"/>
    <x v="1268"/>
    <s v="Italy"/>
    <s v="Bari"/>
    <x v="6"/>
    <x v="2"/>
    <x v="1266"/>
    <m/>
    <s v="Start-up stage\Venture"/>
    <s v="Claudia Del Monte-Social Fare"/>
    <s v="Advisor"/>
    <s v="Claudia Del Monte"/>
    <s v="claudia.delmonte@socialfare.org"/>
    <x v="802"/>
    <d v="2024-03-04T00:00:00"/>
    <x v="0"/>
    <s v="VV5"/>
    <m/>
    <x v="5"/>
    <m/>
    <m/>
    <s v="Fondata nel 2021._x000a_Business model: B2B2C e D2C_x000a_Ricavi: 2023: €48k; 2024e: €515k; 2025e: €1,1m; 2026e: €2,5m; 2027e: €4,3m_x000a_EBITDA: 2023: €14,5k; 2024e: €163k; 2025e: €257k; 2026e: €1,5m; 2027e: €2,6m_x000a_Fundraised: €182k (BA e SocialFare seed) _x000a_Fundraising €700k (di cui €200k già committed)_x000a__x000a_&gt; motivo rejection:settore di riferimento e fase di vita."/>
    <d v="2024-02-22T00:00:00"/>
    <x v="93"/>
    <s v="OUT"/>
    <m/>
    <m/>
    <m/>
    <m/>
    <m/>
    <m/>
    <m/>
    <m/>
    <m/>
    <m/>
    <m/>
    <m/>
    <m/>
    <m/>
    <m/>
    <m/>
    <m/>
    <m/>
    <m/>
    <m/>
    <m/>
    <m/>
    <m/>
    <m/>
    <m/>
  </r>
  <r>
    <s v="Ok"/>
    <s v="Ok"/>
    <s v="Ok"/>
    <x v="93"/>
    <m/>
    <n v="3097"/>
    <x v="1269"/>
    <s v="Italy"/>
    <s v="Torino"/>
    <x v="11"/>
    <x v="1"/>
    <x v="1267"/>
    <m/>
    <s v="Start-up stage\Venture"/>
    <s v="Claudia Del Monte-Social Fare"/>
    <s v="Advisor"/>
    <s v="Claudia Del Monte"/>
    <s v="claudia.delmonte@socialfare.org"/>
    <x v="802"/>
    <d v="2024-03-04T00:00:00"/>
    <x v="0"/>
    <s v="VV5"/>
    <m/>
    <x v="5"/>
    <m/>
    <m/>
    <s v="Risultati:_x000a_- Accordo di licenza firmato con 282 testate giornalistiche_x000a_- Utenti Free: 3441_x000a_- Utenti Premium: 153_x000a_- Articoli letti: 219000+_x000a_Ricavi: 2024e: €65k; 2025e: €385k; 2026e: €1,8m; 2027e: €5,3m; 2028e: €12m_x000a_EBITDA: 2024e: €78k; 2025e: €113k; 2026e: €437k; 2027e: €2,2m; 2028e: €6,6m_x000a_Revenue model:_x000a_- Free tramite adv: accesso limitato ai contenuti_x000a_- Premium €4,99/mese_x000a_Fundraising: €500k_x000a__x000a_&gt; motivo rejection:  settore di riferimento e fase di vita"/>
    <d v="2024-02-22T00:00:00"/>
    <x v="93"/>
    <s v="OUT"/>
    <m/>
    <m/>
    <m/>
    <m/>
    <m/>
    <m/>
    <m/>
    <m/>
    <m/>
    <m/>
    <m/>
    <m/>
    <m/>
    <m/>
    <m/>
    <m/>
    <m/>
    <m/>
    <m/>
    <m/>
    <m/>
    <m/>
    <m/>
    <m/>
    <m/>
  </r>
  <r>
    <s v="Ok"/>
    <s v="Ok"/>
    <s v="Ok"/>
    <x v="93"/>
    <m/>
    <n v="3098"/>
    <x v="1270"/>
    <s v="Italy"/>
    <s v="Milano"/>
    <x v="0"/>
    <x v="6"/>
    <x v="1268"/>
    <m/>
    <s v="Start-up stage\Venture"/>
    <s v="Claudia Del Monte-Social Fare"/>
    <s v="Advisor"/>
    <s v="Claudia Del Monte"/>
    <s v="claudia.delmonte@socialfare.org"/>
    <x v="802"/>
    <d v="2024-03-04T00:00:00"/>
    <x v="0"/>
    <s v="VV5"/>
    <m/>
    <x v="5"/>
    <m/>
    <m/>
    <s v="Risultati:_x000a_- 1500 pazienti serviti_x000a_- € 100 K valore delle prestazioni effettuate 2022_x000a_- 700 download app_x000a_- 2 Partner Ospedalieri_x000a_- 1 Partner Insurance_x000a_Business model: B2C, B2B2C_x000a_Ricavi: 2023: €82k; 2024e: €330k; 2025e: €2m; 2026e: €7,5m_x000a_EBITDA: 2023: -€110k; 2024e: -€550k; 2025e: -€970k; 2026e: -€540k_x000a_Fundraising; €1,5m_x000a__x000a_&gt; motivo rejection: per settore di riferimento (medtech) e per fase di vita. Da monitorare."/>
    <d v="2024-02-22T00:00:00"/>
    <x v="93"/>
    <s v="OUT"/>
    <m/>
    <m/>
    <m/>
    <m/>
    <m/>
    <m/>
    <m/>
    <m/>
    <m/>
    <m/>
    <m/>
    <m/>
    <m/>
    <m/>
    <m/>
    <m/>
    <m/>
    <m/>
    <m/>
    <m/>
    <m/>
    <m/>
    <m/>
    <m/>
    <m/>
  </r>
  <r>
    <s v="Ok"/>
    <s v="Ok"/>
    <s v="Ok"/>
    <x v="93"/>
    <m/>
    <n v="3099"/>
    <x v="1271"/>
    <s v="Italy"/>
    <s v="Napoli"/>
    <x v="12"/>
    <x v="2"/>
    <x v="1269"/>
    <m/>
    <s v="Start-up stage\Venture"/>
    <s v="Autocandidatura"/>
    <s v="Autocandidatura"/>
    <s v="Aravin Aluth"/>
    <s v="cheeselab420@gmail.com"/>
    <x v="802"/>
    <d v="2024-03-04T00:00:00"/>
    <x v="0"/>
    <s v="VV5"/>
    <m/>
    <x v="5"/>
    <m/>
    <m/>
    <s v="Ricavi: 2024e: circa €110k; 2025e: circa €400k; 2026e: circa €500k_x000a_Fundraising; €100k_x000a__x000a_&gt; motivo rejection:  settore di riferimento e fase di vita."/>
    <d v="2024-02-22T00:00:00"/>
    <x v="93"/>
    <s v="OUT"/>
    <m/>
    <m/>
    <m/>
    <m/>
    <m/>
    <m/>
    <m/>
    <m/>
    <m/>
    <m/>
    <m/>
    <m/>
    <m/>
    <m/>
    <m/>
    <m/>
    <m/>
    <m/>
    <m/>
    <m/>
    <m/>
    <m/>
    <m/>
    <m/>
    <m/>
  </r>
  <r>
    <s v="Ok"/>
    <s v="Ok"/>
    <s v="Ok"/>
    <x v="93"/>
    <m/>
    <n v="3100"/>
    <x v="1272"/>
    <s v="Italy"/>
    <s v="Roma"/>
    <x v="7"/>
    <x v="3"/>
    <x v="1270"/>
    <m/>
    <s v="Start-up stage\Venture"/>
    <s v="Giulia Fazzini-Lventure"/>
    <s v="Investitori professionali"/>
    <s v="Victoria Ceccaroni"/>
    <s v="victoria.ceccaroni@deckx.app"/>
    <x v="803"/>
    <d v="2024-03-04T00:00:00"/>
    <x v="0"/>
    <s v="VV5"/>
    <m/>
    <x v="3"/>
    <s v="Yes"/>
    <m/>
    <s v="Risultati/KPIs:_x000a_5k sviluppatori;_x000a_63k revenue in 2023;_x000a_23 aziende coinvolte._x000a_Revenue model: Prima avevano un modello marketplace (10% fee sul salario), ora invece stanno testando un modello SaaS (pricing: €300/mese massimo 10 posizione/mese oppure €500/mese massimo 20 posizioni/mese)._x000a_Team: 5 persone. _x000a_Cliente target: PMI e Scaleup. Aziende con 50-100 dipendenti._x000a_Strategia acquisizione clienti: scouting attivo su Linkedin ._x000a_Competition: Adecco, Ranstad, Offerzen (scaleup africana che si sta espandendo in Europa), Talent IO, Welcome to the gungle. In italia: Codemotion, Takyon (loro fanno anche body rental), Cosmico (pensano ad una collaborazione con loro in futuro)._x000a_Captable: 15% tra un fondo parigino, Exor, LVenture e un BA; 20% allocato in ESOP e il resto dei founders._x000a_Fundraised: €300k ad una valutazione di €2m post money con fondo parigino, Exor, LVenture e un BA _x000a_fundraising: €1,3m entro gennaio/febbraio del 2025 da utilizzare per risorse in ambito tech e marketing- Hanno in mente nel 2027 un round seed._x000a_Obiettivi futuri: _x000a_5% delle aziende italiane acquisite come clienti;_x000a_340k di sviluppatori nel database _x000a_Obiettivi 2024: _x000a_testing della subscription;_x000a_chiudere quarter con 20 cleitni attivi in subscription;_x000a_Triplicare database developer rispetto ai 5k. _x000a__x000a_Fatta call il 29/02. _x000a_&gt; Motivo rejection: fase di vita. Da monitorare, ci manda investor update mensilmente"/>
    <d v="2024-02-23T00:00:00"/>
    <x v="93"/>
    <s v="OUT"/>
    <m/>
    <m/>
    <m/>
    <m/>
    <m/>
    <m/>
    <m/>
    <m/>
    <m/>
    <m/>
    <m/>
    <m/>
    <m/>
    <m/>
    <m/>
    <m/>
    <m/>
    <m/>
    <m/>
    <m/>
    <m/>
    <m/>
    <m/>
    <m/>
    <m/>
  </r>
  <r>
    <s v="Ok"/>
    <s v="Ok"/>
    <s v="Ok"/>
    <x v="45"/>
    <m/>
    <n v="3101"/>
    <x v="1273"/>
    <s v="Italy"/>
    <s v="N.A. Italy"/>
    <x v="3"/>
    <x v="3"/>
    <x v="1271"/>
    <m/>
    <s v="Start-up stage\Venture"/>
    <s v="Alessandro Pontari"/>
    <s v="Proprietaria"/>
    <s v="Andrea Romiti"/>
    <s v="andrea.romiti@yahoo.it"/>
    <x v="804"/>
    <d v="2024-06-03T00:00:00"/>
    <x v="0"/>
    <s v="VV5"/>
    <m/>
    <x v="11"/>
    <s v="Yes"/>
    <m/>
    <s v="Fundraising: €3m per finanziare le attività di sviluppo prodotto, marketing, vendite e R&amp;D._x000a_Il deck non contiene informazioni economiche_x000a__x000a_&gt; motivo rejection: mancato seguito. Da monitorare"/>
    <d v="2024-02-24T00:00:00"/>
    <x v="45"/>
    <s v="OUT"/>
    <m/>
    <m/>
    <m/>
    <m/>
    <m/>
    <m/>
    <m/>
    <m/>
    <m/>
    <m/>
    <m/>
    <m/>
    <m/>
    <m/>
    <m/>
    <m/>
    <m/>
    <m/>
    <m/>
    <m/>
    <m/>
    <m/>
    <m/>
    <m/>
    <m/>
  </r>
  <r>
    <s v="Ok"/>
    <s v="Ok"/>
    <s v="Ok"/>
    <x v="73"/>
    <m/>
    <n v="3102"/>
    <x v="1274"/>
    <s v="Italy"/>
    <s v="Taranto"/>
    <x v="6"/>
    <x v="9"/>
    <x v="1272"/>
    <m/>
    <s v="Start-up stage\Venture"/>
    <s v="Autocandidatura"/>
    <s v="Autocandidatura"/>
    <s v="Enrico Salzillo"/>
    <s v="enrico.salzillo@harv-ai.com"/>
    <x v="805"/>
    <d v="2024-04-22T00:00:00"/>
    <x v="0"/>
    <s v="VV5"/>
    <m/>
    <x v="3"/>
    <m/>
    <m/>
    <s v="€4-6m di ricavi nel primo anno._x000a_Round da €1,5m._x000a__x000a_&gt;motivo rejection: fase di vita, dubbi sul modello di business."/>
    <d v="2024-02-28T00:00:00"/>
    <x v="73"/>
    <s v="OUT"/>
    <m/>
    <m/>
    <m/>
    <m/>
    <m/>
    <m/>
    <m/>
    <m/>
    <m/>
    <m/>
    <m/>
    <m/>
    <m/>
    <m/>
    <m/>
    <m/>
    <m/>
    <m/>
    <m/>
    <m/>
    <m/>
    <m/>
    <m/>
    <m/>
    <m/>
  </r>
  <r>
    <s v="Ok"/>
    <s v="Ok"/>
    <s v="Ok"/>
    <x v="233"/>
    <m/>
    <n v="3103"/>
    <x v="1275"/>
    <s v="Italy"/>
    <s v="Milano"/>
    <x v="0"/>
    <x v="2"/>
    <x v="1273"/>
    <m/>
    <s v="Start-up stage\Venture"/>
    <s v="Elena Bizzotto-KPMG"/>
    <s v="Advisor"/>
    <s v="Elena Bizzotto"/>
    <s v="EBIZZOTTO@KPMG.IT"/>
    <x v="806"/>
    <d v="2024-04-12T00:00:00"/>
    <x v="0"/>
    <s v="VV5"/>
    <m/>
    <x v="5"/>
    <m/>
    <m/>
    <s v="Clienti target: medi/grandi corporate (es. Jaguar)_x000a_Business model: _x000a_- B2B: realizza e noleggia/vende il concept ad una terza parte che si occupa di commercializzarne i biglietti_x000a_- B2C: congiuntamente ad un partner logistico, presidia l’intera filiera produttiva, dallo sviluppo del concept, al project management per la realizzazione dell’opera, all’installazione, fino al ticketing._x000a_Ricavi 2022: €900k_x000a_Captable: 33,3% in capo al socio fondatore Sig. Anderson Tegon; 33,3% detenuto da Gibello S.r.l.; e 33,4% detenuto da Clonwerk S.r.l._x000a_Fundraising: €1,5m-€2m ad una pre money tra €4m e €5m._x000a__x000a_&gt; motivo rejection: settore di riferimento"/>
    <d v="2024-02-29T00:00:00"/>
    <x v="233"/>
    <s v="OUT"/>
    <m/>
    <m/>
    <m/>
    <m/>
    <m/>
    <m/>
    <m/>
    <m/>
    <m/>
    <m/>
    <m/>
    <m/>
    <m/>
    <m/>
    <m/>
    <m/>
    <m/>
    <m/>
    <m/>
    <m/>
    <m/>
    <m/>
    <m/>
    <m/>
    <m/>
  </r>
  <r>
    <s v="Ok"/>
    <s v="Ok"/>
    <s v="Ok"/>
    <x v="233"/>
    <m/>
    <n v="3105"/>
    <x v="1276"/>
    <s v="Italy"/>
    <s v="Treviso"/>
    <x v="13"/>
    <x v="3"/>
    <x v="1274"/>
    <m/>
    <s v="Start-up stage\Venture"/>
    <s v="Autocandidatura"/>
    <s v="Autocandidatura"/>
    <s v="Giuseppe Facente"/>
    <s v="giuseppe.facente@netmediaclick.it"/>
    <x v="807"/>
    <d v="2024-04-12T00:00:00"/>
    <x v="0"/>
    <s v="VV5"/>
    <m/>
    <x v="5"/>
    <m/>
    <m/>
    <s v="Risultati:_x000a_- 200 farmaci;_x000a_- €240k fatturato 2023_x000a_- €170k EBITDA 2023_x000a_- 140 adbox installati_x000a_- 25 clienti attivati_x000a_Obiettivo fatturato 2024: €1m_x000a_Distinzione su competitor: _x000a_-_x0009_Haiky technologies srl (società acquisita al 100% dal gruppo NMC a maggio 2023 focus sulla digitalizzazione delle farmacie e nella creazione di spazi digitali); _x000a_-_x0009_ADbox (IOT proprietario brevettato che raccoglie i dati di vendita delle farmacie; _x000a_-_x0009_ADDENDO DOOH (dashboard proprietaria che centralizza e analizza i dati delle farmacie). _x000a_Opera in 3 segmenti: Media, Data Analysis e CRM/Gestionale._x000a_Competitor: CEF, LloydsFarmacia, Boots; IQvia, NL, CGM._x000a_Clienti: L'oreal, Gsk, P&amp;G, Pfizer etc._x000a_Fundraising: round da €3m (diviso in tranche, ad oggi €800k) ad una pre money di €14m da utilizzare per risorse umane e investimenti in capitale._x000a__x000a_&gt; motivi rejection: settore di riferimento e struttura operazione (pre money alta per lo stadio di vita dell’iniziativa)."/>
    <d v="2024-03-04T00:00:00"/>
    <x v="233"/>
    <s v="OUT"/>
    <m/>
    <m/>
    <m/>
    <m/>
    <m/>
    <m/>
    <m/>
    <m/>
    <m/>
    <m/>
    <m/>
    <m/>
    <m/>
    <m/>
    <m/>
    <m/>
    <m/>
    <m/>
    <m/>
    <m/>
    <m/>
    <m/>
    <m/>
    <m/>
    <m/>
  </r>
  <r>
    <s v="Ok"/>
    <s v="Ok"/>
    <s v="Ok"/>
    <x v="73"/>
    <m/>
    <n v="3107"/>
    <x v="1277"/>
    <s v="Italy"/>
    <s v="Napoli"/>
    <x v="12"/>
    <x v="6"/>
    <x v="1275"/>
    <m/>
    <s v="Start-up stage\Venture"/>
    <s v="Autocandidatura"/>
    <s v="Autocandidatura"/>
    <s v="Bruno Basile"/>
    <s v="bruno.basile@temnografia.com"/>
    <x v="807"/>
    <d v="2024-04-22T00:00:00"/>
    <x v="0"/>
    <s v="VV5"/>
    <m/>
    <x v="3"/>
    <s v="Yes"/>
    <m/>
    <s v="Revenues attese: 2024e: €1,6m; 2025e: €7,7m; 2026e: €18,2m; 2027e: €28,9m_x000a_EBITDA: 2024e: -€40k; 2025e: €1,6m; 2026e: 7,5m; 2027e: €14,7m_x000a__x000a_&gt; motivo rejection: fase di vita."/>
    <d v="2024-03-04T00:00:00"/>
    <x v="73"/>
    <s v="OUT"/>
    <m/>
    <m/>
    <m/>
    <m/>
    <m/>
    <m/>
    <m/>
    <m/>
    <m/>
    <m/>
    <m/>
    <m/>
    <m/>
    <m/>
    <m/>
    <m/>
    <m/>
    <m/>
    <m/>
    <m/>
    <m/>
    <m/>
    <m/>
    <m/>
    <m/>
  </r>
  <r>
    <s v="Ok"/>
    <s v="Ok"/>
    <s v="Ok"/>
    <x v="233"/>
    <m/>
    <n v="3109"/>
    <x v="1278"/>
    <s v="Italy"/>
    <s v="Livorno"/>
    <x v="19"/>
    <x v="7"/>
    <x v="1276"/>
    <m/>
    <s v="Start-up stage\Venture"/>
    <s v="Niccolò de Leva-IAG"/>
    <s v="Investitori professionali"/>
    <s v="Niccolò de Leva"/>
    <s v="ndl@italianangels.net"/>
    <x v="807"/>
    <d v="2024-04-12T00:00:00"/>
    <x v="0"/>
    <s v="VV5"/>
    <m/>
    <x v="11"/>
    <m/>
    <m/>
    <s v="Risultati:_x000a_- 6 brevetti internazionali_x000a_- 2 marchi internazionali_x000a_- 1k prodotti venduti_x000a_Ricavi: 2023: €450k; 2024e: €2m; 2025e: €6,2m; 2027e: €15,9m_x000a_Fundraising: €2m (di cui €1,1m già committed) ad una pre money di €9,7m_x000a__x000a_&gt; motivo rejection:  mancato seguito (gli abbiamo scritto il 4/03 per fissare una call)"/>
    <d v="2024-03-04T00:00:00"/>
    <x v="233"/>
    <s v="OUT"/>
    <m/>
    <m/>
    <m/>
    <m/>
    <m/>
    <m/>
    <m/>
    <m/>
    <m/>
    <m/>
    <m/>
    <m/>
    <m/>
    <m/>
    <m/>
    <m/>
    <m/>
    <m/>
    <m/>
    <m/>
    <m/>
    <m/>
    <m/>
    <m/>
    <m/>
  </r>
  <r>
    <s v="Ok"/>
    <s v="Ok"/>
    <s v="Ok"/>
    <x v="104"/>
    <m/>
    <n v="3110"/>
    <x v="1279"/>
    <s v="Italy"/>
    <s v="Milano"/>
    <x v="0"/>
    <x v="3"/>
    <x v="1277"/>
    <m/>
    <s v="Start-up stage\Venture"/>
    <s v="Niccolò de Leva-IAG"/>
    <s v="Investitori professionali"/>
    <s v="Niccolò de Leva"/>
    <s v="ndl@italianangels.net"/>
    <x v="807"/>
    <d v="2024-04-29T00:00:00"/>
    <x v="0"/>
    <s v="VV5"/>
    <m/>
    <x v="5"/>
    <m/>
    <m/>
    <s v="Rejected a marzo 2024 con motivazione 1.m, risegnalata da un advisor._x000a_Risultati:_x000a_- €10 utenti attivi_x000a_- 50k download_x000a_- €100k di ricavi da settembre 2023 a marzo 2024_x000a_Team: 3 founding team + 6 risorse aggiuntive_x000a_Cash burn: €20k/mese_x000a_Business model:_x000a_- Vendita cartellini: costo medio €8_x000a_- Trading fee: commissioni compravendita (fee media: 4%)_x000a_- Advertising_x000a_- Season pass: sottoscrizioni mensili (0,99€/mese)_x000a_- Vendita dati: B2B SaaS_x000a_Fundraised:nel 2022  €325k ad un pre money €1,5m da Intesa SanPaolo e €350k nel 2025 ad una  pre money €3,3m_x000a_Fundraising: €1m (contatti con 360Capital che farebbe da lead) pre money €5-7m. _x000a_Fatta call il 19/03._x000a__x000a_&gt;  motivo rejection: settore di riferimento."/>
    <d v="2024-03-04T00:00:00"/>
    <x v="104"/>
    <s v="OUT"/>
    <m/>
    <m/>
    <m/>
    <m/>
    <m/>
    <m/>
    <m/>
    <m/>
    <m/>
    <m/>
    <m/>
    <m/>
    <m/>
    <m/>
    <m/>
    <m/>
    <m/>
    <m/>
    <m/>
    <m/>
    <m/>
    <m/>
    <m/>
    <m/>
    <m/>
  </r>
  <r>
    <s v="Ok"/>
    <s v="Ok"/>
    <s v="Ok"/>
    <x v="26"/>
    <m/>
    <n v="3112"/>
    <x v="1280"/>
    <s v="Italy"/>
    <s v="Cremona"/>
    <x v="0"/>
    <x v="1"/>
    <x v="1278"/>
    <m/>
    <s v="Start-up stage\Venture"/>
    <s v="Chiara Morsa"/>
    <s v="Proprietaria"/>
    <s v="Paolo Pavesi"/>
    <s v="paolo@fees.world"/>
    <x v="808"/>
    <d v="2024-03-25T00:00:00"/>
    <x v="0"/>
    <s v="VV5"/>
    <m/>
    <x v="3"/>
    <s v="Yes"/>
    <m/>
    <s v="3 prodotti sviluppati:_x000a_- fees è l'applicazione mobile B2C, gratuita, che consente all'utente di digitalizzare e archiviare senza limiti le proprie ricevute ed avere una reportistica immediata delle proprie spese quotidiane;_x000a_- fees Pro è la piattaforma web B2B, collegata all'applicazione, per liberi professionisti ed imprese, venduta per numero di licenze / utenti, con lo scopo di gestire le Nota Spese._x000a_- fees can è il software developer kit, collegabile a qualsiasi applicativo, che permette di accedere all'AI proprietaria per digitalizzare documenti ed estrapolare il contenuto in un file compatto fruibile direttamente dai sistemi aziendali._x000a_Team: 4 persone._x000a_Clienti target: PMI (10-100 dipendenti)_x000a_Risultati:_x000a_- +500 aziende;_x000a_- +15.000 utenti attivi;_x000a_- Partnerships: Arxivar, Microdata;_x000a_- Reseller: Next, Big Blue e Betsoft;_x000a_- Churn rate 0%;_x000a_- 2023 ricavi: €40k MRR: €3k._x000a_Obiettivo fatturato 2024: €200k (senza round di finanziamento)._x000a_Pricing: B2C free e per aggiunta di servizi 45€/anno, B2B licenze base €1k _x000a_Fundraised: €200k ad una pre money €2m da Microdata group_x000a_Captable: founders e 15% MicroData group_x000a_Fundraising: €600k ad una pre money da €6m per estendere il business anche a livello europeo e aumentare la base utenti._x000a__x000a_&gt; Fatta call il 22/03. Dubbi su fase di vita e traction limitata, da monitorare."/>
    <d v="2024-03-06T00:00:00"/>
    <x v="26"/>
    <s v="OUT"/>
    <m/>
    <m/>
    <m/>
    <m/>
    <m/>
    <m/>
    <m/>
    <m/>
    <m/>
    <m/>
    <m/>
    <m/>
    <m/>
    <m/>
    <m/>
    <m/>
    <m/>
    <m/>
    <m/>
    <m/>
    <m/>
    <m/>
    <m/>
    <m/>
    <m/>
  </r>
  <r>
    <s v="Ok"/>
    <s v="Ok"/>
    <s v="Ok"/>
    <x v="126"/>
    <m/>
    <n v="3113"/>
    <x v="1281"/>
    <s v="Italy"/>
    <s v="Milano"/>
    <x v="0"/>
    <x v="3"/>
    <x v="1279"/>
    <m/>
    <s v="Start-up stage\Venture"/>
    <s v="Giovanni Pinelli-Grenn Arrow Capital"/>
    <s v="Advisor"/>
    <s v="Federico Rajola"/>
    <s v="fede@cetif.eu"/>
    <x v="808"/>
    <d v="2024-10-07T00:00:00"/>
    <x v="3"/>
    <s v="VV5"/>
    <m/>
    <x v="6"/>
    <s v="Yes"/>
    <m/>
    <s v="Il progetto è in fase di lancio sul mercato. Ad oggi, lato garanti, sono stati firmati contratti con Banco BPM, Unicredit e Banca Passadore (in firma MPS e BNL; inviata proposta ad ISP) mentre continuano le discussioni per capire possibilità di pagamento lato stazioni appaltanti della PA. _x000a_Round: €3m ad una pre-money valuation di €12m._x000a_Ricevuto BP._x000a__x000a_&gt;  motivo rejection: sviluppo tecnologia totalmente esternalizzati, team non convincente (nessuno si occupa della parte tecnologica)."/>
    <d v="2024-03-06T00:00:00"/>
    <x v="126"/>
    <s v="OUT"/>
    <m/>
    <m/>
    <m/>
    <m/>
    <m/>
    <m/>
    <m/>
    <m/>
    <m/>
    <m/>
    <m/>
    <m/>
    <m/>
    <m/>
    <m/>
    <m/>
    <m/>
    <m/>
    <m/>
    <m/>
    <m/>
    <m/>
    <m/>
    <m/>
    <m/>
  </r>
  <r>
    <s v="Ok"/>
    <s v="Ok"/>
    <s v="Ok"/>
    <x v="120"/>
    <m/>
    <n v="3115"/>
    <x v="1282"/>
    <s v="Italy"/>
    <s v="Bari"/>
    <x v="6"/>
    <x v="2"/>
    <x v="1280"/>
    <m/>
    <s v="Start-up stage\Venture"/>
    <s v="Giacomo Giurazza"/>
    <s v="Proprietaria"/>
    <s v="Luigi Congedo"/>
    <s v="luigi@datamasters.it"/>
    <x v="809"/>
    <d v="2024-03-11T00:00:00"/>
    <x v="0"/>
    <s v="VV5"/>
    <m/>
    <x v="3"/>
    <m/>
    <m/>
    <s v="Fondata nel 2021._x000a_Ricavi 2022: €200k; 2023e: €300k._x000a_Ha chiuso un round con Primo Digital per €200k. Successivo round previsto in Q2 2024 da €5-6m._x000a__x000a_&gt;  motivo rejection: (i) fase di vita; (ii) attualmente non in fundraising; (iii) scenario competitivo"/>
    <d v="2024-02-15T00:00:00"/>
    <x v="120"/>
    <s v="OUT"/>
    <m/>
    <m/>
    <m/>
    <m/>
    <m/>
    <m/>
    <m/>
    <m/>
    <m/>
    <m/>
    <m/>
    <m/>
    <m/>
    <m/>
    <m/>
    <m/>
    <m/>
    <m/>
    <m/>
    <m/>
    <m/>
    <m/>
    <m/>
    <m/>
    <m/>
  </r>
  <r>
    <s v="Ok"/>
    <s v="Ok"/>
    <s v="Ok"/>
    <x v="120"/>
    <m/>
    <n v="3116"/>
    <x v="1283"/>
    <s v="Italy"/>
    <s v="Napoli"/>
    <x v="12"/>
    <x v="3"/>
    <x v="1281"/>
    <m/>
    <s v="Start-up stage\Venture"/>
    <s v="Giacomo Giurazza"/>
    <s v="Proprietaria"/>
    <s v="Marco Di Tonto"/>
    <s v="marcoditonto@ftnetsrl.it"/>
    <x v="809"/>
    <d v="2024-03-11T00:00:00"/>
    <x v="0"/>
    <s v="VV5"/>
    <m/>
    <x v="9"/>
    <m/>
    <m/>
    <s v="Fondata nel 2021._x000a_Ricavi 2021: €75k._x000a_Raccolti €6m da familiy&amp;friends, di cui €3m a gennaio 2024._x000a__x000a_&gt;  motivo rejection: non sono in fundraising."/>
    <d v="2024-02-15T00:00:00"/>
    <x v="120"/>
    <s v="OUT"/>
    <m/>
    <m/>
    <m/>
    <m/>
    <m/>
    <m/>
    <m/>
    <m/>
    <m/>
    <m/>
    <m/>
    <m/>
    <m/>
    <m/>
    <m/>
    <m/>
    <m/>
    <m/>
    <m/>
    <m/>
    <m/>
    <m/>
    <m/>
    <m/>
    <m/>
  </r>
  <r>
    <s v="Ok"/>
    <s v="Ok"/>
    <s v="Ok"/>
    <x v="233"/>
    <m/>
    <n v="3117"/>
    <x v="1284"/>
    <s v="Italy"/>
    <s v="Napoli"/>
    <x v="12"/>
    <x v="3"/>
    <x v="1282"/>
    <m/>
    <s v="Start-up stage\Venture"/>
    <s v="Giovanni De Caro-Volano"/>
    <s v="Advisor"/>
    <s v="Davide Lugli"/>
    <s v="dlugli@skpr.it"/>
    <x v="809"/>
    <d v="2024-04-12T00:00:00"/>
    <x v="0"/>
    <s v="VV5"/>
    <m/>
    <x v="1"/>
    <m/>
    <m/>
    <s v="Fondata nel 2020._x000a_Startup del portfolio Volano._x000a_Ricavi 2022: €10k; 2023e: €454k._x000a_Round da €2-2,5m, di cui €1,5m in una prima tranche (seconda tranche prevista dopo un anno). La valutazione pre-money proposta è compresa nel range €6,3m - €8,3m._x000a_Due co-fondatori non operativi sono CEO e CFO di PonyU._x000a__x000a_&gt;motivo rejection: scenario competitivo, management team, traction e percorso di crescita."/>
    <d v="2024-02-15T00:00:00"/>
    <x v="233"/>
    <s v="OUT"/>
    <m/>
    <m/>
    <m/>
    <m/>
    <m/>
    <m/>
    <m/>
    <m/>
    <m/>
    <m/>
    <m/>
    <m/>
    <m/>
    <m/>
    <m/>
    <m/>
    <m/>
    <m/>
    <m/>
    <m/>
    <m/>
    <m/>
    <m/>
    <m/>
    <m/>
  </r>
  <r>
    <s v="Ok"/>
    <s v="Ok"/>
    <s v="Ok"/>
    <x v="120"/>
    <m/>
    <n v="3118"/>
    <x v="1285"/>
    <s v="Italy"/>
    <s v="Campobasso "/>
    <x v="35"/>
    <x v="3"/>
    <x v="1283"/>
    <m/>
    <s v="Start-up stage\Venture"/>
    <s v="Fabiana Martone"/>
    <s v="Proprietaria"/>
    <s v="Andrea di Vico"/>
    <s v="andrea@houseplus.it"/>
    <x v="809"/>
    <d v="2024-03-11T00:00:00"/>
    <x v="0"/>
    <s v="VV5"/>
    <m/>
    <x v="3"/>
    <m/>
    <m/>
    <s v="Fondata nel 2020._x000a_Ricavi: €206k nel 2023E._x000a_Raccolti €250k da LVenture e Lazio Innova ad aprile 2022 ad una valutazione pre-money di €1,5m e €128k da CDP (con l’acceleratore HabiSmart), tramite convertendo con cap alla pre-money valuation pari a €4m e discount del 20% sul prossimo round._x000a_Il fabbisogno finanziario è di €500k, ma il round prevede l’estensione fino a €1m._x000a__x000a_&gt;  motivo rejection: fase di vita e percorso di crescita. Inoltre, dubbi su scenario competitivo."/>
    <d v="2024-02-15T00:00:00"/>
    <x v="120"/>
    <s v="OUT"/>
    <m/>
    <m/>
    <m/>
    <m/>
    <m/>
    <m/>
    <m/>
    <m/>
    <m/>
    <m/>
    <m/>
    <m/>
    <m/>
    <m/>
    <m/>
    <m/>
    <m/>
    <m/>
    <m/>
    <m/>
    <m/>
    <m/>
    <m/>
    <m/>
    <m/>
  </r>
  <r>
    <s v="Ok"/>
    <s v="Ok"/>
    <s v="Ok"/>
    <x v="73"/>
    <m/>
    <n v="3119"/>
    <x v="1286"/>
    <s v="Italy"/>
    <s v="Napoli"/>
    <x v="12"/>
    <x v="3"/>
    <x v="1284"/>
    <m/>
    <s v="Start-up stage\Venture"/>
    <s v="Francesco Grande-EY"/>
    <s v="Advisor"/>
    <s v="Francesco Grande"/>
    <s v="Francesco.Grande@it.ey.com"/>
    <x v="809"/>
    <d v="2024-04-22T00:00:00"/>
    <x v="0"/>
    <s v="VV5"/>
    <m/>
    <x v="9"/>
    <s v="Yes"/>
    <m/>
    <s v="Fondata nel 2022._x000a_Ha chiuso il 2023 con ricavi pari a €910k (primo margine del 35% includendo il costo di acquisto delle camere; secondo margine del 20% circa considerando i costi per migliorare le camere acquistate)._x000a_Ricavi attesi nel 2024 pari a €5m, di cui €1,8m già contrattualizzato._x000a_Ha raccolto €600k da B4i e 40Jemz ad una pre-money di €2,5m. Sta chiudendo un round bridge da €1m con gli attuali investitori per poi aprire un round da €5m a fine 2024 (intenzione di coinvolgere fondi esteri)._x000a__x000a_&gt; motivo rejection:Al momento non sono in raccolta; ci riaggioreranno quando apriranno il round. Da monitorare"/>
    <d v="2024-02-15T00:00:00"/>
    <x v="73"/>
    <s v="OUT"/>
    <m/>
    <m/>
    <m/>
    <m/>
    <m/>
    <m/>
    <m/>
    <m/>
    <m/>
    <m/>
    <m/>
    <m/>
    <m/>
    <m/>
    <m/>
    <m/>
    <m/>
    <m/>
    <m/>
    <m/>
    <m/>
    <m/>
    <m/>
    <m/>
    <m/>
  </r>
  <r>
    <s v="Ok"/>
    <s v="Ok"/>
    <s v="Ok"/>
    <x v="73"/>
    <m/>
    <n v="3122"/>
    <x v="1287"/>
    <s v="Italy"/>
    <s v="Brindisi"/>
    <x v="6"/>
    <x v="2"/>
    <x v="1285"/>
    <m/>
    <s v="Start-up stage\Venture"/>
    <s v="Giovanni De Caro-Volano"/>
    <s v="Advisor"/>
    <s v="Simone Lattanzi"/>
    <s v="simone@creativeharbour.io"/>
    <x v="809"/>
    <d v="2024-04-22T00:00:00"/>
    <x v="0"/>
    <s v="VV5"/>
    <m/>
    <x v="9"/>
    <s v="Yes"/>
    <m/>
    <s v="Ricavi pari a €240k nel 2023E. Ha chiuso partnership con Alpitour (ricavi potenziali derivanti pari a €1-1,5m)._x000a_Round da €300k._x000a__x000a_&gt; motivo rejection: Al momento non sono in raccolta; ci riaggioreranno quando apriranno il round. Da monitorare"/>
    <d v="2024-02-15T00:00:00"/>
    <x v="73"/>
    <s v="OUT"/>
    <m/>
    <m/>
    <m/>
    <m/>
    <m/>
    <m/>
    <m/>
    <m/>
    <m/>
    <m/>
    <m/>
    <m/>
    <m/>
    <m/>
    <m/>
    <m/>
    <m/>
    <m/>
    <m/>
    <m/>
    <m/>
    <m/>
    <m/>
    <m/>
    <m/>
  </r>
  <r>
    <s v="Ok"/>
    <s v="Ok"/>
    <s v="Ok"/>
    <x v="187"/>
    <m/>
    <n v="3123"/>
    <x v="1288"/>
    <s v="Italy"/>
    <s v="Bari"/>
    <x v="6"/>
    <x v="3"/>
    <x v="1286"/>
    <m/>
    <s v="Start-up stage\Venture"/>
    <s v="Diego Antonacci-Impact Hub"/>
    <s v="Advisor"/>
    <s v="Maurizio Ghisolfi"/>
    <s v="mghisolfi@profiter.ai"/>
    <x v="809"/>
    <d v="2024-05-13T00:00:00"/>
    <x v="0"/>
    <s v="VV5"/>
    <m/>
    <x v="3"/>
    <m/>
    <m/>
    <s v="Fondata nel 2021._x000a_Ricavi 2023: €30k_x000a_Hanno in corso 8 PoC dal valore di €50k per il 2024._x000a_Fundraising: in raccolta per un seed round da €1-2m._x000a__x000a_&gt; Fatto meeting di update con fondo VV6, motivo rejection: fase di vita."/>
    <d v="2024-02-15T00:00:00"/>
    <x v="187"/>
    <s v="OUT"/>
    <m/>
    <m/>
    <m/>
    <m/>
    <m/>
    <m/>
    <m/>
    <m/>
    <m/>
    <m/>
    <m/>
    <m/>
    <m/>
    <m/>
    <m/>
    <m/>
    <m/>
    <m/>
    <m/>
    <m/>
    <m/>
    <m/>
    <m/>
    <m/>
    <m/>
  </r>
  <r>
    <s v="Ok"/>
    <s v="Ok"/>
    <s v="Ok"/>
    <x v="120"/>
    <m/>
    <n v="3124"/>
    <x v="1289"/>
    <s v="Italy"/>
    <s v="Siracusa"/>
    <x v="9"/>
    <x v="2"/>
    <x v="1287"/>
    <m/>
    <s v="Other early stage\Late stage"/>
    <s v="Autocandidatura"/>
    <s v="Autocandidatura"/>
    <s v="Felice D'Angelo"/>
    <s v="dottfelicedangelo@gmail.com"/>
    <x v="809"/>
    <d v="2024-03-11T00:00:00"/>
    <x v="0"/>
    <s v="VV5"/>
    <m/>
    <x v="9"/>
    <m/>
    <m/>
    <s v="Fondata nel 2019._x000a_Ricavi ‘22: €1,5m. Ricavi attesi nel ‘23 pari a €4,5m._x000a_Aveva in programma un round da €3m nell’aprile 2023 poi messo in stand-by; potrebbe decidere di aprirne uno di dimensioni maggiori. Pre money valuation di circa €10m._x000a__x000a_&gt;  motivo rejection: Al momento non in raccolta"/>
    <d v="2024-02-15T00:00:00"/>
    <x v="120"/>
    <s v="OUT"/>
    <m/>
    <m/>
    <m/>
    <m/>
    <m/>
    <m/>
    <m/>
    <m/>
    <m/>
    <m/>
    <m/>
    <m/>
    <m/>
    <m/>
    <m/>
    <m/>
    <m/>
    <m/>
    <m/>
    <m/>
    <m/>
    <m/>
    <m/>
    <m/>
    <m/>
  </r>
  <r>
    <s v="Ok"/>
    <s v="Ok"/>
    <s v="Ok"/>
    <x v="233"/>
    <m/>
    <n v="3125"/>
    <x v="1290"/>
    <s v="Italy"/>
    <s v="Milano"/>
    <x v="0"/>
    <x v="1"/>
    <x v="1288"/>
    <m/>
    <s v="Start-up stage\Venture"/>
    <s v="Autocandidatura"/>
    <s v="Autocandidatura"/>
    <s v="Ivano De Natale"/>
    <s v="ivano@re-viva.com"/>
    <x v="810"/>
    <d v="2024-04-12T00:00:00"/>
    <x v="0"/>
    <s v="VV5"/>
    <m/>
    <x v="5"/>
    <m/>
    <m/>
    <s v="Risultati:_x000a_8.600 immobili in asta gestiti dal 2021, valore € 700 Mln → € 214 Mln valore di transato gestito dal 2021_x000a_ +247% crescita ultimi 3 bilanci_x000a_€ 4 Mln di fatturato dal 2021 ad oggi_x000a_Business model: B2C e B2B mercato NPL_x000a_Clienti: cerberus, doValue, ACS, Cerved, Guber, Link, Kervis, Prelios._x000a_Team: 32 persone_x000a_Ricavi: 2022: €1,2m; 2023: €1,2m; 2024: €1,8m; 2025e: €4,4m; 2026e: €9,4m_x000a_Fundraising: €1,5m ad una valutazione di €8,9m da utilizzare per attività di marketing e sviluppo software._x000a__x000a_&gt; motivo rejection: settore di riferimento, percorso di crescita e management team."/>
    <d v="2024-03-13T00:00:00"/>
    <x v="233"/>
    <s v="OUT"/>
    <m/>
    <m/>
    <m/>
    <m/>
    <m/>
    <m/>
    <m/>
    <m/>
    <m/>
    <m/>
    <m/>
    <m/>
    <m/>
    <m/>
    <m/>
    <m/>
    <m/>
    <m/>
    <m/>
    <m/>
    <m/>
    <m/>
    <m/>
    <m/>
    <m/>
  </r>
  <r>
    <s v="Ok"/>
    <s v="Ok"/>
    <s v="Ok"/>
    <x v="233"/>
    <m/>
    <n v="2914"/>
    <x v="1291"/>
    <s v="Italy"/>
    <s v="Salerno"/>
    <x v="12"/>
    <x v="8"/>
    <x v="1289"/>
    <m/>
    <s v="Start-up stage\Venture"/>
    <s v="Demo Day UptoStars"/>
    <s v="Altri"/>
    <s v="Alfonso Coppola"/>
    <s v="alfonso.coppola@rithema.it"/>
    <x v="749"/>
    <d v="2024-04-12T00:00:00"/>
    <x v="0"/>
    <s v="VV5"/>
    <m/>
    <x v="3"/>
    <m/>
    <m/>
    <s v="Fatturato 2023: €104k_x000a_Team: 6 persone_x000a_Cliente target : studi di ingegneria che partecipano alle gare d’appalto._x000a_Margine: _x000a_- prodotto E-Round €35k (costo di produzione €125k + iva solo per la parte tecnologica)_x000a_-Prodotto Re-charge €30k (costo di produzione €120k + iva solo per la parte tecnologica)_x000a_Risultati:_x000a_- Brevetti: 7 Depositi; 5 Design certificati; 5 R&amp;D Contratti R&amp;D con PMI Italiane; 4 Brevetti internazionali_x000a_Fundraising: €410k (hanno intenzione di arrivare ad un round a €1m) ad una pre money di €1,6m (30% già committed)._x000a__x000a_&gt; Fatta call il 8/04. Motivo rejection: non hanno traction, management poco convincente, business model non chiaro (hanno molti prodotti) e fase di vita."/>
    <d v="2023-10-11T00:00:00"/>
    <x v="233"/>
    <s v="OUT"/>
    <m/>
    <m/>
    <m/>
    <m/>
    <m/>
    <m/>
    <m/>
    <m/>
    <m/>
    <m/>
    <m/>
    <m/>
    <m/>
    <m/>
    <m/>
    <m/>
    <m/>
    <m/>
    <m/>
    <m/>
    <m/>
    <m/>
    <m/>
    <m/>
    <m/>
  </r>
  <r>
    <s v="Ok"/>
    <s v="Ok"/>
    <s v="Ok"/>
    <x v="26"/>
    <m/>
    <n v="3126"/>
    <x v="1292"/>
    <s v="Italy"/>
    <s v="N.A. Italy"/>
    <x v="3"/>
    <x v="6"/>
    <x v="1290"/>
    <m/>
    <s v="Start-up stage\Venture"/>
    <s v="Pietro Reccia-Renovarum Consulting"/>
    <s v="Advisor"/>
    <s v="Pietro Reccia"/>
    <s v="preccia@renovarum.com"/>
    <x v="810"/>
    <d v="2024-03-25T00:00:00"/>
    <x v="0"/>
    <s v="VV5"/>
    <m/>
    <x v="5"/>
    <m/>
    <m/>
    <s v="Risultati:_x000a_ - + 9.000 downloads,_x000a_- + 150 utenti paganti,_x000a_- 160 nazioni._x000a_Fundraised: €220k_x000a_Captable: 90% founder e 10% BA._x000a_Fundraising: €1m per la cessione del 20% delle quote societarie._x000a__x000a_&gt;  motivo rejection:  settore di riferimento e struttura dell'operazione"/>
    <d v="2024-03-13T00:00:00"/>
    <x v="26"/>
    <s v="OUT"/>
    <m/>
    <m/>
    <m/>
    <m/>
    <m/>
    <m/>
    <m/>
    <m/>
    <m/>
    <m/>
    <m/>
    <m/>
    <m/>
    <m/>
    <m/>
    <m/>
    <m/>
    <m/>
    <m/>
    <m/>
    <m/>
    <m/>
    <m/>
    <m/>
    <m/>
  </r>
  <r>
    <s v="Ok"/>
    <s v="Ok"/>
    <s v="Ok"/>
    <x v="233"/>
    <m/>
    <n v="3127"/>
    <x v="1293"/>
    <s v="Italy"/>
    <s v="N.A. Italy"/>
    <x v="3"/>
    <x v="3"/>
    <x v="1291"/>
    <m/>
    <s v="Start-up stage\Venture"/>
    <s v="Matteo Diana-KPMG"/>
    <s v="Advisor"/>
    <s v="Massimo Ferrarin"/>
    <s v="massimo.ferrarin@me.com"/>
    <x v="811"/>
    <d v="2024-04-12T00:00:00"/>
    <x v="0"/>
    <s v="VV5"/>
    <m/>
    <x v="6"/>
    <m/>
    <m/>
    <s v="Pipeline: circa 200 contratti_x000a_Fundraising: €4m al fine di finanziare lo sviluppo e la costruzione delle colonnine prevista dai contratti in backlog e l’espansione in un mercato ancora caratterizzato dalla presenza di pochi player._x000a__x000a_&gt;motivo rejection: Mercato molto competitivo, scarsa richiesta del mercato, team non convincente e innovazione di prodotto poco significativa."/>
    <d v="2024-03-15T00:00:00"/>
    <x v="233"/>
    <s v="OUT"/>
    <m/>
    <m/>
    <m/>
    <m/>
    <m/>
    <m/>
    <m/>
    <m/>
    <m/>
    <m/>
    <m/>
    <m/>
    <m/>
    <m/>
    <m/>
    <m/>
    <m/>
    <m/>
    <m/>
    <m/>
    <m/>
    <m/>
    <m/>
    <m/>
    <m/>
  </r>
  <r>
    <s v="Ok"/>
    <s v="Ok"/>
    <s v="Ok"/>
    <x v="85"/>
    <m/>
    <n v="3129"/>
    <x v="1294"/>
    <s v="Italy"/>
    <s v="Genova"/>
    <x v="14"/>
    <x v="2"/>
    <x v="1292"/>
    <m/>
    <s v="Start-up stage\Venture"/>
    <s v="Stefano Quaglia-PKF Studio TCL - Tax Consulting Legal"/>
    <s v="Advisor"/>
    <s v="Stefano Quaglia"/>
    <s v="s.quaglia@pkf-tclsquare.it"/>
    <x v="812"/>
    <d v="2025-01-13T00:00:00"/>
    <x v="0"/>
    <s v="VV5"/>
    <m/>
    <x v="5"/>
    <m/>
    <m/>
    <s v="Bocciata a marzo 2024 con motivazione 1.m (settore di riferimento)_x000a_Risultati:_x000a_- 6k membrui della community_x000a_- 90 estetiste _x000a_Ricavi 2023: €210k; 2024e: €530k; 2025e: €1,7m; 2026e: €4m. _x000a_Fundraising: €800k_x000a__x000a_&gt;  motivo rejection: per settore di riferimento. Chiedere a Giacomo prima di mandare mail di rejection (doveva guardare il pitch per confrontare questa startup con quella del business angel di Fitprime)."/>
    <d v="2024-03-18T00:00:00"/>
    <x v="85"/>
    <s v="OUT"/>
    <m/>
    <m/>
    <m/>
    <m/>
    <m/>
    <m/>
    <m/>
    <m/>
    <m/>
    <m/>
    <m/>
    <m/>
    <m/>
    <m/>
    <m/>
    <m/>
    <m/>
    <m/>
    <m/>
    <m/>
    <m/>
    <m/>
    <m/>
    <m/>
    <m/>
  </r>
  <r>
    <s v="Ok"/>
    <s v="Ok"/>
    <s v="Ok"/>
    <x v="233"/>
    <m/>
    <n v="3130"/>
    <x v="1295"/>
    <s v="Italy"/>
    <s v="Arezzo"/>
    <x v="19"/>
    <x v="1"/>
    <x v="1293"/>
    <m/>
    <s v="Start-up stage\Venture"/>
    <s v="Mario Ravelli-Ravelli &amp; Partners"/>
    <s v="Advisor"/>
    <s v="Mario Ravelli"/>
    <s v="mario.ravelli@ravelliandpartners.com"/>
    <x v="813"/>
    <d v="2024-04-12T00:00:00"/>
    <x v="0"/>
    <s v="VV5"/>
    <m/>
    <x v="1"/>
    <m/>
    <m/>
    <s v="Modello di business: connessione del mondo lusso con impianti di recupero (fee del 0,9€/grammo  transazioni dei metalli preziosi)._x000a_Clienti: trial con Gucci._x000a_Ricavi: 2023: €0; 2024e: €165k; 2025e: €4,7m; 2026e: €19,4m_x000a_EBITDA: 2024e: -€189k; 2025e: €918k; 2026e: €4,9m_x000a_Fundraising: €750k per completare la piattaforma._x000a__x000a_&gt; Fatta call il 9/04. Motivo rejection: business model poco chiaro, competition sul mercato e fase di vita."/>
    <d v="2024-03-19T00:00:00"/>
    <x v="233"/>
    <s v="OUT"/>
    <m/>
    <m/>
    <m/>
    <m/>
    <m/>
    <m/>
    <m/>
    <m/>
    <m/>
    <m/>
    <m/>
    <m/>
    <m/>
    <m/>
    <m/>
    <m/>
    <m/>
    <m/>
    <m/>
    <m/>
    <m/>
    <m/>
    <m/>
    <m/>
    <m/>
  </r>
  <r>
    <s v="Ok"/>
    <s v="Ok"/>
    <s v="Ok"/>
    <x v="45"/>
    <m/>
    <n v="3131"/>
    <x v="1296"/>
    <s v="Italy"/>
    <s v="Bari"/>
    <x v="6"/>
    <x v="10"/>
    <x v="1294"/>
    <m/>
    <s v="Start-up stage\Venture"/>
    <s v="Kalif Auditore"/>
    <s v="Advisor"/>
    <s v="Kalif Auditore"/>
    <s v="kalif@joeycrowd.com"/>
    <x v="814"/>
    <d v="2024-06-03T00:00:00"/>
    <x v="0"/>
    <s v="VV5"/>
    <m/>
    <x v="5"/>
    <m/>
    <m/>
    <s v="Rejected a marzo 2024 con motivazione 1.m_x000a_Ricavi: 2019: €230k; 2020: €145k; 2021: €279k; 2022: primi sei mesi €470k_x000a_Ricavi attesi: 2024e: €1,9m; 2025e: €4,5m; 2026e: €10m; 2027e: €18,9m_x000a__x000a_&gt; motivo rejection: settore di riferimento"/>
    <d v="2024-03-20T00:00:00"/>
    <x v="45"/>
    <s v="OUT"/>
    <m/>
    <m/>
    <m/>
    <m/>
    <m/>
    <m/>
    <m/>
    <m/>
    <m/>
    <m/>
    <m/>
    <m/>
    <m/>
    <m/>
    <m/>
    <m/>
    <m/>
    <m/>
    <m/>
    <m/>
    <m/>
    <m/>
    <m/>
    <m/>
    <m/>
  </r>
  <r>
    <s v="Ok"/>
    <s v="Ok"/>
    <s v="Ok"/>
    <x v="26"/>
    <m/>
    <n v="3132"/>
    <x v="1297"/>
    <s v="Italy"/>
    <s v="Brescia"/>
    <x v="0"/>
    <x v="1"/>
    <x v="1295"/>
    <m/>
    <s v="Start-up stage\Venture"/>
    <s v="Autocandidatura"/>
    <s v="Autocandidatura"/>
    <s v="Federico Agazzi"/>
    <s v="info@amicochef.app"/>
    <x v="814"/>
    <d v="2024-03-25T00:00:00"/>
    <x v="0"/>
    <s v="VV5"/>
    <m/>
    <x v="5"/>
    <m/>
    <m/>
    <s v="Fundraising: €200k - €3m_x000a__x000a_&gt;  motivo rejection: settore di riferimento."/>
    <d v="2024-03-20T00:00:00"/>
    <x v="26"/>
    <s v="OUT"/>
    <m/>
    <m/>
    <m/>
    <m/>
    <m/>
    <m/>
    <m/>
    <m/>
    <m/>
    <m/>
    <m/>
    <m/>
    <m/>
    <m/>
    <m/>
    <m/>
    <m/>
    <m/>
    <m/>
    <m/>
    <m/>
    <m/>
    <m/>
    <m/>
    <m/>
  </r>
  <r>
    <s v="Ok"/>
    <s v="Ok"/>
    <s v="Ok"/>
    <x v="73"/>
    <m/>
    <n v="3134"/>
    <x v="1298"/>
    <s v="Italy"/>
    <s v="Mantova"/>
    <x v="0"/>
    <x v="10"/>
    <x v="1296"/>
    <m/>
    <s v="Start-up stage\Venture"/>
    <s v="Chiara Morsa"/>
    <s v="Proprietaria"/>
    <s v="Matteo Spaggiari"/>
    <s v="matteo@bikeebike.it"/>
    <x v="815"/>
    <d v="2024-04-22T00:00:00"/>
    <x v="0"/>
    <s v="VV5"/>
    <m/>
    <x v="5"/>
    <m/>
    <m/>
    <s v="Business model: B2B e B2C._x000a_Pricing: 800€ nel B2C e 600€ B2B._x000a_Ricavi 2023: €587k._x000a_EBITDA €106k._x000a_Pezzi venduti B2C nel 2023: 380_x000a_Competitor: Polini, Holi ( 26k pezzi venduti); Fazua  (tedesca partita nel 2015)._x000a_Fundraising: €1,2m ad una valutazione di €1,4m._x000a__x000a_&gt; Motivo rejection: settore di riferimento, business model prevalentemente B2C, mercato delle  e management non convincente."/>
    <d v="2024-03-22T00:00:00"/>
    <x v="73"/>
    <s v="OUT"/>
    <m/>
    <m/>
    <m/>
    <m/>
    <m/>
    <m/>
    <m/>
    <m/>
    <m/>
    <m/>
    <m/>
    <m/>
    <m/>
    <m/>
    <m/>
    <m/>
    <m/>
    <m/>
    <m/>
    <m/>
    <m/>
    <m/>
    <m/>
    <m/>
    <m/>
  </r>
  <r>
    <s v="Ok"/>
    <s v="Ok"/>
    <s v="Ok"/>
    <x v="262"/>
    <m/>
    <n v="2851"/>
    <x v="1299"/>
    <s v="Italy"/>
    <s v="Torino"/>
    <x v="11"/>
    <x v="3"/>
    <x v="1297"/>
    <m/>
    <s v="Start-up stage\Venture"/>
    <s v="Autocandidatura"/>
    <s v="Autocandidatura"/>
    <s v="Pietro Galimberti"/>
    <s v="pietro@plino.ai"/>
    <x v="816"/>
    <d v="2024-07-22T00:00:00"/>
    <x v="0"/>
    <s v="VV5"/>
    <m/>
    <x v="3"/>
    <m/>
    <m/>
    <s v="Bocciati ad aprile 2024 per fase di vita (1.a)._x000a_Business model: B2B SaaS._x000a_Revenues: 2023: €0; 2024e: €700k; 2025e: €25k; 2026e: €80k; 2027e: €150k_x000a_Ebitda: 2023: -€3k; 2024e: -€75k; 2025e: -30k€; 2026e: -€20k; 2027e: -€80k _x000a_Fundraising: in raccolta per €1m per raggiungere ARR di €1,5m in 18 mesi._x000a__x000a_&gt; Motivo rejection: fase di vita. Sentiti a settembre dal team di VV6. Bocciata anche per VV6 (non serve mail di rejection)."/>
    <d v="2023-08-30T00:00:00"/>
    <x v="262"/>
    <s v="OUT"/>
    <m/>
    <m/>
    <m/>
    <m/>
    <m/>
    <m/>
    <m/>
    <m/>
    <m/>
    <m/>
    <m/>
    <m/>
    <m/>
    <m/>
    <m/>
    <m/>
    <m/>
    <m/>
    <m/>
    <m/>
    <m/>
    <m/>
    <m/>
    <m/>
    <m/>
  </r>
  <r>
    <s v="Ok"/>
    <s v="Ok"/>
    <s v="Ok"/>
    <x v="248"/>
    <m/>
    <n v="3136"/>
    <x v="1300"/>
    <s v="Italy"/>
    <s v="Roma"/>
    <x v="7"/>
    <x v="3"/>
    <x v="1298"/>
    <m/>
    <s v="Start-up stage\Venture"/>
    <s v="Up2stars"/>
    <s v="Advisor"/>
    <s v="Nicola Grandis"/>
    <s v="nicola@asc27.com"/>
    <x v="817"/>
    <d v="2024-06-24T00:00:00"/>
    <x v="0"/>
    <s v="VV5"/>
    <m/>
    <x v="8"/>
    <m/>
    <m/>
    <s v="Hanno uno spin off controllata al 49% che si occupa di cybersecurity._x000a_Business model: B2B2C_x000a_Clienti target: università, corporate (manodopera stagionale oppure multinaizonali)_x000a_Revenue model: 10€/minuto per video generato per i clienti Corporate, per Università e scuole 5€/minuto per video generato._x000a_Revenues: 2023: 2024e: €3m; 2025e: €50m; 2026e: €213m._x000a_Captable: 100% founder._x000a_Fundraising: €3m per creare uno spin off dedicata all’augmented learning (congen.ai)._x000a__x000a_&gt; Fatta call il 14/06. motivo rejection: dubbi su governance (l'investimento non è su ASC27 ma sullo spinoff) e sul prodotto."/>
    <d v="2024-03-26T00:00:00"/>
    <x v="248"/>
    <s v="OUT"/>
    <m/>
    <m/>
    <m/>
    <m/>
    <m/>
    <m/>
    <m/>
    <m/>
    <m/>
    <m/>
    <m/>
    <m/>
    <m/>
    <m/>
    <m/>
    <m/>
    <m/>
    <m/>
    <m/>
    <m/>
    <m/>
    <m/>
    <m/>
    <m/>
    <m/>
  </r>
  <r>
    <s v="Ok"/>
    <s v="Ok"/>
    <s v="Ok"/>
    <x v="262"/>
    <m/>
    <n v="3137"/>
    <x v="1301"/>
    <s v="Italy"/>
    <s v="Padova"/>
    <x v="13"/>
    <x v="3"/>
    <x v="1299"/>
    <m/>
    <s v="Start-up stage\Venture"/>
    <s v="Up2stars"/>
    <s v="Advisor"/>
    <s v="Laura Sposato"/>
    <s v="laura.sposato@joule.video"/>
    <x v="817"/>
    <d v="2024-07-22T00:00:00"/>
    <x v="0"/>
    <s v="VV5"/>
    <m/>
    <x v="3"/>
    <m/>
    <m/>
    <s v="Bocciata a giugno 2024 con motivazione 2.b_x000a_Nata nel 2021._x000a_Risultati: hanno un brevetto (italiano e richiesto quello europeo)._x000a_Clienti: 5 clienti ricorrenti mensili (tra cui Credem, PwC, Unipol)._x000a_Pipeline: €1,5m._x000a_Revenue model: pacchetti di analisi 1 analisi €25/analisi oppure offrono la soluzione in white label._x000a_Business model: B2B._x000a_Revenues: 2023: €90k; 2024e: €970k (YTD luglio: €300k); 2025e: €3,3m; 2026e: €7,8m; 2027e: €15,3m._x000a_EBITDA: 2024e: -€615k; 2025e: €3m; 2026e: €38m._x000a_Fundraised: €1,02m ad una valutazione di €10m nel 2022 con BA._x000a_Fundraising: €3m di cui €1,5m committed ad una pre money €17m hanno anche strutturato un SAFE._x000a__x000a_&gt; Fatta call il 17/07. motivo rejection: fase di vita, Pre money elevata, competizione e prodotto troppo semplice per essere acquistato in se per se, andrebbe integrato in qualche ATS a tal proposito è stata fatta intro con nCore."/>
    <d v="2024-03-26T00:00:00"/>
    <x v="262"/>
    <s v="OUT"/>
    <m/>
    <m/>
    <m/>
    <m/>
    <m/>
    <m/>
    <m/>
    <m/>
    <m/>
    <m/>
    <m/>
    <m/>
    <m/>
    <m/>
    <m/>
    <m/>
    <m/>
    <m/>
    <m/>
    <m/>
    <m/>
    <m/>
    <m/>
    <m/>
    <m/>
  </r>
  <r>
    <s v="Ok"/>
    <s v="Ok"/>
    <s v="Ok"/>
    <x v="233"/>
    <m/>
    <n v="3138"/>
    <x v="1302"/>
    <s v="Italy"/>
    <s v="Genova"/>
    <x v="14"/>
    <x v="3"/>
    <x v="1300"/>
    <m/>
    <s v="Start-up stage\Venture"/>
    <s v="Up2stars"/>
    <s v="Advisor"/>
    <s v="Up2stars"/>
    <s v="up2stars@intesasanpaolo.com"/>
    <x v="817"/>
    <d v="2024-04-12T00:00:00"/>
    <x v="0"/>
    <s v="VV5"/>
    <m/>
    <x v="1"/>
    <m/>
    <m/>
    <s v="Revenues: 2023: €100k; 2024e: €500k; 2025e: €900k; 2026e: €1,5m_x000a_EBITDA: 2023: €20k; 2024e: €100k; 2025e: €200k; 2026e: €250k_x000a__x000a_&gt; Motivo rejection: casi d'uso di nicchia (focus solo su Diversity&amp;Inclusion e non tutti gli aspetti ESG), percorso di crescita poco ambizioso"/>
    <d v="2024-03-26T00:00:00"/>
    <x v="233"/>
    <s v="OUT"/>
    <m/>
    <m/>
    <m/>
    <m/>
    <m/>
    <m/>
    <m/>
    <m/>
    <m/>
    <m/>
    <m/>
    <m/>
    <m/>
    <m/>
    <m/>
    <m/>
    <m/>
    <m/>
    <m/>
    <m/>
    <m/>
    <m/>
    <m/>
    <m/>
    <m/>
  </r>
  <r>
    <s v="Ok"/>
    <s v="Ok"/>
    <s v="Ok"/>
    <x v="233"/>
    <m/>
    <n v="3139"/>
    <x v="1303"/>
    <s v="Italy"/>
    <s v="Palermo"/>
    <x v="9"/>
    <x v="3"/>
    <x v="1301"/>
    <m/>
    <s v="Start-up stage\Venture"/>
    <s v="Up2stars"/>
    <s v="Advisor"/>
    <s v="Up2stars"/>
    <s v="up2stars@intesasanpaolo.com"/>
    <x v="817"/>
    <d v="2024-04-12T00:00:00"/>
    <x v="0"/>
    <s v="VV5"/>
    <m/>
    <x v="3"/>
    <m/>
    <m/>
    <s v="Revenues: 2022: €73k; 2023: €110k; 2024e; €350k; 2025e: €1,5m; 2026e: €4m_x000a_EBITDA:  2023: -€93k; 2024e: -€83k; 2025e: -€11k; 2026e: €5k_x000a__x000a_&gt; Motivo rejection: fase di vita e mercato di riferimento."/>
    <d v="2024-03-26T00:00:00"/>
    <x v="233"/>
    <s v="OUT"/>
    <m/>
    <m/>
    <m/>
    <m/>
    <m/>
    <m/>
    <m/>
    <m/>
    <m/>
    <m/>
    <m/>
    <m/>
    <m/>
    <m/>
    <m/>
    <m/>
    <m/>
    <m/>
    <m/>
    <m/>
    <m/>
    <m/>
    <m/>
    <m/>
    <m/>
  </r>
  <r>
    <s v="Ok"/>
    <s v="Ok"/>
    <s v="Ok"/>
    <x v="46"/>
    <m/>
    <n v="3140"/>
    <x v="1304"/>
    <s v="Italy"/>
    <s v="Milano"/>
    <x v="0"/>
    <x v="1"/>
    <x v="1302"/>
    <m/>
    <s v="Start-up stage\Venture"/>
    <s v="Alfonso Meccariello"/>
    <s v="Altri"/>
    <s v="Alfonso Meccariello"/>
    <s v="alfonso@underscoredistrict.com"/>
    <x v="817"/>
    <d v="2024-06-10T00:00:00"/>
    <x v="0"/>
    <s v="VV5"/>
    <m/>
    <x v="1"/>
    <m/>
    <m/>
    <s v="Rejected a maggio 2024 con motivazione 2.b_x000a_Revenue model: fee trading del 2% (4% complessiva), fee di stoccaggio 0,2% sul valore di acquisto al mese, listing fee per i partner dall’8% in poi. Base (free); standard (€9/mese); Pro (€27/mese)_x000a_Risultati: Utenti registrati 12k, attivi 450 (portafoglio medio di €3k), 30 partnership con cantine._x000a_Fatturato: 2023: 370k, 2024 YTD: €370k (obiettivo €1m)_x000a_Fundraising: €1,5m ad una pre money di €7m _x000a_Captable: 60% founder 40% BA. _x000a_Fundraising: €500k F&amp;F ad una pre money di €1,2m a dicembre 2021,  SAFE (sconto 25%, floor 3, cap 7) nel 2023 da €700k con BA e forty gems._x000a_Team: 6 persone (tra operation, mkt)_x000a__x000a_&gt;motivo rejection: modello di business prevalentemente B2C. "/>
    <d v="2024-03-26T00:00:00"/>
    <x v="46"/>
    <s v="OUT"/>
    <m/>
    <m/>
    <m/>
    <m/>
    <m/>
    <m/>
    <m/>
    <m/>
    <m/>
    <m/>
    <m/>
    <m/>
    <m/>
    <m/>
    <m/>
    <m/>
    <m/>
    <m/>
    <m/>
    <m/>
    <m/>
    <m/>
    <m/>
    <m/>
    <m/>
  </r>
  <r>
    <s v="Ok"/>
    <s v="Ok"/>
    <s v="Ok"/>
    <x v="233"/>
    <m/>
    <n v="3141"/>
    <x v="1305"/>
    <s v="Italy"/>
    <s v="Firenze"/>
    <x v="19"/>
    <x v="2"/>
    <x v="1303"/>
    <m/>
    <s v="Start-up stage\Venture"/>
    <s v="Chiara Morsa"/>
    <s v="Proprietaria"/>
    <s v="Caterina De Luca"/>
    <s v="caterina.deluca.stage@mi.camcom.it"/>
    <x v="818"/>
    <d v="2024-04-12T00:00:00"/>
    <x v="0"/>
    <s v="VV5"/>
    <m/>
    <x v="5"/>
    <m/>
    <m/>
    <s v="Team: 6 persone_x000a_Fundraising: €500k per attività di R&amp;D, recruiting e marketing._x000a__x000a_&gt;Motivo rejection: settore di riferimento, fase di vita, differenziazione rispetto ai competitor."/>
    <d v="2024-03-27T00:00:00"/>
    <x v="233"/>
    <s v="OUT"/>
    <m/>
    <m/>
    <m/>
    <m/>
    <m/>
    <m/>
    <m/>
    <m/>
    <m/>
    <m/>
    <m/>
    <m/>
    <m/>
    <m/>
    <m/>
    <m/>
    <m/>
    <m/>
    <m/>
    <m/>
    <m/>
    <m/>
    <m/>
    <m/>
    <m/>
  </r>
  <r>
    <s v="Ok"/>
    <s v="Ok"/>
    <s v="Ok"/>
    <x v="187"/>
    <m/>
    <n v="3142"/>
    <x v="1306"/>
    <s v="Italy"/>
    <s v="N.A. Italy"/>
    <x v="3"/>
    <x v="10"/>
    <x v="1304"/>
    <m/>
    <s v="Other early stage\Late stage"/>
    <s v="Eric Gaulle-Genesy Advisors"/>
    <s v="Advisor"/>
    <s v="Eric Gaulle"/>
    <s v="egaulle@genesy-advisors.com"/>
    <x v="818"/>
    <d v="2024-05-13T00:00:00"/>
    <x v="0"/>
    <s v="VV5"/>
    <m/>
    <x v="2"/>
    <m/>
    <m/>
    <s v="Team: 35 persone prevediamo di arrivare a 40 entro l’anno._x000a_Marginalità: prevedono di raggiungere 70%_x000a_Obiettivi 2026-2027 EIBTDA positive._x000a_Partnership: Varta. Mckinsey, gruppo Florence._x000a_Revenues: 2023: €1,8m; 2024e: €2,6m._x000a_Fundraised: nel 2023 hanno raccolto €15m ad una pre-money di €25,95m da CDP, Nova e Eni Next  e Aureka._x000a_Fundraising: €5m ad una pre-money di €49m da chiudere entro l’estate 2024. Prevedono anche un altro round nel 2025. _x000a__x000a_&gt; Fatta call il 7/05. Mandato NDA. Motivo rejection: struttura operazione e settore di riferimento."/>
    <d v="2024-03-27T00:00:00"/>
    <x v="187"/>
    <s v="OUT"/>
    <m/>
    <m/>
    <m/>
    <m/>
    <m/>
    <m/>
    <m/>
    <m/>
    <m/>
    <m/>
    <m/>
    <m/>
    <m/>
    <m/>
    <m/>
    <m/>
    <m/>
    <m/>
    <m/>
    <m/>
    <m/>
    <m/>
    <m/>
    <m/>
    <m/>
  </r>
  <r>
    <s v="Ok"/>
    <s v="Ok"/>
    <s v="Ok"/>
    <x v="102"/>
    <m/>
    <n v="3143"/>
    <x v="1307"/>
    <s v="Italy"/>
    <s v="N.A. Italy"/>
    <x v="3"/>
    <x v="3"/>
    <x v="1305"/>
    <m/>
    <s v="Other early stage\Late stage"/>
    <s v="Alessio Fiorese-Adacta Advisory"/>
    <s v="Advisor"/>
    <s v="Alessio Fiorese"/>
    <s v="a.fiorese@adacta.it"/>
    <x v="819"/>
    <d v="2024-05-07T00:00:00"/>
    <x v="0"/>
    <s v="VV5"/>
    <m/>
    <x v="5"/>
    <m/>
    <m/>
    <s v="Ricavi 2021: €2m; 2022: €2,6m; 2023: €2,9m; 2024e: €3,4m; 2025e: €4,9m; 2026e: €6,9m_x000a_EBITDA: 2021: €163k; 2022 €238k; 2023: €222k; 2024e: -€77k; 2025e: €93k; 2026e: €493k_x000a_Primo margine: 65% (costo maggiore è il personale)._x000a_Pricing: B2B €100k per istallazione e €100k manutenzione._x000a_Team: 12 persone._x000a_# installazioni da inizio attività: 250+_x000a_Captable: 33% H.L. Gmbh (società tedesca specializzata nell’ingegneria delle piscine); il resto è dei founders_x000a_Fundraising: hanno in mente un round da €300k a €4,7m._x000a__x000a_&gt; motivo rejection: settore di riferimento, non è un business da VC."/>
    <d v="2024-03-28T00:00:00"/>
    <x v="102"/>
    <s v="OUT"/>
    <m/>
    <m/>
    <m/>
    <m/>
    <m/>
    <m/>
    <m/>
    <m/>
    <m/>
    <m/>
    <m/>
    <m/>
    <m/>
    <m/>
    <m/>
    <m/>
    <m/>
    <m/>
    <m/>
    <m/>
    <m/>
    <m/>
    <m/>
    <m/>
    <m/>
  </r>
  <r>
    <s v="Ok"/>
    <s v="Ok"/>
    <s v="Ok"/>
    <x v="233"/>
    <m/>
    <n v="3144"/>
    <x v="1308"/>
    <s v="Italy"/>
    <s v="Rimini"/>
    <x v="1"/>
    <x v="4"/>
    <x v="1306"/>
    <m/>
    <s v="Start-up stage\Venture"/>
    <s v="Paolo Losito"/>
    <s v="Advisor"/>
    <s v="Losito Paolo"/>
    <s v="lositoaif@libero.it"/>
    <x v="819"/>
    <d v="2024-04-12T00:00:00"/>
    <x v="0"/>
    <s v="VV5"/>
    <m/>
    <x v="5"/>
    <m/>
    <m/>
    <s v="Revenues: 2025e: €2,4m; 2026e: €3,4m; 2027e: €5,4m_x000a_EBITDA:  2025e: €966k; 2026e: €1,2m; 2027e: €2,2m_x000a__x000a_ &gt; Motivo rejection: settore di riferimento"/>
    <d v="2024-03-28T00:00:00"/>
    <x v="233"/>
    <s v="OUT"/>
    <m/>
    <m/>
    <m/>
    <m/>
    <m/>
    <m/>
    <m/>
    <m/>
    <m/>
    <m/>
    <m/>
    <m/>
    <m/>
    <m/>
    <m/>
    <m/>
    <m/>
    <m/>
    <m/>
    <m/>
    <m/>
    <m/>
    <m/>
    <m/>
    <m/>
  </r>
  <r>
    <s v="Ok"/>
    <s v="Ok"/>
    <s v="Ok"/>
    <x v="73"/>
    <m/>
    <n v="3146"/>
    <x v="1309"/>
    <s v="Italy"/>
    <s v="N.A. Italy"/>
    <x v="3"/>
    <x v="3"/>
    <x v="1307"/>
    <m/>
    <s v="Start-up stage\Venture"/>
    <s v="Autocandidatura"/>
    <s v="Autocandidatura"/>
    <s v="Federico Grilli"/>
    <s v="federico.grilli@exoid.io"/>
    <x v="819"/>
    <d v="2024-04-22T00:00:00"/>
    <x v="0"/>
    <s v="VV5"/>
    <m/>
    <x v="1"/>
    <m/>
    <m/>
    <s v="Ricavi: ancora pre seed_x000a_Traction: ricerche di mercato e sondaggi (Mj research)_x000a_Competitor: togggle, mopso_x000a_Fundraised: al momento sono in bootstrapping_x000a_Fundraising: €500k per accelerare la crescita, legal e attività di marketing_x000a__x000a_&gt; Fatta call il 15/04. Motivi rejection: business model confusionario, management non convincente (non committed al 100%), presenza di molti competitor sul mercato (tra cui Mopso), fase di vita e assenza di traction."/>
    <d v="2024-03-28T00:00:00"/>
    <x v="73"/>
    <s v="OUT"/>
    <m/>
    <m/>
    <m/>
    <m/>
    <m/>
    <m/>
    <m/>
    <m/>
    <m/>
    <m/>
    <m/>
    <m/>
    <m/>
    <m/>
    <m/>
    <m/>
    <m/>
    <m/>
    <m/>
    <m/>
    <m/>
    <m/>
    <m/>
    <m/>
    <m/>
  </r>
  <r>
    <s v="Ok"/>
    <s v="Ok"/>
    <s v="Ok"/>
    <x v="187"/>
    <m/>
    <n v="3147"/>
    <x v="1310"/>
    <s v="Italy"/>
    <s v="Milano"/>
    <x v="0"/>
    <x v="1"/>
    <x v="1308"/>
    <m/>
    <s v="Start-up stage\Venture"/>
    <s v="Luigi Nicastro-Mazars"/>
    <s v="Advisor"/>
    <s v="Luigi Nicastro"/>
    <s v="luigi.nicastro@mazars.it"/>
    <x v="820"/>
    <d v="2024-05-13T00:00:00"/>
    <x v="0"/>
    <s v="VV5"/>
    <m/>
    <x v="6"/>
    <m/>
    <m/>
    <s v="Team: 33 persone_x000a_Clienti: Herno €2m/anno, Montura 1,5m/anno_x000a_Revenues: 2024e: €769k; 2025e: €1,5m; 2026e: €2m; 2027e: €3,5m_x000a_Revenue model: licenze SaaS (€200k per i grandi clienti, €72k per i clienti medi, €30k per i clienti piccoli._x000a_Captable: 98% Cantiere Maggiore s.r.l. (Claudio Marenzi); 2% founder_x000a_Fundraising: €3m _x000a__x000a_&gt; Fatta call il 2/05, devono mandarci ulteriori approfondimenti sul prodotto. Motivo rejection: Dubbi su founder, struttura della captable. Aggiornare Salvatore sugli sviluppi."/>
    <d v="2024-03-29T00:00:00"/>
    <x v="187"/>
    <s v="OUT"/>
    <m/>
    <m/>
    <m/>
    <m/>
    <m/>
    <m/>
    <m/>
    <m/>
    <m/>
    <m/>
    <m/>
    <m/>
    <m/>
    <m/>
    <m/>
    <m/>
    <m/>
    <m/>
    <m/>
    <m/>
    <m/>
    <m/>
    <m/>
    <m/>
    <m/>
  </r>
  <r>
    <s v="Ok"/>
    <s v="Ok"/>
    <s v="Ok"/>
    <x v="45"/>
    <m/>
    <n v="3148"/>
    <x v="1311"/>
    <s v="Italy"/>
    <s v="Udine"/>
    <x v="17"/>
    <x v="3"/>
    <x v="1309"/>
    <m/>
    <s v="Start-up stage\Venture"/>
    <s v="Chiara Morsa"/>
    <s v="Proprietaria"/>
    <s v="Andrea Zwirner"/>
    <s v="andrea.zwirner@intrusa.io"/>
    <x v="821"/>
    <d v="2024-06-03T00:00:00"/>
    <x v="0"/>
    <s v="VV5"/>
    <m/>
    <x v="11"/>
    <m/>
    <m/>
    <s v="Business model: B2B2B_x000a_Traction 2023: €3,6k host, 42 partner attivi_x000a_Team: 9 persone_x000a_Cliente target: PMI (200 dipendenti)_x000a_Revenue model: fee mensile _x000a_Pricing: €3/postazione all’entrata e dopo €2,5/postazione_x000a_Ricavi: 2022: €30k; 2023: €70k; 2024e: €150k (con un installato di €8,3 host) previsto il breakeven nel 2024._x000a_Captable: 60-65% founder, 8% moreno, 10% giugliola il resto Digital magics e investiotir_x000a_Fundraised: €640k (di cui €200k AuCap da parte dei soci soci) ad una pre-money di €3,5m. _x000a_Fundraising: €500k, pre-money da definire da chiudere entro quest anno._x000a__x000a_&gt; motivo rejection: per mancato seguito (richiesto BP). Dubbi anche per quanto riguarda la differenziazione del prodotto rispetto ad altre iniziative operanti nello stesso settore."/>
    <d v="2024-04-02T00:00:00"/>
    <x v="45"/>
    <s v="OUT"/>
    <m/>
    <m/>
    <m/>
    <m/>
    <m/>
    <m/>
    <m/>
    <m/>
    <m/>
    <m/>
    <m/>
    <m/>
    <m/>
    <m/>
    <m/>
    <m/>
    <m/>
    <m/>
    <m/>
    <m/>
    <m/>
    <m/>
    <m/>
    <m/>
    <m/>
  </r>
  <r>
    <s v="Ok"/>
    <s v="Ok"/>
    <s v="Ok"/>
    <x v="100"/>
    <m/>
    <n v="3152"/>
    <x v="1312"/>
    <s v="Italy"/>
    <s v="Milano"/>
    <x v="0"/>
    <x v="3"/>
    <x v="1310"/>
    <m/>
    <s v="Start-up stage\Venture"/>
    <s v="Chiara Morsa"/>
    <s v="Proprietaria"/>
    <s v="Bruno Cordioli"/>
    <s v="br1@muscope.com"/>
    <x v="822"/>
    <d v="2024-05-20T00:00:00"/>
    <x v="0"/>
    <s v="VV5"/>
    <m/>
    <x v="9"/>
    <m/>
    <m/>
    <s v="Risultati: 1500 aziende analizzate, 17k rating fatti, 1m di asset analizzati (asset tecnologici)._x000a_Pricing: l’analisi svolta ha un costo di 0.36 centesimi e può essere venduto tra i 50€ e 1500€._x000a_Ricavi: 2022: €98,5k; 2023: €274k; 2024e: €974k; 2025e: €2,4m._x000a_Team: 8 persone di cui 4 co-founders._x000a_Clienti: hanno 3 partner di cui 2 irlandesi e una italiana (Bip)._x000a_Fundraised: nel giugno 2023 hanno raccolto €800k da 2 fondi (Primo venture e Klecha &amp;Co) ad una post money di €4m._x000a_Fundraising: non sanno ancora quando ci sarà il prossimo round._x000a__x000a_&gt; E' stata acquisita da Teamsystem."/>
    <d v="2024-04-05T00:00:00"/>
    <x v="100"/>
    <s v="OUT"/>
    <m/>
    <m/>
    <m/>
    <m/>
    <m/>
    <m/>
    <m/>
    <m/>
    <m/>
    <m/>
    <m/>
    <m/>
    <m/>
    <m/>
    <m/>
    <m/>
    <m/>
    <m/>
    <m/>
    <m/>
    <m/>
    <m/>
    <m/>
    <m/>
    <m/>
  </r>
  <r>
    <s v="Ok"/>
    <s v="Ok"/>
    <s v="Ok"/>
    <x v="187"/>
    <m/>
    <n v="3153"/>
    <x v="1313"/>
    <s v="Italy"/>
    <s v="N.A. Italy"/>
    <x v="3"/>
    <x v="1"/>
    <x v="1311"/>
    <m/>
    <s v="Start-up stage\Venture"/>
    <s v="Matteo Spataro-Etesio"/>
    <s v="Advisor"/>
    <s v="Matteo Spataro"/>
    <s v="mspataro@etesio.eu"/>
    <x v="823"/>
    <d v="2024-05-13T00:00:00"/>
    <x v="0"/>
    <s v="VV5"/>
    <m/>
    <x v="3"/>
    <m/>
    <m/>
    <s v="Team: 10 persone._x000a_Pricing: non è stata ancora definita una strategia di pricing._x000a_Ricavi: 2023: €300k; 2024e: €2,1m; 2025e: €3,5m; 2026e: €5,2m_x000a_EBITDA: 2024e: €1,6m; 2025e: €2,6m; 2026e: €4,1m_x000a__x000a_&gt; Fatta call il 8/05. Motivo rejection: non sono in raccolta, hanno un approccio consulenziale, founders non convincenti, non hanno traction, fase di vita."/>
    <d v="2024-04-08T00:00:00"/>
    <x v="187"/>
    <s v="OUT"/>
    <m/>
    <m/>
    <m/>
    <m/>
    <m/>
    <m/>
    <m/>
    <m/>
    <m/>
    <m/>
    <m/>
    <m/>
    <m/>
    <m/>
    <m/>
    <m/>
    <m/>
    <m/>
    <m/>
    <m/>
    <m/>
    <m/>
    <m/>
    <m/>
    <m/>
  </r>
  <r>
    <s v="Ok"/>
    <s v="Ok"/>
    <s v="Ok"/>
    <x v="73"/>
    <m/>
    <n v="3154"/>
    <x v="1314"/>
    <s v="Italy"/>
    <s v="N.A. Italy"/>
    <x v="3"/>
    <x v="3"/>
    <x v="1312"/>
    <m/>
    <s v="Other early stage\Late stage"/>
    <s v="Graziano Paliotta-Deloitte"/>
    <s v="Advisor"/>
    <s v="Graziano Paliotta"/>
    <s v="gpaliotta@deloitte.it"/>
    <x v="823"/>
    <d v="2024-04-22T00:00:00"/>
    <x v="0"/>
    <s v="VV5"/>
    <m/>
    <x v="5"/>
    <m/>
    <m/>
    <s v="Ricavi: 2019: €3m; 2020: €7,6m; 2021: €19,9; 2022; €14,1m; 2023e: €9m; 2024e: €16,3m; 2025e: €22,6m; 2026e: €26,7m_x000a__x000a_&gt; motivo rejection: settore di riferimento e percorso di crescita."/>
    <d v="2024-04-08T00:00:00"/>
    <x v="73"/>
    <s v="OUT"/>
    <m/>
    <m/>
    <m/>
    <m/>
    <m/>
    <m/>
    <m/>
    <m/>
    <m/>
    <m/>
    <m/>
    <m/>
    <m/>
    <m/>
    <m/>
    <m/>
    <m/>
    <m/>
    <m/>
    <m/>
    <m/>
    <m/>
    <m/>
    <m/>
    <m/>
  </r>
  <r>
    <s v="Ok"/>
    <s v="Ok"/>
    <s v="Ok"/>
    <x v="102"/>
    <m/>
    <n v="3155"/>
    <x v="1315"/>
    <s v="Italy"/>
    <s v="Milano"/>
    <x v="0"/>
    <x v="8"/>
    <x v="1313"/>
    <m/>
    <s v="Start-up stage\Venture"/>
    <s v="Autocandidatura"/>
    <s v="Autocandidatura"/>
    <s v="Lorenzo Campana"/>
    <s v="lorenzo.campana@climatecharted.com"/>
    <x v="824"/>
    <d v="2024-05-07T00:00:00"/>
    <x v="0"/>
    <s v="VV5"/>
    <m/>
    <x v="3"/>
    <m/>
    <m/>
    <s v="Team: 3 persone (2 founder), esternalizzata la parte di sviluppo di piattaforma _x000a_Revenue model:_x000a_-_x0009_Banche e assicurazioni: licenza annuale per ogni filiale o agenzia che utilizza la piattaforma (€15k/anno);_x000a_-_x0009_Partner di adattamento: 10% commissioni sulle misure di adattamento vendute tramite la piattaforma_x000a_Ricavi: 2023: €120k; 2024e: €400k (senza AuCap) €1m (con AuCap)_x000a_POC: Banca Popolare di Sondrio e generali (valore €120k)_x000a_Traction prevista 2024: €160k_x000a_Strategia di vendita: business developer del settore, partnership con società di consulenza _x000a_Fundraising: €1,5m ad una pre money di €10m _x000a__x000a_&gt; Fatta call il 2/05. Motive rejection: hanno ancora traction limitata, business model poco scalabile, struttura operazione (pre money alta per lo stadio di vita dell’iniziativa)."/>
    <d v="2024-04-09T00:00:00"/>
    <x v="102"/>
    <s v="OUT"/>
    <m/>
    <m/>
    <m/>
    <m/>
    <m/>
    <m/>
    <m/>
    <m/>
    <m/>
    <m/>
    <m/>
    <m/>
    <m/>
    <m/>
    <m/>
    <m/>
    <m/>
    <m/>
    <m/>
    <m/>
    <m/>
    <m/>
    <m/>
    <m/>
    <m/>
  </r>
  <r>
    <s v="Ok"/>
    <s v="Ok"/>
    <s v="Ok"/>
    <x v="102"/>
    <m/>
    <n v="3156"/>
    <x v="1316"/>
    <s v="Italy"/>
    <s v="Milano"/>
    <x v="0"/>
    <x v="2"/>
    <x v="1314"/>
    <m/>
    <s v="Start-up stage\Venture"/>
    <s v="Autocandidatura"/>
    <s v="Autocandidatura"/>
    <s v="Enrico Stigliano"/>
    <s v="hello@hairbar.shop"/>
    <x v="824"/>
    <d v="2024-05-07T00:00:00"/>
    <x v="0"/>
    <s v="VV5"/>
    <m/>
    <x v="5"/>
    <m/>
    <m/>
    <s v="Hanno aperto due negozi fisici e uno in partnership con Sephora._x000a_Team: 4 persone (ogni salone ha 4 dipendenti più 1 store manager)._x000a_2 linee di business: vendita di prodotti e servizi in salone._x000a_Ricavi: 2023: €500k; 2024e: €1m; 2025e: €1,9m; 2026e: €3,4m; 2027e: €5m; 2028e: €6,3m._x000a_Fundraising; €1m ad una pre-money di €4m al fine di raggiungere breakeven e dedicare un budget lato prodotto (shampoo, balsamo e detangler)._x000a__x000a_&gt; Fatta call il 30/04. Motivo rejection: settore di riferimento"/>
    <d v="2024-04-09T00:00:00"/>
    <x v="102"/>
    <s v="OUT"/>
    <m/>
    <m/>
    <m/>
    <m/>
    <m/>
    <m/>
    <m/>
    <m/>
    <m/>
    <m/>
    <m/>
    <m/>
    <m/>
    <m/>
    <m/>
    <m/>
    <m/>
    <m/>
    <m/>
    <m/>
    <m/>
    <m/>
    <m/>
    <m/>
    <m/>
  </r>
  <r>
    <s v="Ok"/>
    <s v="Ok"/>
    <s v="Ok"/>
    <x v="73"/>
    <m/>
    <n v="3157"/>
    <x v="1317"/>
    <s v="Italy"/>
    <s v="Torino"/>
    <x v="11"/>
    <x v="6"/>
    <x v="1315"/>
    <m/>
    <s v="Start-up stage\Venture"/>
    <s v="Roberta Neri-Byom"/>
    <s v="Advisor"/>
    <s v="Roberta Neri"/>
    <s v="r.neri@byom.it"/>
    <x v="825"/>
    <d v="2024-04-22T00:00:00"/>
    <x v="0"/>
    <s v="VV5"/>
    <m/>
    <x v="3"/>
    <m/>
    <m/>
    <s v="Business model: B2C_x000a_Fundraising: €150k ad una pre money di €850k_x000a__x000a_&gt; motivo rejection:fase di vita, scenario competitivo, modello di business B2C."/>
    <d v="2024-04-06T00:00:00"/>
    <x v="73"/>
    <s v="OUT"/>
    <m/>
    <m/>
    <m/>
    <m/>
    <m/>
    <m/>
    <m/>
    <m/>
    <m/>
    <m/>
    <m/>
    <m/>
    <m/>
    <m/>
    <m/>
    <m/>
    <m/>
    <m/>
    <m/>
    <m/>
    <m/>
    <m/>
    <m/>
    <m/>
    <m/>
  </r>
  <r>
    <s v="Ok"/>
    <s v="Ok"/>
    <s v="Ok"/>
    <x v="104"/>
    <m/>
    <n v="3158"/>
    <x v="1318"/>
    <s v="Italy"/>
    <s v="Napoli"/>
    <x v="12"/>
    <x v="3"/>
    <x v="1316"/>
    <m/>
    <s v="Start-up stage\Venture"/>
    <s v="Roberta Neri-Byom"/>
    <s v="Advisor"/>
    <s v="Roberta Neri"/>
    <s v="r.neri@byom.it"/>
    <x v="825"/>
    <d v="2024-04-29T00:00:00"/>
    <x v="0"/>
    <s v="VV5"/>
    <m/>
    <x v="3"/>
    <s v="Yes"/>
    <m/>
    <s v="Fondata a luglio 2022_x000a_Business model B2B_x000a_POC ambito sicurezza e stanno lavorando con Infrato (realizzazione della linea 2 di Torino della metropolitana) e ad un POC con Intesa SanPaolo._x000a_Costo robot: da €45k a €150k con cui fanno SaaS_x000a_Clienti: al momento abbiamo fatto solo POC._x000a_Financials: €100k da POC, €200k da grant, €100k di asset_x000a_Team: 5 persone tutte full time tranne una risorsa.. più alter 3-4 persone che collaborano esternamente _x000a_Fundraising: €500k-€1m_x000a_Captable: 77% founders, 23% Archangel_x000a__x000a_&gt; Fatta call il 26/04. motivo rejection: fase di vita (hanno solo POC), interessante ambito di applicazione. Ci mandano BP e ci aggiornano nei prossimi mesi sullo sviluppo."/>
    <d v="2024-04-06T00:00:00"/>
    <x v="104"/>
    <s v="OUT"/>
    <m/>
    <m/>
    <m/>
    <m/>
    <m/>
    <m/>
    <m/>
    <m/>
    <m/>
    <m/>
    <m/>
    <m/>
    <m/>
    <m/>
    <m/>
    <m/>
    <m/>
    <m/>
    <m/>
    <m/>
    <m/>
    <m/>
    <m/>
    <m/>
    <m/>
  </r>
  <r>
    <s v="Ok"/>
    <s v="Ok"/>
    <s v="Ok"/>
    <x v="104"/>
    <m/>
    <n v="3159"/>
    <x v="1319"/>
    <s v="Italy"/>
    <s v="N.A. Italy"/>
    <x v="3"/>
    <x v="3"/>
    <x v="1317"/>
    <m/>
    <s v="Start-up stage\Venture"/>
    <s v="Roberta Neri-Byom"/>
    <s v="Advisor"/>
    <s v="Roberta Neri"/>
    <s v="r.neri@byom.it"/>
    <x v="825"/>
    <d v="2024-04-29T00:00:00"/>
    <x v="0"/>
    <s v="VV5"/>
    <m/>
    <x v="3"/>
    <m/>
    <m/>
    <s v="Team: 5 persone (2 co-founders di cui solo uno full time, l’altro è anche un professore universitario)_x000a_Business model: B2B e B2C. Focus principale sul B2B_x000a_Revenue model: B2B PoC e SaaS, B2C Pay-per-use e premium_x000a_Traction: PoC ongoing con una banca (€10k ricavi). Altre 5 banche in pipeline (banca popolare di sondrio, BCC Roma, Credem, ecc). B2C: 80+ utenti registrati usano l’app quasi tutti i giorni (ad oggi è free)._x000a_Pricing: su B2B PoC 30k e SaaS fee €50k (puntano ad arrivare a €100k), con la prima banca hanno offerto sconto del 60% (€10k valore del PoC), con altri si stanno posizionando a €2k/mese. B2C: 10€/mese._x000a_Fundraised: €200k da Archangel_x000a_Fundraising: €150k_x000a_Captable: 88% founders, 12% Archangel_x000a__x000a_&gt; Fatta call il 26/04. motivo rejection: fase di vita, business model poco scalabile."/>
    <d v="2024-04-06T00:00:00"/>
    <x v="104"/>
    <s v="OUT"/>
    <m/>
    <m/>
    <m/>
    <m/>
    <m/>
    <m/>
    <m/>
    <m/>
    <m/>
    <m/>
    <m/>
    <m/>
    <m/>
    <m/>
    <m/>
    <m/>
    <m/>
    <m/>
    <m/>
    <m/>
    <m/>
    <m/>
    <m/>
    <m/>
    <m/>
  </r>
  <r>
    <s v="Ok"/>
    <s v="Ok"/>
    <s v="Ok"/>
    <x v="73"/>
    <m/>
    <n v="3160"/>
    <x v="1320"/>
    <s v="Italy"/>
    <s v="N.A. Italy"/>
    <x v="3"/>
    <x v="3"/>
    <x v="1318"/>
    <m/>
    <s v="Start-up stage\Venture"/>
    <s v="Roberta Neri-Byom"/>
    <s v="Advisor"/>
    <s v="Roberta Neri"/>
    <s v="r.neri@byom.it"/>
    <x v="825"/>
    <d v="2024-04-22T00:00:00"/>
    <x v="0"/>
    <s v="VV5"/>
    <m/>
    <x v="3"/>
    <m/>
    <m/>
    <s v="Team: 3 persone_x000a_Captable: 77% founders e 23% Archangel_x000a__x000a_&gt; motivo rejection: fase di vita e settore di riferimento"/>
    <d v="2024-04-06T00:00:00"/>
    <x v="73"/>
    <s v="OUT"/>
    <m/>
    <m/>
    <m/>
    <m/>
    <m/>
    <m/>
    <m/>
    <m/>
    <m/>
    <m/>
    <m/>
    <m/>
    <m/>
    <m/>
    <m/>
    <m/>
    <m/>
    <m/>
    <m/>
    <m/>
    <m/>
    <m/>
    <m/>
    <m/>
    <m/>
  </r>
  <r>
    <s v="Ok"/>
    <s v="Ok"/>
    <s v="Ok"/>
    <x v="253"/>
    <m/>
    <n v="3161"/>
    <x v="1321"/>
    <s v="Italy"/>
    <s v="N.A. Italy"/>
    <x v="3"/>
    <x v="3"/>
    <x v="1319"/>
    <m/>
    <s v="Start-up stage\Venture"/>
    <s v="Roberta Neri-Byom"/>
    <s v="Advisor"/>
    <s v="Roberta Neri"/>
    <s v="r.neri@byom.it"/>
    <x v="825"/>
    <d v="2024-06-17T00:00:00"/>
    <x v="0"/>
    <s v="VV5"/>
    <m/>
    <x v="6"/>
    <m/>
    <m/>
    <s v="Bocciata a aprile 2024 con motivazione 1.a (fase di vita, dubbi anche sul business model e differenziazione rispetto ai competitor)._x000a_Team: 2 persone ma stanno assumendo altro personale. Ad oggi il team non è full time sul progetto_x000a_POC con: Gruppo Hera, Terna, Acea, Poste Italiane e Arthur D Little._x000a_Fundraising: €1m _x000a_Captable: other 74,5% e 25,5% Archangel_x000a__x000a_&gt; Fatta call di aggiornamento il 5/06. Motivo rejection: Dubbi sul management, non chiaro il modello di business, prodotto non ancora finalizzato e fase di vita."/>
    <d v="2024-04-06T00:00:00"/>
    <x v="253"/>
    <s v="OUT"/>
    <m/>
    <m/>
    <m/>
    <m/>
    <m/>
    <m/>
    <m/>
    <m/>
    <m/>
    <m/>
    <m/>
    <m/>
    <m/>
    <m/>
    <m/>
    <m/>
    <m/>
    <m/>
    <m/>
    <m/>
    <m/>
    <m/>
    <m/>
    <m/>
    <m/>
  </r>
  <r>
    <s v="Ok"/>
    <s v="Ok"/>
    <s v="Ok"/>
    <x v="71"/>
    <m/>
    <n v="2829"/>
    <x v="1322"/>
    <s v="Italy"/>
    <s v="Milano"/>
    <x v="0"/>
    <x v="1"/>
    <x v="1320"/>
    <m/>
    <s v="Start-up stage\Venture"/>
    <s v="Autocandidatura"/>
    <s v="Autocandidatura"/>
    <s v="Nicolò Sozzi"/>
    <s v="nicolo.sozzi@billding.it"/>
    <x v="826"/>
    <d v="2024-10-14T00:00:00"/>
    <x v="0"/>
    <s v="VV5"/>
    <m/>
    <x v="3"/>
    <s v="Yes"/>
    <m/>
    <s v="Bocciata ad aprile 2024 con motivazione 1.a, da monitorare._x000a_Business model: B2B e B2C. Ad oggi si stanno focalizzando sul B2B_x000a_Piattaforma: al momento sono disponibili solo le offerte per la comparazione di luce e gas. Prossimamente verranno introdotte anche quelle per le piattaforme streaming e internet._x000a_Team: 12 persone_x000a_Clienti: 40_x000a_Clienti target: PMI operanti nel mondo ospitality, energivoro._x000a_Competitor: Switch (B2C non B2B come Billding), impiega più tempo per caricare la bolletta (circa 48h) mentre Billding pochi secondi._x000a_Fundraising: SAFE da €500k e altri €500k con equity._x000a__x000a_&gt; motivo rejection: fase di vita. Dubbi anche sul tema della conversione dei contratti e l’identificazione del target di clienti nel settore dell'ospitality, poiché potrebbe essere complesso acquisire clienti di questo tipo. Inoltre, è importante chiarire se il modello di business è realmente B2B o se invece opera su un modello B2C."/>
    <d v="2023-07-14T00:00:00"/>
    <x v="71"/>
    <s v="OUT"/>
    <m/>
    <m/>
    <m/>
    <m/>
    <m/>
    <m/>
    <m/>
    <m/>
    <m/>
    <m/>
    <m/>
    <m/>
    <m/>
    <m/>
    <m/>
    <m/>
    <m/>
    <m/>
    <m/>
    <m/>
    <m/>
    <m/>
    <m/>
    <m/>
    <m/>
  </r>
  <r>
    <s v="Ok"/>
    <s v="Ok"/>
    <s v="Ok"/>
    <x v="73"/>
    <m/>
    <n v="3150"/>
    <x v="1323"/>
    <s v="Italy"/>
    <s v="Milano"/>
    <x v="0"/>
    <x v="3"/>
    <x v="1321"/>
    <m/>
    <s v="Start-up stage\Venture"/>
    <s v="Chiara Morsa"/>
    <s v="Proprietaria"/>
    <s v="Giuseppe Carrara"/>
    <s v="gcarrara@athics.ai"/>
    <x v="827"/>
    <d v="2024-04-22T00:00:00"/>
    <x v="0"/>
    <s v="VV5"/>
    <m/>
    <x v="3"/>
    <m/>
    <m/>
    <s v="Prodotti offerti: Portrait e crafter.ai_x000a_Business model: abbonamento SAAS (portrait può utilizzare anche un modello di business a token)_x000a_Pricing: 10 centesimi a chiamata/API, 800€/anno_x000a_Clienti: 2021: 21; 2024: poco meno di 40_x000a_Partner: Gelligfy, Manpower, Value Partners, Mitto.ch_x000a_Ricavi: 2023: €500k (crescita del 20% rispetto al 2022); 2024e: €1m (YTD sono al 25% del fatturato previsto)._x000a_Fundraised: €1m con Azimut ad una pre money di €6m_x000a_Fudraising: €3m da aprire entro fine anno _x000a_Competitor: Indigo._x000a__x000a_&gt; motivo rejection: differenziazione rispetto ai competitor, prodotto non ancora finalizzato."/>
    <d v="2024-04-14T00:00:00"/>
    <x v="73"/>
    <s v="OUT"/>
    <m/>
    <m/>
    <m/>
    <m/>
    <m/>
    <m/>
    <m/>
    <m/>
    <m/>
    <m/>
    <m/>
    <m/>
    <m/>
    <m/>
    <m/>
    <m/>
    <m/>
    <m/>
    <m/>
    <m/>
    <m/>
    <m/>
    <m/>
    <m/>
    <m/>
  </r>
  <r>
    <s v="Ok"/>
    <s v="Ok"/>
    <s v="Ok"/>
    <x v="100"/>
    <m/>
    <n v="3162"/>
    <x v="1324"/>
    <s v="Italy"/>
    <s v="N.A. Italy"/>
    <x v="3"/>
    <x v="3"/>
    <x v="1322"/>
    <m/>
    <s v="Start-up stage\Venture"/>
    <s v="Luca Pezzutti-Banca Akros"/>
    <s v="Advisor"/>
    <s v="Luca Pezzuti"/>
    <s v="luca.pezzuti@bancaakros.it"/>
    <x v="828"/>
    <d v="2024-05-20T00:00:00"/>
    <x v="0"/>
    <s v="VV5"/>
    <m/>
    <x v="2"/>
    <m/>
    <m/>
    <s v="Revenues: 2021: €5,7m; 2022: €6,3m; 2023: €7,1m; 2024e: €7,7m; 2025e: €8,7m; 2026e: €9,6m_x000a_EBITDA: 2021: €1,3m; 2022: €1,6m; 2023: €2,2m; 2024e: €2,9m; 2025e: €4m; 2026e: €4,8m_x000a_Fundraising: €18m da suddividere in due tranches (€10m nel 2024 e €8m nel 2025)._x000a__x000a_&gt; Fatta call il 15/05. Motivo rejection: struttura dell’operazione, non è operazione da VC"/>
    <d v="2024-04-11T00:00:00"/>
    <x v="100"/>
    <s v="OUT"/>
    <m/>
    <m/>
    <m/>
    <m/>
    <m/>
    <m/>
    <m/>
    <m/>
    <m/>
    <m/>
    <m/>
    <m/>
    <m/>
    <m/>
    <m/>
    <m/>
    <m/>
    <m/>
    <m/>
    <m/>
    <m/>
    <m/>
    <m/>
    <m/>
    <m/>
  </r>
  <r>
    <s v="Ok"/>
    <s v="Ok"/>
    <s v="Ok"/>
    <x v="263"/>
    <m/>
    <n v="3166"/>
    <x v="1325"/>
    <s v="Italy"/>
    <s v="Roma"/>
    <x v="7"/>
    <x v="9"/>
    <x v="1323"/>
    <m/>
    <s v="Start-up stage\Venture"/>
    <s v="Autocandidatura"/>
    <s v="Autocandidatura"/>
    <s v=" Alessandro Romano"/>
    <s v="alessandro@ittinsect.com"/>
    <x v="829"/>
    <d v="2024-11-04T00:00:00"/>
    <x v="0"/>
    <s v="VV5"/>
    <m/>
    <x v="1"/>
    <m/>
    <m/>
    <s v="rejected a maggio 2024 con motivazione 2.b (mancato seguito)_x000a_Team: 8 persone_x000a_Ricavi: 2024e: €1,1m; 2025e: €9,8m; 2026e: €25m; 2026e: €65m_x000a_EBITDA: 2024e: -€453k; 2025e: €632k; 2026e: €4,1m; 2026e: €25m_x000a_Fundraising: €4,5m di cui €3m già in discussione con gli investitori correnti (CDP, LVenture, Indico, Katapult Ocean)_x000a__x000a_&gt; motivo rejection: business model poco scalabile"/>
    <d v="2024-04-16T00:00:00"/>
    <x v="263"/>
    <s v="OUT"/>
    <m/>
    <m/>
    <m/>
    <m/>
    <m/>
    <m/>
    <m/>
    <m/>
    <m/>
    <m/>
    <m/>
    <m/>
    <m/>
    <m/>
    <m/>
    <m/>
    <m/>
    <m/>
    <m/>
    <m/>
    <m/>
    <m/>
    <m/>
    <m/>
    <m/>
  </r>
  <r>
    <s v="Ok"/>
    <s v="Ok"/>
    <s v="Ok"/>
    <x v="187"/>
    <m/>
    <n v="3167"/>
    <x v="1326"/>
    <s v="Italy"/>
    <s v="Ravenna"/>
    <x v="1"/>
    <x v="9"/>
    <x v="1324"/>
    <m/>
    <s v="Start-up stage\Venture"/>
    <s v="Autocandidatura"/>
    <s v="Autocandidatura"/>
    <s v="Sofia Moncada"/>
    <s v="sofia@beeing.it"/>
    <x v="829"/>
    <d v="2024-05-13T00:00:00"/>
    <x v="0"/>
    <s v="VV5"/>
    <m/>
    <x v="9"/>
    <m/>
    <m/>
    <s v="40 clienti in tutto il mondo_x000a_Clienti: Samsonite, Iveco, Volvo, Sogema, Generali, EneryTeam, Beko, Intesa SanPaolo, Mediolanum, ecc.._x000a__x000a_&gt; Fatta call il 7/05. Non sono in raccolta, volevano proporci un progetto."/>
    <d v="2024-04-16T00:00:00"/>
    <x v="187"/>
    <s v="OUT"/>
    <m/>
    <m/>
    <m/>
    <m/>
    <m/>
    <m/>
    <m/>
    <m/>
    <m/>
    <m/>
    <m/>
    <m/>
    <m/>
    <m/>
    <m/>
    <m/>
    <m/>
    <m/>
    <m/>
    <m/>
    <m/>
    <m/>
    <m/>
    <m/>
    <m/>
  </r>
  <r>
    <s v="Ok"/>
    <s v="Ok"/>
    <s v="Ok"/>
    <x v="187"/>
    <m/>
    <n v="3169"/>
    <x v="1327"/>
    <s v="Italy"/>
    <s v="Siena"/>
    <x v="19"/>
    <x v="3"/>
    <x v="1325"/>
    <m/>
    <s v="Start-up stage\Venture"/>
    <s v=" Giuseppe Arturo"/>
    <s v="Advisor"/>
    <s v="Luca Marsiglia"/>
    <s v="lvm@promarsis.it"/>
    <x v="830"/>
    <d v="2024-05-13T00:00:00"/>
    <x v="0"/>
    <s v="VV5"/>
    <m/>
    <x v="12"/>
    <m/>
    <m/>
    <s v="30 clienti attivi (Vileda e GLS i brand più importanti)_x000a_ARR di circa €200k_x000a_Team: 4 persone_x000a_Revenue model: set up iniziale €3k-€10k e canone annuale che va da €1/ a €10/anno_x000a_Ricavi: 2021: €105k; 2022: €159k; 2023: €149k; 2024e: €300k._x000a_Fundraised: bootstrapping_x000a_Fundraising: €1,2m per investimenti in sales &amp; marketing e R&amp;D. Vorrebbero cedere il 20% delle quote €4,8m di pre-money._x000a_Obiettivi nei prossimi 24 mesi: arrivare ad un ARR a €1,5m e 320 clienti._x000a__x000a_&gt; Fatta call il 8/05. Motivo rejection: percorso di crescita, fase di vita (sono sul mercato da diversi anni), poca traction commerciale."/>
    <d v="2024-04-15T00:00:00"/>
    <x v="187"/>
    <s v="OUT"/>
    <m/>
    <m/>
    <m/>
    <m/>
    <m/>
    <m/>
    <m/>
    <m/>
    <m/>
    <m/>
    <m/>
    <m/>
    <m/>
    <m/>
    <m/>
    <m/>
    <m/>
    <m/>
    <m/>
    <m/>
    <m/>
    <m/>
    <m/>
    <m/>
    <m/>
  </r>
  <r>
    <s v="Ok"/>
    <s v="Ok"/>
    <s v="Ok"/>
    <x v="104"/>
    <m/>
    <n v="3170"/>
    <x v="1328"/>
    <s v="Italy"/>
    <s v="Torino"/>
    <x v="11"/>
    <x v="10"/>
    <x v="1326"/>
    <m/>
    <s v="Start-up stage\Venture"/>
    <s v="Federico Smanio-Wylab"/>
    <s v="Altri"/>
    <s v="Federico Smanio"/>
    <s v="federico.smanio@wylab.net"/>
    <x v="831"/>
    <d v="2024-04-29T00:00:00"/>
    <x v="0"/>
    <s v="VV5"/>
    <m/>
    <x v="5"/>
    <m/>
    <m/>
    <s v="B2B: ACV ~€1k, LTV €25+ k; ~€500 CAC (Churn rate &lt;2% via high fidelization/personalized products) _x000a_B2C: ACV ~€50, LTV ~€1.5 k; CAC ~€100 (Churn rate &lt;1% via high fidelization/personalized products)_x000a_Fundraised: €110 k pre-seed (CdP, Startupbootcamp, Wylab, più un angel investor). €150 k di finanziamento TBF nel 3° trimestre 2024 per l'industrializzazione del brevetto (Brevetti)._x000a_Fundraising: Ora sta raccogliendo €1m di seed (con opzioni discrezionali fino a 900.000 euro da parte degli attuali investitori) tramite quasi-equity (nota convertibile o SAFE) e/o equity._x000a__x000a_&gt; motivo rejection: settore di riferimento"/>
    <d v="2024-04-17T00:00:00"/>
    <x v="104"/>
    <s v="OUT"/>
    <m/>
    <m/>
    <m/>
    <m/>
    <m/>
    <m/>
    <m/>
    <m/>
    <m/>
    <m/>
    <m/>
    <m/>
    <m/>
    <m/>
    <m/>
    <m/>
    <m/>
    <m/>
    <m/>
    <m/>
    <m/>
    <m/>
    <m/>
    <m/>
    <m/>
  </r>
  <r>
    <s v="Ok"/>
    <s v="Ok"/>
    <s v="Ok"/>
    <x v="104"/>
    <m/>
    <n v="3172"/>
    <x v="1329"/>
    <s v="Italy"/>
    <s v="Roma"/>
    <x v="7"/>
    <x v="10"/>
    <x v="1327"/>
    <m/>
    <s v="Other early stage\Late stage"/>
    <s v="Alberto Calvo "/>
    <s v="Altri"/>
    <s v="Alberto Calvo"/>
    <s v="alberto.calvo@mitotech.eu"/>
    <x v="832"/>
    <d v="2024-04-29T00:00:00"/>
    <x v="0"/>
    <s v="VV5"/>
    <m/>
    <x v="5"/>
    <m/>
    <m/>
    <s v="Business model: D2C_x000a_Ricavi: 2023: €4,4m; 2024e €5,5m; 2025e: €11,7m; 2026e: €19m_x000a_EBITDA:  2023: €500k; 2024e €600k; 2025e: €1m; 2026e: €2,3m_x000a_Fundraising: €3m_x000a__x000a_&gt; motivo rejection: settore di riferimento"/>
    <d v="2024-04-18T00:00:00"/>
    <x v="104"/>
    <s v="OUT"/>
    <m/>
    <m/>
    <m/>
    <m/>
    <m/>
    <m/>
    <m/>
    <m/>
    <m/>
    <m/>
    <m/>
    <m/>
    <m/>
    <m/>
    <m/>
    <m/>
    <m/>
    <m/>
    <m/>
    <m/>
    <m/>
    <m/>
    <m/>
    <m/>
    <m/>
  </r>
  <r>
    <s v="Ok"/>
    <s v="Ok"/>
    <s v="Ok"/>
    <x v="187"/>
    <m/>
    <n v="3173"/>
    <x v="1330"/>
    <s v="Italy"/>
    <s v="Perugia"/>
    <x v="21"/>
    <x v="2"/>
    <x v="1328"/>
    <m/>
    <s v="Start-up stage\Venture"/>
    <s v="Autocandidatura"/>
    <s v="Autocandidatura"/>
    <s v="Marco Raspati"/>
    <s v="Marco@nexocorp.com"/>
    <x v="832"/>
    <d v="2024-05-13T00:00:00"/>
    <x v="0"/>
    <s v="VV5"/>
    <m/>
    <x v="2"/>
    <m/>
    <m/>
    <s v="Clienti: 2,4k_x000a_Collaboratori: 8k_x000a_Progetti: 34k_x000a_Il deck non contiene informazioni economiche_x000a__x000a_&gt; Sentiti dal fondo VV6. motivo rejection: non è un'operazione da VC."/>
    <d v="2024-04-18T00:00:00"/>
    <x v="187"/>
    <s v="OUT"/>
    <m/>
    <m/>
    <m/>
    <m/>
    <m/>
    <m/>
    <m/>
    <m/>
    <m/>
    <m/>
    <m/>
    <m/>
    <m/>
    <m/>
    <m/>
    <m/>
    <m/>
    <m/>
    <m/>
    <m/>
    <m/>
    <m/>
    <m/>
    <m/>
    <m/>
  </r>
  <r>
    <s v="Ok"/>
    <s v="Ok"/>
    <s v="Ok"/>
    <x v="104"/>
    <m/>
    <n v="3174"/>
    <x v="1331"/>
    <s v="Italy"/>
    <s v="Torino"/>
    <x v="11"/>
    <x v="2"/>
    <x v="1329"/>
    <m/>
    <s v="Start-up stage\Venture"/>
    <s v="Federico Smanio-Wylab"/>
    <s v="Altri"/>
    <s v="Federico Smanio"/>
    <s v="federico.smanio@wylab.net"/>
    <x v="832"/>
    <d v="2024-04-29T00:00:00"/>
    <x v="0"/>
    <s v="VV5"/>
    <m/>
    <x v="5"/>
    <m/>
    <m/>
    <s v="Business model: B2B2C_x000a_Captable: 84,5% dei founders_x000a_Fundraising; €800k_x000a__x000a_&gt; motivo rejection: settore di riferimento"/>
    <d v="2024-04-18T00:00:00"/>
    <x v="104"/>
    <s v="OUT"/>
    <m/>
    <m/>
    <m/>
    <m/>
    <m/>
    <m/>
    <m/>
    <m/>
    <m/>
    <m/>
    <m/>
    <m/>
    <m/>
    <m/>
    <m/>
    <m/>
    <m/>
    <m/>
    <m/>
    <m/>
    <m/>
    <m/>
    <m/>
    <m/>
    <m/>
  </r>
  <r>
    <s v="Ok"/>
    <s v="Ok"/>
    <s v="Ok"/>
    <x v="100"/>
    <m/>
    <n v="3175"/>
    <x v="1332"/>
    <s v="Italy"/>
    <s v="N.A. Italy"/>
    <x v="3"/>
    <x v="3"/>
    <x v="1330"/>
    <m/>
    <s v="Start-up stage\Venture"/>
    <s v="Autocandidatura"/>
    <s v="Autocandidatura"/>
    <s v="Gianluigi Capra"/>
    <s v="gc@exe.it"/>
    <x v="833"/>
    <d v="2024-05-20T00:00:00"/>
    <x v="0"/>
    <s v="VV5"/>
    <m/>
    <x v="2"/>
    <m/>
    <m/>
    <s v="Fondata 36 anni fa_x000a_Clienti attivi: 100_x000a_Clienti: Nuti, LC Imola informatica, Lyreco_x000a_Ricavi: 2023: €2,5m; 2024e: circa €3,6m; 2025e: circa €4m; 2026e: circa €6m_x000a_Fundraising: €1,5m ad una pre money di  €8,5m_x000a__x000a_&gt; Fatta call il 10/05. Li boccerei perchè non è operazione di VC (vogliono vendere le quote per monetizzare). Firmare NDA da intestare Gianluigi Capra per condivisione dataroom."/>
    <d v="2024-04-19T00:00:00"/>
    <x v="100"/>
    <s v="OUT"/>
    <m/>
    <m/>
    <m/>
    <m/>
    <m/>
    <m/>
    <m/>
    <m/>
    <m/>
    <m/>
    <m/>
    <m/>
    <m/>
    <m/>
    <m/>
    <m/>
    <m/>
    <m/>
    <m/>
    <m/>
    <m/>
    <m/>
    <m/>
    <m/>
    <m/>
  </r>
  <r>
    <s v="Ok"/>
    <s v="Ok"/>
    <s v="Ok"/>
    <x v="100"/>
    <m/>
    <n v="3176"/>
    <x v="1333"/>
    <s v="Italy"/>
    <s v="Firenze"/>
    <x v="19"/>
    <x v="6"/>
    <x v="1331"/>
    <m/>
    <s v="Start-up stage\Venture"/>
    <s v="Stefano"/>
    <s v="Advisor"/>
    <s v="Alessandro Tozzi"/>
    <s v="a.tozzi@endostart.com"/>
    <x v="833"/>
    <d v="2024-05-20T00:00:00"/>
    <x v="0"/>
    <s v="VV5"/>
    <m/>
    <x v="5"/>
    <m/>
    <m/>
    <s v="Modello di business a entrate ricorrenti attraverso la vendita di kit monouso._x000a_Team: 10 persone (più 6 persone dell’advisory board)._x000a_Costo di produzione: €100 (produzione esternalizzata ma questo mese apriranno un centro di produzione interno). 3 ordini ricevuti dagli ospedali._x000a_Clienti: 90 ospedali a cui hanno presentato il dispositivo (50 stanno portando avanti le procedure di richiesta di prova del prodotto)._x000a_Pricing: €500 (per il kit monouso), il carrellino in comodato d’uso_x000a_Risultati: &gt;100 clienti trattati, 3 brevetti e hanno iniziato a commercializzare anche in Europa (in UK)._x000a_Ricavi: 2024e: €219k; 2025e: €1,7m_x000a_Fundraised: €8,2m con una pre money di €10m con Panakès Partners, Eureka! Ventures, Progress Tech Transfer, HTH e LIFTT._x000a_Fundraising: €10m con una pre money ancora da definire (€3m-€5m già committed dagli attuali soci) per lanciare le attività commerciali negli Stati Uniti, far crescere le attività commerciali in Europa, ampliare la tecnologia a nuove indicazioni e raggiungere la profittabilità._x000a__x000a_&gt; Fatta call il 15/05. motivo rejection: struttura del round e settore di riferimento. Ci mandano BP, approfondimenti su mercato, prodotto e competitor."/>
    <d v="2024-04-19T00:00:00"/>
    <x v="100"/>
    <s v="OUT"/>
    <m/>
    <m/>
    <m/>
    <m/>
    <m/>
    <m/>
    <m/>
    <m/>
    <m/>
    <m/>
    <m/>
    <m/>
    <m/>
    <m/>
    <m/>
    <m/>
    <m/>
    <m/>
    <m/>
    <m/>
    <m/>
    <m/>
    <m/>
    <m/>
    <m/>
  </r>
  <r>
    <s v="Ok"/>
    <s v="Ok"/>
    <s v="Ok"/>
    <x v="100"/>
    <m/>
    <n v="3177"/>
    <x v="1334"/>
    <s v="Italy"/>
    <s v="Padova"/>
    <x v="13"/>
    <x v="3"/>
    <x v="1332"/>
    <m/>
    <s v="Start-up stage\Venture"/>
    <s v="Elena Bizzotto-KPMG"/>
    <s v="Advisor"/>
    <s v="Elena Bizzotto"/>
    <s v="EBIZZOTTO@KPMG.IT"/>
    <x v="833"/>
    <d v="2024-05-20T00:00:00"/>
    <x v="0"/>
    <s v="VV5"/>
    <m/>
    <x v="8"/>
    <m/>
    <m/>
    <s v="Fatturato: 2023: €700k_x000a_Clienti: D.A.T.E., Alperia, Decathlon, BASF, Marinella, Monnalisa, Alce Nero, Ferrarini, Peron, Gabor Cosmetics, Cantine Paololeo, Caffè Musetti, etc._x000a_Fundraising: €1,5m-€2m ad una pre money di €4m-€5m_x000a__x000a_&gt; Fatta call il 16/05. motivo rejection: Per quanto il pivot sembra interessante, ad oggi non ha traction. Percorso di crescita lento essendo sul mercato da molti anni."/>
    <d v="2024-04-19T00:00:00"/>
    <x v="100"/>
    <s v="OUT"/>
    <m/>
    <m/>
    <m/>
    <m/>
    <m/>
    <m/>
    <m/>
    <m/>
    <m/>
    <m/>
    <m/>
    <m/>
    <m/>
    <m/>
    <m/>
    <m/>
    <m/>
    <m/>
    <m/>
    <m/>
    <m/>
    <m/>
    <m/>
    <m/>
    <m/>
  </r>
  <r>
    <s v="Ok"/>
    <s v="Ok"/>
    <s v="Ok"/>
    <x v="187"/>
    <m/>
    <n v="3178"/>
    <x v="1335"/>
    <s v="Italy"/>
    <s v="Bari"/>
    <x v="6"/>
    <x v="3"/>
    <x v="1333"/>
    <m/>
    <s v="Start-up stage\Venture"/>
    <s v="Francesca Ottier-CdP"/>
    <s v="Investitori professionali"/>
    <s v="Francesca Ottier"/>
    <s v="francesca.ottier@cdpventurecapital.it"/>
    <x v="834"/>
    <d v="2024-05-13T00:00:00"/>
    <x v="0"/>
    <s v="VV5"/>
    <m/>
    <x v="5"/>
    <m/>
    <m/>
    <s v="Clienti: 300+_x000a_Users: 1k_x000a_Fundraising; €4m_x000a__x000a_&gt; motivo rejection: settore di riferimento"/>
    <d v="2024-04-22T00:00:00"/>
    <x v="187"/>
    <s v="OUT"/>
    <m/>
    <m/>
    <m/>
    <m/>
    <m/>
    <m/>
    <m/>
    <m/>
    <m/>
    <m/>
    <m/>
    <m/>
    <m/>
    <m/>
    <m/>
    <m/>
    <m/>
    <m/>
    <m/>
    <m/>
    <m/>
    <m/>
    <m/>
    <m/>
    <m/>
  </r>
  <r>
    <s v="Ok"/>
    <s v="Ok"/>
    <s v="Ok"/>
    <x v="45"/>
    <m/>
    <n v="3179"/>
    <x v="1336"/>
    <s v="Italy"/>
    <s v="N.A. Italy"/>
    <x v="3"/>
    <x v="3"/>
    <x v="1334"/>
    <m/>
    <s v="Start-up stage\Venture"/>
    <s v="Tommaso Moraca-Bheroes"/>
    <s v="Advisor"/>
    <s v="Tommaso Moraca"/>
    <s v="tommaso@bheroes.it"/>
    <x v="835"/>
    <d v="2024-06-03T00:00:00"/>
    <x v="0"/>
    <s v="VV5"/>
    <m/>
    <x v="9"/>
    <s v="Yes"/>
    <m/>
    <s v="il deck non contiene informazioni economiche_x000a__x000a_&gt; motivo rejection: non sono in raccolta al momento. "/>
    <d v="2024-04-23T00:00:00"/>
    <x v="45"/>
    <s v="OUT"/>
    <m/>
    <m/>
    <m/>
    <m/>
    <m/>
    <m/>
    <m/>
    <m/>
    <m/>
    <m/>
    <m/>
    <m/>
    <m/>
    <m/>
    <m/>
    <m/>
    <m/>
    <m/>
    <m/>
    <m/>
    <m/>
    <m/>
    <m/>
    <m/>
    <m/>
  </r>
  <r>
    <s v="Ok"/>
    <s v="Ok"/>
    <s v="Ok"/>
    <x v="45"/>
    <m/>
    <n v="3180"/>
    <x v="1337"/>
    <s v="Italy"/>
    <s v="Milano"/>
    <x v="0"/>
    <x v="3"/>
    <x v="1335"/>
    <m/>
    <s v="Start-up stage\Venture"/>
    <s v="Tommaso Moraca-Bheroes"/>
    <s v="Advisor"/>
    <s v="Benito Malaspina"/>
    <s v="benito.malaspina@didimora.com"/>
    <x v="835"/>
    <d v="2024-06-03T00:00:00"/>
    <x v="0"/>
    <s v="VV5"/>
    <m/>
    <x v="2"/>
    <m/>
    <m/>
    <s v="Ricavi attesi: 2023: €600k (solo servizi, non SaaS); 2024e: €1,6m (puntano di fatturare solo lato SaaS); 2025e: €2,9m; 2026e: €4,3m; 2027e: €5,9m_x000a_Clienti: Jakala, sono avanti con le trattative con Amazon e PoliMi._x000a_Business model: piattaforma Saas (abbonamento €500/mese), whitelabel (da €69k/3 anni)._x000a_Fundraised: €1m ad una pre-money €9,4m._x000a_Captable: 78% founders, TIP 17%, fondo LUX 2%, famiglia Berlusconi 3%._x000a_Fundraising: €1m ad una pre-money di €9,4m per finalizzare il modello SaaS. Lunedì/martedì incontrano Tamburi per capire se procedere con il round o vendere ad un aprtner industriale._x000a__x000a_&gt; motivo rejection: round, vision e business model non chiari."/>
    <d v="2024-04-23T00:00:00"/>
    <x v="45"/>
    <s v="OUT"/>
    <m/>
    <m/>
    <m/>
    <m/>
    <m/>
    <m/>
    <m/>
    <m/>
    <m/>
    <m/>
    <m/>
    <m/>
    <m/>
    <m/>
    <m/>
    <m/>
    <m/>
    <m/>
    <m/>
    <m/>
    <m/>
    <m/>
    <m/>
    <m/>
    <m/>
  </r>
  <r>
    <s v="Ok"/>
    <s v="Ok"/>
    <s v="Ok"/>
    <x v="85"/>
    <m/>
    <n v="3181"/>
    <x v="1338"/>
    <s v="Italy"/>
    <s v="Lecco"/>
    <x v="0"/>
    <x v="8"/>
    <x v="1336"/>
    <m/>
    <s v="Start-up stage\Venture"/>
    <s v="Tommaso Moraca-Bheroes"/>
    <s v="Advisor"/>
    <s v="Enrico Noseda"/>
    <s v="enrico.noseda@limenet.tech"/>
    <x v="835"/>
    <d v="2025-01-13T00:00:00"/>
    <x v="0"/>
    <s v="VV5"/>
    <m/>
    <x v="2"/>
    <m/>
    <m/>
    <s v="bocciata a giugno 2024 con motivazione 3.c_x000a_Team: 16 persone._x000a_Ricavi: 2025e: €500k, 2025e: €2,5m._x000a_Costi per apertura di un impianto: €40-50m._x000a_Mercati di riferimento: mercato regolato (ETS) e volontario (CSR come microsoft)._x000a_Fundraised: €500k da F&amp;F. Hanno chiuso da poco un SFP €2,5m (€10m floor, no cap e sconto del 30%)._x000a_Fundraising: hanno aperto un nuovo round da €5m (soft commitment da CDP di €3,5m) ad una pre-money attesa €25m._x000a__x000a_&gt; Fatta call il 16/12. motivo rejection: struttura del round e fase di vita."/>
    <d v="2024-04-23T00:00:00"/>
    <x v="85"/>
    <s v="OUT"/>
    <m/>
    <m/>
    <m/>
    <m/>
    <m/>
    <m/>
    <m/>
    <m/>
    <m/>
    <m/>
    <m/>
    <m/>
    <m/>
    <m/>
    <m/>
    <m/>
    <m/>
    <m/>
    <m/>
    <m/>
    <m/>
    <m/>
    <m/>
    <m/>
    <m/>
  </r>
  <r>
    <s v="Ok"/>
    <s v="Ok"/>
    <s v="Ok"/>
    <x v="82"/>
    <m/>
    <n v="3182"/>
    <x v="1339"/>
    <s v="Italy"/>
    <s v="Roma"/>
    <x v="7"/>
    <x v="6"/>
    <x v="1337"/>
    <m/>
    <s v="Start-up stage\Venture"/>
    <s v="Alessandro Pontari"/>
    <s v="Proprietaria"/>
    <s v="Giordano Bottà"/>
    <s v="giordano@allelica.com"/>
    <x v="836"/>
    <d v="2024-07-09T00:00:00"/>
    <x v="0"/>
    <s v="VV5"/>
    <m/>
    <x v="16"/>
    <m/>
    <m/>
    <s v="Revenue: 2023: booking €1,7m (20% parte Europa; €1,3m reali); 2024e: €4,5m; 2025e: €12m_x000a_Pipeline: €2m_x000a_Modello di business: subscription per laboratori. Medici: health system in cui i medici prescrivono il test (fattura circa €100k)._x000a_Clienti italiani: Ospedale Gemelli (chiuso contratto), Ospedale Monzino (chiuso contratto), Ospedale San Raffaele (under legal review)._x000a_Competitor: Genomix PLC (inghilterra)_x000a_Team: 10 persone 60% in america resto tra europa e Italia (4 persone)_x000a_Fundraised: pre seed da €50k di PCampus e seed da €1,7m nel 2021 ad una pre-money da €6m con Valore venture (fondo di Atlanta, PCampus e laboratorio tedesco)._x000a_Fundraising: €6-8m (valutazione ancora da decidere) per strutturare il team commerciale, marketing. Hanno commitment con Foresite (farebbero da follower con €3-4m)._x000a__x000a_&gt; Fatta call il 23/05. motivo rejection: non compliant con il regolamento del fondo (sede non in Italia)"/>
    <d v="2024-04-24T00:00:00"/>
    <x v="82"/>
    <s v="OUT"/>
    <m/>
    <m/>
    <m/>
    <m/>
    <m/>
    <m/>
    <m/>
    <m/>
    <m/>
    <m/>
    <m/>
    <m/>
    <m/>
    <m/>
    <m/>
    <m/>
    <m/>
    <m/>
    <m/>
    <m/>
    <m/>
    <m/>
    <m/>
    <m/>
    <m/>
  </r>
  <r>
    <s v="Ok"/>
    <s v="Ok"/>
    <s v="Ok"/>
    <x v="253"/>
    <m/>
    <n v="3171"/>
    <x v="1340"/>
    <s v="Italy"/>
    <s v="Milano"/>
    <x v="0"/>
    <x v="1"/>
    <x v="1338"/>
    <m/>
    <s v="Start-up stage\Venture"/>
    <s v="Sandoli Marco"/>
    <s v="Advisor"/>
    <s v="Marco Sandoli"/>
    <s v="m.sandoli@ditanno.it"/>
    <x v="836"/>
    <d v="2024-06-17T00:00:00"/>
    <x v="0"/>
    <s v="VV5"/>
    <m/>
    <x v="8"/>
    <m/>
    <m/>
    <s v="Ad oggi  circa 300 aziende vitivinicole utilizzano Wine Suite. €550k di ARR._x000a_Difendibilità tecnologica: ad oggi la piattaforma è facilmente replicabile però stanno costruendo una rete di integrazioni (con Zucchetti e altri software)._x000a_Revenue model: set-up fee + licenza mensile (ACV YTD: circa €1,6k)._x000a_Ricavi: 2022: €272k; 2023: €447k (bilancio ancora da apprivare); 2024e: €1,14m._x000a_Fundraised: raccolti €250k a dicembre 2019 da family &amp; friends ad una pre_x0002_money valuation di €1,6m e €300k a settembre 2021 da investitori industriali ad una pre-money valuation di €2,4m._x000a_Fundraising: €1,2m di cui €460k già committed (€210k tramite SAFE e €250k come hard committment da_x000a_parte di un fondo) ad una pre-money di €5m. I fondi saranno utilizzati per lo sviluppo commerciale, lo_x000a_sviluppo del prodotto e l’espansione in Francia (test con dieci cantine)._x000a__x000a_&gt; motivo rejection: crescita altalenante dal 2020 al 2023 e risultati actual Q1 2024 non in linea con il budget, specie se confrontati con i dati di business plan; mercato frammentato e complesso a livello commerciale; stagionalità del business."/>
    <d v="2024-04-24T00:00:00"/>
    <x v="253"/>
    <s v="OUT"/>
    <m/>
    <m/>
    <m/>
    <m/>
    <m/>
    <m/>
    <m/>
    <m/>
    <m/>
    <m/>
    <m/>
    <m/>
    <m/>
    <m/>
    <m/>
    <m/>
    <m/>
    <m/>
    <m/>
    <m/>
    <m/>
    <m/>
    <m/>
    <m/>
    <m/>
  </r>
  <r>
    <s v="Ok"/>
    <s v="Ok"/>
    <s v="Ok"/>
    <x v="100"/>
    <m/>
    <n v="3183"/>
    <x v="1341"/>
    <s v="Italy"/>
    <s v="Milano"/>
    <x v="0"/>
    <x v="9"/>
    <x v="1339"/>
    <m/>
    <s v="Start-up stage\Venture"/>
    <s v="Claudio Garavaglia-MGA"/>
    <s v="Advisor"/>
    <s v="Claudio Garavaglia"/>
    <s v="claudio.garavaglia@mailmga.com "/>
    <x v="837"/>
    <d v="2024-05-20T00:00:00"/>
    <x v="0"/>
    <s v="VV5"/>
    <m/>
    <x v="11"/>
    <m/>
    <m/>
    <s v="Clienti: Heaven; un'azienda del Nord Italia nel campo della logisica e del commercio e una catena di supermercati_x000a_Ricavi attesi: 2024e: €15k; 2025e; €1,8m; 2026e: €4,1m; 2027e: €5m; 2028e: €7,8m_x000a_EBITDA: 2024e: -€492k; 2025e; €484k; 2026e: €1,8m; 2027e: €2,3m; 2028e: €4,1m_x000a_Captable: 16,67% SMA s.r.l.; 16,67% Cappelletti Mattia; 16,67% Quasimodo S.r.l.; 50% MGA S.p.a._x000a_Fundraised: debito €1m_x000a_Fundraising: €400k _x000a__x000a_&gt; motivo rejection: mancato seguito e base di vita."/>
    <d v="2024-04-25T00:00:00"/>
    <x v="100"/>
    <s v="OUT"/>
    <m/>
    <m/>
    <m/>
    <m/>
    <m/>
    <m/>
    <m/>
    <m/>
    <m/>
    <m/>
    <m/>
    <m/>
    <m/>
    <m/>
    <m/>
    <m/>
    <m/>
    <m/>
    <m/>
    <m/>
    <m/>
    <m/>
    <m/>
    <m/>
    <m/>
  </r>
  <r>
    <s v="Ok"/>
    <s v="Ok"/>
    <s v="Ok"/>
    <x v="45"/>
    <m/>
    <n v="3185"/>
    <x v="1342"/>
    <s v="Italy"/>
    <s v="Bari "/>
    <x v="6"/>
    <x v="1"/>
    <x v="1340"/>
    <m/>
    <s v="Start-up stage\Venture"/>
    <s v="Marco Savorgnan-LUM Strategy Innovation"/>
    <s v="Advisor"/>
    <s v="Marco Savorgnan"/>
    <s v="savorgnan@lumsi.it"/>
    <x v="838"/>
    <d v="2024-06-03T00:00:00"/>
    <x v="0"/>
    <s v="VV5"/>
    <m/>
    <x v="8"/>
    <m/>
    <m/>
    <s v="Fondata nel 2020; piattaforma lanciata a marzo 2021._x000a_Partiti con il B2C (servizio in abbonamento), ad oggi il focus si è spostato sul B2B: stipulare conttati con grandi aziende interessate a fornire intrattenimento da attesa (modello di ricavi basato su fee annuale). _x000a_Ricavi 2023: €161k derivanti principalmente dal B2B (chiusi 4 contratti con aziende, di cui una è Trenitalia)._x000a_La piattaforma è fornita da partner tecnologici terzi, per cui parte del round sarà utilizzato per internalizzare lo sviluppo tecnologico, oltre che per rafforzare il team commerciale._x000a_In raccolta per €900k ad una pre-money intorno ai €4-5m._x000a__x000a_&gt; motivo rejection: difendibilità (assenza di sottostante tecnologico, presenza di player leader di mercato come Netflix)."/>
    <d v="2024-04-30T00:00:00"/>
    <x v="45"/>
    <s v="OUT"/>
    <m/>
    <m/>
    <m/>
    <m/>
    <m/>
    <m/>
    <m/>
    <m/>
    <m/>
    <m/>
    <m/>
    <m/>
    <m/>
    <m/>
    <m/>
    <m/>
    <m/>
    <m/>
    <m/>
    <m/>
    <m/>
    <m/>
    <m/>
    <m/>
    <m/>
  </r>
  <r>
    <s v="Ok"/>
    <s v="Ok"/>
    <s v="Ok"/>
    <x v="45"/>
    <m/>
    <n v="3186"/>
    <x v="1343"/>
    <s v="Italy"/>
    <s v="Milano"/>
    <x v="0"/>
    <x v="1"/>
    <x v="1341"/>
    <m/>
    <s v="Start-up stage\Venture"/>
    <s v="Autocandidatura"/>
    <s v="Autocandidatura"/>
    <s v="Mattia Tricella"/>
    <s v="m.tricella@qualeagenzia.it"/>
    <x v="839"/>
    <d v="2024-06-03T00:00:00"/>
    <x v="0"/>
    <s v="VV5"/>
    <m/>
    <x v="3"/>
    <m/>
    <m/>
    <s v="Revenue model: gratuito per privati; per agenzie: €499/anno._x000a_Team: 2 persone (founders) il resto è esternalizzato._x000a_Ricavi: 2024e: €111k; 2025e: €306k; 2026e: €1,15m_x000a_EBITDA: 2024e: -€53k; 2025e: -€36k; 2026e: €470k_x000a_Fundraising: €300k (di cui €200 entro luglio 2024) ad un pre-money di €1,7m da investire in Marketing, Sviluppo Piattaforma e Sviluppo Societario. Hanno in mente un ulteriore round nel gennaio 2025 da €100k_x000a__x000a_&gt; Fatta call il 30/05. Motivo rejection: fase di vita, prodotto non ancora finalizzato."/>
    <d v="2024-05-02T00:00:00"/>
    <x v="45"/>
    <s v="OUT"/>
    <m/>
    <m/>
    <m/>
    <m/>
    <m/>
    <m/>
    <m/>
    <m/>
    <m/>
    <m/>
    <m/>
    <m/>
    <m/>
    <m/>
    <m/>
    <m/>
    <m/>
    <m/>
    <m/>
    <m/>
    <m/>
    <m/>
    <m/>
    <m/>
    <m/>
  </r>
  <r>
    <s v="Ok"/>
    <s v="Sup ITM"/>
    <s v="Inf Avvio"/>
    <x v="187"/>
    <m/>
    <n v="3187"/>
    <x v="1344"/>
    <s v="Italy"/>
    <s v="Milano"/>
    <x v="0"/>
    <x v="1"/>
    <x v="1342"/>
    <m/>
    <s v="Start-up stage\Venture"/>
    <s v="Autocandidatura"/>
    <s v="Autocandidatura"/>
    <s v="Claudio Baglieri"/>
    <s v="info@deposh.it"/>
    <x v="840"/>
    <d v="2024-05-13T00:00:00"/>
    <x v="0"/>
    <s v="VV5"/>
    <m/>
    <x v="5"/>
    <m/>
    <m/>
    <s v="Fundraising: Deposh offre opportunità di investimento tramite club deal per sostenere il marketing della piattaforma e lanciare comunità dedicate ai settori della moda/bellezza e dei vini/champagne. Non è stato definito un round._x000a__x000a_&gt; motivo rejection: settore di riferimento, business model confuso, fase di vita."/>
    <s v="03//05/2024"/>
    <x v="187"/>
    <s v="OUT"/>
    <m/>
    <m/>
    <m/>
    <m/>
    <m/>
    <m/>
    <m/>
    <m/>
    <m/>
    <m/>
    <m/>
    <m/>
    <m/>
    <m/>
    <m/>
    <m/>
    <m/>
    <m/>
    <m/>
    <m/>
    <m/>
    <m/>
    <m/>
    <m/>
    <m/>
  </r>
  <r>
    <s v="Ok"/>
    <s v="Ok"/>
    <s v="Ok"/>
    <x v="244"/>
    <m/>
    <n v="3189"/>
    <x v="1345"/>
    <s v="Italy"/>
    <s v="Roma"/>
    <x v="7"/>
    <x v="6"/>
    <x v="1343"/>
    <m/>
    <s v="Start-up stage\Venture"/>
    <s v="Luigi Maria Rocca"/>
    <s v="Dottore commercialista"/>
    <s v="Luigi Maria Rocca"/>
    <s v="luigimariarocca@libero.it"/>
    <x v="841"/>
    <d v="2025-02-19T00:00:00"/>
    <x v="0"/>
    <s v="VV5"/>
    <m/>
    <x v="6"/>
    <m/>
    <m/>
    <s v="Bocciata a giugno 2024 con motivazione 1.c (profilo del management)_x000a_Clienti attivi: 165k _x000a_Business model: B2B_x000a_Revenue model: sucsbription model; 16€/anno per paziente._x000a_Ricavi 2023: €1,6m; 2024e: €2,1m; 2025e: €3,4; 2026e: €6,1m; 2027e: €11,3m_x000a_Fundraised: hanno racconto €500k nel 2021_x000a_Fundraising: €4m_x000a__x000a_&gt; motivo rejection: dubbi sul team. Fare un passaggio con team VV6 (dovrebbero aver aperto una sede ad Avellino)."/>
    <d v="2024-05-08T00:00:00"/>
    <x v="244"/>
    <s v="OUT"/>
    <m/>
    <m/>
    <m/>
    <m/>
    <m/>
    <m/>
    <m/>
    <m/>
    <m/>
    <m/>
    <m/>
    <m/>
    <m/>
    <m/>
    <m/>
    <m/>
    <m/>
    <m/>
    <m/>
    <m/>
    <m/>
    <m/>
    <m/>
    <m/>
    <m/>
  </r>
  <r>
    <s v="Ok"/>
    <s v="Ok"/>
    <s v="Ok"/>
    <x v="100"/>
    <m/>
    <n v="3190"/>
    <x v="1346"/>
    <s v="Italy"/>
    <s v="Milano"/>
    <x v="0"/>
    <x v="1"/>
    <x v="1344"/>
    <m/>
    <s v="Start-up stage\Venture"/>
    <s v="Antonio Iannone"/>
    <s v="Advisor"/>
    <s v="Antonio Iannone"/>
    <s v="antonio@thefoodcons.com"/>
    <x v="842"/>
    <d v="2024-05-20T00:00:00"/>
    <x v="0"/>
    <s v="VV5"/>
    <m/>
    <x v="3"/>
    <m/>
    <m/>
    <s v="Team: 8 persone_x000a_Ricavi: 2024e: €225k; 2025e: €984k; 2026e: €2,1m; 2027e: €4,3m_x000a_EBITDA: 2024e: -€158k; 2025e: -€16k; 2026e: €653k; 2027e: €2,1m_x000a_Fundraising; €500k_x000a__x000a_&gt; la boccerei per fase di vita e settore di riferimento."/>
    <d v="2024-05-10T00:00:00"/>
    <x v="100"/>
    <s v="OUT"/>
    <m/>
    <m/>
    <m/>
    <m/>
    <m/>
    <m/>
    <m/>
    <m/>
    <m/>
    <m/>
    <m/>
    <m/>
    <m/>
    <m/>
    <m/>
    <m/>
    <m/>
    <m/>
    <m/>
    <m/>
    <m/>
    <m/>
    <m/>
    <m/>
    <m/>
  </r>
  <r>
    <s v="Ok"/>
    <s v="Ok"/>
    <s v="Ok"/>
    <x v="45"/>
    <m/>
    <n v="3192"/>
    <x v="1347"/>
    <s v="Italy"/>
    <s v="Palermo"/>
    <x v="9"/>
    <x v="6"/>
    <x v="1345"/>
    <m/>
    <s v="Start-up stage\Venture"/>
    <s v="Autocandidatura"/>
    <s v="Autocandidatura"/>
    <s v="Luigi Nicastro"/>
    <s v="luigi.nicastro@mazars.it"/>
    <x v="843"/>
    <d v="2024-06-03T00:00:00"/>
    <x v="0"/>
    <s v="VV5"/>
    <m/>
    <x v="5"/>
    <m/>
    <m/>
    <s v="La soluzione è TRL 9. Al momento, stanno negoziando la fornitura del servizio con Humanitas e un polo universitario estero che ha 70 ospedali sparsi in tutto il mondo, di cui uno a Palermo. Modello di ricavi: €4,5k per noleggio robot ed utilizzo del software + parte variabile pay per use (l'ospedale paga €35 / numero di trattamenti)._x000a_In raccolta per €3m, di cui €1-1,5m potrebbero essere coperti da CDP VC tramite Fondo Sud. Hanno poi ricevuto interesse da  investitori esteri + €500k da 10-15 investitori privati. L'idea è poi quella di candidarsi per la selezione da parte di un acceleratore europeo che metterebbe a disposizione €17m._x000a__x000a_&gt; Fatta call team VV6 il 22/05; ci terranno aggiornati sugli sviluppi con Humanitas, con cui hanno incontro il 10 giugno "/>
    <d v="2024-05-14T00:00:00"/>
    <x v="45"/>
    <s v="OUT"/>
    <m/>
    <m/>
    <m/>
    <m/>
    <m/>
    <m/>
    <m/>
    <m/>
    <m/>
    <m/>
    <m/>
    <m/>
    <m/>
    <m/>
    <m/>
    <m/>
    <m/>
    <m/>
    <m/>
    <m/>
    <m/>
    <m/>
    <m/>
    <m/>
    <m/>
  </r>
  <r>
    <s v="Ok"/>
    <s v="Ok"/>
    <s v="Ok"/>
    <x v="82"/>
    <m/>
    <n v="3194"/>
    <x v="1348"/>
    <s v="Italy"/>
    <s v="Bolzano"/>
    <x v="2"/>
    <x v="1"/>
    <x v="1346"/>
    <m/>
    <s v="Start-up stage\Venture"/>
    <s v="Marco Lucchino"/>
    <s v="Advisor"/>
    <s v="Marco Lucchino"/>
    <s v="marcoluigilucchino@gmail.com"/>
    <x v="844"/>
    <d v="2024-07-09T00:00:00"/>
    <x v="0"/>
    <s v="VV5"/>
    <m/>
    <x v="5"/>
    <m/>
    <m/>
    <s v="Servizi offerti: Business strategy &amp; consulting, Live studio broadcast production, Remote broadcast production, Live event broadcast production, Digital/Hybrid event production, Social media management, Talent managementTournament organization, Community &amp; channel management._x000a_Team: 20 persone._x000a_Business model: B2B, agenzia mkt che fa servizi su target giovane, siamo il veicolo per i brand per parlare con questo target._x000a_Fatturato 2022: €3,5m; 2023: €2,2m; 2024e: €3,5m; 2025e: €4,5m._x000a_Fundraising: €2m-€2,5m  ad una valutazione di €6m (più una parte di secondary) per internazionalizzazione e miglioramento della piattaforma tecnologica._x000a_Captable: 89% founders._x000a__x000a_&gt; Fatta call il 21/06. motivo rejection: settore di riferimento."/>
    <d v="2024-05-17T00:00:00"/>
    <x v="82"/>
    <s v="OUT"/>
    <m/>
    <m/>
    <m/>
    <m/>
    <m/>
    <m/>
    <m/>
    <m/>
    <m/>
    <m/>
    <m/>
    <m/>
    <m/>
    <m/>
    <m/>
    <m/>
    <m/>
    <m/>
    <m/>
    <m/>
    <m/>
    <m/>
    <m/>
    <m/>
    <m/>
  </r>
  <r>
    <s v="Ok"/>
    <s v="Ok"/>
    <s v="Ok"/>
    <x v="180"/>
    <m/>
    <n v="3195"/>
    <x v="1349"/>
    <s v="Italy"/>
    <s v="Roma"/>
    <x v="7"/>
    <x v="1"/>
    <x v="1347"/>
    <m/>
    <s v="Start-up stage\Venture"/>
    <s v="Autocandidatura"/>
    <s v="Autocandidatura"/>
    <s v="Anna Benini"/>
    <s v="annabenini@lianecare.com"/>
    <x v="844"/>
    <d v="2024-07-15T00:00:00"/>
    <x v="0"/>
    <s v="VV5"/>
    <m/>
    <x v="1"/>
    <m/>
    <m/>
    <s v="4 prodotti: supporto piscologico online (2-3 sedute comprese nel pacchetto), psico-educazione (contenuti disponibili in piattaforma), matching con personale di cura assistenziale, Q&amp;A su informazioni comuni._x000a_ Business model: set up fee (€4k), SaaS (self care, family care e premium care)._x000a_Team: 14 persone_x000a_Clienti: Intesa, Telecom, Sogin, Lottomatica, HP, ecc _x000a_Fatturato 2022: €28,3k; 2023: 82k; 2024e: €432k (YTD aprile €82k); 2025e: €2m_x000a_Pipeline 2024: €1m con Deloitte, IKEA, Acea, WWF, Bulgari, SKY, Ferrari, Capgemini ecc_x000a_Fundraised: €130k nel 2021, €180k nel 2021, €260k nel 2023._x000a_Fundraising: €1m (SAFE) con interesse di Banca Intesa, hanno già raccolto €100k da alcuni investitori e sono in discussione con BA e con Club degli Investitori._x000a__x000a_&gt; Ricevuto feedback da Musa. Punti di forza: need da parte delle aziende, quindi opportunità di mercato. Punti di debolezza: la soluzione non ha elementi differenzianti rispetto ad altre già presenti sul mercato; traction limitata rispetto ad altri player (es. Jointly, che fattura €6m); gli altri player presenti in questo segmento stanno mostrando difficoltà nella scalabilità (crescita del 15-20% / anno); difficoltà nel realizzare exit a valorizzazioni soddisfacenti (tendenzialmente il buyer target potrebbe essere un player industriale come Edenred o AON, che acquista basandosi su multipli legati all'EBITDA). Fare proposta round da €1m con una pre-money di €4m. Motivo rejection: scalabilità del business."/>
    <d v="2024-05-17T00:00:00"/>
    <x v="180"/>
    <s v="OUT"/>
    <m/>
    <m/>
    <m/>
    <m/>
    <m/>
    <m/>
    <m/>
    <m/>
    <m/>
    <m/>
    <m/>
    <m/>
    <m/>
    <m/>
    <m/>
    <m/>
    <m/>
    <m/>
    <m/>
    <m/>
    <m/>
    <m/>
    <m/>
    <m/>
    <m/>
  </r>
  <r>
    <s v="Ok"/>
    <s v="Ok"/>
    <s v="Ok"/>
    <x v="180"/>
    <m/>
    <n v="3198"/>
    <x v="1350"/>
    <s v="Italy"/>
    <s v="Ferrara"/>
    <x v="1"/>
    <x v="1"/>
    <x v="1348"/>
    <m/>
    <s v="Start-up stage\Venture"/>
    <s v="Niccolò de Leva-IAG"/>
    <s v="Investitori professionali"/>
    <s v="Andrea Droghetti"/>
    <s v="andrea.droghetti@smace.com"/>
    <x v="845"/>
    <d v="2024-07-15T00:00:00"/>
    <x v="0"/>
    <s v="VV5"/>
    <m/>
    <x v="1"/>
    <s v="Yes"/>
    <m/>
    <s v="Business model: I prodotti sono venduti con un markup variabile sui costi dei singoli fornitori e una commissione finale per il cliente._x000a_Team: 7 persone._x000a_Risultati/KPIs: team medio che parte con Smace: 25 persone, durata: 2,5 giorni, ticket medio: €14k, take rate medio: 20%._x000a_Fatturato: 2022: €238k; 2023: €553k, 2024e: €1m._x000a_Clienti ricorrenti: 25% dei clienti._x000a_CAC: €260._x000a_Clienti: 75._x000a_Clienti target: grandi corporate._x000a_Competitor: Kampaay (simili a livello tecnologico ma si focalizza su una durata dell’evento inferiore rispetto a Smace) e Smartway (meno tecnologia e riunisce le persone nei borghi)._x000a_Fundraised: inizio 2022 hanno raccolto €340k. Nel 2023 €100k tramite SAFE con BA (floor €2,5m, ccap €5m), €190k tramite finanziamento bancario, bandi Emilia-Romagna e Smart % Start._x000a_Fundraising: fine 2024 e inizio 2025 hanno in mente un round di €1,5m-€2m ad una valutazione di €5-6m da trattare._x000a__x000a_&gt; Fatta call il 4/07. Ricevuti: deck aggiornato, captable, BP. Motivo rejection: business model poco scalabile e scarsa difendibilità tecnologica."/>
    <d v="2024-05-20T00:00:00"/>
    <x v="180"/>
    <s v="OUT"/>
    <m/>
    <m/>
    <m/>
    <m/>
    <m/>
    <m/>
    <m/>
    <m/>
    <m/>
    <m/>
    <m/>
    <m/>
    <m/>
    <m/>
    <m/>
    <m/>
    <m/>
    <m/>
    <m/>
    <m/>
    <m/>
    <m/>
    <m/>
    <m/>
    <m/>
  </r>
  <r>
    <s v="Ok"/>
    <s v="Ok"/>
    <s v="Ok"/>
    <x v="58"/>
    <m/>
    <n v="3199"/>
    <x v="1351"/>
    <s v="Italy"/>
    <s v="Messina"/>
    <x v="9"/>
    <x v="3"/>
    <x v="1349"/>
    <m/>
    <s v="Start-up stage\Venture"/>
    <s v="Niccolò de Leva-IAG"/>
    <s v="Investitori professionali"/>
    <s v="Riccardo Russo"/>
    <s v="riccardo@textyess.com"/>
    <x v="845"/>
    <d v="2014-08-05T00:00:00"/>
    <x v="0"/>
    <s v="VV5"/>
    <m/>
    <x v="11"/>
    <m/>
    <m/>
    <s v="Clienti target: piccole imprese e negozi online, marchi di moda e abbigliamento, aziende di ecommerce._x000a_Business model: B2B SaaS (monthly subscription da €99 a €499/mese) oppure transaction fees (1,5% per transazione )_x000a_Fundraising: €1,5m_x000a__x000a_&gt; Motivo rejection: Mancato seguito. Da monitorare (sentire insieme al team VV6)."/>
    <d v="2024-05-20T00:00:00"/>
    <x v="58"/>
    <s v="OUT"/>
    <m/>
    <m/>
    <m/>
    <m/>
    <m/>
    <m/>
    <m/>
    <m/>
    <m/>
    <m/>
    <m/>
    <m/>
    <m/>
    <m/>
    <m/>
    <m/>
    <m/>
    <m/>
    <m/>
    <m/>
    <m/>
    <m/>
    <m/>
    <m/>
    <m/>
  </r>
  <r>
    <s v="Ok"/>
    <s v="Ok"/>
    <s v="Ok"/>
    <x v="45"/>
    <m/>
    <n v="3200"/>
    <x v="1352"/>
    <s v="Italy"/>
    <s v="Torino"/>
    <x v="11"/>
    <x v="1"/>
    <x v="1350"/>
    <m/>
    <s v="Start-up stage\Venture"/>
    <s v="Autocandidatura"/>
    <s v="Autocandidatura"/>
    <s v="Giacomo Giacca"/>
    <s v="giacomo@eventvm.it"/>
    <x v="845"/>
    <d v="2024-06-03T00:00:00"/>
    <x v="0"/>
    <s v="VV5"/>
    <m/>
    <x v="5"/>
    <m/>
    <m/>
    <s v="Business model: ticketing fee (2-6€); subscription (€100/mese); white label &amp; API (€500/1k mese)_x000a_Clienti target: utenti locali, proprietari di locali ed organizzatori di eventi, agenzie di marketing ed eventi._x000a_Fundraising: €1m_x000a__x000a_&gt; motivo rejection: settore di riferimento"/>
    <d v="2024-05-20T00:00:00"/>
    <x v="45"/>
    <s v="OUT"/>
    <m/>
    <m/>
    <m/>
    <m/>
    <m/>
    <m/>
    <m/>
    <m/>
    <m/>
    <m/>
    <m/>
    <m/>
    <m/>
    <m/>
    <m/>
    <m/>
    <m/>
    <m/>
    <m/>
    <m/>
    <m/>
    <m/>
    <m/>
    <m/>
    <m/>
  </r>
  <r>
    <s v="Ok"/>
    <s v="Ok"/>
    <s v="Ok"/>
    <x v="248"/>
    <m/>
    <n v="3203"/>
    <x v="1353"/>
    <s v="Italy"/>
    <s v="Milano"/>
    <x v="0"/>
    <x v="10"/>
    <x v="1351"/>
    <m/>
    <s v="Start-up stage\Venture"/>
    <s v="Chiara Morsa"/>
    <s v="Proprietaria"/>
    <s v="Diego Piazza"/>
    <s v="d.piazza@drb.aero"/>
    <x v="846"/>
    <d v="2024-06-24T00:00:00"/>
    <x v="0"/>
    <s v="VV5"/>
    <m/>
    <x v="3"/>
    <m/>
    <m/>
    <s v="Team: 3 persone (di cui 2 co-founder)._x000a_Business model: wind farm (€100/MW); HV insulators (€800/Km); DRB licenzing._x000a_Clienti target: aziende di ispezione e manutenzione; settore dell'energia eolica, settore dell'infrastruttura._x000a_Clienti: 10 (tra cui Terna, Leonardo, Aeroporti di Roma, Sorgenia)._x000a_Fatturato 2022: €59k; 2023: €100k; 2024e: €250k; 2025e: €1,2m_x000a_Fundraised: bandi o progetti come Smart&amp;Start, debito a fondo perduto._x000a_Fundraising: €800k ad una valutazione di €4,5m da chiudere entro il Q3 2024 (soft commitment da parte di CDP)._x000a__x000a_&gt; Fatta call il 19/06. motivo rejection: fase di vita, prodotto non ancora finalizzato (drone positioning)."/>
    <d v="2024-05-21T00:00:00"/>
    <x v="248"/>
    <s v="OUT"/>
    <m/>
    <m/>
    <m/>
    <m/>
    <m/>
    <m/>
    <m/>
    <m/>
    <m/>
    <m/>
    <m/>
    <m/>
    <m/>
    <m/>
    <m/>
    <m/>
    <m/>
    <m/>
    <m/>
    <m/>
    <m/>
    <m/>
    <m/>
    <m/>
    <m/>
  </r>
  <r>
    <s v="Ok"/>
    <s v="Ok"/>
    <s v="Ok"/>
    <x v="45"/>
    <m/>
    <n v="3204"/>
    <x v="1354"/>
    <s v="Italy"/>
    <s v="Pescara"/>
    <x v="16"/>
    <x v="1"/>
    <x v="1352"/>
    <m/>
    <s v="Start-up stage\Venture"/>
    <s v="Autocandidatura"/>
    <s v="Autocandidatura"/>
    <s v="Davide Leardi"/>
    <s v="amministrazione@easydance.app"/>
    <x v="846"/>
    <d v="2024-06-03T00:00:00"/>
    <x v="0"/>
    <s v="VV5"/>
    <m/>
    <x v="5"/>
    <m/>
    <m/>
    <s v="Business model: B2C_x000a_il deck non contiene informazioni economiche_x000a__x000a_&gt; motivo rejection: settore di riferimento, business model B2C"/>
    <d v="2024-05-21T00:00:00"/>
    <x v="45"/>
    <s v="OUT"/>
    <m/>
    <m/>
    <m/>
    <m/>
    <m/>
    <m/>
    <m/>
    <m/>
    <m/>
    <m/>
    <m/>
    <m/>
    <m/>
    <m/>
    <m/>
    <m/>
    <m/>
    <m/>
    <m/>
    <m/>
    <m/>
    <m/>
    <m/>
    <m/>
    <m/>
  </r>
  <r>
    <s v="Ok"/>
    <s v="Ok"/>
    <s v="Ok"/>
    <x v="248"/>
    <m/>
    <n v="3205"/>
    <x v="1355"/>
    <s v="Italy"/>
    <s v="Modena"/>
    <x v="1"/>
    <x v="8"/>
    <x v="1353"/>
    <m/>
    <s v="Start-up stage\Venture"/>
    <s v="Chiara Morsa"/>
    <s v="Proprietaria"/>
    <s v="Gianni Arena"/>
    <s v="gianni@openenergy.co"/>
    <x v="847"/>
    <d v="2024-06-24T00:00:00"/>
    <x v="0"/>
    <s v="VV5"/>
    <m/>
    <x v="3"/>
    <m/>
    <m/>
    <s v="Business model: B2B_x000a_Costo di produzione: €100k_x000a_Prezzo di vendita: €350k _x000a_Team: 4 persone_x000a_Clienti target: operatori di flotte di veicoli, produttori di veicoli elettrici (E-OEMs), aziende del settore energetico._x000a_Fundraised: €100k da CDP_x000a_Fundraising: €1m da chiudere subito per il go-to-market, in previsione un altro round da €6m (entro fine anno)._x000a__x000a_&gt; Fissata call il 20/06. Motivo rejection: fase di vita (devono andare ancora sul mercato), settore di riferimento."/>
    <d v="2024-05-22T00:00:00"/>
    <x v="248"/>
    <s v="OUT"/>
    <m/>
    <m/>
    <m/>
    <m/>
    <m/>
    <m/>
    <m/>
    <m/>
    <m/>
    <m/>
    <m/>
    <m/>
    <m/>
    <m/>
    <m/>
    <m/>
    <m/>
    <m/>
    <m/>
    <m/>
    <m/>
    <m/>
    <m/>
    <m/>
    <m/>
  </r>
  <r>
    <s v="Ok"/>
    <s v="Ok"/>
    <s v="Ok"/>
    <x v="253"/>
    <m/>
    <n v="3206"/>
    <x v="1356"/>
    <s v="Italy"/>
    <s v="Milano"/>
    <x v="0"/>
    <x v="3"/>
    <x v="1354"/>
    <m/>
    <s v="Start-up stage\Venture"/>
    <s v="Chiara Morsa"/>
    <s v="Proprietaria"/>
    <s v="Eleonora Senini"/>
    <s v="seninieleonora@gmail.com"/>
    <x v="847"/>
    <d v="2024-06-17T00:00:00"/>
    <x v="0"/>
    <s v="VV5"/>
    <m/>
    <x v="3"/>
    <s v="Yes"/>
    <m/>
    <s v="Team: 5 persone, tutti founder _x000a_Clienti target: PMI _x000a_Ricavi: 2025e: €100k; 2026e: €300k; 2027e: €900k; 2028e: €1,7m; 2029e: €8,1m_x000a_Business model: SaaS mensile/annuale_x000a_Fundraised: €40k con Evolution._x000a_Fundraising: €150k, BA già interessati al progetto._x000a__x000a_&gt; Fatta call il 13/06. Motivo rejection: fase di vita. Prodotto interessante, da monitorare."/>
    <d v="2024-05-22T00:00:00"/>
    <x v="253"/>
    <s v="OUT"/>
    <m/>
    <m/>
    <m/>
    <m/>
    <m/>
    <m/>
    <m/>
    <m/>
    <m/>
    <m/>
    <m/>
    <m/>
    <m/>
    <m/>
    <m/>
    <m/>
    <m/>
    <m/>
    <m/>
    <m/>
    <m/>
    <m/>
    <m/>
    <m/>
    <m/>
  </r>
  <r>
    <s v="Ok"/>
    <s v="Ok"/>
    <s v="Ok"/>
    <x v="248"/>
    <m/>
    <n v="3207"/>
    <x v="1357"/>
    <s v="Italy"/>
    <s v="Milano"/>
    <x v="0"/>
    <x v="3"/>
    <x v="1355"/>
    <m/>
    <s v="Start-up stage\Venture"/>
    <s v="Chiara Morsa"/>
    <s v="Proprietaria"/>
    <s v="Eric Treccani"/>
    <s v="eric.treccani@gmail.com"/>
    <x v="847"/>
    <d v="2024-06-24T00:00:00"/>
    <x v="0"/>
    <s v="VV5"/>
    <m/>
    <x v="3"/>
    <m/>
    <m/>
    <s v="Business model: acquisto dei crediti da parte delle agenzie che hanno una durata di un anno solare._x000a_Revenue model: base €350/anno; Standard €600/anno; High €750/anno; Professional €900/anno._x000a_Clienti: M&amp;B Consulting e PoC in corso con 12 agenzie._x000a_Ricavi: 2024e: €72k; 2025e: €428k; 2026e: €957k; 2027e: €2,3m; 2028e: €6,5m_x000a_EBITDA: 2024e: -€38k; 2025e: €14k; 2026e: -€575k; 2027e: -€233k; 2028e: €2,3m_x000a_Fundraising: €870k ad una pre-money di €1,7m._x000a__x000a_&gt; Fatta call il 14/06. motivo rejection:fase di vita."/>
    <d v="2024-05-22T00:00:00"/>
    <x v="248"/>
    <s v="OUT"/>
    <m/>
    <m/>
    <m/>
    <m/>
    <m/>
    <m/>
    <m/>
    <m/>
    <m/>
    <m/>
    <m/>
    <m/>
    <m/>
    <m/>
    <m/>
    <m/>
    <m/>
    <m/>
    <m/>
    <m/>
    <m/>
    <m/>
    <m/>
    <m/>
    <m/>
  </r>
  <r>
    <s v="Ok"/>
    <s v="Ok"/>
    <s v="Ok"/>
    <x v="82"/>
    <m/>
    <n v="3210"/>
    <x v="1358"/>
    <s v="Italy"/>
    <s v="Napoli"/>
    <x v="12"/>
    <x v="8"/>
    <x v="1356"/>
    <m/>
    <s v="Start-up stage\Venture"/>
    <s v="Andrea Azzolini-Deloitte"/>
    <s v="Advisor"/>
    <s v="Andrea Azzolini"/>
    <s v="aazzolini@deloitte.it"/>
    <x v="848"/>
    <d v="2024-07-09T00:00:00"/>
    <x v="0"/>
    <s v="VV5"/>
    <m/>
    <x v="5"/>
    <m/>
    <m/>
    <s v="Azienda Fondata nel 2019 e iscritta al registro delle Startup Innovative._x000a_Fatturato: 2023: 0€; 2024e: €793k; 2025e: €13,8m; 2026e: €27m_x000a_Il fatturato del 2024 è dovuto ad un progetto pilota con Enel Green Power, per la sosituzione di 3 pale eoliche. Per il 2025 già sono state contrattualizzate 24 sostituzioni per un ricavo pari a € 9m, salvo buon fine del progetto pilota._x000a_Pricing: La singola pala ha un costo di € 100k per la società e viene rivenduta a € 125k con un margine del 20%, per ogni turbina ci sono tre pale da sostituire._x000a_Captable: La struttura societaria è costituita da ACT Blade LTD (sede legale in UK) che detiene al 76% ACT Blade Europe SRL (con sede legale in Italia). La parte IP è di proprietà della LTD. Orienta partners ha investito sia nella Società UK che in quella Italiana con due veicoli ad Hoc, mentre Vestas (società quotata danese)  leader mondiale nel settore delle turbine eoliche è socio al 20% della ACT Blade LTD. Il rapporto tra le due società è che ACT Blade LTD è titolare dei brevetti e vende le pale al mercato UK mentre ACT Blade Europe SRL  paga le royalties alla LTD per l'utilizzo dei brevetti, produce le pale eoliche e le vende nel mercato EU._x000a_Fundraising: cercano € 5m ad una valutazione di circa € 30m. Potrebbero coprire € 2,5m con finanziamento bancario di Intesa SanPaolo._x000a__x000a_&gt; Fatta call il 25/06, Per VV6 out of scope (non è digitale). motivo rejection: settore di riferimento"/>
    <d v="2024-05-23T00:00:00"/>
    <x v="82"/>
    <s v="OUT"/>
    <m/>
    <m/>
    <m/>
    <m/>
    <m/>
    <m/>
    <m/>
    <m/>
    <m/>
    <m/>
    <m/>
    <m/>
    <m/>
    <m/>
    <m/>
    <m/>
    <m/>
    <m/>
    <m/>
    <m/>
    <m/>
    <m/>
    <m/>
    <m/>
    <m/>
  </r>
  <r>
    <s v="Ok"/>
    <s v="Ok"/>
    <s v="Ok"/>
    <x v="180"/>
    <m/>
    <n v="3211"/>
    <x v="1359"/>
    <s v="Italy"/>
    <s v="Milano"/>
    <x v="0"/>
    <x v="8"/>
    <x v="1357"/>
    <m/>
    <s v="Start-up stage\Venture"/>
    <s v="Riccardo De Sutti-Credite Agricole"/>
    <s v="Advisor"/>
    <s v="Ivan Calimani"/>
    <s v="ivan.calimani@krilldesign.net"/>
    <x v="848"/>
    <d v="2024-07-15T00:00:00"/>
    <x v="0"/>
    <s v="VV5"/>
    <m/>
    <x v="1"/>
    <m/>
    <m/>
    <s v="Hanno ad oggi clienti importanti come: Autogrill (bucce d'arancia e caffè), Gruppo Cimbali (caffè) e San Pellegrino (bucce d'arancia), oltre a Veuve Clicquot, Illy, Lavazza e Terna._x000a_Riescono a ottenere la bioplastica a partire da Bucce d'aranci e limone, fibre naturali (cotone,lana e seta), scarti della lavorazione del vino e del caffè. Ad oggi i brevetti sono sul singolo materiale, ma c'è la volontà di brevettare l'intero processo industriale. Riescono ad ottenere un materiale finale costituito al 70% dagli scarti organici e al 25% da PTA. _x000a_Il margine sulla vendita del materiale Rekrill è del 20%. Il prezzo di vendita è di €3 al kg per il prodotto base fino a €10 al kg per il prodotto premium._x000a_Ricavi: 2023: €700k; 2024e: €2m; 2025e: €3,1m; 2026e: 6,4m; 2027e: €20,3m_x000a_EBITDA: 2023: €200k; 2024e: €295k; 2025e: €647k; 2026e: €1,3m; 2027e: €4,2m_x000a_Fundraising: ci sono due strade: 1) Round da €2,5m ad una pre money di €7,5m, €1m già committed 2) Round da €7m di cui €4,5m già committed da Algebris Investments._x000a__x000a_&gt; Fatta call il 2/07. Motivo rejection: Round, e sul team in quanto non c'è un vero e proprio esperto sui materiali. In attesa di ulteriore documentazione."/>
    <d v="2024-05-23T00:00:00"/>
    <x v="180"/>
    <s v="OUT"/>
    <m/>
    <m/>
    <m/>
    <m/>
    <m/>
    <m/>
    <m/>
    <m/>
    <m/>
    <m/>
    <m/>
    <m/>
    <m/>
    <m/>
    <m/>
    <m/>
    <m/>
    <m/>
    <m/>
    <m/>
    <m/>
    <m/>
    <m/>
    <m/>
    <m/>
  </r>
  <r>
    <s v="Ok"/>
    <s v="Ok"/>
    <s v="Ok"/>
    <x v="45"/>
    <m/>
    <n v="3212"/>
    <x v="1360"/>
    <s v="Italy"/>
    <s v="Vicenza"/>
    <x v="13"/>
    <x v="1"/>
    <x v="1358"/>
    <m/>
    <s v="Start-up stage\Venture"/>
    <s v="Riccardo De Sutti-Credite Agricole"/>
    <s v="Advisor"/>
    <s v="Riccardo De Sutti"/>
    <s v="Riccardo.DESUTTI@levillagebyca.com"/>
    <x v="849"/>
    <d v="2024-06-03T00:00:00"/>
    <x v="0"/>
    <s v="VV5"/>
    <m/>
    <x v="5"/>
    <m/>
    <m/>
    <s v="Business model: B2B e B2C_x000a_Risultati: 180k app dowload, 10k ristoranti registrati, 4 top clienti (tra cui Campari, Barilla, SanPellegrino)_x000a_Team: 5 persone_x000a_Ricavi: 2023: €239k; 2024e: €877k; 2025e: €2,3m; 2026e: €6m_x000a_Fundraising: €650k_x000a__x000a_&gt; motivo rejection: settore di riferimento ed elevata competizione nel mercato di riferimento."/>
    <d v="2024-05-24T00:00:00"/>
    <x v="45"/>
    <s v="OUT"/>
    <m/>
    <m/>
    <m/>
    <m/>
    <m/>
    <m/>
    <m/>
    <m/>
    <m/>
    <m/>
    <m/>
    <m/>
    <m/>
    <m/>
    <m/>
    <m/>
    <m/>
    <m/>
    <m/>
    <m/>
    <m/>
    <m/>
    <m/>
    <m/>
    <m/>
  </r>
  <r>
    <s v="Ok"/>
    <s v="Ok"/>
    <s v="Ok"/>
    <x v="262"/>
    <m/>
    <n v="3213"/>
    <x v="1361"/>
    <s v="Italy"/>
    <s v="Roma"/>
    <x v="7"/>
    <x v="6"/>
    <x v="1359"/>
    <m/>
    <s v="Start-up stage\Venture"/>
    <s v="Riccardo De Sutti-Credite Agricole"/>
    <s v="Advisor"/>
    <s v="Riccardo De Sutti"/>
    <s v="Riccardo.DESUTTI@levillagebyca.com"/>
    <x v="849"/>
    <d v="2024-07-22T00:00:00"/>
    <x v="0"/>
    <s v="VV5"/>
    <m/>
    <x v="8"/>
    <m/>
    <m/>
    <s v="Team: 7 persone_x000a_Business model: B2B_x000a_Revenue model: licenza d’uso (SaaS)._x000a_Clienti: San Camillo (contratto da €100k)._x000a_Partner: next4, almaviva, levillage, italtel, tor vergata, finsa, InnovUp._x000a_Risultati: 18m di dati raccolti, 764 medici attivi sulla piattaforma._x000a_Ricavi: 2020: €31k; 2021: €92k; 2022: €178k; 2023: €364k; 2024e: €700k-€800k_x000a_Fundraising: €1,5m (€650k già committed da Etisan, Zest, CDP, Magic Spectrum) ad una pre money di €5m._x000a_Obiettivi futuri: sviluppare app del medico snella che può portare funzionalità presenti sul portale e attivare lo sviluppo dell’AI (piano di sviluppo di €400k per automatizzare i piani dei pazienti._x000a__x000a_&gt; Fatta call il 5/07. Ci invia BP, competition, mercato di riferimento. motivo rejection: nessuna differenziazione rispetto ai competitor, competizione forte e Business Model."/>
    <d v="2024-05-24T00:00:00"/>
    <x v="262"/>
    <s v="OUT"/>
    <m/>
    <m/>
    <m/>
    <m/>
    <m/>
    <m/>
    <m/>
    <m/>
    <m/>
    <m/>
    <m/>
    <m/>
    <m/>
    <m/>
    <m/>
    <m/>
    <m/>
    <m/>
    <m/>
    <m/>
    <m/>
    <m/>
    <m/>
    <m/>
    <m/>
  </r>
  <r>
    <s v="Ok"/>
    <s v="Ok"/>
    <s v="Ok"/>
    <x v="45"/>
    <m/>
    <n v="3214"/>
    <x v="1362"/>
    <s v="Italy"/>
    <s v="Napoli"/>
    <x v="12"/>
    <x v="1"/>
    <x v="1360"/>
    <m/>
    <s v="Start-up stage\Venture"/>
    <s v="Giovanni De Caro-Volano"/>
    <s v="Advisor"/>
    <s v="Giovanni De Caro"/>
    <s v="decaro@volanogroup.com"/>
    <x v="849"/>
    <d v="2024-06-03T00:00:00"/>
    <x v="0"/>
    <s v="VV5"/>
    <m/>
    <x v="15"/>
    <m/>
    <m/>
    <s v="Fatturato 2022: €720k (solo a dicembre 2022: €135k)_x000a_Fundraised: A dicembre 2022 un pool di investitori strategici ha sottoscritto un aumento di capitale nella società a una valutazione pari a €2m. Nel round hanno investito Francesco Marconi, founder di Temakinho (exit a Cigierre), Edoardo Maggiori, founder del Gruppo Filetteria Italiana, Francesco Zaccariello, CEO di eFarma, ceduta ad Atida, e Ottavio Sgrosso, CEO della software house Pushapp e attualmente CTO di Ristoply._x000a_Fundraising: In raccolta per €1m._x000a__x000a_&gt; motivo rejection: confilitto di interessi con Deliveristo."/>
    <d v="2024-05-24T00:00:00"/>
    <x v="45"/>
    <s v="OUT"/>
    <m/>
    <m/>
    <m/>
    <m/>
    <m/>
    <m/>
    <m/>
    <m/>
    <m/>
    <m/>
    <m/>
    <m/>
    <m/>
    <m/>
    <m/>
    <m/>
    <m/>
    <m/>
    <m/>
    <m/>
    <m/>
    <m/>
    <m/>
    <m/>
    <m/>
  </r>
  <r>
    <s v="Ok"/>
    <s v="Ok"/>
    <s v="Ok"/>
    <x v="45"/>
    <m/>
    <n v="3218"/>
    <x v="1363"/>
    <s v="Italy"/>
    <s v="Catania"/>
    <x v="9"/>
    <x v="3"/>
    <x v="1361"/>
    <m/>
    <s v="Start-up stage\Venture"/>
    <s v="Giovanni De Caro-Volano"/>
    <s v="Advisor"/>
    <s v="Giovanni De Caro"/>
    <s v="decaro@volanogroup.com"/>
    <x v="849"/>
    <d v="2024-06-03T00:00:00"/>
    <x v="0"/>
    <s v="VV5"/>
    <m/>
    <x v="5"/>
    <m/>
    <m/>
    <s v="Ricavi: €361k nel 2022; €1,15m nel 2023E._x000a_530k utenti attivi su MyGrants (di cui il 60% in Italia). Circa 30 aziende clienti che utilizzano Pickme._x000a_Revenue model: freemium per il B2C, subscription/pay-per-use per il B2B._x000a_Fundraised: Raccolti finora €1,1m, di cui €300k tramite convertendo da CDP (cap della pre-money valuation pari a €2,7m). _x000a_Fundraising: In raccolta per un Bridge Round da €400k da chiudere a fine marzo 2023, di cui €100k versati e €300k committed, ad una pre-money valuation di €5m. Successivo round previsto per €3,5m._x000a__x000a_&gt; Fatta call il 15/03 con team VV6. motivo rejection: settore di riferimento e fase di vita."/>
    <d v="2024-05-24T00:00:00"/>
    <x v="45"/>
    <s v="OUT"/>
    <m/>
    <m/>
    <m/>
    <m/>
    <m/>
    <m/>
    <m/>
    <m/>
    <m/>
    <m/>
    <m/>
    <m/>
    <m/>
    <m/>
    <m/>
    <m/>
    <m/>
    <m/>
    <m/>
    <m/>
    <m/>
    <m/>
    <m/>
    <m/>
    <m/>
  </r>
  <r>
    <s v="Ok"/>
    <s v="Ok"/>
    <s v="Ok"/>
    <x v="45"/>
    <m/>
    <n v="3221"/>
    <x v="1364"/>
    <s v="Italy"/>
    <s v="Napoli"/>
    <x v="12"/>
    <x v="3"/>
    <x v="1362"/>
    <m/>
    <s v="Other early stage\Late stage"/>
    <s v="Giovanni De Caro-Volano"/>
    <s v="Advisor"/>
    <s v="Giovanni De Caro"/>
    <s v="decaro@volanogroup.com"/>
    <x v="849"/>
    <d v="2024-06-03T00:00:00"/>
    <x v="0"/>
    <s v="VV5"/>
    <m/>
    <x v="5"/>
    <m/>
    <m/>
    <s v="Ricavi: €1,7m nel 2022; €3,2m nel 2023E_x000a_Fundraising: €1m ad una pre-money valuation di €7m_x000a_Tra i sottoscrittori, Scudieri._x000a__x000a_&gt; Analizza fondo VV6. motivo rejection: settore di riferimento."/>
    <d v="2024-05-24T00:00:00"/>
    <x v="45"/>
    <s v="OUT"/>
    <m/>
    <m/>
    <m/>
    <m/>
    <m/>
    <m/>
    <m/>
    <m/>
    <m/>
    <m/>
    <m/>
    <m/>
    <m/>
    <m/>
    <m/>
    <m/>
    <m/>
    <m/>
    <m/>
    <m/>
    <m/>
    <m/>
    <m/>
    <m/>
    <m/>
  </r>
  <r>
    <s v="Ok"/>
    <s v="Ok"/>
    <s v="Ok"/>
    <x v="45"/>
    <m/>
    <n v="3222"/>
    <x v="1365"/>
    <s v="Italy"/>
    <s v="Napoli"/>
    <x v="12"/>
    <x v="1"/>
    <x v="1363"/>
    <m/>
    <s v="Other early stage\Late stage"/>
    <s v="Giovanni De Caro-Volano"/>
    <s v="Advisor"/>
    <s v="Giovanni De Caro"/>
    <s v="decaro@volanogroup.com"/>
    <x v="849"/>
    <d v="2024-06-03T00:00:00"/>
    <x v="0"/>
    <s v="VV5"/>
    <m/>
    <x v="5"/>
    <m/>
    <m/>
    <s v="Ricavi ’21: €2,5m | ’22: €3,6m (di cui €2,7m derivante dalla vendita di prodotti di terzi). Ricavi ‘23e: €6,6m._x000a_Primo margine del 64%. +200k clienti._x000a_Fundraised: Finora la società non ha chiuso round d’investimento._x000a_Fundraising: Al momento è in raccolta per €1m ad una pre-money valuation di €8m. I founders  hanno ricevuto un’offerta da Primo Ventures per €1m ad una pre-money valuation di €6m._x000a__x000a_&gt; Giacomo ha incontrato in sede i fondatori il 13/03. motivo rejection:settore di riferimento"/>
    <d v="2024-05-24T00:00:00"/>
    <x v="45"/>
    <s v="OUT"/>
    <m/>
    <m/>
    <m/>
    <m/>
    <m/>
    <m/>
    <m/>
    <m/>
    <m/>
    <m/>
    <m/>
    <m/>
    <m/>
    <m/>
    <m/>
    <m/>
    <m/>
    <m/>
    <m/>
    <m/>
    <m/>
    <m/>
    <m/>
    <m/>
    <m/>
  </r>
  <r>
    <s v="Ok"/>
    <s v="Ok"/>
    <s v="Ok"/>
    <x v="45"/>
    <m/>
    <n v="3223"/>
    <x v="1366"/>
    <s v="Italy"/>
    <s v="Pescara"/>
    <x v="16"/>
    <x v="3"/>
    <x v="1364"/>
    <m/>
    <s v="Start-up stage\Venture"/>
    <s v="Giovanni De Caro-Volano"/>
    <s v="Advisor"/>
    <s v="Giovanni De Caro"/>
    <s v="decaro@volanogroup.com"/>
    <x v="849"/>
    <d v="2024-06-03T00:00:00"/>
    <x v="0"/>
    <s v="VV5"/>
    <m/>
    <x v="5"/>
    <m/>
    <m/>
    <s v="Ricavi: €292k nel 2022: €1-1,3m nel 2023E_x000a_Fundraising: In raccolta per €1,5m ad una pre-money di €6-8m_x000a__x000a_&gt; Li analizza fondo VV6. In attesa di feedback da parte di Misal che ha partecipato all’ultima call di approfondimento sulla tecnologia. motivo rejection:settore di riferimento"/>
    <d v="2024-05-24T00:00:00"/>
    <x v="45"/>
    <s v="OUT"/>
    <m/>
    <m/>
    <m/>
    <m/>
    <m/>
    <m/>
    <m/>
    <m/>
    <m/>
    <m/>
    <m/>
    <m/>
    <m/>
    <m/>
    <m/>
    <m/>
    <m/>
    <m/>
    <m/>
    <m/>
    <m/>
    <m/>
    <m/>
    <m/>
    <m/>
  </r>
  <r>
    <s v="Ok"/>
    <s v="Ok"/>
    <s v="Ok"/>
    <x v="253"/>
    <m/>
    <n v="3225"/>
    <x v="1367"/>
    <s v="Italy"/>
    <s v="Pescara"/>
    <x v="16"/>
    <x v="8"/>
    <x v="1365"/>
    <m/>
    <s v="Other early stage\Late stage"/>
    <s v="Giovanni De Caro-Volano"/>
    <s v="Advisor"/>
    <s v="Giovanni De Caro"/>
    <s v="decaro@volanogroup.com"/>
    <x v="849"/>
    <d v="2024-06-17T00:00:00"/>
    <x v="0"/>
    <s v="VV5"/>
    <m/>
    <x v="3"/>
    <m/>
    <m/>
    <s v="Ricavi ‘22: €45,8m._x000a_Fundraising: €15m_x000a__x000a_&gt; Fatta call conoscitiva con il team VV6 il 9/06. motivo rejection: Il nuovo progetto è ancora in fase pre-seed. "/>
    <d v="2024-05-24T00:00:00"/>
    <x v="253"/>
    <s v="OUT"/>
    <m/>
    <m/>
    <m/>
    <m/>
    <m/>
    <m/>
    <m/>
    <m/>
    <m/>
    <m/>
    <m/>
    <m/>
    <m/>
    <m/>
    <m/>
    <m/>
    <m/>
    <m/>
    <m/>
    <m/>
    <m/>
    <m/>
    <m/>
    <m/>
    <m/>
  </r>
  <r>
    <s v="Ok"/>
    <s v="Ok"/>
    <s v="Ok"/>
    <x v="46"/>
    <m/>
    <n v="3226"/>
    <x v="1368"/>
    <s v="Italy"/>
    <s v="Caserta"/>
    <x v="12"/>
    <x v="3"/>
    <x v="1366"/>
    <m/>
    <s v="Start-up stage\Venture"/>
    <s v="Benedetto Di Martino-Volano"/>
    <s v="Advisor"/>
    <s v="Benedetto Di Martino"/>
    <s v="dimartino@volanogroup.com"/>
    <x v="849"/>
    <d v="2024-06-10T00:00:00"/>
    <x v="0"/>
    <s v="VV5"/>
    <m/>
    <x v="5"/>
    <m/>
    <s v="Yes"/>
    <s v="Ricavi ‘22: 469k. Ricavi attesi: €2,2m nel ‘23_x000a_Fundraising: €1m ad una pre-money valuation di €5m_x000a__x000a_&gt;  motivo rejection: settore di riferimento."/>
    <d v="2024-05-24T00:00:00"/>
    <x v="46"/>
    <s v="OUT"/>
    <m/>
    <m/>
    <m/>
    <m/>
    <m/>
    <m/>
    <m/>
    <m/>
    <m/>
    <m/>
    <m/>
    <m/>
    <m/>
    <m/>
    <m/>
    <m/>
    <m/>
    <m/>
    <m/>
    <m/>
    <m/>
    <m/>
    <m/>
    <m/>
    <m/>
  </r>
  <r>
    <s v="Ok"/>
    <s v="Ok"/>
    <s v="Ok"/>
    <x v="98"/>
    <m/>
    <n v="3239"/>
    <x v="1369"/>
    <s v="Italy"/>
    <s v="Milano"/>
    <x v="0"/>
    <x v="2"/>
    <x v="1367"/>
    <m/>
    <s v="Other early stage\Late stage"/>
    <s v="Vanessa Coppola-The Qube Consulting"/>
    <s v="Advisor"/>
    <s v="Antonio Ragusa"/>
    <s v="a.ragusa@retailhub.it"/>
    <x v="849"/>
    <d v="2024-09-16T00:00:00"/>
    <x v="0"/>
    <s v="VV5"/>
    <m/>
    <x v="11"/>
    <m/>
    <m/>
    <s v="Risultati: 3,5k start up; 67 subscription; +300 users_x000a_Partner e clienti: Aeffe, Amazon, Bara, Brico, Carrefour, MSC, Scalapay, Yamamay, ecc_x000a_Ricavi: 2021: €849k; 2022: €1,5m; 2023: €1,8m; 2024e: €3m, 2025e: 5m; 2026e: 7,3m_x000a_Fundraising: €3m ad una pre money di €20m _x000a__x000a_&gt; motivo rejection: mancato seguito"/>
    <d v="2024-05-24T00:00:00"/>
    <x v="98"/>
    <s v="OUT"/>
    <m/>
    <m/>
    <m/>
    <m/>
    <m/>
    <m/>
    <m/>
    <m/>
    <m/>
    <m/>
    <m/>
    <m/>
    <m/>
    <m/>
    <m/>
    <m/>
    <m/>
    <m/>
    <m/>
    <m/>
    <m/>
    <m/>
    <m/>
    <m/>
    <m/>
  </r>
  <r>
    <s v="Ok"/>
    <s v="Ok"/>
    <s v="Ok"/>
    <x v="46"/>
    <m/>
    <n v="3241"/>
    <x v="1370"/>
    <s v="Italy"/>
    <s v="Reggio Emilia"/>
    <x v="1"/>
    <x v="10"/>
    <x v="1368"/>
    <m/>
    <s v="Start-up stage\Venture"/>
    <s v="Marco Ammirati-Arkios"/>
    <s v="Advisor"/>
    <s v="Marco Ammirati"/>
    <s v="marco@arkios.co.uk"/>
    <x v="850"/>
    <d v="2024-06-10T00:00:00"/>
    <x v="0"/>
    <s v="VV5"/>
    <m/>
    <x v="5"/>
    <m/>
    <m/>
    <s v="Ricavi: 2024: €101k; 2025e: €1,15m; 2026e: €1,8m 2027e: 2,7m_x000a_Fundraising: €1m_x000a__x000a_&gt;motivo rejection: settore di riferimento."/>
    <d v="2024-05-29T00:00:00"/>
    <x v="46"/>
    <s v="OUT"/>
    <m/>
    <m/>
    <m/>
    <m/>
    <m/>
    <m/>
    <m/>
    <m/>
    <m/>
    <m/>
    <m/>
    <m/>
    <m/>
    <m/>
    <m/>
    <m/>
    <m/>
    <m/>
    <m/>
    <m/>
    <m/>
    <m/>
    <m/>
    <m/>
    <m/>
  </r>
  <r>
    <s v="Ok"/>
    <s v="Ok"/>
    <s v="Ok"/>
    <x v="82"/>
    <m/>
    <n v="3242"/>
    <x v="1371"/>
    <s v="Italy"/>
    <s v="Roma"/>
    <x v="7"/>
    <x v="3"/>
    <x v="1369"/>
    <m/>
    <s v="Other early stage\Late stage"/>
    <s v="Giacomo Milella"/>
    <s v="Advisor"/>
    <s v="Giacomo Milella"/>
    <s v="giacomo_milella@virgilio.it"/>
    <x v="851"/>
    <d v="2024-07-09T00:00:00"/>
    <x v="0"/>
    <s v="VV5"/>
    <m/>
    <x v="6"/>
    <m/>
    <m/>
    <s v="Ricavi: 2020: €436k; 2021: €459k; 2022: €780k; 2023: €1,2m; 2024e: €2,6m_x000a_Clienti: 2020: 18, 2021: 26, 2022: 45, 2023: 63; 2024e: 85._x000a_Business model: B2B e B2B2C._x000a_Fundraising: €3m ad una valutazione di €1m per ampliare le attività di marketing._x000a__x000a_&gt; Fatta call il 21/06. motivo rejection: management non convincente, piattaforma basilare, competition sul mercato di riferimento."/>
    <d v="2024-05-31T00:00:00"/>
    <x v="82"/>
    <s v="OUT"/>
    <m/>
    <m/>
    <m/>
    <m/>
    <m/>
    <m/>
    <m/>
    <m/>
    <m/>
    <m/>
    <m/>
    <m/>
    <m/>
    <m/>
    <m/>
    <m/>
    <m/>
    <m/>
    <m/>
    <m/>
    <m/>
    <m/>
    <m/>
    <m/>
    <m/>
  </r>
  <r>
    <s v="Ok"/>
    <s v="Ok"/>
    <s v="Ok"/>
    <x v="253"/>
    <m/>
    <n v="3245"/>
    <x v="1372"/>
    <s v="Italy"/>
    <s v="Bari"/>
    <x v="6"/>
    <x v="3"/>
    <x v="1370"/>
    <m/>
    <s v="Start-up stage\Venture"/>
    <s v="Autocandidatura"/>
    <s v="Autocandidatura"/>
    <s v="Davide De Lucis"/>
    <s v="davide@whp.ai"/>
    <x v="852"/>
    <d v="2024-06-17T00:00:00"/>
    <x v="0"/>
    <s v="VV5"/>
    <m/>
    <x v="3"/>
    <m/>
    <s v="Yes"/>
    <s v="il deck non contiene informazioni economiche_x000a_Fundraising: €750k_x000a__x000a_&gt; Movito rejection: fase di vita. Da vedere integrazione con nCore. "/>
    <d v="2024-06-03T00:00:00"/>
    <x v="253"/>
    <s v="OUT"/>
    <m/>
    <m/>
    <m/>
    <m/>
    <m/>
    <m/>
    <m/>
    <m/>
    <m/>
    <m/>
    <m/>
    <m/>
    <m/>
    <m/>
    <m/>
    <m/>
    <m/>
    <m/>
    <m/>
    <m/>
    <m/>
    <m/>
    <m/>
    <m/>
    <m/>
  </r>
  <r>
    <s v="Ok"/>
    <s v="Ok"/>
    <s v="Ok"/>
    <x v="253"/>
    <m/>
    <n v="3248"/>
    <x v="1373"/>
    <s v="Italy"/>
    <s v="Torino"/>
    <x v="11"/>
    <x v="1"/>
    <x v="1371"/>
    <m/>
    <s v="Start-up stage\Venture"/>
    <s v="Chiara Morsa"/>
    <s v="Proprietaria"/>
    <s v="Federico Altamore"/>
    <s v="r"/>
    <x v="853"/>
    <d v="2024-06-17T00:00:00"/>
    <x v="0"/>
    <s v="VV5"/>
    <m/>
    <x v="5"/>
    <m/>
    <m/>
    <s v="il deck non contiene informazioni economiche_x000a_Risultati: 100k download _x000a_Fundraising: €1m per stabilire una presenza stabile nel mercato italiano e iniziare l'espansione._x000a__x000a_&gt; motivo rejection: settore di riferimento."/>
    <d v="2024-06-05T00:00:00"/>
    <x v="253"/>
    <s v="OUT"/>
    <m/>
    <m/>
    <m/>
    <m/>
    <m/>
    <m/>
    <m/>
    <m/>
    <m/>
    <m/>
    <m/>
    <m/>
    <m/>
    <m/>
    <m/>
    <m/>
    <m/>
    <m/>
    <m/>
    <m/>
    <m/>
    <m/>
    <m/>
    <m/>
    <m/>
  </r>
  <r>
    <s v="Ok"/>
    <s v="Ok"/>
    <s v="Ok"/>
    <x v="248"/>
    <m/>
    <n v="3250"/>
    <x v="1374"/>
    <s v="Italy"/>
    <s v="Pisa"/>
    <x v="19"/>
    <x v="3"/>
    <x v="1372"/>
    <m/>
    <s v="Start-up stage\Venture"/>
    <s v="Stefano Pardini"/>
    <s v="Advisor"/>
    <s v="Piermatteo Grieco"/>
    <s v="piermatteo.grieco@aigot.com"/>
    <x v="854"/>
    <d v="2024-06-24T00:00:00"/>
    <x v="0"/>
    <s v="VV5"/>
    <m/>
    <x v="1"/>
    <m/>
    <m/>
    <s v="Business Model: SaaS_x000a_Risultati: LTV/CAC: 7x; MRR 2023: €13k; API con Meta, 200 ristoranti in CRM, 8% conversion rate._x000a_MRR 2024e: €150k._x000a_Clienti: 50._x000a_Competitor: popmeny, smooth commerce._x000a_Fundraised: €2m ad una pre money di €6m._x000a_Fundraising: Hanno aperto un round da €3,5m (SAFE)._x000a__x000a_&gt; Fatta call il 20/06. motivo rejection: modello di business poco scalabile"/>
    <d v="2024-06-06T00:00:00"/>
    <x v="248"/>
    <s v="OUT"/>
    <m/>
    <m/>
    <m/>
    <m/>
    <m/>
    <m/>
    <m/>
    <m/>
    <m/>
    <m/>
    <m/>
    <m/>
    <m/>
    <m/>
    <m/>
    <m/>
    <m/>
    <m/>
    <m/>
    <m/>
    <m/>
    <m/>
    <m/>
    <m/>
    <m/>
  </r>
  <r>
    <s v="Ok"/>
    <s v="Ok"/>
    <s v="Ok"/>
    <x v="253"/>
    <m/>
    <n v="3251"/>
    <x v="1375"/>
    <s v="Italy"/>
    <s v="Modena"/>
    <x v="1"/>
    <x v="1"/>
    <x v="1373"/>
    <m/>
    <s v="Other early stage\Late stage"/>
    <s v="Autocandidatura"/>
    <s v="Autocandidatura"/>
    <s v="Francesco Passamano"/>
    <s v="francescopassamano@holyart.it"/>
    <x v="854"/>
    <d v="2024-06-17T00:00:00"/>
    <x v="0"/>
    <s v="VV5"/>
    <m/>
    <x v="5"/>
    <m/>
    <m/>
    <s v="Revenue 2023: €16m; 2024e: €35m_x000a_Fundraising: €5m_x000a__x000a_&gt; motivo rejection: settore di riferimento"/>
    <d v="2024-06-06T00:00:00"/>
    <x v="253"/>
    <s v="OUT"/>
    <m/>
    <m/>
    <m/>
    <m/>
    <m/>
    <m/>
    <m/>
    <m/>
    <m/>
    <m/>
    <m/>
    <m/>
    <m/>
    <m/>
    <m/>
    <m/>
    <m/>
    <m/>
    <m/>
    <m/>
    <m/>
    <m/>
    <m/>
    <m/>
    <m/>
  </r>
  <r>
    <s v="Ok"/>
    <s v="Ok"/>
    <s v="Ok"/>
    <x v="41"/>
    <m/>
    <n v="3252"/>
    <x v="1376"/>
    <s v="Italy"/>
    <s v="Milano"/>
    <x v="0"/>
    <x v="1"/>
    <x v="1374"/>
    <m/>
    <s v="Start-up stage\Venture"/>
    <s v="Chiara Morsa"/>
    <s v="Proprietaria"/>
    <s v="Filip Filiposki"/>
    <s v="f.filiposki@shoppycode.com"/>
    <x v="854"/>
    <d v="2025-01-20T00:00:00"/>
    <x v="0"/>
    <s v="VV5"/>
    <m/>
    <x v="3"/>
    <m/>
    <m/>
    <s v="Bocciata a luglio 2024 con motivazione 1.a (fase di vita)_x000a_Business Model: B2B e B2C. _x000a_Risultati: gift card vendute B2C nel 2022: €141k;  gift card vendute B2C nel 2023: €736k; gift card vendute B2B nel 2022: €13k; gift card vendute B2B nel 2023: €124k._x000a_Team: 5 soci_x000a_Fatturato transato: 2024e: €1m; 2025e: €4m_x000a_Margine: 1%-2%_x000a_Partnership: Edenred_x000a_Fundraising: €500k ad una valutazione pre-money di€2,5m. Da utilizzare 20% per personale, 30% sviluppo e 50% marketing._x000a__x000a_&gt; Motivo rejection: fase di vita, business model B2C e B2B, margine basso (1%-2%), difendibilità del prodotto."/>
    <d v="2024-06-06T00:00:00"/>
    <x v="41"/>
    <s v="OUT"/>
    <m/>
    <m/>
    <m/>
    <m/>
    <m/>
    <m/>
    <m/>
    <m/>
    <m/>
    <m/>
    <m/>
    <m/>
    <m/>
    <m/>
    <m/>
    <m/>
    <m/>
    <m/>
    <m/>
    <m/>
    <m/>
    <m/>
    <m/>
    <m/>
    <m/>
  </r>
  <r>
    <s v="Ok"/>
    <s v="Ok"/>
    <s v="Ok"/>
    <x v="253"/>
    <m/>
    <n v="3253"/>
    <x v="1377"/>
    <s v="Italy"/>
    <s v="Bari"/>
    <x v="6"/>
    <x v="6"/>
    <x v="1375"/>
    <m/>
    <s v="Start-up stage\Venture"/>
    <s v="Francesco Meneschincheri-BizPlace"/>
    <s v="Advisor"/>
    <s v="Francesco Meneschincheri"/>
    <s v="francesco.meneschincheri@bizplace.it"/>
    <x v="855"/>
    <d v="2024-06-17T00:00:00"/>
    <x v="0"/>
    <s v="VV5"/>
    <m/>
    <x v="5"/>
    <m/>
    <m/>
    <s v="Business Model: B2B_x000a_Revenue:  2023: €600k; 2024e: €850k; 2025e: €2,4m; 2026e: €2,9m_x000a_Fundraising: €1,5m ad una pre-money valuation di €9,5m._x000a__x000a_&gt; motivo rejection: settore di riferimento"/>
    <d v="2024-06-07T00:00:00"/>
    <x v="253"/>
    <s v="OUT"/>
    <m/>
    <m/>
    <m/>
    <m/>
    <m/>
    <m/>
    <m/>
    <m/>
    <m/>
    <m/>
    <m/>
    <m/>
    <m/>
    <m/>
    <m/>
    <m/>
    <m/>
    <m/>
    <m/>
    <m/>
    <m/>
    <m/>
    <m/>
    <m/>
    <m/>
  </r>
  <r>
    <s v="Ok"/>
    <s v="Ok"/>
    <s v="Ok"/>
    <x v="71"/>
    <m/>
    <n v="3254"/>
    <x v="1378"/>
    <s v="Italy"/>
    <s v="Piacenza"/>
    <x v="1"/>
    <x v="7"/>
    <x v="1376"/>
    <m/>
    <s v="Other early stage\Late stage"/>
    <s v="Giusy Stanziola-UniCredit"/>
    <s v="Investitori professionali"/>
    <s v="Camillo Ghelfi"/>
    <s v="c.ghelfi@40-factory.com"/>
    <x v="855"/>
    <d v="2024-10-14T00:00:00"/>
    <x v="0"/>
    <s v="VV5"/>
    <m/>
    <x v="11"/>
    <m/>
    <m/>
    <s v="Fundraising: €4m da utilizzare in Marketing, Espansione commerciale, Customer service e robustezza tecnica._x000a__x000a_&gt; Fatta call il 10/07. motivo rejection: mancato seguito."/>
    <d v="2024-06-07T00:00:00"/>
    <x v="71"/>
    <s v="OUT"/>
    <m/>
    <m/>
    <m/>
    <m/>
    <m/>
    <m/>
    <m/>
    <m/>
    <m/>
    <m/>
    <m/>
    <m/>
    <m/>
    <m/>
    <m/>
    <m/>
    <m/>
    <m/>
    <m/>
    <m/>
    <m/>
    <m/>
    <m/>
    <m/>
    <m/>
  </r>
  <r>
    <s v="Ok"/>
    <s v="Ok"/>
    <s v="Ok"/>
    <x v="82"/>
    <m/>
    <n v="3255"/>
    <x v="1379"/>
    <s v="Italy"/>
    <s v="Bari"/>
    <x v="6"/>
    <x v="3"/>
    <x v="1377"/>
    <m/>
    <s v="Start-up stage\Venture"/>
    <s v="Autocandidatura"/>
    <s v="Autocandidatura"/>
    <s v="Alessandro Cafagna"/>
    <s v="a.cafagna@techrail.it"/>
    <x v="855"/>
    <d v="2024-07-09T00:00:00"/>
    <x v="0"/>
    <s v="VV5"/>
    <m/>
    <x v="8"/>
    <m/>
    <m/>
    <s v="Ad oggi il focus è sul prodotto Right Metro, in fase di implementazione su tutta la flotta di autobus di Amtab, Ferrovie del Sud Est e AMI._x000a_Ricavi 2023: €700k (derivanti dall'istallazione di Right Metro su circa 100 mezzi). Ricavi 2024: meno di €1m._x000a__x000a_&gt; motivi di rejection: dubbi su scenario competitivo, scalabilità (anche legata al target clienti, spesso rappresentato da enti pubblici), management team. Inoltre, nonostante le ripetute richieste, non ci è stato comunicato il fabbisogno finanziario."/>
    <d v="2024-06-07T00:00:00"/>
    <x v="82"/>
    <s v="OUT"/>
    <m/>
    <m/>
    <m/>
    <m/>
    <m/>
    <m/>
    <m/>
    <m/>
    <m/>
    <m/>
    <m/>
    <m/>
    <m/>
    <m/>
    <m/>
    <m/>
    <m/>
    <m/>
    <m/>
    <m/>
    <m/>
    <m/>
    <m/>
    <m/>
    <m/>
  </r>
  <r>
    <s v="Ok"/>
    <s v="Ok"/>
    <s v="Ok"/>
    <x v="253"/>
    <m/>
    <n v="3257"/>
    <x v="1380"/>
    <s v="Italy"/>
    <s v="Barletta-Andria-Trani"/>
    <x v="6"/>
    <x v="1"/>
    <x v="1378"/>
    <m/>
    <s v="Start-up stage\Venture"/>
    <s v="Autocandidatura"/>
    <s v="Autocandidatura"/>
    <s v="Giuseppe Carapellese"/>
    <s v="ing.g.carapellese@mlr.srl"/>
    <x v="856"/>
    <d v="2024-06-17T00:00:00"/>
    <x v="0"/>
    <s v="VV5"/>
    <m/>
    <x v="5"/>
    <m/>
    <m/>
    <s v="Business Model: B2C._x000a_+130k utenti registrati_x000a_13k ordini effettuati_x000a__x000a_&gt; motivo rejection: settore di riferimento"/>
    <d v="2024-06-10T00:00:00"/>
    <x v="253"/>
    <s v="OUT"/>
    <m/>
    <m/>
    <m/>
    <m/>
    <m/>
    <m/>
    <m/>
    <m/>
    <m/>
    <m/>
    <m/>
    <m/>
    <m/>
    <m/>
    <m/>
    <m/>
    <m/>
    <m/>
    <m/>
    <m/>
    <m/>
    <m/>
    <m/>
    <m/>
    <m/>
  </r>
  <r>
    <s v="Ok"/>
    <s v="Ok"/>
    <s v="Ok"/>
    <x v="253"/>
    <m/>
    <n v="3258"/>
    <x v="1381"/>
    <s v="Italy"/>
    <s v="Rieti "/>
    <x v="7"/>
    <x v="3"/>
    <x v="1379"/>
    <m/>
    <s v="Start-up stage\Venture"/>
    <s v="Autocandidatura"/>
    <s v="Autocandidatura"/>
    <s v="Lorenzo Frollini"/>
    <s v="lorenzofrollini@flywallet.it"/>
    <x v="857"/>
    <d v="2024-06-17T00:00:00"/>
    <x v="0"/>
    <s v="VV5"/>
    <m/>
    <x v="3"/>
    <m/>
    <m/>
    <s v="Business Model: B2C e B2B con Prodotti e Subscriptions._x000a_Fundraised: €638k_x000a_Fundraising: €2m_x000a__x000a_&gt; motivo rejection: fase di vita e competizione elevata sul mercato"/>
    <d v="2024-06-11T00:00:00"/>
    <x v="253"/>
    <s v="OUT"/>
    <m/>
    <m/>
    <m/>
    <m/>
    <m/>
    <m/>
    <m/>
    <m/>
    <m/>
    <m/>
    <m/>
    <m/>
    <m/>
    <m/>
    <m/>
    <m/>
    <m/>
    <m/>
    <m/>
    <m/>
    <m/>
    <m/>
    <m/>
    <m/>
    <m/>
  </r>
  <r>
    <s v="Ok"/>
    <s v="Ok"/>
    <s v="Ok"/>
    <x v="126"/>
    <m/>
    <n v="3260"/>
    <x v="1382"/>
    <s v="Italy"/>
    <s v="Vicenza"/>
    <x v="13"/>
    <x v="3"/>
    <x v="1380"/>
    <m/>
    <s v="Start-up stage\Venture"/>
    <s v="Team VV5"/>
    <s v="Proprietaria"/>
    <s v="Marta Basso"/>
    <s v="marta@brandplane.co"/>
    <x v="858"/>
    <d v="2024-10-07T00:00:00"/>
    <x v="0"/>
    <s v="VV5"/>
    <m/>
    <x v="1"/>
    <s v="Yes"/>
    <m/>
    <s v="Risultati: Apertura startup a fine febbraio, primo cliente a marzo, chiuso deal con azienda di finanza complementare, hanno cassa per più di un anno._x000a_Team: 3 (con due co-founder), il resto sono collaboratori esterni (10 totali)._x000a_Clienti: 70 attivi._x000a_Revenue model: SaaS _x000a_Ricavi: 2023: fatturato in bootstrapping €63k, 2024e: €60k di MRR (YTD €17k)._x000a_Fundraised: convertibile di €460k da CDP e BA (Q1 2024) condizioni: Floor €4,5m - Cap €6m._x000a_Fundraising: €1,5m/€2m._x000a__x000a_&gt; motivo rejection: prodotto non completo, poca scalabilità."/>
    <d v="2024-06-12T00:00:00"/>
    <x v="126"/>
    <s v="OUT"/>
    <m/>
    <m/>
    <m/>
    <m/>
    <m/>
    <m/>
    <m/>
    <m/>
    <m/>
    <m/>
    <m/>
    <m/>
    <m/>
    <m/>
    <m/>
    <m/>
    <m/>
    <m/>
    <m/>
    <m/>
    <m/>
    <m/>
    <m/>
    <m/>
    <m/>
  </r>
  <r>
    <s v="Ok"/>
    <s v="Ok"/>
    <s v="Ok"/>
    <x v="41"/>
    <m/>
    <n v="3261"/>
    <x v="1383"/>
    <s v="Italy"/>
    <s v="Roma"/>
    <x v="7"/>
    <x v="3"/>
    <x v="1381"/>
    <m/>
    <s v="Start-up stage\Venture"/>
    <s v="Team VV5"/>
    <s v="Proprietaria"/>
    <s v="Serena Mignucci"/>
    <s v="serena.mignucci@bufaga.com"/>
    <x v="859"/>
    <d v="2025-01-20T00:00:00"/>
    <x v="0"/>
    <s v="VV5"/>
    <m/>
    <x v="3"/>
    <s v="Yes"/>
    <s v="Yes"/>
    <s v="rejected a luglio 2024 con motivazione 1.a (fase di vita)._x000a_2 prodotti: Hi-Bufaga (mobile) e E-Bufaga (Stationary, pensato per per metro, parcheggi ecc..)._x000a_Team: 7 persone_x000a_Costo per produrre il dispositivo (esternalizzati): E-Bufaga €3k; Hi-Bufaga: €2k._x000a_Prezzo vendita: E-Bufaga €6k; Hi-Bufaga: €4k._x000a_Clienti target: grandi corporare che inquinano tanto e che vogliono migliorare il bilancio di sostenibilità._x000a_PoC: applicazione con ENI e per E-Bufaga messo in un parcheggio di Aeroporti di Roma e Aereoporto di Parma (PoC dal valore di €30k)._x000a_Pipeline: ATAC e altri per un totale di €250k._x000a_Reveue Model: Setup Fee (6k) + Subscription: €1k/year. Inoltre, c’è un modello basato su ADV e sponsorship (garantendo una fee annuale)._x000a_Ricavi: 2024e: €2459k; 2025e: €1,5m._x000a_Fundraised: €240k ad una pre-money di €2m con BA Olandese e un fondo inglese._x000a_Fundrasining: seed Round da €1,5m ad una valutazione di €8m per industrializzare i prodotti ed entrare sul mercato._x000a__x000a_&gt; motivo rejection: fase di vita ma li terrei monitorati (team interessante, mercato di riferimento di interesse).Fatta call il 21/11 con il team VV6, interessante da approfondire."/>
    <d v="2024-06-17T00:00:00"/>
    <x v="41"/>
    <s v="OUT"/>
    <m/>
    <m/>
    <m/>
    <m/>
    <m/>
    <m/>
    <m/>
    <m/>
    <m/>
    <m/>
    <m/>
    <m/>
    <m/>
    <m/>
    <m/>
    <m/>
    <m/>
    <m/>
    <m/>
    <m/>
    <m/>
    <m/>
    <m/>
    <m/>
    <m/>
  </r>
  <r>
    <s v="Ok"/>
    <s v="Ok"/>
    <s v="Ok"/>
    <x v="263"/>
    <m/>
    <n v="3262"/>
    <x v="1384"/>
    <s v="Italy"/>
    <s v="Torino"/>
    <x v="11"/>
    <x v="1"/>
    <x v="1382"/>
    <m/>
    <s v="Start-up stage\Venture"/>
    <s v="Marco De Palma"/>
    <s v="Proprietaria"/>
    <s v="Marco de Palma"/>
    <s v="depalma.mar@gmail.com"/>
    <x v="858"/>
    <d v="2024-11-04T00:00:00"/>
    <x v="0"/>
    <s v="VV5"/>
    <m/>
    <x v="11"/>
    <s v="Yes"/>
    <m/>
    <s v="Risultati: oltre 3k utenti paganti, quasi €500k di ARR, oltre 140k persone sui social e 2500+ sulla community telegram._x000a_Fundraising: €100k su Mamacrowd e equity €100k ad una pre money di €2,45m_x000a__x000a_&gt; motivo rejection: mancato seguito e dubbi su Business model (B2C)."/>
    <d v="2024-06-12T00:00:00"/>
    <x v="263"/>
    <s v="OUT"/>
    <m/>
    <m/>
    <m/>
    <m/>
    <m/>
    <m/>
    <m/>
    <m/>
    <m/>
    <m/>
    <m/>
    <m/>
    <m/>
    <m/>
    <m/>
    <m/>
    <m/>
    <m/>
    <m/>
    <m/>
    <m/>
    <m/>
    <m/>
    <m/>
    <m/>
  </r>
  <r>
    <s v="Ok"/>
    <s v="Ok"/>
    <s v="Ok"/>
    <x v="262"/>
    <m/>
    <n v="3263"/>
    <x v="1385"/>
    <s v="Italy"/>
    <s v="Milano"/>
    <x v="0"/>
    <x v="3"/>
    <x v="1383"/>
    <m/>
    <s v="Start-up stage\Venture"/>
    <s v="Team VV5"/>
    <s v="Proprietaria"/>
    <s v="Francesco Braggiotti"/>
    <s v="francesco.braggiotti@datasinc.it"/>
    <x v="858"/>
    <d v="2024-07-22T00:00:00"/>
    <x v="0"/>
    <s v="VV5"/>
    <m/>
    <x v="3"/>
    <m/>
    <m/>
    <s v="Clienti target: Corporate (banche, assicurazioni, RE developer)_x000a_Team: 8 persone _x000a_Clienti acquisiti 2024 YTD: 3_x000a_Clienti: Banco BPM, Unicredit, Intesa, Protos, Syderma, Tecnocasa, Banca d’Italia._x000a_Pricing: corporate: €1/dato, a seconda del volume hanno una scontistica.  _x000a_MRR: 2023: €10k; 2024e: €25k_x000a_Ricavi: 2023: €160k; 2024e: €1m (EBITDA positivo)._x000a_Competitor: Cerved, Crif, Immobiliare, Whus, Cherry._x000a_Fundraising: €1m/€1,5m ad una valutazione di €6m (€300-350k già committed da Zest e altri fondi che farebbero da follower)._x000a__x000a_&gt; Fatta call il 12/07. Ricevuta documentazione richiesta: BP e approfondimento sulla tecnologia. motivo rejection: fase di vita, modello di business poco convicente, alta competition sul mercato di riferimento."/>
    <d v="2024-06-12T00:00:00"/>
    <x v="262"/>
    <s v="OUT"/>
    <m/>
    <m/>
    <m/>
    <m/>
    <m/>
    <m/>
    <m/>
    <m/>
    <m/>
    <m/>
    <m/>
    <m/>
    <m/>
    <m/>
    <m/>
    <m/>
    <m/>
    <m/>
    <m/>
    <m/>
    <m/>
    <m/>
    <m/>
    <m/>
    <m/>
  </r>
  <r>
    <s v="Ok"/>
    <s v="Ok"/>
    <s v="Ok"/>
    <x v="126"/>
    <m/>
    <n v="3266"/>
    <x v="1386"/>
    <s v="Italy"/>
    <s v="Roma"/>
    <x v="7"/>
    <x v="3"/>
    <x v="1384"/>
    <m/>
    <s v="Start-up stage\Venture"/>
    <s v="Alessandro Pontari"/>
    <s v="Proprietaria"/>
    <s v="Sanda Aulic"/>
    <s v="sanda@obloo.vc"/>
    <x v="858"/>
    <d v="2024-10-07T00:00:00"/>
    <x v="0"/>
    <s v="VV5"/>
    <m/>
    <x v="1"/>
    <m/>
    <m/>
    <s v="Revenue Model: Il pricing previsto è di €50k/mese per oggetto monitorato._x000a_Ha due brevetti, uno relativo al rilevamento e tracciamento degli oggetti e uno relativo all'accuratezza del puntamento (delle telecamere installate sui satelliti)._x000a_Ricavi: 2024e €500k, 2025e: €5M, 2026e: €10M._x000a_Fundraised: ad agosto 2023 Seed SAFE investment of €1.15M da Galaxia, TakeOff e Exor Seeds._x000a_Fundraising: €2.5M entro luglio 2024_x000a__x000a_&gt; Fatta call 11/07. Motivo rejection: scalabilità in quanto il numero di oggetti in contemporanea da monitorare dipende sia dal numero di satelliti a disposizione che anche dal numero di operatori che compiono azioni di calcolo, che ad oggi non sono automatizzate."/>
    <d v="2024-06-12T00:00:00"/>
    <x v="126"/>
    <s v="OUT"/>
    <m/>
    <m/>
    <m/>
    <m/>
    <m/>
    <m/>
    <m/>
    <m/>
    <m/>
    <m/>
    <m/>
    <m/>
    <m/>
    <m/>
    <m/>
    <m/>
    <m/>
    <m/>
    <m/>
    <m/>
    <m/>
    <m/>
    <m/>
    <m/>
    <m/>
  </r>
  <r>
    <s v="Ok"/>
    <s v="Ok"/>
    <s v="Ok"/>
    <x v="126"/>
    <m/>
    <n v="3274"/>
    <x v="1387"/>
    <s v="Italy"/>
    <s v="Roma"/>
    <x v="7"/>
    <x v="3"/>
    <x v="1385"/>
    <m/>
    <s v="Start-up stage\Venture"/>
    <s v="Alessandro Pontari"/>
    <s v="Proprietaria"/>
    <s v="Saish Sridharan"/>
    <s v="Saishsridharan@spinintech.com"/>
    <x v="858"/>
    <d v="2024-10-07T00:00:00"/>
    <x v="0"/>
    <s v="VV5"/>
    <m/>
    <x v="3"/>
    <m/>
    <m/>
    <s v="Ricavi: 2024 €2.2M, 2025 €4.1M, 2026 €8.5M. _x000a_Team: 20 persone contano di arrivare a 25 persone nel 2024._x000a_Revenue Model: Vendita del modulo MA61C a €25k per i cubesat, €50k per i small sat e fino a €100k per i large sat._x000a_Fundraised: €1,63m ad una pre money di €8m a dicembre 2023._x000a_Captable: 75,3% founders e 10,4% Galaxia e 14,3% altri investitori (Scientifica e Innova Lazio)._x000a_Fundraising: €15m (50% in grant e 50% equity)._x000a__x000a_&gt; Fatta call il 4/09.Firmata LoI. Motivo rejection: team non italiano, fase di vita."/>
    <d v="2024-06-12T00:00:00"/>
    <x v="126"/>
    <s v="OUT"/>
    <m/>
    <m/>
    <m/>
    <m/>
    <m/>
    <m/>
    <m/>
    <m/>
    <m/>
    <m/>
    <m/>
    <m/>
    <m/>
    <m/>
    <m/>
    <m/>
    <m/>
    <m/>
    <m/>
    <m/>
    <m/>
    <m/>
    <m/>
    <m/>
    <m/>
  </r>
  <r>
    <s v="Ok"/>
    <s v="Ok"/>
    <s v="Ok"/>
    <x v="58"/>
    <m/>
    <n v="3276"/>
    <x v="1388"/>
    <s v="Italy"/>
    <s v="Padova"/>
    <x v="13"/>
    <x v="3"/>
    <x v="1386"/>
    <m/>
    <s v="Start-up stage\Venture"/>
    <s v="Alessandro Pontari"/>
    <s v="Proprietaria"/>
    <s v="Sanda Aulic"/>
    <s v="sanda@obloo.vc"/>
    <x v="858"/>
    <d v="2014-08-05T00:00:00"/>
    <x v="0"/>
    <s v="VV5"/>
    <m/>
    <x v="9"/>
    <m/>
    <m/>
    <s v="Revenue Model: Contratti Manufatturieri._x000a_Ricavi: 2024 €2.5M, 2025 €4.3M, 2026 €7.4M._x000a_Fundraised: Galaxia approved €1M investment._x000a_Fundraising: €2.1M Seed Round da essere chiuso entro Q2 2024._x000a__x000a_&gt; Motivo rejection: sta chiudendo un round Seed (sono in fase di negoziazione dei contratti).  Da monitorare."/>
    <d v="2024-06-12T00:00:00"/>
    <x v="58"/>
    <s v="OUT"/>
    <m/>
    <m/>
    <m/>
    <m/>
    <m/>
    <m/>
    <m/>
    <m/>
    <m/>
    <m/>
    <m/>
    <m/>
    <m/>
    <m/>
    <m/>
    <m/>
    <m/>
    <m/>
    <m/>
    <m/>
    <m/>
    <m/>
    <m/>
    <m/>
    <m/>
  </r>
  <r>
    <s v="Ok"/>
    <s v="Ok"/>
    <s v="Ok"/>
    <x v="2"/>
    <m/>
    <n v="3277"/>
    <x v="1389"/>
    <s v="Italy"/>
    <s v="Roma"/>
    <x v="7"/>
    <x v="3"/>
    <x v="1387"/>
    <m/>
    <s v="Start-up stage\Venture"/>
    <s v="Alessandro Pontari"/>
    <s v="Proprietaria"/>
    <s v="Sanda Aulic"/>
    <s v="sanda@obloo.vc"/>
    <x v="858"/>
    <d v="2025-01-20T00:00:00"/>
    <x v="7"/>
    <s v="VV5"/>
    <m/>
    <x v="4"/>
    <m/>
    <s v="Yes"/>
    <s v="Risultati:_x000a_- in 2 anni di incubazione sono riusciti a ridurre i tempi di processamento dei dati 10 volte;_x000a_- Periodo di incubazione di due anni presso un’agenzia spaziale;_x000a_- Partner: Microsoft, Oracle, Esa (European Space Agency), Politecnico di Bari, CSI, One team;_x000a_- riescono a recuperare dati di serie storiche sulle infrastrutture fino a 10 anni (recuperano l’hub dei dati dell’agenzia spaziale e li elaborano)._x000a_Clienti target: sia operanti nel pubblico che nel privato (50%-50%)._x000a_Pipeline: Anas, ItalGas, stanno provando ad entrare nel mercato assicurativo_x000a_Team: 10 persone_x000a_Revenue Model: Titan4 offre tre servizi principali:_x000a_1) Servizio di rilevamento remoto satellitare Insar con elaborazione automatica_x000a_2) Abbonamento SaaS (Software as a Service)_x000a_3) Integrazione B2B tramite API, ad esempio in strumenti software BIM (Building Information Modeling)_x000a_Competitor: Canary, 3vG, Sixense,Dares, MDA, Sensar, Gamma remote Sensing, e-geòs, Planetek, Groung Probe._x000a_Ricavi: 2023: €300k; 2024e: €570k, 2025e: €1.8M, 2026e: €4M._x000a_Fundraised: 2019-2021 incubazione in Esa da €50k, a novembre 2022 €300k con Invitalia, a dicembre 2023 €1m da Galaxia._x000a_Fundraising: apriranno un round fine 2024, stanno finalizzando il BP per capire il funding._x000a__x000a_&gt; Stanno per aprire una subsidiary in Puglia (Bari), analizzare insieme al fondo VV6. Non sono in raccolta al momento, apriranno un round a breve. Da monitorare, settore di riferimento e prodotto interessante, team ha grande esperienza nel settore. Da capire tema costi e pricing prodotto. Dovrebbero condividere un BP aggiornato nei prossimi giorni."/>
    <d v="2024-06-12T00:00:00"/>
    <x v="2"/>
    <m/>
    <m/>
    <m/>
    <m/>
    <m/>
    <m/>
    <m/>
    <m/>
    <m/>
    <m/>
    <m/>
    <m/>
    <m/>
    <m/>
    <m/>
    <m/>
    <m/>
    <m/>
    <m/>
    <m/>
    <m/>
    <m/>
    <m/>
    <m/>
    <m/>
    <m/>
  </r>
  <r>
    <s v="Ok"/>
    <s v="Ok"/>
    <s v="Ok"/>
    <x v="64"/>
    <m/>
    <n v="3278"/>
    <x v="1390"/>
    <s v="Italy"/>
    <s v="Genova"/>
    <x v="14"/>
    <x v="3"/>
    <x v="1388"/>
    <m/>
    <s v="Other early stage\Late stage"/>
    <s v="Autocandidatura"/>
    <s v="Autocandidatura"/>
    <s v="Davide Labolani"/>
    <s v="davide.labolani@hirorobotics.com"/>
    <x v="860"/>
    <d v="2024-09-30T00:00:00"/>
    <x v="0"/>
    <s v="VV5"/>
    <m/>
    <x v="1"/>
    <m/>
    <m/>
    <s v="Fondata nel 2018._x000a_Team: 12 persone di cui 4 co-founder._x000a_Clienti: Gruppo Iren e a2a._x000a_Pipeline 2025: €6m. Tra i clienti: Aiki Elettrics commessa per 3 impianti, Novetek (start up con un impianto), commessa con gruppo Iren (un impianto da €30k)._x000a_Business Model: Vendita diretta del sistema (€1m) e fee per maintenance e aggiornamenti (2%)_x000a_Pricing: €950k con marginalità sopra il €30k. Tempistica di consegna: circa 6 mesi. _x000a_Ricavi: 2023: €1m; 2024e: poco più di €1m; 20205: €6m._x000a_Fundraised: €2-3m ad una valutazione di €6m. Hanno hard commitment per €1,8m con un Fondo tedesco (Aurum), LIFTT e Levante capital. Ricevute offerte da un industriale (non hanno proseguito perché non erano allineati con gli obiettivi futuri). Vorrebbero fare un Serie A da €5-7m a fine 2025. _x000a_Use of fund: strutturare la parte di sales e marketing, assemblaggio delle macchine, allestimento di fiere, creare internamente uno showroom per far vedere le soluzioni._x000a__x000a_&gt; motivo rejection: non c’è ricorrenza nell’acquisto da parte dei clienti, una volta che acquistano un impianto non hanno bisogno di altri impianti per almeno 5-7 anni"/>
    <d v="2024-06-18T00:00:00"/>
    <x v="64"/>
    <s v="OUT"/>
    <m/>
    <m/>
    <m/>
    <m/>
    <m/>
    <m/>
    <m/>
    <m/>
    <m/>
    <m/>
    <m/>
    <m/>
    <m/>
    <m/>
    <m/>
    <m/>
    <m/>
    <m/>
    <m/>
    <m/>
    <m/>
    <m/>
    <m/>
    <m/>
    <m/>
  </r>
  <r>
    <s v="Ok"/>
    <s v="Ok"/>
    <s v="Ok"/>
    <x v="262"/>
    <m/>
    <n v="3279"/>
    <x v="1391"/>
    <s v="Italy"/>
    <s v="Bologna"/>
    <x v="1"/>
    <x v="3"/>
    <x v="1389"/>
    <m/>
    <s v="Start-up stage\Venture"/>
    <s v="Antonio Iannone-Thefoodcons"/>
    <s v="Advisor"/>
    <s v="Massimo Montecchi"/>
    <s v="massimo.montecchi@ifarming.srl"/>
    <x v="859"/>
    <d v="2024-07-22T00:00:00"/>
    <x v="0"/>
    <s v="VV5"/>
    <m/>
    <x v="8"/>
    <m/>
    <m/>
    <s v="Business model: Vendita/noleggio, abbonamento annuale._x000a_Risultati: 200 aziende clienti, 300 impianti, 1k sensori installati._x000a_Team: 17 persone_x000a_Business model: i sensori vengono venduti o noleggiati e abbonamento annuale (Dati e API)._x000a_Ricavi: 2024e: €332k (YDT luglio 2024: €200k); 2025e: €679k; 2026e: €1,4m._x000a_EBITDA: 2024e: €62k; 2025e: €707k, 2026e: €1,1m._x000a_Fundraising: €1m ad una pre-money dio €4,1m per un nuovo stabilimento produttivo, internazionalizzazione, consolidamento mercato italiano e sviluppo brevetti._x000a__x000a_&gt; Fatta call il 16/07. motivo rejection: poca differenziazione rispetto ai competitor, dubbi sulla struttura societaria: un investitore (Massimo Montecchi) ha acquistato le quote dei founder. Dubbi anche su fase di vita e settore di riferimento. Richiesto materiale di approfondimento: deck e BP aggiornato."/>
    <d v="2024-06-17T00:00:00"/>
    <x v="262"/>
    <s v="OUT"/>
    <m/>
    <m/>
    <m/>
    <m/>
    <m/>
    <m/>
    <m/>
    <m/>
    <m/>
    <m/>
    <m/>
    <m/>
    <m/>
    <m/>
    <m/>
    <m/>
    <m/>
    <m/>
    <m/>
    <m/>
    <m/>
    <m/>
    <m/>
    <m/>
    <m/>
  </r>
  <r>
    <s v="Ok"/>
    <s v="Ok"/>
    <s v="Ok"/>
    <x v="2"/>
    <m/>
    <n v="185"/>
    <x v="1392"/>
    <s v="Italy"/>
    <s v="Trieste"/>
    <x v="17"/>
    <x v="0"/>
    <x v="1390"/>
    <m/>
    <s v="Start-up stage\Venture"/>
    <s v="Nicola Redi"/>
    <s v="Proprietaria"/>
    <s v="Sanda Aulic"/>
    <s v="sanda@obloo.vc"/>
    <x v="861"/>
    <d v="2025-03-05T00:00:00"/>
    <x v="2"/>
    <s v="VV5"/>
    <m/>
    <x v="4"/>
    <m/>
    <m/>
    <s v="Bocciati a agosto 2024 con motivazione 2.a (momentaneamente non interessato a proseguire con operazione di venture capital)._x000a_Revenue Model: Entrate basate su contratti e royalties._x000a_Ricavi: 2025e €1.4M, 2026e €2.9M, 2027e €6.1M._x000a_Fundraised: €2.1M Luglio 2023._x000a_Fundraising: Series A €3-5m in Q3 2025._x000a__x000a_&gt; Fissare call."/>
    <d v="2018-01-17T00:00:00"/>
    <x v="2"/>
    <m/>
    <m/>
    <m/>
    <m/>
    <m/>
    <m/>
    <m/>
    <m/>
    <m/>
    <m/>
    <m/>
    <m/>
    <m/>
    <m/>
    <m/>
    <m/>
    <m/>
    <m/>
    <m/>
    <m/>
    <m/>
    <m/>
    <m/>
    <m/>
    <m/>
    <m/>
  </r>
  <r>
    <s v="Ok"/>
    <s v="Ok"/>
    <s v="Ok"/>
    <x v="263"/>
    <m/>
    <n v="245"/>
    <x v="1393"/>
    <s v="Italy"/>
    <s v="Torino"/>
    <x v="11"/>
    <x v="11"/>
    <x v="1391"/>
    <m/>
    <s v="Start-up stage\Venture"/>
    <s v="Team VV5"/>
    <s v="Proprietaria"/>
    <s v="Orazio Pennisi"/>
    <s v="orazio.pennisi@aequip.it"/>
    <x v="862"/>
    <d v="2024-11-04T00:00:00"/>
    <x v="0"/>
    <s v="VV5"/>
    <m/>
    <x v="3"/>
    <s v="Yes"/>
    <m/>
    <s v="Fondata nel 2020._x000a_Due prodotti: STAINS (normalizzazione delle immagini) e ASSIST (farà segmentazione e quantificazione con report finale e sarà pronto nel 2026)._x000a_Risultati/KPIs: hanno due brevetti depositati su entrambi i prodotti._x000a_Team: 3 co-founder (ingegneri e professori biomedici e gestionali)._x000a_Revenue Model: SaaS_x000a_Competitor: Ibex, Aiforia. _x000a_Traction: hanno iniziato a fare delle istallazioni in Piemonte (Biella e Torino), due istallazioni in Veneto e una in Sicilia. _x000a_Aggiornamenti call 30/10: Soci Fondatori: Orazio Pennisi, Prof. Molinari e Massimo 30% ciascuno; Paolucci 4%. Fondazione Golinelli possiede il 4,3%._x000a_Ruoli: Molinari e Massimo sono professori; si occupano di ricerca e sviluppo. Massimo si occupa dello sviluppo tecnico, Molinari della certificazione. Tre dipendenti full-time al progetto; Orazio diventerà 100% dipendente._x000a_Certificazioni: Vogliono certificare i prodotti in sviluppo; attesa di quotazione ufficiale. Hanno in mente nuove certificazioni previste per il 2025._x000a_Attività Commerciali: Installazione presso La Sapienza di Roma per un progetto da €400k. Altri contatti con aziende in occasione di un congresso. Progetto Stains: Certificazione prevista nel 2025, si prevede di ampliare il numero di tessuti certificati._x000a__x000a_&gt; motivo rejection: fase di vita, da monitorare. Prodotto scalabile: sono partiti dal settore dell’oncologia ma è facilmente applicabile ad altri settori della medicina. Dubbi sulla fase di vita e sulla traction ad oggi. "/>
    <d v="2018-02-28T00:00:00"/>
    <x v="263"/>
    <s v="OUT"/>
    <m/>
    <m/>
    <m/>
    <m/>
    <m/>
    <m/>
    <m/>
    <m/>
    <m/>
    <m/>
    <m/>
    <m/>
    <m/>
    <m/>
    <m/>
    <m/>
    <m/>
    <m/>
    <m/>
    <m/>
    <m/>
    <m/>
    <m/>
    <m/>
    <m/>
  </r>
  <r>
    <s v="Ok"/>
    <s v="Ok"/>
    <s v="Ok"/>
    <x v="126"/>
    <m/>
    <n v="3271"/>
    <x v="1394"/>
    <s v="Italy"/>
    <s v="Torino"/>
    <x v="11"/>
    <x v="3"/>
    <x v="1392"/>
    <m/>
    <s v="Start-up stage\Venture"/>
    <s v="Alessandro Pontari"/>
    <s v="Proprietaria"/>
    <s v="Sanda Aulic"/>
    <s v="sanda@obloo.vc"/>
    <x v="858"/>
    <d v="2024-10-07T00:00:00"/>
    <x v="0"/>
    <s v="VV5"/>
    <m/>
    <x v="3"/>
    <m/>
    <m/>
    <s v="Team: 4 persone_x000a_3 prodotti: _x000a_Prospect: dati storici no training con i dati in situ 20k/sito_x000a_Accelerate: dati recenti, training sui dati in situ  €240k set up fee/anno_x000a_Monitor: near real-time data €5k/sito /mese_x000a_Revenue model: Saas basato su abbonamento _x000a_Clienti target: sviluppatori di eolica offshore (ad es. Equinor, Orsted, Eni, Iberdrola, EDP,…)._x000a_Competitor: Vortex, Fugro, DHI._x000a_Fundraised €285k a marzo 2023._x000a_Fundraising: €1,5m (di cui €700k committed) ad una pre-money di €4,5m. Dovrebbero chiudere un contratto con l’agenzia spaziale europea da €800k grant._x000a__x000a_&gt; Fatta call il 6/09. Motivo rejection: fase di vita: hanno solo una versione alfa dei prodotti. "/>
    <d v="2024-06-12T00:00:00"/>
    <x v="126"/>
    <s v="OUT"/>
    <m/>
    <m/>
    <m/>
    <m/>
    <m/>
    <m/>
    <m/>
    <m/>
    <m/>
    <m/>
    <m/>
    <m/>
    <m/>
    <m/>
    <m/>
    <m/>
    <m/>
    <m/>
    <m/>
    <m/>
    <m/>
    <m/>
    <m/>
    <m/>
    <m/>
  </r>
  <r>
    <s v="Ok"/>
    <s v="Ok"/>
    <s v="Ok"/>
    <x v="262"/>
    <m/>
    <n v="811"/>
    <x v="1395"/>
    <s v="Italy"/>
    <s v="Milano"/>
    <x v="0"/>
    <x v="3"/>
    <x v="1393"/>
    <m/>
    <s v="Other early stage\Late stage"/>
    <s v="Pierluigi Borlè-Banca Profilo"/>
    <s v="Advisor"/>
    <s v="Aldo Comi"/>
    <s v="aldo.comi@soccerment.com"/>
    <x v="863"/>
    <d v="2024-07-22T00:00:00"/>
    <x v="0"/>
    <s v="VV5"/>
    <m/>
    <x v="12"/>
    <m/>
    <m/>
    <s v="Ad oggi hanno clienti importanti come Inter, Milan, FIGC, Venezia, Ferencvaros, OGC Nice._x000a_L'obiettivo è di coinvolgere la parte bassa della piramide (giocatori al di sotto della serie B e soprattutto le giovanili) per fare analisi predittiva e scouting data driven._x000a__x000a_Ricavi: 2022 €0.8M, 2023 €0.9M,2024 €2M, 2025 €7.8M, 2026 €19.1M._x000a_EBITDA: 2022 -€0.5M, 2023 -€1.5M, 2024 -€1.7M, 2025 -€1.4M, 2026 €5.3M_x000a_Fundraised: 2019 €400k pre-seed ( €1.5M pre money), 2021 €1.25M seed (€4M pre money). _x000a_Fundrising: €5M bridge, €3M committati da CDP. _x000a__x000a_L'idea è di fare un bridge round ora, e poi fare un round Series A nel 2025 da €5M post operazione di M&amp;A con Sics (carta contro carta) per diventare leader in italia dei dati potendo disporre sia dei dati statistici dei giocatori che dei dati tattici (grazie a SICS)._x000a__x000a_&gt; Fissata call il 17/07. Motivo rejection: percorso di crescita e mercato di riferimento."/>
    <d v="2019-02-08T00:00:00"/>
    <x v="262"/>
    <s v="OUT"/>
    <m/>
    <m/>
    <m/>
    <m/>
    <m/>
    <m/>
    <m/>
    <m/>
    <m/>
    <m/>
    <m/>
    <m/>
    <m/>
    <m/>
    <m/>
    <m/>
    <m/>
    <m/>
    <m/>
    <m/>
    <m/>
    <m/>
    <m/>
    <m/>
    <m/>
  </r>
  <r>
    <s v="Ok"/>
    <s v="Ok"/>
    <s v="Ok"/>
    <x v="262"/>
    <m/>
    <n v="3038"/>
    <x v="1396"/>
    <s v="Italy"/>
    <s v="Milano"/>
    <x v="0"/>
    <x v="8"/>
    <x v="1394"/>
    <m/>
    <s v="Start-up stage\Venture"/>
    <s v="Bravo Innovation HUB"/>
    <s v="Altri"/>
    <s v="Alberto Chiozzi"/>
    <s v="alberto.chiozzi@suncubes.space"/>
    <x v="781"/>
    <d v="2024-07-22T00:00:00"/>
    <x v="0"/>
    <s v="VV5"/>
    <m/>
    <x v="3"/>
    <s v="Yes"/>
    <m/>
    <s v="Risultati: hanno un brevetto “Advanced safety system” e hanno in mente una serie di brevetti per proteggere tutta la tecnologia._x000a_Team: 5 persone._x000a_Business Model: B2B._x000a_Revenue model: rental fee: €250/giorno. Poi puntano ad arrivare al direct sale (dal 2028)._x000a_Pricing: trasmettitore e ricevitore: €20k (non include il drone)._x000a_PoC: Movyon, stanno completando PoC con Leonardo._x000a_Fundraised: €160k._x000a_Fundraising: €3,1m (hanno alcuni soft commitment da LIFTT e Primo Venture) da utilizzare per la commercializzazione di Lucy v3._x000a__x000a_&gt; Fatta call il 18/07.motivo rejection: fase di vita (il prodotto non è ancora finalizzato Lucy v3 non è ancora a mercato, lo sarà una volta finalizzato il PoC con Leonardo). Prodotto interessante, da monitorare."/>
    <d v="2023-12-18T00:00:00"/>
    <x v="262"/>
    <s v="OUT"/>
    <m/>
    <m/>
    <m/>
    <m/>
    <m/>
    <m/>
    <m/>
    <m/>
    <m/>
    <m/>
    <m/>
    <m/>
    <m/>
    <m/>
    <m/>
    <m/>
    <m/>
    <m/>
    <m/>
    <m/>
    <m/>
    <m/>
    <m/>
    <m/>
    <m/>
  </r>
  <r>
    <s v="Ok"/>
    <s v="Ok"/>
    <s v="Ok"/>
    <x v="180"/>
    <m/>
    <n v="3280"/>
    <x v="1397"/>
    <s v="Italy"/>
    <s v="Campobasso "/>
    <x v="35"/>
    <x v="3"/>
    <x v="1395"/>
    <m/>
    <s v="Start-up stage\Venture"/>
    <s v="Andrea Di Vico"/>
    <s v="Altri"/>
    <s v="Andrea Di Vico"/>
    <m/>
    <x v="864"/>
    <d v="2024-07-15T00:00:00"/>
    <x v="0"/>
    <s v="VV5"/>
    <m/>
    <x v="5"/>
    <m/>
    <m/>
    <s v="Revenue Model: Basic a partire da 1,5k€ al giorno, Custom a partire da 100k€ a progetto, Branda partire da 200k€ a campagna_x000a_Ricavi: 2022 €15k, 2023 €250k, 2024 500k; €150k già committati._x000a__x000a_&gt;motivo rejection: settore di riferimento."/>
    <d v="2024-06-13T00:00:00"/>
    <x v="180"/>
    <s v="OUT"/>
    <m/>
    <m/>
    <m/>
    <m/>
    <m/>
    <m/>
    <m/>
    <m/>
    <m/>
    <m/>
    <m/>
    <m/>
    <m/>
    <m/>
    <m/>
    <m/>
    <m/>
    <m/>
    <m/>
    <m/>
    <m/>
    <m/>
    <m/>
    <m/>
    <m/>
  </r>
  <r>
    <s v="Ok"/>
    <s v="Ok"/>
    <s v="Ok"/>
    <x v="82"/>
    <m/>
    <n v="3281"/>
    <x v="1398"/>
    <s v="Italy"/>
    <s v="Roma"/>
    <x v="7"/>
    <x v="1"/>
    <x v="1396"/>
    <m/>
    <s v="Start-up stage\Venture"/>
    <s v="Antonio Delle Femine-EY"/>
    <s v="Società di revisione"/>
    <s v="Antonio Delle Femine"/>
    <s v="Antonio.Delle-Femine@it.ey.com"/>
    <x v="865"/>
    <d v="2024-07-09T00:00:00"/>
    <x v="0"/>
    <s v="VV5"/>
    <m/>
    <x v="5"/>
    <m/>
    <m/>
    <s v="Ricavi: 2024 €900k, 2025 €2.2M, 2026 €3.5M._x000a_EBITDA: 2024 -€487k (-54%), 2025 -€171k (-8%), 2026 €416k._x000a_Business Model: B2B/B2C, focalizzata su pubblicità digitale, monetizzazione dati, creazione di contenuti e programma fedeltà._x000a_Valutazione Pre Money: €2.4M._x000a_Fundraising: €800k._x000a__x000a_&gt; motivo rejection: settore di riferimento_x000a_"/>
    <d v="2024-06-18T00:00:00"/>
    <x v="82"/>
    <s v="OUT"/>
    <m/>
    <m/>
    <m/>
    <m/>
    <m/>
    <m/>
    <m/>
    <m/>
    <m/>
    <m/>
    <m/>
    <m/>
    <m/>
    <m/>
    <m/>
    <m/>
    <m/>
    <m/>
    <m/>
    <m/>
    <m/>
    <m/>
    <m/>
    <m/>
    <m/>
  </r>
  <r>
    <s v="Ok"/>
    <s v="Ok"/>
    <s v="Ok"/>
    <x v="168"/>
    <m/>
    <n v="3282"/>
    <x v="1399"/>
    <s v="Italy"/>
    <s v="Roma"/>
    <x v="7"/>
    <x v="3"/>
    <x v="1397"/>
    <m/>
    <s v="Start-up stage\Venture"/>
    <s v="Team VV5"/>
    <s v="Proprietaria"/>
    <s v="Alessia Lucentini "/>
    <s v="alessia@itslitbox.com"/>
    <x v="864"/>
    <d v="2024-11-11T00:00:00"/>
    <x v="0"/>
    <s v="VV5"/>
    <m/>
    <x v="3"/>
    <m/>
    <m/>
    <s v="Bocciata a luglio 2024 con motivazione 1.a (fase di vita)_x000a_Prodotti:Hardwere e Softwere._x000a_Business Model: B2B2C per case e B2B per Corporate._x000a_Fundraising: €600k (di cui una parte già committed)._x000a__x000a_&gt;motivo rejection: fase di vita._x000a_"/>
    <d v="2024-06-13T00:00:00"/>
    <x v="168"/>
    <s v="OUT"/>
    <m/>
    <m/>
    <m/>
    <m/>
    <m/>
    <m/>
    <m/>
    <m/>
    <m/>
    <m/>
    <m/>
    <m/>
    <m/>
    <m/>
    <m/>
    <m/>
    <m/>
    <m/>
    <m/>
    <m/>
    <m/>
    <m/>
    <m/>
    <m/>
    <m/>
  </r>
  <r>
    <s v="Ok"/>
    <s v="Ok"/>
    <s v="Ok"/>
    <x v="82"/>
    <m/>
    <n v="3283"/>
    <x v="1400"/>
    <s v="Italy"/>
    <s v="Terni"/>
    <x v="21"/>
    <x v="3"/>
    <x v="1398"/>
    <m/>
    <s v="Start-up stage\Venture"/>
    <s v="Matteo Prizzon-a|cube"/>
    <s v="Advisor"/>
    <s v="Matteo Prizzon"/>
    <s v="prizzon@acube.avanzi.org"/>
    <x v="858"/>
    <d v="2024-07-09T00:00:00"/>
    <x v="0"/>
    <s v="VV5"/>
    <m/>
    <x v="5"/>
    <m/>
    <m/>
    <s v="Business Model: B2B, AccessiBit offre una piattaforma SaaS per conformità normativa, con widget da €490 a €3.290 basati su pageviews, dichiarazioni di accessibilità a €500, audit a €1.000 per 30 pagine web, e rimediazione documenti a partire da €5 per pagina._x000a_Fundraising: €1M._x000a__x000a_&gt; motivo rejection: settore di riferimento."/>
    <d v="2024-06-12T00:00:00"/>
    <x v="82"/>
    <s v="OUT"/>
    <m/>
    <m/>
    <m/>
    <m/>
    <m/>
    <m/>
    <m/>
    <m/>
    <m/>
    <m/>
    <m/>
    <m/>
    <m/>
    <m/>
    <m/>
    <m/>
    <m/>
    <m/>
    <m/>
    <m/>
    <m/>
    <m/>
    <m/>
    <m/>
    <m/>
  </r>
  <r>
    <s v="Ok"/>
    <s v="Ok"/>
    <s v="Ok"/>
    <x v="82"/>
    <m/>
    <n v="3284"/>
    <x v="1401"/>
    <s v="Italy"/>
    <s v="Bari"/>
    <x v="6"/>
    <x v="6"/>
    <x v="1399"/>
    <m/>
    <s v="Start-up stage\Venture"/>
    <s v="Matteo Prizzon-a|cube"/>
    <s v="Advisor"/>
    <s v="Matteo Prizzon"/>
    <s v="prizzon@acube.avanzi.org"/>
    <x v="858"/>
    <d v="2024-07-09T00:00:00"/>
    <x v="0"/>
    <s v="VV5"/>
    <m/>
    <x v="5"/>
    <m/>
    <m/>
    <s v="Business Model: B2B, Servizi offerti: Psicoterapia, Nutrizione, Psichiatria con prezzi e margini variabili. Trattamento modulare per 30-40% dei pazienti combina terapie per migliorare efficacia._x000a_Fundraising: €500k._x000a__x000a_&gt; motivo rejection: settore di riferimento."/>
    <d v="2024-06-12T00:00:00"/>
    <x v="82"/>
    <s v="OUT"/>
    <m/>
    <m/>
    <m/>
    <m/>
    <m/>
    <m/>
    <m/>
    <m/>
    <m/>
    <m/>
    <m/>
    <m/>
    <m/>
    <m/>
    <m/>
    <m/>
    <m/>
    <m/>
    <m/>
    <m/>
    <m/>
    <m/>
    <m/>
    <m/>
    <m/>
  </r>
  <r>
    <s v="Ok"/>
    <s v="Ok"/>
    <s v="Ok"/>
    <x v="153"/>
    <m/>
    <n v="3285"/>
    <x v="1402"/>
    <s v="Italy"/>
    <s v="Milano"/>
    <x v="0"/>
    <x v="6"/>
    <x v="1400"/>
    <m/>
    <s v="Start-up stage\Venture"/>
    <s v="Matteo Prizzon-a|cube"/>
    <s v="Advisor"/>
    <s v="Matteo Prizzon"/>
    <s v="prizzon@acube.avanzi.org"/>
    <x v="858"/>
    <d v="2024-07-29T00:00:00"/>
    <x v="0"/>
    <s v="VV5"/>
    <m/>
    <x v="3"/>
    <s v="Yes"/>
    <m/>
    <s v="Team: 4 persone più 3 mentors_x000a_Risultati: clienti: 125€, CAC: 19€, LTV: €76._x000a_Ricavi: 2024e: €30k, 2025e; €150k; 2026e: €750k; 2027e: €2,5m._x000a_Revenue model: 30€ diagnosi, 69€ visita online (30% margine)._x000a_Pricing skincare: €33/mese (1mese); €89,70 (3 mesi), €149,40 (6 mesi). Margine su creme: 70%._x000a_Business Model: B2C, Dermaself utilizza un modello B2C con abbonamenti mensili, trimestrali o semestrali per Night Cream personalizzata. _x000a_Fundraising: €500k con l’obiettivo di essere leader in italia nel 2026._x000a__x000a_&gt; Fatta call il 24/07. Motivo rejection: fase di vita. Da monitorare, team competente."/>
    <d v="2024-06-12T00:00:00"/>
    <x v="153"/>
    <s v="OUT"/>
    <m/>
    <m/>
    <m/>
    <m/>
    <m/>
    <m/>
    <m/>
    <m/>
    <m/>
    <m/>
    <m/>
    <m/>
    <m/>
    <m/>
    <m/>
    <m/>
    <m/>
    <m/>
    <m/>
    <m/>
    <m/>
    <m/>
    <m/>
    <m/>
    <m/>
  </r>
  <r>
    <s v="Ok"/>
    <s v="Ok"/>
    <s v="Ok"/>
    <x v="168"/>
    <m/>
    <n v="3286"/>
    <x v="1403"/>
    <s v="Italy"/>
    <s v="Firenze"/>
    <x v="19"/>
    <x v="1"/>
    <x v="1401"/>
    <m/>
    <s v="Start-up stage\Venture"/>
    <s v="Matteo Prizzon-a|cube"/>
    <s v="Advisor"/>
    <s v="Lapo Nidiaci"/>
    <s v="lapo.nidiaci@funnifin.com"/>
    <x v="858"/>
    <d v="2024-11-11T00:00:00"/>
    <x v="0"/>
    <s v="VV5"/>
    <m/>
    <x v="3"/>
    <s v="Yes"/>
    <s v="Yes"/>
    <s v="Piattaforma per educazione finanziaria che si basa su 3 pillar: (i) assistenza (basata su AI), (ii) supporto qualora virtual assistant non copre tema e (iii) education._x000a_Modello pricing: modello a subscription sulla base del numero di utenti; ad oggi il pricing per dipendente è di €40-70._x000a_Ad oggi hanno 4 clienti e in fase di chiusura hanno altra 4 aziende. Fatturato atteso di €150k._x000a_Round: seed da €1m già committato in parte da CDP e da un società attiva nel HR Tech; inoltre hanno avuto accesso a smart&amp;start in Puglia. Libero ticket da €250k, da segnalare per VV6. _x000a__x000a_&gt; motivo rejection: fase di vita."/>
    <d v="2024-06-12T00:00:00"/>
    <x v="168"/>
    <s v="OUT"/>
    <m/>
    <m/>
    <m/>
    <m/>
    <m/>
    <m/>
    <m/>
    <m/>
    <m/>
    <m/>
    <m/>
    <m/>
    <m/>
    <m/>
    <m/>
    <m/>
    <m/>
    <m/>
    <m/>
    <m/>
    <m/>
    <m/>
    <m/>
    <m/>
    <m/>
  </r>
  <r>
    <s v="Ok"/>
    <s v="Ok"/>
    <s v="Ok"/>
    <x v="262"/>
    <m/>
    <n v="3287"/>
    <x v="1404"/>
    <s v="Italy"/>
    <s v="Milano"/>
    <x v="0"/>
    <x v="3"/>
    <x v="1402"/>
    <m/>
    <s v="Start-up stage\Venture"/>
    <s v="Matteo Prizzon-a|cube"/>
    <s v="Advisor"/>
    <s v="Matteo Prizzon"/>
    <s v="prizzon@acube.avanzi.org"/>
    <x v="858"/>
    <d v="2024-07-22T00:00:00"/>
    <x v="0"/>
    <s v="VV5"/>
    <m/>
    <x v="3"/>
    <s v="Yes"/>
    <m/>
    <s v="Fondati a fine 2021._x000a_Team: 6 persone._x000a_Clienti target: PMI e grandi corporate._x000a_Clienti: 6._x000a_Business Model: B2B, offre SaaS B2B con pacchetti su misura per aziende._x000a_Pricing: start €1,5k (3 mesi di accesso), scale: €6k (6 mesi di accesso), grow: €25k (12 mesi di accesso)_x000a_Risultati: 3,2k utenti in app, pubblicate 71 offerte di lavoro._x000a_Previsione fatturato 2024: €12k, 2025e: €68k; 2026e: €443k; 2027e: €3m; 2028e: €16m_x000a_EBITDA: 2024e: -176k; 2025e: -€400kk, EBITDA positive nel 2026 (€12k)._x000a_Fundraising: €1M._x000a__x000a_&gt; Fatta call il 17/07. Motivo rejection: fase di vita. Da monitorare."/>
    <d v="2024-06-12T00:00:00"/>
    <x v="262"/>
    <s v="OUT"/>
    <m/>
    <m/>
    <m/>
    <m/>
    <m/>
    <m/>
    <m/>
    <m/>
    <m/>
    <m/>
    <m/>
    <m/>
    <m/>
    <m/>
    <m/>
    <m/>
    <m/>
    <m/>
    <m/>
    <m/>
    <m/>
    <m/>
    <m/>
    <m/>
    <m/>
  </r>
  <r>
    <s v="Ok"/>
    <s v="Ok"/>
    <s v="Ok"/>
    <x v="82"/>
    <m/>
    <n v="3288"/>
    <x v="1405"/>
    <s v="Italy"/>
    <s v="Roma"/>
    <x v="7"/>
    <x v="1"/>
    <x v="1403"/>
    <m/>
    <s v="Start-up stage\Venture"/>
    <s v="Matteo Prizzon-a|cube"/>
    <s v="Advisor"/>
    <s v="Matteo Prizzon"/>
    <s v="prizzon@acube.avanzi.org"/>
    <x v="858"/>
    <d v="2024-07-09T00:00:00"/>
    <x v="0"/>
    <s v="VV5"/>
    <m/>
    <x v="3"/>
    <m/>
    <m/>
    <s v="Business Model: B2B, offre SaaS a canone mensile per aziende e PA, con due profili (Basic e Premium) per servizi di traduzione LIS. Scalabile globalmente in 144 lingue dei segni._x000a_Fundraising: €500k._x000a__x000a_&gt; motivo rejection: fase di vita"/>
    <d v="2024-06-12T00:00:00"/>
    <x v="82"/>
    <s v="OUT"/>
    <m/>
    <m/>
    <m/>
    <m/>
    <m/>
    <m/>
    <m/>
    <m/>
    <m/>
    <m/>
    <m/>
    <m/>
    <m/>
    <m/>
    <m/>
    <m/>
    <m/>
    <m/>
    <m/>
    <m/>
    <m/>
    <m/>
    <m/>
    <m/>
    <m/>
  </r>
  <r>
    <s v="Ok"/>
    <s v="Ok"/>
    <s v="Ok"/>
    <x v="126"/>
    <m/>
    <n v="3291"/>
    <x v="1406"/>
    <s v="Italy"/>
    <s v="Matera"/>
    <x v="28"/>
    <x v="9"/>
    <x v="1404"/>
    <m/>
    <s v="Start-up stage\Venture"/>
    <s v="Vanessa Coppola-The Qube Consulting"/>
    <s v="Advisor"/>
    <s v="Vanessa Coppola"/>
    <s v="vanessa@theqube.it"/>
    <x v="859"/>
    <d v="2024-10-07T00:00:00"/>
    <x v="0"/>
    <s v="VV5"/>
    <m/>
    <x v="5"/>
    <m/>
    <m/>
    <s v="Bocciata a luglio 2024 per settore di riferimento_x000a_Revenue Model: vendita di dispositivi IoT da installare in campo con un prezzo di vendita di €300 e l'abbonamento annuale di base con un ARR che parte da €50 per azienda._x000a_Traction: Il primo cliente è stato acquisito nell'agosto 2023, seguito da altri due clienti a novembre 2023. La prima campagna di marketing con cartoline è stata lanciata a novembre 2023, con l'invio di 1666 cartoline e un tasso di conversione dell'6.7%, che ha portato a 110 nuovi clienti._x000a__x000a_&gt; motivo rejection: settore di riferimento. Capire con team VV6 (sede a matera)."/>
    <d v="2024-06-17T00:00:00"/>
    <x v="126"/>
    <s v="OUT"/>
    <m/>
    <m/>
    <m/>
    <m/>
    <m/>
    <m/>
    <m/>
    <m/>
    <m/>
    <m/>
    <m/>
    <m/>
    <m/>
    <m/>
    <m/>
    <m/>
    <m/>
    <m/>
    <m/>
    <m/>
    <m/>
    <m/>
    <m/>
    <m/>
    <m/>
  </r>
  <r>
    <s v="Ok"/>
    <s v="Ok"/>
    <s v="Ok"/>
    <x v="82"/>
    <m/>
    <n v="3292"/>
    <x v="1407"/>
    <s v="Italy"/>
    <s v="Milano"/>
    <x v="0"/>
    <x v="3"/>
    <x v="1405"/>
    <m/>
    <s v="Start-up stage\Venture"/>
    <s v="Vanessa Coppola-The Qube Consulting"/>
    <s v="Advisor"/>
    <s v="Vanessa Coppola"/>
    <s v="vanessa@theqube.it"/>
    <x v="859"/>
    <d v="2024-07-09T00:00:00"/>
    <x v="0"/>
    <s v="VV5"/>
    <m/>
    <x v="5"/>
    <m/>
    <m/>
    <s v="Costo di Keet: €200-250/furgone (risparmio €1k/furgone)_x000a_Fundraised: €120k._x000a__x000a_&gt; motivo rejection: settore di riferimento"/>
    <d v="2024-06-17T00:00:00"/>
    <x v="82"/>
    <s v="OUT"/>
    <m/>
    <m/>
    <m/>
    <m/>
    <m/>
    <m/>
    <m/>
    <m/>
    <m/>
    <m/>
    <m/>
    <m/>
    <m/>
    <m/>
    <m/>
    <m/>
    <m/>
    <m/>
    <m/>
    <m/>
    <m/>
    <m/>
    <m/>
    <m/>
    <m/>
  </r>
  <r>
    <s v="Ok"/>
    <s v="Ok"/>
    <s v="Ok"/>
    <x v="126"/>
    <m/>
    <n v="3294"/>
    <x v="1408"/>
    <s v="Italy"/>
    <s v="Bolzano"/>
    <x v="2"/>
    <x v="3"/>
    <x v="1406"/>
    <m/>
    <s v="Start-up stage\Venture"/>
    <s v="Vanessa Coppola-The Qube Consulting"/>
    <s v="Advisor"/>
    <s v="Vanessa Coppola"/>
    <s v="vanessa@theqube.it"/>
    <x v="859"/>
    <d v="2024-10-07T00:00:00"/>
    <x v="0"/>
    <s v="VV5"/>
    <m/>
    <x v="3"/>
    <m/>
    <m/>
    <s v="Bocciati a luglio 2024 per fase di vita._x000a_Revenue Model: Plantvoice ha un modello di vendita di hardware e software come servizio a 450€ + IVA/anno, con rinnovo a 250€ + IVA dal secondo anno, per punto di monitoraggio. _x000a_Clienti: Melinda (€4k); Sant'Orsola (€2k); Martino Rossi (€4k), etc.._x000a__x000a_&gt; motivo rejection: fase di vita. rispondere anche a roadshow."/>
    <d v="2024-06-17T00:00:00"/>
    <x v="126"/>
    <s v="OUT"/>
    <m/>
    <m/>
    <m/>
    <m/>
    <m/>
    <m/>
    <m/>
    <m/>
    <m/>
    <m/>
    <m/>
    <m/>
    <m/>
    <m/>
    <m/>
    <m/>
    <m/>
    <m/>
    <m/>
    <m/>
    <m/>
    <m/>
    <m/>
    <m/>
    <m/>
  </r>
  <r>
    <s v="Ok"/>
    <s v="Ok"/>
    <s v="Ok"/>
    <x v="82"/>
    <m/>
    <n v="3295"/>
    <x v="1409"/>
    <s v="Italy"/>
    <s v="Lecce"/>
    <x v="6"/>
    <x v="3"/>
    <x v="1407"/>
    <m/>
    <s v="Start-up stage\Venture"/>
    <s v="Vanessa Coppola-The Qube Consulting"/>
    <s v="Advisor"/>
    <s v="Vanessa Coppola"/>
    <s v="vanessa@theqube.it"/>
    <x v="859"/>
    <d v="2024-07-09T00:00:00"/>
    <x v="0"/>
    <s v="VV5"/>
    <m/>
    <x v="5"/>
    <m/>
    <m/>
    <s v="Traction: L’app, rilasciata il 01/07/2023 esclusivamente sul territorio pugliese, ha ottenuto nella sola stagione estiva +11K downloads. Il costo medio per download è stato di 0,18€. Ad oggi, aprile 2024, risultano 510 utenti attivi su base mensile (senza ulteriori azioni di marketing oltre a quelle effettuate la scorsa estate)._x000a__x000a_&gt; motivo rejection: settore di riferimento."/>
    <d v="2024-06-17T00:00:00"/>
    <x v="82"/>
    <s v="OUT"/>
    <m/>
    <m/>
    <m/>
    <m/>
    <m/>
    <m/>
    <m/>
    <m/>
    <m/>
    <m/>
    <m/>
    <m/>
    <m/>
    <m/>
    <m/>
    <m/>
    <m/>
    <m/>
    <m/>
    <m/>
    <m/>
    <m/>
    <m/>
    <m/>
    <m/>
  </r>
  <r>
    <s v="Ok"/>
    <s v="Ok"/>
    <s v="Ok"/>
    <x v="82"/>
    <m/>
    <n v="3296"/>
    <x v="1410"/>
    <s v="Italy"/>
    <s v="Cuneo"/>
    <x v="11"/>
    <x v="3"/>
    <x v="1408"/>
    <m/>
    <s v="Start-up stage\Venture"/>
    <s v="Team VV5"/>
    <s v="Proprietaria"/>
    <s v="Andrea Marella"/>
    <s v="andrea.marella@trafficlab.eu"/>
    <x v="864"/>
    <d v="2024-07-09T00:00:00"/>
    <x v="0"/>
    <s v="VV5"/>
    <m/>
    <x v="5"/>
    <m/>
    <m/>
    <s v="Ricavi: 2022 €165k._x000a_Fundraised: 75k._x000a__x000a_&gt; motivo rejection: settore di riferimento"/>
    <d v="2024-06-13T00:00:00"/>
    <x v="82"/>
    <s v="OUT"/>
    <m/>
    <m/>
    <m/>
    <m/>
    <m/>
    <m/>
    <m/>
    <m/>
    <m/>
    <m/>
    <m/>
    <m/>
    <m/>
    <m/>
    <m/>
    <m/>
    <m/>
    <m/>
    <m/>
    <m/>
    <m/>
    <m/>
    <m/>
    <m/>
    <m/>
  </r>
  <r>
    <s v="Ok"/>
    <s v="Ok"/>
    <s v="Ok"/>
    <x v="180"/>
    <m/>
    <n v="3297"/>
    <x v="1411"/>
    <s v="Italy"/>
    <s v="Cagliari"/>
    <x v="23"/>
    <x v="3"/>
    <x v="1409"/>
    <m/>
    <s v="Start-up stage\Venture"/>
    <s v="Alessandro Pontari"/>
    <s v="Proprietaria"/>
    <s v="Sanda Aulic"/>
    <s v="sanda@obloo.vc"/>
    <x v="858"/>
    <d v="2024-07-15T00:00:00"/>
    <x v="0"/>
    <s v="VV5"/>
    <m/>
    <x v="6"/>
    <m/>
    <m/>
    <s v="Business Model: Sale of on-premise licenses e SaaS._x000a_Traction: hanno iniziato a vendere ai più grossi studi italiani di ingegneria._x000a_Revenues: 2024e: 300k, 2025e: €1,9, 2026e €3,2m_x000a_Fundraised: €1M da Galaxia._x000a_Fundraising: €2.5M con Pre Money di €7.5M._x000a__x000a_&gt; Fatta call il 11/07. Condiviso materiale richiesto: white paper, pipeline (portafoglio e pipeline con vari stage con ammontare) e deck aggiornato. Prodotto interessante. Motivo rejection: team non convincente."/>
    <d v="2024-06-12T00:00:00"/>
    <x v="180"/>
    <s v="OUT"/>
    <m/>
    <m/>
    <m/>
    <m/>
    <m/>
    <m/>
    <m/>
    <m/>
    <m/>
    <m/>
    <m/>
    <m/>
    <m/>
    <m/>
    <m/>
    <m/>
    <m/>
    <m/>
    <m/>
    <m/>
    <m/>
    <m/>
    <m/>
    <m/>
    <m/>
  </r>
  <r>
    <s v="Ok"/>
    <s v="Ok"/>
    <s v="Ok"/>
    <x v="262"/>
    <m/>
    <n v="356"/>
    <x v="1412"/>
    <s v="Italy"/>
    <s v="Napoli"/>
    <x v="12"/>
    <x v="3"/>
    <x v="1410"/>
    <m/>
    <s v="Other early stage\Late stage"/>
    <s v="Roberto della Marina"/>
    <s v="Proprietaria"/>
    <s v="Riccardo De Sutti"/>
    <s v="Riccardo.DESUTTI@levillagebyca.com"/>
    <x v="117"/>
    <d v="2024-07-22T00:00:00"/>
    <x v="0"/>
    <s v="VV5"/>
    <m/>
    <x v="9"/>
    <s v="Yes"/>
    <m/>
    <s v="Sono in raccolta con la controllata Vesevo._x000a_Ricavi Megaride: 2020: €1,2m, 2021: €1,5m; 2022: €2m_x000a_Ricavi Vesevo: 2020: €77k, 2021: €370k; 2022: €920k; 2023: €1,75m_x000a_Fundraising: non sono in raccolta._x000a__x000a_&gt; Fatta call con team VV6. Motivo rejection: non sono in raccolta"/>
    <d v="2018-05-09T00:00:00"/>
    <x v="262"/>
    <s v="OUT"/>
    <m/>
    <m/>
    <m/>
    <m/>
    <m/>
    <m/>
    <m/>
    <m/>
    <m/>
    <m/>
    <m/>
    <m/>
    <m/>
    <m/>
    <m/>
    <m/>
    <m/>
    <m/>
    <m/>
    <m/>
    <m/>
    <m/>
    <m/>
    <m/>
    <m/>
  </r>
  <r>
    <s v="Ok"/>
    <s v="Ok"/>
    <s v="Ok"/>
    <x v="82"/>
    <m/>
    <n v="384"/>
    <x v="1413"/>
    <s v="Italy"/>
    <s v="Lecce"/>
    <x v="6"/>
    <x v="3"/>
    <x v="1411"/>
    <m/>
    <s v="Start-up stage\Venture"/>
    <s v="Rodolfo Molettieri"/>
    <s v="Dottore commercialista"/>
    <s v="Francesco Caracuta"/>
    <s v="fcaracuta@tiledesk.com"/>
    <x v="122"/>
    <d v="2024-07-09T00:00:00"/>
    <x v="0"/>
    <s v="VV5"/>
    <m/>
    <x v="8"/>
    <m/>
    <m/>
    <s v="La Società ha chiuso il 2023 con €60k di ricavi._x000a_Il BP prevede €329k di ricavi nel 2024 e un AuCap di €1m nel 2024._x000a_Raccolti €600k nel 2022 da The Techshop._x000a_In raccolta per €1m (round aperto da settembre). Le risorse saranno utilizzate principalmente per investimenti in marketing&amp;sales, anche con la creazione di un team vendite, e per lo sviluppo prodotto. The Techshop sarebbe disposta ad un follow-on. Commitment di Zest. Sono alla ricerca di un lead investor._x000a__x000a_&gt; Fatta call con team VV6. motivo rejection: mercato frammentato e popolato da diversi competitors (vedi Spoki); management team non consolidato/stabile (a maggio 2023 era entrato un nuovo CEO, Francesco Caracuta, poi uscito dalla Società). Da risentire a settembre quando apriranno il round."/>
    <d v="2018-05-22T00:00:00"/>
    <x v="82"/>
    <s v="OUT"/>
    <m/>
    <m/>
    <m/>
    <m/>
    <m/>
    <m/>
    <m/>
    <m/>
    <m/>
    <m/>
    <m/>
    <m/>
    <m/>
    <m/>
    <m/>
    <m/>
    <m/>
    <m/>
    <m/>
    <m/>
    <m/>
    <m/>
    <m/>
    <m/>
    <m/>
  </r>
  <r>
    <s v="Ok"/>
    <s v="Ok"/>
    <s v="Ok"/>
    <x v="58"/>
    <m/>
    <n v="3298"/>
    <x v="1414"/>
    <s v="Italy"/>
    <s v="Milano"/>
    <x v="0"/>
    <x v="3"/>
    <x v="1412"/>
    <m/>
    <s v="Start-up stage\Venture"/>
    <s v="Autocandidatura"/>
    <s v="Autocandidatura"/>
    <s v="Antonio Chiarello"/>
    <s v="antonio@clubdealonline.com"/>
    <x v="866"/>
    <d v="2014-08-05T00:00:00"/>
    <x v="0"/>
    <s v="VV5"/>
    <m/>
    <x v="5"/>
    <m/>
    <m/>
    <s v="Risultati:_x000a_Modello B2B2C con fee recurring + one-off_x000a_600k revenues (produzione) 2023 di cui 150k ARR_x000a_CAGR asset in custodia 2021-2024 +185%_x000a_LTV clienti fiduciaria &gt; 1.450€ con Churn rate &lt; 1%_x000a_Oltre 1000 partecipazioni in custodia tra Italia, EU, USA, Israele 63% dei clienti con patrimonio mobiliare &gt; € 1 M_x000a_Revenue model: per il servizio di investimento, è prevista una retainer + success fee; per il modello di custodia, il pagamento di €450 / anno / partecipazione; per il modello di tokenizzazione, una setup fee da €2,5k + una fee ricorrente annuale da €1,5k; per il modello ESOP, €40 / anno / dipendente. _x000a_Ricavi: €520k nel 2023; €890k nel 2024e (€423k actual H1 2024); €3,1m nel 2025e; €7,7m nel 2026e._x000a_Cap table: composta da 115 soggetti (non organizzati in veicoli). Il CEO Antonio Chiarello detiene il 53%. _x000a_Fundraising: €5m di cui €3m già committed ad una valutazione di €20m._x000a__x000a_&gt;Motivo rejection: settore di riferimento e struttura dell'operazione. "/>
    <d v="2024-06-24T00:00:00"/>
    <x v="58"/>
    <s v="OUT"/>
    <m/>
    <m/>
    <m/>
    <m/>
    <m/>
    <m/>
    <m/>
    <m/>
    <m/>
    <m/>
    <m/>
    <m/>
    <m/>
    <m/>
    <m/>
    <m/>
    <m/>
    <m/>
    <m/>
    <m/>
    <m/>
    <m/>
    <m/>
    <m/>
    <m/>
  </r>
  <r>
    <s v="Ok"/>
    <s v="Ok"/>
    <s v="Ok"/>
    <x v="82"/>
    <m/>
    <n v="3301"/>
    <x v="1415"/>
    <s v="Italy"/>
    <s v="Bari"/>
    <x v="6"/>
    <x v="1"/>
    <x v="1413"/>
    <m/>
    <s v="Start-up stage\Venture"/>
    <s v="Talentis – GI Startup Program 2024"/>
    <s v="Altri"/>
    <s v="Roberta Maldacea"/>
    <s v="r.maldacea@confindustria.it"/>
    <x v="867"/>
    <d v="2024-07-09T00:00:00"/>
    <x v="0"/>
    <s v="VV5"/>
    <m/>
    <x v="3"/>
    <m/>
    <m/>
    <s v="Ricavi: 2024: €35k; 2025e: €266k; 2026e: €757k; 2027e: €2,2m_x000a__x000a_&gt; motivo rejection: fase di vita. Bocciati anche per fondo VV6."/>
    <d v="2024-06-20T00:00:00"/>
    <x v="82"/>
    <s v="OUT"/>
    <m/>
    <m/>
    <m/>
    <m/>
    <m/>
    <m/>
    <m/>
    <m/>
    <m/>
    <m/>
    <m/>
    <m/>
    <m/>
    <m/>
    <m/>
    <m/>
    <m/>
    <m/>
    <m/>
    <m/>
    <m/>
    <m/>
    <m/>
    <m/>
    <m/>
  </r>
  <r>
    <s v="Ok"/>
    <s v="Ok"/>
    <s v="Ok"/>
    <x v="82"/>
    <m/>
    <n v="3302"/>
    <x v="1416"/>
    <s v="Italy"/>
    <s v="Bari"/>
    <x v="6"/>
    <x v="3"/>
    <x v="1414"/>
    <m/>
    <s v="Start-up stage\Venture"/>
    <s v="Talentis – GI Startup Program 2024"/>
    <s v="Altri"/>
    <s v="Roberta Maldacea"/>
    <s v="r.maldacea@confindustria.it"/>
    <x v="867"/>
    <d v="2024-07-09T00:00:00"/>
    <x v="0"/>
    <s v="VV5"/>
    <m/>
    <x v="3"/>
    <m/>
    <m/>
    <s v="Traction: 180 clienti_x000a_Fundraising: €225k (di cui €60k già committed)_x000a__x000a_&gt; motivo rejection: fase di vita. Li sente team VV6."/>
    <d v="2024-06-20T00:00:00"/>
    <x v="82"/>
    <s v="OUT"/>
    <m/>
    <m/>
    <m/>
    <m/>
    <m/>
    <m/>
    <m/>
    <m/>
    <m/>
    <m/>
    <m/>
    <m/>
    <m/>
    <m/>
    <m/>
    <m/>
    <m/>
    <m/>
    <m/>
    <m/>
    <m/>
    <m/>
    <m/>
    <m/>
    <m/>
  </r>
  <r>
    <s v="Ok"/>
    <s v="Ok"/>
    <s v="Ok"/>
    <x v="82"/>
    <m/>
    <n v="3303"/>
    <x v="1417"/>
    <s v="Italy"/>
    <s v="Bari"/>
    <x v="6"/>
    <x v="8"/>
    <x v="1415"/>
    <m/>
    <s v="Start-up stage\Venture"/>
    <s v="Talentis – GI Startup Program 2024"/>
    <s v="Altri"/>
    <s v="Roberta Maldacea"/>
    <s v="r.maldacea@confindustria.it"/>
    <x v="867"/>
    <d v="2024-07-09T00:00:00"/>
    <x v="0"/>
    <s v="VV5"/>
    <m/>
    <x v="3"/>
    <m/>
    <m/>
    <s v="Revenue model: B2C/B2G: €5/giorno, B2B: €1k-10k/campagna; B2G: €100k-€1m/progetto_x000a_Fundraising: €500k_x000a__x000a_&gt; motivo rejection: fase di vita, settore di riferimento e comeptition sul mercato. Bocciati anche per fondo VV6."/>
    <d v="2024-06-20T00:00:00"/>
    <x v="82"/>
    <s v="OUT"/>
    <m/>
    <m/>
    <m/>
    <m/>
    <m/>
    <m/>
    <m/>
    <m/>
    <m/>
    <m/>
    <m/>
    <m/>
    <m/>
    <m/>
    <m/>
    <m/>
    <m/>
    <m/>
    <m/>
    <m/>
    <m/>
    <m/>
    <m/>
    <m/>
    <m/>
  </r>
  <r>
    <s v="Ok"/>
    <s v="Ok"/>
    <s v="Ok"/>
    <x v="98"/>
    <m/>
    <n v="2296"/>
    <x v="1418"/>
    <s v="Italy"/>
    <s v="Torino"/>
    <x v="11"/>
    <x v="1"/>
    <x v="1416"/>
    <m/>
    <s v="Start-up stage\Venture"/>
    <s v="Autocandidatura"/>
    <s v="Autocandidatura"/>
    <s v="Loris Dedamiani "/>
    <s v="l.dedamiani@codertd.com"/>
    <x v="868"/>
    <d v="2024-11-26T00:00:00"/>
    <x v="0"/>
    <s v="VV5"/>
    <m/>
    <x v="2"/>
    <s v="Yes"/>
    <m/>
    <s v="Segnalata ad Amedeo._x000a_Prodotti offerti:_x000a_- ISMA: tecnologia di prevenzione, inserisce un codice nascosto nel contenuto multimediale e verifica nel momento della condivisione se si hanno i diritti per condividerlo (la tecnologia sarà pronta nel 2025);_x000a_- Private Room: verticale sui contenuti video e collegato a ricerche sui social network;_x000a_- Web rep: non verticale sui contenuti video e collegato a Google._x000a_Revenue model: B2B: SaaS con pacchetti che partono da €29/mese fino a €1k/mese e contratti custom. _x000a_Team: 2 co-founder e altre 4 persone (tra cui 2 consulenti esterni)._x000a_Pipeline clienti: PoC in discussione con NNT data (per il prodotto Isma) e un broadcaster. Ad oggi hanno contratti chiusi per Private Room e Web Rep dal valore di €25k._x000a_Revenue: 2024e: €166k (YTD €25k); 2025e: €973k._x000a_Competitor: Kopjra, Smart Protection, Muso, Snapdragons Monitoring, Verimatrix, Irideto. Differenziazione rispetto ai competitor: Oggi, grazie ai prodotti Private Room e Web Rep, il processo è stato ottimizzato, è possibile gestire tutto direttamente tramite la piattaforma, eliminando la necessità di recarsi presso uno studio legale. Inoltre, la piattaforma garantisce continuità nella raccolta delle informazioni e nella legalizzazione delle prove. _x000a_Fundraised: €801k tra bandi e fundraising (€138k da CDP e BA)._x000a_Fundraising: €500k (compreso il finanziamento a fondo perduto da €150k) ad una pre money di €4m. Secondo round metà 2025 da €3m._x000a__x000a_&gt; Tecnologia interessante ma il prodotto Isma non è ancora sul mercato. Fatta call il 13/09 con Alessandro Pontari. Aggiornamenti: hanno deciso di ridurre il round previsto da €500k a seguito della mancata partecipazione a un bando. Attualmente, il ticket risulta essere troppo basso rispetto alla strategia di investimento di VV5, nonostante il business model e il prodotto siano ritenuti interessanti. Fatta il 26/11 call di aggiornamento per discutere i prossimi passi e allinearsi sugli sviluppi futuri, in previsione anche del round nel 2025 da €3m."/>
    <d v="2022-01-24T00:00:00"/>
    <x v="98"/>
    <s v="OUT"/>
    <m/>
    <m/>
    <m/>
    <m/>
    <m/>
    <m/>
    <m/>
    <m/>
    <m/>
    <m/>
    <m/>
    <m/>
    <m/>
    <m/>
    <m/>
    <m/>
    <m/>
    <m/>
    <m/>
    <m/>
    <m/>
    <m/>
    <m/>
    <m/>
    <m/>
  </r>
  <r>
    <s v="Ok"/>
    <s v="Ok"/>
    <s v="Ok"/>
    <x v="143"/>
    <m/>
    <n v="2620"/>
    <x v="1419"/>
    <s v="Italy"/>
    <s v="Salerno"/>
    <x v="12"/>
    <x v="3"/>
    <x v="1417"/>
    <m/>
    <s v="Start-up stage\Venture"/>
    <s v="Alessandro Gallo-EIF"/>
    <s v="Investitori professionali"/>
    <s v="Enzo Troncone"/>
    <s v="enzo@butterflysrl.com"/>
    <x v="869"/>
    <d v="2024-12-09T00:00:00"/>
    <x v="0"/>
    <s v="VV5"/>
    <m/>
    <x v="2"/>
    <m/>
    <s v="Yes"/>
    <s v="Fundraised: pre-seed 2023 €100k_x000a_Fundraising: €1m_x000a_Il deck non contiene ulteriori informazioni economiche._x000a__x000a_&gt; motivo rejection: struttura del round. VV6 sta negoziando il TS. La società è in raccolta per €1m e il ticket sarà intorno ai €700k (da dividere con VV7) pertanto non rientra nel perimetro di VV5."/>
    <d v="2023-01-11T00:00:00"/>
    <x v="143"/>
    <s v="OUT"/>
    <m/>
    <m/>
    <m/>
    <m/>
    <m/>
    <m/>
    <m/>
    <m/>
    <m/>
    <m/>
    <m/>
    <m/>
    <m/>
    <m/>
    <m/>
    <m/>
    <m/>
    <m/>
    <m/>
    <m/>
    <m/>
    <m/>
    <m/>
    <m/>
    <m/>
  </r>
  <r>
    <s v="Ok"/>
    <s v="Sup ITM"/>
    <s v="Inf Avvio"/>
    <x v="58"/>
    <m/>
    <n v="2954"/>
    <x v="1420"/>
    <s v="Italy"/>
    <s v="Salerno"/>
    <x v="12"/>
    <x v="3"/>
    <x v="1418"/>
    <m/>
    <s v="Start-up stage\Venture"/>
    <s v="Fabiana Martone"/>
    <s v="Proprietaria"/>
    <s v="Ennio Andrea Adinolfi"/>
    <s v="ea.adinolfi@minervas.it"/>
    <x v="757"/>
    <d v="2014-08-05T00:00:00"/>
    <x v="0"/>
    <s v="VV5"/>
    <m/>
    <x v="3"/>
    <m/>
    <m/>
    <s v="Business model: B2B_x000a_Ricavi: 2023: €30k, 2024e: €40k, 2025e: Circa €2,5m; 2026e: Circa €7m, 2027e: Circa €8m._x000a_EBITDA: 2023: Circa €50k; 2024e: €250k, 2025e: circa €500k, 2026e: Circa €3,75m, 2027e: Circa €4m._x000a_Fundraised: €600k_x000a__x000a_&gt; Motivo rejection: fase di vita, percorso di crescita e business model. Dubbi anche sulla traction. (non va mandata mail di rejection, sentiti dal fondo VV6)."/>
    <d v="2032-10-26T00:00:00"/>
    <x v="58"/>
    <s v="OUT"/>
    <m/>
    <m/>
    <m/>
    <m/>
    <m/>
    <m/>
    <m/>
    <m/>
    <m/>
    <m/>
    <m/>
    <m/>
    <m/>
    <m/>
    <m/>
    <m/>
    <m/>
    <m/>
    <m/>
    <m/>
    <m/>
    <m/>
    <m/>
    <m/>
    <m/>
  </r>
  <r>
    <s v="Ok"/>
    <s v="Ok"/>
    <s v="Ok"/>
    <x v="82"/>
    <m/>
    <n v="3217"/>
    <x v="1421"/>
    <s v="Italy"/>
    <s v="Bari"/>
    <x v="6"/>
    <x v="1"/>
    <x v="1419"/>
    <m/>
    <s v="Start-up stage\Venture"/>
    <s v="Giovanni De Caro"/>
    <s v="Advisor"/>
    <s v="Cristina Angelillo"/>
    <s v="cristina@marshmallow-games.com"/>
    <x v="849"/>
    <d v="2024-07-09T00:00:00"/>
    <x v="0"/>
    <s v="VV5"/>
    <m/>
    <x v="5"/>
    <m/>
    <m/>
    <s v="Risultati/KPIs: Crescita dei ricavi B2C 2023 vs 2022: +100%, crescita dei ricavi B2C Q1 2024 vs Q1 2023: +160%, download: Oltre 1m ._x000a_Ricavi attesi: 2024e: €1,4m, 2025e: €5,9m, 2026e: €22,2m _x000a_EBITDA: 2024e:-€400k, 2025e: €1m, 2026e: €5,7m._x000a__x000a_&gt; motivo rejection: settore di riferimento."/>
    <d v="2024-05-24T00:00:00"/>
    <x v="82"/>
    <s v="OUT"/>
    <m/>
    <m/>
    <m/>
    <m/>
    <m/>
    <m/>
    <m/>
    <m/>
    <m/>
    <m/>
    <m/>
    <m/>
    <m/>
    <m/>
    <m/>
    <m/>
    <m/>
    <m/>
    <m/>
    <m/>
    <m/>
    <m/>
    <m/>
    <m/>
    <m/>
  </r>
  <r>
    <s v="Ok"/>
    <s v="Ok"/>
    <s v="Ok"/>
    <x v="82"/>
    <m/>
    <n v="3305"/>
    <x v="1422"/>
    <s v="Italy"/>
    <s v="Napoli"/>
    <x v="12"/>
    <x v="3"/>
    <x v="1420"/>
    <m/>
    <s v="Start-up stage\Venture"/>
    <s v="Autocandidatura"/>
    <s v="Autocandidatura"/>
    <s v="Giuseppe Coletti"/>
    <s v="g.coletti@authentico-ita.com"/>
    <x v="870"/>
    <d v="2024-07-09T00:00:00"/>
    <x v="0"/>
    <s v="VV5"/>
    <m/>
    <x v="5"/>
    <m/>
    <m/>
    <s v="Risultati/KPIs: 6 clienti nuovi nel 2021, 16 clienti attivi sulla piattaforma blockchain a fine 2022, 35 clienti attivi sulla piattaforma blockchain a ottobre 2023._x000a_Download: 10k_x000a_Il deck non contiene informazioni economiche._x000a__x000a_&gt; motivo rejection: settore di riferimento. Li sente team VV6."/>
    <d v="2024-06-25T00:00:00"/>
    <x v="82"/>
    <s v="OUT"/>
    <m/>
    <m/>
    <m/>
    <m/>
    <m/>
    <m/>
    <m/>
    <m/>
    <m/>
    <m/>
    <m/>
    <m/>
    <m/>
    <m/>
    <m/>
    <m/>
    <m/>
    <m/>
    <m/>
    <m/>
    <m/>
    <m/>
    <m/>
    <m/>
    <m/>
  </r>
  <r>
    <s v="Ok"/>
    <s v="Ok"/>
    <s v="Ok"/>
    <x v="82"/>
    <m/>
    <n v="3306"/>
    <x v="1423"/>
    <s v="Italy"/>
    <s v="Roma"/>
    <x v="7"/>
    <x v="3"/>
    <x v="1421"/>
    <m/>
    <s v="Start-up stage\Venture"/>
    <s v="Team VV5"/>
    <s v="Proprietaria"/>
    <s v="Massimo Falvo"/>
    <s v="falvo.massimo@gmail.com"/>
    <x v="871"/>
    <d v="2024-07-09T00:00:00"/>
    <x v="0"/>
    <s v="VV5"/>
    <m/>
    <x v="3"/>
    <m/>
    <m/>
    <s v="Utenti attivi: 1236_x000a_Ricavi B2B: €30k_x000a_Fundraised: €400k_x000a__x000a_&gt; motivo rejection: fase di vita e settore di riferimento. "/>
    <d v="2024-06-26T00:00:00"/>
    <x v="82"/>
    <s v="OUT"/>
    <m/>
    <m/>
    <m/>
    <m/>
    <m/>
    <m/>
    <m/>
    <m/>
    <m/>
    <m/>
    <m/>
    <m/>
    <m/>
    <m/>
    <m/>
    <m/>
    <m/>
    <m/>
    <m/>
    <m/>
    <m/>
    <m/>
    <m/>
    <m/>
    <m/>
  </r>
  <r>
    <s v="Ok"/>
    <s v="Ok"/>
    <s v="Ok"/>
    <x v="262"/>
    <m/>
    <n v="3307"/>
    <x v="1424"/>
    <s v="Italy"/>
    <s v="N.A. Italy"/>
    <x v="3"/>
    <x v="8"/>
    <x v="1422"/>
    <m/>
    <s v="Start-up stage\Venture"/>
    <s v="Luigi Nicastro-Mazars"/>
    <s v="Advisor"/>
    <s v="Luigi Nicastro "/>
    <s v="luigi.nicastro@mazars.it"/>
    <x v="872"/>
    <d v="2024-07-22T00:00:00"/>
    <x v="0"/>
    <s v="VV5"/>
    <m/>
    <x v="3"/>
    <s v="Yes"/>
    <m/>
    <s v="Risultati: hanno dei brevetti sulla tecnologia_x000a_Progetti in pipeline: 56 progetti in 8 paesi._x000a_Clienti target: B2B (gestori delle centrali idroelettriche, real estate) e B2G (nel settore pubblico)._x000a_Ricavi: 2023: €0; 2024e: dovrebbero iniziare a fatturare vendendo 78 dispositivi (valore ancora non certo)._x000a_Fundraised: €500k._x000a_Fundraising: €2,4m valutazione non ancora stabilita._x000a__x000a_&gt; Fatta call il 17/07. Motivo rejection: fase di vita ma mercato interessante. Da monitorare."/>
    <d v="2024-06-25T00:00:00"/>
    <x v="262"/>
    <s v="OUT"/>
    <m/>
    <m/>
    <m/>
    <m/>
    <m/>
    <m/>
    <m/>
    <m/>
    <m/>
    <m/>
    <m/>
    <m/>
    <m/>
    <m/>
    <m/>
    <m/>
    <m/>
    <m/>
    <m/>
    <m/>
    <m/>
    <m/>
    <m/>
    <m/>
    <m/>
  </r>
  <r>
    <s v="Ok"/>
    <s v="Ok"/>
    <s v="Ok"/>
    <x v="153"/>
    <m/>
    <n v="3308"/>
    <x v="1425"/>
    <s v="Italy"/>
    <s v="Mori"/>
    <x v="2"/>
    <x v="8"/>
    <x v="1423"/>
    <m/>
    <s v="Start-up stage\Venture"/>
    <s v="Luigi Nicastro-Mazars"/>
    <s v="Advisor"/>
    <s v="Luigi Nicastro "/>
    <s v="luigi.nicastro@mazars.it"/>
    <x v="872"/>
    <d v="2024-07-29T00:00:00"/>
    <x v="0"/>
    <s v="VV5"/>
    <m/>
    <x v="2"/>
    <m/>
    <m/>
    <s v="Fondata nel 2017._x000a_Ricavi: 2019: €57k, 2020: €130k; 2021: €617k; 2022: €2,5m._x000a_EBITDA: sono da sempre EBITDA positive._x000a_Competitor: Upsolar, Cielterre (francese, hanno impianti a livello mondiale), Zimmerman (tedesco). _x000a_Fundraising: €10m (vogliono cedere il 70% dell’azienda)._x000a__x000a_&gt; Fatta call il 19/07. Ci mandano materiale di approfondimento. Motivo rejection: struttura dell’operazione (round elevato e idee sul round poco chiare), business model poco scalabile. "/>
    <d v="2024-06-25T00:00:00"/>
    <x v="153"/>
    <s v="OUT"/>
    <m/>
    <m/>
    <m/>
    <m/>
    <m/>
    <m/>
    <m/>
    <m/>
    <m/>
    <m/>
    <m/>
    <m/>
    <m/>
    <m/>
    <m/>
    <m/>
    <m/>
    <m/>
    <m/>
    <m/>
    <m/>
    <m/>
    <m/>
    <m/>
    <m/>
  </r>
  <r>
    <s v="Ok"/>
    <s v="Ok"/>
    <s v="Ok"/>
    <x v="82"/>
    <m/>
    <n v="3309"/>
    <x v="1426"/>
    <s v="Italy"/>
    <s v="Milano"/>
    <x v="0"/>
    <x v="1"/>
    <x v="1424"/>
    <m/>
    <s v="Start-up stage\Venture"/>
    <s v="Marta Galli-MGA"/>
    <s v="Advisor"/>
    <s v="Marta Galli"/>
    <s v="marta.galli@mailmga.com"/>
    <x v="873"/>
    <d v="2024-07-09T00:00:00"/>
    <x v="0"/>
    <s v="VV5"/>
    <m/>
    <x v="5"/>
    <m/>
    <m/>
    <s v="Segnalata ad Amedeo._x000a_Risultati/KPIs: 160 relatori, 1.200 partecipanti, 50 milioni di persone raggiunte dalla stampa, 5 milioni di visualizzazioni video, 260.000 reach sui social media. _x000a_Ricavi attesi: 2024e:€1,1m, 2025e: €4,3m, 2026e: €10,1m, 2027e: 17,9m, 2028e: €27,7m._x000a_Fundraised: ha raccolto €1,25m da Milano Investment Partner e altri partner d’investimento. _x000a_Fundraising: €3m. _x000a__x000a_&gt; motivo rejection: settore di riferimento_x000a_"/>
    <d v="2024-06-27T00:00:00"/>
    <x v="82"/>
    <s v="OUT"/>
    <m/>
    <m/>
    <m/>
    <m/>
    <m/>
    <m/>
    <m/>
    <m/>
    <m/>
    <m/>
    <m/>
    <m/>
    <m/>
    <m/>
    <m/>
    <m/>
    <m/>
    <m/>
    <m/>
    <m/>
    <m/>
    <m/>
    <m/>
    <m/>
    <m/>
  </r>
  <r>
    <s v="Ok"/>
    <s v="Ok"/>
    <s v="Ok"/>
    <x v="153"/>
    <m/>
    <n v="3310"/>
    <x v="1427"/>
    <s v="Italy"/>
    <s v="Ascoli Piceno"/>
    <x v="5"/>
    <x v="6"/>
    <x v="1425"/>
    <m/>
    <s v="Start-up stage\Venture"/>
    <s v="Autocandidatura"/>
    <s v="Autocandidatura"/>
    <s v="Antonio Puce"/>
    <s v="apuce@biolibrary.it"/>
    <x v="874"/>
    <d v="2024-07-29T00:00:00"/>
    <x v="0"/>
    <s v="VV5"/>
    <m/>
    <x v="12"/>
    <m/>
    <m/>
    <s v="Il team è composto da: _x000a_- Antonio Puce CEO e Direttore tecnico, esperienza nello sviluppo di software medicali. Detiene 6 brevetti proprietari;_x000a_- Davide Maria Donati, Direttore scientifico, Direttore della Struttura Ortopedia e Traumatologia Clinica con prevalente focus oncologico presso l'Istituto Ortopedico Rizzoli;_x000a_- Nazzareno Pierantozzi, Direttore R&amp;D, Esperto nello sviluppo di soluzioni software medicali e apparecchiature elettromedicali._x000a_Il processo di produzione alla base della piattaforma Merge3D è protetto dalla proprietà intellettuale, con deposito a livello europeo e internazionale._x000a_La tecnologia proprietaria è unica e difficile da replicare, poiché è protetta dal brevetto e perché integra le seguenti tecnologie nella piattaforma Merge3D:_x000a_- Fotogrammetria - ricostruzione del volume del paziente;_x000a_- Rilevamento - determina i dati biometrici del paziente;_x000a_- Modellazione - dopo la selezione effettuata dal medico di un modello nella libreria (soluzione ortopedica), il software unirà i dati del modello 3D con i dati antropometrici del paziente (3DMesh) e si otterrà un dispositivo personalizzato per il paziente;_x000a_Creazione - viene creato un file STL o DWG o simile del prototipo digitale 3D;_x000a_Ricavi: 2023: €0; 2024e: €400k; 2025e: €1,7m; 2026e: €3,5m; 2027e: €8,2m_x000a_Fundraising: Round da €500k ad una valutazione pre-money di €3,5m per iniziare a commercializzare il prodotto._x000a__x000a_&gt; Fatta call il 24/07. Motivo rejection: è sul mercato da circa 7 anni e ad oggi non ha ancora ricavi, il prodotto è in fase TRL 5/6 (verificata la parte tecnica in laboratorio), non è ancora in commercio, inoltre la stampante non è di loro produzione (producono solo il software). Richiesta manifestazione di interesse."/>
    <d v="2024-06-28T00:00:00"/>
    <x v="153"/>
    <s v="OUT"/>
    <m/>
    <m/>
    <m/>
    <m/>
    <m/>
    <m/>
    <m/>
    <m/>
    <m/>
    <m/>
    <m/>
    <m/>
    <m/>
    <m/>
    <m/>
    <m/>
    <m/>
    <m/>
    <m/>
    <m/>
    <m/>
    <m/>
    <m/>
    <m/>
    <m/>
  </r>
  <r>
    <s v="Ok"/>
    <s v="Ok"/>
    <s v="Ok"/>
    <x v="262"/>
    <m/>
    <n v="3312"/>
    <x v="1428"/>
    <s v="Italy"/>
    <s v="Milano"/>
    <x v="0"/>
    <x v="3"/>
    <x v="1426"/>
    <m/>
    <s v="Start-up stage\Venture"/>
    <s v="Gianluca Ferranti"/>
    <s v="Altri"/>
    <s v="Gianluca Ferranti"/>
    <s v="gianluca.ferranti@gmail.com"/>
    <x v="875"/>
    <d v="2024-07-22T00:00:00"/>
    <x v="0"/>
    <s v="VV5"/>
    <m/>
    <x v="1"/>
    <m/>
    <m/>
    <s v="Fondata nel 2018._x000a_Segnalata a Renato che ci consiglia di ascoltare il founder in quanto persona in gamba._x000a_MRR atteso: €250k per 300k utenti._x000a_Clienti: al momento hanno solo un cliente (Coffee Capp). Hanno una partnership con Tim._x000a_Ricavi: 2019: €420k; 2020: €769k; 2021: €1,3m Y1 (2024e): €1,5m; Y2e: €11m; Y3e: €22,5m; Y4e: €36m._x000a_EBITDA: Y1 (2024e): -€2,5; Y2e: €2,9m._x000a_Captable: Silvio (founder) con 93%, Daniele: 20% del 93% di Silvio (verrà formalizzato una volta finalizzata la newco)._x000a_Fundraising: €4m ad una valutazione di €16m._x000a__x000a_&gt; Fatta call il 15/07. Motivo rejection: segmento di mercato non di interesse, grande competizione nella parte di monetizzazione Ads per gli utenti."/>
    <d v="2024-07-01T00:00:00"/>
    <x v="262"/>
    <s v="OUT"/>
    <m/>
    <m/>
    <m/>
    <m/>
    <m/>
    <m/>
    <m/>
    <m/>
    <m/>
    <m/>
    <m/>
    <m/>
    <m/>
    <m/>
    <m/>
    <m/>
    <m/>
    <m/>
    <m/>
    <m/>
    <m/>
    <m/>
    <m/>
    <m/>
    <m/>
  </r>
  <r>
    <s v="Ok"/>
    <s v="Ok"/>
    <s v="Ok"/>
    <x v="82"/>
    <m/>
    <n v="3313"/>
    <x v="1429"/>
    <s v="Italy"/>
    <s v="Roma"/>
    <x v="7"/>
    <x v="1"/>
    <x v="1427"/>
    <m/>
    <s v="Start-up stage\Venture"/>
    <s v="Niccolò de Leva-IAG"/>
    <s v="Investitori professionali"/>
    <s v="Niccolò de Leva"/>
    <s v="ndl@italianangels.net"/>
    <x v="875"/>
    <d v="2024-07-09T00:00:00"/>
    <x v="0"/>
    <s v="VV5"/>
    <m/>
    <x v="3"/>
    <m/>
    <m/>
    <s v="Tra i i servizi offerti dall'app ci sono:_x000a_- Assistenza tramite videochiamate 24/7 con VIOLA_x000a_- Assistenza tramite chat dal vivo 24/7 con VIOLA_x000a_- Registrazione video_x000a_- Collegamento con le forze dell'ordine_x000a_- Geolocalizzazione_x000a_- Mappe personalizzabili_x000a_- Spazi sicuri di VIOLA_x000a_Il pricing model dell'app prevede un modello free e un modello premium a €49,99 all'anno._x000a_Risultati/KPIs: L'app è stata lanciata nel 2022 e da allora ha raggiunto una community di 160k persone, 6k testers, 5k download del MVP e 160 supporters._x000a_Fundraising: Round da €500k ad una valutazione pre-money di €1,9m. _x000a_L'azienda è ancora in fase pre-revenue._x000a__x000a_&gt; Motivo rejection: ancora troppo acerba e focus B2C."/>
    <d v="2024-07-01T00:00:00"/>
    <x v="82"/>
    <s v="OUT"/>
    <m/>
    <m/>
    <m/>
    <m/>
    <m/>
    <m/>
    <m/>
    <m/>
    <m/>
    <m/>
    <m/>
    <m/>
    <m/>
    <m/>
    <m/>
    <m/>
    <m/>
    <m/>
    <m/>
    <m/>
    <m/>
    <m/>
    <m/>
    <m/>
    <m/>
  </r>
  <r>
    <s v="Ok"/>
    <s v="Ok"/>
    <s v="Ok"/>
    <x v="82"/>
    <m/>
    <n v="3314"/>
    <x v="1430"/>
    <s v="Italy"/>
    <s v="Avellino"/>
    <x v="12"/>
    <x v="1"/>
    <x v="1428"/>
    <m/>
    <s v="Start-up stage\Venture"/>
    <s v="Niccolò de Leva-IAG"/>
    <s v="Investitori professionali"/>
    <s v="Niccolò de Leva"/>
    <s v="ndl@italianangels.net"/>
    <x v="875"/>
    <d v="2024-07-09T00:00:00"/>
    <x v="0"/>
    <s v="VV5"/>
    <m/>
    <x v="3"/>
    <m/>
    <m/>
    <s v="L'azienda offre tre prodotti:_x000a_- Corporate life Savers: Rosso crea percorsi personalizzati per aziende, semplificando l’accesso alla donazione del sangue, offrendo check up gratuiti, promuovendo la prevenzione, e contribuendo agli obiettivi di sostenibilità aziendale;_x000a_- Easy Blood:  Servizio di prenotazione semplice per la donazione di sangue personalizzata per la tua comunità;_x000a_- Soluzione software per strutture sanitarie per l'ottimizzazione dei servizi trasfusionali e della community dei donatori. Questa comprenderà un sistema da implementare ai gestionali esistenti, con un focus sulla massimizzazione delle scorte e la gestione avanzata del database donatori, utilizzando algoritmi predittivi per prevedere le necessità di stoccaggio._x000a_Il business model dell'azienda è strutturato come segue:_x000a_- B2B program, da €6k a €100k per la membership annuale._x000a_- Easy Blood B2B2C: Free_x000a_- Soluzione software B2B_x000a_Traction: 15 programmi education in scuole e università, 10 aziende coinvolte, 400 ospedali coinvolti in Italia._x000a_Non ci sono dati economici nel deck._x000a__x000a_&gt; motivo rejection: acerbi ed inoltre mercato poco interessante. Li sente team VV6."/>
    <d v="2024-07-01T00:00:00"/>
    <x v="82"/>
    <s v="OUT"/>
    <m/>
    <m/>
    <m/>
    <m/>
    <m/>
    <m/>
    <m/>
    <m/>
    <m/>
    <m/>
    <m/>
    <m/>
    <m/>
    <m/>
    <m/>
    <m/>
    <m/>
    <m/>
    <m/>
    <m/>
    <m/>
    <m/>
    <m/>
    <m/>
    <m/>
  </r>
  <r>
    <s v="Ok"/>
    <s v="Ok"/>
    <s v="Ok"/>
    <x v="71"/>
    <m/>
    <n v="3315"/>
    <x v="1431"/>
    <s v="Italy"/>
    <s v="Bergamo"/>
    <x v="0"/>
    <x v="3"/>
    <x v="1429"/>
    <m/>
    <s v="Other early stage\Late stage"/>
    <s v="Niccolò de Leva-IAG"/>
    <s v="Investitori professionali"/>
    <s v="Niccolò de Leva"/>
    <s v="ndl@italianangels.net"/>
    <x v="875"/>
    <d v="2024-10-14T00:00:00"/>
    <x v="0"/>
    <s v="VV5"/>
    <m/>
    <x v="11"/>
    <s v="Yes"/>
    <m/>
    <s v="Team composta da 12 persone, tutte con grandi expertise._x000a_Dectar LTD (Irlanda) detiene il 100% di Dectar Italia S.r.l._x000a_Pipeline: _x000a_- Industria ferroviaria: firmato un accordo per fornire soluzioni e servizi di sicurezza ai sistemi ferroviari e all'equipaggiamento digitale. La durata del progetto è di circa 2 anni con un valore finanziario minimo di €1M._x000a_- Industria sanitaria: in fase di firma di un accordo che coinvolge diversi partner industriali. La durata del progetto è di circa 2 anni con un valore finanziario minimo di €500k._x000a_- Gestione patrimoniale: il progetto ha una durata di 12 mesi con un valore minimo di €150k._x000a_- Progetto governativo con il ministero: la durata del progetto è di 24 mesi con un valore stimato di circa €2M._x000a_- Industria automobilistica: uno dei più grandi gruppi automobilistici al mondo, con un progetto della durata di 2 anni e un valore minimo di €2M._x000a_- Trasporti e logistica : Dectar ha assicurato un accordo iniziale con questo partner per i prossimi 24 mesi, con un valore stimato di circa €2M._x000a_Ricavi 2023: €1m_x000a_Fundaraising: Round da €4m complessivi di cui €2m già raccolti tramite convertibile a gennaio 23 da Cysero (CDP E AVM Gestioni).  _x000a__x000a_&gt; motivo rejection: mancato seguito"/>
    <d v="2024-07-01T00:00:00"/>
    <x v="71"/>
    <s v="OUT"/>
    <m/>
    <m/>
    <m/>
    <m/>
    <m/>
    <m/>
    <m/>
    <m/>
    <m/>
    <m/>
    <m/>
    <m/>
    <m/>
    <m/>
    <m/>
    <m/>
    <m/>
    <m/>
    <m/>
    <m/>
    <m/>
    <m/>
    <m/>
    <m/>
    <m/>
  </r>
  <r>
    <s v="Ok"/>
    <s v="Ok"/>
    <s v="Ok"/>
    <x v="82"/>
    <m/>
    <n v="3316"/>
    <x v="1432"/>
    <s v="Italy"/>
    <s v="Brescia"/>
    <x v="0"/>
    <x v="1"/>
    <x v="1430"/>
    <m/>
    <s v="Start-up stage\Venture"/>
    <s v="Niccolò de Leva-IAG"/>
    <s v="Investitori professionali"/>
    <s v="Niccolò de Leva"/>
    <s v="ndl@italianangels.net"/>
    <x v="875"/>
    <d v="2024-07-09T00:00:00"/>
    <x v="0"/>
    <s v="VV5"/>
    <m/>
    <x v="8"/>
    <m/>
    <m/>
    <s v="Traction nei primi 6 mesi: 500 prenotazioni effettuate; 2 corporate hanno aderito al progetto pilota; €20K revenues; 56% gross margin; 8 città attive._x000a_Fundaraising: Round da €600k per aprire spazi in 20 nuove città. _x000a__x000a_&gt; motivo rejection: competizione (TAG, We Work, Regus ecc..), sono ancora troppo piccoli."/>
    <d v="2024-07-01T00:00:00"/>
    <x v="82"/>
    <s v="OUT"/>
    <m/>
    <m/>
    <m/>
    <m/>
    <m/>
    <m/>
    <m/>
    <m/>
    <m/>
    <m/>
    <m/>
    <m/>
    <m/>
    <m/>
    <m/>
    <m/>
    <m/>
    <m/>
    <m/>
    <m/>
    <m/>
    <m/>
    <m/>
    <m/>
    <m/>
  </r>
  <r>
    <s v="Ok"/>
    <s v="Ok"/>
    <s v="Ok"/>
    <x v="153"/>
    <m/>
    <n v="3317"/>
    <x v="1433"/>
    <s v="Italy"/>
    <s v="Cuneo"/>
    <x v="11"/>
    <x v="1"/>
    <x v="1431"/>
    <m/>
    <s v="Start-up stage\Venture"/>
    <s v="Chiara Morsa"/>
    <s v="Proprietaria"/>
    <s v="Alessandro Giraudo"/>
    <s v="alessandro.giraudo@doctorapp.it"/>
    <x v="875"/>
    <d v="2024-07-29T00:00:00"/>
    <x v="0"/>
    <s v="VV5"/>
    <m/>
    <x v="8"/>
    <m/>
    <m/>
    <s v="Team: 3 soci operativi e altre 8 persone._x000a_Risultati/KPI: _x000a_- hanno un brevetto_x000a_- presenza in 7 regioni (nord italia); _x000a_- Riduzione dei tempi di attesa, -68% di pazienti in coda e 7/9 minuti di attesa massima; _x000a_- -73% delle chiamate di prenotazione; riduzione spesa sanitaria per centri medici:_x000a_- 650 studi medici paganti, 4k informatori scientifici e 502k download (280k utenti attivi)._x000a_Pricing: medico di base: da €300-600/ anno, clinica o specialista: €60-70/mese fino a €120/mese; pazienti: gratis._x000a_Business model: abbonamento (per i medici e le farmacie), partnership con aziende farmaceutiche._x000a_Ricavi: 2023: €270k; 2024e: €350k; 2025e: €522k; 2026e: €2,4m._x000a_Competitor: Miodottore (vorrebbero intercettare il mercato degli infermieri, farmacie)._x000a_Fundaraised: Nel 2021 hanno raccolto €350k in crowfunding ad una valutazione pre-money di €1,55m; nel 2023 il fondo Zungri Capital investe €400k ad una valutazione di €3,4m._x000a_Fundraising: round da €2m ad una valutazione pre-money di circa €4,370m da utilizzare per finalità di marketing._x000a__x000a_&gt; Fatta call il 22/07 per capire unicità offerta, mercato affollato ma interessante. Ricevuto BP. Motivo rejection: al momento non ci sono differenze rispetto ai competitor, competitor già radicati sul mercato di riferimento, fase di vita."/>
    <d v="2024-07-01T00:00:00"/>
    <x v="153"/>
    <s v="OUT"/>
    <m/>
    <m/>
    <m/>
    <m/>
    <m/>
    <m/>
    <m/>
    <m/>
    <m/>
    <m/>
    <m/>
    <m/>
    <m/>
    <m/>
    <m/>
    <m/>
    <m/>
    <m/>
    <m/>
    <m/>
    <m/>
    <m/>
    <m/>
    <m/>
    <m/>
  </r>
  <r>
    <s v="Ok"/>
    <s v="Ok"/>
    <s v="Ok"/>
    <x v="82"/>
    <m/>
    <n v="3318"/>
    <x v="1434"/>
    <s v="Italy"/>
    <s v="Pescara"/>
    <x v="16"/>
    <x v="3"/>
    <x v="1432"/>
    <m/>
    <s v="Start-up stage\Venture"/>
    <s v="Chiara Morsa"/>
    <s v="Proprietaria"/>
    <s v="Salvatore Fiorenza"/>
    <s v="salvatore.fiorenza@bos5.it"/>
    <x v="875"/>
    <d v="2024-07-09T00:00:00"/>
    <x v="0"/>
    <s v="VV5"/>
    <m/>
    <x v="3"/>
    <m/>
    <m/>
    <s v="Non ci sono informazioni economiche sul deck._x000a_Il deck descrive un'integrazione di diverse tecnologie come AI, Realtà Aumentata, Blockchain e Metaverso. La parte tecnologica mi sembra completamente esternalizzata a fornitori terzi. _x000a__x000a_&gt; Motivo rejection: per dimensione attuale, difendibilità tecnologica. "/>
    <d v="2024-07-01T00:00:00"/>
    <x v="82"/>
    <s v="OUT"/>
    <m/>
    <m/>
    <m/>
    <m/>
    <m/>
    <m/>
    <m/>
    <m/>
    <m/>
    <m/>
    <m/>
    <m/>
    <m/>
    <m/>
    <m/>
    <m/>
    <m/>
    <m/>
    <m/>
    <m/>
    <m/>
    <m/>
    <m/>
    <m/>
    <m/>
  </r>
  <r>
    <s v="Ok"/>
    <s v="Ok"/>
    <s v="Ok"/>
    <x v="82"/>
    <m/>
    <n v="3319"/>
    <x v="1435"/>
    <s v="Italy"/>
    <s v="Milano"/>
    <x v="0"/>
    <x v="1"/>
    <x v="1433"/>
    <m/>
    <s v="Start-up stage\Venture"/>
    <s v="Andrea Crudeli-iN3 Ventures"/>
    <s v="Advisor"/>
    <s v="Andrea Crudeli"/>
    <s v="andrea@in3.ventures"/>
    <x v="876"/>
    <d v="2024-07-09T00:00:00"/>
    <x v="0"/>
    <s v="VV5"/>
    <m/>
    <x v="5"/>
    <m/>
    <m/>
    <s v="Ricavi: 2023: €112k; Q124: €60k; 2024e: €400k._x000a_Fundaraised: Round pre-seed 2022/2023 da €160k, con una valutazione pre-money di €1M._x000a_Fundaraising: Round da €800k ad una valutazione pre-money di €4m._x000a__x000a_&gt; motivo rejection: settore di riferimento e dimensione attuale."/>
    <d v="2024-07-03T00:00:00"/>
    <x v="82"/>
    <s v="OUT"/>
    <m/>
    <m/>
    <m/>
    <m/>
    <m/>
    <m/>
    <m/>
    <m/>
    <m/>
    <m/>
    <m/>
    <m/>
    <m/>
    <m/>
    <m/>
    <m/>
    <m/>
    <m/>
    <m/>
    <m/>
    <m/>
    <m/>
    <m/>
    <m/>
    <m/>
  </r>
  <r>
    <s v="Ok"/>
    <s v="Ok"/>
    <s v="Ok"/>
    <x v="85"/>
    <m/>
    <n v="438"/>
    <x v="1436"/>
    <s v="Italy"/>
    <s v="Torino"/>
    <x v="11"/>
    <x v="5"/>
    <x v="1434"/>
    <m/>
    <s v="Other early stage\Late stage"/>
    <s v="Venture Factory"/>
    <s v="Organismi di Ricerca"/>
    <s v="Lorenzo Feruglio"/>
    <s v="lorenzo.feruglio@aikospace.com"/>
    <x v="134"/>
    <d v="2025-01-13T00:00:00"/>
    <x v="3"/>
    <s v="VV5"/>
    <m/>
    <x v="2"/>
    <s v="Yes"/>
    <m/>
    <s v="Nati nel 2017._x000a_Business model: Transazione singola per l'intera missione e base fee più abbonamenti per applicazioni di autonomia_x000a_Contratti totali: 7,8 milioni di euro_x000a_Ricavi 2023: €2,3m; 2024e: €2,9m; 2025e: €6m._x000a_Team: 40 dipendenti a tempo pieno (35 in Italia e 5 a Tolosa in Francia)_x000a_Fundraised: nel 2020 hanno raccolto €1,5m da VC._x000a_Fundraising: €5m di cui €3,5m già versati (Deep Ocean Capital è lead investor con un investimento da €2m) ad una pre money di €14m. _x000a__x000a_&gt; Motivo rejection: in data 20/12 ribadita disponibilità a investire €1,5m incluso €500k di secondorio ma con prezzo scontato; anche su tema materie riservate, fatto presente che quanto inviato rappresentava nostra posizione finale. Il fondatore non ci ha più dato riscontro."/>
    <d v="2018-06-21T00:00:00"/>
    <x v="85"/>
    <s v="OUT"/>
    <m/>
    <m/>
    <m/>
    <m/>
    <m/>
    <m/>
    <m/>
    <m/>
    <m/>
    <m/>
    <m/>
    <m/>
    <m/>
    <m/>
    <m/>
    <m/>
    <m/>
    <m/>
    <m/>
    <m/>
    <m/>
    <m/>
    <m/>
    <m/>
    <m/>
  </r>
  <r>
    <s v="Ok"/>
    <s v="Ok"/>
    <s v="Ok"/>
    <x v="118"/>
    <m/>
    <n v="652"/>
    <x v="1437"/>
    <s v="Italy"/>
    <s v="Bologna"/>
    <x v="1"/>
    <x v="7"/>
    <x v="1435"/>
    <m/>
    <s v="Other early stage\Late stage"/>
    <s v="Fabio Nalucci-Gellify"/>
    <s v="Investitori professionali"/>
    <s v="Domenico Cassitta"/>
    <s v="domenico.cassitta@radoff.life"/>
    <x v="877"/>
    <d v="2024-10-22T00:00:00"/>
    <x v="0"/>
    <s v="VV5"/>
    <m/>
    <x v="9"/>
    <s v="Yes"/>
    <m/>
    <s v="Risultati: 34 brevetti registrati in USA, EU, Giappone, India_x000a_Prodotti: 4 principali prodotti - Radoff Now, Radoff Sense, Radoff Life, Radoff City_x000a_Ricavi attesi: 2024e: €4m _x000a_EBITDA Previsto 2024e: €700k _x000a__x000a_&gt; Fatta call con team VV6 il 9/09. motivo rejection: non sono al momento in raccolta."/>
    <d v="2018-11-08T00:00:00"/>
    <x v="118"/>
    <s v="OUT"/>
    <m/>
    <m/>
    <m/>
    <m/>
    <m/>
    <m/>
    <m/>
    <m/>
    <m/>
    <m/>
    <m/>
    <m/>
    <m/>
    <m/>
    <m/>
    <m/>
    <m/>
    <m/>
    <m/>
    <m/>
    <m/>
    <m/>
    <m/>
    <m/>
    <m/>
  </r>
  <r>
    <s v="Ok"/>
    <s v="Ok"/>
    <s v="Ok"/>
    <x v="71"/>
    <m/>
    <n v="3320"/>
    <x v="1438"/>
    <s v="Italy"/>
    <s v="Padova"/>
    <x v="13"/>
    <x v="3"/>
    <x v="1436"/>
    <m/>
    <s v="Start-up stage\Venture"/>
    <s v="Team VV5"/>
    <s v="Proprietaria"/>
    <s v="Alberto Frison"/>
    <s v="alberto.frison@quindi.ai"/>
    <x v="876"/>
    <d v="2024-10-14T00:00:00"/>
    <x v="0"/>
    <s v="VV5"/>
    <m/>
    <x v="5"/>
    <m/>
    <m/>
    <s v="Clienti: circa 50 clienti tra cui Bianchi Bicycles, Valentino Shoes, Euronut, Nonnonanni ecc.._x000a_Team: 20 persone_x000a_Prezzi: SENSE: 24.000€/anno; SENSE + CONTROL: 39.000€/anno; SENSE + CONTROL + PLAN: 58.000€/anno_x000a_Ricavi: 2022 €500k; 2023: €645k; 2024e: €550k; 2025e: €2,15m; 2026e: €4,69m_x000a_EBITDA: 2023: -€1,2m; 2024e: -€308k; 2025e: €3,9m_x000a_Fundraising: €2m (ad oggi stanno portando avanti una DD per i primi €500k con Open ventures, ma sono già pronti per il round da €1,5m che vogliono aprire nel Q3 2025) per supportare la crescita del prodotto (40%) e del mercato (60%)._x000a__x000a_&gt; motivo rejection: mercato di riferimento (nel mercato sono in crescita solo i system integrator non soluzioni come Quindi) e crescita degli ultimi 3 anni (abbastanza flat)."/>
    <d v="2024-07-09T00:00:00"/>
    <x v="71"/>
    <s v="OUT"/>
    <m/>
    <m/>
    <m/>
    <m/>
    <m/>
    <m/>
    <m/>
    <m/>
    <m/>
    <m/>
    <m/>
    <m/>
    <m/>
    <m/>
    <m/>
    <m/>
    <m/>
    <m/>
    <m/>
    <m/>
    <m/>
    <m/>
    <m/>
    <m/>
    <m/>
  </r>
  <r>
    <s v="Ok"/>
    <s v="Ok"/>
    <s v="Ok"/>
    <x v="180"/>
    <m/>
    <n v="3326"/>
    <x v="1439"/>
    <s v="Italy"/>
    <s v="Roma"/>
    <x v="7"/>
    <x v="1"/>
    <x v="1437"/>
    <m/>
    <s v="Start-up stage\Venture"/>
    <s v="Antonio Iannone-Thefoodcons"/>
    <s v="Advisor"/>
    <s v="Antonio Iannone"/>
    <s v="antonio@thefoodcons.com"/>
    <x v="878"/>
    <d v="2024-07-15T00:00:00"/>
    <x v="0"/>
    <s v="VV5"/>
    <m/>
    <x v="5"/>
    <m/>
    <m/>
    <s v="Risultati/KPIs:_x000a_- Recensioni video: Oltre 3000_x000a_- Ristoranti taggati: 2.800 ristoranti_x000a_- Città coperte: Oltre 2.000 città in Italia e nel mondo_x000a_- Utenti registrati: 15.000 utenti registrati organicamente_x000a_Traction B2B (Maggio 2024):_x000a_- Opportunità con catene alberghiere: 36000€_x000a_- Opportunità con centri commerciali: 17000€_x000a_Business model:_x000a_- Abbonamento ristoranti: 50 euro/mese per avere un profilo aziendale, promuovere offerte, abilitare recensioni video e ricevere analisi dei dati_x000a_- Abbonamento Utenti: 4,99 euro/mese per accedere a tutte le offerte sull'app Bestie Bite_x000a_Fundraising: €500K (di cui €120K già raccolti)_x000a__x000a_&gt; motivo rejection: settore di riferimento"/>
    <d v="2024-07-09T00:00:00"/>
    <x v="180"/>
    <s v="OUT"/>
    <m/>
    <m/>
    <m/>
    <m/>
    <m/>
    <m/>
    <m/>
    <m/>
    <m/>
    <m/>
    <m/>
    <m/>
    <m/>
    <m/>
    <m/>
    <m/>
    <m/>
    <m/>
    <m/>
    <m/>
    <m/>
    <m/>
    <m/>
    <m/>
    <m/>
  </r>
  <r>
    <s v="Ok"/>
    <s v="Ok"/>
    <s v="Ok"/>
    <x v="126"/>
    <m/>
    <n v="2936"/>
    <x v="1440"/>
    <s v="Italy"/>
    <s v="Milano"/>
    <x v="0"/>
    <x v="2"/>
    <x v="1438"/>
    <m/>
    <s v="Start-up stage\Venture"/>
    <s v="Alessandro Pontari"/>
    <s v="Proprietaria"/>
    <s v="Filippo Rocca"/>
    <s v="filippo.rocca@subbyx.com"/>
    <x v="752"/>
    <d v="2024-10-07T00:00:00"/>
    <x v="0"/>
    <s v="VV5"/>
    <m/>
    <x v="2"/>
    <m/>
    <m/>
    <s v="Team: 31 persone. Il founder ha precedente esperienza in start up Bandyer (exit nel 2021 venduta a €16m)._x000a_Business model: B2B e B2C. _x000a_B2B: 100 aziende di cui 70% del fatturato lo fanno 10 aziende._x000a_B2C: 2,3k abbonamenti._x000a_Revenue model: Abbonamenti:_x000a_-_x0009_è possibile bloccare il prezzo e ricevere il modello nuovo ogni anno (€50/anno) oppure _x000a_-_x0009_rata che diminuisce nel tempo (anno per anno)._x000a_Risultati: €70k di MRR YTD; 2024e: €250k di MRR_x000a_Fundraised: €3m (€1,5m debito e €1,5m equity)._x000a_Fundraising: round da €7,5m (di cui €5,5m committed) ad una valutazione di €30m da chiudere entro novembre. Stanno chiudendo per debito €1,5m da ISP._x000a__x000a_&gt; motivo rejection: pre money elevata."/>
    <d v="2023-10-17T00:00:00"/>
    <x v="126"/>
    <s v="OUT"/>
    <m/>
    <m/>
    <m/>
    <m/>
    <m/>
    <m/>
    <m/>
    <m/>
    <m/>
    <m/>
    <m/>
    <m/>
    <m/>
    <m/>
    <m/>
    <m/>
    <m/>
    <m/>
    <m/>
    <m/>
    <m/>
    <m/>
    <m/>
    <m/>
    <m/>
  </r>
  <r>
    <s v="Ok"/>
    <s v="Ok"/>
    <s v="Ok"/>
    <x v="262"/>
    <m/>
    <n v="3327"/>
    <x v="1441"/>
    <s v="Italy"/>
    <s v="N.A. Italy"/>
    <x v="3"/>
    <x v="10"/>
    <x v="1439"/>
    <m/>
    <s v="Other early stage\Late stage"/>
    <s v="Mario Carbone-Calibra-T"/>
    <s v="Advisor"/>
    <s v="Mario Carbone"/>
    <s v="mariocarbone@calibra-t.com"/>
    <x v="878"/>
    <d v="2024-07-22T00:00:00"/>
    <x v="0"/>
    <s v="VV5"/>
    <m/>
    <x v="15"/>
    <m/>
    <m/>
    <s v="Prodotti offerti: Fondotinta, struccanti, correttori, primer, rossetti, gloss e balsami, etc.._x000a_Risultati: _x000a_- brevetto dal valore di €100k (pagato €10k);_x000a_- i prodotti vengono venduti in 347 punti vendita;_x000a_- partnership: Marionnaud, Douglas, IdeaBellezza, Rinascente; Naima; Estasi, Farmacosmo._x000a_Ricavi attesi; 2024e: €1,5m; 2025e; €5m; 2026e: €8,4m; 2027e: €9,3m._x000a_Fundraising: €1,5m che saranno principalmente investiti nella sottoscrizione di nuove partnership con celebrità del web e dei social, e nello sviluppo dell’area Marketing e dell’Advertising._x000a__x000a_&gt; motivo rejection: diversificaizone di portafoglio."/>
    <d v="2024-07-09T00:00:00"/>
    <x v="262"/>
    <s v="OUT"/>
    <m/>
    <m/>
    <m/>
    <m/>
    <m/>
    <m/>
    <m/>
    <m/>
    <m/>
    <m/>
    <m/>
    <m/>
    <m/>
    <m/>
    <m/>
    <m/>
    <m/>
    <m/>
    <m/>
    <m/>
    <m/>
    <m/>
    <m/>
    <m/>
    <m/>
  </r>
  <r>
    <s v="Ok"/>
    <s v="Ok"/>
    <s v="Ok"/>
    <x v="262"/>
    <m/>
    <n v="3333"/>
    <x v="1442"/>
    <s v="Italy"/>
    <s v="N.A. Italy"/>
    <x v="3"/>
    <x v="2"/>
    <x v="1440"/>
    <m/>
    <s v="Start-up stage\Venture"/>
    <s v="Stealth Meetup"/>
    <s v="Altri"/>
    <s v="Stealth Meetup"/>
    <s v="investors@stealth-meetup.it"/>
    <x v="879"/>
    <d v="2024-07-22T00:00:00"/>
    <x v="0"/>
    <s v="VV5"/>
    <m/>
    <x v="3"/>
    <m/>
    <m/>
    <s v="Risultati: 50 somministrazioni negli ultimi mesi, 30 clienti (di cui 25 recurring)._x000a_Fatturato YTD 2024: €8k_x000a_Business model: Bar (location dedicata con l'obiettivo di sviluppare un franchising in futuro); servizio at home (offre delivery a casa o in ufficio), Shop in shop (utilizzato attualmente che prevede la presenza in palestre, spa, hotel)._x000a__x000a_&gt; Motivo rejection: fase di vita, settore di riferimento, scalabilità del business."/>
    <d v="2024-07-10T00:00:00"/>
    <x v="262"/>
    <s v="OUT"/>
    <m/>
    <m/>
    <m/>
    <m/>
    <m/>
    <m/>
    <m/>
    <m/>
    <m/>
    <m/>
    <m/>
    <m/>
    <m/>
    <m/>
    <m/>
    <m/>
    <m/>
    <m/>
    <m/>
    <m/>
    <m/>
    <m/>
    <m/>
    <m/>
    <m/>
  </r>
  <r>
    <s v="Ok"/>
    <s v="Ok"/>
    <s v="Ok"/>
    <x v="262"/>
    <m/>
    <n v="3334"/>
    <x v="1443"/>
    <s v="Italy"/>
    <s v="N.A. Italy"/>
    <x v="3"/>
    <x v="7"/>
    <x v="1441"/>
    <m/>
    <s v="Other early stage\Late stage"/>
    <s v="Giuliano Maestranzi-Law &amp; Tax Consulting"/>
    <s v="Advisor"/>
    <s v="Giuliano Maestranzi"/>
    <s v="giuliano.maestranzi@taxconsulting.tn.it"/>
    <x v="880"/>
    <d v="2024-07-22T00:00:00"/>
    <x v="0"/>
    <s v="VV5"/>
    <m/>
    <x v="5"/>
    <m/>
    <m/>
    <s v="Risultati: hanno 2 stabilimenti_x000a_Fatturato: 2018: €4,4m; 2019: €3,9m: 2020: €4,4m; 2021: €6,9m; 2022: €6m; 2023: €4,2m _x000a_EBITDA 2023: €0,3m._x000a__x000a_&gt; motivo rejection: settore di riferimento, fase di vita (sono sul mercato da più di 30 anni), andamento dei ricavi altalenante."/>
    <d v="2024-07-11T00:00:00"/>
    <x v="262"/>
    <s v="OUT"/>
    <m/>
    <m/>
    <m/>
    <m/>
    <m/>
    <m/>
    <m/>
    <m/>
    <m/>
    <m/>
    <m/>
    <m/>
    <m/>
    <m/>
    <m/>
    <m/>
    <m/>
    <m/>
    <m/>
    <m/>
    <m/>
    <m/>
    <m/>
    <m/>
    <m/>
  </r>
  <r>
    <s v="Ok"/>
    <s v="Ok"/>
    <s v="Ok"/>
    <x v="261"/>
    <m/>
    <n v="3335"/>
    <x v="1444"/>
    <s v="Italy"/>
    <s v="Torino"/>
    <x v="11"/>
    <x v="1"/>
    <x v="1442"/>
    <m/>
    <s v="Start-up stage\Venture"/>
    <s v="Autocandidatura"/>
    <s v="Autocandidatura"/>
    <s v="Angelo Piazzolla"/>
    <s v="angelo.piazzolla@myvisto.it"/>
    <x v="881"/>
    <d v="2024-09-09T00:00:00"/>
    <x v="0"/>
    <s v="VV5"/>
    <m/>
    <x v="8"/>
    <m/>
    <m/>
    <s v="Fondati nel 2016._x000a_Risultati:_x000a_+ di 2.800 Nuclei produttivi (creator da 2 a 10 persone);_x000a_+ di 5.000 contenuti video realizzati dalla Community + di 1.200 contenuti originali scelti e premiati dai Brand 30.000 utenti registrati votanti;_x000a_50 clienti._x000a_Ricavi 2022: €146k; 2023: €300k; 2024 YTD: €440k (2024e: €650k)._x000a_Competitor: in italia nessuno (c’era User Farm ma è stato smantellato, Zuppa comprato da un fondo internazionale e ha cambiato destinazione d’uso, una parte del modello va in competizione con Tripler). All’estero c’è una società UK Egsordy e società americane che hanno un business model simile._x000a_Captable: 13% soci effettivi, l’amministratore unico ha il 6%._x000a_Fundraising: €1,5m - €2m._x000a__x000a_&gt; motivo rejection: mercato affollato, governance (i founder hanno solo una piccola quota). Segnalata ad Amedeo."/>
    <d v="2024-07-12T00:00:00"/>
    <x v="261"/>
    <s v="OUT"/>
    <m/>
    <m/>
    <m/>
    <m/>
    <m/>
    <m/>
    <m/>
    <m/>
    <m/>
    <m/>
    <m/>
    <m/>
    <m/>
    <m/>
    <m/>
    <m/>
    <m/>
    <m/>
    <m/>
    <m/>
    <m/>
    <m/>
    <m/>
    <m/>
    <m/>
  </r>
  <r>
    <s v="Ok"/>
    <s v="Ok"/>
    <s v="Ok"/>
    <x v="98"/>
    <m/>
    <n v="3336"/>
    <x v="1445"/>
    <s v="Italy"/>
    <s v="Milano"/>
    <x v="0"/>
    <x v="3"/>
    <x v="1443"/>
    <m/>
    <s v="Start-up stage\Venture"/>
    <s v="Giovanni Toniolo-Azimut Direct"/>
    <s v="Investitori professionali"/>
    <s v="Thomas Iacchetti"/>
    <s v="thomas.iacchetti@fleap.io"/>
    <x v="881"/>
    <d v="2024-09-16T00:00:00"/>
    <x v="0"/>
    <s v="VV5"/>
    <m/>
    <x v="3"/>
    <s v="Yes"/>
    <m/>
    <s v="Clienti target: SGR, Fondi, Società con partecipazioni; holding e Club Deal, società non quotate, SRL innovative e SPA._x000a_Primo margine: 70%._x000a_Clienti: 22 aziende, sono in chiusura con 2 società di Club Deal. Accordo con infocert con la parte di commercialisti e con Azimut._x000a_Business model: SaaS. _x000a_Pricing: free per le start up; per aziende strutturate €2,5k/anno (modulare in base a al numero di soci e alle funzioni richieste)._x000a_Canale di acquisizione: team sales che si è insediato a giugno per la commercializzazione con PMI e club deal e una FTE marketing strategy per le start up._x000a_Ricavi: 2023: €60k, 2024e: €140k-€150k (previsti €460k), 2025e €2,2m; 2026e: €4,8m._x000a_Fundraised: €3,2m (ultimo €600k bridge fatto ad aprile), ultimo Aucap da €1m ad una valutazone di €12,5m._x000a_Fundraising: €1,7m (liberi €1,2m) ad una valutazione €12,5m._x000a__x000a_&gt; Fatta call il 9/09. motivo rejection: fase di vita, da monitorare."/>
    <d v="2024-07-12T00:00:00"/>
    <x v="98"/>
    <s v="OUT"/>
    <m/>
    <m/>
    <m/>
    <m/>
    <m/>
    <m/>
    <m/>
    <m/>
    <m/>
    <m/>
    <m/>
    <m/>
    <m/>
    <m/>
    <m/>
    <m/>
    <m/>
    <m/>
    <m/>
    <m/>
    <m/>
    <m/>
    <m/>
    <m/>
    <m/>
  </r>
  <r>
    <s v="Ok"/>
    <s v="Ok"/>
    <s v="Ok"/>
    <x v="262"/>
    <m/>
    <n v="3338"/>
    <x v="1446"/>
    <s v="Italy"/>
    <s v="N.A. Italy"/>
    <x v="3"/>
    <x v="2"/>
    <x v="1444"/>
    <m/>
    <s v="Other early stage\Late stage"/>
    <s v="Paolo Fiorini-M&amp;A Partners"/>
    <s v="Advisor"/>
    <s v="Paolo Fiorini"/>
    <s v="fiorini@m-a-partners.com"/>
    <x v="876"/>
    <d v="2024-07-22T00:00:00"/>
    <x v="0"/>
    <s v="VV5"/>
    <m/>
    <x v="8"/>
    <m/>
    <m/>
    <s v="Mercato dei DMC molto frammentato._x000a_Dal teaser non risalta un sottostante tecnologico._x000a_Traction: L'azienda ha registrato un fatturato di 3 milioni di euro nel 2023, il terzo anno della fase competitiva, con un tasso di crescita annuale composto (CAGR) del 35%._x000a_EBITDA positiv, senza capitalizzazioni e con posizione finanziaria netta (NFP) nulla._x000a_L'azienda gestisce attualmente 7 sedi nel nord Italia._x000a_Conta su un team di 20 dipendenti presso la sede centrale, oltre a circa 50 persone impegnate nei tour._x000a__x000a_Fatturato 2024e: €3M; 2025e: €6m; 2026e: €9M; 2027e: €14,5M; 2028e: €21M_x000a_Round da €3M._x000a_&gt; Motivo rejection: assenza di sottostante tecnologico, mercato ancora focalizzato sul mondo fisico e non digitale."/>
    <d v="2024-07-03T00:00:00"/>
    <x v="262"/>
    <s v="OUT"/>
    <m/>
    <m/>
    <m/>
    <m/>
    <m/>
    <m/>
    <m/>
    <m/>
    <m/>
    <m/>
    <m/>
    <m/>
    <m/>
    <m/>
    <m/>
    <m/>
    <m/>
    <m/>
    <m/>
    <m/>
    <m/>
    <m/>
    <m/>
    <m/>
    <m/>
  </r>
  <r>
    <s v="Ok"/>
    <s v="Ok"/>
    <s v="Ok"/>
    <x v="262"/>
    <m/>
    <n v="3341"/>
    <x v="1447"/>
    <s v="Italy"/>
    <s v="Torino"/>
    <x v="11"/>
    <x v="1"/>
    <x v="1445"/>
    <m/>
    <s v="Other early stage\Late stage"/>
    <s v="Stefano Vendramini-My Draco"/>
    <s v="Advisor"/>
    <s v="Stefano Vendramini"/>
    <s v="vendramini@mydraco.biz"/>
    <x v="882"/>
    <d v="2024-07-22T00:00:00"/>
    <x v="0"/>
    <s v="VV5"/>
    <m/>
    <x v="2"/>
    <m/>
    <m/>
    <s v=" Sintesi Operazione:  _x000a_Revenue 2023 IDT-SPA: €12M_x000a_ Fundraising: €15M_x000a__x000a_&gt; Motivo rejection: non investiamo in holding di partecipazioni."/>
    <d v="2024-07-15T00:00:00"/>
    <x v="262"/>
    <s v="OUT"/>
    <m/>
    <m/>
    <m/>
    <m/>
    <m/>
    <m/>
    <m/>
    <m/>
    <m/>
    <m/>
    <m/>
    <m/>
    <m/>
    <m/>
    <m/>
    <m/>
    <m/>
    <m/>
    <m/>
    <m/>
    <m/>
    <m/>
    <m/>
    <m/>
    <m/>
  </r>
  <r>
    <s v="Ok"/>
    <s v="Ok"/>
    <s v="Ok"/>
    <x v="262"/>
    <m/>
    <n v="3344"/>
    <x v="1448"/>
    <s v="Italy"/>
    <s v="Vicenza"/>
    <x v="13"/>
    <x v="1"/>
    <x v="1446"/>
    <m/>
    <s v="Start-up stage\Venture"/>
    <s v="Autocandidatura"/>
    <s v="Autocandidatura"/>
    <s v="Laura Campagnolo"/>
    <s v="ebazzy2021@gmail.com"/>
    <x v="881"/>
    <d v="2024-07-22T00:00:00"/>
    <x v="0"/>
    <s v="VV5"/>
    <m/>
    <x v="3"/>
    <m/>
    <m/>
    <s v="Non ci sono informazioni economiche sul Deck._x000a__x000a_&gt; Motivo rejection: fase di vita ( non hanno traction ad oggi) e mi sembra una startup troppo a sfondo sociale."/>
    <d v="2024-07-12T00:00:00"/>
    <x v="262"/>
    <s v="OUT"/>
    <m/>
    <m/>
    <m/>
    <m/>
    <m/>
    <m/>
    <m/>
    <m/>
    <m/>
    <m/>
    <m/>
    <m/>
    <m/>
    <m/>
    <m/>
    <m/>
    <m/>
    <m/>
    <m/>
    <m/>
    <m/>
    <m/>
    <m/>
    <m/>
    <m/>
  </r>
  <r>
    <s v="Ok"/>
    <s v="Ok"/>
    <s v="Ok"/>
    <x v="262"/>
    <m/>
    <n v="3345"/>
    <x v="1449"/>
    <s v="Italy"/>
    <s v="Catania"/>
    <x v="9"/>
    <x v="3"/>
    <x v="1447"/>
    <m/>
    <s v="Start-up stage\Venture"/>
    <s v="Filippo Manera-AIFI"/>
    <s v="Altri"/>
    <s v="Filippo Manera"/>
    <s v="f.manera@aifi.it"/>
    <x v="878"/>
    <d v="2024-07-22T00:00:00"/>
    <x v="0"/>
    <s v="VV5"/>
    <m/>
    <x v="3"/>
    <m/>
    <m/>
    <s v="Business Model: 25€ di subscription mensile._x000a_81 aziende lo utilizzano. _x000a_Ci sono 7 Founder._x000a_Round da €500k._x000a__x000a_&gt; in contatto VV6 (bocciati anche per VV6), non bisgona mandare mail di rejection. motivo rejection: stadio di vita, mercato di riferimento e competizione."/>
    <d v="2024-07-09T00:00:00"/>
    <x v="262"/>
    <s v="OUT"/>
    <m/>
    <m/>
    <m/>
    <m/>
    <m/>
    <m/>
    <m/>
    <m/>
    <m/>
    <m/>
    <m/>
    <m/>
    <m/>
    <m/>
    <m/>
    <m/>
    <m/>
    <m/>
    <m/>
    <m/>
    <m/>
    <m/>
    <m/>
    <m/>
    <m/>
  </r>
  <r>
    <s v="Ok"/>
    <s v="Ok"/>
    <s v="Ok"/>
    <x v="118"/>
    <m/>
    <n v="3346"/>
    <x v="1450"/>
    <s v="Italy"/>
    <s v="Napoli"/>
    <x v="12"/>
    <x v="6"/>
    <x v="1448"/>
    <m/>
    <s v="Start-up stage\Venture"/>
    <s v="Filippo Manera-AIFI"/>
    <s v="Altri"/>
    <s v="Filippo Manera"/>
    <s v="f.manera@aifi.it"/>
    <x v="878"/>
    <d v="2024-10-22T00:00:00"/>
    <x v="0"/>
    <s v="VV5"/>
    <m/>
    <x v="2"/>
    <m/>
    <m/>
    <s v="Business Model: Vendita Hardware; Licenza software; Revenue Sharing con centri di riabilitazione._x000a_Revenue: 2022: €400k; 2023: €500k; 2024e: €1M; 2025e: €1,6M; 2026e: €3,1M_x000a_Sensoria Health Inc. controlla la società Sensoria Italia S.r.l. con sede a Napoli, presso la quale sono state già assunte 4 risorse, in quanto intendono realizzare lo sviluppo del prodotto in Italia._x000a_ Fundraised: ha raccolto 6M, €3M con convertibile con Cap a €10M e €3M  tramite grant._x000a_Fundaraising: €5M_x000a__x000a_&gt; In contatto con fondo VV6. In caso la bocciamo non va mandata mail di rejection. motivo rejection: struttura dell'operazione"/>
    <d v="2024-07-09T00:00:00"/>
    <x v="118"/>
    <s v="OUT"/>
    <m/>
    <m/>
    <m/>
    <m/>
    <m/>
    <m/>
    <m/>
    <m/>
    <m/>
    <m/>
    <m/>
    <m/>
    <m/>
    <m/>
    <m/>
    <m/>
    <m/>
    <m/>
    <m/>
    <m/>
    <m/>
    <m/>
    <m/>
    <m/>
    <m/>
  </r>
  <r>
    <s v="Ok"/>
    <s v="Ok"/>
    <s v="Ok"/>
    <x v="153"/>
    <m/>
    <n v="3343"/>
    <x v="1451"/>
    <s v="Italy"/>
    <s v="Milano"/>
    <x v="0"/>
    <x v="1"/>
    <x v="1449"/>
    <m/>
    <s v="Start-up stage\Venture"/>
    <s v="Domenico Cavaliere"/>
    <s v="Altri"/>
    <s v="Alessandro Beulcke"/>
    <s v="alessandro.beulcke@onlifemedia.com"/>
    <x v="880"/>
    <d v="2024-07-29T00:00:00"/>
    <x v="0"/>
    <s v="VV5"/>
    <m/>
    <x v="3"/>
    <m/>
    <m/>
    <s v="Team: 15 persone_x000a_Ricavi: 2024e: 0€; 2025e: €2m; 2026e: €9,5m._x000a_Fundraising: €1,5m ad una pre money di €3,5m_x000a__x000a_&gt; Motivo rejection: fase di vita, business model poco scalabile, settore di riferimento. Fissata call team VV6 il 31/07."/>
    <d v="2024-07-18T00:00:00"/>
    <x v="153"/>
    <s v="OUT"/>
    <m/>
    <m/>
    <m/>
    <m/>
    <m/>
    <m/>
    <m/>
    <m/>
    <m/>
    <m/>
    <m/>
    <m/>
    <m/>
    <m/>
    <m/>
    <m/>
    <m/>
    <m/>
    <m/>
    <m/>
    <m/>
    <m/>
    <m/>
    <m/>
    <m/>
  </r>
  <r>
    <s v="Ok"/>
    <s v="Ok"/>
    <s v="Ok"/>
    <x v="118"/>
    <m/>
    <n v="3351"/>
    <x v="1452"/>
    <s v="Italy"/>
    <s v="Catania"/>
    <x v="9"/>
    <x v="1"/>
    <x v="1450"/>
    <m/>
    <s v="Start-up stage\Venture"/>
    <s v="Autocandidatura"/>
    <s v="Autocandidatura"/>
    <s v="Davide Lauria"/>
    <s v="davide.lauria@bazeapp.it"/>
    <x v="883"/>
    <d v="2024-10-22T00:00:00"/>
    <x v="0"/>
    <s v="VV5"/>
    <m/>
    <x v="8"/>
    <m/>
    <m/>
    <s v="Team: 6 persone (di cui 3 co-founder)_x000a_Business model: ricerca one-shot (247€), gestione e sostituzioni (149€ più €57/mese)_x000a_Fundraising; €500k SAFE_x000a__x000a_&gt; Fissata call con team VV6. Motivo rejection: difendibilità della soluzione tecnologica."/>
    <d v="2024-07-23T00:00:00"/>
    <x v="118"/>
    <s v="OUT"/>
    <m/>
    <m/>
    <m/>
    <m/>
    <m/>
    <m/>
    <m/>
    <m/>
    <m/>
    <m/>
    <m/>
    <m/>
    <m/>
    <m/>
    <m/>
    <m/>
    <m/>
    <m/>
    <m/>
    <m/>
    <m/>
    <m/>
    <m/>
    <m/>
    <m/>
  </r>
  <r>
    <s v="Ok"/>
    <s v="Ok"/>
    <s v="Ok"/>
    <x v="153"/>
    <m/>
    <n v="3352"/>
    <x v="1453"/>
    <s v="Italy"/>
    <s v="Milano"/>
    <x v="0"/>
    <x v="3"/>
    <x v="1451"/>
    <m/>
    <s v="Start-up stage\Venture"/>
    <s v="Autocandidatura"/>
    <s v="Autocandidatura"/>
    <s v="Fernando Agrusti"/>
    <s v="info@pagodopo.net"/>
    <x v="884"/>
    <d v="2024-07-29T00:00:00"/>
    <x v="0"/>
    <s v="VV5"/>
    <m/>
    <x v="5"/>
    <m/>
    <m/>
    <s v="Segnalata ad Amedeo._x000a_Il deck non contiene informazioni economiche._x000a__x000a_&gt; motivo rejection: Settore di riferimento, business model poco scalabile, necessità di fondi molto importante, competizione, verticale di mercato poco interessante per il modello di BNPL."/>
    <d v="2024-07-25T00:00:00"/>
    <x v="153"/>
    <s v="OUT"/>
    <m/>
    <m/>
    <m/>
    <m/>
    <m/>
    <m/>
    <m/>
    <m/>
    <m/>
    <m/>
    <m/>
    <m/>
    <m/>
    <m/>
    <m/>
    <m/>
    <m/>
    <m/>
    <m/>
    <m/>
    <m/>
    <m/>
    <m/>
    <m/>
    <m/>
  </r>
  <r>
    <s v="Ok"/>
    <s v="Ok"/>
    <s v="Ok"/>
    <x v="153"/>
    <m/>
    <n v="3353"/>
    <x v="1454"/>
    <s v="Italy"/>
    <s v="Milano"/>
    <x v="0"/>
    <x v="6"/>
    <x v="1452"/>
    <m/>
    <s v="Start-up stage\Venture"/>
    <s v="Graziano Paliotta-Deloitte"/>
    <s v="Advisor"/>
    <s v="Graziano Paliotta"/>
    <s v="gpaliotta@deloitte.it"/>
    <x v="883"/>
    <d v="2024-07-29T00:00:00"/>
    <x v="0"/>
    <s v="VV5"/>
    <m/>
    <x v="5"/>
    <m/>
    <m/>
    <s v="Segnalata ad Amedeo._x000a_Rvicani: 2022: €996k; 2023: €162k; 2024e: €350k; 2025e: €2m; 2026e: €8,6m_x000a__x000a_&gt; motivo rejection: settore di riferimento."/>
    <d v="2024-07-23T00:00:00"/>
    <x v="153"/>
    <s v="OUT"/>
    <m/>
    <m/>
    <m/>
    <m/>
    <m/>
    <m/>
    <m/>
    <m/>
    <m/>
    <m/>
    <m/>
    <m/>
    <m/>
    <m/>
    <m/>
    <m/>
    <m/>
    <m/>
    <m/>
    <m/>
    <m/>
    <m/>
    <m/>
    <m/>
    <m/>
  </r>
  <r>
    <s v="Ok"/>
    <s v="Ok"/>
    <s v="Ok"/>
    <x v="126"/>
    <m/>
    <n v="3354"/>
    <x v="1455"/>
    <s v="Italy"/>
    <s v="Milano"/>
    <x v="0"/>
    <x v="3"/>
    <x v="1453"/>
    <m/>
    <s v="Start-up stage\Venture"/>
    <s v="Francesco Leonardi-Endeavor"/>
    <s v="Investitori professionali"/>
    <s v="Federico Gallina"/>
    <s v="federico@leasy.pro"/>
    <x v="885"/>
    <d v="2024-10-07T00:00:00"/>
    <x v="0"/>
    <s v="VV5"/>
    <m/>
    <x v="5"/>
    <m/>
    <m/>
    <s v="Il modello di business dell'azienda si basa su una commissione dell'1% sul valore dei contratti di affitto gestiti, con potenziali guadagni derivanti da commissioni di convenienza sui pagamenti con carta, interessi su conti vincolati e abbonamenti alla piattaforma._x000a_MRR Dicembre 24e: €12k _x000a_Team: 6 persone_x000a_Fundraised: 504,4K$ con Techstars, Exor Ventures e Compagna di San Paolo._x000a_Fundaraising: €1,5-2m ad una valutazione tra €8m e €10m._x000a__x000a_&gt; Fatta call il 2/10. Motivo rejection: settore di riferimento, traction ancora limitata e business model."/>
    <d v="2024-07-23T00:00:00"/>
    <x v="126"/>
    <s v="OUT"/>
    <m/>
    <m/>
    <m/>
    <m/>
    <m/>
    <m/>
    <m/>
    <m/>
    <m/>
    <m/>
    <m/>
    <m/>
    <m/>
    <m/>
    <m/>
    <m/>
    <m/>
    <m/>
    <m/>
    <m/>
    <m/>
    <m/>
    <m/>
    <m/>
    <m/>
  </r>
  <r>
    <s v="Ok"/>
    <s v="Ok"/>
    <s v="Ok"/>
    <x v="153"/>
    <m/>
    <n v="3355"/>
    <x v="1456"/>
    <s v="Italy"/>
    <s v="Napoli"/>
    <x v="12"/>
    <x v="5"/>
    <x v="1454"/>
    <m/>
    <s v="Other early stage\Late stage"/>
    <s v="Autocandidatura"/>
    <s v="Autocandidatura"/>
    <s v="Flavio Farroni"/>
    <s v="flavio.farroni@megaride.eu"/>
    <x v="870"/>
    <d v="2024-07-29T00:00:00"/>
    <x v="0"/>
    <s v="VV5"/>
    <m/>
    <x v="9"/>
    <s v="Yes"/>
    <m/>
    <s v="Società del gruppo MegaRide_x000a_Ricavi 2020: €100k, 2021: €227k; 2022: €550k; 2023: €920k; 2024e: 1,3m; 2025e: €2,2m_x000a__x000a_&gt; Motivo rejection: non sono in raccolta. Da monitorare."/>
    <d v="2024-07-21T00:00:00"/>
    <x v="153"/>
    <s v="OUT"/>
    <m/>
    <m/>
    <m/>
    <m/>
    <m/>
    <m/>
    <m/>
    <m/>
    <m/>
    <m/>
    <m/>
    <m/>
    <m/>
    <m/>
    <m/>
    <m/>
    <m/>
    <m/>
    <m/>
    <m/>
    <m/>
    <m/>
    <m/>
    <m/>
    <m/>
  </r>
  <r>
    <s v="Ok"/>
    <s v="Ok"/>
    <s v="Ok"/>
    <x v="153"/>
    <m/>
    <n v="3356"/>
    <x v="1457"/>
    <s v="Italy"/>
    <s v="Napoli"/>
    <x v="12"/>
    <x v="5"/>
    <x v="1455"/>
    <m/>
    <s v="Start-up stage\Venture"/>
    <s v="Autocandidatura"/>
    <s v="Autocandidatura"/>
    <s v="Flavio Farroni"/>
    <s v="flavio.farroni@megaride.eu"/>
    <x v="870"/>
    <d v="2024-07-29T00:00:00"/>
    <x v="0"/>
    <s v="VV5"/>
    <m/>
    <x v="9"/>
    <m/>
    <m/>
    <s v="Società del gruppo MegaRide_x000a_Ricavi attesi: 2024e: €120k, 2025e: €561k; 2026e: €1,09m; 2027e: €1,83m; 2028e: €2,89m._x000a__x000a_&gt; Motivo rejection: non sono in raccolta."/>
    <d v="2024-07-21T00:00:00"/>
    <x v="153"/>
    <s v="OUT"/>
    <m/>
    <m/>
    <m/>
    <m/>
    <m/>
    <m/>
    <m/>
    <m/>
    <m/>
    <m/>
    <m/>
    <m/>
    <m/>
    <m/>
    <m/>
    <m/>
    <m/>
    <m/>
    <m/>
    <m/>
    <m/>
    <m/>
    <m/>
    <m/>
    <m/>
  </r>
  <r>
    <s v="Ok"/>
    <s v="Ok"/>
    <s v="Ok"/>
    <x v="153"/>
    <m/>
    <n v="3359"/>
    <x v="1458"/>
    <s v="Italy"/>
    <s v="Vicenza"/>
    <x v="13"/>
    <x v="2"/>
    <x v="1456"/>
    <m/>
    <s v="Other early stage\Late stage"/>
    <s v="Stefano Vendramini-My Draco"/>
    <s v="Advisor"/>
    <s v="Stefano Vendramini"/>
    <s v="vendramini@mydraco.biz"/>
    <x v="886"/>
    <d v="2024-07-29T00:00:00"/>
    <x v="0"/>
    <s v="VV5"/>
    <m/>
    <x v="1"/>
    <m/>
    <m/>
    <s v="Team: 30 persone_x000a_Business model: _x000a_- Consulting:  vendita di servizi di consulenza in materia di digital analytics, erogati a brand e aziende strutturate (&gt;€5m di fatturato);_x000a_- Formazione: fee mensil, semestrale o annuale;_x000a_R&amp;D: in futuro la BU potrebbe focalizzarsi sulla creazione di un SaaS proprietario, per la creazione di un modello di revenue recurring fee._x000a_Ricavi: 2022: €1,2m; 2023: €1,3m; 2024e: €1,9m; 2025e: €2,7m; 2026e: €3,5m._x000a_Fundraising: €500k ad una pre money di €3,5m._x000a__x000a_&gt; motivo rejection: consulenziale"/>
    <d v="2024-07-22T00:00:00"/>
    <x v="153"/>
    <s v="OUT"/>
    <m/>
    <m/>
    <m/>
    <m/>
    <m/>
    <m/>
    <m/>
    <m/>
    <m/>
    <m/>
    <m/>
    <m/>
    <m/>
    <m/>
    <m/>
    <m/>
    <m/>
    <m/>
    <m/>
    <m/>
    <m/>
    <m/>
    <m/>
    <m/>
    <m/>
  </r>
  <r>
    <s v="Ok"/>
    <s v="Ok"/>
    <s v="Ok"/>
    <x v="153"/>
    <m/>
    <n v="3360"/>
    <x v="1459"/>
    <s v="Italy"/>
    <s v="N.A. Italy"/>
    <x v="3"/>
    <x v="7"/>
    <x v="1457"/>
    <m/>
    <s v="Start-up stage\Venture"/>
    <s v="Norberto Salza"/>
    <s v="Altri"/>
    <s v="Norberto Salza"/>
    <s v="norberto.salza@libero.it"/>
    <x v="887"/>
    <d v="2024-07-29T00:00:00"/>
    <x v="0"/>
    <s v="VV5"/>
    <m/>
    <x v="5"/>
    <m/>
    <m/>
    <s v="Segnalata ad Amedeo._x000a_Il deck non contiene informazioni economiche._x000a__x000a_&gt; motivo rejection: settore di riferimento, business model poco scalabile."/>
    <d v="2024-07-18T00:00:00"/>
    <x v="153"/>
    <s v="OUT"/>
    <m/>
    <m/>
    <m/>
    <m/>
    <m/>
    <m/>
    <m/>
    <m/>
    <m/>
    <m/>
    <m/>
    <m/>
    <m/>
    <m/>
    <m/>
    <m/>
    <m/>
    <m/>
    <m/>
    <m/>
    <m/>
    <m/>
    <m/>
    <m/>
    <m/>
  </r>
  <r>
    <s v="Ok"/>
    <s v="Ok"/>
    <s v="Ok"/>
    <x v="153"/>
    <m/>
    <n v="3361"/>
    <x v="1460"/>
    <s v="Italy"/>
    <s v="Milano"/>
    <x v="0"/>
    <x v="3"/>
    <x v="1458"/>
    <m/>
    <s v="Start-up stage\Venture"/>
    <s v="Autocandidatura"/>
    <s v="Autocandidatura"/>
    <s v="Sabrina Onofrio"/>
    <s v="sabrina@dipendessedame.it"/>
    <x v="887"/>
    <d v="2024-07-29T00:00:00"/>
    <x v="0"/>
    <s v="VV5"/>
    <m/>
    <x v="3"/>
    <m/>
    <m/>
    <s v="Ricavi: 2023e: €744k; 2025e: €1,4m; 2026e: €1,9m; 2027e: €3,2m._x000a_Competitor: Unobravo, Serenis, InTherapy._x000a__x000a_&gt; motivo rejection: fase di vita."/>
    <d v="2024-07-18T00:00:00"/>
    <x v="153"/>
    <s v="OUT"/>
    <m/>
    <m/>
    <m/>
    <m/>
    <m/>
    <m/>
    <m/>
    <m/>
    <m/>
    <m/>
    <m/>
    <m/>
    <m/>
    <m/>
    <m/>
    <m/>
    <m/>
    <m/>
    <m/>
    <m/>
    <m/>
    <m/>
    <m/>
    <m/>
    <m/>
  </r>
  <r>
    <s v="Ok"/>
    <s v="Ok"/>
    <s v="Ok"/>
    <x v="153"/>
    <m/>
    <n v="3362"/>
    <x v="1461"/>
    <s v="Italy"/>
    <s v="N.A. Italy"/>
    <x v="3"/>
    <x v="3"/>
    <x v="1459"/>
    <m/>
    <s v="Other early stage\Late stage"/>
    <s v="Emanuele Bragiola-Axxeltrova"/>
    <s v="Investitori professionali"/>
    <s v="Emanuele Bragiola"/>
    <s v="emanuele.bragiola@axxeltrova.com"/>
    <x v="880"/>
    <d v="2024-07-29T00:00:00"/>
    <x v="0"/>
    <s v="VV5"/>
    <m/>
    <x v="5"/>
    <m/>
    <m/>
    <s v="Fondata nel 2015_x000a_Ricavi: 2023: €3m; 2024e: €3,1m; 2025e: €3,2m; 2026e: €5m_x000a_EBITDA: 2024e: €250k_x000a__x000a_&gt; motivo rejection: settore di riferimento."/>
    <d v="2024-07-18T00:00:00"/>
    <x v="153"/>
    <s v="OUT"/>
    <m/>
    <m/>
    <m/>
    <m/>
    <m/>
    <m/>
    <m/>
    <m/>
    <m/>
    <m/>
    <m/>
    <m/>
    <m/>
    <m/>
    <m/>
    <m/>
    <m/>
    <m/>
    <m/>
    <m/>
    <m/>
    <m/>
    <m/>
    <m/>
    <m/>
  </r>
  <r>
    <s v="Ok"/>
    <s v="Ok"/>
    <s v="Ok"/>
    <x v="126"/>
    <m/>
    <n v="3363"/>
    <x v="1462"/>
    <s v="Italy"/>
    <s v="Cagliari"/>
    <x v="23"/>
    <x v="3"/>
    <x v="1460"/>
    <m/>
    <s v="Other early stage\Late stage"/>
    <s v="Autocandidatura"/>
    <s v="Autocandidatura"/>
    <s v="Franco Bondi"/>
    <s v="fbondi@eventboost.com"/>
    <x v="886"/>
    <d v="2024-10-07T00:00:00"/>
    <x v="0"/>
    <s v="VV5"/>
    <m/>
    <x v="12"/>
    <m/>
    <m/>
    <s v="Segnalata ad Amedeo, dare un riscontro a breve._x000a_Team: 6 persone_x000a_Business model: evento singolo (€790); pacchetto eventi (€6,9k), licenza annuale (€19,9k)_x000a_Ricavi: 2019: €654k; 2020 €700k; 2021: €1,1m; 2022 €1,1m; 2023: €1,1m; 2024e: €1,1m_x000a_Fundraising: €1m_x000a__x000a_&gt; Fissata call con team VV6. motivo rejection: percorso di crescita."/>
    <d v="2024-07-22T00:00:00"/>
    <x v="126"/>
    <s v="OUT"/>
    <m/>
    <m/>
    <m/>
    <m/>
    <m/>
    <m/>
    <m/>
    <m/>
    <m/>
    <m/>
    <m/>
    <m/>
    <m/>
    <m/>
    <m/>
    <m/>
    <m/>
    <m/>
    <m/>
    <m/>
    <m/>
    <m/>
    <m/>
    <m/>
    <m/>
  </r>
  <r>
    <s v="Ok"/>
    <s v="Ok"/>
    <s v="Ok"/>
    <x v="80"/>
    <m/>
    <n v="3364"/>
    <x v="1463"/>
    <s v="Italy"/>
    <s v="Roma"/>
    <x v="7"/>
    <x v="3"/>
    <x v="1461"/>
    <m/>
    <s v="Start-up stage\Venture"/>
    <s v="Autocandidatura"/>
    <s v="Autocandidatura"/>
    <s v="Francesco Vingiano"/>
    <s v="francesco.vingiano@envify.ai"/>
    <x v="888"/>
    <d v="2024-09-23T00:00:00"/>
    <x v="0"/>
    <s v="VV5"/>
    <m/>
    <x v="3"/>
    <s v="Yes"/>
    <m/>
    <s v="Segnalata ad Amedeo._x000a_Team: 4 persone tutti co-founder._x000a_Revenue model: SaaS con tre abbonamenti:_x000a_-Standard: €249/mese oppure €2,5m/anno; _x000a_- Pro: €399/mese oppure €4k/anno;_x000a_- Enterprise: personalizzato_x000a_Clienti: Lubritex, Zoomilon Capital, Indemar._x000a_Clienti target oggi: aziende manifatturiere e di servizi. Nei prossimi anni vorrebbero espandersi anche su aziende di costruzioni, logistica e trasporti._x000a_Pipeline: Celi Calcestruzzi, Vitale impianti, Hidea; Birra Fiorucci._x000a_Fundraising: €100k ad una pre money di €2m._x000a__x000a_&gt; Fatta call il 13/09. Motivo rejection: fase di vita e struttura del round (ticket troppo piccolo per la strategia di VV5). Da monitorare."/>
    <d v="2024-07-31T00:00:00"/>
    <x v="80"/>
    <s v="OUT"/>
    <m/>
    <m/>
    <m/>
    <m/>
    <m/>
    <m/>
    <m/>
    <m/>
    <m/>
    <m/>
    <m/>
    <m/>
    <m/>
    <m/>
    <m/>
    <m/>
    <m/>
    <m/>
    <m/>
    <m/>
    <m/>
    <m/>
    <m/>
    <m/>
    <m/>
  </r>
  <r>
    <s v="Ok"/>
    <s v="Ok"/>
    <s v="Ok"/>
    <x v="58"/>
    <m/>
    <n v="3365"/>
    <x v="1464"/>
    <s v="Italy"/>
    <s v="Milano"/>
    <x v="0"/>
    <x v="8"/>
    <x v="1462"/>
    <m/>
    <s v="Other early stage\Late stage"/>
    <s v="Davide Rossi-N1 Advisor"/>
    <s v="Advisor"/>
    <s v="Davide Rossi"/>
    <s v="d.rossi@n1advisor.it"/>
    <x v="888"/>
    <d v="2014-08-05T00:00:00"/>
    <x v="0"/>
    <s v="VV5"/>
    <m/>
    <x v="2"/>
    <m/>
    <m/>
    <s v="Il gruppo Omnis Power ha lanciato alla fine del 2023 il progetto industriale che prevede l’avvio del percorso di application per la quotazione sul mercato statunitense del NASDAQ nel 2025._x000a_Ricavi: 2024e: €48m; 2025e: €176m; 2026e: €282m._x000a_EBITDA: 2024e: €6,9m; 2025e: €32,9m; 2026e: €63,5m._x000a__x000a_&gt; motivo rejection: struttura dell'operazione (operazione da PE non da VC) e fase di vita avanzata."/>
    <d v="2024-07-31T00:00:00"/>
    <x v="58"/>
    <s v="OUT"/>
    <m/>
    <m/>
    <m/>
    <m/>
    <m/>
    <m/>
    <m/>
    <m/>
    <m/>
    <m/>
    <m/>
    <m/>
    <m/>
    <m/>
    <m/>
    <m/>
    <m/>
    <m/>
    <m/>
    <m/>
    <m/>
    <m/>
    <m/>
    <m/>
    <m/>
  </r>
  <r>
    <s v="Ok"/>
    <s v="Ok"/>
    <s v="Ok"/>
    <x v="98"/>
    <m/>
    <n v="3366"/>
    <x v="1465"/>
    <s v="Italy"/>
    <s v="Milano"/>
    <x v="0"/>
    <x v="1"/>
    <x v="1463"/>
    <m/>
    <s v="Start-up stage\Venture"/>
    <s v="Manuel Urzi-Startup Geeks"/>
    <s v="Altri"/>
    <s v="Fabio Era"/>
    <s v="fabio.era@point-out.net"/>
    <x v="889"/>
    <d v="2024-09-16T00:00:00"/>
    <x v="0"/>
    <s v="VV5"/>
    <m/>
    <x v="5"/>
    <m/>
    <m/>
    <s v="Il prodotto è un SaaS venduto con licenza annuale che ha 3 funzionalità:_x000a_1. Smart targeting: consente di caricare un testo e scoprire i content creator, le testate e le pubblicazioni più rilevanti per quel particolare contenuto,_x000a_2. Discovery: permette di navigare i big data e scoprire i content creator e le fonti informative più importanti, partendo dal topic di interesse,_x000a_3. Media Analytics: genera infografiche relative ai topic e agli autori selezionati (data visualization)._x000a_Competitor: Prowly, Roxhill, Prophet, Signal AI, Onclusive._x000a_Clienti: 14 (prevalentemente aziende) tra cui Deloitte, TikTok, datrix, Bcw, Adl Consulting, Tedx Verona, Blum,…_x000a_Valore medio dei contratti:  €5k/anno._x000a_Revenues: 2024e: €100k. BP post aumento di capitale: Y1: €420k; Y2: €1,2m; Y3: €2,1m; Y4: €3,0m._x000a_Fundraising: primo round da €500k (di cui €150k già committed) per il presidio del mercato italiano. Round successivo nel Q4 2025 da €1,5m._x000a__x000a_&gt; Fatta call il 4/09. Motivo rejection: settore di riferiemento."/>
    <d v="2024-07-29T00:00:00"/>
    <x v="98"/>
    <s v="OUT"/>
    <m/>
    <m/>
    <m/>
    <m/>
    <m/>
    <m/>
    <m/>
    <m/>
    <m/>
    <m/>
    <m/>
    <m/>
    <m/>
    <m/>
    <m/>
    <m/>
    <m/>
    <m/>
    <m/>
    <m/>
    <m/>
    <m/>
    <m/>
    <m/>
    <m/>
  </r>
  <r>
    <s v="Ok"/>
    <s v="Ok"/>
    <s v="Ok"/>
    <x v="58"/>
    <m/>
    <n v="3367"/>
    <x v="1466"/>
    <s v="Italy"/>
    <s v="Macerata"/>
    <x v="5"/>
    <x v="1"/>
    <x v="1464"/>
    <m/>
    <s v="Start-up stage\Venture"/>
    <s v="Manuel Urzi-Startup Geeks"/>
    <s v="Altri"/>
    <s v="Manuel Urzi"/>
    <s v="manuel.urzi@startupgeeks.it"/>
    <x v="889"/>
    <d v="2014-08-05T00:00:00"/>
    <x v="0"/>
    <s v="VV5"/>
    <m/>
    <x v="3"/>
    <m/>
    <m/>
    <s v="Business model: B2C e B2C (fisioterapisti)._x000a_Revenue model: 20 minuti di contenuti/mese: free; €9,99/mese oppure €5,99/anno (rata mensile)._x000a_Fundraising: €300k (di cui €110k già committed)_x000a__x000a_&gt; motivo rejection: fase di vita e settore di riferimento. Non va mandata mail di rejection."/>
    <d v="2024-07-29T00:00:00"/>
    <x v="58"/>
    <s v="OUT"/>
    <m/>
    <m/>
    <m/>
    <m/>
    <m/>
    <m/>
    <m/>
    <m/>
    <m/>
    <m/>
    <m/>
    <m/>
    <m/>
    <m/>
    <m/>
    <m/>
    <m/>
    <m/>
    <m/>
    <m/>
    <m/>
    <m/>
    <m/>
    <m/>
    <m/>
  </r>
  <r>
    <s v="Ok"/>
    <s v="Ok"/>
    <s v="Ok"/>
    <x v="58"/>
    <m/>
    <n v="3368"/>
    <x v="1467"/>
    <s v="Italy"/>
    <s v="Torino"/>
    <x v="11"/>
    <x v="1"/>
    <x v="1465"/>
    <m/>
    <s v="Start-up stage\Venture"/>
    <s v="Manuel Urzi-Startup Geeks"/>
    <s v="Altri"/>
    <s v="Manuel Urzi"/>
    <s v="manuel.urzi@startupgeeks.it"/>
    <x v="889"/>
    <d v="2014-08-05T00:00:00"/>
    <x v="0"/>
    <s v="VV5"/>
    <m/>
    <x v="5"/>
    <m/>
    <m/>
    <s v="Risultati/KPIs: CAC: €39; LTV: €1,1k; AOY: €55_x000a_Revenues: 2023: €26k; 2024e: €474k; 2025e: €2,2m; 2026e: €6,6m; 2027e: €12,3m_x000a_Fundraising: €500k (di cui €400k già committed)_x000a__x000a_&gt; motivo rejection: settore di riferimento e business model (B2C). Non va mandata mail di rejection."/>
    <d v="2024-07-29T00:00:00"/>
    <x v="58"/>
    <s v="OUT"/>
    <m/>
    <m/>
    <m/>
    <m/>
    <m/>
    <m/>
    <m/>
    <m/>
    <m/>
    <m/>
    <m/>
    <m/>
    <m/>
    <m/>
    <m/>
    <m/>
    <m/>
    <m/>
    <m/>
    <m/>
    <m/>
    <m/>
    <m/>
    <m/>
    <m/>
  </r>
  <r>
    <s v="Ok"/>
    <s v="Ok"/>
    <s v="Ok"/>
    <x v="98"/>
    <m/>
    <n v="3370"/>
    <x v="1468"/>
    <s v="Italy"/>
    <s v="N.A. Italy"/>
    <x v="3"/>
    <x v="10"/>
    <x v="1466"/>
    <m/>
    <s v="Start-up stage\Venture"/>
    <s v="Mario Carbone-Calibra-T"/>
    <s v="Advisor"/>
    <s v="Mario Carbone"/>
    <s v="mariocarbone@calibra-t.com"/>
    <x v="890"/>
    <d v="2024-09-16T00:00:00"/>
    <x v="0"/>
    <s v="VV5"/>
    <m/>
    <x v="5"/>
    <m/>
    <m/>
    <s v="Ricavi: 2022: €110k; 2023: €1,4m; 2024 YTD: €1,1m._x000a_EBITDA: 2022: €40k; 2023: €170k; 2024 YTD: €40k._x000a__x000a_&gt; Fissata call l'11/09. motivo rejection: settore di riferimento, il prodotto è poco innovativo e competitivo e business model (B2C). Ci hanno inviato ulteriore materiale di approfondimento sul prodotto, in analisi."/>
    <d v="2024-07-25T00:00:00"/>
    <x v="98"/>
    <s v="OUT"/>
    <m/>
    <m/>
    <m/>
    <m/>
    <m/>
    <m/>
    <m/>
    <m/>
    <m/>
    <m/>
    <m/>
    <m/>
    <m/>
    <m/>
    <m/>
    <m/>
    <m/>
    <m/>
    <m/>
    <m/>
    <m/>
    <m/>
    <m/>
    <m/>
    <m/>
  </r>
  <r>
    <s v="Ok"/>
    <s v="Ok"/>
    <s v="Ok"/>
    <x v="58"/>
    <m/>
    <n v="3373"/>
    <x v="1469"/>
    <s v="Italy"/>
    <s v="N.A. Italy"/>
    <x v="12"/>
    <x v="10"/>
    <x v="1467"/>
    <m/>
    <s v="Start-up stage\Venture"/>
    <s v="Gianluca Vassallo-Calibra-T"/>
    <s v="Advisor"/>
    <s v="Gianluca Vassallo"/>
    <s v="gianlucavassallo@calibra-t.com"/>
    <x v="891"/>
    <d v="2014-08-05T00:00:00"/>
    <x v="0"/>
    <s v="VV5"/>
    <m/>
    <x v="5"/>
    <m/>
    <m/>
    <s v="Ricavi: 2019: €961k; 2020: €681k; 2021: €681k; 2022: €1,1m; 2023: €1,6m_x000a_EBITDA: 2019: €18k; 2020; €8k; 2021: €18k: 2022: -7k; 2023: €96k_x000a__x000a_&gt; Motivo rejection: settore di riferimento."/>
    <d v="2024-08-01T00:00:00"/>
    <x v="58"/>
    <s v="OUT"/>
    <m/>
    <m/>
    <m/>
    <m/>
    <m/>
    <m/>
    <m/>
    <m/>
    <m/>
    <m/>
    <m/>
    <m/>
    <m/>
    <m/>
    <m/>
    <m/>
    <m/>
    <m/>
    <m/>
    <m/>
    <m/>
    <m/>
    <m/>
    <m/>
    <m/>
  </r>
  <r>
    <s v="Ok"/>
    <s v="Ok"/>
    <s v="Ok"/>
    <x v="261"/>
    <m/>
    <n v="3374"/>
    <x v="1470"/>
    <s v="Italy"/>
    <s v="Pescara"/>
    <x v="16"/>
    <x v="3"/>
    <x v="1468"/>
    <m/>
    <s v="Other early stage\Late stage"/>
    <s v="Luigi Rinaldi-Enry's Island"/>
    <s v="Investitori professionali"/>
    <s v="Luigi Rinaldi"/>
    <s v="luigi.rinaldi@enrysisland.com"/>
    <x v="888"/>
    <d v="2024-09-09T00:00:00"/>
    <x v="0"/>
    <s v="VV5"/>
    <m/>
    <x v="2"/>
    <m/>
    <m/>
    <s v="&gt; motivo rejection: hanno appena chiuso un round da €25m con un fondo americano e ora stanno per quotarsi alla borsa di Vienna. Non va mandata mail di rejection (manderà una mail il team VV6)."/>
    <d v="2024-08-05T00:00:00"/>
    <x v="261"/>
    <s v="OUT"/>
    <m/>
    <m/>
    <m/>
    <m/>
    <m/>
    <m/>
    <m/>
    <m/>
    <m/>
    <m/>
    <m/>
    <m/>
    <m/>
    <m/>
    <m/>
    <m/>
    <m/>
    <m/>
    <m/>
    <m/>
    <m/>
    <m/>
    <m/>
    <m/>
    <m/>
  </r>
  <r>
    <s v="Ok"/>
    <s v="Ok"/>
    <s v="Ok"/>
    <x v="126"/>
    <m/>
    <n v="3381"/>
    <x v="1471"/>
    <s v="Italy"/>
    <s v="Pavia"/>
    <x v="0"/>
    <x v="3"/>
    <x v="1469"/>
    <m/>
    <s v="Start-up stage\Venture"/>
    <s v="Autocandidatura"/>
    <s v="Autocandidatura"/>
    <s v="Simone Grossi"/>
    <s v="info@makeit-real.com"/>
    <x v="892"/>
    <d v="2024-10-07T00:00:00"/>
    <x v="0"/>
    <s v="VV5"/>
    <m/>
    <x v="3"/>
    <m/>
    <m/>
    <s v="Clienti: 8 tra cui Gioielleria Italiana, Blauer, Yamamay._x000a_CAC: 116€_x000a_LTV: 500€_x000a_Costo interno per generare un’immagine: 0,03€-0,05€._x000a_Clienti target: brand (fatturato €150k-€80m), e-commerce retail, marketing agency._x000a_Business model: pay per picture._x000a_Pricing: €30-70€ per foto._x000a_Ricavi 2025e: €1m._x000a_Fundraising: €450k ad una valutazione di €2,5m per raggiungere €1m nel 2025._x000a__x000a_&gt; Fatta call il 24/09. Motivo rejection: fase di vita ma mercato e tecnologia interessante. Da monitorare."/>
    <d v="2024-08-08T00:00:00"/>
    <x v="126"/>
    <s v="OUT"/>
    <m/>
    <m/>
    <m/>
    <m/>
    <m/>
    <m/>
    <m/>
    <m/>
    <m/>
    <m/>
    <m/>
    <m/>
    <m/>
    <m/>
    <m/>
    <m/>
    <m/>
    <m/>
    <m/>
    <m/>
    <m/>
    <m/>
    <m/>
    <m/>
    <m/>
  </r>
  <r>
    <s v="Ok"/>
    <s v="Ok"/>
    <s v="Ok"/>
    <x v="126"/>
    <m/>
    <n v="3383"/>
    <x v="1472"/>
    <s v="Italy"/>
    <s v="Milano"/>
    <x v="0"/>
    <x v="3"/>
    <x v="1470"/>
    <m/>
    <s v="Start-up stage\Venture"/>
    <s v="Chiara Morsa"/>
    <s v="Proprietaria"/>
    <s v="Lorenzo Benedetti"/>
    <s v="lorenzo.benedetti@displaid.it"/>
    <x v="893"/>
    <d v="2024-10-07T00:00:00"/>
    <x v="0"/>
    <s v="VV5"/>
    <m/>
    <x v="3"/>
    <s v="Yes"/>
    <m/>
    <s v="Clienti: al momento hanno chiuso 3 PoC_x000a_Risultati: al momento hanno monitorato 4 ponti_x000a_Team: 4 persone_x000a_Fundraising: previsto nel 2025_x000a__x000a_&gt; Fissata call il 01/10. Motivi rejection: fase di vita e alta competizione nel mercato di riferimento (ci sono delle società che operano nello stesso settore e che sono più mature). Da monitorare per qualità tecnica dei founder."/>
    <d v="2024-08-12T00:00:00"/>
    <x v="126"/>
    <s v="OUT"/>
    <m/>
    <m/>
    <m/>
    <m/>
    <m/>
    <m/>
    <m/>
    <m/>
    <m/>
    <m/>
    <m/>
    <m/>
    <m/>
    <m/>
    <m/>
    <m/>
    <m/>
    <m/>
    <m/>
    <m/>
    <m/>
    <m/>
    <m/>
    <m/>
    <m/>
  </r>
  <r>
    <s v="Ok"/>
    <s v="Ok"/>
    <s v="Ok"/>
    <x v="126"/>
    <m/>
    <n v="3384"/>
    <x v="1473"/>
    <s v="Italy"/>
    <s v="Genova"/>
    <x v="14"/>
    <x v="3"/>
    <x v="1471"/>
    <m/>
    <s v="Start-up stage\Venture"/>
    <s v="Autocandidatura"/>
    <s v="Autocandidatura"/>
    <s v="Andrea Bandera"/>
    <s v="andrea.bandera@state1.io"/>
    <x v="894"/>
    <d v="2024-10-07T00:00:00"/>
    <x v="0"/>
    <s v="VV5"/>
    <m/>
    <x v="3"/>
    <m/>
    <m/>
    <s v="&gt; motivo rejection: bocciati dal fondo VV6 per fase di vita."/>
    <d v="2024-08-14T00:00:00"/>
    <x v="126"/>
    <s v="OUT"/>
    <m/>
    <m/>
    <m/>
    <m/>
    <m/>
    <m/>
    <m/>
    <m/>
    <m/>
    <m/>
    <m/>
    <m/>
    <m/>
    <m/>
    <m/>
    <m/>
    <m/>
    <m/>
    <m/>
    <m/>
    <m/>
    <m/>
    <m/>
    <m/>
    <m/>
  </r>
  <r>
    <s v="Ok"/>
    <s v="Ok"/>
    <s v="Ok"/>
    <x v="64"/>
    <m/>
    <n v="3386"/>
    <x v="1474"/>
    <s v="Italy"/>
    <s v="Milano"/>
    <x v="0"/>
    <x v="3"/>
    <x v="1472"/>
    <m/>
    <s v="Start-up stage\Venture"/>
    <s v="Chiara Morsa"/>
    <s v="Proprietaria"/>
    <s v="Andrea Giannuzzi"/>
    <s v="andrea.giannuzzi@aidamask.com"/>
    <x v="895"/>
    <d v="2024-09-30T00:00:00"/>
    <x v="0"/>
    <s v="VV5"/>
    <m/>
    <x v="3"/>
    <m/>
    <m/>
    <s v="Business model: B2B._x000a_Team: 5 persone._x000a_Ricavi 2024e: €40k, €50k. _x000a_Fundraised: nell’estate del 2023 hanno raccolto €270k ad una valutazione di €2m da FoolFarm Spa, Cifarelli Spa, Comapp Spa._x000a_Fundraising: Q1 2025 €400-700k ad una pre-money di €4m con sconti per dimensione di investimento._x000a__x000a_&gt; Fatta call il 25/09. Motivo rejection: fase di vita."/>
    <d v="2024-08-19T00:00:00"/>
    <x v="64"/>
    <s v="OUT"/>
    <m/>
    <m/>
    <m/>
    <m/>
    <m/>
    <m/>
    <m/>
    <m/>
    <m/>
    <m/>
    <m/>
    <m/>
    <m/>
    <m/>
    <m/>
    <m/>
    <m/>
    <m/>
    <m/>
    <m/>
    <m/>
    <m/>
    <m/>
    <m/>
    <m/>
  </r>
  <r>
    <s v="Ok"/>
    <s v="Ok"/>
    <s v="Ok"/>
    <x v="263"/>
    <m/>
    <n v="3392"/>
    <x v="1475"/>
    <s v="Italy"/>
    <s v="Milano"/>
    <x v="0"/>
    <x v="3"/>
    <x v="1473"/>
    <m/>
    <s v="Start-up stage\Venture"/>
    <s v="Silvia Marzorati-KPMG"/>
    <s v="Advisor"/>
    <s v="Pasquale Orlando"/>
    <s v="pasquale.orlando@dbridge.info"/>
    <x v="896"/>
    <d v="2024-11-04T00:00:00"/>
    <x v="0"/>
    <s v="VV5"/>
    <m/>
    <x v="9"/>
    <s v="Yes"/>
    <m/>
    <s v="Revenue mode: Fee upfront: Piccole e medie banche: €50k. Grandi banche: Fino a €250k. Recurring fee: Comprende diversi componenti (licenza, cloud, LLM), Fino a un certo limite temporale (X mesi), i costi sono coperti dalla società; oltre il limite, le banche pagano a consumo. Piccole e medie banche: €50k-€60k/anno, Grandi banche: €100k/anno. Success fee._x000a_Clienti: Credit Agricole, Banca Popolare di Ragusa, ISP (tramite Accenture). In fase di firma finale Iccrea, Desio, Illumia e Sorgenia._x000a_Ricavi: 2022: €35k; 2023: €550k (set up delle piattaforme e canoni dei contratti del 2022): 2024e: €1,2m; 2025e: €7,3m; 2026e: €21m_x000a_EBITDA: 2022: -€121k; 2023: -€160k: 2024e: €156k; 2025e: €1,8m; 2026e: €10m_x000a_Fundraised: hanno vinto uno Smart&amp;Start di €900k. Nel 2022 hanno fatto un round €1,3m da Azimut e Gellify ad una valutazione di €1,6m. _x000a_Fundraising: saranno in raccolta a settembre 2025, pensano ad un round da €2m._x000a__x000a_&gt; motivo rejection: al momento non sono in raccolta, ci aggiorneranno una volta aperto il round. "/>
    <d v="2024-08-28T00:00:00"/>
    <x v="263"/>
    <s v="OUT"/>
    <m/>
    <m/>
    <m/>
    <m/>
    <m/>
    <m/>
    <m/>
    <m/>
    <m/>
    <m/>
    <m/>
    <m/>
    <m/>
    <m/>
    <m/>
    <m/>
    <m/>
    <m/>
    <m/>
    <m/>
    <m/>
    <m/>
    <m/>
    <m/>
    <m/>
  </r>
  <r>
    <s v="Ok"/>
    <s v="Ok"/>
    <s v="Ok"/>
    <x v="118"/>
    <m/>
    <n v="3394"/>
    <x v="1476"/>
    <s v="Italy"/>
    <s v="Napoli"/>
    <x v="12"/>
    <x v="6"/>
    <x v="1474"/>
    <m/>
    <s v="Start-up stage\Venture"/>
    <s v="Autocandidatura"/>
    <s v="Autocandidatura"/>
    <s v="Stanislao Grazioso"/>
    <s v="stanislao.grazioso@unina.it"/>
    <x v="897"/>
    <d v="2024-10-22T00:00:00"/>
    <x v="0"/>
    <s v="VV5"/>
    <m/>
    <x v="1"/>
    <m/>
    <m/>
    <s v="La analizza team VV6._x000a__x000a_&gt; Motivo rejection: scalabilità del business model."/>
    <d v="2024-09-02T00:00:00"/>
    <x v="118"/>
    <s v="OUT"/>
    <m/>
    <m/>
    <m/>
    <m/>
    <m/>
    <m/>
    <m/>
    <m/>
    <m/>
    <m/>
    <m/>
    <m/>
    <m/>
    <m/>
    <m/>
    <m/>
    <m/>
    <m/>
    <m/>
    <m/>
    <m/>
    <m/>
    <m/>
    <m/>
    <m/>
  </r>
  <r>
    <s v="Ok"/>
    <s v="Ok"/>
    <s v="Ok"/>
    <x v="85"/>
    <m/>
    <n v="3395"/>
    <x v="1477"/>
    <s v="Italy"/>
    <s v="Bergamo"/>
    <x v="0"/>
    <x v="10"/>
    <x v="1475"/>
    <m/>
    <s v="Other early stage\Late stage"/>
    <s v="Massimo Fagioli-Spada Partners"/>
    <s v="Advisor"/>
    <s v="Massimo Fagioli"/>
    <s v="Massimo.Fagioli@spadapartners.it"/>
    <x v="898"/>
    <d v="2025-01-13T00:00:00"/>
    <x v="0"/>
    <s v="VV5"/>
    <m/>
    <x v="5"/>
    <m/>
    <m/>
    <s v="Bocciata a settembre 2024 con motivazione 1.m (settore di riferimento)_x000a_Team: 30 persone_x000a_Ricavi 2023: €7m_x000a__x000a_&gt; motivo rejection: settore di riferimento."/>
    <d v="2024-09-03T00:00:00"/>
    <x v="85"/>
    <s v="OUT"/>
    <m/>
    <m/>
    <m/>
    <m/>
    <m/>
    <m/>
    <m/>
    <m/>
    <m/>
    <m/>
    <m/>
    <m/>
    <m/>
    <m/>
    <m/>
    <m/>
    <m/>
    <m/>
    <m/>
    <m/>
    <m/>
    <m/>
    <m/>
    <m/>
    <m/>
  </r>
  <r>
    <s v="Ok"/>
    <s v="Ok"/>
    <s v="Ok"/>
    <x v="64"/>
    <m/>
    <n v="3396"/>
    <x v="1478"/>
    <s v="Italy"/>
    <s v="Torino"/>
    <x v="11"/>
    <x v="2"/>
    <x v="1476"/>
    <m/>
    <s v="Start-up stage\Venture"/>
    <s v="Francesco Marotta"/>
    <s v="Advisor"/>
    <s v="Francesco Marotta"/>
    <s v="francesco@fmarotta.com"/>
    <x v="899"/>
    <d v="2024-09-30T00:00:00"/>
    <x v="0"/>
    <s v="VV5"/>
    <m/>
    <x v="3"/>
    <m/>
    <m/>
    <s v="Clienti: KitKat, Tune, SPAR, Vertex, DeAgostini_x000a__x000a_&gt; Fatta call il 24/09. Motivo rejection: fase di vita e prodotto non ancora a mercato, inoltre, settore di riferimento a stampo consulenziale."/>
    <d v="2024-09-04T00:00:00"/>
    <x v="64"/>
    <s v="OUT"/>
    <m/>
    <m/>
    <m/>
    <m/>
    <m/>
    <m/>
    <m/>
    <m/>
    <m/>
    <m/>
    <m/>
    <m/>
    <m/>
    <m/>
    <m/>
    <m/>
    <m/>
    <m/>
    <m/>
    <m/>
    <m/>
    <m/>
    <m/>
    <m/>
    <m/>
  </r>
  <r>
    <s v="Ok"/>
    <s v="Ok"/>
    <s v="Ok"/>
    <x v="261"/>
    <m/>
    <n v="3397"/>
    <x v="1479"/>
    <s v="Italy"/>
    <s v="Pisa"/>
    <x v="19"/>
    <x v="8"/>
    <x v="1477"/>
    <m/>
    <s v="Start-up stage\Venture"/>
    <s v="Davide Marraro-EY"/>
    <s v="Advisor"/>
    <s v="Davide Marraro"/>
    <s v="Davide.Marraro@it.ey.com"/>
    <x v="899"/>
    <d v="2024-09-09T00:00:00"/>
    <x v="0"/>
    <s v="VV5"/>
    <m/>
    <x v="3"/>
    <m/>
    <m/>
    <s v="Segnalata ad Amedeo._x000a_Ricavi: 2025e: €0; 2026e: €1,1m; 2027e: €5,3m_x000a_EBITDA: 2025e: -€520k; 2026e: -€1,4m; 2027e: €4,5m_x000a__x000a_&gt; motivo rejection: fase di vita."/>
    <d v="2024-09-04T00:00:00"/>
    <x v="261"/>
    <s v="OUT"/>
    <m/>
    <m/>
    <m/>
    <m/>
    <m/>
    <m/>
    <m/>
    <m/>
    <m/>
    <m/>
    <m/>
    <m/>
    <m/>
    <m/>
    <m/>
    <m/>
    <m/>
    <m/>
    <m/>
    <m/>
    <m/>
    <m/>
    <m/>
    <m/>
    <m/>
  </r>
  <r>
    <s v="Ok"/>
    <s v="Ok"/>
    <s v="Ok"/>
    <x v="71"/>
    <m/>
    <n v="2252"/>
    <x v="1480"/>
    <s v="Italy"/>
    <s v="Milano"/>
    <x v="0"/>
    <x v="2"/>
    <x v="1478"/>
    <m/>
    <s v="Other early stage\Late stage"/>
    <s v="Autocandidatura"/>
    <s v="Autocandidatura"/>
    <s v="Niccolò de Leva"/>
    <s v="ndl@italianangels.net"/>
    <x v="900"/>
    <d v="2024-10-14T00:00:00"/>
    <x v="0"/>
    <s v="VV5"/>
    <m/>
    <x v="11"/>
    <s v="Yes"/>
    <m/>
    <s v="Tundr ha un business model recurring, le aziende clienti pagano 1€ al mese per dipendente.Mentre i partner sulla piattaforma di welfare pagano l'1,3% di commissione sulle transazioni effettuate. _x000a_KPI:_x000a_Gross Revenue: €1,3m nel 2023 e €2,4m nel 2024; _x000a_ARR €175k ad oggi;_x000a_10k utenti attivi;_x000a_130 clienti._x000a_Tra i maggiori clienti ci sono aziende come: Stellantis, Golden Goose, Mitsubishi, Amazon e Club Med._x000a__x000a_&gt; motivo rejection: mancato seguito. Capire anche perché si è strutturata come una fintech e che vantaggi trae nel mondo welfare aziendale."/>
    <d v="2021-12-14T00:00:00"/>
    <x v="71"/>
    <s v="OUT"/>
    <m/>
    <m/>
    <m/>
    <m/>
    <m/>
    <m/>
    <m/>
    <m/>
    <m/>
    <m/>
    <m/>
    <m/>
    <m/>
    <m/>
    <m/>
    <m/>
    <m/>
    <m/>
    <m/>
    <m/>
    <m/>
    <m/>
    <m/>
    <m/>
    <m/>
  </r>
  <r>
    <s v="Ok"/>
    <s v="Ok"/>
    <s v="Ok"/>
    <x v="98"/>
    <m/>
    <n v="3398"/>
    <x v="1481"/>
    <s v="Italy"/>
    <s v="Como"/>
    <x v="0"/>
    <x v="6"/>
    <x v="1479"/>
    <m/>
    <s v="Start-up stage\Venture"/>
    <s v="Alessandra Scotti-LIFTT"/>
    <s v="Investitori professionali"/>
    <s v="Alessandra Scotti"/>
    <s v="alessandra.scotti@liftt.com"/>
    <x v="901"/>
    <d v="2024-09-16T00:00:00"/>
    <x v="0"/>
    <s v="VV5"/>
    <m/>
    <x v="3"/>
    <m/>
    <m/>
    <s v="L'azienda ha completato la fase preclinica per la sua prima indicazione (un innesto arteriovenoso per l'emodialisi) e prevede di entrare in fase clinica a fine 2024. Con il lancio di un round serie A, Dialybrid punta a espandere le sue linee di prodotto: oltre agli innesti arteriovenosi, l'azienda si sta concentrando anche sullo sviluppo di innesti periferici e coronarici, oltre a stent._x000a_La tecnologia sviluppata è coperta da 2 brevetti._x000a_Fundraised: l'iniziativa ha raccolto finora circa €3m di cui €2m da LIFTT tra il 2020 e il 2022 e €1m da CDP nel 2023._x000a_Fundaraising: round da series A è da €8,5m necessari per ottenere l'approvazione regolatoria negli Stati Uniti e nell'Unione Europea per il suo primo prodotto, SAG per la dialisi._x000a__x000a_&gt; Motivo rejection: il prodotto non è ancora in vendita, round grande con valutazione probabilmente alta."/>
    <d v="2024-09-05T00:00:00"/>
    <x v="98"/>
    <s v="OUT"/>
    <m/>
    <m/>
    <m/>
    <m/>
    <m/>
    <m/>
    <m/>
    <m/>
    <m/>
    <m/>
    <m/>
    <m/>
    <m/>
    <m/>
    <m/>
    <m/>
    <m/>
    <m/>
    <m/>
    <m/>
    <m/>
    <m/>
    <m/>
    <m/>
    <m/>
  </r>
  <r>
    <s v="Ok"/>
    <s v="Ok"/>
    <s v="Ok"/>
    <x v="168"/>
    <m/>
    <n v="3399"/>
    <x v="1482"/>
    <s v="Italy"/>
    <s v="Torino"/>
    <x v="11"/>
    <x v="3"/>
    <x v="1480"/>
    <m/>
    <s v="Start-up stage\Venture"/>
    <s v="Massimo Cossu-Consulting Studio MC"/>
    <s v="Advisor"/>
    <s v="Massimo Cossu"/>
    <s v="consultingstudiomc@gmail.com"/>
    <x v="897"/>
    <d v="2024-11-11T00:00:00"/>
    <x v="0"/>
    <s v="VV5"/>
    <m/>
    <x v="12"/>
    <m/>
    <m/>
    <s v="Rejected a settembre 2024 con motivazione 1.h (percorso di crescita)._x000a_Nati nel 2013 e cresciuti in bootstrapping senza fundraising._x000a_Revenue model: licenza annaule o perpetua con maintenance. Ragionano su numero utenti per il pricing (€1k/utente per la perpetua e €500/utente per la annuale)._x000a_Target clienti: PMI con linee/processi complessi. Ad oggi hanno 65 clienti circa (10 licenza annuale) con numero mediano dipendenti di 25._x000a_Ad oggi acquisizione è diretta/segnalazioni; stanno sviluppando canale dei partner._x000a_Fatturato: 2020: €523k; 2021: €590k; 2022: €695k; 2023: €730k. Quello del 2024 è in linea/di poco inferiore a quello del 2023._x000a_Fundraising: sono in raccolta per €2m._x000a_&gt; Fatta call con Alessandro Pontari: dubbi su percorso di crescita; scenario competitivo/scalabilità; team."/>
    <d v="2024-09-02T00:00:00"/>
    <x v="168"/>
    <s v="OUT"/>
    <m/>
    <m/>
    <m/>
    <m/>
    <m/>
    <m/>
    <m/>
    <m/>
    <m/>
    <m/>
    <m/>
    <m/>
    <m/>
    <m/>
    <m/>
    <m/>
    <m/>
    <m/>
    <m/>
    <m/>
    <m/>
    <m/>
    <m/>
    <m/>
    <m/>
  </r>
  <r>
    <s v="Ok"/>
    <s v="Ok"/>
    <s v="Ok"/>
    <x v="96"/>
    <m/>
    <n v="3401"/>
    <x v="1483"/>
    <s v="Italy"/>
    <s v="Udine"/>
    <x v="17"/>
    <x v="10"/>
    <x v="1481"/>
    <m/>
    <s v="Other early stage\Late stage"/>
    <s v="Autocandidatura"/>
    <s v="Autocandidatura"/>
    <s v="Alessandro Englaro"/>
    <s v="alessandro.englaro@akuis.tech"/>
    <x v="902"/>
    <d v="2024-11-07T00:00:00"/>
    <x v="0"/>
    <s v="VV5"/>
    <m/>
    <x v="5"/>
    <s v="Yes"/>
    <m/>
    <s v="Nati nel 2018._x000a_La commercializzazione avviene attraverso una strategia multicanale: la vendita diretta, supportata dalla generazione di lead derivanti da campagne di marketing digitale e la vendita indiretta, attraverso la collaborazione con distributori in Italia e all'estero. _x000a_KPI: Ricavi: 2021: 1,1m; 2022: €1,33m; 2023: €1,7m (margine 60%)._x000a_Fundraised: nel gennaio 2024 hanno raccolto tramite crowdfunding €1,2m ad una post money di €13m._x000a_Fundraising: €3m ad una valutazione di €13m-€15m hanno ricevuto già un TS dal Fondo Friulia che farebbe da follower (metterebbe €500k)._x000a__x000a_&gt; Fatta call il 30/10. motivo rejection: settore di riferimento."/>
    <d v="2024-09-03T00:00:00"/>
    <x v="96"/>
    <s v="OUT"/>
    <m/>
    <m/>
    <m/>
    <m/>
    <m/>
    <m/>
    <m/>
    <m/>
    <m/>
    <m/>
    <m/>
    <m/>
    <m/>
    <m/>
    <m/>
    <m/>
    <m/>
    <m/>
    <m/>
    <m/>
    <m/>
    <m/>
    <m/>
    <m/>
    <m/>
  </r>
  <r>
    <s v="Ok"/>
    <s v="Ok"/>
    <s v="Ok"/>
    <x v="126"/>
    <m/>
    <n v="3402"/>
    <x v="1484"/>
    <s v="Italy"/>
    <s v="Venezia"/>
    <x v="13"/>
    <x v="7"/>
    <x v="1482"/>
    <m/>
    <s v="Start-up stage\Venture"/>
    <s v="Autocandidatura"/>
    <s v="Autocandidatura"/>
    <s v="Tomislav Maksimovic"/>
    <s v="tomo@bibac.eu"/>
    <x v="903"/>
    <d v="2024-10-07T00:00:00"/>
    <x v="0"/>
    <s v="VV5"/>
    <m/>
    <x v="5"/>
    <m/>
    <m/>
    <s v="Prodotti pronti: Kaigo family, Advanced 3D Coating, Paper straws._x000a_Team: 6 persone di cui 3 co-founder (famiglia)._x000a_Business Model: l'azienda ha due principali flussi di entrate. Il primo è legato alla vendita di macchinari, componenti aggiuntivi e configurazioni prototipali. Il secondo è una fonte di entrate ricorrenti derivante dal materiale utilizzato dal cliente per rivestire il proprio prodotto._x000a_Margine: I macchinari avranno un margine del 35%._x000a_Clienti: Storaenso, Sacmi, TrascendPackaging, International paper, Ghefi, Revi, Seda, Sada, ecc.._x000a_Fatturato 2022: €25k; 2023: €260k (99% macchinario); 2024e: €1m (YTD: €480k; 99% macchinario). Cash positive e EBITDA positive dal 2022._x000a_Fundraising: Round Series A da €3m ad una valutazione di €2,5m. Il capitale sarà utilizzato per tre attività principali: €1m  per il primo grande impianto nel nord Italia; €0,5m per l'Installazione di un laboratorio adeguato per R&amp;D sui nuovi prodotti; €1,5m per lo sviluppo del business e e dellevendite in Europa e Nord America._x000a__x000a_&gt; motivo rejection: settore di riferimento "/>
    <d v="2024-09-08T00:00:00"/>
    <x v="126"/>
    <s v="OUT"/>
    <m/>
    <m/>
    <m/>
    <m/>
    <m/>
    <m/>
    <m/>
    <m/>
    <m/>
    <m/>
    <m/>
    <m/>
    <m/>
    <m/>
    <m/>
    <m/>
    <m/>
    <m/>
    <m/>
    <m/>
    <m/>
    <m/>
    <m/>
    <m/>
    <m/>
  </r>
  <r>
    <s v="Ok"/>
    <s v="Ok"/>
    <s v="Ok"/>
    <x v="12"/>
    <m/>
    <n v="3403"/>
    <x v="1485"/>
    <s v="Italy"/>
    <s v="Trento"/>
    <x v="2"/>
    <x v="3"/>
    <x v="1483"/>
    <m/>
    <s v="Start-up stage\Venture"/>
    <s v="Niccolò de Leva-IAG"/>
    <s v="Investitori professionali"/>
    <s v="Raimondo Zizza"/>
    <s v="raimondo.zizza@techvisory.it"/>
    <x v="904"/>
    <d v="2024-10-28T00:00:00"/>
    <x v="0"/>
    <s v="VV5"/>
    <m/>
    <x v="1"/>
    <m/>
    <m/>
    <s v="Ha clienti importanti come: Dazn, Invitalia, Snam e Allitude._x000a_Business model: B2B o B2B2C, con il primo vertical orientato verso il settore della ricerca legale, destinato principalmente agli istituti professionali. Per quanto riguarda il resto dell'offerta, il modello si basa su canoni o licenze per grandi aziende, che iniziano con una fase di set-up di circa 2 mesi. Successivamente, i clienti accedono ai servizi continuativi tramite l’utilizzo della piattaforma, pagando la licenza per la durata contrattuale stabilita._x000a_Ricavi: 2023: €800k; 2024e: €800k._x000a_&gt; Fatta call il 22/10. Motivo rejection: scalabilità del prodotto, percorso di crescita."/>
    <d v="2024-09-09T00:00:00"/>
    <x v="12"/>
    <s v="OUT"/>
    <m/>
    <m/>
    <m/>
    <m/>
    <m/>
    <m/>
    <m/>
    <m/>
    <m/>
    <m/>
    <m/>
    <m/>
    <m/>
    <m/>
    <m/>
    <m/>
    <m/>
    <m/>
    <m/>
    <m/>
    <m/>
    <m/>
    <m/>
    <m/>
    <m/>
  </r>
  <r>
    <s v="Ok"/>
    <s v="Ok"/>
    <s v="Ok"/>
    <x v="71"/>
    <m/>
    <n v="3404"/>
    <x v="1486"/>
    <s v="Italy"/>
    <s v="Rieti"/>
    <x v="7"/>
    <x v="3"/>
    <x v="1484"/>
    <m/>
    <s v="Start-up stage\Venture"/>
    <s v="Niccolò de Leva-IAG"/>
    <s v="Investitori professionali"/>
    <s v="Niccolò de Leva"/>
    <s v="ndl@italianangels.net"/>
    <x v="904"/>
    <d v="2024-10-14T00:00:00"/>
    <x v="0"/>
    <s v="VV5"/>
    <m/>
    <x v="11"/>
    <m/>
    <m/>
    <s v="Business model: piattaforma SaaS tecnologica che raccoglie, elabora e analizza dati sanitari per aziende farmaceutiche e ricercatori nel campo della salute. Fornisce un'infrastruttura che integra dati sanitari eterogenei in modo sicuro e conforme alle normative sulla privacy._x000a_Revenue model: _x000a_- Collaborazioni con aziende farmaceutiche: fornisce servizi di analisi e gestione dati, lavorando a stretto contatto con aziende del settore farmaceutico per accelerare la ricerca e lo sviluppo di nuovi trattamenti._x000a_- Licenza della piattaforma tecnologica: offre l'accesso alla propria piattaforma per l'elaborazione dati attraverso abbonamenti o licenze, permettendo ai partner di sfruttare le sue capacità di analisi avanzata._x000a_- Servizi personalizzati di consulenza e sviluppo:  fornisce anche servizi su misura per organizzazioni che necessitano di soluzioni specifiche, come l'integrazione di dati o lo sviluppo di algoritmi predittivi per migliorare i processi decisionali sanitari._x000a__x000a_&gt; motivo rejection: mancato seguito"/>
    <d v="2024-09-09T00:00:00"/>
    <x v="71"/>
    <s v="OUT"/>
    <m/>
    <m/>
    <m/>
    <m/>
    <m/>
    <m/>
    <m/>
    <m/>
    <m/>
    <m/>
    <m/>
    <m/>
    <m/>
    <m/>
    <m/>
    <m/>
    <m/>
    <m/>
    <m/>
    <m/>
    <m/>
    <m/>
    <m/>
    <m/>
    <m/>
  </r>
  <r>
    <s v="Ok"/>
    <s v="Ok"/>
    <s v="Ok"/>
    <x v="118"/>
    <m/>
    <n v="3406"/>
    <x v="1487"/>
    <s v="Italy"/>
    <s v="Milano"/>
    <x v="0"/>
    <x v="2"/>
    <x v="1485"/>
    <m/>
    <s v="Start-up stage\Venture"/>
    <s v="Stefano Vendramini-My Draco"/>
    <s v="Advisor"/>
    <s v="Stefano Vendramini"/>
    <s v="vendramini@mydraco.biz"/>
    <x v="905"/>
    <d v="2024-10-22T00:00:00"/>
    <x v="0"/>
    <s v="VV5"/>
    <m/>
    <x v="1"/>
    <m/>
    <m/>
    <s v="Nata a gennaio 2022._x000a_Business model: piattaforma SaaS con soluzioni che consentono alle aziende di ottimizzare la customer journey e personalizzare l'interazione con i propri clienti. _x000a_Clienti target: aziende B2B_x000a_Revenue model: abbonamenti: start: 0/mese (meeting fee di €149/match), sales +: €699/mese; sales AI: €1,4k/mese, Sales as a service: €2,1k/mese._x000a_Margini: 30%_x000a_Ricavi: 2023: €250k; 2024e: €490k (senza considerare il round): 2025e: €500k. Sono già EBITDA positive._x000a_Fundraising: €500k ad una pre-money di €2m._x000a__x000a_&gt; Fatta call il 16/10. Motivo rejection: business model poco scalabile e fase di vita."/>
    <d v="2024-09-10T00:00:00"/>
    <x v="118"/>
    <s v="OUT"/>
    <m/>
    <m/>
    <m/>
    <m/>
    <m/>
    <m/>
    <m/>
    <m/>
    <m/>
    <m/>
    <m/>
    <m/>
    <m/>
    <m/>
    <m/>
    <m/>
    <m/>
    <m/>
    <m/>
    <m/>
    <m/>
    <m/>
    <m/>
    <m/>
    <m/>
  </r>
  <r>
    <s v="Ok"/>
    <s v="Ok"/>
    <s v="Ok"/>
    <x v="244"/>
    <m/>
    <n v="3407"/>
    <x v="1488"/>
    <s v="Italy"/>
    <s v="Milano"/>
    <x v="0"/>
    <x v="3"/>
    <x v="1486"/>
    <m/>
    <s v="Start-up stage\Venture"/>
    <s v="Autocandidatura"/>
    <s v="Autocandidatura"/>
    <s v="Luigi Visconti"/>
    <s v="luigi@freedhome.it"/>
    <x v="905"/>
    <d v="2025-02-19T00:00:00"/>
    <x v="0"/>
    <s v="VV5"/>
    <m/>
    <x v="5"/>
    <m/>
    <m/>
    <s v="Bocciati a settembre 2024 con motivazione 1.m (settore di riferimento)_x000a_Business model:_x000a_- Affitto di spazi condivisi: Gli utenti possono prenotare stanze o appartamenti in co-living, usufruendo di servizi comuni come aree di lavoro, spazi ricreativi e cucina._x000a_- Abbonamenti mensili o settimanali: Gli utenti pagano per il periodo di soggiorno, con possibilità di scegliere tra opzioni a breve e lungo termine._x000a_- Gestione e manutenzione degli spazi: Freedhome si occupa della gestione e manutenzione degli spazi, rendendo l’esperienza di co-living semplice e senza preoccupazioni per gli utenti._x000a_Fundraising: €1m (di cui €500k già committed)_x000a__x000a_&gt; motivo rejection: settore di riferimento"/>
    <d v="2024-09-11T00:00:00"/>
    <x v="244"/>
    <s v="OUT"/>
    <m/>
    <m/>
    <m/>
    <m/>
    <m/>
    <m/>
    <m/>
    <m/>
    <m/>
    <m/>
    <m/>
    <m/>
    <m/>
    <m/>
    <m/>
    <m/>
    <m/>
    <m/>
    <m/>
    <m/>
    <m/>
    <m/>
    <m/>
    <m/>
    <m/>
  </r>
  <r>
    <s v="Ok"/>
    <s v="Ok"/>
    <s v="Ok"/>
    <x v="230"/>
    <m/>
    <n v="3408"/>
    <x v="1489"/>
    <s v="Italy"/>
    <s v="Milano"/>
    <x v="0"/>
    <x v="3"/>
    <x v="1487"/>
    <m/>
    <s v="Start-up stage\Venture"/>
    <s v="Autocandidatura"/>
    <s v="Autocandidatura"/>
    <s v="Olimpia Santella"/>
    <s v="olimpia.santella@cloov.tech"/>
    <x v="905"/>
    <d v="2025-01-29T00:00:00"/>
    <x v="0"/>
    <s v="VV5"/>
    <m/>
    <x v="3"/>
    <m/>
    <m/>
    <s v="Bocciata a settembre 2024 con motivazione 1.a._x000a_Business model: noleggio peer-to-peer (P2P) e business-to-consumer (B2C), che permette agli utenti di:_x000a_- Noleggiare capi e accessori da privati o direttamente da marchi partner attraverso la piattaforma._x000a_- Condividere e monetizzare i propri capi di abbigliamento e accessori, offrendo la possibilità di affittarli ad altri utenti per un periodo definito._x000a_Revenue model:_x000a_- Commissioni sulle transazioni: trattiene una commissione su ogni noleggio effettuato attraverso la piattaforma._x000a_- Abbonamenti premium: Gli utenti possono sottoscrivere abbonamenti per accedere a offerte esclusive, sconti e servizi personalizzati._x000a_- Partnership con brand: collabora con marchi di moda per offrire capi unici in noleggio, generando entrate anche attraverso accordi commerciali B2B._x000a__x000a_&gt; Motivo rejection: fase di vita."/>
    <d v="2024-09-10T00:00:00"/>
    <x v="230"/>
    <s v="OUT"/>
    <m/>
    <m/>
    <m/>
    <m/>
    <m/>
    <m/>
    <m/>
    <m/>
    <m/>
    <m/>
    <m/>
    <m/>
    <m/>
    <m/>
    <m/>
    <m/>
    <m/>
    <m/>
    <m/>
    <m/>
    <m/>
    <m/>
    <m/>
    <m/>
    <m/>
  </r>
  <r>
    <s v="Ok"/>
    <s v="Ok"/>
    <s v="Ok"/>
    <x v="126"/>
    <m/>
    <n v="3409"/>
    <x v="1490"/>
    <s v="Italy"/>
    <s v="N.A. Italy"/>
    <x v="3"/>
    <x v="3"/>
    <x v="1488"/>
    <m/>
    <s v="Start-up stage\Venture"/>
    <s v="Autocandidatura"/>
    <s v="Autocandidatura"/>
    <s v="Daniel Frank"/>
    <s v="daniel.frank@thoesch-conversational.ai"/>
    <x v="904"/>
    <d v="2024-10-07T00:00:00"/>
    <x v="0"/>
    <s v="VV5"/>
    <m/>
    <x v="1"/>
    <m/>
    <m/>
    <s v="Business model: _x000a_- Servizi di Customer Service Automatizzato: Anouk.ai offre soluzioni di AI per automatizzare il servizio clienti, inclusi chatbot e assistenti virtuali, che possono gestire le richieste dei clienti, risolvere problemi e fornire informazioni in tempo reale._x000a_- Personalizzazione dell'Esperienza: Utilizzano algoritmi di machine learning per analizzare i dati dei clienti e personalizzare le risposte e le offerte, migliorando la soddisfazione e la fidelizzazione del cliente._x000a_- Integrazione con Sistemi Esistenti: Forniscono strumenti che si integrano con i sistemi CRM e le piattaforme di servizio clienti esistenti delle aziende, migliorando l'efficienza senza richiedere una revisione completa dei processi._x000a_Revenue model: Abbonamenti SaaS: offrono le loro soluzioni tramite modelli di abbonamento, dove le aziende pagano una tariffa mensile o annuale per accedere alle loro piattaforme di AI e ai servizi associati._x000a_Clienti target: hotel 4 stelle prevalentemente._x000a_Ricavi: 2024e: €600k; 2025e: €3,1m; 2026e: €7,3m._x000a__x000a_&gt; motivo rejection: la società ha solo sede a Monaco per il momento, scalabilità del business."/>
    <d v="2024-09-09T00:00:00"/>
    <x v="126"/>
    <s v="OUT"/>
    <m/>
    <m/>
    <m/>
    <m/>
    <m/>
    <m/>
    <m/>
    <m/>
    <m/>
    <m/>
    <m/>
    <m/>
    <m/>
    <m/>
    <m/>
    <m/>
    <m/>
    <m/>
    <m/>
    <m/>
    <m/>
    <m/>
    <m/>
    <m/>
    <m/>
  </r>
  <r>
    <s v="Ok"/>
    <s v="Ok"/>
    <s v="Ok"/>
    <x v="263"/>
    <m/>
    <n v="3410"/>
    <x v="1491"/>
    <s v="Italy"/>
    <s v="Torino"/>
    <x v="11"/>
    <x v="8"/>
    <x v="1489"/>
    <m/>
    <s v="Start-up stage\Venture"/>
    <s v="Francesco Leonardi-Endeavor"/>
    <s v="Investitori professionali"/>
    <s v="Giuliano Antoniciello"/>
    <s v="giuliano.antoniciello@carpecarbon.com"/>
    <x v="906"/>
    <d v="2024-11-04T00:00:00"/>
    <x v="0"/>
    <s v="VV5"/>
    <m/>
    <x v="9"/>
    <s v="Yes"/>
    <m/>
    <s v="Attualmente sono a TRL 5, con i soldi del prossimo round contano di arrivare a TRL 7-8. Il round sarà necessario per costruire l'impianto pilota per lo stoccaggio della CO2._x000a_Ad oggi anche se stoccaggio della C02, stanno iniziando a vendere i carbon credit grazie a collaborazioni con aziende del settore costruzioni che utilizzano la C02 recuperata dall'atmosfera da Carpecarbon per costruire materiali per costruzioni a impatto 0 di CO2._x000a_Team: 4 persone_x000a_Fundraising: €5m, Pre-Money intorno ai €30m._x000a__x000a_&gt; motivo rejection: al momento non sono in raccolta, ci aggiorneranno una volta aperto il round. "/>
    <d v="2024-09-10T00:00:00"/>
    <x v="263"/>
    <s v="OUT"/>
    <m/>
    <m/>
    <m/>
    <m/>
    <m/>
    <m/>
    <m/>
    <m/>
    <m/>
    <m/>
    <m/>
    <m/>
    <m/>
    <m/>
    <m/>
    <m/>
    <m/>
    <m/>
    <m/>
    <m/>
    <m/>
    <m/>
    <m/>
    <m/>
    <m/>
  </r>
  <r>
    <s v="Ok"/>
    <s v="Ok"/>
    <s v="Ok"/>
    <x v="64"/>
    <m/>
    <n v="3411"/>
    <x v="1492"/>
    <s v="Italy"/>
    <s v="Siena"/>
    <x v="19"/>
    <x v="2"/>
    <x v="1490"/>
    <m/>
    <s v="Start-up stage\Venture"/>
    <s v="Autocandidatura"/>
    <s v="Autocandidatura"/>
    <s v="Chiara Becucci"/>
    <s v="chiara.becucci@roxpay.eu"/>
    <x v="901"/>
    <d v="2024-09-30T00:00:00"/>
    <x v="0"/>
    <s v="VV5"/>
    <m/>
    <x v="3"/>
    <m/>
    <m/>
    <s v="Team: 6 founder e 6 consulenti esterni._x000a_Business Model:_x000a_- Commissioni per Transazione: La fonte principale di entrate di RoxPay è una commissione che viene addebitata per ogni transazione elaborata. Questa può essere una percentuale del totale della transazione o una tariffa fissa per transazione, a seconda del tipo di cliente._x000a_- Abbonamenti per Funzionalità Avanzate: Le aziende che richiedono funzionalità aggiuntive o strumenti di analisi più approfonditi possono sottoscrivere abbonamenti che offrono accesso a queste opzioni premium._x000a_- Integrazioni e Personalizzazioni: RoxPay può addebitare costi aggiuntivi per integrazioni personalizzate o supporto tecnico avanzato per clienti di grandi dimensioni o con esigenze complesse._x000a_Revenue model: 35% fatturato sviluppo software per aziende terze, 65% SaaS canoni mensili._x000a_Pricing: CRM: 9€/mese, SMS whatsapp €59/mese, sitiweb €1k/anno, siti hosting €259/anno._x000a_Clienti: 180 aziende, utenti non paganti 700k._x000a_Ricavi: 2021: €36k; 2022: €69k; 2023: €185k; 2024e: €330k._x000a_Clienti: 180 aziende, utenti non paganti 700k._x000a_Fundraising: €800k ad una pre-money di €8m (da trattare) da chiudere entro 1Q 2025._x000a__x000a_&gt; Fatta call il 27/09. Ci manda visura e BP aggiornato. motivo rejection: fase di vita ( il prodotto non è stato ancora finalizzato) e business model poco scalabile."/>
    <d v="2024-09-10T00:00:00"/>
    <x v="64"/>
    <s v="OUT"/>
    <m/>
    <m/>
    <m/>
    <m/>
    <m/>
    <m/>
    <m/>
    <m/>
    <m/>
    <m/>
    <m/>
    <m/>
    <m/>
    <m/>
    <m/>
    <m/>
    <m/>
    <m/>
    <m/>
    <m/>
    <m/>
    <m/>
    <m/>
    <m/>
    <m/>
  </r>
  <r>
    <s v="Ok"/>
    <s v="Ok"/>
    <s v="Ok"/>
    <x v="71"/>
    <m/>
    <n v="505"/>
    <x v="1493"/>
    <s v="Italy"/>
    <s v="Roma"/>
    <x v="7"/>
    <x v="2"/>
    <x v="1491"/>
    <m/>
    <s v="Other early stage\Late stage"/>
    <s v="Autocandidatura"/>
    <s v="Autocandidatura"/>
    <s v="Antonino Condurso"/>
    <s v="antoninocondurso@greenmotionitalia.it"/>
    <x v="907"/>
    <d v="2024-10-14T00:00:00"/>
    <x v="0"/>
    <s v="VV5"/>
    <m/>
    <x v="3"/>
    <m/>
    <m/>
    <s v="Segnalata ad Amedeo._x000a_Clienti: Milano Malpensa e Roma Fiumicino._x000a_Il deck non contiene dati economici._x000a_Fundraising: €1,1m ad una valutazione di €2m-€3m._x000a__x000a_&gt; Fatta call 8/10. Motivo rejection: fase di vita (sono sul mercato dal 2012) e dubbi sul mercato di riferimento, in particolare per quanto riguarda la competition. "/>
    <d v="2024-09-18T00:00:00"/>
    <x v="71"/>
    <s v="OUT"/>
    <m/>
    <m/>
    <m/>
    <m/>
    <m/>
    <m/>
    <m/>
    <m/>
    <m/>
    <m/>
    <m/>
    <m/>
    <m/>
    <m/>
    <m/>
    <m/>
    <m/>
    <m/>
    <m/>
    <m/>
    <m/>
    <m/>
    <m/>
    <m/>
    <m/>
  </r>
  <r>
    <s v="Ok"/>
    <s v="Ok"/>
    <s v="Ok"/>
    <x v="96"/>
    <m/>
    <n v="3413"/>
    <x v="1494"/>
    <s v="Italy"/>
    <s v="Pisa"/>
    <x v="19"/>
    <x v="3"/>
    <x v="1492"/>
    <m/>
    <s v="Start-up stage\Venture"/>
    <s v="Autocandidatura"/>
    <s v="Autocandidatura"/>
    <s v="David Anguillesi"/>
    <s v="david.anguillesi@anguillesi-canale.it"/>
    <x v="908"/>
    <d v="2024-11-07T00:00:00"/>
    <x v="0"/>
    <s v="VV5"/>
    <m/>
    <x v="3"/>
    <s v="Yes"/>
    <m/>
    <s v="Segnalata ad Amedeo._x000a_Obiettivi:_x000a_- Rivoluzionare la gestione dei rifiuti attraverso la robotica e l'intelligenza artificiale (IA)._x000a_- Sviluppo di un &quot;cestino intelligente&quot; che riconosce e smista i tipi di rifiuti all'interno._x000a_- Utilizzo di AI generativa per analizzare le statistiche sui rifiuti raccolti._x000a_Specifiche del Prodotto:_x000a_- Capacità dei cestini: 320 litri, con 4 scompartimenti (completamente personalizzabili)._x000a_- Costo produzione: €1,6k (produzione esternalizzata, assemblaggio e collaudo gestiti internamente)._x000a_- Tempistiche di produzione: 50 unità/mese (pianificato), con l'attuale capacità produttiva tra 15-25 unità/mese._x000a_Prezzo di Vendita:_x000a_- Prezzo unitario: €3,5k (versione standard)._x000a_- Manutenzione: +10% annuo per la manutenzione._x000a_- Contratto minimo: 3 anni._x000a_- Robot as a service: Costo: 10% del prezzo finale (€300/mese circa). Durata minima: 3 anni, manutenzione inclusa._x000a_Business model: prevalentemente B2B, ma hanno prodotto anche alcuni robot per il B2C._x000a_Clienti: Agos, Michelin, Google, Autogrill, Enel, Aeroporto di Bologna, ecc.._x000a_Brevetto: 2 brevetti accettati, 2 pending e 2 depositati._x000a_Competition tra Italia e Europa: Relearn, Clean Robotx, GreyParrot (analizzano le discariche però non differenziano)._x000a_Team: 12 persone._x000a_Ricavi: 2022: €0; 2023: €38k; 2024e: €100-150k; 2025e: €500k; 2026e: €10,5m; 2027e: €35m_x000a_EBITDA: 2025e: €1,3m; 2025e: €2,9m; 2026e: €14,2m._x000a_Fundraised: €300k con BA e VC._x000a_Fundraising: €2m ad una pre-money €8m._x000a__x000a_&gt; motivo rejection: fase di vita."/>
    <d v="2024-09-11T00:00:00"/>
    <x v="96"/>
    <s v="OUT"/>
    <m/>
    <m/>
    <m/>
    <m/>
    <m/>
    <m/>
    <m/>
    <m/>
    <m/>
    <m/>
    <m/>
    <m/>
    <m/>
    <m/>
    <m/>
    <m/>
    <m/>
    <m/>
    <m/>
    <m/>
    <m/>
    <m/>
    <m/>
    <m/>
    <m/>
  </r>
  <r>
    <s v="Ok"/>
    <s v="Ok"/>
    <s v="Ok"/>
    <x v="244"/>
    <m/>
    <n v="3414"/>
    <x v="1495"/>
    <s v="Italy"/>
    <s v="Milano"/>
    <x v="0"/>
    <x v="3"/>
    <x v="1493"/>
    <m/>
    <s v="Start-up stage\Venture"/>
    <s v="Autocandidatura"/>
    <s v="Autocandidatura"/>
    <s v="Pietro Pasolini"/>
    <s v="pietro@greenfutureproject.com"/>
    <x v="901"/>
    <d v="2025-02-13T00:00:00"/>
    <x v="3"/>
    <s v="VV5"/>
    <m/>
    <x v="2"/>
    <s v="Yes"/>
    <m/>
    <s v="Bocciati a novembre 2024 con motivazione 3.c (struttura dell'operazione)_x000a_Business model: B2B SaaS_x000a_M&amp;A: hanno chiuso la prima operazione di M&amp;A in UK e stanno a buon punto nel trovare la società target in Italia._x000a_ARR 2024: circa €1,4m._x000a_Pricing: sono presenti 3 moduli: Carbon: €20k/anno, per aziende con meno di 100 dipendenti €2,5k anno._x000a_Progetti: primo rigenerazione degli ecosistemi distrutti e poi protezione alta biodiversità._x000a_Fundraised: €2,1m da un fondo di PE, Prana e Finint ad una post money di €15m compresa di SOP._x000a_Fundraising: stanno considerando altri investment tickets nel round da €2,1m._x000a__x000a_&gt; Dopo aver deciso di andare avanti con Ogyre, è stato deciso di non continuare le analisi con GFP. Nonostante il prodotto_x000a_fosse interessante, si è ritenuto che la valutazione pre-money fosse ad oggi troppo elevata."/>
    <d v="2024-09-05T00:00:00"/>
    <x v="244"/>
    <s v="OUT"/>
    <m/>
    <m/>
    <m/>
    <m/>
    <m/>
    <m/>
    <m/>
    <m/>
    <m/>
    <m/>
    <m/>
    <m/>
    <m/>
    <m/>
    <m/>
    <m/>
    <m/>
    <m/>
    <m/>
    <m/>
    <m/>
    <m/>
    <m/>
    <m/>
    <m/>
  </r>
  <r>
    <s v="Ok"/>
    <s v="Ok"/>
    <s v="Ok"/>
    <x v="263"/>
    <m/>
    <n v="3415"/>
    <x v="1496"/>
    <s v="Italy"/>
    <s v="N.A. Italy"/>
    <x v="3"/>
    <x v="1"/>
    <x v="1494"/>
    <m/>
    <s v="Start-up stage\Venture"/>
    <s v="Tommaso Moraca-Bheroes"/>
    <s v="Investitori professionali"/>
    <s v="Tommaso Moraca"/>
    <s v="tommaso@bheroes.it"/>
    <x v="909"/>
    <d v="2024-11-04T00:00:00"/>
    <x v="0"/>
    <s v="VV5"/>
    <m/>
    <x v="9"/>
    <s v="Yes"/>
    <m/>
    <s v="Business model: monthly fee: €75/mese + Application fee €500 + Success fee: 6%-12%._x000a__x000a_&gt; motivo rejection: mamcato seguito."/>
    <d v="2024-09-12T00:00:00"/>
    <x v="263"/>
    <s v="OUT"/>
    <m/>
    <m/>
    <m/>
    <m/>
    <m/>
    <m/>
    <m/>
    <m/>
    <m/>
    <m/>
    <m/>
    <m/>
    <m/>
    <m/>
    <m/>
    <m/>
    <m/>
    <m/>
    <m/>
    <m/>
    <m/>
    <m/>
    <m/>
    <m/>
    <m/>
  </r>
  <r>
    <s v="Ok"/>
    <s v="Ok"/>
    <s v="Ok"/>
    <x v="80"/>
    <m/>
    <n v="3416"/>
    <x v="1497"/>
    <s v="Italy"/>
    <s v="Bologna"/>
    <x v="1"/>
    <x v="1"/>
    <x v="1495"/>
    <m/>
    <s v="Start-up stage\Venture"/>
    <s v="Tommaso Moraca-Bheroes"/>
    <s v="Investitori professionali"/>
    <s v="Tommaso Moraca"/>
    <s v="tommaso@bheroes.it"/>
    <x v="909"/>
    <d v="2024-09-23T00:00:00"/>
    <x v="0"/>
    <s v="VV5"/>
    <m/>
    <x v="5"/>
    <m/>
    <m/>
    <s v="Clienti: 95_x000a_ARR 2024: €191k._x000a_Ricavi: 2023: €86k; 2024e: €413k; 2025e: €1,9m; 2026e: €5,5m._x000a_Fundraised: €500k_x000a_Fundraising: €3m nel Q2 2025_x000a__x000a_&gt; motivo rejection: settore di riferimento e inoltre non sono al momento in raccolta."/>
    <d v="2024-09-12T00:00:00"/>
    <x v="80"/>
    <s v="OUT"/>
    <m/>
    <m/>
    <m/>
    <m/>
    <m/>
    <m/>
    <m/>
    <m/>
    <m/>
    <m/>
    <m/>
    <m/>
    <m/>
    <m/>
    <m/>
    <m/>
    <m/>
    <m/>
    <m/>
    <m/>
    <m/>
    <m/>
    <m/>
    <m/>
    <m/>
  </r>
  <r>
    <s v="Ok"/>
    <s v="Ok"/>
    <s v="Ok"/>
    <x v="263"/>
    <m/>
    <n v="3417"/>
    <x v="1498"/>
    <s v="Italy"/>
    <s v="Milano"/>
    <x v="0"/>
    <x v="1"/>
    <x v="1496"/>
    <m/>
    <s v="Other early stage\Late stage"/>
    <s v="Tommaso Moraca-Bheroes"/>
    <s v="Investitori professionali"/>
    <s v="Giovanni Toffoletto"/>
    <s v="gio@lexdo.it"/>
    <x v="909"/>
    <d v="2024-11-04T00:00:00"/>
    <x v="0"/>
    <s v="VV5"/>
    <m/>
    <x v="8"/>
    <m/>
    <m/>
    <s v="Team: 49 persone (30 effettivi, gli altri sono i professionisti a P.IVA)._x000a_Clienti attesi: 2024: 7k; 2025: 11k; 2026: 21k._x000a_ARR: 2022: €800k; 2023: €1,2m; 2024e: €2,7m; 2025e: €8,2m; 2026e; €25,3m; 2027e: €40,5m._x000a_Ricavi attesi: 2024e: €2,2m (senza includere la parte banking); 2025e: €5,3m: 2026e: €17,9m, 2027e: €35,2m._x000a_Margini: legale: molto alto perché è quasi tutto automatizzato, contabilità: 30% va al commercialista._x000a_EBITDA: 2024e: -€515k; 2025e: -€2,5m; 2026e: €683k; 2027e: €10,5m._x000a_Competitor: in USA: Zen business e Legal zoom. In Europa: Legal Start e Legal Place._x000a_Fundraised: nel 2018 hanno fatto un round da €1,5m (di cui €1m in equiy) ad una valutazione di €5m._x000a_Fundraising: €6m ad una valutazione di €25m-€30m. Il piano prevede un fabbisogno di cassa di €4,5m ma senza considerare la parte delle banche). Hanno delle discussioni avanzate con alcuni fondi (per quasi tutto l’ammontare)._x000a__x000a_&gt; Fatta call il 14/10. motivo rejection: attualmente, una quota significativa dei ricavi è generata dalle consulenze legali, che costituiscono una parte importante del business dell'azienda. Questo è evidenziato dalla prevalenza di consulenti legali tra i dipendenti (30 su 49). Nei prossimi anni, è previsto un leggero calo della dipendenza da questa attività man mano che l'azienda consoliderà altri servizi, pur mantenendo la consulenza legale una componente rilevante. Inoltre, pre money valuation alta."/>
    <d v="2024-09-12T00:00:00"/>
    <x v="263"/>
    <s v="OUT"/>
    <m/>
    <m/>
    <m/>
    <m/>
    <m/>
    <m/>
    <m/>
    <m/>
    <m/>
    <m/>
    <m/>
    <m/>
    <m/>
    <m/>
    <m/>
    <m/>
    <m/>
    <m/>
    <m/>
    <m/>
    <m/>
    <m/>
    <m/>
    <m/>
    <m/>
  </r>
  <r>
    <s v="Ok"/>
    <s v="Ok"/>
    <s v="Ok"/>
    <x v="12"/>
    <m/>
    <n v="3418"/>
    <x v="1499"/>
    <s v="Italy"/>
    <s v="N.A. Italy"/>
    <x v="3"/>
    <x v="1"/>
    <x v="1497"/>
    <m/>
    <s v="Start-up stage\Venture"/>
    <s v="Tommaso Moraca-Bheroes"/>
    <s v="Investitori professionali"/>
    <s v="Tommaso Moraca"/>
    <s v="tommaso@bheroes.it"/>
    <x v="909"/>
    <d v="2024-10-28T00:00:00"/>
    <x v="0"/>
    <s v="VV5"/>
    <m/>
    <x v="3"/>
    <s v="Yes"/>
    <m/>
    <s v="Bocciata a settembre 2024 con motivazione 1.m_x000a_Team: 3 persone (founders)._x000a_ARR: 2024e: €360k; 2025e: €3,6m; 2026e: €10,2m; 2027e: €24,2m_x000a_Fundraising: €4,5m ad una pre money di €12m, e €10m di debito (già hanno parlato con i primi provider). Mentre per quanto riguarda il round, €2m sono stati committati da alcuni follower._x000a__x000a_&gt; Fatta call il 22/10. Motivo rejection: fase di vita, il prodotto non è ancora a mercato e la società non è stata ancora di fatto costituita. Prodotto interessante e scalabile, da monitorare."/>
    <d v="2024-09-12T00:00:00"/>
    <x v="12"/>
    <s v="OUT"/>
    <m/>
    <m/>
    <m/>
    <m/>
    <m/>
    <m/>
    <m/>
    <m/>
    <m/>
    <m/>
    <m/>
    <m/>
    <m/>
    <m/>
    <m/>
    <m/>
    <m/>
    <m/>
    <m/>
    <m/>
    <m/>
    <m/>
    <m/>
    <m/>
    <m/>
  </r>
  <r>
    <s v="Ok"/>
    <s v="Ok"/>
    <s v="Ok"/>
    <x v="80"/>
    <m/>
    <n v="3419"/>
    <x v="1500"/>
    <s v="Italy"/>
    <s v="Caserta"/>
    <x v="12"/>
    <x v="1"/>
    <x v="1498"/>
    <m/>
    <s v="Other early stage\Late stage"/>
    <s v="Pier Luigi Vitelli-PwC"/>
    <s v="Advisor"/>
    <s v="Pier Luigi Vitelli"/>
    <s v="pier.luigi.vitelli@pwc.com"/>
    <x v="910"/>
    <d v="2024-09-23T00:00:00"/>
    <x v="0"/>
    <s v="VV5"/>
    <m/>
    <x v="5"/>
    <m/>
    <m/>
    <s v="In contatto con il team VV6._x000a__x000a_&gt; motivo rejection: settore di riferimento."/>
    <d v="2024-09-16T00:00:00"/>
    <x v="80"/>
    <s v="OUT"/>
    <m/>
    <m/>
    <m/>
    <m/>
    <m/>
    <m/>
    <m/>
    <m/>
    <m/>
    <m/>
    <m/>
    <m/>
    <m/>
    <m/>
    <m/>
    <m/>
    <m/>
    <m/>
    <m/>
    <m/>
    <m/>
    <m/>
    <m/>
    <m/>
    <m/>
  </r>
  <r>
    <s v="Ok"/>
    <s v="Ok"/>
    <s v="Ok"/>
    <x v="143"/>
    <m/>
    <n v="3420"/>
    <x v="1501"/>
    <s v="Italy"/>
    <s v="Bari"/>
    <x v="6"/>
    <x v="3"/>
    <x v="1499"/>
    <m/>
    <s v="Start-up stage\Venture"/>
    <s v="Franco Gonella-Primo Ventures"/>
    <s v="Investitori professionali"/>
    <s v="Franco Gonella"/>
    <s v="franco.gonella@primo.vc"/>
    <x v="911"/>
    <d v="2024-12-09T00:00:00"/>
    <x v="0"/>
    <s v="VV5"/>
    <m/>
    <x v="2"/>
    <m/>
    <s v="Yes"/>
    <s v="&gt; motivo rejection: struttura dell'operazione. Lla società è in raccolta per massimi €700k e il ticket di VV6 sarà intorno ai €500k (da dividere con VV7)."/>
    <d v="2024-09-17T00:00:00"/>
    <x v="143"/>
    <s v="OUT"/>
    <m/>
    <m/>
    <m/>
    <m/>
    <m/>
    <m/>
    <m/>
    <m/>
    <m/>
    <m/>
    <m/>
    <m/>
    <m/>
    <m/>
    <m/>
    <m/>
    <m/>
    <m/>
    <m/>
    <m/>
    <m/>
    <m/>
    <m/>
    <m/>
    <m/>
  </r>
  <r>
    <s v="Ok"/>
    <s v="Ok"/>
    <s v="Ok"/>
    <x v="80"/>
    <m/>
    <n v="3422"/>
    <x v="1502"/>
    <s v="Italy"/>
    <s v="N.A. Italy"/>
    <x v="0"/>
    <x v="3"/>
    <x v="1500"/>
    <m/>
    <s v="Start-up stage\Venture"/>
    <s v="Massimo Cossu-Consulting Studio MC"/>
    <s v="Advisor"/>
    <s v="Massimo Cossu"/>
    <s v="consultingstudiomc@gmail.com"/>
    <x v="911"/>
    <d v="2024-09-23T00:00:00"/>
    <x v="0"/>
    <s v="VV5"/>
    <m/>
    <x v="3"/>
    <m/>
    <m/>
    <s v="Segnalata da Renato. _x000a_Non è chiaro il core business della società (il deck non contiene informazioni)._x000a_Business model: piattaforma SaaS B2B: cashflow management e fatturazione elettronica con soluzione anche in White label per banche e grandi aziende._x000a_Clienti: 500 clienti attivi nel b2b, e 6 clienti tra banche e granid imprese per il mercato white label._x000a_Ricavi: 2023: €30k; 2024e: €150k_x000a__x000a_&gt; Li analizza il fondo VV6. motivo rejection: fase di vita."/>
    <d v="2024-09-17T00:00:00"/>
    <x v="80"/>
    <s v="OUT"/>
    <m/>
    <m/>
    <m/>
    <m/>
    <m/>
    <m/>
    <m/>
    <m/>
    <m/>
    <m/>
    <m/>
    <m/>
    <m/>
    <m/>
    <m/>
    <m/>
    <m/>
    <m/>
    <m/>
    <m/>
    <m/>
    <m/>
    <m/>
    <m/>
    <m/>
  </r>
  <r>
    <s v="Ok"/>
    <s v="Ok"/>
    <s v="Ok"/>
    <x v="264"/>
    <m/>
    <n v="3423"/>
    <x v="1503"/>
    <s v="Italy"/>
    <s v="Catania"/>
    <x v="9"/>
    <x v="7"/>
    <x v="1501"/>
    <m/>
    <s v="Start-up stage\Venture"/>
    <s v="Giulia Di Mascio-PwC"/>
    <s v="Advisor"/>
    <s v="Giulia Di Mascio"/>
    <s v="giulia.di.mascio@pwc.com"/>
    <x v="912"/>
    <d v="2024-11-18T00:00:00"/>
    <x v="0"/>
    <s v="VV5"/>
    <m/>
    <x v="3"/>
    <m/>
    <s v="Yes"/>
    <s v="rejected a settembre 2024 con motivazione 1.m (settore di riferimento)._x000a_Nata nel 2019._x000a_Prodotti: Pluretana (per la moda e abbigliamento prodotto più leggero, sottile, flessibile ) e bio attributed PVC._x000a_Fatturato: 2023: €50k; 2024e: €90k; 2025e: €1,2m; 2026e: €3,4m._x000a_Fundraised: pre seed round €300k con CDP e Plug&amp;Play_x000a_Fundraising: €1m (di €500k già committed da CDP) ad una valutazione di €8,5m._x000a__x000a_&gt; Fatta call il 11/11. Motivo rejection: fase di vita "/>
    <d v="2024-09-18T00:00:00"/>
    <x v="264"/>
    <s v="OUT"/>
    <m/>
    <m/>
    <m/>
    <m/>
    <m/>
    <m/>
    <m/>
    <m/>
    <m/>
    <m/>
    <m/>
    <m/>
    <m/>
    <m/>
    <m/>
    <m/>
    <m/>
    <m/>
    <m/>
    <m/>
    <m/>
    <m/>
    <m/>
    <m/>
    <m/>
  </r>
  <r>
    <s v="Ok"/>
    <s v="Ok"/>
    <s v="Ok"/>
    <x v="80"/>
    <m/>
    <n v="3425"/>
    <x v="1504"/>
    <s v="Italy"/>
    <s v="Catania"/>
    <x v="9"/>
    <x v="7"/>
    <x v="1502"/>
    <m/>
    <s v="Start-up stage\Venture"/>
    <s v="Giulia Di Mascio-PwC"/>
    <s v="Advisor"/>
    <s v="Giulia Di Mascio"/>
    <s v="giulia.di.mascio@pwc.com"/>
    <x v="912"/>
    <d v="2024-09-23T00:00:00"/>
    <x v="0"/>
    <s v="VV5"/>
    <m/>
    <x v="5"/>
    <m/>
    <m/>
    <s v="In contatto con il team VV6._x000a__x000a_&gt; motivo rejection: settore di riferimento."/>
    <d v="2024-09-18T00:00:00"/>
    <x v="80"/>
    <s v="OUT"/>
    <m/>
    <m/>
    <m/>
    <m/>
    <m/>
    <m/>
    <m/>
    <m/>
    <m/>
    <m/>
    <m/>
    <m/>
    <m/>
    <m/>
    <m/>
    <m/>
    <m/>
    <m/>
    <m/>
    <m/>
    <m/>
    <m/>
    <m/>
    <m/>
    <m/>
  </r>
  <r>
    <s v="Ok"/>
    <s v="Ok"/>
    <s v="Ok"/>
    <x v="80"/>
    <m/>
    <n v="3426"/>
    <x v="1505"/>
    <s v="Italy"/>
    <s v="Catania"/>
    <x v="9"/>
    <x v="9"/>
    <x v="1503"/>
    <m/>
    <s v="Start-up stage\Venture"/>
    <s v="Giulia Di Mascio-PwC"/>
    <s v="Advisor"/>
    <s v="Giulia Di Mascio"/>
    <s v="giulia.di.mascio@pwc.com"/>
    <x v="912"/>
    <d v="2024-09-23T00:00:00"/>
    <x v="0"/>
    <s v="VV5"/>
    <m/>
    <x v="5"/>
    <m/>
    <m/>
    <s v="In contatto con il team VV6._x000a__x000a_&gt; motivo rejection: settore di riferimento."/>
    <d v="2024-09-18T00:00:00"/>
    <x v="80"/>
    <s v="OUT"/>
    <m/>
    <m/>
    <m/>
    <m/>
    <m/>
    <m/>
    <m/>
    <m/>
    <m/>
    <m/>
    <m/>
    <m/>
    <m/>
    <m/>
    <m/>
    <m/>
    <m/>
    <m/>
    <m/>
    <m/>
    <m/>
    <m/>
    <m/>
    <m/>
    <m/>
  </r>
  <r>
    <s v="Ok"/>
    <s v="Ok"/>
    <s v="Ok"/>
    <x v="80"/>
    <m/>
    <n v="3427"/>
    <x v="1506"/>
    <s v="Italy"/>
    <s v="N.A. Italy"/>
    <x v="3"/>
    <x v="2"/>
    <x v="1504"/>
    <m/>
    <s v="Other early stage\Late stage"/>
    <s v="Luigi Nicastro-Mazars"/>
    <s v="Advisor"/>
    <s v="Luigi Nicastro"/>
    <s v="luigi.nicastro@forvismazars.com"/>
    <x v="912"/>
    <d v="2024-09-23T00:00:00"/>
    <x v="0"/>
    <s v="VV5"/>
    <m/>
    <x v="2"/>
    <m/>
    <m/>
    <s v="Ricavi: 2020: €1m; 2021: €1,5m; 2022: €1,9m; 2023: €2,1m; 2024 YTD (aprile): €800k._x000a_Fundraising: Gli attuali soci intendono cedere fino al 100% delle quote della Società ad un investitore che sostenga la crescita e lo sviluppo dell’azienda, garantendone la continuità_x000a__x000a_&gt; Motivo rejection: struttura del round, settore di riferimento e taglio consulenziale."/>
    <d v="2024-09-18T00:00:00"/>
    <x v="80"/>
    <s v="OUT"/>
    <m/>
    <m/>
    <m/>
    <m/>
    <m/>
    <m/>
    <m/>
    <m/>
    <m/>
    <m/>
    <m/>
    <m/>
    <m/>
    <m/>
    <m/>
    <m/>
    <m/>
    <m/>
    <m/>
    <m/>
    <m/>
    <m/>
    <m/>
    <m/>
    <m/>
  </r>
  <r>
    <s v="Ok"/>
    <s v="Ok"/>
    <s v="Ok"/>
    <x v="118"/>
    <m/>
    <n v="3429"/>
    <x v="1507"/>
    <s v="Italy"/>
    <s v="Milano"/>
    <x v="0"/>
    <x v="1"/>
    <x v="1505"/>
    <m/>
    <s v="Start-up stage\Venture"/>
    <s v="Giuseppe Arturo-StartLab"/>
    <s v="Advisor"/>
    <s v="Giuseppe Arturo"/>
    <s v="giuseppe@startlabservice.it"/>
    <x v="913"/>
    <d v="2024-10-22T00:00:00"/>
    <x v="0"/>
    <s v="VV5"/>
    <m/>
    <x v="1"/>
    <m/>
    <m/>
    <s v="Segnalata ad Amedeo._x000a_KHT offre un SaaS B2B per la gestione del magazzino e delle vendite, sia online che offline, e un e-commerce B2C per la vendita di acqua minerale. Queste soluzioni mirano a digitalizzare i piccoli distributori locali, consentendo loro di competere in modo più efficace nel mercato della consegna di acqua a domicilio._x000a_Business model:_x000a_-_x0009_Saas B2B per la gestione del magazzino e gestire le vendite online e offline (Jimmy) li digitalizza e dall’altra parte quando sono digitalizzati pòossono operare su fontilio in quella zona;_x000a_-_x0009_B2C: e-commerce B2C per la vendita online di acqua minerale (Fontilio)._x000a_Competitor: B2B: Bollicine (software di Zucchetti orientato al grande grossista), Cargoful. Nel B2C: Bevy (modello end to end pari alle realtà locali) e realtà locali (potrebbero essere potenziali clienti)_x000a_Fundraising: Round da €500k prevalentemente per l’area vendita._x000a__x000a_&gt; Fatta call il 15/10. Motivo rejection: business model poco sclabile, bevy era più avanti."/>
    <d v="2024-09-19T00:00:00"/>
    <x v="118"/>
    <s v="OUT"/>
    <m/>
    <m/>
    <m/>
    <m/>
    <m/>
    <m/>
    <m/>
    <m/>
    <m/>
    <m/>
    <m/>
    <m/>
    <m/>
    <m/>
    <m/>
    <m/>
    <m/>
    <m/>
    <m/>
    <m/>
    <m/>
    <m/>
    <m/>
    <m/>
    <m/>
  </r>
  <r>
    <s v="Ok"/>
    <s v="Ok"/>
    <s v="Ok"/>
    <x v="64"/>
    <m/>
    <n v="3430"/>
    <x v="1508"/>
    <s v="Italy"/>
    <s v="Torino"/>
    <x v="11"/>
    <x v="2"/>
    <x v="1506"/>
    <m/>
    <s v="Other early stage\Late stage"/>
    <s v="Nicola Cimmino"/>
    <s v="Proprietaria"/>
    <s v="Nicola Cimmino"/>
    <s v="cimmino@vertis.it"/>
    <x v="914"/>
    <d v="2024-09-30T00:00:00"/>
    <x v="0"/>
    <s v="VV5"/>
    <m/>
    <x v="2"/>
    <m/>
    <m/>
    <s v="L'azienda ha ottenuto finanziamenti significativi, tra cui 24 milioni di euro da investitori come Azimut, United Ventures e Banca Sella. Inoltre, Young Platform si sta evolvendo verso la creazione di una &quot;crypto bank&quot; che integrerà i vantaggi della finanza tradizionale con le innovazioni del web3, offrendo servizi bancari completi e soluzioni di investimento personalizzate._x000a_La società ha sede legale a Torino, presso I3P Scpa, e una sede operativa a Roma, presso l'Università degli Studi di Roma “Tor Vergata”._x000a_Business model: Young si occupa principalmente di B2C con più di 1,4M di utenti registrati a Step e più di 650k di utenti registrati all’Exchange._x000a_Fatturato: 2023: €1,34m 2024e: €3,42m; 2025e: €4,89m; 2026e: €5,07m_x000a_EBITDA 2023: -€4,8m_x000a__x000a_&gt; motivo rejection: round alto e valutazione alta."/>
    <d v="2024-09-20T00:00:00"/>
    <x v="64"/>
    <s v="OUT"/>
    <m/>
    <m/>
    <m/>
    <m/>
    <m/>
    <m/>
    <m/>
    <m/>
    <m/>
    <m/>
    <m/>
    <m/>
    <m/>
    <m/>
    <m/>
    <m/>
    <m/>
    <m/>
    <m/>
    <m/>
    <m/>
    <m/>
    <m/>
    <m/>
    <m/>
  </r>
  <r>
    <s v="Ok"/>
    <s v="Ok"/>
    <s v="Ok"/>
    <x v="64"/>
    <m/>
    <n v="3431"/>
    <x v="1509"/>
    <s v="Italy"/>
    <s v="Foggia"/>
    <x v="6"/>
    <x v="10"/>
    <x v="1507"/>
    <m/>
    <s v="Start-up stage\Venture"/>
    <s v="Nicola Cimmino"/>
    <s v="Proprietaria"/>
    <s v="Nicola Cimmino"/>
    <s v="cimmino@vertis.it"/>
    <x v="914"/>
    <d v="2024-09-30T00:00:00"/>
    <x v="0"/>
    <s v="VV5"/>
    <m/>
    <x v="5"/>
    <m/>
    <m/>
    <s v="Brevetti: LEB World ha un portfolio di 12 brevetti, gestito da PRAXI SpA, e ha ricevuto riconoscimenti importanti come il Beauty Innovation Awards di Los Angeles, dove il loro prodotto Gel Polish è stato premiato come miglior prodotto dell'anno 2023._x000a_Fundraised I finanziamenti ottenuti fino ad oggi includono circa €350.000 dal bando Tecnonidi Puglia, €320.000 da Business Angels, e €739.000 dal bando Smart&amp;Start di Invitalia, oltre a €400.000 di credito bancario._x000a__x000a_&gt; motivo rejection: settore di riferimento e Business Model B2C. In comune con team VV6."/>
    <d v="2024-09-20T00:00:00"/>
    <x v="64"/>
    <s v="OUT"/>
    <m/>
    <m/>
    <m/>
    <m/>
    <m/>
    <m/>
    <m/>
    <m/>
    <m/>
    <m/>
    <m/>
    <m/>
    <m/>
    <m/>
    <m/>
    <m/>
    <m/>
    <m/>
    <m/>
    <m/>
    <m/>
    <m/>
    <m/>
    <m/>
    <m/>
  </r>
  <r>
    <s v="Ok"/>
    <s v="Ok"/>
    <s v="Ok"/>
    <x v="64"/>
    <m/>
    <n v="3432"/>
    <x v="1510"/>
    <s v="Italy"/>
    <s v="Piacenza"/>
    <x v="1"/>
    <x v="8"/>
    <x v="1508"/>
    <m/>
    <s v="Start-up stage\Venture"/>
    <s v="Raffaele Bini"/>
    <s v="Dottore commercialista"/>
    <s v="Raffaele Bini"/>
    <s v="r.bini@binibrascio.it"/>
    <x v="914"/>
    <d v="2024-09-30T00:00:00"/>
    <x v="0"/>
    <s v="VV5"/>
    <m/>
    <x v="3"/>
    <s v="Yes"/>
    <m/>
    <s v="Funzionamento della tecnologia:_x000a_Materiali di ingresso:  L'azienda è in grado di trattare vari tipi di rifiuti, inclusi rifiuti compositi di carta, plastica, alluminio e colle, abbigliamento in fibra e cotone, rifiuti dell'industria tessile, rifiuti derivanti dallo smantellamento di veicoli fuori uso, e rifiuti urbani._x000a_Processo: Eco Circular utilizza un processo di depolimerizzazione termomeccanica che scompone i polimeri nei loro componenti originali, come idrocarburi, che possono essere utilizzati per la produzione di energia._x000a_Prodotti finali: Dalla lavorazione si ottengono gas (30%), liquido combustibile (40%) e carbon black (30%). Questi prodotti possono essere utilizzati per la produzione di energia, per l'autotrazione, o come materie prime in vari settori industriali, tra cui la produzione di nuovi pneumatici e l'industria chimica._x000a_Brevetto: La tecnologia utilizzata è protetta da brevetto e attualmente non ha concorrenti diretti, posizionando l'azienda in una posizione di vantaggio nel mercato del riciclo._x000a__x000a_&gt; motivo rejection: fase di vita. Fondatore di circa 70 anni, tecnologia interessante, anche se ancora a TRL 6-7. Da monitorare."/>
    <d v="2024-09-20T00:00:00"/>
    <x v="64"/>
    <s v="OUT"/>
    <m/>
    <m/>
    <m/>
    <m/>
    <m/>
    <m/>
    <m/>
    <m/>
    <m/>
    <m/>
    <m/>
    <m/>
    <m/>
    <m/>
    <m/>
    <m/>
    <m/>
    <m/>
    <m/>
    <m/>
    <m/>
    <m/>
    <m/>
    <m/>
    <m/>
  </r>
  <r>
    <s v="Ok"/>
    <s v="Ok"/>
    <s v="Ok"/>
    <x v="64"/>
    <m/>
    <n v="3435"/>
    <x v="1511"/>
    <s v="Italy"/>
    <s v="Udine"/>
    <x v="17"/>
    <x v="7"/>
    <x v="1509"/>
    <m/>
    <s v="Start-up stage\Venture"/>
    <s v="Autocandidatura"/>
    <s v="Autocandidatura"/>
    <s v="Enrico Montanaro"/>
    <s v="e.montanaro@agreenbiosolu"/>
    <x v="913"/>
    <d v="2024-09-30T00:00:00"/>
    <x v="0"/>
    <s v="VV5"/>
    <m/>
    <x v="5"/>
    <m/>
    <m/>
    <s v="Agreen Biosolutions si concentra sulla produzione di oli ozonizzati per vari settori, tra cui cosmetico, medico, agricolo e industriale. L'ozono, noto per essere un efficace biocida naturale, viene stabilizzato all'interno dell'olio attraverso un processo chimico naturale, permettendo la sua distribuzione su larga scala._x000a_Modello di Business: L'azienda opera secondo un modello B2B, vendendo gli oli ozonizzati a imprese che li formulano e distribuiscono come prodotti finali._x000a_Fundaraised: Agreen Biosolutions ha raccolto €170.000 in finanziamenti pre-seed._x000a_Fundaraising: Round da €2-2,5 milioni entro il primo trimestre del 2025 per registrare gli ingredienti attivi nell'UE, costruire l'impianto industriale e rafforzare il team._x000a__x000a_&gt; motivo rejection: settore di riferimento e fase di vita (prodotto non ancora a mercato)."/>
    <d v="2024-09-19T00:00:00"/>
    <x v="64"/>
    <s v="OUT"/>
    <m/>
    <m/>
    <m/>
    <m/>
    <m/>
    <m/>
    <m/>
    <m/>
    <m/>
    <m/>
    <m/>
    <m/>
    <m/>
    <m/>
    <m/>
    <m/>
    <m/>
    <m/>
    <m/>
    <m/>
    <m/>
    <m/>
    <m/>
    <m/>
    <m/>
  </r>
  <r>
    <s v="Ok"/>
    <s v="Ok"/>
    <s v="Ok"/>
    <x v="229"/>
    <m/>
    <n v="3436"/>
    <x v="1512"/>
    <s v="Italy"/>
    <s v="Milano"/>
    <x v="0"/>
    <x v="3"/>
    <x v="1510"/>
    <m/>
    <s v="Start-up stage\Venture"/>
    <s v="Alessandro Pontari"/>
    <s v="Proprietaria"/>
    <s v="Federico Quarato"/>
    <s v="federico.quarato@klearfinance.com"/>
    <x v="915"/>
    <d v="2025-02-07T00:00:00"/>
    <x v="0"/>
    <s v="VV5"/>
    <m/>
    <x v="3"/>
    <s v="Yes"/>
    <m/>
    <s v="Bocciata a ottobre 2024 con motivazione 1.a, da monitorare._x000a_Business model: B2B e B2C. Piattaforma P2P, che connette direttamente prestatori e mutuatari, eliminando l'intermediario bancario e riducendo così i costi associati. _x000a_Subscription model. Prodotto in beta con 100 utenti. Buona richiesta da parte di utenti della app (zero marketing). Anche su tik tok numero elevato di visualizzazioni._x000a_Fundraised: €1m._x000a_Fundraising: nel 2Q 2025 apriranno un round da €4m._x000a__x000a_&gt; Fatta call il 7/02. Settore interessante (anche se con precedenti non di successo) ma sono ancora agli inizi. Faremo a intro a Founders Factory/Mediobanca. Fatto presente che per noi è più interessante/adatto la go-to-market B2B/welfare."/>
    <d v="2024-09-23T00:00:00"/>
    <x v="229"/>
    <s v="OUT"/>
    <m/>
    <m/>
    <m/>
    <m/>
    <m/>
    <m/>
    <m/>
    <m/>
    <m/>
    <m/>
    <m/>
    <m/>
    <m/>
    <m/>
    <m/>
    <m/>
    <m/>
    <m/>
    <m/>
    <m/>
    <m/>
    <m/>
    <m/>
    <m/>
    <m/>
  </r>
  <r>
    <s v="Ok"/>
    <s v="Ok"/>
    <s v="Ok"/>
    <x v="64"/>
    <m/>
    <n v="3438"/>
    <x v="1513"/>
    <s v="Italy"/>
    <s v="Firenze"/>
    <x v="19"/>
    <x v="1"/>
    <x v="1511"/>
    <m/>
    <s v="Start-up stage\Venture"/>
    <s v="Autocandidatura"/>
    <s v="Autocandidatura"/>
    <s v="Vincenzo Nuzzo"/>
    <s v="info@sophia-edu.com"/>
    <x v="916"/>
    <d v="2024-09-30T00:00:00"/>
    <x v="0"/>
    <s v="VV5"/>
    <m/>
    <x v="3"/>
    <s v="Yes"/>
    <m/>
    <s v="Segnalata ad Amedeo._x000a_Fatturato previsto: 1 anno: €302k; 2 anno: €956k; 3 anno: €2,9m; 4 anno: €6,3m._x000a_Fundraising: €200k._x000a__x000a_&gt; motivo rejection: fase di vita pre-seed e struttura dell'operazione (ticket da €200k)._x000a__x000a_Da monitorare"/>
    <d v="2024-09-24T00:00:00"/>
    <x v="64"/>
    <s v="OUT"/>
    <m/>
    <m/>
    <m/>
    <m/>
    <m/>
    <m/>
    <m/>
    <m/>
    <m/>
    <m/>
    <m/>
    <m/>
    <m/>
    <m/>
    <m/>
    <m/>
    <m/>
    <m/>
    <m/>
    <m/>
    <m/>
    <m/>
    <m/>
    <m/>
    <m/>
  </r>
  <r>
    <s v="Ok"/>
    <s v="Ok"/>
    <s v="Ok"/>
    <x v="64"/>
    <m/>
    <n v="3439"/>
    <x v="1514"/>
    <s v="Italy"/>
    <s v="Caltanissetta"/>
    <x v="9"/>
    <x v="10"/>
    <x v="1512"/>
    <m/>
    <s v="Start-up stage\Venture"/>
    <s v="Cuccio Emanuele_x000a_(Clessidra SGR)"/>
    <s v="Investitori professionali"/>
    <s v="Emanuele Cuccio"/>
    <s v="E.Cuccio@clessidrasgr.it"/>
    <x v="915"/>
    <d v="2024-09-30T00:00:00"/>
    <x v="0"/>
    <s v="VV5"/>
    <m/>
    <x v="5"/>
    <m/>
    <m/>
    <s v="Ricavi: 1 anno: €604k; 2 anno: €2,4m; 3 anno: €3,9m; 4 anno: €5,6m_x000a__x000a_&gt; Motivo rejection: settore di riferimento. Non va mandata mail di rejection. In contatto anche con team VV6."/>
    <d v="2024-09-23T00:00:00"/>
    <x v="64"/>
    <s v="OUT"/>
    <m/>
    <m/>
    <m/>
    <m/>
    <m/>
    <m/>
    <m/>
    <m/>
    <m/>
    <m/>
    <m/>
    <m/>
    <m/>
    <m/>
    <m/>
    <m/>
    <m/>
    <m/>
    <m/>
    <m/>
    <m/>
    <m/>
    <m/>
    <m/>
    <m/>
  </r>
  <r>
    <s v="Ok"/>
    <s v="Ok"/>
    <s v="Ok"/>
    <x v="64"/>
    <m/>
    <n v="3441"/>
    <x v="1515"/>
    <s v="Italy"/>
    <s v="Roma"/>
    <x v="7"/>
    <x v="1"/>
    <x v="1513"/>
    <m/>
    <s v="Start-up stage\Venture"/>
    <s v="Autocandidatura"/>
    <s v="Autocandidatura"/>
    <s v="Andrea Gallo"/>
    <s v="a.gallo@fasi.eu"/>
    <x v="916"/>
    <d v="2024-09-30T00:00:00"/>
    <x v="0"/>
    <s v="VV5"/>
    <m/>
    <x v="5"/>
    <m/>
    <m/>
    <s v="Team: 4 persone_x000a__x000a_&gt; Motivo rejection: settore di riferimento. "/>
    <d v="2024-09-24T00:00:00"/>
    <x v="64"/>
    <s v="OUT"/>
    <m/>
    <m/>
    <m/>
    <m/>
    <m/>
    <m/>
    <m/>
    <m/>
    <m/>
    <m/>
    <m/>
    <m/>
    <m/>
    <m/>
    <m/>
    <m/>
    <m/>
    <m/>
    <m/>
    <m/>
    <m/>
    <m/>
    <m/>
    <m/>
    <m/>
  </r>
  <r>
    <s v="Ok"/>
    <s v="Ok"/>
    <s v="Ok"/>
    <x v="2"/>
    <m/>
    <n v="3442"/>
    <x v="1516"/>
    <s v="Italy"/>
    <s v="Padova"/>
    <x v="13"/>
    <x v="1"/>
    <x v="1514"/>
    <m/>
    <s v="Start-up stage\Venture"/>
    <s v="Chiara Morsa"/>
    <s v="Proprietaria"/>
    <s v="Anna Vinci"/>
    <s v="anna@ciaoelsa.com"/>
    <x v="917"/>
    <d v="2025-02-13T00:00:00"/>
    <x v="7"/>
    <s v="VV5"/>
    <m/>
    <x v="4"/>
    <m/>
    <m/>
    <s v="Nati a marzo 2023_x000a_Team: 6 persone._x000a_Pricing: Formaizone in azienda: da €500 (sessioni collettive); Elsa Premium: €149 (consulenza indivisuale)_x000a_Ricavi: €10-12k/mese, 2024e: €100k-€120k._x000a_Competitor: PensionBee (UK), Penfold (UK), ProfilePensions (UK, acquisita da Moneyfarm), Kota (Ireland), Epsor (Francia), Easyvest (Germania)._x000a_Fundraised: €330k ad una pre money di €2,7m con family e friends e BA._x000a__x000a_&gt; fatta call il 13/02, analisi in corso."/>
    <d v="2024-09-25T00:00:00"/>
    <x v="2"/>
    <m/>
    <m/>
    <m/>
    <m/>
    <m/>
    <m/>
    <m/>
    <m/>
    <m/>
    <m/>
    <m/>
    <m/>
    <m/>
    <m/>
    <m/>
    <m/>
    <m/>
    <m/>
    <m/>
    <m/>
    <m/>
    <m/>
    <m/>
    <m/>
    <m/>
    <m/>
  </r>
  <r>
    <s v="Ok"/>
    <s v="Ok"/>
    <s v="Ok"/>
    <x v="118"/>
    <m/>
    <n v="3443"/>
    <x v="1517"/>
    <s v="Italy"/>
    <s v="Torino"/>
    <x v="11"/>
    <x v="3"/>
    <x v="1515"/>
    <m/>
    <s v="Start-up stage\Venture"/>
    <s v="Autocandidatura"/>
    <s v="Autocandidatura"/>
    <s v="Gianfranco Quaglia"/>
    <s v="g.quaglia@ider.com"/>
    <x v="917"/>
    <d v="2024-10-22T00:00:00"/>
    <x v="0"/>
    <s v="VV5"/>
    <m/>
    <x v="1"/>
    <m/>
    <m/>
    <s v="Segnalata ad Amedeo._x000a_Prodotto: Utilizza un engine per salvare i dati su un cloud sicuro, con applicazioni aggiuntive che offrono autenticazione senza password, autenticazione multifattore e una gestione completa dell'identità digitale, migliorando sicurezza e accesso ai dati._x000a_Revenue model: installazione gratuita e pacchetti di utenti acquistabili. Per clienti piccoli viene imposta una soglia (500 utenti per l’autenticazione), con promemoria o blocco del sistema al raggiungimento della soglia. Per partner medio-grandi, viene offerto un plug-in con utenti illimitati, assistenza prioritaria, e un costo basato sull'integrazione dei sistemi e sul flusso previsto di utenti._x000a_Ricavi 2024e: €75k, la società di fatto non è stata ancora costituita._x000a_Fundraising: €500k._x000a__x000a_&gt; Fatta call il 18/10. Motivo rejection: modello di business poco scalabile al momento, quando ci sarà il modello satispay diventerà probabilmente più scalabile. Dubbi anche su fase di vita (al momento non c’è effettivamente la società bisognerebbe creare uno spin off) e sul management team (ha avuto molti cambi di management)."/>
    <d v="2024-09-25T00:00:00"/>
    <x v="118"/>
    <s v="OUT"/>
    <m/>
    <m/>
    <m/>
    <m/>
    <m/>
    <m/>
    <m/>
    <m/>
    <m/>
    <m/>
    <m/>
    <m/>
    <m/>
    <m/>
    <m/>
    <m/>
    <m/>
    <m/>
    <m/>
    <m/>
    <m/>
    <m/>
    <m/>
    <m/>
    <m/>
  </r>
  <r>
    <s v="Ok"/>
    <s v="Ok"/>
    <s v="Ok"/>
    <x v="126"/>
    <m/>
    <n v="3444"/>
    <x v="1518"/>
    <s v="Italy"/>
    <s v="Napoli"/>
    <x v="12"/>
    <x v="1"/>
    <x v="1516"/>
    <m/>
    <s v="Other early stage\Late stage"/>
    <s v="Autocandidatura"/>
    <s v="Autocandidatura"/>
    <s v="Antonio Beneduce"/>
    <s v="beneduce@deltronics.it"/>
    <x v="918"/>
    <d v="2024-10-07T00:00:00"/>
    <x v="0"/>
    <s v="VV5"/>
    <m/>
    <x v="5"/>
    <m/>
    <m/>
    <s v="Segnalata ad Amedeo._x000a_Il deck non contiene informazioni economiche._x000a__x000a_&gt; motivo rejection: settore di riferimento. Capire anche con fondo VV6 (sede Napoli)."/>
    <d v="2024-09-27T00:00:00"/>
    <x v="126"/>
    <s v="OUT"/>
    <m/>
    <m/>
    <m/>
    <m/>
    <m/>
    <m/>
    <m/>
    <m/>
    <m/>
    <m/>
    <m/>
    <m/>
    <m/>
    <m/>
    <m/>
    <m/>
    <m/>
    <m/>
    <m/>
    <m/>
    <m/>
    <m/>
    <m/>
    <m/>
    <m/>
  </r>
  <r>
    <s v="Ok"/>
    <s v="Ok"/>
    <s v="Ok"/>
    <x v="126"/>
    <m/>
    <n v="3445"/>
    <x v="1519"/>
    <s v="Italy"/>
    <s v="N.A. Italy"/>
    <x v="3"/>
    <x v="5"/>
    <x v="1517"/>
    <m/>
    <s v="Other early stage\Late stage"/>
    <s v="Luigi Nicastro-Mazars"/>
    <s v="Advisor"/>
    <s v="Luigi Nicastro"/>
    <s v="luigi.nicastro@forvismazars.com"/>
    <x v="918"/>
    <d v="2024-10-07T00:00:00"/>
    <x v="0"/>
    <s v="VV5"/>
    <m/>
    <x v="3"/>
    <m/>
    <m/>
    <s v="Ricavi: 2018: €6,5m; 2019: €8,5m; 2020: €7,7m; 2021: €9,7m; 2022: €12,7m._x000a__x000a_&gt; motivo rejection: fase troppo avanzata di vita. Da chiarire per quale società è aperto il fundraising (sono 5 società di cui una italiana nata nel 2022)."/>
    <d v="2024-09-27T00:00:00"/>
    <x v="126"/>
    <s v="OUT"/>
    <m/>
    <m/>
    <m/>
    <m/>
    <m/>
    <m/>
    <m/>
    <m/>
    <m/>
    <m/>
    <m/>
    <m/>
    <m/>
    <m/>
    <m/>
    <m/>
    <m/>
    <m/>
    <m/>
    <m/>
    <m/>
    <m/>
    <m/>
    <m/>
    <m/>
  </r>
  <r>
    <s v="Ok"/>
    <s v="Ok"/>
    <s v="Ok"/>
    <x v="126"/>
    <m/>
    <n v="3447"/>
    <x v="1520"/>
    <s v="Italy"/>
    <s v="Bologna"/>
    <x v="1"/>
    <x v="1"/>
    <x v="1518"/>
    <m/>
    <s v="Start-up stage\Venture"/>
    <s v="Patrizio Guido Altieri-BINP"/>
    <s v="Advisor"/>
    <s v="Patrizio Guido Altieri"/>
    <s v="patrizio.altieri@binp.it"/>
    <x v="918"/>
    <d v="2024-10-07T00:00:00"/>
    <x v="0"/>
    <s v="VV5"/>
    <m/>
    <x v="5"/>
    <m/>
    <m/>
    <s v="Business model: freemium (versione base), premium dealer: da €279/mese, premium buyer: €39/mese._x000a_Ricavi: Y1e: €1,8m; Y2e: €4,5m; Y3e: €7,1m._x000a_Fundraising: €250k._x000a__x000a_&gt; motivo rejection: settore di riferimento."/>
    <d v="2024-09-27T00:00:00"/>
    <x v="126"/>
    <s v="OUT"/>
    <m/>
    <m/>
    <m/>
    <m/>
    <m/>
    <m/>
    <m/>
    <m/>
    <m/>
    <m/>
    <m/>
    <m/>
    <m/>
    <m/>
    <m/>
    <m/>
    <m/>
    <m/>
    <m/>
    <m/>
    <m/>
    <m/>
    <m/>
    <m/>
    <m/>
  </r>
  <r>
    <s v="Ok"/>
    <s v="Ok"/>
    <s v="Ok"/>
    <x v="126"/>
    <m/>
    <n v="3450"/>
    <x v="1521"/>
    <s v="Italy"/>
    <s v="Genova"/>
    <x v="14"/>
    <x v="1"/>
    <x v="1519"/>
    <m/>
    <s v="Start-up stage\Venture"/>
    <s v="Raffaele Bini"/>
    <s v="Dottore commercialista"/>
    <s v="Raffaele Bini"/>
    <s v="r.bini@binibrascio.it"/>
    <x v="919"/>
    <d v="2024-10-07T00:00:00"/>
    <x v="0"/>
    <s v="VV5"/>
    <m/>
    <x v="5"/>
    <m/>
    <m/>
    <s v="Il deck non contiene informazioni economiche._x000a__x000a_&gt; motivo rejection: settore di riferimento (chiedere a Giacomo)."/>
    <d v="2024-10-01T00:00:00"/>
    <x v="126"/>
    <s v="OUT"/>
    <m/>
    <m/>
    <m/>
    <m/>
    <m/>
    <m/>
    <m/>
    <m/>
    <m/>
    <m/>
    <m/>
    <m/>
    <m/>
    <m/>
    <m/>
    <m/>
    <m/>
    <m/>
    <m/>
    <m/>
    <m/>
    <m/>
    <m/>
    <m/>
    <m/>
  </r>
  <r>
    <s v="Ok"/>
    <s v="Ok"/>
    <s v="Ok"/>
    <x v="126"/>
    <m/>
    <n v="3451"/>
    <x v="1522"/>
    <s v="Italy"/>
    <s v="Bari"/>
    <x v="6"/>
    <x v="1"/>
    <x v="1520"/>
    <m/>
    <s v="Start-up stage\Venture"/>
    <s v="Autocandidatura"/>
    <s v="Autocandidatura"/>
    <s v="Norbert Romfeld"/>
    <s v="romfeld@petmora.com"/>
    <x v="919"/>
    <d v="2024-10-07T00:00:00"/>
    <x v="0"/>
    <s v="VV5"/>
    <m/>
    <x v="3"/>
    <m/>
    <m/>
    <s v="Team: 5 persone._x000a_Ricavi: 1 anno attesi: €15k; 2 anno attesi: €276k; 3 anno attesi: €1,1m._x000a__x000a_&gt; motivo rejection: fase di vita e settore di riferimento (capire con fondo VV6, sede a Bari)."/>
    <d v="2024-10-01T00:00:00"/>
    <x v="126"/>
    <s v="OUT"/>
    <m/>
    <m/>
    <m/>
    <m/>
    <m/>
    <m/>
    <m/>
    <m/>
    <m/>
    <m/>
    <m/>
    <m/>
    <m/>
    <m/>
    <m/>
    <m/>
    <m/>
    <m/>
    <m/>
    <m/>
    <m/>
    <m/>
    <m/>
    <m/>
    <m/>
  </r>
  <r>
    <s v="Ok"/>
    <s v="Ok"/>
    <s v="Ok"/>
    <x v="126"/>
    <m/>
    <n v="3452"/>
    <x v="1523"/>
    <s v="Italy"/>
    <s v="Pistoia "/>
    <x v="19"/>
    <x v="9"/>
    <x v="1521"/>
    <m/>
    <s v="Start-up stage\Venture"/>
    <s v="Autocandidatura"/>
    <s v="Autocandidatura"/>
    <s v="Tommaso Dami"/>
    <s v="tommaso@ageroliva.it"/>
    <x v="919"/>
    <d v="2024-10-07T00:00:00"/>
    <x v="0"/>
    <s v="VV5"/>
    <m/>
    <x v="5"/>
    <m/>
    <m/>
    <s v="Fundraising: €1m ad una pre money di €6,6m_x000a__x000a_&gt; motivo rejection: settore di riferimento."/>
    <d v="2024-10-01T00:00:00"/>
    <x v="126"/>
    <s v="OUT"/>
    <m/>
    <m/>
    <m/>
    <m/>
    <m/>
    <m/>
    <m/>
    <m/>
    <m/>
    <m/>
    <m/>
    <m/>
    <m/>
    <m/>
    <m/>
    <m/>
    <m/>
    <m/>
    <m/>
    <m/>
    <m/>
    <m/>
    <m/>
    <m/>
    <m/>
  </r>
  <r>
    <s v="Ok"/>
    <s v="Ok"/>
    <s v="Ok"/>
    <x v="264"/>
    <m/>
    <n v="763"/>
    <x v="1524"/>
    <s v="Italy"/>
    <s v="Pisa"/>
    <x v="19"/>
    <x v="7"/>
    <x v="1522"/>
    <m/>
    <s v="Start-up stage\Venture"/>
    <s v="Federico Davini-a11venture"/>
    <s v="Investitori professionali"/>
    <s v="Andrea Arienti"/>
    <s v="a.arienti@3dnextech.com"/>
    <x v="920"/>
    <d v="2024-11-18T00:00:00"/>
    <x v="0"/>
    <s v="VV5"/>
    <m/>
    <x v="3"/>
    <m/>
    <m/>
    <s v="Team: 10 persone._x000a_Brevetti: 19 brevetti alcuni sono depositati altri concessi._x000a_Ricavi: 2024e: €60-70k; 2025e: €800k._x000a_Fundraised: €1,7m ad una valutazione post-money di €6m da CDP ed Eureka!._x000a_Fundraising: €5m (soft commitment da CDP ed Eureka!)._x000a__x000a_&gt; Fatta call il 11/11. Motivo rejection: fase di vita. Ci inviano documentazione su tecnologia, prodotto e BP."/>
    <d v="2018-12-20T00:00:00"/>
    <x v="264"/>
    <s v="OUT"/>
    <m/>
    <m/>
    <m/>
    <m/>
    <m/>
    <m/>
    <m/>
    <m/>
    <m/>
    <m/>
    <m/>
    <m/>
    <m/>
    <m/>
    <m/>
    <m/>
    <m/>
    <m/>
    <m/>
    <m/>
    <m/>
    <m/>
    <m/>
    <m/>
    <m/>
  </r>
  <r>
    <s v="Ok"/>
    <s v="Ok"/>
    <s v="Ok"/>
    <x v="168"/>
    <m/>
    <n v="3454"/>
    <x v="1525"/>
    <s v="Italy"/>
    <s v="Pisa"/>
    <x v="19"/>
    <x v="3"/>
    <x v="1523"/>
    <m/>
    <s v="Start-up stage\Venture"/>
    <s v="Autocandidatura"/>
    <s v="Autocandidatura"/>
    <s v="Michele Grassi"/>
    <s v="michele@mathclick.ai"/>
    <x v="919"/>
    <d v="2024-11-11T00:00:00"/>
    <x v="0"/>
    <s v="VV5"/>
    <m/>
    <x v="3"/>
    <m/>
    <m/>
    <s v="Fundraised: €700k tra equity e debito._x000a_Fundraising: €500k-€1m._x000a__x000a_&gt; Fatta call il 25/10. Motivo rejection: fase di vita"/>
    <d v="2024-10-01T00:00:00"/>
    <x v="168"/>
    <s v="OUT"/>
    <m/>
    <m/>
    <m/>
    <m/>
    <m/>
    <m/>
    <m/>
    <m/>
    <m/>
    <m/>
    <m/>
    <m/>
    <m/>
    <m/>
    <m/>
    <m/>
    <m/>
    <m/>
    <m/>
    <m/>
    <m/>
    <m/>
    <m/>
    <m/>
    <m/>
  </r>
  <r>
    <s v="Ok"/>
    <s v="Ok"/>
    <s v="Ok"/>
    <x v="71"/>
    <m/>
    <n v="3457"/>
    <x v="1526"/>
    <s v="Italy"/>
    <s v="Bari"/>
    <x v="6"/>
    <x v="10"/>
    <x v="1524"/>
    <m/>
    <s v="Start-up stage\Venture"/>
    <s v="Autocandidatura"/>
    <s v="Autocandidatura"/>
    <s v="Alessandro Fantini"/>
    <s v="info@ntrly.it"/>
    <x v="921"/>
    <d v="2024-10-14T00:00:00"/>
    <x v="0"/>
    <s v="VV5"/>
    <m/>
    <x v="5"/>
    <m/>
    <m/>
    <s v="&gt; Li analizza Fondo VV6. motivo rejection: settore di riferimento."/>
    <d v="2024-10-02T00:00:00"/>
    <x v="71"/>
    <s v="OUT"/>
    <m/>
    <m/>
    <m/>
    <m/>
    <m/>
    <m/>
    <m/>
    <m/>
    <m/>
    <m/>
    <m/>
    <m/>
    <m/>
    <m/>
    <m/>
    <m/>
    <m/>
    <m/>
    <m/>
    <m/>
    <m/>
    <m/>
    <m/>
    <m/>
    <m/>
  </r>
  <r>
    <s v="Ok"/>
    <s v="Ok"/>
    <s v="Ok"/>
    <x v="96"/>
    <m/>
    <n v="3459"/>
    <x v="1527"/>
    <s v="Italy"/>
    <s v="Roma"/>
    <x v="7"/>
    <x v="2"/>
    <x v="1525"/>
    <m/>
    <s v="Start-up stage\Venture"/>
    <s v="Luca Petroni"/>
    <s v="Altri"/>
    <s v="Luca Petroni"/>
    <s v="luca.petroni@petronegroup.com"/>
    <x v="922"/>
    <d v="2024-10-03T00:00:00"/>
    <x v="0"/>
    <s v="VV5"/>
    <m/>
    <x v="1"/>
    <m/>
    <s v="Yes"/>
    <s v="Segnalati da Amedeo. _x000a_il deck non contiene informazionio economiche._x000a__x000a_&gt; motivo rejection: Business model poco scalabile (stampo consulenziale)."/>
    <d v="2024-10-03T00:00:00"/>
    <x v="96"/>
    <s v="OUT"/>
    <m/>
    <m/>
    <m/>
    <m/>
    <m/>
    <m/>
    <m/>
    <m/>
    <m/>
    <m/>
    <m/>
    <m/>
    <m/>
    <m/>
    <m/>
    <m/>
    <m/>
    <m/>
    <m/>
    <m/>
    <m/>
    <m/>
    <m/>
    <m/>
    <m/>
  </r>
  <r>
    <s v="Ok"/>
    <s v="Ok"/>
    <s v="Ok"/>
    <x v="71"/>
    <m/>
    <n v="3460"/>
    <x v="1528"/>
    <s v="Italy"/>
    <s v="Milano"/>
    <x v="0"/>
    <x v="5"/>
    <x v="1526"/>
    <m/>
    <s v="Start-up stage\Venture"/>
    <s v="Massimo Cossu-Consulting Studio MC"/>
    <s v="Advisor"/>
    <s v="Massimo Cossu"/>
    <s v="consultingstudiomc@gmail.com"/>
    <x v="922"/>
    <d v="2024-10-14T00:00:00"/>
    <x v="0"/>
    <s v="VV5"/>
    <m/>
    <x v="3"/>
    <m/>
    <m/>
    <s v="Clienti: 1k_x000a_Robot venduti: 660_x000a_Brevetti: 6_x000a_Ricavi: 2024e: €537k; 2025e: €2,5m; 2026e: €3,4m_x000a_Fundraised: €2,1m_x000a_Fundraising: €1,2m_x000a__x000a_&gt; motivo rejection: fase di vita e settopre di riferimento."/>
    <d v="2024-10-03T00:00:00"/>
    <x v="71"/>
    <s v="OUT"/>
    <m/>
    <m/>
    <m/>
    <m/>
    <m/>
    <m/>
    <m/>
    <m/>
    <m/>
    <m/>
    <m/>
    <m/>
    <m/>
    <m/>
    <m/>
    <m/>
    <m/>
    <m/>
    <m/>
    <m/>
    <m/>
    <m/>
    <m/>
    <m/>
    <m/>
  </r>
  <r>
    <s v="Ok"/>
    <s v="Ok"/>
    <s v="Ok"/>
    <x v="96"/>
    <m/>
    <n v="3461"/>
    <x v="1529"/>
    <s v="Italy"/>
    <s v="Avellino"/>
    <x v="12"/>
    <x v="1"/>
    <x v="1527"/>
    <m/>
    <s v="Start-up stage\Venture"/>
    <s v="Federica Pasini"/>
    <s v="Altri"/>
    <s v="Gianluca Biancardi"/>
    <s v="gianluca@medicaly.it"/>
    <x v="921"/>
    <d v="2024-10-03T00:00:00"/>
    <x v="0"/>
    <s v="VV5"/>
    <m/>
    <x v="3"/>
    <m/>
    <s v="Yes"/>
    <s v="il deck non contiene informazioni economiche_x000a__x000a_&gt; motivo rejection: fase di vita (sono ancora pre-seed)"/>
    <d v="2024-10-02T00:00:00"/>
    <x v="96"/>
    <s v="OUT"/>
    <m/>
    <m/>
    <m/>
    <m/>
    <m/>
    <m/>
    <m/>
    <m/>
    <m/>
    <m/>
    <m/>
    <m/>
    <m/>
    <m/>
    <m/>
    <m/>
    <m/>
    <m/>
    <m/>
    <m/>
    <m/>
    <m/>
    <m/>
    <m/>
    <m/>
  </r>
  <r>
    <s v="Ok"/>
    <s v="Ok"/>
    <s v="Ok"/>
    <x v="12"/>
    <m/>
    <n v="3464"/>
    <x v="1530"/>
    <s v="Italy"/>
    <s v="Brescia"/>
    <x v="0"/>
    <x v="8"/>
    <x v="1528"/>
    <m/>
    <s v="Start-up stage\Venture"/>
    <s v="Autocandidatura"/>
    <s v="Autocandidatura"/>
    <s v="Alfonso Coppola"/>
    <s v="alfonso.coppola@rithema.it"/>
    <x v="919"/>
    <d v="2024-10-28T00:00:00"/>
    <x v="0"/>
    <s v="VV5"/>
    <m/>
    <x v="1"/>
    <m/>
    <m/>
    <s v="Ricavi: 2023: €114k; 2024e: €523k; 2025e: €2,5m; 2026e: €10m._x000a_Captable: 75% dei founder, il resto è suddiviso tra LifeGate, Primo Climate e Entopan._x000a_Fundraising: €2m ad una pre-money di €8m di cui €1,3m committed._x000a__x000a_&gt; Fatta call il 23/10. Motivo rejection: scalabilità del business model, struttura del round (ticket troppo piccolo per VV5)."/>
    <d v="2024-10-01T00:00:00"/>
    <x v="12"/>
    <s v="OUT"/>
    <m/>
    <m/>
    <m/>
    <m/>
    <m/>
    <m/>
    <m/>
    <m/>
    <m/>
    <m/>
    <m/>
    <m/>
    <m/>
    <m/>
    <m/>
    <m/>
    <m/>
    <m/>
    <m/>
    <m/>
    <m/>
    <m/>
    <m/>
    <m/>
    <m/>
  </r>
  <r>
    <s v="Ok"/>
    <s v="Ok"/>
    <s v="Ok"/>
    <x v="118"/>
    <m/>
    <n v="3466"/>
    <x v="1531"/>
    <s v="Italy"/>
    <s v="Roma"/>
    <x v="7"/>
    <x v="1"/>
    <x v="1529"/>
    <m/>
    <s v="Other early stage\Late stage"/>
    <s v="Caterina Banella"/>
    <s v="Advisor"/>
    <s v="Michele Trotta"/>
    <s v="m.trotta@etilika.it"/>
    <x v="921"/>
    <d v="2024-10-22T00:00:00"/>
    <x v="0"/>
    <s v="VV5"/>
    <m/>
    <x v="5"/>
    <m/>
    <m/>
    <s v="Logistica interna. Reputation online: + 14.000 recensioni certificate, con il 99% di feedback positivi. Questa reputazione la posiziona come la migliore enoteca online d'Italia._x000a_Espansione internazionale: ha lanciato piattaforme in vari Paesi europei, tra cui Danimarca, Germania, e Regno Unito._x000a_Prodotti a marchio: ha iniziato a sviluppare vini a marchio proprio, una strategia che promette margini più alti rispetto ai prodotti di terzi, con una selezione iniziale che include Chianti, Brunello, Barolo e altre etichette italiane di qualità._x000a_Business Model: B2B e B2C. _x000a_Revenue: 2023: €3,83m; 2024e: €3,70m; 2025e: €4,55m; 2026: €5,81m; 2027e: €7,57m_x000a_Fundaraising: Round da €2m, di cui €1m inscindibile, a pre-money di €5m._x000a__x000a_&gt; Fatta call il 17/10. motivo rejection: settore di riferimento e percorso."/>
    <d v="2024-10-02T00:00:00"/>
    <x v="118"/>
    <s v="OUT"/>
    <m/>
    <m/>
    <m/>
    <m/>
    <m/>
    <m/>
    <m/>
    <m/>
    <m/>
    <m/>
    <m/>
    <m/>
    <m/>
    <m/>
    <m/>
    <m/>
    <m/>
    <m/>
    <m/>
    <m/>
    <m/>
    <m/>
    <m/>
    <m/>
    <m/>
  </r>
  <r>
    <s v="Ok"/>
    <s v="Ok"/>
    <s v="Ok"/>
    <x v="71"/>
    <m/>
    <n v="3468"/>
    <x v="1532"/>
    <s v="Italy"/>
    <s v="Roma"/>
    <x v="7"/>
    <x v="8"/>
    <x v="1530"/>
    <m/>
    <s v="Start-up stage\Venture"/>
    <s v="Fabio Maria Continolo-Azimut"/>
    <s v="Investitori professionali"/>
    <s v="Fabio Maria Continolo"/>
    <s v="fabio.continolo@azimut.it"/>
    <x v="923"/>
    <d v="2024-10-14T00:00:00"/>
    <x v="0"/>
    <s v="VV5"/>
    <m/>
    <x v="2"/>
    <m/>
    <m/>
    <s v="Modello di Business:_x000a_Sensosan adotta un modello di Product as a Service (PaaS) e Nespresso as a Service (NaaS), dove i clienti possono abbonarsi a servizi di gestione dell'aria a partire da $99 al mese, con livelli di personalizzazione variabili a seconda delle esigenze funzionali e di sicurezza._x000a_Revenue: 2022: €121k; 2023: €81k_x000a_Fundaraising: Round da €3m a €12m di Pre-Money._x000a__x000a_&gt; Motivo rejection: struttura dell'operazione, valutazione alta. Prodotto non rivoluzionario, traction limitata."/>
    <d v="2024-10-07T00:00:00"/>
    <x v="71"/>
    <s v="OUT"/>
    <m/>
    <m/>
    <m/>
    <m/>
    <m/>
    <m/>
    <m/>
    <m/>
    <m/>
    <m/>
    <m/>
    <m/>
    <m/>
    <m/>
    <m/>
    <m/>
    <m/>
    <m/>
    <m/>
    <m/>
    <m/>
    <m/>
    <m/>
    <m/>
    <m/>
  </r>
  <r>
    <s v="Ok"/>
    <s v="Ok"/>
    <s v="Ok"/>
    <x v="143"/>
    <m/>
    <n v="3469"/>
    <x v="1533"/>
    <s v="Italy"/>
    <s v="Milano"/>
    <x v="0"/>
    <x v="3"/>
    <x v="1531"/>
    <m/>
    <s v="Start-up stage\Venture"/>
    <s v="Niccolò de Leva-IAG"/>
    <s v="Investitori professionali"/>
    <s v="Niccolò de Leva"/>
    <s v="ndl@italianangels.net"/>
    <x v="923"/>
    <d v="2024-12-09T00:00:00"/>
    <x v="0"/>
    <s v="VV5"/>
    <m/>
    <x v="3"/>
    <s v="Yes"/>
    <m/>
    <s v="Caratteristiche principali di Quido:_x000a_AI-driven Reporting &amp; Sourcing: La piattaforma automatizza la creazione di report e l'analisi delle informazioni, facilitando il recupero e la gestione dei dati finanziari in modo più rapido e accurato._x000a_Target di Mercato: Si concentra principalmente sul mercato europeo del private equity, con una particolare attenzione all'Italia e alla Francia. Quido punta a stabilirsi come leader in Italia e successivamente espandersi in altri Paesi europei._x000a_Offerta e Modello di Business: Quido è pensata per essere una soluzione &quot;must-have&quot; per i professionisti del private equity, fornendo strumenti di AI che semplificano l'analisi dei dati finanziari e delle transazioni, e rendendo disponibili i dati internazionali già a partire dalla versione 1.1 della piattaforma._x000a_Modello di Business: B2B Saas da €20k/anno + €3k per ogni licenza aggiuntiva._x000a_Traction: Chiusi tre contratti in 5 settimane per un valore di €52k._x000a_Fundraising: €1,6m (soft commitment di €600k) ad una valutazione ancora da decidere (pensano a €8-8,5m)._x000a__x000a_&gt; Fatta call con Alessandro Pontari e Nicola Cimmino il 5/12. Piattaforma funzionale, rapida e user friendly. Condivisa dataroom. motivo rejection: fase di vita (i primi clienti paganti sono previsti da gennaio 2025, al momento gli utenti stanno provando la piattaforma). Tenere monitorati a gennaio una volta consolidata la traction. (da non inviare Mail di rejection per il momento)"/>
    <d v="2024-10-07T00:00:00"/>
    <x v="143"/>
    <s v="OUT"/>
    <m/>
    <m/>
    <m/>
    <m/>
    <m/>
    <m/>
    <m/>
    <m/>
    <m/>
    <m/>
    <m/>
    <m/>
    <m/>
    <m/>
    <m/>
    <m/>
    <m/>
    <m/>
    <m/>
    <m/>
    <m/>
    <m/>
    <m/>
    <m/>
    <m/>
  </r>
  <r>
    <s v="Ok"/>
    <s v="Ok"/>
    <s v="Ok"/>
    <x v="230"/>
    <m/>
    <n v="3470"/>
    <x v="1534"/>
    <s v="Italy"/>
    <s v="Milano"/>
    <x v="0"/>
    <x v="11"/>
    <x v="1532"/>
    <m/>
    <s v="Start-up stage\Venture"/>
    <s v="Niccolò de Leva-IAG"/>
    <s v="Investitori professionali"/>
    <s v="Niccolò de Leva"/>
    <s v="ndl@italianangels.net"/>
    <x v="923"/>
    <d v="2025-01-27T00:00:00"/>
    <x v="0"/>
    <s v="VV5"/>
    <m/>
    <x v="3"/>
    <m/>
    <m/>
    <s v="Team molto interessante e startup spin-off dell'Imperial College di Londra (sono 16 in totale di cui 6 co-founders)._x000a_Ricavi: al momento sono ancora pre revenues. I primi ricavi sono previsti nel 2027._x000a_Fundraising; €4m con converti bile tra BA e founders._x000a_Fundraising: €4-5m._x000a__x000a_&gt; Fatta call il 22/01. Motivo rejection: fase di vita (sono ancora pre revenues). Da monitorare."/>
    <d v="2024-10-07T00:00:00"/>
    <x v="230"/>
    <s v="OUT"/>
    <m/>
    <m/>
    <m/>
    <m/>
    <m/>
    <m/>
    <m/>
    <m/>
    <m/>
    <m/>
    <m/>
    <m/>
    <m/>
    <m/>
    <m/>
    <m/>
    <m/>
    <m/>
    <m/>
    <m/>
    <m/>
    <m/>
    <m/>
    <m/>
    <m/>
  </r>
  <r>
    <s v="Ok"/>
    <s v="Ok"/>
    <s v="Ok"/>
    <x v="12"/>
    <m/>
    <n v="3472"/>
    <x v="1535"/>
    <s v="Italy"/>
    <s v="Milano"/>
    <x v="0"/>
    <x v="3"/>
    <x v="1533"/>
    <m/>
    <s v="Start-up stage\Venture"/>
    <s v="Giuliano Messina"/>
    <s v="Altri"/>
    <s v="Alessandro Botteon"/>
    <s v="alessandrobotteon@impssbl.com"/>
    <x v="924"/>
    <d v="2024-10-28T00:00:00"/>
    <x v="0"/>
    <s v="VV5"/>
    <m/>
    <x v="3"/>
    <s v="Yes"/>
    <m/>
    <s v="Target di mercato: sono partiti orizzontali ma adesso si vogliono focalizzare su segmento luxury, fashion e design._x000a_Modello di business: offrono sia agenti AI generalisti che specializzati. e il pricing model va da €500 a €2k per mese e dipende da quante fonti sono collegate, n. account e n. chiamate._x000a_KPI: 30 clienti in fase Beta; $500k di revenue nel 2023 ma sostanzialmente sono progetti; nel 2024 hanno fatturato poco o nulla perchè si sono focalizzati sullo sviluppo del prodotto._x000a_Team: Alessandro Botteon come CEO anche se da capire la dedication visto che varie altre iniziative + CTO ex Contents.com._x000a_Altre note: sono model agnostic (operatore AI) e l'on-boarding dei clienti dura al massimo qualche giorno. _x000a_Fundaraised: €1,2m di Pre-seed round. (Exor)_x000a_Fundrasing: $3-5m a $25m di pre-money. _x000a__x000a_&gt; Fatta call il 22/10 da A. Pontair. Ci mandano materiale di approfondimento. motivo rejection: Al momento hanno ancora una versione Beta del prodotto, stanno costruendo ora pipeline clienti. Da monitorare anche se oltre che tema fase di vita vi è anche quello della ridotta difendibilità visto che il tutto è costruito su tecnologia AI a mercato e i casi d'uso, come quello del data analyst, non rappresentano tematiche particolarmente nuove."/>
    <d v="2024-10-09T00:00:00"/>
    <x v="12"/>
    <s v="OUT"/>
    <m/>
    <m/>
    <m/>
    <m/>
    <m/>
    <m/>
    <m/>
    <m/>
    <m/>
    <m/>
    <m/>
    <m/>
    <m/>
    <m/>
    <m/>
    <m/>
    <m/>
    <m/>
    <m/>
    <m/>
    <m/>
    <m/>
    <m/>
    <m/>
    <m/>
  </r>
  <r>
    <s v="Ok"/>
    <s v="Ok"/>
    <s v="Ok"/>
    <x v="12"/>
    <m/>
    <n v="3473"/>
    <x v="1536"/>
    <s v="Italy"/>
    <s v="N.A. Italy"/>
    <x v="3"/>
    <x v="2"/>
    <x v="1534"/>
    <m/>
    <s v="Start-up stage\Venture"/>
    <s v="Giuliano Messina"/>
    <s v="Altri"/>
    <s v="Riccardo Schiavotto"/>
    <s v="riccardo.schiavotto@gmail.com"/>
    <x v="924"/>
    <d v="2024-10-28T00:00:00"/>
    <x v="0"/>
    <s v="VV5"/>
    <m/>
    <x v="3"/>
    <s v="Yes"/>
    <m/>
    <s v="Il prodotto deve essere ancora sviluppato. Il founder, R. Schiavotto, lavoro in ALMA startup estera attiva nel BNPL: e ha curato per loro lo sviluppo del mercato italiano._x000a_Target: aziende medio-grandi con impiegati mediamente specializzati  o white collars a inizio carriera._x000a_Motiti per azienda target: retention dipendenti; non avere rischio d'insolvenza; esternalizzare burocrazia legata a pratica finanziamento dipendente._x000a_FInanziamenti erogati fino a massimo di €5k e durata massima di 12 mesi._x000a_Pricing model: fee mensile per piattaforma + interessi su stipendio finanziato (1% mese)._x000a_Fundraising: € 1,2m_x000a_&gt; Fatta call il 23/10 da A. Pontari. Dubbi su sostenibilità degli economics (ad es. perchè l'azienda dovrebbe preferire pagare un tasso d'interesse piuttosto prendersi il richio di dafault di un proprio dipendente?)"/>
    <d v="2024-10-09T00:00:00"/>
    <x v="12"/>
    <s v="OUT"/>
    <m/>
    <m/>
    <m/>
    <m/>
    <m/>
    <m/>
    <m/>
    <m/>
    <m/>
    <m/>
    <m/>
    <m/>
    <m/>
    <m/>
    <m/>
    <m/>
    <m/>
    <m/>
    <m/>
    <m/>
    <m/>
    <m/>
    <m/>
    <m/>
    <m/>
  </r>
  <r>
    <s v="Ok"/>
    <s v="Ok"/>
    <s v="Ok"/>
    <x v="118"/>
    <m/>
    <n v="2390"/>
    <x v="1537"/>
    <s v="Italy"/>
    <s v="Torino"/>
    <x v="11"/>
    <x v="8"/>
    <x v="1535"/>
    <m/>
    <s v="Start-up stage\Venture"/>
    <s v="Autocandidatura"/>
    <s v="Autocandidatura"/>
    <s v="Alessandro Minori"/>
    <s v="alessandro.minori@pipein.it"/>
    <x v="925"/>
    <d v="2024-10-22T00:00:00"/>
    <x v="0"/>
    <s v="VV5"/>
    <m/>
    <x v="1"/>
    <m/>
    <m/>
    <s v="Segnalata ad Amedeo._x000a_Revenue model: _x000a_Servizi di Ispezione: Ispezione Standard: Un'ispezione subacquea dettagliata che documenta e catalogizza i difetti nel database Seahorse. Ispezione Avanzata: Include l'ispezione standard, ma con sondaggi speciali utilizzando sensori aggiuntivi come scanner laser o trasduttori ad ultrasuoni._x000a_RaaS (Robot as a Service): Opzione altamente scalabile in cui i robot vengono forniti ai clienti su base di abbonamento. I clienti possono accedere a una versione base della piattaforma._x000a_Prezzi: Ispezione Standard: €5.000 per km. Ispezione Avanzata: €8.000 per km._x000a_Servizio di Digitalizzazione Personalizzata: €3.000 per ogni asset, fornito come servizio unico insieme a uno dei servizi di ispezione._x000a_Fundraising: €3,2m._x000a__x000a_&gt; motivo rejection: scalabilità del business model, fase di vita."/>
    <d v="2022-05-12T00:00:00"/>
    <x v="118"/>
    <s v="OUT"/>
    <m/>
    <m/>
    <m/>
    <m/>
    <m/>
    <m/>
    <m/>
    <m/>
    <m/>
    <m/>
    <m/>
    <m/>
    <m/>
    <m/>
    <m/>
    <m/>
    <m/>
    <m/>
    <m/>
    <m/>
    <m/>
    <m/>
    <m/>
    <m/>
    <m/>
  </r>
  <r>
    <s v="Ok"/>
    <s v="Ok"/>
    <s v="Ok"/>
    <x v="264"/>
    <m/>
    <n v="3475"/>
    <x v="1538"/>
    <s v="Italy"/>
    <s v="Siena"/>
    <x v="19"/>
    <x v="3"/>
    <x v="1536"/>
    <m/>
    <s v="Other early stage\Late stage"/>
    <s v="Paolo Cellini"/>
    <s v="Altri"/>
    <s v="Paolo Cellini"/>
    <s v="paolo.cellini@gmail.com"/>
    <x v="926"/>
    <d v="2024-11-18T00:00:00"/>
    <x v="0"/>
    <s v="VV5"/>
    <m/>
    <x v="11"/>
    <s v="Yes"/>
    <m/>
    <s v="Segnalata ad Amedeo._x000a_Ricavi attesi: 2024e: 30k._x000a_Fundraising: €1m._x000a__x000a_&gt; motivo rejection: mancato seguito."/>
    <d v="2024-10-11T00:00:00"/>
    <x v="264"/>
    <s v="OUT"/>
    <m/>
    <m/>
    <m/>
    <m/>
    <m/>
    <m/>
    <m/>
    <m/>
    <m/>
    <m/>
    <m/>
    <m/>
    <m/>
    <m/>
    <m/>
    <m/>
    <m/>
    <m/>
    <m/>
    <m/>
    <m/>
    <m/>
    <m/>
    <m/>
    <m/>
  </r>
  <r>
    <s v="Ok"/>
    <s v="Ok"/>
    <s v="Ok"/>
    <x v="12"/>
    <m/>
    <n v="667"/>
    <x v="1539"/>
    <s v="Italy"/>
    <s v="Genova"/>
    <x v="14"/>
    <x v="5"/>
    <x v="1537"/>
    <m/>
    <s v="Start-up stage\Venture"/>
    <s v="VV3TT Proof of Concept Program"/>
    <s v="Proprietaria"/>
    <s v="Alessandro Manfredi"/>
    <s v="manfredi@reinnova.it"/>
    <x v="648"/>
    <d v="2024-10-28T00:00:00"/>
    <x v="0"/>
    <s v="VV5"/>
    <m/>
    <x v="6"/>
    <m/>
    <m/>
    <s v="Business model: B2B._x000a_Fundraising: €3m di cui €1m committed ad una pre money di €9m._x000a__x000a_&gt; motivo rejection: founding team (uno dei founder è Maudo Odorico)."/>
    <d v="2018-11-13T00:00:00"/>
    <x v="12"/>
    <s v="OUT"/>
    <m/>
    <m/>
    <m/>
    <m/>
    <m/>
    <m/>
    <m/>
    <m/>
    <m/>
    <m/>
    <m/>
    <m/>
    <m/>
    <m/>
    <m/>
    <m/>
    <m/>
    <m/>
    <m/>
    <m/>
    <m/>
    <m/>
    <m/>
    <m/>
    <m/>
  </r>
  <r>
    <s v="Ok"/>
    <s v="Ok"/>
    <s v="Ok"/>
    <x v="96"/>
    <m/>
    <n v="3477"/>
    <x v="1540"/>
    <s v="Italy"/>
    <s v="Modena"/>
    <x v="1"/>
    <x v="3"/>
    <x v="1538"/>
    <m/>
    <s v="Start-up stage\Venture"/>
    <s v="Simone Cimminelli"/>
    <s v="Altri"/>
    <s v="Marco Solieri"/>
    <s v="marco.solieri@minervasys.tech"/>
    <x v="927"/>
    <d v="2024-11-21T00:00:00"/>
    <x v="0"/>
    <s v="VV5"/>
    <m/>
    <x v="3"/>
    <s v="Yes"/>
    <m/>
    <s v="Fundraising: €2m di cui €1,1m già committed._x000a_La società dedicata al prodotto OS sarà uno spin-out di Minerva Systems._x000a__x000a_&gt; Fatta call con Alessandro Pontari: bocciata per fase di vita. Il sistema operativo è ancora in fase prototipale. Messo in contatto con quelli di Join Capital."/>
    <d v="2024-10-15T00:00:00"/>
    <x v="96"/>
    <s v="OUT"/>
    <m/>
    <m/>
    <m/>
    <m/>
    <m/>
    <m/>
    <m/>
    <m/>
    <m/>
    <m/>
    <m/>
    <m/>
    <m/>
    <m/>
    <m/>
    <m/>
    <m/>
    <m/>
    <m/>
    <m/>
    <m/>
    <m/>
    <m/>
    <m/>
    <m/>
  </r>
  <r>
    <s v="Ok"/>
    <s v="Ok"/>
    <s v="Ok"/>
    <x v="12"/>
    <m/>
    <n v="3478"/>
    <x v="1541"/>
    <s v="Italy"/>
    <s v="Trento"/>
    <x v="2"/>
    <x v="10"/>
    <x v="1539"/>
    <m/>
    <s v="Start-up stage\Venture"/>
    <s v="Autocandidatura"/>
    <s v="Autocandidatura"/>
    <s v="Gianluca Pace"/>
    <s v="gianluca.pace@yumus.org"/>
    <x v="927"/>
    <d v="2024-10-28T00:00:00"/>
    <x v="0"/>
    <s v="VV5"/>
    <m/>
    <x v="5"/>
    <m/>
    <m/>
    <s v="Segnalata ad Amedeo._x000a_Fundraising: €250k_x000a__x000a_&gt; Motivo rejection:  settore di riferimento e fase di vita."/>
    <d v="2024-10-15T00:00:00"/>
    <x v="12"/>
    <s v="OUT"/>
    <m/>
    <m/>
    <m/>
    <m/>
    <m/>
    <m/>
    <m/>
    <m/>
    <m/>
    <m/>
    <m/>
    <m/>
    <m/>
    <m/>
    <m/>
    <m/>
    <m/>
    <m/>
    <m/>
    <m/>
    <m/>
    <m/>
    <m/>
    <m/>
    <m/>
  </r>
  <r>
    <s v="Ok"/>
    <s v="Ok"/>
    <s v="Ok"/>
    <x v="264"/>
    <m/>
    <n v="3479"/>
    <x v="1542"/>
    <s v="Italy"/>
    <s v="Milano"/>
    <x v="0"/>
    <x v="2"/>
    <x v="1540"/>
    <m/>
    <s v="Start-up stage\Venture"/>
    <s v="Autocandidatura"/>
    <s v="Autocandidatura"/>
    <s v="Luca Scali"/>
    <s v="luca@pausepay.it"/>
    <x v="928"/>
    <d v="2024-11-18T00:00:00"/>
    <x v="0"/>
    <s v="VV5"/>
    <m/>
    <x v="3"/>
    <s v="Yes"/>
    <m/>
    <s v="Segnalata ad Amedeo._x000a_Ricavi: 2024e: marzo- agosto: €160k_x000a_Team: 7 persone (di cui 3 founder)._x000a_Revenue model: si basa su una fee del 4% sul valore della transazione, pagata dal venditore, che copre tre costi principali: assicurativo, operativo e servizi di gestione._x000a_Fundraising: €2m ad una valutazione di €5m._x000a__x000a_&gt; Fatta call il 12/11. Motivo rejection: fase di vita. Da monitorare."/>
    <d v="2024-10-16T00:00:00"/>
    <x v="264"/>
    <s v="OUT"/>
    <m/>
    <m/>
    <m/>
    <m/>
    <m/>
    <m/>
    <m/>
    <m/>
    <m/>
    <m/>
    <m/>
    <m/>
    <m/>
    <m/>
    <m/>
    <m/>
    <m/>
    <m/>
    <m/>
    <m/>
    <m/>
    <m/>
    <m/>
    <m/>
    <m/>
  </r>
  <r>
    <s v="Ok"/>
    <s v="Ok"/>
    <s v="Ok"/>
    <x v="264"/>
    <m/>
    <n v="3480"/>
    <x v="1543"/>
    <s v="Italy"/>
    <s v="Torino"/>
    <x v="11"/>
    <x v="11"/>
    <x v="1541"/>
    <m/>
    <s v="Start-up stage\Venture"/>
    <s v="Marco Parente-Growth Capital"/>
    <s v="Advisor"/>
    <s v="Marco Parente"/>
    <s v="mparente@growthcapital.vc"/>
    <x v="927"/>
    <d v="2024-11-18T00:00:00"/>
    <x v="0"/>
    <s v="VV5"/>
    <m/>
    <x v="2"/>
    <m/>
    <m/>
    <s v="Team: 12 persone._x000a_Clienti: 10 _x000a_Ricavi: Y5: €561k; Y6: €563k; Y7: €574k; € Y8: €586k; Y9: €598._x000a_Ricavi attesi: 2025e: €1m; 2026e: €10m; 2027e; €19m, 2028e: €31m._x000a_Fundraising: nel 2025 vogliono raccogliere €16m in equity e €4m in debt ad una valutazione di €24m (40% diluizione). Hanno in mente anche un altro round nel 2027 da €22m._x000a__x000a_&gt; Fatta call il 12/11. Motivo rejection: ticket elevato rispetto al target di VV5, settore di riferimento e percorso di crescita (crescita molto flat negli anni). "/>
    <d v="2024-10-15T00:00:00"/>
    <x v="264"/>
    <s v="OUT"/>
    <m/>
    <m/>
    <m/>
    <m/>
    <m/>
    <m/>
    <m/>
    <m/>
    <m/>
    <m/>
    <m/>
    <m/>
    <m/>
    <m/>
    <m/>
    <m/>
    <m/>
    <m/>
    <m/>
    <m/>
    <m/>
    <m/>
    <m/>
    <m/>
    <m/>
  </r>
  <r>
    <s v="Ok"/>
    <s v="Ok"/>
    <s v="Ok"/>
    <x v="12"/>
    <m/>
    <n v="3481"/>
    <x v="1544"/>
    <s v="Italy"/>
    <s v="Lecce"/>
    <x v="6"/>
    <x v="11"/>
    <x v="1542"/>
    <m/>
    <s v="Other early stage\Late stage"/>
    <s v="Giuseppe Lombardi"/>
    <s v="Altri"/>
    <s v="Giuseppe Lombardi"/>
    <s v="pilomb54@gmail.com"/>
    <x v="928"/>
    <d v="2024-10-28T00:00:00"/>
    <x v="0"/>
    <s v="VV5"/>
    <m/>
    <x v="5"/>
    <m/>
    <s v="Yes"/>
    <s v="il deck non contiene informazioni economiche._x000a__x000a_&gt; Motivo rejection: settore di riferimento (biotech). Bocciata da VV6 in quanto non è digital."/>
    <d v="2024-10-16T00:00:00"/>
    <x v="12"/>
    <s v="OUT"/>
    <m/>
    <m/>
    <m/>
    <m/>
    <m/>
    <m/>
    <m/>
    <m/>
    <m/>
    <m/>
    <m/>
    <m/>
    <m/>
    <m/>
    <m/>
    <m/>
    <m/>
    <m/>
    <m/>
    <m/>
    <m/>
    <m/>
    <m/>
    <m/>
    <m/>
  </r>
  <r>
    <s v="Ok"/>
    <s v="Ok"/>
    <s v="Ok"/>
    <x v="12"/>
    <m/>
    <n v="3482"/>
    <x v="1545"/>
    <s v="Italy"/>
    <s v="Milano"/>
    <x v="0"/>
    <x v="8"/>
    <x v="1543"/>
    <m/>
    <s v="Start-up stage\Venture"/>
    <s v="Giuseppe Lombardi"/>
    <s v="Altri"/>
    <s v="Giuseppe Lombardi"/>
    <s v="pilomb54@gmail.com"/>
    <x v="928"/>
    <d v="2024-10-28T00:00:00"/>
    <x v="0"/>
    <s v="VV5"/>
    <m/>
    <x v="5"/>
    <m/>
    <s v="Yes"/>
    <s v="il deck non contiene informazioni economiche._x000a__x000a_&gt; Motivo rejection: settore di riferimento (biotech)."/>
    <d v="2024-10-16T00:00:00"/>
    <x v="12"/>
    <s v="OUT"/>
    <m/>
    <m/>
    <m/>
    <m/>
    <m/>
    <m/>
    <m/>
    <m/>
    <m/>
    <m/>
    <m/>
    <m/>
    <m/>
    <m/>
    <m/>
    <m/>
    <m/>
    <m/>
    <m/>
    <m/>
    <m/>
    <m/>
    <m/>
    <m/>
    <m/>
  </r>
  <r>
    <s v="Ok"/>
    <s v="Ok"/>
    <s v="Ok"/>
    <x v="12"/>
    <m/>
    <n v="3483"/>
    <x v="1546"/>
    <s v="Italy"/>
    <s v="Milano"/>
    <x v="0"/>
    <x v="11"/>
    <x v="1544"/>
    <m/>
    <s v="Start-up stage\Venture"/>
    <s v="Giuseppe Lombardi"/>
    <s v="Altri"/>
    <s v="Giuseppe Lombardi"/>
    <s v="pilomb54@gmail.com"/>
    <x v="928"/>
    <d v="2024-10-28T00:00:00"/>
    <x v="0"/>
    <s v="VV5"/>
    <m/>
    <x v="5"/>
    <m/>
    <m/>
    <s v="il deck non contiene informazioni economiche._x000a__x000a_&gt; Motivo rejection: settore di riferimento (biotech)."/>
    <d v="2024-10-16T00:00:00"/>
    <x v="12"/>
    <s v="OUT"/>
    <m/>
    <m/>
    <m/>
    <m/>
    <m/>
    <m/>
    <m/>
    <m/>
    <m/>
    <m/>
    <m/>
    <m/>
    <m/>
    <m/>
    <m/>
    <m/>
    <m/>
    <m/>
    <m/>
    <m/>
    <m/>
    <m/>
    <m/>
    <m/>
    <m/>
  </r>
  <r>
    <s v="Ok"/>
    <s v="Ok"/>
    <s v="Ok"/>
    <x v="12"/>
    <m/>
    <n v="3484"/>
    <x v="1547"/>
    <s v="Italy"/>
    <s v="Bari"/>
    <x v="6"/>
    <x v="8"/>
    <x v="1545"/>
    <m/>
    <s v="Start-up stage\Venture"/>
    <s v="Giuseppe Lombardi"/>
    <s v="Altri"/>
    <s v="Giuseppe Lombardi"/>
    <s v="pilomb54@gmail.com"/>
    <x v="928"/>
    <d v="2024-10-28T00:00:00"/>
    <x v="0"/>
    <s v="VV5"/>
    <m/>
    <x v="5"/>
    <m/>
    <s v="Yes"/>
    <s v="il deck non contiene informazioni economiche._x000a__x000a_&gt; Motivo rejection: settore di riferimento (biotech)."/>
    <d v="2024-10-16T00:00:00"/>
    <x v="12"/>
    <s v="OUT"/>
    <m/>
    <m/>
    <m/>
    <m/>
    <m/>
    <m/>
    <m/>
    <m/>
    <m/>
    <m/>
    <m/>
    <m/>
    <m/>
    <m/>
    <m/>
    <m/>
    <m/>
    <m/>
    <m/>
    <m/>
    <m/>
    <m/>
    <m/>
    <m/>
    <m/>
  </r>
  <r>
    <s v="Ok"/>
    <s v="Ok"/>
    <s v="Ok"/>
    <x v="12"/>
    <m/>
    <n v="3485"/>
    <x v="1548"/>
    <s v="Italy"/>
    <s v="Bari"/>
    <x v="6"/>
    <x v="11"/>
    <x v="1546"/>
    <m/>
    <s v="Start-up stage\Venture"/>
    <s v="Giuseppe Lombardi"/>
    <s v="Altri"/>
    <s v="Giuseppe Lombardi"/>
    <s v="pilomb54@gmail.com"/>
    <x v="928"/>
    <d v="2024-10-28T00:00:00"/>
    <x v="0"/>
    <s v="VV5"/>
    <m/>
    <x v="3"/>
    <m/>
    <s v="Yes"/>
    <s v="Il deck è del 2023, ad oggi, da roadmap dovrebbero essere alla fase di sperimentazione animale. Il prodotto dovrebbe essere pronto entro il 2026. _x000a__x000a_&gt; Motivo rejection: fase di vita ancora early e settore di riferimento (medtech). "/>
    <d v="2024-10-16T00:00:00"/>
    <x v="12"/>
    <s v="OUT"/>
    <m/>
    <m/>
    <m/>
    <m/>
    <m/>
    <m/>
    <m/>
    <m/>
    <m/>
    <m/>
    <m/>
    <m/>
    <m/>
    <m/>
    <m/>
    <m/>
    <m/>
    <m/>
    <m/>
    <m/>
    <m/>
    <m/>
    <m/>
    <m/>
    <m/>
  </r>
  <r>
    <s v="Ok"/>
    <s v="Ok"/>
    <s v="Ok"/>
    <x v="12"/>
    <m/>
    <n v="3487"/>
    <x v="1549"/>
    <s v="Italy"/>
    <s v="Bari"/>
    <x v="6"/>
    <x v="11"/>
    <x v="1547"/>
    <m/>
    <s v="Start-up stage\Venture"/>
    <s v="Giuseppe Lombardi"/>
    <s v="Altri"/>
    <s v="Giuseppe Lombardi"/>
    <s v="pilomb54@gmail.com"/>
    <x v="928"/>
    <d v="2024-10-28T00:00:00"/>
    <x v="0"/>
    <s v="VV5"/>
    <m/>
    <x v="3"/>
    <m/>
    <s v="Yes"/>
    <s v="Produzione: Celery ha in programma la costruzione di un impianto di produzione nell'area metropolitana di Bari, con una capacità iniziale di 5.200 tonnellate all'anno, progettato per essere scalabile e facilmente espandibile._x000a__x000a_&gt; Motivo rejection: fase di vita ancora early "/>
    <d v="2024-10-16T00:00:00"/>
    <x v="12"/>
    <s v="OUT"/>
    <m/>
    <m/>
    <m/>
    <m/>
    <m/>
    <m/>
    <m/>
    <m/>
    <m/>
    <m/>
    <m/>
    <m/>
    <m/>
    <m/>
    <m/>
    <m/>
    <m/>
    <m/>
    <m/>
    <m/>
    <m/>
    <m/>
    <m/>
    <m/>
    <m/>
  </r>
  <r>
    <s v="Ok"/>
    <s v="Ok"/>
    <s v="Ok"/>
    <x v="12"/>
    <m/>
    <n v="3488"/>
    <x v="1550"/>
    <s v="Italy"/>
    <s v="Olbia"/>
    <x v="23"/>
    <x v="1"/>
    <x v="1548"/>
    <m/>
    <s v="Start-up stage\Venture"/>
    <s v="Mattia Turchetti-Stealth Meetup"/>
    <s v="Altri"/>
    <m/>
    <m/>
    <x v="928"/>
    <d v="2024-10-28T00:00:00"/>
    <x v="0"/>
    <s v="VV5"/>
    <m/>
    <x v="3"/>
    <m/>
    <s v="Yes"/>
    <s v="Business model: AppLavoro utilizza un modello freemium , con diversi piani a pagamento per le aziende, a seconda delle funzionalità richieste:_x000a_Basic : un annuncio per tre mesi._x000a_Oro : 10 annunci e messaggi illimitati._x000a_Platinum : annunci illimitati e accesso completo a tutte le funzionalità._x000a_Fundraising: €500k tramite SAFE con sconto 20% e floor a €1m e Cap a €2,5m._x000a__x000a_&gt; La analizza team VV6. Motivo rejection: sono in una fase ancora early e poi è un mercato fortemente competitivo e non vedo differenziazione rispetto ai competitors."/>
    <d v="2024-10-16T00:00:00"/>
    <x v="12"/>
    <s v="OUT"/>
    <m/>
    <m/>
    <m/>
    <m/>
    <m/>
    <m/>
    <m/>
    <m/>
    <m/>
    <m/>
    <m/>
    <m/>
    <m/>
    <m/>
    <m/>
    <m/>
    <m/>
    <m/>
    <m/>
    <m/>
    <m/>
    <m/>
    <m/>
    <m/>
    <m/>
  </r>
  <r>
    <s v="Ok"/>
    <s v="Ok"/>
    <s v="Ok"/>
    <x v="12"/>
    <m/>
    <n v="3489"/>
    <x v="1551"/>
    <s v="Italy"/>
    <s v="Reggio Emilia"/>
    <x v="1"/>
    <x v="1"/>
    <x v="1549"/>
    <m/>
    <s v="Start-up stage\Venture"/>
    <s v="Mattia Turchetti-Stealth Meetup"/>
    <s v="Altri"/>
    <m/>
    <m/>
    <x v="928"/>
    <d v="2024-10-28T00:00:00"/>
    <x v="0"/>
    <s v="VV5"/>
    <m/>
    <x v="3"/>
    <m/>
    <m/>
    <s v="Business model: piattaforma &quot;double-sided&quot; , rivolgendosi sia ai medici che ai pazienti. Offre ai medici l'opportunità di erogare servizi privati, mantenendo un giusto compenso e garantendo la replicabilità del format in altri territori. Il modello è ispirato a &quot;One Medical&quot; di Amazon, con un approccio basato su membership e co-pagamenti per accesso semplificato ai servizi di assistenza primaria e prevenzione._x000a_Revenues: 2024: €5k; 2025e: €265k; 2026e: €986k; 2027e: €2,4m; 2028: €5,5m_x000a_Fundraising: €300k tramite SAFE con sconto 20% Cap a €4,5m._x000a__x000a_&gt; Motivo rejection: fase ancora early e poi è un mercato fortemente competitivo e non vedo differenziazione rispetto ai competitors."/>
    <d v="2024-10-16T00:00:00"/>
    <x v="12"/>
    <s v="OUT"/>
    <m/>
    <m/>
    <m/>
    <m/>
    <m/>
    <m/>
    <m/>
    <m/>
    <m/>
    <m/>
    <m/>
    <m/>
    <m/>
    <m/>
    <m/>
    <m/>
    <m/>
    <m/>
    <m/>
    <m/>
    <m/>
    <m/>
    <m/>
    <m/>
    <m/>
  </r>
  <r>
    <s v="Ok"/>
    <s v="Ok"/>
    <s v="Ok"/>
    <x v="96"/>
    <m/>
    <n v="3490"/>
    <x v="1552"/>
    <s v="Italy"/>
    <s v="Verona"/>
    <x v="13"/>
    <x v="3"/>
    <x v="1550"/>
    <m/>
    <s v="Start-up stage\Venture"/>
    <s v="Autocandidatura"/>
    <s v="Autocandidatura"/>
    <s v="Andrea Messetti"/>
    <s v="andrea.messetti@asters.ai"/>
    <x v="927"/>
    <d v="2024-11-07T00:00:00"/>
    <x v="0"/>
    <s v="VV5"/>
    <m/>
    <x v="1"/>
    <s v="Yes"/>
    <m/>
    <s v="Clienti target: Editori, agenzie e brand diretti (anche se al momento stanno passando tramite agenzia)._x000a_Ricavi: 2024e: €350k, di cui €150k di ARR, €30k di setup fee e 170k derivanti dall'attività precedente di Asters come Web Agency._x000a_Modello business: SMEs SaaS: abbonamenti mensili da 50-500/mese, enterprise SaaS: abbonamenti annuali da 6k-36k/anno, servizi aggiuntivi: API integrato personalizzato su preventivo (media €2,5k), sviluppo costum su preventivo (5k media)._x000a_Principali clienti Gruppo Gedi, Agos e Digitouch. _x000a_Fundraised: €320k di Aucap da Yobee e nel 2024 altri finanziamenti soci. Ultima post money (6 mesi fa) di €3m._x000a_Fundraising: €1m ad una pre-money da definire._x000a__x000a_&gt; motivo rejection: piattaforma non ancora completa, dubbi sulla grandezza del mercato degli editori e sulla differenziazione rispetto ai competitor. Ulteriori dubbi sul team (è composto solo dal founder e team di Yobee)."/>
    <d v="2024-10-15T00:00:00"/>
    <x v="96"/>
    <s v="OUT"/>
    <m/>
    <m/>
    <m/>
    <m/>
    <m/>
    <m/>
    <m/>
    <m/>
    <m/>
    <m/>
    <m/>
    <m/>
    <m/>
    <m/>
    <m/>
    <m/>
    <m/>
    <m/>
    <m/>
    <m/>
    <m/>
    <m/>
    <m/>
    <m/>
    <m/>
  </r>
  <r>
    <s v="Ok"/>
    <s v="Ok"/>
    <s v="Ok"/>
    <x v="12"/>
    <m/>
    <n v="3491"/>
    <x v="1553"/>
    <s v="Italy"/>
    <s v="Milano"/>
    <x v="0"/>
    <x v="10"/>
    <x v="1551"/>
    <m/>
    <s v="Start-up stage\Venture"/>
    <s v="Autocandidatura"/>
    <s v="Autocandidatura"/>
    <s v="Domenico Toscano"/>
    <m/>
    <x v="929"/>
    <d v="2024-10-28T00:00:00"/>
    <x v="0"/>
    <s v="VV5"/>
    <m/>
    <x v="5"/>
    <m/>
    <m/>
    <s v="Fundraising: €500k ad una pre-money da definire._x000a__x000a_&gt; Motivo rejection: settore di riferimento."/>
    <d v="2024-10-17T00:00:00"/>
    <x v="12"/>
    <s v="OUT"/>
    <m/>
    <m/>
    <m/>
    <m/>
    <m/>
    <m/>
    <m/>
    <m/>
    <m/>
    <m/>
    <m/>
    <m/>
    <m/>
    <m/>
    <m/>
    <m/>
    <m/>
    <m/>
    <m/>
    <m/>
    <m/>
    <m/>
    <m/>
    <m/>
    <m/>
  </r>
  <r>
    <s v="Ok"/>
    <s v="Ok"/>
    <s v="Ok"/>
    <x v="41"/>
    <m/>
    <n v="3492"/>
    <x v="1554"/>
    <s v="Italy"/>
    <s v="Catania"/>
    <x v="9"/>
    <x v="5"/>
    <x v="1552"/>
    <m/>
    <s v="Start-up stage\Venture"/>
    <s v="Lorenzo Castellano-Quantico Advisory"/>
    <s v="Advisor"/>
    <s v="Lorenzo Castellano"/>
    <s v="lorenzo.castellano@quanticoadvisory.com"/>
    <x v="930"/>
    <d v="2025-01-20T00:00:00"/>
    <x v="0"/>
    <s v="VV5"/>
    <m/>
    <x v="2"/>
    <m/>
    <s v="Yes"/>
    <s v="Clienti: La società ha avuto svariati riconoscimenti; ENEL li ha nel frattempo sperimentati e a valle degli ottimi risultati ha  stipulato un contratto di fornitura per oltre 200 robot che vale circa €2m. Cysero (AVM) è entrato a metà 2022 con un primo investimento di €2m._x000a_Fundraising: Non c’è ancora un round strutturato, ed in questo contesto hanno anche ricevuto una LOI da un gruppo industriale locale (non affine al business, un puro investimento finanziario) con l’impegno ad investire a breve 250k_x000a__x000a_&gt; Bocciate da team VV6. motivo rejection: struttura dell'operazione."/>
    <d v="2024-10-19T00:00:00"/>
    <x v="41"/>
    <s v="OUT"/>
    <m/>
    <m/>
    <m/>
    <m/>
    <m/>
    <m/>
    <m/>
    <m/>
    <m/>
    <m/>
    <m/>
    <m/>
    <m/>
    <m/>
    <m/>
    <m/>
    <m/>
    <m/>
    <m/>
    <m/>
    <m/>
    <m/>
    <m/>
    <m/>
    <m/>
  </r>
  <r>
    <s v="Ok"/>
    <s v="Ok"/>
    <s v="Ok"/>
    <x v="12"/>
    <m/>
    <n v="3493"/>
    <x v="1555"/>
    <s v="Italy"/>
    <s v="Bari"/>
    <x v="6"/>
    <x v="1"/>
    <x v="1553"/>
    <m/>
    <s v="Start-up stage\Venture"/>
    <s v="Autocandidatura"/>
    <s v="Autocandidatura"/>
    <s v="Stefania Ingannamorte"/>
    <m/>
    <x v="931"/>
    <d v="2024-10-28T00:00:00"/>
    <x v="0"/>
    <s v="VV5"/>
    <m/>
    <x v="3"/>
    <m/>
    <s v="Yes"/>
    <s v="Business model: abbonamento mensile per le guide locali_x000a__x000a_&gt; Motivo rejection: fase di vita, scalabilità del business model e la differenziazione con i competitor."/>
    <d v="2024-10-18T00:00:00"/>
    <x v="12"/>
    <s v="OUT"/>
    <m/>
    <m/>
    <m/>
    <m/>
    <m/>
    <m/>
    <m/>
    <m/>
    <m/>
    <m/>
    <m/>
    <m/>
    <m/>
    <m/>
    <m/>
    <m/>
    <m/>
    <m/>
    <m/>
    <m/>
    <m/>
    <m/>
    <m/>
    <m/>
    <m/>
  </r>
  <r>
    <s v="Ok"/>
    <s v="Ok"/>
    <s v="Ok"/>
    <x v="263"/>
    <m/>
    <n v="3428"/>
    <x v="1556"/>
    <s v="Italy"/>
    <s v="Forlì"/>
    <x v="1"/>
    <x v="2"/>
    <x v="1554"/>
    <m/>
    <s v="Other early stage\Late stage"/>
    <s v="Mélody Dujardin-OAK Company"/>
    <s v="Advisor"/>
    <s v="Melody Dujardin"/>
    <s v="melody.dujardin@live.it"/>
    <x v="913"/>
    <d v="2024-11-04T00:00:00"/>
    <x v="0"/>
    <s v="VV5"/>
    <m/>
    <x v="5"/>
    <m/>
    <m/>
    <s v="Fundraising: €300k per aprire un punto di vendita_x000a__x000a_&gt; Motivo rejection: settore di riferimento,"/>
    <d v="2024-09-27T00:00:00"/>
    <x v="263"/>
    <s v="OUT"/>
    <m/>
    <m/>
    <m/>
    <m/>
    <m/>
    <m/>
    <m/>
    <m/>
    <m/>
    <m/>
    <m/>
    <m/>
    <m/>
    <m/>
    <m/>
    <m/>
    <m/>
    <m/>
    <m/>
    <m/>
    <m/>
    <m/>
    <m/>
    <m/>
    <m/>
  </r>
  <r>
    <s v="Ok"/>
    <s v="Ok"/>
    <s v="Ok"/>
    <x v="263"/>
    <m/>
    <n v="3495"/>
    <x v="1557"/>
    <s v="Italy"/>
    <s v="Oristano "/>
    <x v="23"/>
    <x v="10"/>
    <x v="1555"/>
    <m/>
    <s v="Start-up stage\Venture"/>
    <s v="Autocandidatura"/>
    <s v="Autocandidatura"/>
    <s v="Roberto Massa"/>
    <s v="roberto@roadsofbeauty.com"/>
    <x v="932"/>
    <d v="2024-11-04T00:00:00"/>
    <x v="0"/>
    <s v="VV5"/>
    <m/>
    <x v="5"/>
    <m/>
    <s v="Yes"/>
    <s v="_x000a_&gt; Motivo rejection: settore di riferimento,"/>
    <d v="2024-10-22T00:00:00"/>
    <x v="263"/>
    <s v="OUT"/>
    <m/>
    <m/>
    <m/>
    <m/>
    <m/>
    <m/>
    <m/>
    <m/>
    <m/>
    <m/>
    <m/>
    <m/>
    <m/>
    <m/>
    <m/>
    <m/>
    <m/>
    <m/>
    <m/>
    <m/>
    <m/>
    <m/>
    <m/>
    <m/>
    <m/>
  </r>
  <r>
    <s v="Ok"/>
    <s v="Ok"/>
    <s v="Ok"/>
    <x v="264"/>
    <m/>
    <n v="3497"/>
    <x v="1558"/>
    <s v="Italy"/>
    <s v="Roma"/>
    <x v="7"/>
    <x v="3"/>
    <x v="1556"/>
    <m/>
    <s v="Start-up stage\Venture"/>
    <s v="Autocandidatura"/>
    <s v="Autocandidatura"/>
    <s v="Francesca Marsella"/>
    <s v="fmarsella@differentconsulting.it"/>
    <x v="931"/>
    <d v="2024-11-18T00:00:00"/>
    <x v="0"/>
    <s v="VV5"/>
    <m/>
    <x v="3"/>
    <m/>
    <m/>
    <s v="Nati nel 2019_x000a_Team: 5 persone (alcuni consulenti esterni per la parte di formazione)._x000a_Clienti: 4 per HrGo, 50 PMI e start up._x000a_Pricing: €970k/mese e €1,4m/mese con assesment aziendale iniziale e periodico, staff meeting programmati, finestre temporali aperte per ognuno dei clienti per il tutoraggio._x000a_Ricavi: 2024e: €150k (con 40 clienti)._x000a_Fundraising: €350k (€35k già committed in una holding di partecipazione)._x000a__x000a_&gt; Fatta call il 11/11. Motivo rejection: fase di vita e struttura dell’operazione (ticket piccolo rispetto al target di VV5)."/>
    <d v="2024-10-18T00:00:00"/>
    <x v="264"/>
    <s v="OUT"/>
    <m/>
    <m/>
    <m/>
    <m/>
    <m/>
    <m/>
    <m/>
    <m/>
    <m/>
    <m/>
    <m/>
    <m/>
    <m/>
    <m/>
    <m/>
    <m/>
    <m/>
    <m/>
    <m/>
    <m/>
    <m/>
    <m/>
    <m/>
    <m/>
    <m/>
  </r>
  <r>
    <s v="Ok"/>
    <s v="Ok"/>
    <s v="Ok"/>
    <x v="263"/>
    <m/>
    <n v="3498"/>
    <x v="1559"/>
    <s v="Italy"/>
    <s v="Roma"/>
    <x v="7"/>
    <x v="6"/>
    <x v="1557"/>
    <m/>
    <s v="Start-up stage\Venture"/>
    <s v="Autocandidatura"/>
    <s v="Autocandidatura"/>
    <s v="David Ferrini"/>
    <s v="david.ferrini@dropdigitalhealth.com"/>
    <x v="933"/>
    <d v="2024-11-04T00:00:00"/>
    <x v="0"/>
    <s v="VV5"/>
    <m/>
    <x v="5"/>
    <m/>
    <m/>
    <s v="Ricavi: 2025e: €802k; 2026e: €4,9m; 2027e: €14,1m_x000a__x000a_&gt; Motivo rejection: fase di vita e settore di riferimento."/>
    <d v="2024-10-23T00:00:00"/>
    <x v="263"/>
    <s v="OUT"/>
    <m/>
    <m/>
    <m/>
    <m/>
    <m/>
    <m/>
    <m/>
    <m/>
    <m/>
    <m/>
    <m/>
    <m/>
    <m/>
    <m/>
    <m/>
    <m/>
    <m/>
    <m/>
    <m/>
    <m/>
    <m/>
    <m/>
    <m/>
    <m/>
    <m/>
  </r>
  <r>
    <s v="Ok"/>
    <s v="Ok"/>
    <s v="Ok"/>
    <x v="2"/>
    <m/>
    <n v="3500"/>
    <x v="1560"/>
    <s v="Italy"/>
    <s v="Milano"/>
    <x v="0"/>
    <x v="3"/>
    <x v="1558"/>
    <m/>
    <s v="Other early stage\Late stage"/>
    <s v="Tommaso Moraca-Bheroes"/>
    <s v="Investitori professionali"/>
    <s v="Stefano Mocellini"/>
    <s v="sm@livestory.nyc"/>
    <x v="934"/>
    <d v="2025-03-07T00:00:00"/>
    <x v="8"/>
    <s v="VV5"/>
    <m/>
    <x v="4"/>
    <m/>
    <m/>
    <s v="Infomemo in fase di finalizzazione, mancano ancora un paio di documenti lato LS (BP aggiornato e Pre-closing 2024). _x000a_Fatta intro call con Alma-led per definire meglio contenuti e perimetro dd._x000a_Programmata intro call con studio Pirola per 11/3 per definire al meglio perimetro dd contabil, fiscale e lavoro._x000a_Term sheet finalizzato: devo tornare da noi dopo averlo illustrato alle Key Person._x000a_Firma term sheet programmabile per il 20/3 o il 24/3."/>
    <d v="2024-10-25T00:00:00"/>
    <x v="2"/>
    <m/>
    <s v="Alessandro Pontari"/>
    <s v="Alessandro Papoff"/>
    <m/>
    <m/>
    <m/>
    <m/>
    <m/>
    <m/>
    <m/>
    <m/>
    <m/>
    <m/>
    <m/>
    <m/>
    <m/>
    <m/>
    <m/>
    <m/>
    <m/>
    <m/>
    <m/>
    <m/>
    <m/>
    <m/>
    <m/>
  </r>
  <r>
    <s v="Ok"/>
    <s v="Ok"/>
    <s v="Ok"/>
    <x v="263"/>
    <m/>
    <n v="3502"/>
    <x v="1561"/>
    <s v="Italy"/>
    <s v="Roma"/>
    <x v="7"/>
    <x v="3"/>
    <x v="1559"/>
    <m/>
    <s v="Start-up stage\Venture"/>
    <s v="Autocandidatura"/>
    <s v="Autocandidatura"/>
    <s v="Nicolò Schiavi"/>
    <s v="nicolo.schiavi@cyberdart.eu"/>
    <x v="934"/>
    <d v="2024-11-04T00:00:00"/>
    <x v="0"/>
    <s v="VV5"/>
    <m/>
    <x v="3"/>
    <m/>
    <m/>
    <s v="Ricavi: 2024 YTD (ottobre): €150k (netti: €63k)._x000a_Fundraising: SAFE da €600k _x000a__x000a_&gt; Motivo rejection: fase di vita."/>
    <d v="2024-10-25T00:00:00"/>
    <x v="263"/>
    <s v="OUT"/>
    <m/>
    <m/>
    <m/>
    <m/>
    <m/>
    <m/>
    <m/>
    <m/>
    <m/>
    <m/>
    <m/>
    <m/>
    <m/>
    <m/>
    <m/>
    <m/>
    <m/>
    <m/>
    <m/>
    <m/>
    <m/>
    <m/>
    <m/>
    <m/>
    <m/>
  </r>
  <r>
    <s v="Ok"/>
    <s v="Ok"/>
    <s v="Ok"/>
    <x v="264"/>
    <m/>
    <n v="3503"/>
    <x v="1562"/>
    <s v="Italy"/>
    <s v="Napoli"/>
    <x v="12"/>
    <x v="2"/>
    <x v="1560"/>
    <m/>
    <s v="Start-up stage\Venture"/>
    <s v="Autocandidatura"/>
    <s v="Autocandidatura"/>
    <s v="Davide Bussetti"/>
    <s v="d@lanificiodigitale.com"/>
    <x v="935"/>
    <d v="2024-11-18T00:00:00"/>
    <x v="0"/>
    <s v="VV5"/>
    <m/>
    <x v="3"/>
    <m/>
    <s v="Yes"/>
    <s v="Segnalata ad Amedeo._x000a_Ricavi:2023: €250k; 2024e: €300k._x000a_Fundraising: €2m ad una valutazione di €5,5m-€7,7m._x000a__x000a_&gt; Fatta call il 11/11. Bocciati da VV6. Motivo rejection: fase di vita, business model poco scalabile, team non convincente."/>
    <d v="2024-10-26T00:00:00"/>
    <x v="264"/>
    <s v="OUT"/>
    <m/>
    <m/>
    <m/>
    <m/>
    <m/>
    <m/>
    <m/>
    <m/>
    <m/>
    <m/>
    <m/>
    <m/>
    <m/>
    <m/>
    <m/>
    <m/>
    <m/>
    <m/>
    <m/>
    <m/>
    <m/>
    <m/>
    <m/>
    <m/>
    <m/>
  </r>
  <r>
    <s v="Ok"/>
    <s v="Ok"/>
    <s v="Ok"/>
    <x v="41"/>
    <m/>
    <n v="3504"/>
    <x v="1563"/>
    <s v="Italy"/>
    <s v="Napoli"/>
    <x v="12"/>
    <x v="7"/>
    <x v="1561"/>
    <m/>
    <s v="Start-up stage\Venture"/>
    <s v="Francesco Pellone-Grimaldi Studio Legale"/>
    <s v="Dottore commercialista"/>
    <s v="Francesco Pellone"/>
    <s v="FPellone@grimaldialliance.com"/>
    <x v="936"/>
    <d v="2025-01-20T00:00:00"/>
    <x v="0"/>
    <s v="VV5"/>
    <m/>
    <x v="12"/>
    <m/>
    <s v="Yes"/>
    <s v="Bocciata a novembre 2024 con motivazione 1.a. (fase di vita)._x000a_costo prodotto al KG: 2,5€/kg._x000a_Costo impianto: €12,5m._x000a_Ricavi: 2021: €40k; 2022: €28k_x000a_Ricavi BP: 1 anno: €3,7m; 2 anno: €7,3m; 3 anno: €12,4m._x000a__x000a_&gt; L’iniziativa è basata a Napoli, quindi rientrerebbe nell’ambito del fondo VV6, non è di interesse perché manca il carattere digitale necessario per VV6. motivo rejection: dimensione del mercato, competition (potrebbero esserci tecnologie già consolidate per la triturazione o il riciclo del vetro), percorso di crescita (con un calo di fatturato da €40k a €21k dal 2021 al 2022), raggiungimento concreto del target di €3,7M di fatturato previsto per il 2025."/>
    <d v="2024-10-27T00:00:00"/>
    <x v="41"/>
    <s v="OUT"/>
    <m/>
    <m/>
    <m/>
    <m/>
    <m/>
    <m/>
    <m/>
    <m/>
    <m/>
    <m/>
    <m/>
    <m/>
    <m/>
    <m/>
    <m/>
    <m/>
    <m/>
    <m/>
    <m/>
    <m/>
    <m/>
    <m/>
    <m/>
    <m/>
    <m/>
  </r>
  <r>
    <s v="Ok"/>
    <s v="Ok"/>
    <s v="Ok"/>
    <x v="263"/>
    <m/>
    <n v="3505"/>
    <x v="1564"/>
    <s v="Italy"/>
    <s v="N.A. Italy"/>
    <x v="3"/>
    <x v="2"/>
    <x v="1562"/>
    <m/>
    <s v="Start-up stage\Venture"/>
    <s v="Paola Ziraldo-DealSet"/>
    <s v="Advisor"/>
    <s v="Paola Ziraldo"/>
    <s v="segreteria@dealset.it"/>
    <x v="937"/>
    <d v="2024-11-04T00:00:00"/>
    <x v="0"/>
    <s v="VV5"/>
    <m/>
    <x v="5"/>
    <m/>
    <m/>
    <s v="Omega ha sviluppato un sistema brevettato che consente una gestione efficace degli asset e dei contratti di servizio, migliorando la trasparenza e la sostenibilità delle operazioni di EaaS. Questo sistema offre un’importante innovazione: la possibilità di trasformare i contratti di servizio e gli asset in liquidità, mediante la cartolarizzazione, offrendo un canale di autofinanziamento per le aziende, incluse le PMI._x000a_Non ci sono informazioni economiche nel deck._x000a_&gt; Motivo Rejection: Settore di riferimento."/>
    <d v="2024-10-28T00:00:00"/>
    <x v="263"/>
    <s v="OUT"/>
    <m/>
    <m/>
    <m/>
    <m/>
    <m/>
    <m/>
    <m/>
    <m/>
    <m/>
    <m/>
    <m/>
    <m/>
    <m/>
    <m/>
    <m/>
    <m/>
    <m/>
    <m/>
    <m/>
    <m/>
    <m/>
    <m/>
    <m/>
    <m/>
    <m/>
  </r>
  <r>
    <s v="Ok"/>
    <s v="Ok"/>
    <s v="Ok"/>
    <x v="263"/>
    <m/>
    <n v="3506"/>
    <x v="1565"/>
    <s v="Italy"/>
    <s v="N.A. Italy"/>
    <x v="3"/>
    <x v="3"/>
    <x v="1563"/>
    <m/>
    <s v="Other early stage\Late stage"/>
    <s v="Paola Ziraldo-DealSet"/>
    <s v="Advisor"/>
    <s v="Paola Ziraldo"/>
    <s v="segreteria@dealset.it"/>
    <x v="937"/>
    <d v="2024-11-04T00:00:00"/>
    <x v="0"/>
    <s v="VV5"/>
    <m/>
    <x v="5"/>
    <m/>
    <m/>
    <s v="Fatturato 2021: €1,37m; 2022 €1,45m; 2023: €1,66m 2024e: €1,91m_x000a_L'azienda è Ebitda Positive, nel 2024 ha un Ebitda Margin del 35%._x000a_&gt; Motivo Rejection: Settore di riferimento e crescita flat negli ultimi 4 anni (CAGR 11%)."/>
    <d v="2024-10-28T00:00:00"/>
    <x v="263"/>
    <s v="OUT"/>
    <m/>
    <m/>
    <m/>
    <m/>
    <m/>
    <m/>
    <m/>
    <m/>
    <m/>
    <m/>
    <m/>
    <m/>
    <m/>
    <m/>
    <m/>
    <m/>
    <m/>
    <m/>
    <m/>
    <m/>
    <m/>
    <m/>
    <m/>
    <m/>
    <m/>
  </r>
  <r>
    <s v="Ok"/>
    <s v="Ok"/>
    <s v="Ok"/>
    <x v="263"/>
    <m/>
    <n v="3507"/>
    <x v="1566"/>
    <s v="Italy"/>
    <s v="N.A. Italy"/>
    <x v="3"/>
    <x v="6"/>
    <x v="1564"/>
    <m/>
    <s v="Start-up stage\Venture"/>
    <s v="Paola Ziraldo-DealSet"/>
    <s v="Advisor"/>
    <s v="Paola Ziraldo"/>
    <s v="segreteria@dealset.it"/>
    <x v="937"/>
    <d v="2024-11-04T00:00:00"/>
    <x v="0"/>
    <s v="VV5"/>
    <m/>
    <x v="5"/>
    <m/>
    <m/>
    <s v="Epsilon si approccia al segmento B2B che include: ospedali, cliniche, fornitori homecare e compagnie farmaceutiche interessate a integrare dispositivi elettronici nelle terapie farmacologiche._x000a_Non ci sono informazioni economiche nel deck._x000a_&gt; Motivo Rejection: Settore di riferimento."/>
    <d v="2024-10-28T00:00:00"/>
    <x v="263"/>
    <s v="OUT"/>
    <m/>
    <m/>
    <m/>
    <m/>
    <m/>
    <m/>
    <m/>
    <m/>
    <m/>
    <m/>
    <m/>
    <m/>
    <m/>
    <m/>
    <m/>
    <m/>
    <m/>
    <m/>
    <m/>
    <m/>
    <m/>
    <m/>
    <m/>
    <m/>
    <m/>
  </r>
  <r>
    <s v="Ok"/>
    <s v="Ok"/>
    <s v="Ok"/>
    <x v="96"/>
    <m/>
    <n v="3508"/>
    <x v="1567"/>
    <s v="Italy"/>
    <s v="N.A. Italy"/>
    <x v="3"/>
    <x v="2"/>
    <x v="1565"/>
    <m/>
    <s v="Other early stage\Late stage"/>
    <s v="Paola Ziraldo-DealSet"/>
    <s v="Advisor"/>
    <s v="Paola Ziraldo"/>
    <s v="segreteria@dealset.it"/>
    <x v="937"/>
    <d v="2024-11-15T00:00:00"/>
    <x v="0"/>
    <s v="VV5"/>
    <m/>
    <x v="2"/>
    <m/>
    <m/>
    <s v="Il modello di business di Fintech+ si basa su diverse Tipologie di commissioni:_x000a_per attività come gestione dei pagamenti e delle transazioni._x000a_per l'accesso a strumenti avanzati come il comprehensive portfolio manager e la reporting suite._x000a_intermediazione assicurativa, per coperture assicurative opzionali._x000a_per servizi tecnologici, per l'utilizzo di tecnologie avanzate, come l'AI-driven credit assessment e strumenti di verifica delle fatture._x000a_Fatturato 2022: €2,62m; 2023: €4,85m. L'EBITDA nel 2023 è pari al 3%._x000a_Fundraised: complessivamente hanno raccolto $4,2m . ultimo round da €3m ad una valutazione di €20m con un fondo inglese._x000a_Fundraising: €5m-€10m _x000a__x000a_&gt; Dubbi su marginalità molto basse. Fatta call il 15/11. Motivo rejection: struttura del round e scalabilità del business model."/>
    <d v="2024-10-28T00:00:00"/>
    <x v="96"/>
    <s v="OUT"/>
    <m/>
    <m/>
    <m/>
    <m/>
    <m/>
    <m/>
    <m/>
    <m/>
    <m/>
    <m/>
    <m/>
    <m/>
    <m/>
    <m/>
    <m/>
    <m/>
    <m/>
    <m/>
    <m/>
    <m/>
    <m/>
    <m/>
    <m/>
    <m/>
    <m/>
  </r>
  <r>
    <s v="Ok"/>
    <s v="Ok"/>
    <s v="Ok"/>
    <x v="263"/>
    <m/>
    <n v="3510"/>
    <x v="1568"/>
    <s v="Italy"/>
    <s v="N.A. Italy"/>
    <x v="3"/>
    <x v="6"/>
    <x v="1566"/>
    <m/>
    <s v="Start-up stage\Venture"/>
    <s v="Paola Ziraldo-DealSet"/>
    <s v="Advisor"/>
    <s v="Paola Ziraldo"/>
    <s v="segreteria@dealset.it"/>
    <x v="937"/>
    <d v="2024-11-04T00:00:00"/>
    <x v="0"/>
    <s v="VV5"/>
    <m/>
    <x v="5"/>
    <m/>
    <m/>
    <s v="Ad oggi l'azienda è in fase di industrializzazione e certificazione._x000a_&gt; Motivo Rejection: Settore di riferimento e prodotto non ancora a mercato."/>
    <d v="2024-10-28T00:00:00"/>
    <x v="263"/>
    <s v="OUT"/>
    <m/>
    <m/>
    <m/>
    <m/>
    <m/>
    <m/>
    <m/>
    <m/>
    <m/>
    <m/>
    <m/>
    <m/>
    <m/>
    <m/>
    <m/>
    <m/>
    <m/>
    <m/>
    <m/>
    <m/>
    <m/>
    <m/>
    <m/>
    <m/>
    <m/>
  </r>
  <r>
    <s v="Ok"/>
    <s v="Ok"/>
    <s v="Ok"/>
    <x v="263"/>
    <m/>
    <n v="3511"/>
    <x v="1569"/>
    <s v="Italy"/>
    <s v="Salerno"/>
    <x v="12"/>
    <x v="2"/>
    <x v="1567"/>
    <m/>
    <s v="Other early stage\Late stage"/>
    <s v="Serena Auletta-Phoenix Italia"/>
    <s v="Advisor"/>
    <s v="Serena Auletta"/>
    <s v="sauletta@phoenixadvisory.eu"/>
    <x v="937"/>
    <d v="2024-11-04T00:00:00"/>
    <x v="0"/>
    <s v="VV5"/>
    <m/>
    <x v="5"/>
    <m/>
    <s v="Yes"/>
    <s v="Fatturato 2020: €2,3m; 2021: €4,5m; 2022: €8,1m; 2023: €9,1m; 2024e: €11,1. L'EBITDA Margin nel 2023 è pari al 16%._x000a_&gt; Motivo Rejection: mercato di riferimento e tipologia di operazione (vorrebbero fare un minibond) "/>
    <d v="2024-10-28T00:00:00"/>
    <x v="263"/>
    <s v="OUT"/>
    <m/>
    <m/>
    <m/>
    <m/>
    <m/>
    <m/>
    <m/>
    <m/>
    <m/>
    <m/>
    <m/>
    <m/>
    <m/>
    <m/>
    <m/>
    <m/>
    <m/>
    <m/>
    <m/>
    <m/>
    <m/>
    <m/>
    <m/>
    <m/>
    <m/>
  </r>
  <r>
    <s v="Ok"/>
    <s v="Ok"/>
    <s v="Ok"/>
    <x v="263"/>
    <m/>
    <n v="3512"/>
    <x v="1570"/>
    <s v="Italy"/>
    <s v="Milano"/>
    <x v="0"/>
    <x v="3"/>
    <x v="1568"/>
    <m/>
    <s v="Start-up stage\Venture"/>
    <s v="Autocandidatura"/>
    <s v="Autocandidatura"/>
    <s v="Lucrezia Platè"/>
    <s v="l.plate@maindcapital.com"/>
    <x v="934"/>
    <d v="2024-11-04T00:00:00"/>
    <x v="0"/>
    <s v="VV5"/>
    <m/>
    <x v="5"/>
    <m/>
    <m/>
    <s v="Maind Capital adotta un modello di business basato su abbonamenti rivolti a PMI, advisor di M&amp;A e investitori. L'obiettivo è fornire una piattaforma che possa ottimizzare le fasi iniziali del processo M&amp;A, riducendo i tempi e migliorando l'efficienza delle operazioni grazie alla potenza della tecnologia AI._x000a_Non dovrebbero ancora avere clienti paganti._x000a_Fundraising: €1m._x000a_&gt; Motivo Rejection: Competizione nel mercato (abbiamo visto aziende migliori in questo ambito) e ancora nessun ricavo."/>
    <d v="2024-10-28T00:00:00"/>
    <x v="263"/>
    <s v="OUT"/>
    <m/>
    <m/>
    <m/>
    <m/>
    <m/>
    <m/>
    <m/>
    <m/>
    <m/>
    <m/>
    <m/>
    <m/>
    <m/>
    <m/>
    <m/>
    <m/>
    <m/>
    <m/>
    <m/>
    <m/>
    <m/>
    <m/>
    <m/>
    <m/>
    <m/>
  </r>
  <r>
    <s v="Ok"/>
    <s v="Ok"/>
    <s v="Ok"/>
    <x v="263"/>
    <m/>
    <n v="3513"/>
    <x v="1571"/>
    <s v="Italy"/>
    <s v="Taranto"/>
    <x v="6"/>
    <x v="10"/>
    <x v="1569"/>
    <m/>
    <s v="Start-up stage\Venture"/>
    <s v="Autocandidatura"/>
    <s v="Autocandidatura"/>
    <s v="Massimo Cerra"/>
    <s v="amministrazione@nutriworld.it"/>
    <x v="938"/>
    <d v="2024-11-04T00:00:00"/>
    <x v="0"/>
    <s v="VV5"/>
    <m/>
    <x v="5"/>
    <m/>
    <s v="Yes"/>
    <s v="Segnalata ad Amedeo._x000a_&gt; Motivo Rejection: settore di riferimento, mercato B2C e poca traction."/>
    <d v="2024-10-29T00:00:00"/>
    <x v="263"/>
    <s v="OUT"/>
    <m/>
    <m/>
    <m/>
    <m/>
    <m/>
    <m/>
    <m/>
    <m/>
    <m/>
    <m/>
    <m/>
    <m/>
    <m/>
    <m/>
    <m/>
    <m/>
    <m/>
    <m/>
    <m/>
    <m/>
    <m/>
    <m/>
    <m/>
    <m/>
    <m/>
  </r>
  <r>
    <s v="Ok"/>
    <s v="Ok"/>
    <s v="Ok"/>
    <x v="96"/>
    <m/>
    <n v="3515"/>
    <x v="1572"/>
    <s v="Italy"/>
    <s v="Milano"/>
    <x v="0"/>
    <x v="3"/>
    <x v="1570"/>
    <m/>
    <s v="Start-up stage\Venture"/>
    <s v="Autocandidatura"/>
    <s v="Autocandidatura"/>
    <s v="Paolo Zanni"/>
    <s v="paolo@wodzi.com"/>
    <x v="939"/>
    <d v="2024-10-30T00:00:00"/>
    <x v="0"/>
    <s v="VV5"/>
    <m/>
    <x v="3"/>
    <m/>
    <s v="Yes"/>
    <s v="Ricavi: 2024e: €11k; 2025e: €1,1m; 2026e: €1,3m; 2027e: €9m._x000a_Fundraising: €300k._x000a__x000a_&gt; motivo rejection: fase di vita. Non va mandata mail di rejection."/>
    <d v="2024-10-30T00:00:00"/>
    <x v="96"/>
    <s v="OUT"/>
    <m/>
    <m/>
    <m/>
    <m/>
    <m/>
    <m/>
    <m/>
    <m/>
    <m/>
    <m/>
    <m/>
    <m/>
    <m/>
    <m/>
    <m/>
    <m/>
    <m/>
    <m/>
    <m/>
    <m/>
    <m/>
    <m/>
    <m/>
    <m/>
    <m/>
  </r>
  <r>
    <s v="Ok"/>
    <s v="Ok"/>
    <s v="Ok"/>
    <x v="168"/>
    <m/>
    <n v="3516"/>
    <x v="1573"/>
    <s v="Italy"/>
    <s v="Seregno"/>
    <x v="0"/>
    <x v="1"/>
    <x v="1571"/>
    <m/>
    <s v="Seed"/>
    <s v="Federica Pasini"/>
    <s v="Altri"/>
    <s v="Davide Guerrieri"/>
    <s v="davide.guerrieri@weply.it"/>
    <x v="939"/>
    <d v="2024-11-11T00:00:00"/>
    <x v="0"/>
    <s v="VV5"/>
    <m/>
    <x v="5"/>
    <m/>
    <m/>
    <s v="Nati nel 2023, 25k utenti registrati e 40.000 download. Ad oggi hanno concluso 43 transazioni. Devono ancora integrare sia parte pagamenti che spedizione su app._x000a_Round pre-seed da €400k con SAFE/SFP._x000a__x000a_&gt; Fatta call con  Alessandro Pontari, motivo rejection: fase di vita (sono appena partiti) e settore di riferimento."/>
    <d v="2024-10-30T00:00:00"/>
    <x v="168"/>
    <s v="OUT"/>
    <m/>
    <m/>
    <m/>
    <m/>
    <m/>
    <m/>
    <m/>
    <m/>
    <m/>
    <m/>
    <m/>
    <m/>
    <m/>
    <m/>
    <m/>
    <m/>
    <m/>
    <m/>
    <m/>
    <m/>
    <m/>
    <m/>
    <m/>
    <m/>
    <m/>
  </r>
  <r>
    <s v="Ok"/>
    <s v="Ok"/>
    <s v="Ok"/>
    <x v="168"/>
    <m/>
    <n v="3517"/>
    <x v="1574"/>
    <s v="Italy"/>
    <s v="N.A. Italy"/>
    <x v="3"/>
    <x v="10"/>
    <x v="1572"/>
    <m/>
    <s v="Other early stage\Late stage"/>
    <s v="Luca Guizzetti-Deloitte"/>
    <s v="Advisor"/>
    <s v="Luca Guizzetti"/>
    <s v="lguizzetti@deloitte.itù"/>
    <x v="940"/>
    <d v="2024-11-11T00:00:00"/>
    <x v="0"/>
    <s v="VV5"/>
    <m/>
    <x v="5"/>
    <m/>
    <m/>
    <s v="Senalata ad Amedeo_x000a_Ricavi: 2021: €10m; 2022: €11,8m; 2023: €12m; 2024e: €13m_x000a__x000a_&gt; motivo rejection: settore di riferimento, fase di vita (troppo grande rispetto al target di VV5)."/>
    <d v="2024-10-31T00:00:00"/>
    <x v="168"/>
    <s v="OUT"/>
    <m/>
    <m/>
    <m/>
    <m/>
    <m/>
    <m/>
    <m/>
    <m/>
    <m/>
    <m/>
    <m/>
    <m/>
    <m/>
    <m/>
    <m/>
    <m/>
    <m/>
    <m/>
    <m/>
    <m/>
    <m/>
    <m/>
    <m/>
    <m/>
    <m/>
  </r>
  <r>
    <s v="Ok"/>
    <s v="Ok"/>
    <s v="Ok"/>
    <x v="143"/>
    <m/>
    <n v="3518"/>
    <x v="1575"/>
    <s v="Italy"/>
    <s v="Milano"/>
    <x v="0"/>
    <x v="3"/>
    <x v="1573"/>
    <m/>
    <s v="Start-up stage\Venture"/>
    <s v="Pietro Maria Picogna"/>
    <s v="Altri"/>
    <s v="Gabriele Franco"/>
    <s v="gabriele.franco@cassandra.app"/>
    <x v="941"/>
    <d v="2024-12-09T00:00:00"/>
    <x v="0"/>
    <s v="VV5"/>
    <m/>
    <x v="9"/>
    <m/>
    <m/>
    <s v="Team: 7 persone (2 co-founder che hanno 80% complessivo) il team è composto da 2 sales, CTO, 3 developer e un customer success._x000a_Clienti target: aziende che spendono dai €500k-€1m nel marketing._x000a_Primo margine: 80%-85%._x000a_MRR settembre: €85k._x000a_Pricing model: €1k/mese-€8k/mese._x000a_Ricavi 2024: €740k, 2025e: €3m._x000a_Clienti in negoziazione: Linkedin, Netflix e Google._x000a_Clienti attivi: 60._x000a_Competitor: in Italia non ci sono, solo qualche agenzia. Esteri: Sellforte (sono in Finlandia e sono i più simili a Cassandra, fanno €3m), Fospha, Measures.com, Haus.io, Recast._x000a_Fundraised: €300k da Exor e BA ad una pre-money di €4m a luglio 2023 (€15k di MRR)._x000a_Fundraising: entro fine anno vorrebbero chiudere un €2m ad una post money di €14m per arrivare a €3m nel 2025. Hanno ricevuto un TS da IFF, stanno parlando con un fondo UK e Azimut._x000a__x000a_&gt; Motivo rejection: Hanno firmato un TS con Founders Fund."/>
    <d v="2024-11-03T00:00:00"/>
    <x v="143"/>
    <s v="OUT"/>
    <m/>
    <m/>
    <m/>
    <m/>
    <m/>
    <m/>
    <m/>
    <m/>
    <m/>
    <m/>
    <m/>
    <m/>
    <m/>
    <m/>
    <m/>
    <m/>
    <m/>
    <m/>
    <m/>
    <m/>
    <m/>
    <m/>
    <m/>
    <m/>
    <m/>
  </r>
  <r>
    <s v="Ok"/>
    <s v="Ok"/>
    <s v="Ok"/>
    <x v="2"/>
    <m/>
    <n v="3519"/>
    <x v="1576"/>
    <s v="Italy"/>
    <s v="N.A. Italy"/>
    <x v="3"/>
    <x v="5"/>
    <x v="1574"/>
    <m/>
    <s v="Start-up stage\Venture"/>
    <s v="Fabio Mondini-Growth Capital"/>
    <s v="Advisor"/>
    <s v="Fabio Mondini"/>
    <s v="fmondini@growthcapital.vc"/>
    <x v="942"/>
    <d v="2025-03-06T00:00:00"/>
    <x v="2"/>
    <s v="VV5"/>
    <m/>
    <x v="4"/>
    <s v="Yes"/>
    <m/>
    <s v="Business model: combina vendite di dispositivi IoT con abbonamenti SaaS ricorrenti, sia per il mercato B2C (motociclisti) sia per il mercato B2B (OEM e gestori di flotte)._x000a_Struttura: L'azienda è spagnola ma ha intenzione di aprire un legal entity in Italia dove fa attualmente il 10% del suo fatturato._x000a_ARR: Ha un  ARR previsto di 1,3 milioni di euro nel 2024 e un tasso di crescita annuo del 66%._x000a_Fundaraising:  LiveLink punta a raccogliere un round da €2m per accelerare la crescita e raggiungere 5 milioni di euro di ARR entro il 2027._x000a__x000a_&gt; Rinviata call programata per il 6/03. In attesa di riscontro su nuova data."/>
    <d v="2024-11-04T00:00:00"/>
    <x v="2"/>
    <m/>
    <m/>
    <m/>
    <m/>
    <m/>
    <m/>
    <m/>
    <m/>
    <m/>
    <m/>
    <m/>
    <m/>
    <m/>
    <m/>
    <m/>
    <m/>
    <m/>
    <m/>
    <m/>
    <m/>
    <m/>
    <m/>
    <m/>
    <m/>
    <m/>
    <m/>
  </r>
  <r>
    <s v="Ok"/>
    <s v="Ok"/>
    <s v="Ok"/>
    <x v="264"/>
    <m/>
    <n v="3522"/>
    <x v="1577"/>
    <s v="Italy"/>
    <s v="Pescara"/>
    <x v="16"/>
    <x v="9"/>
    <x v="1575"/>
    <m/>
    <s v="Start-up stage\Venture"/>
    <s v="Andrea Censoni-Cariplo Factory"/>
    <s v="Altri"/>
    <s v="Andrea Censoni"/>
    <s v="andrea.censoni@cariplofactory.it"/>
    <x v="927"/>
    <d v="2024-11-18T00:00:00"/>
    <x v="0"/>
    <s v="VV5"/>
    <m/>
    <x v="5"/>
    <m/>
    <s v="Yes"/>
    <s v="ExoLab ha sviluppato un processo di produzione sostenibile e a zero rifiuti , che include:_x000a_1) Estrazione e concentrazione degli esosomi : tramite attività meccaniche e temperature basse, senza l'uso di solventi chimici._x000a_2) Caricamento delle molecole : gli esosomi vegetali sono in grado di trasportare proteine, acidi nucleici, e altre molecole bioattive, rendendoli adatti a impieghi sia come ingredienti bioattivi autonomi sia come veicoli per il rilascio di farmaci (Drug Delivery System)_x000a_Ambiti di applicazione:_x000a_Cosmetica e Nutraceutica : esosomi utilizzati per migliorare l'efficacia e la sicurezza degli ingredienti attivi._x000a_Biotecnologia e Terapie Avanzate : esosomi caricati con molecole bioattive per applicazioni terapeutiche e come veicoli di trasporto per vaccini e terapie geniche_x000a_Fundraising: Hanno aperto un round di Series A da €5m._x000a__x000a_&gt; motivo rejection: settore diriferimento (biotech). "/>
    <d v="2024-10-31T00:00:00"/>
    <x v="264"/>
    <s v="OUT"/>
    <m/>
    <m/>
    <m/>
    <m/>
    <m/>
    <m/>
    <m/>
    <m/>
    <m/>
    <m/>
    <m/>
    <m/>
    <m/>
    <m/>
    <m/>
    <m/>
    <m/>
    <m/>
    <m/>
    <m/>
    <m/>
    <m/>
    <m/>
    <m/>
    <m/>
  </r>
  <r>
    <s v="Ok"/>
    <s v="Ok"/>
    <s v="Ok"/>
    <x v="96"/>
    <m/>
    <n v="3525"/>
    <x v="1578"/>
    <s v="Italy"/>
    <s v="Milano"/>
    <x v="0"/>
    <x v="2"/>
    <x v="1576"/>
    <m/>
    <s v="Start-up stage\Venture"/>
    <s v="Autocandidatura"/>
    <s v="Autocandidatura"/>
    <s v="Fabio Bravi"/>
    <s v="fabiobravi@gmail.com"/>
    <x v="942"/>
    <d v="2024-11-19T00:00:00"/>
    <x v="0"/>
    <s v="VV5"/>
    <m/>
    <x v="2"/>
    <m/>
    <m/>
    <s v="Sono investitori di qualche SGR e questo progetto fa parte di una società più grande (TAS)._x000a_Struttura organizzativa: hanno in mente un’operazione di management buyout su TPPay prevede l'acquisizione del 100% della società da TAS per €500k (considerando la partecipazione del fondo olandese), rendendola indipendente. Si creerà un veicolo partecipato dai manager e promotori dell’iniziativa, cercando un coinvestitore per raccogliere €500k iniziali e successivamente €3M (pre-money €15M oppure unico socio post money €10m). _x000a_Ricavi 2024e: 350k-400k_x000a__x000a_&gt; Fatta call il 19/11. Motivo rejection: struttura dell’operazione. "/>
    <d v="2024-11-04T00:00:00"/>
    <x v="96"/>
    <s v="OUT"/>
    <m/>
    <m/>
    <m/>
    <m/>
    <m/>
    <m/>
    <m/>
    <m/>
    <m/>
    <m/>
    <m/>
    <m/>
    <m/>
    <m/>
    <m/>
    <m/>
    <m/>
    <m/>
    <m/>
    <m/>
    <m/>
    <m/>
    <m/>
    <m/>
    <m/>
  </r>
  <r>
    <s v="Ok"/>
    <s v="Ok"/>
    <s v="Ok"/>
    <x v="168"/>
    <m/>
    <n v="3526"/>
    <x v="1579"/>
    <s v="Italy"/>
    <s v="N.A. Italy"/>
    <x v="3"/>
    <x v="6"/>
    <x v="1577"/>
    <m/>
    <s v="Start-up stage\Venture"/>
    <s v="Autocandidatura"/>
    <s v="Autocandidatura"/>
    <s v="Maurizio Rubino"/>
    <m/>
    <x v="942"/>
    <d v="2024-11-11T00:00:00"/>
    <x v="0"/>
    <s v="VV5"/>
    <m/>
    <x v="2"/>
    <m/>
    <m/>
    <s v="Segnalata ad Amedeo_x000a_Flash Scientific si posiziona sul mercato globale, rivolgendosi a ospedali, cliniche universitarie e centri di ricerca. Il modello di business prevede vendite dirette tramite una rete di distributori e agenti locali. Per accelerare l'ingresso nel mercato e ridurre i rischi, Flash Scientific sta acquisendo una PMI con esperienza nella produzione di dispositivi per la radioterapia, garantendo così un flusso di cassa immediato e un'infrastruttura già consolidata._x000a__x000a_&gt; Motivo rejection: struttura dell'operazione."/>
    <d v="2024-11-04T00:00:00"/>
    <x v="168"/>
    <s v="OUT"/>
    <m/>
    <m/>
    <m/>
    <m/>
    <m/>
    <m/>
    <m/>
    <m/>
    <m/>
    <m/>
    <m/>
    <m/>
    <m/>
    <m/>
    <m/>
    <m/>
    <m/>
    <m/>
    <m/>
    <m/>
    <m/>
    <m/>
    <m/>
    <m/>
    <m/>
  </r>
  <r>
    <s v="Ok"/>
    <s v="Ok"/>
    <s v="Ok"/>
    <x v="264"/>
    <m/>
    <n v="3520"/>
    <x v="1580"/>
    <s v="Italy"/>
    <s v="Vicenza"/>
    <x v="13"/>
    <x v="10"/>
    <x v="1578"/>
    <m/>
    <s v="Start-up stage\Venture"/>
    <s v="Autocandidatura"/>
    <s v="Autocandidatura"/>
    <s v="Stefano Zanovello"/>
    <s v="stefano.zanovello@steloitaly.com"/>
    <x v="942"/>
    <d v="2024-11-18T00:00:00"/>
    <x v="0"/>
    <s v="VV5"/>
    <m/>
    <x v="5"/>
    <m/>
    <m/>
    <s v="Segnalata ad Amedeo._x000a_Business model: B2C._x000a_Ricavi: Y1: €72k_x000a_Fundraising: €150k_x000a__x000a_&gt; motivo rejection: settore di riferimento. Chiedere prima ad Amedeo perché ha chiesto aggiornamenti."/>
    <d v="2024-11-11T00:00:00"/>
    <x v="264"/>
    <s v="OUT"/>
    <m/>
    <m/>
    <m/>
    <m/>
    <m/>
    <m/>
    <m/>
    <m/>
    <m/>
    <m/>
    <m/>
    <m/>
    <m/>
    <m/>
    <m/>
    <m/>
    <m/>
    <m/>
    <m/>
    <m/>
    <m/>
    <m/>
    <m/>
    <m/>
    <m/>
  </r>
  <r>
    <s v="Ok"/>
    <s v="Ok"/>
    <s v="Ok"/>
    <x v="229"/>
    <m/>
    <n v="3527"/>
    <x v="1581"/>
    <s v="Italy"/>
    <s v="Belluno"/>
    <x v="13"/>
    <x v="3"/>
    <x v="1579"/>
    <m/>
    <s v="Start-up stage\Venture"/>
    <s v="Marco Meoni-Growth Capital"/>
    <s v="Advisor"/>
    <s v="Mattia Stevanin"/>
    <s v="m.stevanin@karrycar.com"/>
    <x v="943"/>
    <d v="2025-02-03T00:00:00"/>
    <x v="0"/>
    <s v="VV5"/>
    <m/>
    <x v="2"/>
    <m/>
    <m/>
    <s v="Bocciata a bovembre 2024 con motivazione 3.c (struttura dell'operazione)._x000a_Business model: SaaS B2B._x000a_Team: 9 persone_x000a_Margini: 25%_x000a_Clienti: Cerbone, Ceva logistic, Zatti, Tesla, De Bona, ecc.._x000a_Pricing: 3 pacchetti da €99-€159-€299/mese. _x000a_Ricavi: 2023: €800k (gross revenue); 2024 YTD (giugno 2024): €145k (attesi 2024: €1,4m-€1,6m, netti €400k); 2025e: €5,1m; 2026e: €14,8m._x000a_Fundraised: €90k da F&amp;F, pre-seed da €150k, ottobre 2023: €843k ad una valutazione pre-money di €5m._x000a_Captable: i founder hanno il 65% (già con ESOP del 10%)._x000a_Fundraising: hanno un SAFE da €500k con gli attuali soci. Nel Q2 2025 è previsto un round da €3,5m ad una valutazione pre-money di €20m. Sono in contatto con fondi italiani ed esteri._x000a__x000a_&gt; Fatta call il 19/11. Motivo rejection: struttura operazione (valutazione elevata rispetto alla fase di vita della società)."/>
    <d v="2024-11-05T00:00:00"/>
    <x v="229"/>
    <s v="OUT"/>
    <m/>
    <m/>
    <m/>
    <m/>
    <m/>
    <m/>
    <m/>
    <m/>
    <m/>
    <m/>
    <m/>
    <m/>
    <m/>
    <m/>
    <m/>
    <m/>
    <m/>
    <m/>
    <m/>
    <m/>
    <m/>
    <m/>
    <m/>
    <m/>
    <m/>
  </r>
  <r>
    <s v="Ok"/>
    <s v="Ok"/>
    <s v="Ok"/>
    <x v="229"/>
    <m/>
    <n v="3528"/>
    <x v="1582"/>
    <s v="Italy"/>
    <s v="Milano"/>
    <x v="0"/>
    <x v="8"/>
    <x v="1580"/>
    <m/>
    <s v="Start-up stage\Venture"/>
    <s v="Autocandidatura"/>
    <s v="Autocandidatura"/>
    <s v="Jacopo Neri"/>
    <s v="jacopo.neri@rarearth.it"/>
    <x v="943"/>
    <d v="2025-02-04T00:00:00"/>
    <x v="0"/>
    <s v="VV5"/>
    <m/>
    <x v="3"/>
    <m/>
    <m/>
    <s v="Bocciata a novembre 2024 con motivazione 1.a (fase di vita)._x000a_Fundraising: €2m _x000a__x000a_&gt; motivo rejection: fase di vita (sono ancora a TRL 6), li terrei monitorati perché il settore di riferimento è interessante."/>
    <d v="2024-11-05T00:00:00"/>
    <x v="229"/>
    <s v="OUT"/>
    <m/>
    <m/>
    <m/>
    <m/>
    <m/>
    <m/>
    <m/>
    <m/>
    <m/>
    <m/>
    <m/>
    <m/>
    <m/>
    <m/>
    <m/>
    <m/>
    <m/>
    <m/>
    <m/>
    <m/>
    <m/>
    <m/>
    <m/>
    <m/>
    <m/>
  </r>
  <r>
    <s v="Ok"/>
    <s v="Ok"/>
    <s v="Ok"/>
    <x v="2"/>
    <m/>
    <n v="3529"/>
    <x v="1583"/>
    <s v="Italy"/>
    <s v="Bari"/>
    <x v="6"/>
    <x v="1"/>
    <x v="1581"/>
    <m/>
    <s v="Other early stage\Late stage"/>
    <s v="Domenico Laudonia-DLVENTURES"/>
    <s v="Advisor"/>
    <s v="Domenico Laudonia"/>
    <s v="dome@dlventures.it"/>
    <x v="934"/>
    <d v="2025-03-07T00:00:00"/>
    <x v="2"/>
    <s v="VV5"/>
    <m/>
    <x v="4"/>
    <m/>
    <s v="Yes"/>
    <s v="Ricavi: €1,2M nel 2022, €1,5M nel 2023, con una proiezione di €1,7M nel 2024 e un’accelerazione a €3M nel 2025 e €4,3M nel 2026._x000a_Primo Margine: 40%, con punte fino al 60% su determinati progetti._x000a_Media valore progetto: €2,8K, con circa 757 progetti gestiti nel 2023._x000a_Clienti serviti: Oltre 500, tra cui brand di rilievo come Valentino, Sisal, Allianz, Eni, Jeep, Team System, Adidas, Natuzzi, Fastweb, Nikon, Unicredit e Italiaonline. Il 70% del fatturato proviene da clienti ricorrenti, con contratti annuali o pluriennali._x000a_Network: 7.000 progetti video realizzati, oltre 1.000 professionisti della comunicazione e videomaker coinvolti e una community di 45.000 creator mappati nel database sulla base delle loro skill._x000a_Fundraising: L’azienda è in raccolta per €1,5M con una valutazione post-money di €4,8M (post-money del round seed) per raggiungere €6,4M di ricavi e un EBITDA di €2,5M entro il 2028. Sta inoltre valutando acquisizioni di realtà più piccole, con fatturato compreso tra €800K e €1M, che abbiano una track record positivo, EBITDA positivo e solidità finanziaria, ma che non possiedano un hub tecnologico interno._x000a__x000a_&gt; Bocciata per team VV6 (mandata già mail di rejection). Fatta call per demo piattaforma il 7/03: a piattaforma automatizza una parte del processo di creazione dei contenuti, ma una parte significativa del lavoro continua a essere gestita manualmente. Fissare una call per la seconda parte della demo del prodotto. Per quanto riguarda VV5, al momento si prevede di bocciatla, ma l'idea è quella di mantenerla in considerazione per un'eventuale operazione di M&amp;A con Buzzoole."/>
    <d v="2024-11-05T00:00:00"/>
    <x v="2"/>
    <m/>
    <m/>
    <m/>
    <m/>
    <m/>
    <m/>
    <m/>
    <m/>
    <m/>
    <m/>
    <m/>
    <m/>
    <m/>
    <m/>
    <m/>
    <m/>
    <m/>
    <m/>
    <m/>
    <m/>
    <m/>
    <m/>
    <m/>
    <m/>
    <m/>
    <m/>
  </r>
  <r>
    <s v="Ok"/>
    <s v="Ok"/>
    <s v="Ok"/>
    <x v="264"/>
    <m/>
    <n v="3530"/>
    <x v="1584"/>
    <s v="Italy"/>
    <s v="Napoli"/>
    <x v="12"/>
    <x v="2"/>
    <x v="1582"/>
    <m/>
    <s v="Start-up stage\Venture"/>
    <s v="Autocandidatura"/>
    <s v="Autocandidatura"/>
    <s v="Davide Pagliara"/>
    <s v="davidepagliara@quarkpay.eu"/>
    <x v="944"/>
    <d v="2024-11-18T00:00:00"/>
    <x v="0"/>
    <s v="VV5"/>
    <m/>
    <x v="3"/>
    <m/>
    <s v="Yes"/>
    <s v="Fundraising: €2,8m._x000a__x000a_&gt; La analizza team VV6. Motivo rejection: fase di vita."/>
    <d v="2024-11-06T00:00:00"/>
    <x v="264"/>
    <s v="OUT"/>
    <m/>
    <m/>
    <m/>
    <m/>
    <m/>
    <m/>
    <m/>
    <m/>
    <m/>
    <m/>
    <m/>
    <m/>
    <m/>
    <m/>
    <m/>
    <m/>
    <m/>
    <m/>
    <m/>
    <m/>
    <m/>
    <m/>
    <m/>
    <m/>
    <m/>
  </r>
  <r>
    <s v="Ok"/>
    <s v="Ok"/>
    <s v="Ok"/>
    <x v="2"/>
    <m/>
    <n v="3531"/>
    <x v="1585"/>
    <s v="Italy"/>
    <s v="Catania"/>
    <x v="9"/>
    <x v="3"/>
    <x v="1583"/>
    <m/>
    <s v="Start-up stage\Venture"/>
    <s v="Edmondo Sparano-Digital Magics"/>
    <s v="Investitori professionali"/>
    <s v="Edmondo Sparano"/>
    <s v="edmondo.sparano@zestgroup.vc "/>
    <x v="944"/>
    <d v="2024-11-06T00:00:00"/>
    <x v="2"/>
    <s v="VV5"/>
    <m/>
    <x v="4"/>
    <m/>
    <s v="Yes"/>
    <s v="il deck non contiene informazioni economiche._x000a__x000a_&gt; Fatta call il team VV6, al momento è in stand-by in attesa di un parere tecnico sulla tecnologia. Stanno ricevendo primi feedback da esperti di settore. Per ora sembra essere un bisogno sentito. Continueranno con approfondimenti sulla tecnologia e sulla natura del servizio offerto (da capire il peso dell'eventuale parte consulenziale)."/>
    <d v="2024-11-06T00:00:00"/>
    <x v="2"/>
    <m/>
    <m/>
    <m/>
    <m/>
    <m/>
    <m/>
    <m/>
    <m/>
    <m/>
    <m/>
    <m/>
    <m/>
    <m/>
    <m/>
    <m/>
    <m/>
    <m/>
    <m/>
    <m/>
    <m/>
    <m/>
    <m/>
    <m/>
    <m/>
    <m/>
    <m/>
  </r>
  <r>
    <s v="Ok"/>
    <s v="Ok"/>
    <s v="Ok"/>
    <x v="264"/>
    <m/>
    <n v="3532"/>
    <x v="1586"/>
    <s v="Italy"/>
    <s v="Genova"/>
    <x v="14"/>
    <x v="1"/>
    <x v="1584"/>
    <m/>
    <s v="Start-up stage\Venture"/>
    <s v="Autocandidatura"/>
    <s v="Autocandidatura"/>
    <s v="Alessandro Belleno"/>
    <s v="alessandro.belleno@kookone.com"/>
    <x v="945"/>
    <d v="2024-11-18T00:00:00"/>
    <x v="0"/>
    <s v="VV5"/>
    <m/>
    <x v="5"/>
    <m/>
    <m/>
    <s v="Competitor: Deliveristo e Spolaya_x000a_Fundraising: €500k-€1m._x000a__x000a_&gt; Motivo rejection: settore di riferimento e diversificazione del portafoglio."/>
    <d v="2024-11-07T00:00:00"/>
    <x v="264"/>
    <s v="OUT"/>
    <m/>
    <m/>
    <m/>
    <m/>
    <m/>
    <m/>
    <m/>
    <m/>
    <m/>
    <m/>
    <m/>
    <m/>
    <m/>
    <m/>
    <m/>
    <m/>
    <m/>
    <m/>
    <m/>
    <m/>
    <m/>
    <m/>
    <m/>
    <m/>
    <m/>
  </r>
  <r>
    <s v="Ok"/>
    <s v="Ok"/>
    <s v="Ok"/>
    <x v="96"/>
    <m/>
    <n v="3533"/>
    <x v="1587"/>
    <s v="Italy"/>
    <s v="Milano"/>
    <x v="0"/>
    <x v="1"/>
    <x v="1585"/>
    <m/>
    <s v="Start-up stage\Venture"/>
    <s v="Stefano Vendramini-My Draco"/>
    <s v="Advisor"/>
    <s v="Simone Bresciani"/>
    <s v="simone@teachcorner.com"/>
    <x v="946"/>
    <d v="2024-11-19T00:00:00"/>
    <x v="0"/>
    <s v="VV5"/>
    <m/>
    <x v="1"/>
    <m/>
    <m/>
    <s v="Nata nel 2019._x000a_Ricavi: 2022: €140k; 2023: €700k; 2024e: €1m._x000a_Ebitda: 2024e: €70k_x000a_AOV: €1,2k._x000a_CAC: €300._x000a_Fundraised: €300k ad una valutazione di €1m._x000a_Fundraising: €2m ad una pre-money di €7,5m per incrementare la presenza in Italia e per espandersi in Spagna._x000a__x000a_&gt; Fatta call il 19/11. Motivo rejection: business model B2C, founder non convincente."/>
    <d v="2024-11-08T00:00:00"/>
    <x v="96"/>
    <s v="OUT"/>
    <m/>
    <m/>
    <m/>
    <m/>
    <m/>
    <m/>
    <m/>
    <m/>
    <m/>
    <m/>
    <m/>
    <m/>
    <m/>
    <m/>
    <m/>
    <m/>
    <m/>
    <m/>
    <m/>
    <m/>
    <m/>
    <m/>
    <m/>
    <m/>
    <m/>
  </r>
  <r>
    <s v="Ok"/>
    <s v="Ok"/>
    <s v="Ok"/>
    <x v="264"/>
    <m/>
    <n v="3536"/>
    <x v="1588"/>
    <s v="Italy"/>
    <s v="Bari"/>
    <x v="6"/>
    <x v="3"/>
    <x v="1586"/>
    <m/>
    <s v="Start-up stage\Venture"/>
    <s v="Niccolò de Leva-IAG"/>
    <s v="Investitori professionali"/>
    <s v="Niccolò de Leva"/>
    <s v="ndl@italianangels.net"/>
    <x v="946"/>
    <d v="2024-11-18T00:00:00"/>
    <x v="0"/>
    <s v="VV5"/>
    <m/>
    <x v="3"/>
    <m/>
    <s v="Yes"/>
    <s v="Ricavi: 2025e: €0k; 2026e: €0k; 2027e: €1,8m_x000a__x000a_&gt; La analizza team VV6. motivo rejection: fase di vita. Settore interessante, da monitorare."/>
    <d v="2024-11-08T00:00:00"/>
    <x v="264"/>
    <s v="OUT"/>
    <m/>
    <m/>
    <m/>
    <m/>
    <m/>
    <m/>
    <m/>
    <m/>
    <m/>
    <m/>
    <m/>
    <m/>
    <m/>
    <m/>
    <m/>
    <m/>
    <m/>
    <m/>
    <m/>
    <m/>
    <m/>
    <m/>
    <m/>
    <m/>
    <m/>
  </r>
  <r>
    <s v="Ok"/>
    <s v="Ok"/>
    <s v="Ok"/>
    <x v="238"/>
    <m/>
    <n v="3537"/>
    <x v="1589"/>
    <s v="Italy"/>
    <s v="Roma"/>
    <x v="7"/>
    <x v="1"/>
    <x v="1587"/>
    <m/>
    <s v="Start-up stage\Venture"/>
    <s v="Niccolò de Leva-IAG"/>
    <s v="Investitori professionali"/>
    <s v="Niccolò de Leva"/>
    <s v="ndl@italianangels.net"/>
    <x v="946"/>
    <d v="2024-12-02T00:00:00"/>
    <x v="0"/>
    <s v="VV5"/>
    <m/>
    <x v="9"/>
    <s v="Yes"/>
    <m/>
    <s v="Team: 7 persone tra customer care, reparto grafico, IT, sviluppatori e due commerciali._x000a_Business model: B2B (SaaS) e B2C (e-commerce)._x000a_Clienti: 500 (di cui 70 grandi corporate tra cui PwC e BIP)._x000a_Primo margine: 95%._x000a_ARR 2024: €650k._x000a_Pricing: licenza €25/dipendente._x000a_Ricavi: 2021: €80k; 2022: €200k; 2023: €440k; 2024e: €650k (YTD a giugno: €330k); 2025e: €1,2m._x000a_EBITDA: 2024e: EBITDA positive._x000a_Fundraising: Stiamo chiudendo un round da €1,8m ad una valutazione di €5m con SCM SIM e Ventive. Hanno in mente nel 2025-2026 un round da €3m._x000a_Captable postround: founder avranno 50%_x000a__x000a_&gt; Fatta call il 26/11. Motivo rejection: non sono al momento in raccolta, da monitorare prodotto e crescita interessante. Ci aggiorna tra 3-4 mesi."/>
    <d v="2024-11-08T00:00:00"/>
    <x v="238"/>
    <s v="OUT"/>
    <m/>
    <m/>
    <m/>
    <m/>
    <m/>
    <m/>
    <m/>
    <m/>
    <m/>
    <m/>
    <m/>
    <m/>
    <m/>
    <m/>
    <m/>
    <m/>
    <m/>
    <m/>
    <m/>
    <m/>
    <m/>
    <m/>
    <m/>
    <m/>
    <m/>
  </r>
  <r>
    <s v="Ok"/>
    <s v="Sup ITM"/>
    <s v="Inf Avvio"/>
    <x v="264"/>
    <m/>
    <n v="3539"/>
    <x v="1590"/>
    <s v="Italy"/>
    <s v="Milano"/>
    <x v="0"/>
    <x v="2"/>
    <x v="1588"/>
    <m/>
    <s v="Start-up stage\Venture"/>
    <s v="Giacomo Giurazza"/>
    <s v="Proprietaria"/>
    <s v="Marco Cipriani"/>
    <m/>
    <x v="947"/>
    <d v="2024-11-18T00:00:00"/>
    <x v="0"/>
    <s v="VV5"/>
    <m/>
    <x v="3"/>
    <m/>
    <m/>
    <s v="Ricavi: 2025e: €400k; 2026e: €2,1m; 2027e: €9,1m_x000a_Fundraising: €3m._x000a__x000a_&gt; Motivo rejection: fase di vita."/>
    <s v="11/112024"/>
    <x v="264"/>
    <s v="OUT"/>
    <m/>
    <m/>
    <m/>
    <m/>
    <m/>
    <m/>
    <m/>
    <m/>
    <m/>
    <m/>
    <m/>
    <m/>
    <m/>
    <m/>
    <m/>
    <m/>
    <m/>
    <m/>
    <m/>
    <m/>
    <m/>
    <m/>
    <m/>
    <m/>
    <m/>
  </r>
  <r>
    <s v="Ok"/>
    <s v="Ok"/>
    <s v="Ok"/>
    <x v="85"/>
    <m/>
    <n v="427"/>
    <x v="1591"/>
    <s v="Italy"/>
    <s v="Bologna"/>
    <x v="1"/>
    <x v="7"/>
    <x v="1589"/>
    <m/>
    <s v="Start-up stage\Venture"/>
    <s v="Autocandidatura"/>
    <s v="Autocandidatura"/>
    <s v="Luca Bernardo"/>
    <s v="lucabernardo68@gmail.com+S1595\"/>
    <x v="948"/>
    <d v="2025-01-13T00:00:00"/>
    <x v="0"/>
    <s v="VV5"/>
    <m/>
    <x v="6"/>
    <m/>
    <m/>
    <s v="Pricing macchinario: €400k._x000a_Ricavi 2022: €700k; 2023: €1,2m (3 macchine vendute); 2024e: €1,2m._x000a_Fundraising: €2,5m/€3m ad una pre-money di €20m._x000a__x000a_&gt; Motivo rejection: Dubbi sul team (alla call si è presentato solo Luca Bernardo consulente che li segue), dubbi inoltre su differenziazione rispetto ai competitor. "/>
    <d v="2024-11-20T00:00:00"/>
    <x v="85"/>
    <s v="OUT"/>
    <m/>
    <m/>
    <m/>
    <m/>
    <m/>
    <m/>
    <m/>
    <m/>
    <m/>
    <m/>
    <m/>
    <m/>
    <m/>
    <m/>
    <m/>
    <m/>
    <m/>
    <m/>
    <m/>
    <m/>
    <m/>
    <m/>
    <m/>
    <m/>
    <m/>
  </r>
  <r>
    <s v="Ok"/>
    <s v="Ok"/>
    <s v="Ok"/>
    <x v="143"/>
    <m/>
    <n v="3501"/>
    <x v="1592"/>
    <s v="Italy"/>
    <s v="Imola"/>
    <x v="1"/>
    <x v="7"/>
    <x v="1590"/>
    <m/>
    <s v="Start-up stage\Venture"/>
    <s v="Francesco Pezcoller"/>
    <s v="Altri"/>
    <s v="Giorgio Montanari"/>
    <s v="giorgio.montanari@k3rx.com"/>
    <x v="949"/>
    <d v="2024-12-09T00:00:00"/>
    <x v="0"/>
    <s v="VV5"/>
    <m/>
    <x v="11"/>
    <s v="Yes"/>
    <m/>
    <s v="Ricavi: 2024e: €523k; 2025e: €1,2m; 2026e: €2,6m; 2027e: €6,8m._x000a__x000a_&gt; motivo rejection: mancato seguito (contattati il 27/12). Passare da Alessandro Pontari. Dubbi sulla fase di vita."/>
    <d v="2024-11-10T00:00:00"/>
    <x v="143"/>
    <s v="OUT"/>
    <m/>
    <m/>
    <m/>
    <m/>
    <m/>
    <m/>
    <m/>
    <m/>
    <m/>
    <m/>
    <m/>
    <m/>
    <m/>
    <m/>
    <m/>
    <m/>
    <m/>
    <m/>
    <m/>
    <m/>
    <m/>
    <m/>
    <m/>
    <m/>
    <m/>
  </r>
  <r>
    <s v="Ok"/>
    <s v="Ok"/>
    <s v="Ok"/>
    <x v="143"/>
    <m/>
    <n v="3541"/>
    <x v="1593"/>
    <s v="Italy"/>
    <s v="Venezia"/>
    <x v="13"/>
    <x v="3"/>
    <x v="1591"/>
    <m/>
    <s v="Start-up stage\Venture"/>
    <s v="Francesco D’Antonio-Integrae SIM"/>
    <s v="Investitori professionali"/>
    <s v="Stefano Mazzocca"/>
    <s v="stefano.mazzocca@mycreditservice.com"/>
    <x v="950"/>
    <d v="2024-12-09T00:00:00"/>
    <x v="0"/>
    <s v="VV5"/>
    <m/>
    <x v="1"/>
    <m/>
    <m/>
    <s v="Fondata nel 2014._x000a_Clienti attivi; 101_x000a_Team: 10 (2 sulla parte commerciale, 2 financial advisor, 1 staff e 3 consulenti). La parte tech è tutta esternalizzata._x000a_Ricavi: 2023: €850k; 2024e: €950k (EBITDA positive)._x000a_Rapporto LTV/CAC: 3,5._x000a_Revenue model:_x000a_- 0,3% del valore del transato._x000a_- Spread: 0,4-0,5% mensile sul valore facciale del credito._x000a_- Canone mensile variabile in base ai clienti monitorati._x000a_Fundraising: €1,5m primo round e €3,5m seconda tranche ad una valutazione di €15m vorrebbero fare un'operazione di M&amp;A che prevede il conferimento di un ramo d’azienda per un valore stimato di €700K da corrispondere in parte in cash (€200K) e in parte attraverso sottoscrizione di nuove azioni (€500K). Inoltre, vorrebbero fare serie B da €10m nel 2025._x000a__x000a_&gt; motivo rejection: elevata competiizone nel mercato di riferimento."/>
    <d v="2024-11-13T00:00:00"/>
    <x v="143"/>
    <s v="OUT"/>
    <m/>
    <m/>
    <m/>
    <m/>
    <m/>
    <m/>
    <m/>
    <m/>
    <m/>
    <m/>
    <m/>
    <m/>
    <m/>
    <m/>
    <m/>
    <m/>
    <m/>
    <m/>
    <m/>
    <m/>
    <m/>
    <m/>
    <m/>
    <m/>
    <m/>
  </r>
  <r>
    <s v="Ok"/>
    <s v="Ok"/>
    <s v="Ok"/>
    <x v="96"/>
    <m/>
    <n v="3543"/>
    <x v="1594"/>
    <s v="Italy"/>
    <s v="Ancona"/>
    <x v="5"/>
    <x v="3"/>
    <x v="1592"/>
    <m/>
    <s v="Start-up stage\Venture"/>
    <s v="Autocandidatura"/>
    <s v="Autocandidatura"/>
    <s v="Iris Agalliu"/>
    <s v="irisagalliu89@gmail.com"/>
    <x v="951"/>
    <d v="2024-11-20T00:00:00"/>
    <x v="0"/>
    <s v="VV5"/>
    <m/>
    <x v="3"/>
    <m/>
    <m/>
    <s v="Business model: SaaS _x000a_Pricing: da €3/mq più una fee annuale._x000a_Fundraising; €1m._x000a__x000a_&gt; Motivo rejection: fase di vita (il prodotto è ancora in fase di sviluppo e sono a TRL 6) e per differenziazione rispetto ai competitor."/>
    <d v="2024-11-20T00:00:00"/>
    <x v="96"/>
    <s v="OUT"/>
    <m/>
    <m/>
    <m/>
    <m/>
    <m/>
    <m/>
    <m/>
    <m/>
    <m/>
    <m/>
    <m/>
    <m/>
    <m/>
    <m/>
    <m/>
    <m/>
    <m/>
    <m/>
    <m/>
    <m/>
    <m/>
    <m/>
    <m/>
    <m/>
    <m/>
  </r>
  <r>
    <s v="Ok"/>
    <s v="Ok"/>
    <s v="Ok"/>
    <x v="143"/>
    <m/>
    <n v="3545"/>
    <x v="1595"/>
    <s v="Italy"/>
    <s v="Milano"/>
    <x v="0"/>
    <x v="3"/>
    <x v="1593"/>
    <m/>
    <s v="Start-up stage\Venture"/>
    <s v="Emanuele Cuccio-Clessidra"/>
    <s v="Investitori professionali"/>
    <s v="Alberto Bussini"/>
    <s v="alberto.bussini@isaacsrl.com"/>
    <x v="951"/>
    <d v="2024-12-09T00:00:00"/>
    <x v="0"/>
    <s v="VV5"/>
    <m/>
    <x v="9"/>
    <s v="Yes"/>
    <m/>
    <s v="Fatta call il 3/12/2024. Stanno incominciando a sentire investitori in vista di un round B da €10/15m che apriranno nel primo trimestre 2025 per chiuderlo entro fine anno._x000a_Economics: ricavi 2023 pari a €500k; ricavi 2024 ricavi di €5m con Ebitda negativo per €1m._x000a_Team: 24 persone_x000a_Ad oggi hanno 6 installazioni attive: 1 scuola, 1 ospedale, 3 edifici residenziali e 1 albergo._x000a_Ambito di applicazione: infrastrutture esistenti. Su nuovo ha poco senso ed il loro vantaggio è di poter intervenire su esistente senza dover fare dei lavori invasivi e strutturali._x000a_Pricing: il prezzo per macchina (escluse eventuali scontistiche) è di circa €100k (include anche parte progettuale e sensori). Gross Margin è di circa il 40/50%. Dunque modello di ricavi non ricorrente._x000a_Oltre a protezione sisimica stanno sviluppando altre famiglie di prodotto, in cui sono in fase di PoC con Telecom, da applicare a torri TLC, ecc. In questi casi potrebbero agganciare una parte di ricavi ricorrente._x000a_In termini di produzione: è tutta esterna; loro assemblano, curano parte sw e fanno test._x000a_Fundraised: €7,7m da 360 capital, CDP e Nova Capital. Ultimo round la pre-money era di €13m_x000a__x000a_&gt; Ci terranno aggiornati."/>
    <d v="2024-11-18T00:00:00"/>
    <x v="143"/>
    <s v="OUT"/>
    <m/>
    <m/>
    <m/>
    <m/>
    <m/>
    <m/>
    <m/>
    <m/>
    <m/>
    <m/>
    <m/>
    <m/>
    <m/>
    <m/>
    <m/>
    <m/>
    <m/>
    <m/>
    <m/>
    <m/>
    <m/>
    <m/>
    <m/>
    <m/>
    <m/>
  </r>
  <r>
    <s v="Ok"/>
    <s v="Ok"/>
    <s v="Ok"/>
    <x v="230"/>
    <m/>
    <n v="3546"/>
    <x v="1596"/>
    <s v="Italy"/>
    <s v="Bolzano"/>
    <x v="2"/>
    <x v="3"/>
    <x v="1594"/>
    <m/>
    <s v="Start-up stage\Venture"/>
    <s v="Alessandro Pontari"/>
    <s v="Proprietaria"/>
    <s v="Maicol Verzotto"/>
    <s v="maicol.verzotto@soource.com"/>
    <x v="952"/>
    <d v="2025-01-27T00:00:00"/>
    <x v="0"/>
    <s v="VV5"/>
    <m/>
    <x v="3"/>
    <s v="Yes"/>
    <m/>
    <s v="Business model: SaaS_x000a_Revenue model: Basic: €150/mese; Standard: €400/mese; premium: €1k/mese; Professional: €1,7k/mese; Enterprise: custom price._x000a_Clienti: Granarolo, Nexi, Menarini, Sisal._x000a_Fundraised: €1,5m nel 2024 ad una pre-money di €4,5m da 360 Capital, Exor, Vesper (family office famiglia ERG) e B-Heroes._x000a_Fundraising: Stanno preparando un round Series A importante per la fine del 2025 Sono alla ricerca di un investitore che faccia un bridge per consentirgli di assumere nuove risorse in ambito commerciale per riuscire a lavorare la pipeline molto lunga che hanno. _x000a__x000a_&gt; motivo rejection: al momento il prodotto risulta ancora incompleto, con un database limitato esclusivamente alle aziende italiane. Tuttavia, il mercato di riferimento è molto interessante e presenta un'evidente domanda da parte degli utenti. Sentire start up Compri per capire le differenze."/>
    <d v="2024-11-19T00:00:00"/>
    <x v="230"/>
    <s v="OUT"/>
    <m/>
    <m/>
    <m/>
    <m/>
    <m/>
    <m/>
    <m/>
    <m/>
    <m/>
    <m/>
    <m/>
    <m/>
    <m/>
    <m/>
    <m/>
    <m/>
    <m/>
    <m/>
    <m/>
    <m/>
    <m/>
    <m/>
    <m/>
    <m/>
    <m/>
  </r>
  <r>
    <s v="Ok"/>
    <s v="Ok"/>
    <s v="Ok"/>
    <x v="238"/>
    <m/>
    <n v="3193"/>
    <x v="1597"/>
    <s v="Italy"/>
    <s v="Bologna"/>
    <x v="1"/>
    <x v="11"/>
    <x v="1595"/>
    <m/>
    <s v="Start-up stage\Venture"/>
    <s v="Autocandidatura"/>
    <s v="Autocandidatura"/>
    <s v="Enrico Grassilli"/>
    <s v="egrassilli@insimili.com"/>
    <x v="953"/>
    <d v="2024-12-02T00:00:00"/>
    <x v="0"/>
    <s v="VV5"/>
    <m/>
    <x v="3"/>
    <s v="Yes"/>
    <m/>
    <s v="Pilots: 15_x000a_Clienti: 5_x000a_Ricavi: €10k_x000a_Fundraising: €1m_x000a__x000a_&gt; motivo rejection: fase di vita e settore di riferimento."/>
    <d v="2024-05-15T00:00:00"/>
    <x v="238"/>
    <s v="OUT"/>
    <m/>
    <m/>
    <m/>
    <m/>
    <m/>
    <m/>
    <m/>
    <m/>
    <m/>
    <m/>
    <m/>
    <m/>
    <m/>
    <m/>
    <m/>
    <m/>
    <m/>
    <m/>
    <m/>
    <m/>
    <m/>
    <m/>
    <m/>
    <m/>
    <m/>
  </r>
  <r>
    <s v="Ok"/>
    <s v="Ok"/>
    <s v="Ok"/>
    <x v="2"/>
    <m/>
    <n v="3547"/>
    <x v="1598"/>
    <s v="Italy"/>
    <s v="Milano"/>
    <x v="0"/>
    <x v="1"/>
    <x v="1596"/>
    <m/>
    <s v="Start-up stage\Venture"/>
    <s v="Autocandidatura"/>
    <s v="Autocandidatura"/>
    <s v="Nicola Tamberi"/>
    <s v="nicola@scaleupacademy.it"/>
    <x v="952"/>
    <d v="2025-03-10T00:00:00"/>
    <x v="0"/>
    <s v="VV5"/>
    <m/>
    <x v="3"/>
    <m/>
    <m/>
    <s v="Bocciata a dicembre 2024 con motivazione 1.m (settore di riferimento)._x000a_Lanciata la piattaforma Scaleup Academy a settembre 2024._x000a_2025e: €80k primo mese distribuiti in contratti di tutto l’anno._x000a_Clienti: 8-9 aziende con una spesa media di 8-9k ciascuna._x000a_Fundraised: bootstrapped._x000a_Fundraising: €500k ad una valutazione di €2m, soft commitment di €200k di grotwn engine e di un investitore estero. Vorrebbero chiudere nel Q2 2025._x000a__x000a_&gt; Fatta call il 5/03. motivo rejection: fase di vita, settore di riferimento."/>
    <d v="2024-11-19T00:00:00"/>
    <x v="2"/>
    <s v="OUT"/>
    <m/>
    <m/>
    <m/>
    <m/>
    <m/>
    <m/>
    <m/>
    <m/>
    <m/>
    <m/>
    <m/>
    <m/>
    <m/>
    <m/>
    <m/>
    <m/>
    <m/>
    <m/>
    <m/>
    <m/>
    <m/>
    <m/>
    <m/>
    <m/>
    <m/>
  </r>
  <r>
    <s v="Ok"/>
    <s v="Ok"/>
    <s v="Ok"/>
    <x v="238"/>
    <m/>
    <n v="3548"/>
    <x v="1599"/>
    <s v="Italy"/>
    <s v="Campobasso"/>
    <x v="35"/>
    <x v="3"/>
    <x v="1597"/>
    <m/>
    <s v="Start-up stage\Venture"/>
    <s v="Stefano De Pascale-Ant Capital"/>
    <s v="Advisor"/>
    <s v="Stefano De Pascale _x000a_(Ant Capital)"/>
    <s v="stefano.depascale@antcapital.it"/>
    <x v="951"/>
    <d v="2024-12-02T00:00:00"/>
    <x v="0"/>
    <s v="VV5"/>
    <m/>
    <x v="5"/>
    <m/>
    <s v="Yes"/>
    <s v="il deck non contiene informazioni economiche._x000a__x000a_&gt; La analizza il team VV6. Motivo rejection: Settore di riferimento."/>
    <d v="2024-11-18T00:00:00"/>
    <x v="238"/>
    <s v="OUT"/>
    <m/>
    <m/>
    <m/>
    <m/>
    <m/>
    <m/>
    <m/>
    <m/>
    <m/>
    <m/>
    <m/>
    <m/>
    <m/>
    <m/>
    <m/>
    <m/>
    <m/>
    <m/>
    <m/>
    <m/>
    <m/>
    <m/>
    <m/>
    <m/>
    <m/>
  </r>
  <r>
    <s v="Ok"/>
    <s v="Ok"/>
    <s v="Ok"/>
    <x v="238"/>
    <m/>
    <n v="3549"/>
    <x v="1600"/>
    <s v="Italy"/>
    <s v="Napoli"/>
    <x v="12"/>
    <x v="1"/>
    <x v="1598"/>
    <m/>
    <s v="Start-up stage\Venture"/>
    <s v="Autocandidatura"/>
    <s v="Autocandidatura"/>
    <s v="Alessandro Peluso"/>
    <s v="a.peluso@proscaenia.it"/>
    <x v="954"/>
    <d v="2024-12-02T00:00:00"/>
    <x v="0"/>
    <s v="VV5"/>
    <m/>
    <x v="5"/>
    <m/>
    <s v="Yes"/>
    <s v="Fundraised: €330k._x000a_Fundraising: €200k._x000a__x000a_&gt; La analizza il team VV6. Motivo rejection: Settore di riferimento e fase di vita."/>
    <d v="2024-11-21T00:00:00"/>
    <x v="238"/>
    <s v="OUT"/>
    <m/>
    <m/>
    <m/>
    <m/>
    <m/>
    <m/>
    <m/>
    <m/>
    <m/>
    <m/>
    <m/>
    <m/>
    <m/>
    <m/>
    <m/>
    <m/>
    <m/>
    <m/>
    <m/>
    <m/>
    <m/>
    <m/>
    <m/>
    <m/>
    <m/>
  </r>
  <r>
    <s v="Ok"/>
    <s v="Ok"/>
    <s v="Ok"/>
    <x v="2"/>
    <m/>
    <n v="3550"/>
    <x v="1601"/>
    <s v="Italy"/>
    <s v="Roma"/>
    <x v="7"/>
    <x v="3"/>
    <x v="1599"/>
    <m/>
    <s v="Other early stage\Late stage"/>
    <s v="Autocandidatura"/>
    <s v="Autocandidatura"/>
    <s v="Lorenzo Luce"/>
    <s v="lorenzo.luce@bigprofiles.com"/>
    <x v="955"/>
    <d v="2025-03-07T00:00:00"/>
    <x v="7"/>
    <s v="VV5"/>
    <m/>
    <x v="4"/>
    <m/>
    <m/>
    <s v="Team: 27 persone (di cui 2 co-founder, 6 sales, 12 R&amp;D)_x000a_Pricing; €10k-€30k/mese_x000a_CAC: 24€, LTV: 81€_x000a_Clienti: 35 tra cui Edison, Unicef, ISP, Orange, Prenatal, Facile.it._x000a_Primo margine: 94%_x000a_MRR 2024: €100k_x000a_Ricavi: 2018: €200k; 2019: €301k; 2020: €427k; 2021: €731k; 2022: €1m; 2023: €1,4m; 2024e: €1,5m (60% proveniente da clienti esteri)._x000a_Competitor: Pekan.ai americana nasce per essere un tool no code _x000a_Fundraised; €700k nel 2018, €1,5m nel 2020 con Zest, CDP Venture1 ad una valutazione di €4,5m, €750k nel 2022._x000a_Fundraising: €3m-€3,5m ad una valutazione di €14m nel 1Q2025._x000a__x000a_&gt; Fatta demo prodotto il 14/01. Ricevuta documentazione richiesta: funnel commerciale, BP, storico clienti, pipeline, captable. Dubbi su valutazione elevata, ricavi relativamente bassi rispetto alla fase di vita della società, competition elevata nel mercato di riferimento. Da approfondire: MRR mensile, churn rate, spacchettamento ricavi (prodotto/servizio). Per il momento in stand-by considerando che non hanno ancora risposto agli approfondimenti richiesti."/>
    <d v="2024-11-22T00:00:00"/>
    <x v="2"/>
    <m/>
    <m/>
    <m/>
    <m/>
    <m/>
    <m/>
    <m/>
    <m/>
    <m/>
    <m/>
    <m/>
    <m/>
    <m/>
    <m/>
    <m/>
    <m/>
    <m/>
    <m/>
    <m/>
    <m/>
    <m/>
    <m/>
    <m/>
    <m/>
    <m/>
    <m/>
  </r>
  <r>
    <s v="Ok"/>
    <s v="Ok"/>
    <s v="Ok"/>
    <x v="238"/>
    <m/>
    <n v="3551"/>
    <x v="1602"/>
    <s v="Italy"/>
    <s v="Modena"/>
    <x v="1"/>
    <x v="3"/>
    <x v="1600"/>
    <m/>
    <s v="Start-up stage\Venture"/>
    <s v="Autocandidatura"/>
    <s v="Autocandidatura"/>
    <s v="Alberto Pietrangelo"/>
    <s v="alberto.pietrangelo@famalabs.com"/>
    <x v="955"/>
    <d v="2024-12-02T00:00:00"/>
    <x v="0"/>
    <s v="VV5"/>
    <m/>
    <x v="3"/>
    <m/>
    <m/>
    <s v="Business model: B2B_x000a_Pricing: set up: €20k-€80k, licenza: €10-€40/paziente/mese._x000a_Ricavi: 2024e: €150k; 2025e: €1m; 2026e: €3m._x000a_Fundraising: €700k_x000a__x000a_&gt; Motivo rejection: fase di vita e settore di riferimento."/>
    <d v="2024-11-22T00:00:00"/>
    <x v="238"/>
    <s v="OUT"/>
    <m/>
    <m/>
    <m/>
    <m/>
    <m/>
    <m/>
    <m/>
    <m/>
    <m/>
    <m/>
    <m/>
    <m/>
    <m/>
    <m/>
    <m/>
    <m/>
    <m/>
    <m/>
    <m/>
    <m/>
    <m/>
    <m/>
    <m/>
    <m/>
    <m/>
  </r>
  <r>
    <s v="Ok"/>
    <s v="Ok"/>
    <s v="Ok"/>
    <x v="230"/>
    <m/>
    <n v="3552"/>
    <x v="1603"/>
    <s v="Italy"/>
    <s v="Palermo"/>
    <x v="9"/>
    <x v="3"/>
    <x v="1601"/>
    <m/>
    <s v="Start-up stage\Venture"/>
    <s v="Autocandidatura"/>
    <s v="Autocandidatura"/>
    <s v="Mariga Perlongo"/>
    <s v="mariga.perlongo@17tons.earth"/>
    <x v="955"/>
    <d v="2025-01-27T00:00:00"/>
    <x v="0"/>
    <s v="VV5"/>
    <m/>
    <x v="3"/>
    <m/>
    <s v="Yes"/>
    <s v="Fundraising: €3m nel 1Q2025._x000a__x000a_&gt; Fatta call il team VV6. Motivo rejection: fase di vita (sono in una prima fase di lancio sul mercato), elevata competition."/>
    <d v="2024-11-22T00:00:00"/>
    <x v="230"/>
    <s v="OUT"/>
    <m/>
    <m/>
    <m/>
    <m/>
    <m/>
    <m/>
    <m/>
    <m/>
    <m/>
    <m/>
    <m/>
    <m/>
    <m/>
    <m/>
    <m/>
    <m/>
    <m/>
    <m/>
    <m/>
    <m/>
    <m/>
    <m/>
    <m/>
    <m/>
    <m/>
  </r>
  <r>
    <s v="Ok"/>
    <s v="Ok"/>
    <s v="Ok"/>
    <x v="238"/>
    <m/>
    <n v="3553"/>
    <x v="1604"/>
    <s v="Italy"/>
    <s v="Lecco"/>
    <x v="0"/>
    <x v="10"/>
    <x v="1602"/>
    <m/>
    <s v="Start-up stage\Venture"/>
    <s v="Autocandidatura"/>
    <s v="Autocandidatura"/>
    <s v="Giacomo Colombo"/>
    <s v="giacomo@sevigin.it"/>
    <x v="956"/>
    <d v="2024-12-02T00:00:00"/>
    <x v="0"/>
    <s v="VV5"/>
    <m/>
    <x v="5"/>
    <m/>
    <m/>
    <s v="Il deck non contiene dati economici._x000a__x000a_&gt; Motivo rejection: settore di riferimento"/>
    <d v="2024-11-24T00:00:00"/>
    <x v="238"/>
    <s v="OUT"/>
    <m/>
    <m/>
    <m/>
    <m/>
    <m/>
    <m/>
    <m/>
    <m/>
    <m/>
    <m/>
    <m/>
    <m/>
    <m/>
    <m/>
    <m/>
    <m/>
    <m/>
    <m/>
    <m/>
    <m/>
    <m/>
    <m/>
    <m/>
    <m/>
    <m/>
  </r>
  <r>
    <s v="Ok"/>
    <s v="Ok"/>
    <s v="Ok"/>
    <x v="238"/>
    <m/>
    <n v="3554"/>
    <x v="1605"/>
    <s v="Italy"/>
    <s v="Milano"/>
    <x v="0"/>
    <x v="6"/>
    <x v="1603"/>
    <m/>
    <s v="Start-up stage\Venture"/>
    <s v="Autocandidatura"/>
    <s v="Autocandidatura"/>
    <s v="Gianpietro Pasquon"/>
    <s v="g.pasquon@endo-sight.it"/>
    <x v="955"/>
    <d v="2024-12-02T00:00:00"/>
    <x v="0"/>
    <s v="VV5"/>
    <m/>
    <x v="5"/>
    <m/>
    <m/>
    <s v="Ricavi; €2024e: €345k; 2025e: €850k; 3036e: €1,4m._x000a_Fundraised: €2,6m._x000a_Fundraising: €3,2m._x000a__x000a_&gt; Motivo rejection: fase di vita e settore di riferimento (medtech)."/>
    <d v="2024-11-22T00:00:00"/>
    <x v="238"/>
    <s v="OUT"/>
    <m/>
    <m/>
    <m/>
    <m/>
    <m/>
    <m/>
    <m/>
    <m/>
    <m/>
    <m/>
    <m/>
    <m/>
    <m/>
    <m/>
    <m/>
    <m/>
    <m/>
    <m/>
    <m/>
    <m/>
    <m/>
    <m/>
    <m/>
    <m/>
    <m/>
  </r>
  <r>
    <s v="Ok"/>
    <s v="Ok"/>
    <s v="Ok"/>
    <x v="85"/>
    <m/>
    <n v="3555"/>
    <x v="1606"/>
    <s v="Italy"/>
    <s v="Roma"/>
    <x v="7"/>
    <x v="2"/>
    <x v="1604"/>
    <m/>
    <s v="Start-up stage\Venture"/>
    <s v="Fulvio Andriolo-Open Advisory"/>
    <s v="Advisor"/>
    <s v="Fulvio Andriolo"/>
    <s v="andriolo.f@openadvisory.eu"/>
    <x v="957"/>
    <d v="2025-01-13T00:00:00"/>
    <x v="0"/>
    <s v="VV5"/>
    <m/>
    <x v="1"/>
    <m/>
    <m/>
    <s v="Prodotto: _x000a_Algoritmo proprietario con oltre 60 criteri per il pricing dinamico._x000a_Strutturazione tramite firma digitale (InfoCert) e componenti di AI._x000a_Monitoring predittivo e gestione legale per eventuali mancati pagamenti._x000a_Business model: Modello &quot;rental advance&quot;:Consente di anticipare fino a tre anni di affitto al proprietario. La piattaforma gestisce il rapporto tra proprietari e inquilini._x000a_Revenue Model_x000a_Commissioni iniziali: 3% sul valore nominale al momento della firma del contratto di cessione._x000a_Service fee mensile: 3% su ogni incasso mensile degli inquilini._x000a_Performance fee extra: aggiuntiva se le performance superano le aspettative._x000a_Clienti: Allianz, Ministero dell'interno, H&amp;M, Progetto Arca._x000a_Pipeline: Banco BPM, AXA, Wycon, McDonald's, Poste Italiane._x000a_GMW: 2025e: €50m._x000a_Ricavi: €3,5m._x000a_Margini: Margine operativo: 20% su ogni euro, utilizzato per remunerare sia la liquidità che i partner di cartolarizzazione._x000a_Catpable: 77% founders, 10% legal entity, 13% BA_x000a_Fundraised: pre seed da €1,3m ad una post-money di €6m._x000a_Fundraising: €3m ad una pre-money di €12m. Sono in contatto con Azimut che metterebbe €1m-€1,5m._x000a__x000a_&gt; motivo rejection: modello di business."/>
    <d v="2024-11-26T00:00:00"/>
    <x v="85"/>
    <s v="OUT"/>
    <m/>
    <m/>
    <m/>
    <m/>
    <m/>
    <m/>
    <m/>
    <m/>
    <m/>
    <m/>
    <m/>
    <m/>
    <m/>
    <m/>
    <m/>
    <m/>
    <m/>
    <m/>
    <m/>
    <m/>
    <m/>
    <m/>
    <m/>
    <m/>
    <m/>
  </r>
  <r>
    <s v="Ok"/>
    <s v="Ok"/>
    <s v="Ok"/>
    <x v="143"/>
    <m/>
    <n v="3557"/>
    <x v="1607"/>
    <s v="Italy"/>
    <s v="Milano"/>
    <x v="0"/>
    <x v="3"/>
    <x v="1605"/>
    <m/>
    <s v="Start-up stage\Venture"/>
    <s v="Autocandidatura"/>
    <s v="Autocandidatura"/>
    <s v="Gaja Sabatino"/>
    <s v="gaja@sellup.cloud"/>
    <x v="958"/>
    <d v="2024-12-09T00:00:00"/>
    <x v="0"/>
    <s v="VV5"/>
    <m/>
    <x v="1"/>
    <m/>
    <m/>
    <s v="Business model: abbonamenti SaaS pagati dai clienti per accedere alla piattaforma._x000a_Ricavi: 2024e: €10k, 2025e: €30k; 2026e: €900k._x000a_Fundraised: nel 2022: €400k Smart&amp;Start Invitalia, €60k Twenty Investments, €50k Fashion Technology Accelerator, €50k Cayman Investiments._x000a__x000a_&gt; motivo rejection: forte competizione nel mercato di riferimento, fase di vita, rischi legati alla sicurezza dei dati."/>
    <d v="2024-11-28T00:00:00"/>
    <x v="143"/>
    <s v="OUT"/>
    <m/>
    <m/>
    <m/>
    <m/>
    <m/>
    <m/>
    <m/>
    <m/>
    <m/>
    <m/>
    <m/>
    <m/>
    <m/>
    <m/>
    <m/>
    <m/>
    <m/>
    <m/>
    <m/>
    <m/>
    <m/>
    <m/>
    <m/>
    <m/>
    <m/>
  </r>
  <r>
    <s v="Ok"/>
    <s v="Ok"/>
    <s v="Ok"/>
    <x v="230"/>
    <m/>
    <n v="3559"/>
    <x v="1608"/>
    <s v="Italy"/>
    <s v="Padova"/>
    <x v="13"/>
    <x v="3"/>
    <x v="1606"/>
    <m/>
    <s v="Start-up stage\Venture"/>
    <s v="Luca Duranti-Alkemia Capital"/>
    <s v="Investitori professionali"/>
    <s v="Luca Duranti"/>
    <s v="luca.duranti@alkemiacapital.com"/>
    <x v="958"/>
    <d v="2025-01-27T00:00:00"/>
    <x v="0"/>
    <s v="VV5"/>
    <m/>
    <x v="8"/>
    <m/>
    <m/>
    <s v="Prodotto: Piattaforma SaaS di Corporate Performance Management (CPM) specifica per PMI, denominata &quot;CPM Light&quot;. Consente la governance dei numeri aziendali, integrando dati interni (ERP) con dati di contesto (es. Mood Finance e Gemini di Google). Offre preconfigurazioni basate su best practices di amministrazione aziendale e fornisce insight rapidi grazie a un'integrazione avanzata con ERP aziendali._x000a_Team: 20 persone, inclusi consulenti esterni. Attualmente in fase di riduzione per snellire la struttura operativa (previsti 10 dipendenti). Paolo Coloni, Matteo Del Sole Massimiliano Oleotto sono manager e detengono solo le SOP, ma non hanno quote della società._x000a_Revenue model: _x000a_Attuale: Licenze pagate in base a dimensioni dell'azienda (€15k-€50k/anno) e giornate progetto per implementazione._x000a_Futuro: SaaS puro con abbonamenti annuali, obbligatori per i primi 2 anni, attivo al raggiungimento di 20-30 clienti. Oggi conta 15 clienti, target per il modello SaaS è 30 clienti._x000a_Clienti target: PMI con fatturato compreso tra €10M e €50M._x000a_Clienti: 15 clienti._x000a_Governance: la società è integralmente controllata da Kauri Holding._x000a_Clienti target: PMI che fatturano tra i €10m e €50m._x000a_Ricavi: 2021: €195k; 2022: €200k; 2023: €247k; 2024e: €148k; 2025e €265k; 2026e: €766k._x000a_Fundraised: Finanziamenti interamente dalla holding (Kauri Holding), che ha investito circa €3-4M fino ad oggi. I soci della holding non intendono effettuare ulteriori investimenti poiché stanno monetizzando gli asset._x000a_Fundraised: €3m ad una valutazione di €3m-€4m._x000a_Struttura societaria/Captable: la proprietà è 100% detenuta da Kauri Holding. La holding è tornata alla famiglia fondatrice dopo un buyout. I founder e manager (Matteo, Massimiliano e Paolo) detengono esclusivamente SOP._x000a__x000a_&gt; Ci mandano BP, fatta demo prodotto il 21/01. motivo rejection: La piattaforma appare piuttosto semplice e integrata con GeminiAI. Durante la demo è stato mostrato un esempio pratico utilizzando la partecipata Coverzen, che ha prodotto principalmente un’analisi di mercato e dei competitor di Coverzen, senza però fornire un feedback dettagliato sull’andamento della società o altre informazioni significative._x000a_Persistono diversi dubbi sul progetto, in particolare riguardo al percorso di crescita, che risulta molto piatto negli anni e registra una riduzione dei ricavi nel 2024. Ci sono inoltre perplessità sull’assetto societario, poiché al momento non ci sono founder coinvolti ma solo manager, e sulla strategia commerciale e distributiva, che necessita di una ristrutturazione. Infine, l’approccio SaaS attuale presenta delle limitazioni, legate al mancato raggiungimento del target clienti previsto. Per queste ragioni, l’idea è di non procedere."/>
    <d v="2024-11-28T00:00:00"/>
    <x v="230"/>
    <s v="OUT"/>
    <m/>
    <m/>
    <m/>
    <m/>
    <m/>
    <m/>
    <m/>
    <m/>
    <m/>
    <m/>
    <m/>
    <m/>
    <m/>
    <m/>
    <m/>
    <m/>
    <m/>
    <m/>
    <m/>
    <m/>
    <m/>
    <m/>
    <m/>
    <m/>
    <m/>
  </r>
  <r>
    <s v="Ok"/>
    <s v="Ok"/>
    <s v="Ok"/>
    <x v="143"/>
    <m/>
    <n v="3562"/>
    <x v="1609"/>
    <s v="Italy"/>
    <s v="Latina"/>
    <x v="7"/>
    <x v="1"/>
    <x v="1607"/>
    <m/>
    <s v="Start-up stage\Venture"/>
    <s v="Autocandidatura"/>
    <s v="Autocandidatura"/>
    <s v="Gianluca Sordano"/>
    <s v="gianluca.sordano@alwaysfriday.it"/>
    <x v="959"/>
    <d v="2024-12-09T00:00:00"/>
    <x v="0"/>
    <s v="VV5"/>
    <m/>
    <x v="1"/>
    <m/>
    <m/>
    <s v="Business model: modello B2B, posizionandosi come partner per aziende che necessitano di soluzioni per eventi aziendali._x000a_Revenue model: commissioni derivanti dai servizi organizzati tramite la piattaforma._x000a_Clienti: 12_x000a_GMW: €160k nel 2024_x000a__x000a_&gt; Motivo rejection: elevata competizione nel mercato di riferimento (es Kampaay, Smartway), fase di vita."/>
    <d v="2024-12-02T00:00:00"/>
    <x v="143"/>
    <s v="OUT"/>
    <m/>
    <m/>
    <m/>
    <m/>
    <m/>
    <m/>
    <m/>
    <m/>
    <m/>
    <m/>
    <m/>
    <m/>
    <m/>
    <m/>
    <m/>
    <m/>
    <m/>
    <m/>
    <m/>
    <m/>
    <m/>
    <m/>
    <m/>
    <m/>
    <m/>
  </r>
  <r>
    <s v="Ok"/>
    <s v="Ok"/>
    <s v="Ok"/>
    <x v="41"/>
    <m/>
    <n v="3564"/>
    <x v="1610"/>
    <s v="Italy"/>
    <s v="Milano"/>
    <x v="0"/>
    <x v="3"/>
    <x v="1608"/>
    <m/>
    <s v="Start-up stage\Venture"/>
    <s v="Niccolò de Leva-IAG"/>
    <s v="Investitori professionali"/>
    <s v="Niccolò de Leva"/>
    <s v="ndl@italianangels.net"/>
    <x v="959"/>
    <d v="2025-01-20T00:00:00"/>
    <x v="0"/>
    <s v="VV5"/>
    <m/>
    <x v="11"/>
    <s v="Yes"/>
    <m/>
    <s v="Business Model: servizio SaaS rivolto agli studi legali._x000a_Revenue Model: abbonamenti SaaS, dove gli studi legali pagano per l'accesso alla piattaforma. Lexroom intende espandere questo modello integrando nuove funzionalità, come la redazione automatica di documenti legali​._x000a_Fundraising: €3m._x000a__x000a_&gt; motivo rejection: mancato seguito"/>
    <d v="2024-12-02T00:00:00"/>
    <x v="41"/>
    <s v="OUT"/>
    <m/>
    <m/>
    <m/>
    <m/>
    <m/>
    <m/>
    <m/>
    <m/>
    <m/>
    <m/>
    <m/>
    <m/>
    <m/>
    <m/>
    <m/>
    <m/>
    <m/>
    <m/>
    <m/>
    <m/>
    <m/>
    <m/>
    <m/>
    <m/>
    <m/>
  </r>
  <r>
    <s v="Ok"/>
    <s v="Ok"/>
    <s v="Ok"/>
    <x v="143"/>
    <m/>
    <n v="3565"/>
    <x v="1611"/>
    <s v="Italy"/>
    <s v="Milano"/>
    <x v="0"/>
    <x v="3"/>
    <x v="1609"/>
    <m/>
    <s v="Start-up stage\Venture"/>
    <s v="Niccolò de Leva-IAG"/>
    <s v="Investitori professionali"/>
    <s v="Niccolò de Leva"/>
    <s v="ndl@italianangels.net"/>
    <x v="959"/>
    <d v="2024-12-09T00:00:00"/>
    <x v="0"/>
    <s v="VV5"/>
    <m/>
    <x v="1"/>
    <m/>
    <m/>
    <s v="Revenue model: abbonamenti per l'accesso alla piattaforma di certificazione, con il pagamento che si basa sul numero di prodotti certificati oppure sul volume delle attività di verifica._x000a__x000a_&gt; Motivo rejection: elevata competizione nel mercato di rifeirmento (es. Certilogo)."/>
    <d v="2024-12-02T00:00:00"/>
    <x v="143"/>
    <s v="OUT"/>
    <m/>
    <m/>
    <m/>
    <m/>
    <m/>
    <m/>
    <m/>
    <m/>
    <m/>
    <m/>
    <m/>
    <m/>
    <m/>
    <m/>
    <m/>
    <m/>
    <m/>
    <m/>
    <m/>
    <m/>
    <m/>
    <m/>
    <m/>
    <m/>
    <m/>
  </r>
  <r>
    <s v="Ok"/>
    <s v="Ok"/>
    <s v="Ok"/>
    <x v="230"/>
    <m/>
    <n v="3568"/>
    <x v="1612"/>
    <s v="Italy"/>
    <s v="Torino"/>
    <x v="11"/>
    <x v="1"/>
    <x v="1610"/>
    <m/>
    <s v="Other early stage\Late stage"/>
    <s v="Franco Bonacini-Yon"/>
    <s v="Advisor"/>
    <s v="Franco Bonacini"/>
    <s v="franco.bonacini@yon.it"/>
    <x v="960"/>
    <d v="2025-01-27T00:00:00"/>
    <x v="0"/>
    <s v="VV5"/>
    <m/>
    <x v="1"/>
    <m/>
    <m/>
    <s v="Revenue model: Abbonamento mensile: 39 euro; Margine medio sulle vendite: 30%, con possibilità di miglioramento._x000a_Clienti 2024: 230 ristoranti, con una spesa media annuale di 16.000-20.000 euro._x000a_Pipeline clienti 2025: ricavi per 3 milioni di euro, espansione verso hotel e altre realtà horeca._x000a_Ricavi: 2023: €2,4m; 2024e: €2m; 2025e: €17m (con integrazione di un’altra società)._x000a_EBITDA: 2023: €-690k; 2024e: €-949k; 2025e: €553k; 2026e: €1,3m._x000a_Fundraising: €2m più debito per €1,5m e €1,5m di venture debt. Vorrebbero fare un’operazione da 5 milioni di euro (2,5 milioni per avviamento, 2,5 milioni per magazzino)._x000a__x000a_&gt; Fatta call il 17/01. Motivo rejection: business model poco scalabile."/>
    <d v="2024-12-04T00:00:00"/>
    <x v="230"/>
    <s v="OUT"/>
    <m/>
    <m/>
    <m/>
    <m/>
    <m/>
    <m/>
    <m/>
    <m/>
    <m/>
    <m/>
    <m/>
    <m/>
    <m/>
    <m/>
    <m/>
    <m/>
    <m/>
    <m/>
    <m/>
    <m/>
    <m/>
    <m/>
    <m/>
    <m/>
    <m/>
  </r>
  <r>
    <s v="Ok"/>
    <s v="Ok"/>
    <s v="Ok"/>
    <x v="230"/>
    <m/>
    <n v="3571"/>
    <x v="1613"/>
    <s v="Italy"/>
    <s v="Roma"/>
    <x v="7"/>
    <x v="1"/>
    <x v="1611"/>
    <m/>
    <s v="Start-up stage\Venture"/>
    <s v="Arturo Capasso"/>
    <s v="Altri"/>
    <s v="Arturo Capasso"/>
    <s v="luca.nardi@illimity.com"/>
    <x v="961"/>
    <d v="2025-01-27T00:00:00"/>
    <x v="0"/>
    <s v="VV5"/>
    <m/>
    <x v="6"/>
    <m/>
    <m/>
    <s v="Servizi offerti: profilo clinico, archivio documenti, terapie_x000a_Business model: Attualmente, il modello di business principale è B2C, con prospettive future di espansione verso il B2B. Sono presenti anche integrazioni orientate al B2B2C. Le entrate derivano da tre fonti principali, tra cui il video consulto.Team: 7 founders (tra cui Zest) più altre 8 persone._x000a_Pricing: small: €49 (3 utenti); 50€ (5 utenti); 96€ (7 utenti)._x000a_Ricavi: 1 anno: €96k; 2 anno: €1,6m; 3 anno: €6,2m; 4 anno: €17,1m._x000a_Fundraising: €2,5m._x000a__x000a_&gt; Presentata ad Amedeo. Fatta call il 22/01. Ci mandano BP e deck aggiornato. Motivo rejection: dubbi riguardo al founding team, alla fase di vita ancora molto early, alla presenza di numerosi competitor nel mercato di riferimento e al modello di business B2C."/>
    <d v="2024-12-05T00:00:00"/>
    <x v="230"/>
    <s v="OUT"/>
    <m/>
    <m/>
    <m/>
    <m/>
    <m/>
    <m/>
    <m/>
    <m/>
    <m/>
    <m/>
    <m/>
    <m/>
    <m/>
    <m/>
    <m/>
    <m/>
    <m/>
    <m/>
    <m/>
    <m/>
    <m/>
    <m/>
    <m/>
    <m/>
    <m/>
  </r>
  <r>
    <s v="Ok"/>
    <s v="Ok"/>
    <s v="Ok"/>
    <x v="85"/>
    <m/>
    <n v="3573"/>
    <x v="1614"/>
    <s v="Italy"/>
    <s v="Ravenna"/>
    <x v="1"/>
    <x v="2"/>
    <x v="1612"/>
    <m/>
    <s v="Start-up stage\Venture"/>
    <s v="Chiara Morsa"/>
    <s v="Proprietaria"/>
    <s v="Annachiara Meschi"/>
    <s v="Annachiara.Meschi@gellify.com"/>
    <x v="962"/>
    <d v="2025-01-13T00:00:00"/>
    <x v="0"/>
    <s v="VV5"/>
    <m/>
    <x v="3"/>
    <m/>
    <m/>
    <s v="Business model e revenue model: Il business model di MON5 è incentrato sul fornire soluzioni B2B alle aziende che operano in ambito industriale, con un focus particolare sulla sicurezza e l'efficienza dei processi operativi. La startup utilizza un approccio IoT (Internet of Things) per raccogliere e analizzare dati, e il suo modello di ricavo si basa probabilmente su abbonamenti per l'uso della piattaforma e su soluzioni personalizzate per i clienti​._x000a_Team: 4 founders più altre 3 persone._x000a_Ricavi: 2024e: €43k; 2025e: €111k; 2026e: €394k._x000a_Fundraising; €1m nel Q2 2025._x000a__x000a_&gt; motivo rejection: fase di vita. Da monitorare"/>
    <d v="2024-12-06T00:00:00"/>
    <x v="85"/>
    <s v="OUT"/>
    <m/>
    <m/>
    <m/>
    <m/>
    <m/>
    <m/>
    <m/>
    <m/>
    <m/>
    <m/>
    <m/>
    <m/>
    <m/>
    <m/>
    <m/>
    <m/>
    <m/>
    <m/>
    <m/>
    <m/>
    <m/>
    <m/>
    <m/>
    <m/>
    <m/>
  </r>
  <r>
    <s v="Ok"/>
    <s v="Ok"/>
    <s v="Ok"/>
    <x v="229"/>
    <m/>
    <n v="3574"/>
    <x v="1615"/>
    <s v="Italy"/>
    <s v="Bologna"/>
    <x v="1"/>
    <x v="3"/>
    <x v="1613"/>
    <m/>
    <s v="Start-up stage\Venture"/>
    <s v="Chiara Morsa"/>
    <s v="Proprietaria"/>
    <s v="Annachiara Meschi"/>
    <s v="Annachiara.Meschi@gellify.com"/>
    <x v="962"/>
    <d v="2025-02-05T00:00:00"/>
    <x v="0"/>
    <s v="VV5"/>
    <m/>
    <x v="6"/>
    <m/>
    <m/>
    <s v="Fondata a luglio 2024._x000a_Bocciata a gennaio 2025 con motivaizone 2.b (mancato seguito)._x000a_Use case: Alcoplast, specializzata nello sviluppo di film fotografici, utilizzava un processo di lavorazione che richiedeva 6-7,5 ore, durante le quali l'operatore verificava manualmente se il processo chimico fosse andato a buon fine. Grazie al softare e alla raccolta dati tramite Meddle, l'azienda ha ottimizzato il processo, riducendo i tempi di rilevamento dei guasti a 2 ore e permettendo di fermare rapidamente la produzione. Questo ha aumentato l'efficienza e ridotto i tempi di processo._x000a_Business model: piattaforma SaaS che offre servizi di data ingestion e analisi a imprese industriali, consentendo loro di raccogliere e gestire dati provenienti da diverse fonti._x000a_Clienti/POC: radical BIT, Comer industries, SCM group, Conkreta robotics, Poggipolini, Energynet, dly data._x000a_Ricavi: 2024: €3,5k, 2025e: €30-40k._x000a_Team: 3 persone_x000a_Partner: CDP, Bi-rex, Quinck, Forward factory._x000a_Fundraising €1m-€1,2m (di cui €235k raccolti tramite SAFE da Forward Factory)._x000a__x000a_&gt; Fatta call il 5/02. Motivo rejection: fase di vita (sono nati a luglio 2024). Da monitorare."/>
    <d v="2024-12-06T00:00:00"/>
    <x v="229"/>
    <s v="OUT"/>
    <m/>
    <m/>
    <m/>
    <m/>
    <m/>
    <m/>
    <m/>
    <m/>
    <m/>
    <m/>
    <m/>
    <m/>
    <m/>
    <m/>
    <m/>
    <m/>
    <m/>
    <m/>
    <m/>
    <m/>
    <m/>
    <m/>
    <m/>
    <m/>
    <m/>
  </r>
  <r>
    <s v="Ok"/>
    <s v="Ok"/>
    <s v="Ok"/>
    <x v="85"/>
    <m/>
    <n v="3576"/>
    <x v="1616"/>
    <s v="Italy"/>
    <s v="Roma"/>
    <x v="7"/>
    <x v="5"/>
    <x v="1614"/>
    <m/>
    <s v="Start-up stage\Venture"/>
    <s v="Chiara Morsa"/>
    <s v="Proprietaria"/>
    <s v="Annachiara Meschi"/>
    <s v="Annachiara.Meschi@gellify.com"/>
    <x v="962"/>
    <d v="2025-01-13T00:00:00"/>
    <x v="0"/>
    <s v="VV5"/>
    <m/>
    <x v="3"/>
    <m/>
    <m/>
    <s v="Team: 6 persone _x000a_Ricavi: 2023: €32k; 2024e: €180k; 2025e: €650k; 2026e: €2m._x000a_Fundraising: €1m._x000a__x000a_&gt; motivo rejection: fase di vita."/>
    <d v="2024-12-06T00:00:00"/>
    <x v="85"/>
    <s v="OUT"/>
    <m/>
    <m/>
    <m/>
    <m/>
    <m/>
    <m/>
    <m/>
    <m/>
    <m/>
    <m/>
    <m/>
    <m/>
    <m/>
    <m/>
    <m/>
    <m/>
    <m/>
    <m/>
    <m/>
    <m/>
    <m/>
    <m/>
    <m/>
    <m/>
    <m/>
  </r>
  <r>
    <s v="Ok"/>
    <s v="Ok"/>
    <s v="Ok"/>
    <x v="229"/>
    <m/>
    <n v="3577"/>
    <x v="1617"/>
    <s v="Italy"/>
    <s v="Aosta"/>
    <x v="39"/>
    <x v="3"/>
    <x v="1615"/>
    <m/>
    <s v="Start-up stage\Venture"/>
    <s v="Chiara Morsa"/>
    <s v="Proprietaria"/>
    <s v="Annachiara Meschi"/>
    <s v="Annachiara.Meschi@gellify.com"/>
    <x v="962"/>
    <d v="2025-01-20T00:00:00"/>
    <x v="0"/>
    <s v="VV5"/>
    <m/>
    <x v="3"/>
    <s v="Yes"/>
    <m/>
    <s v="Bocciata a gennaio 2025 con motivazione 2.b (mancato seguito)._x000a_Prodotto: lanciato il prodotto nel Q4 2024_x000a_Settore: sector agnostic (Smart home, sutomotive, industrial, medtech)._x000a_Clienti target: PMI_x000a_Clienti: Maserati (contratto da €50k/anno)._x000a_Team: 3 persone (1 founder) più un advisor._x000a_Pricing: sono 4 volte più cari rispetto al mercato però a livello operativo sono molto più veloci che li fa risparmiare durante il processo._x000a_Fundraising: €2,2m bridge round di cui committed €135k da CDP VC, €100k grant, Bank Loan €156k; €500k BA._x000a__x000a_&gt; Fatta call il 4/02. Motivo rejection: fase di vita, struttura operazione. Dubbi sul pricing che potrebbe essere una barriera all’entrata."/>
    <d v="2024-12-06T00:00:00"/>
    <x v="229"/>
    <s v="OUT"/>
    <m/>
    <m/>
    <m/>
    <m/>
    <m/>
    <m/>
    <m/>
    <m/>
    <m/>
    <m/>
    <m/>
    <m/>
    <m/>
    <m/>
    <m/>
    <m/>
    <m/>
    <m/>
    <m/>
    <m/>
    <m/>
    <m/>
    <m/>
    <m/>
    <m/>
  </r>
  <r>
    <s v="Ok"/>
    <s v="Ok"/>
    <s v="Ok"/>
    <x v="244"/>
    <m/>
    <n v="3578"/>
    <x v="1618"/>
    <s v="Italy"/>
    <s v="Parma"/>
    <x v="1"/>
    <x v="5"/>
    <x v="1616"/>
    <m/>
    <s v="Start-up stage\Venture"/>
    <s v="Chiara Morsa"/>
    <s v="Proprietaria"/>
    <s v="Annachiara Meschi"/>
    <s v="Annachiara.Meschi@gellify.com"/>
    <x v="962"/>
    <d v="2025-02-19T00:00:00"/>
    <x v="0"/>
    <s v="VV5"/>
    <m/>
    <x v="3"/>
    <m/>
    <m/>
    <s v="Bocciata a gennaio 2025 con motivazione 2.b (mancato seguito)._x000a_Team: 7 persone._x000a_Ricavi: 2024e: €200k._x000a_Margini: 3k_x000a__x000a_&gt; Fatta call l'11/02. Motivo rejection: fase di vita (non sono ancora a mercato), differenziazione rispetto ai competitor."/>
    <d v="2024-12-06T00:00:00"/>
    <x v="244"/>
    <s v="OUT"/>
    <m/>
    <m/>
    <m/>
    <m/>
    <m/>
    <m/>
    <m/>
    <m/>
    <m/>
    <m/>
    <m/>
    <m/>
    <m/>
    <m/>
    <m/>
    <m/>
    <m/>
    <m/>
    <m/>
    <m/>
    <m/>
    <m/>
    <m/>
    <m/>
    <m/>
  </r>
  <r>
    <s v="Ok"/>
    <s v="Ok"/>
    <s v="Ok"/>
    <x v="230"/>
    <m/>
    <n v="3579"/>
    <x v="1619"/>
    <s v="Italy"/>
    <s v="Milano"/>
    <x v="0"/>
    <x v="1"/>
    <x v="1617"/>
    <m/>
    <s v="Start-up stage\Venture"/>
    <s v="Autocandidatura"/>
    <s v="Autocandidatura"/>
    <s v="Mario Ferretti"/>
    <s v="mario.ferretti@wayla.it"/>
    <x v="962"/>
    <d v="2025-01-27T00:00:00"/>
    <x v="0"/>
    <s v="VV5"/>
    <m/>
    <x v="3"/>
    <s v="Yes"/>
    <m/>
    <s v="Fondata a fine 2023._x000a_Risultati: 40k download, 2k passeggeri_x000a_Business model: B2C hanno una parte anche di B2B (al momento è al 15%). Il modello B2B include sia servizi per eventi aziendali sia soluzioni di welfare aziendale. Stanno già finalizzando accordi con diverse aziende, alcuni atenei e realtà legate al settore della mobilità, inclusi gli aeroporti._x000a_Team: 5 co-founder._x000a_Pricing: 1,6€/km (taxi €3-4/km), _x000a_Posti disponibili nel bus: attualmente 15 (escluso il conducente). È prevista una riduzione a 9 posti utilizzando mezzi più piccoli, mantenendo però almeno 9 posti per rispettare la normativa vigente, che altrimenti richiederebbe una licenza taxi._x000a_Ricavi 2024e: €19k; 2025e €1,3m; 2026e: €9,2m; 2027e: €29m._x000a_Competitor: MOIA (Berlino)._x000a_Fundraised: a ottobre 2024 hanno fatto SFP da €900k con scadenza di conversione a fine del 2025 da angel del settore di riferimento._x000a_Fundraising €2m con l’idea di diluirsi fino al 15%-16% (pre-money €12m)._x000a__x000a_&gt; motivo rejection: il modello B2B sembra interessante, soprattutto per l’applicazione al welfare aziendale, ma al momento necessita ancora di una validazione del prodotto. L’idea è di non procedere per ora, anche considerando che l’azienda è stata fondata a fine 2023 ed è effettivamente operativa solo da ottobre 2024. Monitoreremo la crescita nei prossimi mesi e valuteremo se saranno in grado di implementare la componente B2B, che potrebbe garantire margini più elevati e rendere il servizio più interessante rispetto al semplice carpooling B2C."/>
    <d v="2024-12-06T00:00:00"/>
    <x v="230"/>
    <s v="OUT"/>
    <m/>
    <m/>
    <m/>
    <m/>
    <m/>
    <m/>
    <m/>
    <m/>
    <m/>
    <m/>
    <m/>
    <m/>
    <m/>
    <m/>
    <m/>
    <m/>
    <m/>
    <m/>
    <m/>
    <m/>
    <m/>
    <m/>
    <m/>
    <m/>
    <m/>
  </r>
  <r>
    <s v="Ok"/>
    <s v="Ok"/>
    <s v="Ok"/>
    <x v="230"/>
    <m/>
    <n v="3580"/>
    <x v="1620"/>
    <s v="Italy"/>
    <s v="Milano"/>
    <x v="0"/>
    <x v="1"/>
    <x v="1618"/>
    <m/>
    <s v="Start-up stage\Venture"/>
    <s v="Alessandro Pontari"/>
    <s v="Proprietaria"/>
    <s v="Giulia Marchese"/>
    <s v="giulia@geenapp.it"/>
    <x v="963"/>
    <d v="2025-01-27T00:00:00"/>
    <x v="0"/>
    <s v="VV5"/>
    <m/>
    <x v="3"/>
    <s v="Yes"/>
    <m/>
    <s v="Prodotti: _x000a_- Agente virtuale: Fornisce consigli e suggerimenti personalizzati, basati su linee guida scientifiche e regolamentari (OMS, ISTAT, database comportamentali). Utilizza solo dati science-based (no dati sintetici come ad esempio quelli di altre app)._x000a_- Marketplace: Connette l’utente con professionisti della salute riproduttiva e sessuale. Servizi disponibili inizialmente a Milano, in espansione su Roma, Torino e altre grandi città._x000a_Utenti: 2.000 utenti unici in soft launch (Milano)._x000a_Target: Principalmente giovani donne, ma aperto anche a persone non binarie, uomini e donne più avanti con l’età._x000a_Business model: B2B e B2G._x000a_Revenue stream: workshops (€1-5k); Progettazione e sviluppo tech (€6-100k); Reportistica e insight (€20-150k); Corporate e welfare services (€60/employee). I costi sono sostenuti dai professionisti e dalle aziende, non dagli utenti finali._x000a_Team: 2 co-founder. Giulia si occupa della parte dello sviluppo/dati; Silvia esperta di marketing._x000a_Fundraised: Bootstrapped _x000a_Fundraising: al momento non sono in raccolta, sono alla ricerca di un fondo che sia in linea con la loro linea di pensiero._x000a__x000a_&gt; Fatta call 16/01. Prodotto interessante, hanno raggiunto la profittabilità, ma ad oggi non hanno ancora sviluppato un prodotto specifico anche perchè sono soltanto due risorse e hanno puntato alla sostenibilità. Da chiarire che percorso intraprendere e compatibilità con un modello VC tradizionale. Fissare un incontro a fine febbraio per un aggiornamento."/>
    <d v="2024-12-09T00:00:00"/>
    <x v="230"/>
    <s v="OUT"/>
    <m/>
    <m/>
    <m/>
    <m/>
    <m/>
    <m/>
    <m/>
    <m/>
    <m/>
    <m/>
    <m/>
    <m/>
    <m/>
    <m/>
    <m/>
    <m/>
    <m/>
    <m/>
    <m/>
    <m/>
    <m/>
    <m/>
    <m/>
    <m/>
    <m/>
  </r>
  <r>
    <s v="Ok"/>
    <s v="Ok"/>
    <s v="Ok"/>
    <x v="41"/>
    <m/>
    <n v="3582"/>
    <x v="1621"/>
    <s v="Italy"/>
    <s v="Firenze"/>
    <x v="19"/>
    <x v="1"/>
    <x v="1619"/>
    <m/>
    <s v="Seed"/>
    <s v="Amedeo Giurazza"/>
    <s v="Proprietaria"/>
    <s v="Gabriele Rorandelli"/>
    <s v="g.rorandelli@zerow.it"/>
    <x v="964"/>
    <d v="2025-01-20T00:00:00"/>
    <x v="0"/>
    <s v="VV5"/>
    <m/>
    <x v="1"/>
    <m/>
    <m/>
    <s v="Team: 9 persone e due consulenti esterni._x000a_Ricavi 2025: €600k, 20206e: €1,8m_x000a_Fundraised: €350k con Nana bianca, Ikigai, Startup Wise Guys._x000a_Fundraising; €1,5m._x000a__x000a_&gt; Segnalata ad Amedeo. Motivo rejection: revenue model poco convincente e fase di vita."/>
    <d v="2024-12-12T00:00:00"/>
    <x v="41"/>
    <s v="OUT"/>
    <m/>
    <m/>
    <m/>
    <m/>
    <m/>
    <m/>
    <m/>
    <m/>
    <m/>
    <m/>
    <m/>
    <m/>
    <m/>
    <m/>
    <m/>
    <m/>
    <m/>
    <m/>
    <m/>
    <m/>
    <m/>
    <m/>
    <m/>
    <m/>
    <m/>
  </r>
  <r>
    <s v="Ok"/>
    <s v="Ok"/>
    <s v="Ok"/>
    <x v="2"/>
    <m/>
    <n v="3584"/>
    <x v="1622"/>
    <s v="Italy"/>
    <s v="Torino"/>
    <x v="11"/>
    <x v="3"/>
    <x v="1620"/>
    <m/>
    <s v="Start-up stage\Venture"/>
    <s v="Luigi Casciaro-Peekaboo"/>
    <s v="Altri"/>
    <s v="Luigi Casciaro"/>
    <s v="luigi.casciaro@peekaboo.vision"/>
    <x v="964"/>
    <d v="2024-12-12T00:00:00"/>
    <x v="2"/>
    <s v="VV5"/>
    <m/>
    <x v="4"/>
    <m/>
    <m/>
    <s v="Ricavi 2024: €300k._x000a_Fundraising: €500k ad una valutazione di €4,5m_x000a__x000a_&gt; Segnalata ad Amedeo. Fissata call con team VV6 il 31/01. Dubbi sul settore di riferimento. Aggiornare team VV6 (competitor di Xbooks)"/>
    <d v="2024-12-12T00:00:00"/>
    <x v="2"/>
    <m/>
    <m/>
    <m/>
    <m/>
    <m/>
    <m/>
    <m/>
    <m/>
    <m/>
    <m/>
    <m/>
    <m/>
    <m/>
    <m/>
    <m/>
    <m/>
    <m/>
    <m/>
    <m/>
    <m/>
    <m/>
    <m/>
    <m/>
    <m/>
    <m/>
    <m/>
  </r>
  <r>
    <s v="Ok"/>
    <s v="Ok"/>
    <s v="Ok"/>
    <x v="229"/>
    <m/>
    <n v="3585"/>
    <x v="1623"/>
    <s v="Italy"/>
    <s v="Padova"/>
    <x v="13"/>
    <x v="3"/>
    <x v="1621"/>
    <m/>
    <s v="Seed"/>
    <s v="Amedeo Giurazza"/>
    <s v="Proprietaria"/>
    <s v="Michele Galetta"/>
    <s v="michelegaletta@oraigo.com"/>
    <x v="965"/>
    <d v="2025-01-28T00:00:00"/>
    <x v="0"/>
    <s v="VV5"/>
    <m/>
    <x v="3"/>
    <m/>
    <m/>
    <s v="Team: 10 persone._x000a_Business Model: Modello SaaS + hardware: Canone mensile per il dispositivo: €80 (€20 per licenza app/utente)_x000a_Costo del dispositivo: Circa €5k, margine del 50%._x000a_Clienti attuali: Italgas (€35k contratto chiuso per 2024)._x000a_Pipeline clienti: Aziende di autotrasporto con flotte di 1k-2k driver, società come Verisure (driver per controlli anti-furto). In trattativa con aziende per ordini di 100 e 1k dispositivi._x000a_Ricavi 2025: €600k con 4 nuovi clienti._x000a_Costi di produzione: Attuale: €2,77k per dispositivo. Ridotto a €2,3k per lotti superiori ai 100 dispositivi._x000a_Fundrasied; nel 2019 €130k da BA ad una valutazione di €1,3m, nel 2021 €400k di cui €250k equity e resto debito, Smart e start per €535k._x000a_Fundraising: €2m di cui già committed €1m da un club deal ad una valutazione di €12,5m e €350k da ISP._x000a_Capire Clienti tagert e business model._x000a__x000a_&gt; Fatta call il 29/01. Motivo rejection: fase di vita, traction ancora limitata, founder non convincente."/>
    <d v="2024-12-13T00:00:00"/>
    <x v="229"/>
    <s v="OUT"/>
    <m/>
    <m/>
    <m/>
    <m/>
    <m/>
    <m/>
    <m/>
    <m/>
    <m/>
    <m/>
    <m/>
    <m/>
    <m/>
    <m/>
    <m/>
    <m/>
    <m/>
    <m/>
    <m/>
    <m/>
    <m/>
    <m/>
    <m/>
    <m/>
    <m/>
  </r>
  <r>
    <s v="Ok"/>
    <s v="Ok"/>
    <s v="Ok"/>
    <x v="85"/>
    <m/>
    <n v="3586"/>
    <x v="1624"/>
    <s v="Italy"/>
    <s v="Milano"/>
    <x v="0"/>
    <x v="10"/>
    <x v="1622"/>
    <m/>
    <s v="Seed"/>
    <s v="Autocandidatura"/>
    <s v="Autocandidatura"/>
    <s v="Antonietta Caracciuolo"/>
    <s v="antonietta@byherth.com"/>
    <x v="966"/>
    <d v="2025-01-13T00:00:00"/>
    <x v="0"/>
    <s v="VV5"/>
    <m/>
    <x v="3"/>
    <m/>
    <m/>
    <s v="Ricavi 2024: €29k; 2025e: €441k; 2026e: €1,2m; 2027e: €1,8m._x000a__x000a_&gt; motivo rejection: fase di vita e settore di riferimento."/>
    <d v="2024-12-17T00:00:00"/>
    <x v="85"/>
    <s v="OUT"/>
    <m/>
    <m/>
    <m/>
    <m/>
    <m/>
    <m/>
    <m/>
    <m/>
    <m/>
    <m/>
    <m/>
    <m/>
    <m/>
    <m/>
    <m/>
    <m/>
    <m/>
    <m/>
    <m/>
    <m/>
    <m/>
    <m/>
    <m/>
    <m/>
    <m/>
  </r>
  <r>
    <s v="Ok"/>
    <s v="Ok"/>
    <s v="Ok"/>
    <x v="2"/>
    <m/>
    <n v="3588"/>
    <x v="1625"/>
    <s v="Italy"/>
    <s v="Udine"/>
    <x v="17"/>
    <x v="3"/>
    <x v="1623"/>
    <m/>
    <s v="Seed"/>
    <s v="Alessandro Pontari"/>
    <s v="Proprietaria"/>
    <s v="Roberto Siagri"/>
    <s v="roberto.siagri@rotonium.com"/>
    <x v="965"/>
    <d v="2024-12-14T00:00:00"/>
    <x v="7"/>
    <s v="VV5"/>
    <m/>
    <x v="4"/>
    <m/>
    <m/>
    <s v="Fundraised: nel 2024 ha chiuso un round da €1m_x000a__x000a_&gt; Fatta call con Alessandro Pontari. Prodotto e settore di riferimento molto interessante."/>
    <d v="2024-12-14T00:00:00"/>
    <x v="2"/>
    <m/>
    <m/>
    <m/>
    <m/>
    <m/>
    <m/>
    <m/>
    <m/>
    <m/>
    <m/>
    <m/>
    <m/>
    <m/>
    <m/>
    <m/>
    <m/>
    <m/>
    <m/>
    <m/>
    <m/>
    <m/>
    <m/>
    <m/>
    <m/>
    <m/>
    <m/>
  </r>
  <r>
    <s v="Ok"/>
    <s v="Ok"/>
    <s v="Ok"/>
    <x v="229"/>
    <m/>
    <n v="3589"/>
    <x v="1626"/>
    <s v="Italy"/>
    <s v="Bologna"/>
    <x v="1"/>
    <x v="7"/>
    <x v="1624"/>
    <m/>
    <s v="Start-up stage\Venture"/>
    <s v="Davide Bona-Emintad"/>
    <s v="Advisor"/>
    <s v="Davide Bona"/>
    <s v="davide.bona@emintad.it"/>
    <x v="967"/>
    <d v="2025-01-29T00:00:00"/>
    <x v="0"/>
    <s v="VV5"/>
    <m/>
    <x v="2"/>
    <m/>
    <m/>
    <s v="Impianti: stanno per aprire due impianti e l’intenzione è di aprirne altri due nei prossimi mesi._x000a_Contratti: hanno chiuso 2 contratti per un totale di €40m (durata 4 anni)._x000a_Ricavi: 2024: €0; 2025e: €3,7m, 2026e: €8,4m; 2027e: €12,6m._x000a_Captable: la maggior parte del founder._x000a_Fundraising: €5m per acquistare 2 nuovi impianti ad una valutazione ancora da stabilire._x000a__x000a_&gt; Segnalata a Giulio e Amedeo. Fatta call il 29/01. Motivo rejection: struttura dell'operazione (operazione PE), su fase di vita (sono ancora a 0 ricavi) e mercato di riferimento (cartiere) che al momento è in difficoltà."/>
    <d v="2024-12-16T00:00:00"/>
    <x v="229"/>
    <s v="OUT"/>
    <m/>
    <m/>
    <m/>
    <m/>
    <m/>
    <m/>
    <m/>
    <m/>
    <m/>
    <m/>
    <m/>
    <m/>
    <m/>
    <m/>
    <m/>
    <m/>
    <m/>
    <m/>
    <m/>
    <m/>
    <m/>
    <m/>
    <m/>
    <m/>
    <m/>
  </r>
  <r>
    <s v="Ok"/>
    <s v="Ok"/>
    <s v="Ok"/>
    <x v="41"/>
    <m/>
    <n v="3591"/>
    <x v="1627"/>
    <s v="Italy"/>
    <s v="Milano"/>
    <x v="0"/>
    <x v="10"/>
    <x v="1625"/>
    <m/>
    <s v="Seed"/>
    <s v="Antonio Prigiobbo-NAStartUp"/>
    <s v="Altri"/>
    <s v="Vincenzo Maresca"/>
    <s v="vincenzo.maresca@visual-note.com"/>
    <x v="968"/>
    <d v="2025-01-20T00:00:00"/>
    <x v="0"/>
    <s v="VV5"/>
    <m/>
    <x v="3"/>
    <m/>
    <m/>
    <s v="Ricavi: 2021: €90k; 2022: €152k; 2023: €49k, Y1: €899k; Y2: €3m; Y3: €5m._x000a__x000a_&gt; motivo rejection: fase di vita e percorso di crescita. Segnalata ad Amedeo. Dargli parere. "/>
    <d v="2024-12-17T00:00:00"/>
    <x v="41"/>
    <s v="OUT"/>
    <m/>
    <m/>
    <m/>
    <m/>
    <m/>
    <m/>
    <m/>
    <m/>
    <m/>
    <m/>
    <m/>
    <m/>
    <m/>
    <m/>
    <m/>
    <m/>
    <m/>
    <m/>
    <m/>
    <m/>
    <m/>
    <m/>
    <m/>
    <m/>
    <m/>
  </r>
  <r>
    <s v="Ok"/>
    <s v="Ok"/>
    <s v="Ok"/>
    <x v="229"/>
    <m/>
    <n v="3592"/>
    <x v="1628"/>
    <s v="Italy"/>
    <s v="Venezia"/>
    <x v="13"/>
    <x v="1"/>
    <x v="1626"/>
    <m/>
    <s v="Seed"/>
    <s v="Autocandidatura"/>
    <s v="Autocandidatura"/>
    <s v="Alessandro De Marco"/>
    <s v="odibuy@odibuy.biz"/>
    <x v="969"/>
    <d v="2025-01-07T00:00:00"/>
    <x v="0"/>
    <s v="VV5"/>
    <m/>
    <x v="3"/>
    <m/>
    <m/>
    <s v="Nata a Febbraio 2022._x000a_Clienti pagati con contratto e negozio montato: 2 (toscana e monza)._x000a_Pricing: standard: hardware e piattaforma di vendita (€89/mese più commissioni 5% sulle vendite), solo hardware (€79/mese), custom: trattativa a parte._x000a_Costo: €10/mese per la struttura_x000a_Fundraising: al momento non sono in raccolta _x000a__x000a_&gt; Fatta call il 7/02. Motivo rejection: fase di vita, non sono in raccolta, business model poco scalabile."/>
    <d v="2024-12-18T00:00:00"/>
    <x v="229"/>
    <s v="OUT"/>
    <m/>
    <m/>
    <m/>
    <m/>
    <m/>
    <m/>
    <m/>
    <m/>
    <m/>
    <m/>
    <m/>
    <m/>
    <m/>
    <m/>
    <m/>
    <m/>
    <m/>
    <m/>
    <m/>
    <m/>
    <m/>
    <m/>
    <m/>
    <m/>
    <m/>
  </r>
  <r>
    <s v="Ok"/>
    <s v="Ok"/>
    <s v="Ok"/>
    <x v="229"/>
    <m/>
    <n v="3594"/>
    <x v="1629"/>
    <s v="Italy"/>
    <s v="Roma"/>
    <x v="7"/>
    <x v="3"/>
    <x v="1627"/>
    <m/>
    <s v="Seed"/>
    <s v="Autocandidatura"/>
    <s v="Autocandidatura"/>
    <s v="Massimiliano Vitale"/>
    <s v="hello@envify.ai"/>
    <x v="970"/>
    <d v="2025-01-04T00:00:00"/>
    <x v="0"/>
    <s v="VV5"/>
    <m/>
    <x v="3"/>
    <s v="Yes"/>
    <m/>
    <s v="Nati ad agosto 2024._x000a_Team: 4 persone tutto co-founder (di cui solo uno è committed 100%)._x000a_Revenue model: Basic (999€/anno),  Pro (1,5€k/anno)._x000a_Traction: Vitale impianti, Lubritex, Fineteca, Sisifo, zoomlion Capital. _x000a_Traction a dicembre 2024 €50k per 3 anni._x000a_Clienti target: PMI e Piattaforme ESG_x000a_Risultati: 5 contratti firmati fatturato di €50k distribuito su tre anni, di cui €26k solo nel primo anno; ARR di €13k._x000a_Ricavi: 2025e: €150k (ARR: €12,5k) ._x000a_Fundraised: €15k equity free._x000a_Fundraising: pre-seed round da €400k ad una valutazione di €2m._x000a__x000a_&gt; Fatta call il 4/02. Motivo rejection: fase di vita (ancora pre seed) e struttura del round. Da monitorare."/>
    <d v="2024-12-23T00:00:00"/>
    <x v="229"/>
    <s v="OUT"/>
    <m/>
    <m/>
    <m/>
    <m/>
    <m/>
    <m/>
    <m/>
    <m/>
    <m/>
    <m/>
    <m/>
    <m/>
    <m/>
    <m/>
    <m/>
    <m/>
    <m/>
    <m/>
    <m/>
    <m/>
    <m/>
    <m/>
    <m/>
    <m/>
    <m/>
  </r>
  <r>
    <s v="Ok"/>
    <s v="Ok"/>
    <s v="Ok"/>
    <x v="85"/>
    <m/>
    <n v="3596"/>
    <x v="1630"/>
    <s v="Italy"/>
    <s v="Roma"/>
    <x v="7"/>
    <x v="10"/>
    <x v="1628"/>
    <m/>
    <s v="Start-up stage\Venture"/>
    <s v="Michele Costabile"/>
    <s v="Altri"/>
    <s v="Michele Costabile"/>
    <s v="mcostabile@luiss.it"/>
    <x v="971"/>
    <d v="2025-01-13T00:00:00"/>
    <x v="0"/>
    <s v="VV5"/>
    <m/>
    <x v="5"/>
    <m/>
    <m/>
    <s v="Business model: B2B e B2C._x000a_Team: 8 persone di cui 4 founders._x000a__x000a_&gt; Motivo rejection: Settore di riferimento."/>
    <d v="2025-01-07T00:00:00"/>
    <x v="85"/>
    <s v="OUT"/>
    <m/>
    <m/>
    <m/>
    <m/>
    <m/>
    <m/>
    <m/>
    <m/>
    <m/>
    <m/>
    <m/>
    <m/>
    <m/>
    <m/>
    <m/>
    <m/>
    <m/>
    <m/>
    <m/>
    <m/>
    <m/>
    <m/>
    <m/>
    <m/>
    <m/>
  </r>
  <r>
    <s v="Ok"/>
    <s v="Ok"/>
    <s v="Ok"/>
    <x v="41"/>
    <m/>
    <n v="3597"/>
    <x v="1631"/>
    <s v="Italy"/>
    <s v="Milano"/>
    <x v="0"/>
    <x v="1"/>
    <x v="1629"/>
    <m/>
    <s v="Seed"/>
    <s v="Autocandidatura"/>
    <s v="Autocandidatura"/>
    <s v="Francesco Maria Fratini"/>
    <s v="f.fratini@drivedrop.it"/>
    <x v="972"/>
    <d v="2025-01-20T00:00:00"/>
    <x v="0"/>
    <s v="VV5"/>
    <m/>
    <x v="2"/>
    <m/>
    <m/>
    <s v="Business model: B2B2C, B2B, B2C._x000a_Fundraising: €600k._x000a__x000a_&gt; motivo rejection: struttura del round (ticket da €600k)."/>
    <d v="2025-01-08T00:00:00"/>
    <x v="41"/>
    <s v="OUT"/>
    <m/>
    <m/>
    <m/>
    <m/>
    <m/>
    <m/>
    <m/>
    <m/>
    <m/>
    <m/>
    <m/>
    <m/>
    <m/>
    <m/>
    <m/>
    <m/>
    <m/>
    <m/>
    <m/>
    <m/>
    <m/>
    <m/>
    <m/>
    <m/>
    <m/>
  </r>
  <r>
    <s v="Ok"/>
    <s v="Ok"/>
    <s v="Ok"/>
    <x v="229"/>
    <m/>
    <n v="3598"/>
    <x v="1632"/>
    <s v="Italy"/>
    <s v="Milano"/>
    <x v="0"/>
    <x v="6"/>
    <x v="1630"/>
    <m/>
    <s v="Seed"/>
    <s v="Stefano Firpo"/>
    <s v="Altri"/>
    <s v="Stefano Firpo"/>
    <s v="firpo.stefano@gmail.com"/>
    <x v="972"/>
    <d v="2025-01-31T00:00:00"/>
    <x v="0"/>
    <s v="VV5"/>
    <m/>
    <x v="3"/>
    <m/>
    <m/>
    <s v="Segnalata ad Amedeo._x000a_Prezzo di vendita: €650-€1,2k/end user._x000a_Team: 7 persone, la parte di sviluppo prodotto è esternalizzata._x000a_Fundraised: nel 2021 hanno raccolto €1,8m ad una pre money di €15m._x000a_Fundraising; €5m ad una pre-money di €15m._x000a__x000a_&gt; Fatta call il 31/01. Motivo rejection: fase di vita (il prodotto non è ancora mercato), settore di riferimento (medtech), struttura operazione (pre-money elevata)."/>
    <d v="2025-01-08T00:00:00"/>
    <x v="229"/>
    <s v="OUT"/>
    <m/>
    <m/>
    <m/>
    <m/>
    <m/>
    <m/>
    <m/>
    <m/>
    <m/>
    <m/>
    <m/>
    <m/>
    <m/>
    <m/>
    <m/>
    <m/>
    <m/>
    <m/>
    <m/>
    <m/>
    <m/>
    <m/>
    <m/>
    <m/>
    <m/>
  </r>
  <r>
    <s v="Ok"/>
    <s v="Ok"/>
    <s v="Ok"/>
    <x v="229"/>
    <m/>
    <n v="3600"/>
    <x v="1633"/>
    <s v="Italy"/>
    <s v="Milano"/>
    <x v="0"/>
    <x v="1"/>
    <x v="1631"/>
    <m/>
    <s v="Start-up stage\Venture"/>
    <s v="Autocandidatura"/>
    <s v="Autocandidatura"/>
    <s v="Gianmarco Pinto"/>
    <s v="gianmarco@game2value.it"/>
    <x v="972"/>
    <d v="2025-01-29T00:00:00"/>
    <x v="0"/>
    <s v="VV5"/>
    <m/>
    <x v="3"/>
    <m/>
    <m/>
    <s v="Fondata nel 2016 a Londra, hanno sviluppato il modello fino al 2018._x000a_Clienti: Azimut, Ranstad, Credit Agricole, Barilla, Adecco, ecc.._x000a_Team: 4 persone (di cui un founder)._x000a_Ricavi: 2024: €215k (+30% vs 2023)._x000a_Revenue model: SaaS _x000a_Pricing: 60€/report per aziende più piccole mentre per aziende con migliaia di dipendenti possono arrivare anche a 10-20€/report._x000a_Competitor: Egap, gamindo, Laborplay, Hogan._x000a_Fundraised: €150k con un BA e nel 2023 hanno raccolto €260k ad una valutazione di €3,8m da azimut._x000a_Fundraising: €2m ad una pre money di €4m-€4,5m per sviluppo marketing e commerciale.e per l’internazionalizzazione._x000a__x000a_&gt; Fatta call il 29/01. Motivo rejection: fase di vita early. Messi in contato con nCore."/>
    <d v="2025-01-08T00:00:00"/>
    <x v="229"/>
    <s v="OUT"/>
    <m/>
    <m/>
    <m/>
    <m/>
    <m/>
    <m/>
    <m/>
    <m/>
    <m/>
    <m/>
    <m/>
    <m/>
    <m/>
    <m/>
    <m/>
    <m/>
    <m/>
    <m/>
    <m/>
    <m/>
    <m/>
    <m/>
    <m/>
    <m/>
    <m/>
  </r>
  <r>
    <s v="Ok"/>
    <s v="Ok"/>
    <s v="Ok"/>
    <x v="41"/>
    <m/>
    <n v="3601"/>
    <x v="1634"/>
    <s v="Italy"/>
    <s v="Milano"/>
    <x v="0"/>
    <x v="6"/>
    <x v="1632"/>
    <m/>
    <s v="Seed"/>
    <s v="Autocandidatura"/>
    <s v="Autocandidatura"/>
    <s v="Jacopo Zenzeri"/>
    <s v="jacopo.zenzeri@rewingtech.com"/>
    <x v="973"/>
    <d v="2025-01-20T00:00:00"/>
    <x v="0"/>
    <s v="VV5"/>
    <m/>
    <x v="5"/>
    <m/>
    <m/>
    <s v="Spinoff dell' Istituto italiano di tecnologia_x000a_Team: 8 persone._x000a__x000a_&gt; Motivo rejection: settore di riferimenton e fase di vita."/>
    <d v="2025-01-09T00:00:00"/>
    <x v="41"/>
    <s v="OUT"/>
    <m/>
    <m/>
    <m/>
    <m/>
    <m/>
    <m/>
    <m/>
    <m/>
    <m/>
    <m/>
    <m/>
    <m/>
    <m/>
    <m/>
    <m/>
    <m/>
    <m/>
    <m/>
    <m/>
    <m/>
    <m/>
    <m/>
    <m/>
    <m/>
    <m/>
  </r>
  <r>
    <s v="Ok"/>
    <s v="Ok"/>
    <s v="Ok"/>
    <x v="239"/>
    <m/>
    <n v="3602"/>
    <x v="1635"/>
    <s v="Italy"/>
    <s v="Monza"/>
    <x v="0"/>
    <x v="2"/>
    <x v="1633"/>
    <m/>
    <s v="Seed"/>
    <s v="Marco Micozzi-Le Village by CA Milano"/>
    <s v="Altri"/>
    <s v="Marco Micozzi"/>
    <s v="marco.micozzi@levillagebyca.com"/>
    <x v="973"/>
    <d v="2025-02-24T00:00:00"/>
    <x v="0"/>
    <s v="VV5"/>
    <m/>
    <x v="3"/>
    <m/>
    <m/>
    <s v="Team: 5 co-founder (di cui 2 sono committed 100%)._x000a_Ricavi 2025e: €100k (€2m di transato)._x000a_Traction: €450k._x000a_Revenue model: commissione di servizio del 5% su base trimestrale. L'importo finanziato varia tra €200 e €5.000. Nessun costo di abbonamento o di installazione. Il pagamento avviene in 4 rate distribuite nei 90 giorni di dilazione._x000a_Fundraised: SAFE da €240k (cap €6m, floor €2,5m) con scadenza 30/06._x000a_Fundraising: €1,5M, di cui €800K-€1M già committed da fondi, holding di investimento e family office. Stanno inoltre strutturando una raccolta di debito. La valutazione prevista è tra €4,5M e €5M, con chiusura stimata entro Q1-Q2 2025._x000a__x000a_&gt; Fissata call il 19/02. Motivo rejection: fase di vita early stage e competition nel mercato di riferimento."/>
    <d v="2025-01-09T00:00:00"/>
    <x v="239"/>
    <s v="OUT"/>
    <m/>
    <m/>
    <m/>
    <m/>
    <m/>
    <m/>
    <m/>
    <m/>
    <m/>
    <m/>
    <m/>
    <m/>
    <m/>
    <m/>
    <m/>
    <m/>
    <m/>
    <m/>
    <m/>
    <m/>
    <m/>
    <m/>
    <m/>
    <m/>
    <m/>
  </r>
  <r>
    <s v="Ok"/>
    <s v="Ok"/>
    <s v="Ok"/>
    <x v="41"/>
    <m/>
    <n v="3603"/>
    <x v="1636"/>
    <s v="Italy"/>
    <s v="Roma"/>
    <x v="7"/>
    <x v="1"/>
    <x v="1634"/>
    <m/>
    <s v="Seed"/>
    <s v="Autocandidatura"/>
    <s v="Autocandidatura"/>
    <s v="Severine Bruwier"/>
    <s v="severine@tabomenu.com"/>
    <x v="973"/>
    <d v="2025-01-20T00:00:00"/>
    <x v="0"/>
    <s v="VV5"/>
    <m/>
    <x v="1"/>
    <m/>
    <m/>
    <s v="Revenue model: basic: €9,90/mese, pro: €24,90/mese, premium: €39,90/mese_x000a__x000a_&gt; motivo rejection: business model e differenziazione rispetto ai competitor."/>
    <d v="2025-01-09T00:00:00"/>
    <x v="41"/>
    <s v="OUT"/>
    <m/>
    <m/>
    <m/>
    <m/>
    <m/>
    <m/>
    <m/>
    <m/>
    <m/>
    <m/>
    <m/>
    <m/>
    <m/>
    <m/>
    <m/>
    <m/>
    <m/>
    <m/>
    <m/>
    <m/>
    <m/>
    <m/>
    <m/>
    <m/>
    <m/>
  </r>
  <r>
    <s v="Ok"/>
    <s v="Ok"/>
    <s v="Ok"/>
    <x v="41"/>
    <m/>
    <n v="3606"/>
    <x v="1637"/>
    <s v="Italy"/>
    <s v="Bologna"/>
    <x v="1"/>
    <x v="1"/>
    <x v="1635"/>
    <m/>
    <s v="Seed"/>
    <s v="Autocandidatura"/>
    <s v="Autocandidatura"/>
    <s v="Devin Visani"/>
    <s v="devin.visani@weeshop.it"/>
    <x v="974"/>
    <d v="2025-01-20T00:00:00"/>
    <x v="0"/>
    <s v="VV5"/>
    <m/>
    <x v="2"/>
    <m/>
    <m/>
    <s v="Clienti: Kioene, mr.beans._x000a_Pipeline: Rigoni di Asiago, Carrefour, Fileni, To.market ecc.._x000a_Fundraising: €300k _x000a__x000a_&gt; Motivo rejection: struttura round."/>
    <d v="2025-01-10T00:00:00"/>
    <x v="41"/>
    <s v="OUT"/>
    <m/>
    <m/>
    <m/>
    <m/>
    <m/>
    <m/>
    <m/>
    <m/>
    <m/>
    <m/>
    <m/>
    <m/>
    <m/>
    <m/>
    <m/>
    <m/>
    <m/>
    <m/>
    <m/>
    <m/>
    <m/>
    <m/>
    <m/>
    <m/>
    <m/>
  </r>
  <r>
    <s v="Ok"/>
    <s v="Ok"/>
    <s v="Ok"/>
    <x v="41"/>
    <m/>
    <n v="3607"/>
    <x v="1638"/>
    <s v="Italy"/>
    <s v="Sondrio"/>
    <x v="0"/>
    <x v="10"/>
    <x v="1636"/>
    <m/>
    <s v="Seed"/>
    <s v="Autocandidatura"/>
    <s v="Autocandidatura"/>
    <s v="Patrick Gharapetians"/>
    <s v="info@boundlesshorizons.it"/>
    <x v="975"/>
    <d v="2025-01-20T00:00:00"/>
    <x v="0"/>
    <s v="VV5"/>
    <m/>
    <x v="2"/>
    <m/>
    <m/>
    <s v="Ricavi: 2025e: €3,5m; 2026e €9,6m_x000a_Fundraising: €200k ad una valutazione di €600k._x000a__x000a_&gt; motivo rejection: struttura operazione e fase di vita."/>
    <d v="2025-01-11T00:00:00"/>
    <x v="41"/>
    <s v="OUT"/>
    <m/>
    <m/>
    <m/>
    <m/>
    <m/>
    <m/>
    <m/>
    <m/>
    <m/>
    <m/>
    <m/>
    <m/>
    <m/>
    <m/>
    <m/>
    <m/>
    <m/>
    <m/>
    <m/>
    <m/>
    <m/>
    <m/>
    <m/>
    <m/>
    <m/>
  </r>
  <r>
    <s v="Ok"/>
    <s v="Ok"/>
    <s v="Ok"/>
    <x v="41"/>
    <m/>
    <n v="3611"/>
    <x v="1639"/>
    <s v="Italy"/>
    <s v="Bolzano"/>
    <x v="2"/>
    <x v="6"/>
    <x v="1637"/>
    <m/>
    <s v="Seed"/>
    <s v="Paolo Sarti-NOI"/>
    <s v="Altri"/>
    <s v="Paolo Sarti"/>
    <s v="p.sarti@noi.bz.it"/>
    <x v="976"/>
    <d v="2025-01-20T00:00:00"/>
    <x v="0"/>
    <s v="VV5"/>
    <m/>
    <x v="3"/>
    <m/>
    <m/>
    <s v="Ricavi: 2024: 0; 2025e: €900k; 2026e: €5,6m_x000a_Team: 14 persone._x000a__x000a_&gt; Motivo rejection: fase di vita e settore di riferimento. "/>
    <d v="2025-01-13T00:00:00"/>
    <x v="41"/>
    <s v="OUT"/>
    <m/>
    <m/>
    <m/>
    <m/>
    <m/>
    <m/>
    <m/>
    <m/>
    <m/>
    <m/>
    <m/>
    <m/>
    <m/>
    <m/>
    <m/>
    <m/>
    <m/>
    <m/>
    <m/>
    <m/>
    <m/>
    <m/>
    <m/>
    <m/>
    <m/>
  </r>
  <r>
    <s v="Ok"/>
    <s v="Ok"/>
    <s v="Ok"/>
    <x v="230"/>
    <m/>
    <n v="3612"/>
    <x v="1640"/>
    <s v="Italy"/>
    <s v="Torino"/>
    <x v="11"/>
    <x v="6"/>
    <x v="1638"/>
    <m/>
    <s v="Seed"/>
    <s v="Autocandidatura"/>
    <s v="Autocandidatura"/>
    <s v="Chiara Ferrero Aprato"/>
    <s v="chiara.ferreroaprato@medsniper.com"/>
    <x v="977"/>
    <d v="2025-01-27T00:00:00"/>
    <x v="0"/>
    <s v="VV5"/>
    <m/>
    <x v="5"/>
    <m/>
    <m/>
    <s v="Costo di produzione: €17_x000a_Pricing: €80 (per le ambulanze), €45 (distributori)._x000a_Fundraised: €212k ad una pre-money di €600k tramite un grant da parte del club degli investitori e €633k Smart e start da invitalia, nel 2024 aucap da €370k ad una valutazione di €2,4m._x000a_Fundraising: €250k di debito e €500k in aucap._x000a__x000a_&gt; Fatta call il 20/01. Motivo rejection: settore di riferimento (medtech)."/>
    <d v="2025-01-16T00:00:00"/>
    <x v="230"/>
    <s v="OUT"/>
    <m/>
    <m/>
    <m/>
    <m/>
    <m/>
    <m/>
    <m/>
    <m/>
    <m/>
    <m/>
    <m/>
    <m/>
    <m/>
    <m/>
    <m/>
    <m/>
    <m/>
    <m/>
    <m/>
    <m/>
    <m/>
    <m/>
    <m/>
    <m/>
    <m/>
  </r>
  <r>
    <s v="Ok"/>
    <s v="Ok"/>
    <s v="Ok"/>
    <x v="230"/>
    <m/>
    <n v="3613"/>
    <x v="1641"/>
    <s v="Abroad"/>
    <s v="Brussels"/>
    <x v="40"/>
    <x v="3"/>
    <x v="1639"/>
    <m/>
    <s v="Seed"/>
    <s v="Autocandidatura"/>
    <s v="Autocandidatura"/>
    <s v="Antimo Fiorillo"/>
    <s v="antimo.fiorillo@allyfe.health"/>
    <x v="978"/>
    <d v="2025-01-27T00:00:00"/>
    <x v="0"/>
    <s v="VV5"/>
    <m/>
    <x v="16"/>
    <s v="Yes"/>
    <m/>
    <s v="Attualmente la sede è in Belgio, ma l'attività di sviluppo è in Italia, dove potrebbero o trasferire la sede oppure costituire una società controllata._x000a__x000a_&gt; Fatta call con Alessandro Pontari il 16/01. Motivo rejection: Sede: sono a Bruxelles. Risolvibile perchè sviluppano in Italia e potrebbero trasferire o fare società controllata. Traction commerciale molto early. Non va mandata mail di rejection. Settore interessante, da monitorare."/>
    <d v="2025-01-15T00:00:00"/>
    <x v="230"/>
    <s v="OUT"/>
    <m/>
    <m/>
    <m/>
    <m/>
    <m/>
    <m/>
    <m/>
    <m/>
    <m/>
    <m/>
    <m/>
    <m/>
    <m/>
    <m/>
    <m/>
    <m/>
    <m/>
    <m/>
    <m/>
    <m/>
    <m/>
    <m/>
    <m/>
    <m/>
    <m/>
  </r>
  <r>
    <s v="Ok"/>
    <s v="Ok"/>
    <s v="Ok"/>
    <x v="230"/>
    <m/>
    <n v="3614"/>
    <x v="1642"/>
    <s v="Italy"/>
    <s v="Roma"/>
    <x v="7"/>
    <x v="1"/>
    <x v="1640"/>
    <m/>
    <s v="Seed"/>
    <s v="Autocandidatura"/>
    <s v="Autocandidatura"/>
    <s v="Francesco Bernacchio"/>
    <s v="info@fliklab.it"/>
    <x v="979"/>
    <d v="2025-01-27T00:00:00"/>
    <x v="0"/>
    <s v="VV5"/>
    <m/>
    <x v="3"/>
    <m/>
    <m/>
    <s v="MVP della piattaforma già disponibile, previsione di lancio sul mercato italiano nel_x000a_settembre 2025._x000a_Fundraising: €300-500k._x000a__x000a_&gt; motivo rejection: fase di vita early, struttura dell'operazione (ticket piccolo)."/>
    <d v="2025-01-20T00:00:00"/>
    <x v="230"/>
    <s v="OUT"/>
    <m/>
    <m/>
    <m/>
    <m/>
    <m/>
    <m/>
    <m/>
    <m/>
    <m/>
    <m/>
    <m/>
    <m/>
    <m/>
    <m/>
    <m/>
    <m/>
    <m/>
    <m/>
    <m/>
    <m/>
    <m/>
    <m/>
    <m/>
    <m/>
    <m/>
  </r>
  <r>
    <s v="Ok"/>
    <s v="Ok"/>
    <s v="Ok"/>
    <x v="230"/>
    <m/>
    <n v="3587"/>
    <x v="1643"/>
    <s v="Italy"/>
    <s v="Bari"/>
    <x v="6"/>
    <x v="10"/>
    <x v="1641"/>
    <m/>
    <s v="Seed"/>
    <s v="Autocandidatura"/>
    <s v="Autocandidatura"/>
    <s v="Federica Turrisi"/>
    <s v="federica.turrisi@hotmail.it"/>
    <x v="963"/>
    <d v="2025-01-27T00:00:00"/>
    <x v="0"/>
    <s v="VV5"/>
    <m/>
    <x v="5"/>
    <m/>
    <s v="Yes"/>
    <s v="&gt; VV6: Non li hanno mai sentiti in call, vorrebbero bocciarli per la debolezza del carattere digitale. Motivo rejection VV5: settore di riferimento."/>
    <d v="2024-12-09T00:00:00"/>
    <x v="230"/>
    <s v="OUT"/>
    <m/>
    <m/>
    <m/>
    <m/>
    <m/>
    <m/>
    <m/>
    <m/>
    <m/>
    <m/>
    <m/>
    <m/>
    <m/>
    <m/>
    <m/>
    <m/>
    <m/>
    <m/>
    <m/>
    <m/>
    <m/>
    <m/>
    <m/>
    <m/>
    <m/>
  </r>
  <r>
    <s v="Ok"/>
    <s v="Ok"/>
    <s v="Ok"/>
    <x v="230"/>
    <m/>
    <n v="3590"/>
    <x v="1644"/>
    <s v="Italy"/>
    <s v="Catania"/>
    <x v="9"/>
    <x v="7"/>
    <x v="1642"/>
    <m/>
    <s v="Seed"/>
    <s v="Autocandidatura"/>
    <s v="Autocandidatura"/>
    <s v="Matteo Catania"/>
    <s v="matteo.ct@icloud.com"/>
    <x v="965"/>
    <d v="2025-01-27T00:00:00"/>
    <x v="0"/>
    <s v="VV5"/>
    <m/>
    <x v="3"/>
    <m/>
    <s v="Yes"/>
    <s v="&gt; VV6: Sono pre-revenues ed in raccolta per €500k. Non li hanno mai sentiti in call, vorrebbero bocciarli per la debolezza del carattere digitale. VV5: motivo rejection: fase di vita early, struttura dell'operazione (ticket piccolo per VV5)."/>
    <d v="2024-12-11T00:00:00"/>
    <x v="230"/>
    <s v="OUT"/>
    <m/>
    <m/>
    <m/>
    <m/>
    <m/>
    <m/>
    <m/>
    <m/>
    <m/>
    <m/>
    <m/>
    <m/>
    <m/>
    <m/>
    <m/>
    <m/>
    <m/>
    <m/>
    <m/>
    <m/>
    <m/>
    <m/>
    <m/>
    <m/>
    <m/>
  </r>
  <r>
    <s v="Ok"/>
    <s v="Ok"/>
    <s v="Ok"/>
    <x v="2"/>
    <m/>
    <n v="2983"/>
    <x v="1645"/>
    <s v="Italy"/>
    <s v="Napoli"/>
    <x v="12"/>
    <x v="8"/>
    <x v="1643"/>
    <m/>
    <s v="Seed"/>
    <s v="Bravo Innovation HUB"/>
    <s v="Altri"/>
    <s v="Daniel Guariglia"/>
    <s v="Daniel.Guariglia@hyperwind.it"/>
    <x v="765"/>
    <d v="2025-03-10T00:00:00"/>
    <x v="0"/>
    <s v="VV5"/>
    <m/>
    <x v="5"/>
    <m/>
    <s v="Yes"/>
    <s v="Team: 6 persone di cui solo il CEO è full time._x000a_Fundraised: €150k._x000a_Fundraising: €800k._x000a__x000a_&gt; Dubbi sul settore di riferimento. motivo rejection: fase di vita (non fattureranno prima di 2 anni) e sono a TRL 4. Fatta call il 6/03. Bocciata da VV6 perché non hanno carattere digitale."/>
    <d v="2023-11-16T00:00:00"/>
    <x v="2"/>
    <s v="OUT"/>
    <m/>
    <m/>
    <m/>
    <m/>
    <m/>
    <m/>
    <m/>
    <m/>
    <m/>
    <m/>
    <m/>
    <m/>
    <m/>
    <m/>
    <m/>
    <m/>
    <m/>
    <m/>
    <m/>
    <m/>
    <m/>
    <m/>
    <m/>
    <m/>
    <m/>
  </r>
  <r>
    <s v="Ok"/>
    <s v="Ok"/>
    <s v="Ok"/>
    <x v="229"/>
    <m/>
    <n v="3609"/>
    <x v="1646"/>
    <s v="Italy"/>
    <s v="Napoli"/>
    <x v="12"/>
    <x v="10"/>
    <x v="1644"/>
    <m/>
    <s v="Other early stage\Late stage"/>
    <s v="Autocandidatura"/>
    <s v="Autocandidatura"/>
    <s v="Diego Dolciami"/>
    <s v="diegodolciami@skinlovers.srl"/>
    <x v="980"/>
    <d v="2025-01-16T00:00:00"/>
    <x v="0"/>
    <s v="VV5"/>
    <m/>
    <x v="5"/>
    <m/>
    <s v="Yes"/>
    <s v="Business model: B2B, dal 2025 vogliono implementare anche il B2C._x000a_Ricavi 2023: €1m con margini del 25%._x000a__x000a_&gt; Motivo rejection: settore di riferimento."/>
    <d v="2025-01-16T00:00:00"/>
    <x v="229"/>
    <s v="OUT"/>
    <m/>
    <m/>
    <m/>
    <m/>
    <m/>
    <m/>
    <m/>
    <m/>
    <m/>
    <m/>
    <m/>
    <m/>
    <m/>
    <m/>
    <m/>
    <m/>
    <m/>
    <m/>
    <m/>
    <m/>
    <m/>
    <m/>
    <m/>
    <m/>
    <m/>
  </r>
  <r>
    <s v="Ok"/>
    <s v="Ok"/>
    <s v="Ok"/>
    <x v="229"/>
    <m/>
    <n v="3615"/>
    <x v="1647"/>
    <s v="Italy"/>
    <s v="Taranto"/>
    <x v="6"/>
    <x v="11"/>
    <x v="1645"/>
    <m/>
    <s v="Seed"/>
    <s v="Leonardo Schirano-Eversheds Sutherland"/>
    <s v="Advisor"/>
    <s v="Leonardo Schirano"/>
    <s v="LeonardoSchirano@eversheds-sutherland.it"/>
    <x v="981"/>
    <d v="2025-01-21T00:00:00"/>
    <x v="0"/>
    <s v="VV5"/>
    <m/>
    <x v="5"/>
    <m/>
    <s v="Yes"/>
    <s v="Fundraising: €250k._x000a__x000a_&gt; motivo rejection: settore di riferimento."/>
    <d v="2025-01-21T00:00:00"/>
    <x v="229"/>
    <s v="OUT"/>
    <m/>
    <m/>
    <m/>
    <m/>
    <m/>
    <m/>
    <m/>
    <m/>
    <m/>
    <m/>
    <m/>
    <m/>
    <m/>
    <m/>
    <m/>
    <m/>
    <m/>
    <m/>
    <m/>
    <m/>
    <m/>
    <m/>
    <m/>
    <m/>
    <m/>
  </r>
  <r>
    <s v="Ok"/>
    <s v="Ok"/>
    <s v="Ok"/>
    <x v="229"/>
    <m/>
    <n v="3405"/>
    <x v="1648"/>
    <s v="Italy"/>
    <s v="Sondrio"/>
    <x v="0"/>
    <x v="1"/>
    <x v="1646"/>
    <m/>
    <s v="Seed"/>
    <s v="Autocandidatura"/>
    <s v="Autocandidatura"/>
    <s v="Jacopo Sosio"/>
    <s v="jacopo.sosio@even2plan.com"/>
    <x v="904"/>
    <d v="2024-09-09T00:00:00"/>
    <x v="0"/>
    <s v="VV5"/>
    <m/>
    <x v="5"/>
    <m/>
    <m/>
    <s v="Team: 6 persone._x000a__x000a_&gt; Motivo rejection: settore di riferimento."/>
    <d v="2024-09-09T00:00:00"/>
    <x v="229"/>
    <s v="OUT"/>
    <m/>
    <m/>
    <m/>
    <m/>
    <m/>
    <m/>
    <m/>
    <m/>
    <m/>
    <m/>
    <m/>
    <m/>
    <m/>
    <m/>
    <m/>
    <m/>
    <m/>
    <m/>
    <m/>
    <m/>
    <m/>
    <m/>
    <m/>
    <m/>
    <m/>
  </r>
  <r>
    <s v="Ok"/>
    <s v="Ok"/>
    <s v="Ok"/>
    <x v="152"/>
    <m/>
    <n v="3616"/>
    <x v="1649"/>
    <s v="Italy"/>
    <s v="Milano"/>
    <x v="0"/>
    <x v="3"/>
    <x v="1647"/>
    <m/>
    <s v="Other early stage\Late stage"/>
    <s v="Giovanni Demarchi Albengo-Gyg Investment Partners"/>
    <s v="Advisor"/>
    <s v="Giovanni Demarchi Albengo"/>
    <s v="giovanni.demarchi@gvginvestmentpartners.com"/>
    <x v="982"/>
    <d v="2025-03-03T00:00:00"/>
    <x v="0"/>
    <s v="VV5"/>
    <m/>
    <x v="1"/>
    <m/>
    <m/>
    <s v="Spin-off di Neosperience, azienda quotata su Euronext Growth Milano._x000a_Investiti complessivamente €16m in R&amp;D._x000a_Traction: 2023: €850k 2024: €1m Budget 2025: €2,4m_x000a_Team: 8 persone._x000a_Round da €5m ad una valutazione intorno ai €20/25m._x000a__x000a_&gt; Dubbi sulla competizione e su round e valutazione."/>
    <d v="2025-01-21T00:00:00"/>
    <x v="152"/>
    <s v="OUT"/>
    <m/>
    <m/>
    <m/>
    <m/>
    <m/>
    <m/>
    <m/>
    <m/>
    <m/>
    <m/>
    <m/>
    <m/>
    <m/>
    <m/>
    <m/>
    <m/>
    <m/>
    <m/>
    <m/>
    <m/>
    <m/>
    <m/>
    <m/>
    <m/>
    <m/>
  </r>
  <r>
    <s v="Ok"/>
    <s v="Ok"/>
    <s v="Ok"/>
    <x v="152"/>
    <m/>
    <n v="3618"/>
    <x v="1650"/>
    <s v="Italy"/>
    <s v="Roma"/>
    <x v="7"/>
    <x v="1"/>
    <x v="1648"/>
    <m/>
    <s v="Seed"/>
    <s v="Edmondo Sparano-Digital Magics"/>
    <s v="Investitori professionali"/>
    <s v="Alessandro Lumicisi"/>
    <s v="alessandro7vn@icloud.com"/>
    <x v="983"/>
    <d v="2025-02-28T00:00:00"/>
    <x v="0"/>
    <s v="VV5"/>
    <m/>
    <x v="1"/>
    <m/>
    <m/>
    <s v="Team: 3 co-founder._x000a_Risultati: 12+ partnerships B2B, 1200 download, 600 utenti._x000a_Fundraising: €500k tramite SAFE Floor €1,5m Cap €2,5m._x000a__x000a_&gt; Fatta call il 28/02. Motivo Rejecetion: Dubbi su modello di business, reale convenienza ad utilizzare la piattaforma per gli utenti e coinvolgimento potenziali rider."/>
    <d v="2025-01-23T00:00:00"/>
    <x v="152"/>
    <s v="OUT"/>
    <m/>
    <m/>
    <m/>
    <m/>
    <m/>
    <m/>
    <m/>
    <m/>
    <m/>
    <m/>
    <m/>
    <m/>
    <m/>
    <m/>
    <m/>
    <m/>
    <m/>
    <m/>
    <m/>
    <m/>
    <m/>
    <m/>
    <m/>
    <m/>
    <m/>
  </r>
  <r>
    <s v="Ok"/>
    <s v="Ok"/>
    <s v="Ok"/>
    <x v="152"/>
    <m/>
    <n v="3620"/>
    <x v="1651"/>
    <s v="Italy"/>
    <s v="Firenze"/>
    <x v="19"/>
    <x v="1"/>
    <x v="1649"/>
    <m/>
    <s v="Seed"/>
    <s v="Autocandidatura"/>
    <s v="Autocandidatura"/>
    <s v="Cosimo Luigi Mattei"/>
    <s v="cosimo@plannest.net"/>
    <x v="984"/>
    <d v="2025-03-03T00:00:00"/>
    <x v="0"/>
    <s v="VV5"/>
    <m/>
    <x v="8"/>
    <m/>
    <s v="Yes"/>
    <s v="Fatta call il 25/2._x000a_Nati nel 2022 con focus personal trainer e boutique fitness. Idealmente soggetti che hanno parco clienti di 30-40 soggetti._x000a_Sviluppato gestionale che copre tre funzionalità: 1) calendario con politica di cancellazione, 2) gestione servizi e pacchetti; 3) pagamento (stripe)._x000a_Revenute model: abbonamento annuale da €499; abbonamento mensile da €49,99; oltre 50 clienti ogni 50 aggiuntivi €59,99 anno o 5,99/mese. In aggiunta fee su transato (0,5% carta; 5% pagamento rate)._x000a_Ad oggi hanno 50 clienti paganti; 250 registrati._x000a_Competition: estero, Pushpress e Legitfit; Italia, Revu e App Palestre._x000a_Round da €450k._x000a__x000a_&gt; motivo rejection: Dubbi, oltre che su fase di vita, anche su difendibilità e competition. Da monitorare percorso acquisizione clienti. "/>
    <d v="2025-01-24T00:00:00"/>
    <x v="152"/>
    <s v="OUT"/>
    <m/>
    <m/>
    <m/>
    <m/>
    <m/>
    <m/>
    <m/>
    <m/>
    <m/>
    <m/>
    <m/>
    <m/>
    <m/>
    <m/>
    <m/>
    <m/>
    <m/>
    <m/>
    <m/>
    <m/>
    <m/>
    <m/>
    <m/>
    <m/>
    <m/>
  </r>
  <r>
    <s v="Ok"/>
    <s v="Ok"/>
    <s v="Ok"/>
    <x v="2"/>
    <m/>
    <n v="3623"/>
    <x v="1652"/>
    <s v="Italy"/>
    <s v="Milano"/>
    <x v="0"/>
    <x v="1"/>
    <x v="1650"/>
    <m/>
    <s v="Start-up stage\Venture"/>
    <s v="Giacomo Bider-Growth Capital"/>
    <s v="Advisor"/>
    <s v="Giacomo Bider"/>
    <s v="gbider@growthcapital.vc"/>
    <x v="985"/>
    <d v="2025-03-10T00:00:00"/>
    <x v="0"/>
    <s v="VV5"/>
    <m/>
    <x v="1"/>
    <m/>
    <m/>
    <s v="Modello di business: B2C lanciato già sul mercato, B2B il lancio sul mercato è previsto tra il 2025 e il 2026._x000a_Revenue model: DNA Foundations Plan (check up iniziale): €45/mese, Health plan (2 check up all’anno e un consulto al mese, chat con operatori): €60/mese; Ultimate health plan (ancora da lanciare nel 2026 servizio per paziente patologico): €145/mese._x000a_Utenti attivi: 3k user._x000a_Ricavi: 2024: €580k, 2025e: €1,5m._x000a_Gross margin: 60%._x000a_Team: 8 persone._x000a_Fundraised: nel Q12023 hanno raccolto €300k ad una post di €3,2m._x000a_Fundraising: €3m di cui €800k già committed (€400k già versati) ad una pre-money di €10-12m._x000a__x000a_&gt; Fatta call il 18/02. Condivisa dataroom (BP, competition, deck aggiornato). motivo rejection: elevata competition nel mercato di riferimento, soprattutto nella soluzione B2C."/>
    <d v="2025-01-28T00:00:00"/>
    <x v="2"/>
    <s v="OUT"/>
    <m/>
    <m/>
    <m/>
    <m/>
    <m/>
    <m/>
    <m/>
    <m/>
    <m/>
    <m/>
    <m/>
    <m/>
    <m/>
    <m/>
    <m/>
    <m/>
    <m/>
    <m/>
    <m/>
    <m/>
    <m/>
    <m/>
    <m/>
    <m/>
    <m/>
  </r>
  <r>
    <s v="Ok"/>
    <s v="Ok"/>
    <s v="Ok"/>
    <x v="229"/>
    <m/>
    <n v="3624"/>
    <x v="1653"/>
    <s v="Italy"/>
    <s v="Roma"/>
    <x v="7"/>
    <x v="3"/>
    <x v="1651"/>
    <m/>
    <s v="Seed"/>
    <s v="Alessandro Pontari"/>
    <s v="Proprietaria"/>
    <s v="Edoardo Figone"/>
    <s v="edoardo.figone@mypowerset.com"/>
    <x v="986"/>
    <d v="2025-01-27T00:00:00"/>
    <x v="0"/>
    <s v="VV5"/>
    <m/>
    <x v="3"/>
    <m/>
    <m/>
    <s v="Pricing: Sport Teams and Organizations: €15k-€20k/anno; Fitness Centers &amp; Personal Trainers​: €3k-€9k/anno; Medical Centers &amp; Physiotherapists​ €5k-€12k/anno._x000a_Ricavi: 2025e: €200k; 2026e: €500k; 2027e: €2m._x000a__x000a_&gt; motivo rejection: fase di vita, modello di business poco scalabile."/>
    <d v="2025-01-27T00:00:00"/>
    <x v="229"/>
    <s v="OUT"/>
    <m/>
    <m/>
    <m/>
    <m/>
    <m/>
    <m/>
    <m/>
    <m/>
    <m/>
    <m/>
    <m/>
    <m/>
    <m/>
    <m/>
    <m/>
    <m/>
    <m/>
    <m/>
    <m/>
    <m/>
    <m/>
    <m/>
    <m/>
    <m/>
    <m/>
  </r>
  <r>
    <s v="Ok"/>
    <s v="Ok"/>
    <s v="Ok"/>
    <x v="244"/>
    <m/>
    <n v="3627"/>
    <x v="1654"/>
    <s v="Italy"/>
    <s v="Roma"/>
    <x v="7"/>
    <x v="3"/>
    <x v="1652"/>
    <m/>
    <s v="Seed"/>
    <s v="Autocandidatura"/>
    <s v="Autocandidatura"/>
    <s v="Nicolò Pentassuglia"/>
    <s v="nicolo@digitalcoci.com"/>
    <x v="987"/>
    <d v="2025-02-19T00:00:00"/>
    <x v="0"/>
    <s v="VV5"/>
    <m/>
    <x v="3"/>
    <s v="Yes"/>
    <m/>
    <s v="Team: 2 persone._x000a_Tecnologia: Infrastruttura tecnologica basata su reti neurali e big data, focalizzata sulla volatilità. Registrano dati di Ethereum e Bitcoin dal 2019. Utilizzano AI e machine learning per analizzare situazioni passate e ottimizzare il rischio/rendimento. Strategia di dollar cost averaging e high-frequency trading per ridurre perdite e ottimizzare i prezzi. Market neutral: generano profitti anche in mercati ribassisti._x000a_Ricavi: 2025e: €30k; 2026e: €1,9m, 2027eL €11,10m._x000a_Business model: Clientela retail: il cliente trasferisce il capitale alla piattaforma e noi gestiamo gli investimenti. Gestione attiva con scelta del livello di rischio da parte del cliente._x000a_Revenue model: Fee di sottoscrizione e gestione: 1,5% sul capitale iniziale e sul primo payout (media di mercato 3%). Performance fee: 28%_x000a_Clienti attivi: 56 (retail), gestiscono circa €300k._x000a_Fundraising: €1,5m ad una valutazione di €4,5m._x000a__x000a_&gt; Fatta call il 13/02.  Piattaforma interessante, ma ancora traction molto litimata.Motivo rejection: fase di vita."/>
    <d v="2025-01-29T00:00:00"/>
    <x v="244"/>
    <s v="OUT"/>
    <m/>
    <m/>
    <m/>
    <m/>
    <m/>
    <m/>
    <m/>
    <m/>
    <m/>
    <m/>
    <m/>
    <m/>
    <m/>
    <m/>
    <m/>
    <m/>
    <m/>
    <m/>
    <m/>
    <m/>
    <m/>
    <m/>
    <m/>
    <m/>
    <m/>
  </r>
  <r>
    <s v="Ok"/>
    <s v="Ok"/>
    <s v="Ok"/>
    <x v="229"/>
    <m/>
    <n v="3628"/>
    <x v="1655"/>
    <s v="Italy"/>
    <s v="Cesena"/>
    <x v="1"/>
    <x v="1"/>
    <x v="1653"/>
    <m/>
    <s v="Seed"/>
    <s v="Alessandro Pontari"/>
    <s v="Proprietaria"/>
    <s v="Logan Para"/>
    <s v="logan@jubatus.it"/>
    <x v="988"/>
    <d v="2025-01-30T00:00:00"/>
    <x v="0"/>
    <s v="VV5"/>
    <m/>
    <x v="8"/>
    <m/>
    <m/>
    <s v="Team: 3 persone._x000a_Ricavi: Y1: €10k; Y2: €100k; Y3: €210k, Y4: €410k._x000a__x000a_&gt; motivo rejection: competition nel mercato di riferimento e fase di vita."/>
    <d v="2025-01-30T00:00:00"/>
    <x v="229"/>
    <s v="OUT"/>
    <m/>
    <m/>
    <m/>
    <m/>
    <m/>
    <m/>
    <m/>
    <m/>
    <m/>
    <m/>
    <m/>
    <m/>
    <m/>
    <m/>
    <m/>
    <m/>
    <m/>
    <m/>
    <m/>
    <m/>
    <m/>
    <m/>
    <m/>
    <m/>
    <m/>
  </r>
  <r>
    <s v="Ok"/>
    <s v="Sup ITM"/>
    <s v="Inf Avvio"/>
    <x v="2"/>
    <m/>
    <n v="3630"/>
    <x v="1656"/>
    <s v="Italy"/>
    <s v="Milano"/>
    <x v="0"/>
    <x v="3"/>
    <x v="1654"/>
    <m/>
    <s v="Seed"/>
    <s v="Michele Sibio-Innovative-RFK"/>
    <s v="Investitori professionali"/>
    <s v="Michele Sibio"/>
    <s v="michele.sibio@innovative-rfk.it"/>
    <x v="989"/>
    <d v="2025-05-31T00:00:00"/>
    <x v="2"/>
    <s v="VV5"/>
    <m/>
    <x v="4"/>
    <m/>
    <m/>
    <s v="Team: 3 persone._x000a_Ricavi: 2025e:€324k; 2026e: €779k; 2027e: €2,8m._x000a_Fundraising: €1m._x000a__x000a_&gt; La analizza team VV6 (segnalata da Marco De Palma). Dubbi sulla competition."/>
    <d v="2025-05-31T00:00:00"/>
    <x v="2"/>
    <m/>
    <m/>
    <m/>
    <m/>
    <m/>
    <m/>
    <m/>
    <m/>
    <m/>
    <m/>
    <m/>
    <m/>
    <m/>
    <m/>
    <m/>
    <m/>
    <m/>
    <m/>
    <m/>
    <m/>
    <m/>
    <m/>
    <m/>
    <m/>
    <m/>
    <m/>
  </r>
  <r>
    <s v="Ok"/>
    <s v="Ok"/>
    <s v="Ok"/>
    <x v="2"/>
    <m/>
    <n v="3631"/>
    <x v="1657"/>
    <s v="Italy"/>
    <s v="Roma"/>
    <x v="7"/>
    <x v="2"/>
    <x v="1655"/>
    <m/>
    <s v="Seed"/>
    <s v="Alessandro Pontari"/>
    <s v="Proprietaria"/>
    <s v="Marco Campagnano"/>
    <s v="marcocampagnano@hotmail.com"/>
    <x v="989"/>
    <d v="2025-03-09T00:00:00"/>
    <x v="2"/>
    <s v="VV5"/>
    <m/>
    <x v="4"/>
    <m/>
    <m/>
    <s v="Servizi offerti: Trattamenti stagionali: corpo durante l'estate, viso durante l'inverno. Trattamenti viso: filler, botox, PRX (stimolazione senza aghi). Trattamenti corpo: carbossiterapia, radiofrequenza, criolipolisi._x000a_Team: 5 co-founder_x000a_Negozi: 8._x000a_Business model: centri diretti, centri in partecipazione, franchising._x000a_Ricavi: Y1: €276k; Y2: €404k, 2025e: €674k; 2026e: €1,6m._x000a_Costo medico: 20-60% del trattamento._x000a_Capex per apertura: €120-130k._x000a_Fundraised: €100k da F&amp;F._x000a_Fundraising: l’obiettivo è raccogliere tra €700k e €800k ad una valutazione di €3,5m (da confermare), con la possibilità di estendere l’investimento fino a €1,5M. I fondi serviranno per accelerare l’espansione diretta attraverso nuove aperture, supportate anche da debito bancario con una linea di credito fino a 1M. Parallelamente, si punterà a rafforzare il franchising e la visibilità del brand con investimenti mirati in marketing e fiere di settore. Un altro focus sarà lo sviluppo del mercato della &quot;Longevity&quot;, trasformando i centri di Medicina Estetica in ambulatori polispecialistici per ampliare i servizi e aumentare il valore medio per cliente. Un’eventuale raccolta superiore consentirebbe di consolidare la rete di negozi diretti nelle principali città italiane, mentre il franchising coprirebbe le aree minori, seguendo il modello di Seta Beauty, che oggi genera €3M di EBITDA con 40 negozi diretti e 40 in franchising. Se c’è interesse, verrà predisposto un Business Plan che tenga conto di un investimento fino a 1,5M._x000a__x000a_&gt; Ricevuta prima documentazione il 20/2. Richiesta ulteriore documentazione preliminare: 1) risultati consuntivi dei centri oggi aperti; 2) BP in excel; 3) captable attuale; 4) studi di mercato."/>
    <d v="2025-01-31T00:00:00"/>
    <x v="2"/>
    <m/>
    <m/>
    <m/>
    <m/>
    <m/>
    <m/>
    <m/>
    <m/>
    <m/>
    <m/>
    <m/>
    <m/>
    <m/>
    <m/>
    <m/>
    <m/>
    <m/>
    <m/>
    <m/>
    <m/>
    <m/>
    <m/>
    <m/>
    <m/>
    <m/>
    <m/>
  </r>
  <r>
    <s v="Ok"/>
    <s v="Ok"/>
    <s v="Ok"/>
    <x v="2"/>
    <m/>
    <n v="3632"/>
    <x v="1658"/>
    <s v="Italy"/>
    <s v="Roma"/>
    <x v="7"/>
    <x v="2"/>
    <x v="1656"/>
    <m/>
    <s v="Start-up stage\Venture"/>
    <s v="Alessandro Pontari"/>
    <s v="Proprietaria"/>
    <s v="Marco Campagnano"/>
    <s v="marcocampagnano@hotmail.com"/>
    <x v="989"/>
    <d v="2025-01-31T00:00:00"/>
    <x v="0"/>
    <s v="VV5"/>
    <m/>
    <x v="1"/>
    <s v="Yes"/>
    <m/>
    <s v="Team: 5 persone._x000a_Competitor: Bulb, The gym pod._x000a_Traction: 24 studi aperti, 1200 PT._x000a_Fundraised: nel 2023 hanno raccolto €723k da Lazio innova, CDP, WeSportUp e Sport e salute._x000a_Fundraising: nel 1Q2026 apriranno un bridge o serie A da €1,5m._x000a__x000a_&gt; Dubbi su business model e competition."/>
    <d v="2025-01-31T00:00:00"/>
    <x v="2"/>
    <s v="OUT"/>
    <m/>
    <m/>
    <m/>
    <m/>
    <m/>
    <m/>
    <m/>
    <m/>
    <m/>
    <m/>
    <m/>
    <m/>
    <m/>
    <m/>
    <m/>
    <m/>
    <m/>
    <m/>
    <m/>
    <m/>
    <m/>
    <m/>
    <m/>
    <m/>
    <m/>
  </r>
  <r>
    <s v="Ok"/>
    <s v="Ok"/>
    <s v="Ok"/>
    <x v="2"/>
    <m/>
    <n v="3636"/>
    <x v="1659"/>
    <s v="Italy"/>
    <s v="Bolzano"/>
    <x v="2"/>
    <x v="5"/>
    <x v="1657"/>
    <m/>
    <s v="Other early stage\Late stage"/>
    <s v="Niccolò de Leva-IAG"/>
    <s v="Investitori professionali"/>
    <s v="Niccolò de Leva"/>
    <s v="ndl@italianangels.net"/>
    <x v="990"/>
    <d v="2025-03-10T00:00:00"/>
    <x v="0"/>
    <s v="VV5"/>
    <m/>
    <x v="11"/>
    <m/>
    <m/>
    <s v="Team: 11 persone._x000a_Business model: scanner (hardware): €280k- €350k per comprare, €15-18k/mese per fittare. Software licensing: €100/ scan._x000a_Clienti: Adidas, meta, Dior, Nike, Gucci, Dr. Martens._x000a_Fundraising: €5m ad una pre money di €14m, di cui committer: €1,1m da CDP, €1m da the techshop, €1m da Redstone, €410k da BA, €1,5m convertible loan._x000a__x000a_&gt; motivo rejection: mancato seguito."/>
    <d v="2025-02-04T00:00:00"/>
    <x v="2"/>
    <s v="OUT"/>
    <m/>
    <m/>
    <m/>
    <m/>
    <m/>
    <m/>
    <m/>
    <m/>
    <m/>
    <m/>
    <m/>
    <m/>
    <m/>
    <m/>
    <m/>
    <m/>
    <m/>
    <m/>
    <m/>
    <m/>
    <m/>
    <m/>
    <m/>
    <m/>
    <m/>
  </r>
  <r>
    <s v="Ok"/>
    <s v="Ok"/>
    <s v="Ok"/>
    <x v="229"/>
    <m/>
    <n v="3638"/>
    <x v="1660"/>
    <s v="Italy"/>
    <s v="Como"/>
    <x v="0"/>
    <x v="1"/>
    <x v="1658"/>
    <m/>
    <s v="Start-up stage\Venture"/>
    <s v="Niccolò de Leva-IAG"/>
    <s v="Investitori professionali"/>
    <s v="Niccolò de Leva"/>
    <s v="ndl@italianangels.net"/>
    <x v="990"/>
    <d v="2025-02-04T00:00:00"/>
    <x v="0"/>
    <s v="VV5"/>
    <m/>
    <x v="1"/>
    <m/>
    <m/>
    <s v="Team: 8 persone._x000a_Fundraising: €6m ad una valutazione di €30m_x000a__x000a_&gt; motivo rejection: business model poco scalabile e struttura dell'operazione, dubbi su conduzione familiare."/>
    <d v="2025-02-04T00:00:00"/>
    <x v="229"/>
    <s v="OUT"/>
    <m/>
    <m/>
    <m/>
    <m/>
    <m/>
    <m/>
    <m/>
    <m/>
    <m/>
    <m/>
    <m/>
    <m/>
    <m/>
    <m/>
    <m/>
    <m/>
    <m/>
    <m/>
    <m/>
    <m/>
    <m/>
    <m/>
    <m/>
    <m/>
    <m/>
  </r>
  <r>
    <s v="Ok"/>
    <s v="Ok"/>
    <s v="Ok"/>
    <x v="2"/>
    <m/>
    <n v="3639"/>
    <x v="1661"/>
    <s v="Italy"/>
    <s v="Trieste"/>
    <x v="17"/>
    <x v="5"/>
    <x v="1659"/>
    <m/>
    <s v="Start-up stage\Venture"/>
    <s v="Marco Meoni-Growth Capital"/>
    <s v="Advisor"/>
    <s v="Marco Ballerini"/>
    <s v="marco.ballerini@dronus.com"/>
    <x v="986"/>
    <d v="2025-03-10T00:00:00"/>
    <x v="0"/>
    <s v="VV5"/>
    <m/>
    <x v="3"/>
    <m/>
    <m/>
    <s v="Dispositivi: K3, Krypton, K500I, K250X, K500L._x000a_Team: 30 persone._x000a_M&amp;A: hanno acquisito il 75% di Siralab, un'azienda con 18 anni di esperienza nel settore dei droni e attiva nella vendita a terzi nel mercato della difesa. L'operazione è stata conclusa per un valore di €1,9 milioni. Attualmente, avendo esaurito le sinergie, intendono cedere il 50% delle quote._x000a_Fundraising: Il round totale ammonta a €25 milioni, con una prima tranche da €15 milioni già sottoscritta da Algebris, CDP Fondo Evoluzione ed Eni Next. Attualmente, la size disponibile per ulteriori investitori è di €2-3 milioni._x000a__x000a_&gt; Fatta call il 28/02. Motivo rejection: i prodotti non sono ancora sul mercato ma sono in fase di finalizzazione. Attualmente, la principale fonte di ricavi proviene da Siralab, che ora intendono vendere."/>
    <d v="2025-02-03T00:00:00"/>
    <x v="2"/>
    <s v="OUT"/>
    <m/>
    <m/>
    <m/>
    <m/>
    <m/>
    <m/>
    <m/>
    <m/>
    <m/>
    <m/>
    <m/>
    <m/>
    <m/>
    <m/>
    <m/>
    <m/>
    <m/>
    <m/>
    <m/>
    <m/>
    <m/>
    <m/>
    <m/>
    <m/>
    <m/>
  </r>
  <r>
    <s v="Ok"/>
    <s v="Ok"/>
    <s v="Ok"/>
    <x v="229"/>
    <m/>
    <n v="3640"/>
    <x v="1662"/>
    <s v="Italy"/>
    <s v="Roma"/>
    <x v="7"/>
    <x v="2"/>
    <x v="1660"/>
    <m/>
    <s v="Start-up stage\Venture"/>
    <s v="Marco Meoni-Growth Capital"/>
    <s v="Advisor"/>
    <s v="Marco Meoni"/>
    <s v="mmeoni@growthcapital.vc"/>
    <x v="986"/>
    <d v="2025-02-03T00:00:00"/>
    <x v="0"/>
    <s v="VV5"/>
    <m/>
    <x v="3"/>
    <m/>
    <m/>
    <s v="Ricavi 2023: €18m; 2024e: €21m._x000a_EBITDA: 2023: €1,3m;  2024e: €1,7m._x000a_Fundraising: €10M finalizzato all’implementazione di una strategia di Buy-and-Build (già avviata con l’acquisizione di Telepass Digital nel novembre 2024)._x000a__x000a_&gt; motivo rejection: fase di vita (avanzata) e struttura del round."/>
    <d v="2025-02-03T00:00:00"/>
    <x v="229"/>
    <s v="OUT"/>
    <m/>
    <m/>
    <m/>
    <m/>
    <m/>
    <m/>
    <m/>
    <m/>
    <m/>
    <m/>
    <m/>
    <m/>
    <m/>
    <m/>
    <m/>
    <m/>
    <m/>
    <m/>
    <m/>
    <m/>
    <m/>
    <m/>
    <m/>
    <m/>
    <m/>
  </r>
  <r>
    <s v="Ok"/>
    <s v="Ok"/>
    <s v="Ok"/>
    <x v="244"/>
    <m/>
    <n v="2657"/>
    <x v="1663"/>
    <s v="Italy"/>
    <s v="Torino"/>
    <x v="11"/>
    <x v="6"/>
    <x v="1661"/>
    <m/>
    <s v="Seed"/>
    <s v="Giacomo Giurazza"/>
    <s v="Proprietaria"/>
    <s v="Francesco Trovato"/>
    <s v="francesco.trovato@paperbox.health"/>
    <x v="991"/>
    <d v="2025-02-19T00:00:00"/>
    <x v="0"/>
    <s v="VV5"/>
    <m/>
    <x v="5"/>
    <m/>
    <m/>
    <s v="Team: 4 persone_x000a__x000a_&gt; Motivo rejection: settore di riferimento. "/>
    <d v="2023-02-08T00:00:00"/>
    <x v="244"/>
    <s v="OUT"/>
    <m/>
    <m/>
    <m/>
    <m/>
    <m/>
    <m/>
    <m/>
    <m/>
    <m/>
    <m/>
    <m/>
    <m/>
    <m/>
    <m/>
    <m/>
    <m/>
    <m/>
    <m/>
    <m/>
    <m/>
    <m/>
    <m/>
    <m/>
    <m/>
    <m/>
  </r>
  <r>
    <s v="Ok"/>
    <s v="Ok"/>
    <s v="Ok"/>
    <x v="244"/>
    <m/>
    <n v="3642"/>
    <x v="1664"/>
    <s v="Italy"/>
    <s v="Padova"/>
    <x v="13"/>
    <x v="10"/>
    <x v="1662"/>
    <m/>
    <s v="Other early stage\Late stage"/>
    <s v="Giacomo Manaresi-fndx"/>
    <s v="Advisor"/>
    <s v="Giacomo Manaresi"/>
    <s v="giacomo.manaresi@fndx.vc"/>
    <x v="990"/>
    <d v="2025-02-19T00:00:00"/>
    <x v="0"/>
    <s v="VV5"/>
    <m/>
    <x v="5"/>
    <m/>
    <m/>
    <s v="Team: 11 persone._x000a_Partner: L'Oreal, Loop, Vitesy, Westwing._x000a_Fundraising: €2,5m._x000a__x000a_&gt; motivo rejection: settore di riferimento e business model B2C."/>
    <d v="2025-02-04T00:00:00"/>
    <x v="244"/>
    <s v="OUT"/>
    <m/>
    <m/>
    <m/>
    <m/>
    <m/>
    <m/>
    <m/>
    <m/>
    <m/>
    <m/>
    <m/>
    <m/>
    <m/>
    <m/>
    <m/>
    <m/>
    <m/>
    <m/>
    <m/>
    <m/>
    <m/>
    <m/>
    <m/>
    <m/>
    <m/>
  </r>
  <r>
    <s v="Ok"/>
    <s v="Ok"/>
    <s v="Ok"/>
    <x v="2"/>
    <m/>
    <n v="3643"/>
    <x v="1665"/>
    <s v="Italy"/>
    <s v="N.A. Italy"/>
    <x v="3"/>
    <x v="3"/>
    <x v="1663"/>
    <m/>
    <s v="Seed"/>
    <s v="Andrea Orlando-Startup Wise Guys"/>
    <s v="Altri"/>
    <s v="Andrea Orlando"/>
    <s v="andrea@startupwiseguys.com"/>
    <x v="992"/>
    <d v="2025-02-28T00:00:00"/>
    <x v="0"/>
    <s v="VV5"/>
    <m/>
    <x v="5"/>
    <m/>
    <m/>
    <s v="Fundraising: €1,5M via SAFE per il 10% di equity post-money (€15m). Obiettivo sviluppare un Agentic Editor da affiancare al prodotto già esistente, Ocoya, dedicato invece al social media managemente tramite AI. Su tale prodotto attuale traction è di €20k di MRR (85% clienti sono agenzie)._x000a_&gt; Fatta call il 28/02: sono Lituani con una presenza non significativa in Italia; dubbi su competition e go-to-market."/>
    <d v="2025-02-03T00:00:00"/>
    <x v="2"/>
    <s v="OUT"/>
    <m/>
    <m/>
    <m/>
    <m/>
    <m/>
    <m/>
    <m/>
    <m/>
    <m/>
    <m/>
    <m/>
    <m/>
    <m/>
    <m/>
    <m/>
    <m/>
    <m/>
    <m/>
    <m/>
    <m/>
    <m/>
    <m/>
    <m/>
    <m/>
    <m/>
  </r>
  <r>
    <s v="Ok"/>
    <s v="Ok"/>
    <s v="Ok"/>
    <x v="2"/>
    <m/>
    <n v="3644"/>
    <x v="1666"/>
    <s v="Italy"/>
    <s v="N.A. Italy"/>
    <x v="3"/>
    <x v="2"/>
    <x v="1664"/>
    <m/>
    <s v="Seed"/>
    <s v="Elena Vittone-FoundersFactory"/>
    <s v="Investitori professionali"/>
    <s v="Giovanni Cavallo"/>
    <s v="giovanni.cavallo@gruppoequis.com"/>
    <x v="993"/>
    <d v="2025-03-10T00:00:00"/>
    <x v="0"/>
    <s v="VV5"/>
    <m/>
    <x v="1"/>
    <m/>
    <m/>
    <s v="Ricercano aziende con fatturato fino a €2-3m e profittevoli pagandole con EBITDA multiple di 3/4x. Inizialemnte garantiscono ai dipendenti un 10%, percentuale che può crescere nel tempo fino all'80% tramite delle operazioni di buy-back della target nei confronti della Holding. Talei proventi possono essere utilizzati dalla Holding per effettuare altre acquisizioni oppure distribuire dividendi. Non hanno focus settoriale. FInanziano acquisizione 40/60 Equity/Debito per poi arrivare idealmente a 20/80._x000a__x000a_&gt; Alessandro ha fatto call il 6/03: dubbi su business model"/>
    <d v="2025-02-05T00:00:00"/>
    <x v="2"/>
    <s v="OUT"/>
    <m/>
    <m/>
    <m/>
    <m/>
    <m/>
    <m/>
    <m/>
    <m/>
    <m/>
    <m/>
    <m/>
    <m/>
    <m/>
    <m/>
    <m/>
    <m/>
    <m/>
    <m/>
    <m/>
    <m/>
    <m/>
    <m/>
    <m/>
    <m/>
    <m/>
  </r>
  <r>
    <s v="Ok"/>
    <s v="Ok"/>
    <s v="Ok"/>
    <x v="244"/>
    <m/>
    <n v="3645"/>
    <x v="1667"/>
    <s v="Italy"/>
    <s v="Pisa"/>
    <x v="19"/>
    <x v="6"/>
    <x v="1665"/>
    <m/>
    <s v="Start-up stage\Venture"/>
    <s v="Sara Falcone-CDI Global"/>
    <s v="Advisor"/>
    <s v="Sara Falcone"/>
    <s v="sara.falcone@cdiglobal.com"/>
    <x v="994"/>
    <d v="2025-02-19T00:00:00"/>
    <x v="0"/>
    <s v="VV5"/>
    <m/>
    <x v="5"/>
    <m/>
    <m/>
    <s v="Business model: B2C e B2B._x000a_Fundraised €1,7m._x000a_Fundraising: €5m._x000a__x000a_&gt; motivo rejection: settore di riferimento."/>
    <d v="2025-02-06T00:00:00"/>
    <x v="244"/>
    <s v="OUT"/>
    <m/>
    <m/>
    <m/>
    <m/>
    <m/>
    <m/>
    <m/>
    <m/>
    <m/>
    <m/>
    <m/>
    <m/>
    <m/>
    <m/>
    <m/>
    <m/>
    <m/>
    <m/>
    <m/>
    <m/>
    <m/>
    <m/>
    <m/>
    <m/>
    <m/>
  </r>
  <r>
    <s v="Ok"/>
    <s v="Ok"/>
    <s v="Ok"/>
    <x v="244"/>
    <m/>
    <n v="3647"/>
    <x v="1668"/>
    <s v="Italy"/>
    <s v="N.A. Italy"/>
    <x v="3"/>
    <x v="2"/>
    <x v="1666"/>
    <m/>
    <s v="Seed"/>
    <s v="Chiara Morsa"/>
    <s v="Proprietaria"/>
    <s v="Nicola Grasso"/>
    <s v="info@istorybooks.it"/>
    <x v="995"/>
    <d v="2025-02-19T00:00:00"/>
    <x v="0"/>
    <s v="VV5"/>
    <m/>
    <x v="5"/>
    <m/>
    <m/>
    <s v="Team: 3 persone._x000a_Business model: B2C e B2B2C._x000a__x000a_&gt; motivo rejection: settore di riferimento."/>
    <d v="2025-02-07T00:00:00"/>
    <x v="244"/>
    <s v="OUT"/>
    <m/>
    <m/>
    <m/>
    <m/>
    <m/>
    <m/>
    <m/>
    <m/>
    <m/>
    <m/>
    <m/>
    <m/>
    <m/>
    <m/>
    <m/>
    <m/>
    <m/>
    <m/>
    <m/>
    <m/>
    <m/>
    <m/>
    <m/>
    <m/>
    <m/>
  </r>
  <r>
    <s v="Ok"/>
    <s v="Ok"/>
    <s v="Ok"/>
    <x v="244"/>
    <m/>
    <n v="3651"/>
    <x v="1669"/>
    <s v="Italy"/>
    <s v="Torino"/>
    <x v="11"/>
    <x v="1"/>
    <x v="1667"/>
    <m/>
    <s v="Seed"/>
    <s v="Chiara Morsa"/>
    <s v="Proprietaria"/>
    <s v="PlaiAccelerator Team"/>
    <s v="team@plai-accelerator.com"/>
    <x v="995"/>
    <d v="2025-02-19T00:00:00"/>
    <x v="0"/>
    <s v="VV5"/>
    <m/>
    <x v="1"/>
    <m/>
    <m/>
    <s v="Team: 3 persone._x000a_Fundraising: €400k._x000a__x000a_&gt; motivo rejection: modello di business e settore di riferimento."/>
    <d v="2025-02-07T00:00:00"/>
    <x v="244"/>
    <s v="OUT"/>
    <m/>
    <m/>
    <m/>
    <m/>
    <m/>
    <m/>
    <m/>
    <m/>
    <m/>
    <m/>
    <m/>
    <m/>
    <m/>
    <m/>
    <m/>
    <m/>
    <m/>
    <m/>
    <m/>
    <m/>
    <m/>
    <m/>
    <m/>
    <m/>
    <m/>
  </r>
  <r>
    <s v="Ok"/>
    <s v="Ok"/>
    <s v="Ok"/>
    <x v="244"/>
    <m/>
    <n v="3652"/>
    <x v="1670"/>
    <s v="Italy"/>
    <s v="Brescia"/>
    <x v="0"/>
    <x v="3"/>
    <x v="1668"/>
    <m/>
    <s v="Seed"/>
    <s v="Chiara Morsa"/>
    <s v="Proprietaria"/>
    <s v="PlaiAccelerator Team"/>
    <s v="team@plai-accelerator.com"/>
    <x v="995"/>
    <d v="2025-02-19T00:00:00"/>
    <x v="0"/>
    <s v="VV5"/>
    <m/>
    <x v="3"/>
    <m/>
    <m/>
    <s v="Team: 2 persone._x000a_Business model: B2B_x000a__x000a_&gt; Motivo rejection: fase di vita."/>
    <d v="2025-02-07T00:00:00"/>
    <x v="244"/>
    <s v="OUT"/>
    <m/>
    <m/>
    <m/>
    <m/>
    <m/>
    <m/>
    <m/>
    <m/>
    <m/>
    <m/>
    <m/>
    <m/>
    <m/>
    <m/>
    <m/>
    <m/>
    <m/>
    <m/>
    <m/>
    <m/>
    <m/>
    <m/>
    <m/>
    <m/>
    <m/>
  </r>
  <r>
    <s v="Ok"/>
    <s v="Ok"/>
    <s v="Ok"/>
    <x v="244"/>
    <m/>
    <n v="3654"/>
    <x v="1671"/>
    <s v="Italy"/>
    <s v="Milano"/>
    <x v="0"/>
    <x v="3"/>
    <x v="1669"/>
    <m/>
    <s v="Seed"/>
    <s v="Nicola Cimmino/Fabiana Martone"/>
    <s v="Proprietaria"/>
    <s v="Gregorio Roccasecca"/>
    <s v="gregorio.roccasecca@cariplofactory.it"/>
    <x v="988"/>
    <d v="2025-02-19T00:00:00"/>
    <x v="0"/>
    <s v="VV5"/>
    <m/>
    <x v="3"/>
    <s v="Yes"/>
    <m/>
    <s v="Ricavi 2024: oltre €70k._x000a_Fundraising: €400k._x000a__x000a_&gt; Motivo rejection: fase di vita (TRL 6)."/>
    <d v="2025-02-05T00:00:00"/>
    <x v="244"/>
    <s v="OUT"/>
    <m/>
    <m/>
    <m/>
    <m/>
    <m/>
    <m/>
    <m/>
    <m/>
    <m/>
    <m/>
    <m/>
    <m/>
    <m/>
    <m/>
    <m/>
    <m/>
    <m/>
    <m/>
    <m/>
    <m/>
    <m/>
    <m/>
    <m/>
    <m/>
    <m/>
  </r>
  <r>
    <s v="Ok"/>
    <s v="Ok"/>
    <s v="Ok"/>
    <x v="244"/>
    <m/>
    <n v="3656"/>
    <x v="1672"/>
    <s v="Italy"/>
    <s v="Torino"/>
    <x v="11"/>
    <x v="10"/>
    <x v="1670"/>
    <m/>
    <s v="Start-up stage\Venture"/>
    <s v="Nicola Cimmino/Fabiana Martone"/>
    <s v="Proprietaria"/>
    <s v="Gregorio Roccasecca"/>
    <s v="gregorio.roccasecca@cariplofactory.it"/>
    <x v="988"/>
    <d v="2025-02-19T00:00:00"/>
    <x v="0"/>
    <s v="VV5"/>
    <m/>
    <x v="5"/>
    <m/>
    <m/>
    <s v="Ricavi Gennaio-Novembre 2024: €200k (B2C: €80k, B2B: €120k)_x000a_Fundraising: €400k_x000a__x000a_&gt; motivo rejection: settore di riferimento."/>
    <d v="2025-02-05T00:00:00"/>
    <x v="244"/>
    <s v="OUT"/>
    <m/>
    <m/>
    <m/>
    <m/>
    <m/>
    <m/>
    <m/>
    <m/>
    <m/>
    <m/>
    <m/>
    <m/>
    <m/>
    <m/>
    <m/>
    <m/>
    <m/>
    <m/>
    <m/>
    <m/>
    <m/>
    <m/>
    <m/>
    <m/>
    <m/>
  </r>
  <r>
    <s v="Ok"/>
    <s v="Ok"/>
    <s v="Ok"/>
    <x v="244"/>
    <m/>
    <n v="3657"/>
    <x v="1673"/>
    <s v="Italy"/>
    <s v="Parma"/>
    <x v="1"/>
    <x v="3"/>
    <x v="1671"/>
    <m/>
    <s v="Seed"/>
    <s v="Nicola Cimmino/Fabiana Martone"/>
    <s v="Proprietaria"/>
    <s v="Gregorio Roccasecca"/>
    <s v="gregorio.roccasecca@cariplofactory.it"/>
    <x v="988"/>
    <d v="2025-02-19T00:00:00"/>
    <x v="0"/>
    <s v="VV5"/>
    <m/>
    <x v="3"/>
    <m/>
    <m/>
    <s v="Metriche Settembre-Dicembre 2024: 91 ADV Lead generati in 1 settimana (CPL: &lt;€1), 20 Lead generati_x000a_da rete di agenti agronomi,_x000a_Fundraising:  €860k._x000a__x000a_&gt; motivo rejection: fase di vita."/>
    <d v="2025-02-05T00:00:00"/>
    <x v="244"/>
    <s v="OUT"/>
    <m/>
    <m/>
    <m/>
    <m/>
    <m/>
    <m/>
    <m/>
    <m/>
    <m/>
    <m/>
    <m/>
    <m/>
    <m/>
    <m/>
    <m/>
    <m/>
    <m/>
    <m/>
    <m/>
    <m/>
    <m/>
    <m/>
    <m/>
    <m/>
    <m/>
  </r>
  <r>
    <s v="Ok"/>
    <s v="Ok"/>
    <s v="Ok"/>
    <x v="244"/>
    <m/>
    <n v="3658"/>
    <x v="1674"/>
    <s v="Italy"/>
    <s v="Milano"/>
    <x v="0"/>
    <x v="7"/>
    <x v="1672"/>
    <m/>
    <s v="Seed"/>
    <s v="Nicola Cimmino/Fabiana Martone"/>
    <s v="Proprietaria"/>
    <s v="Gregorio Roccasecca"/>
    <s v="gregorio.roccasecca@cariplofactory.it"/>
    <x v="988"/>
    <d v="2025-02-19T00:00:00"/>
    <x v="0"/>
    <s v="VV5"/>
    <m/>
    <x v="9"/>
    <s v="Yes"/>
    <m/>
    <s v=" Fatturato atteso 2025: €100k e +5 PoC in definizione_x000a_Fundraising: Attualmente non in fundraising, previsto un round da €3mln in apertura a partire da settembre 2025._x000a__x000a_&gt; motivo rejection: al momento non sono in raccolta."/>
    <d v="2025-02-05T00:00:00"/>
    <x v="244"/>
    <s v="OUT"/>
    <m/>
    <m/>
    <m/>
    <m/>
    <m/>
    <m/>
    <m/>
    <m/>
    <m/>
    <m/>
    <m/>
    <m/>
    <m/>
    <m/>
    <m/>
    <m/>
    <m/>
    <m/>
    <m/>
    <m/>
    <m/>
    <m/>
    <m/>
    <m/>
    <m/>
  </r>
  <r>
    <s v="Ok"/>
    <s v="Ok"/>
    <s v="Ok"/>
    <x v="152"/>
    <m/>
    <n v="3660"/>
    <x v="1675"/>
    <s v="Italy"/>
    <s v="Livorno"/>
    <x v="19"/>
    <x v="8"/>
    <x v="1673"/>
    <m/>
    <s v="Seed"/>
    <s v="Andrea Calcagno-Cloud4Wi"/>
    <s v="Altri"/>
    <s v="Stefano Briola"/>
    <s v="stefano.briola@tifeo.eu"/>
    <x v="996"/>
    <d v="2025-03-03T00:00:00"/>
    <x v="0"/>
    <s v="VV5"/>
    <m/>
    <x v="3"/>
    <m/>
    <m/>
    <s v="Segnalata ad Amedeo._x000a_Fundraising: €2,6m per sviluppare le macchine a TRL 4._x000a__x000a_&gt; Fatta call il 25/02. motivo rejection: fase di vita, dubbi sul founder."/>
    <d v="2025-02-09T00:00:00"/>
    <x v="152"/>
    <s v="OUT"/>
    <m/>
    <m/>
    <m/>
    <m/>
    <m/>
    <m/>
    <m/>
    <m/>
    <m/>
    <m/>
    <m/>
    <m/>
    <m/>
    <m/>
    <m/>
    <m/>
    <m/>
    <m/>
    <m/>
    <m/>
    <m/>
    <m/>
    <m/>
    <m/>
    <m/>
  </r>
  <r>
    <s v="Ok"/>
    <s v="Ok"/>
    <s v="Ok"/>
    <x v="244"/>
    <m/>
    <n v="3661"/>
    <x v="1676"/>
    <s v="Italy"/>
    <s v="Frosinone"/>
    <x v="7"/>
    <x v="3"/>
    <x v="1674"/>
    <m/>
    <s v="Start-up stage\Venture"/>
    <s v="Autocandidatura"/>
    <s v="Autocandidatura"/>
    <s v="Marco Agostini"/>
    <s v="m.agostini@poleepo.cloud"/>
    <x v="996"/>
    <d v="2025-02-19T00:00:00"/>
    <x v="0"/>
    <s v="VV5"/>
    <m/>
    <x v="2"/>
    <m/>
    <m/>
    <s v="Fundraising: €1,1m di cui il 70% committed (lead investor è un veicolo di imprenditori italiani nel Digital, guidato da Enrico Donati di AssistDigital)._x000a__x000a_&gt; motivo rejection: struttura dell'operazione (ticket piccolo per VV5)."/>
    <d v="2025-02-09T00:00:00"/>
    <x v="244"/>
    <s v="OUT"/>
    <m/>
    <m/>
    <m/>
    <m/>
    <m/>
    <m/>
    <m/>
    <m/>
    <m/>
    <m/>
    <m/>
    <m/>
    <m/>
    <m/>
    <m/>
    <m/>
    <m/>
    <m/>
    <m/>
    <m/>
    <m/>
    <m/>
    <m/>
    <m/>
    <m/>
  </r>
  <r>
    <s v="Ok"/>
    <s v="Ok"/>
    <s v="Ok"/>
    <x v="2"/>
    <m/>
    <n v="3663"/>
    <x v="1677"/>
    <s v="Italy"/>
    <s v="Milano"/>
    <x v="0"/>
    <x v="2"/>
    <x v="1675"/>
    <m/>
    <s v="Other early stage\Late stage"/>
    <s v="Giovanni De Caro-Volano"/>
    <s v="Advisor"/>
    <s v="Giovanni De Caro"/>
    <s v="decaro@volanogroup.com"/>
    <x v="997"/>
    <d v="2025-02-19T00:00:00"/>
    <x v="7"/>
    <s v="VV5"/>
    <m/>
    <x v="4"/>
    <m/>
    <m/>
    <s v="Team: 70+ _x000a_Ricavi: €5,5m._x000a_Clienti target: Enterprise, Scaleup, Start up, Mid-corporate. _x000a_Competitor: Mitgo, Quinten Group (Svedesi), Lumine Group._x000a_Società acquisite: 5 aziende ma a marzo 2025 si concretizza il processo di acquisizione iniziato a ottobre 2024. Non è un modello multicompany: hanno una holding e poi un’operativa che raggruppa gli asset._x000a_Realtà che cercano: soluzione tecnologica integrabile con il loro stack (AWS, Google, ecc.), un parco clienti con un LTV di almeno 4 anni, una strategia di acquisizione senza sales, un modello di abbonamento tra €150 e €250 al mese, una cap table pulita e un team di massimo 15 persone._x000a_Fundraised: bootsrapped._x000a_Fundraising: al momento non sono in raccolta anche se hanno in mente un round da €3m_x000a__x000a_&gt; Fatta call il 19/02. Realtà interessante, anche se al momento non è in fase di raccolta. Ci condividerà una data room. Capire quanto dei ricavi deriva da consulenza e quanto da prodotto."/>
    <d v="2025-02-10T00:00:00"/>
    <x v="2"/>
    <m/>
    <m/>
    <m/>
    <m/>
    <m/>
    <m/>
    <m/>
    <m/>
    <m/>
    <m/>
    <m/>
    <m/>
    <m/>
    <m/>
    <m/>
    <m/>
    <m/>
    <m/>
    <m/>
    <m/>
    <m/>
    <m/>
    <m/>
    <m/>
    <m/>
    <m/>
  </r>
  <r>
    <s v="Ok"/>
    <s v="Ok"/>
    <s v="Ok"/>
    <x v="239"/>
    <m/>
    <n v="3560"/>
    <x v="1678"/>
    <s v="Italy"/>
    <s v="Pescara"/>
    <x v="16"/>
    <x v="3"/>
    <x v="1676"/>
    <m/>
    <s v="Start-up stage\Venture"/>
    <s v="Autocandidatura"/>
    <s v="Autocandidatura"/>
    <s v="Giuseppe Farchione"/>
    <s v="coo@lexcapital.it"/>
    <x v="998"/>
    <d v="2025-02-24T00:00:00"/>
    <x v="0"/>
    <s v="VV5"/>
    <m/>
    <x v="6"/>
    <m/>
    <s v="Yes"/>
    <s v="Ricavi: 2022: €109k, 2023: €166k; 2024e: €699k; 2025e: €2,8m._x000a_Fundraised: €1,2m da BA e industriali._x000a_Fundraising: da €350k a €1m l’aumento di capitale, il cui termine ultimo di sottoscrizione è stato fissato al 31 dicembre 2025, è stato già deliberato dall’assemblea dei soci di giugno 2024 (per €350k, diluizione dell’11,5%). Le risorse finanziarie saranno utilizzate soprattutto per rafforzare il team, creando una rete commerciale, e migliorare la tecnologia._x000a__x000a_&gt; Bocciata dal team VV6. Motivo rejection: Dubbi su management team, dimensione del mercato e scenario competitivo. Ancora non è stato definito in maniera chiara il business e revenue model."/>
    <d v="2024-11-29T00:00:00"/>
    <x v="239"/>
    <s v="OUT"/>
    <m/>
    <m/>
    <m/>
    <m/>
    <m/>
    <m/>
    <m/>
    <m/>
    <m/>
    <m/>
    <m/>
    <m/>
    <m/>
    <m/>
    <m/>
    <m/>
    <m/>
    <m/>
    <m/>
    <m/>
    <m/>
    <m/>
    <m/>
    <m/>
    <m/>
  </r>
  <r>
    <s v="Ok"/>
    <s v="Ok"/>
    <s v="Ok"/>
    <x v="239"/>
    <m/>
    <n v="3593"/>
    <x v="1679"/>
    <s v="Italy"/>
    <s v="Bari"/>
    <x v="6"/>
    <x v="3"/>
    <x v="1677"/>
    <m/>
    <s v="Start-up stage\Venture"/>
    <s v="Autocandidatura"/>
    <s v="Autocandidatura"/>
    <s v="Marco Cappellini"/>
    <s v="cappellini@confirmo.it"/>
    <x v="999"/>
    <d v="2025-02-24T00:00:00"/>
    <x v="0"/>
    <s v="VV5"/>
    <m/>
    <x v="1"/>
    <m/>
    <s v="Yes"/>
    <s v="Traction: ha chiuso il 2024 con circa €350k di fatturato (MRR attuale pari a €35k). I clienti paganti sono circa 250, di cui la maggior parte studi medici ed ospedali di medie dimensioni. Tra i clienti anche Novartis, Gruppo San Donato._x000a_Fundraised:a società ha raccolto €590k, di cui €145k in un round pre-seed ad ottobre 2019 da LVenture (pre-money di €888k) e €445k tramite convertendo in un round seed a dicembre 2020 da CDP VC tramite il Fondo Nazionale Innovazione (€300k), LVenture, NextUp e business angels. _x000a_Fundraising: in raccolta per €1,5mln. Le risorse saranno utilizzate principalmente per investimenti in sales&amp;marketing e R&amp;D. La valutazione pre-money attesa è pari a €6mln._x000a__x000a_&gt;bocciati da VV6 motivo rejection: (i) elevata competizione e (ii) dubbi sulla scalabilità del modello di business"/>
    <d v="2024-12-20T00:00:00"/>
    <x v="239"/>
    <s v="OUT"/>
    <m/>
    <m/>
    <m/>
    <m/>
    <m/>
    <m/>
    <m/>
    <m/>
    <m/>
    <m/>
    <m/>
    <m/>
    <m/>
    <m/>
    <m/>
    <m/>
    <m/>
    <m/>
    <m/>
    <m/>
    <m/>
    <m/>
    <m/>
    <m/>
    <m/>
  </r>
  <r>
    <s v="Ok"/>
    <s v="Sup ITM"/>
    <s v="Inf Avvio"/>
    <x v="239"/>
    <m/>
    <n v="3629"/>
    <x v="1680"/>
    <s v="Italy"/>
    <s v="Brindisi"/>
    <x v="6"/>
    <x v="2"/>
    <x v="1678"/>
    <m/>
    <s v="Other early stage\Late stage"/>
    <s v="Andrea Maglione"/>
    <s v="Altri"/>
    <s v="Andrea Maglione"/>
    <s v="legale.maglione@gmail.com"/>
    <x v="989"/>
    <d v="2025-02-24T00:00:00"/>
    <x v="0"/>
    <s v="VV5"/>
    <m/>
    <x v="1"/>
    <m/>
    <s v="Yes"/>
    <s v="Team: 8 persone._x000a_Fatturato: 2024: €2,5m-€3m._x000a__x000a_&gt; motivo rejection: scalabilità del business model (molto incentrato sulla consulenza)."/>
    <d v="2025-05-31T00:00:00"/>
    <x v="239"/>
    <s v="OUT"/>
    <m/>
    <m/>
    <m/>
    <m/>
    <m/>
    <m/>
    <m/>
    <m/>
    <m/>
    <m/>
    <m/>
    <m/>
    <m/>
    <m/>
    <m/>
    <m/>
    <m/>
    <m/>
    <m/>
    <m/>
    <m/>
    <m/>
    <m/>
    <m/>
    <m/>
  </r>
  <r>
    <s v="Ok"/>
    <s v="Ok"/>
    <s v="Ok"/>
    <x v="239"/>
    <m/>
    <n v="3633"/>
    <x v="1681"/>
    <s v="Italy"/>
    <s v="Napoli"/>
    <x v="12"/>
    <x v="3"/>
    <x v="1679"/>
    <m/>
    <s v="Start-up stage\Venture"/>
    <s v="Giovanni De Caro-Volano"/>
    <s v="Advisor"/>
    <s v="Giovanni De Caro"/>
    <s v="decaro@volanogroup.com"/>
    <x v="988"/>
    <d v="2025-02-24T00:00:00"/>
    <x v="0"/>
    <s v="VV5"/>
    <m/>
    <x v="3"/>
    <m/>
    <s v="Yes"/>
    <s v="Ricavi 2024: €350k._x000a_Fundraised: bootstrapped._x000a__x000a_&gt; Motivo rejection: fase di vita."/>
    <d v="2025-01-30T00:00:00"/>
    <x v="239"/>
    <s v="OUT"/>
    <m/>
    <m/>
    <m/>
    <m/>
    <m/>
    <m/>
    <m/>
    <m/>
    <m/>
    <m/>
    <m/>
    <m/>
    <m/>
    <m/>
    <m/>
    <m/>
    <m/>
    <m/>
    <m/>
    <m/>
    <m/>
    <m/>
    <m/>
    <m/>
    <m/>
  </r>
  <r>
    <s v="Ok"/>
    <s v="Ok"/>
    <s v="Ok"/>
    <x v="239"/>
    <m/>
    <n v="3634"/>
    <x v="1682"/>
    <s v="Italy"/>
    <s v="Campobasso"/>
    <x v="35"/>
    <x v="3"/>
    <x v="1680"/>
    <m/>
    <s v="Start-up stage\Venture"/>
    <s v="Giovanni De Caro-Volano"/>
    <s v="Advisor"/>
    <s v="Giovanni De Caro"/>
    <s v="decaro@volanogroup.com"/>
    <x v="988"/>
    <d v="2025-02-24T00:00:00"/>
    <x v="0"/>
    <s v="VV5"/>
    <m/>
    <x v="3"/>
    <m/>
    <s v="Yes"/>
    <s v="Clienti: tra i clienti dell’azienda figurano i principali concessionari autostradali, RFI ed enti pubblici._x000a_Ricavi: 2024:€200k._x000a__x000a_&gt; Motivo rejection: fase di vita."/>
    <d v="2025-01-30T00:00:00"/>
    <x v="239"/>
    <s v="OUT"/>
    <m/>
    <m/>
    <m/>
    <m/>
    <m/>
    <m/>
    <m/>
    <m/>
    <m/>
    <m/>
    <m/>
    <m/>
    <m/>
    <m/>
    <m/>
    <m/>
    <m/>
    <m/>
    <m/>
    <m/>
    <m/>
    <m/>
    <m/>
    <m/>
    <m/>
  </r>
  <r>
    <s v="Ok"/>
    <s v="Ok"/>
    <s v="Ok"/>
    <x v="239"/>
    <m/>
    <n v="3646"/>
    <x v="1683"/>
    <s v="Italy"/>
    <s v="Forlì"/>
    <x v="1"/>
    <x v="3"/>
    <x v="1681"/>
    <m/>
    <s v="Start-up stage\Venture"/>
    <s v="Alessandro Pontari"/>
    <s v="Proprietaria"/>
    <s v="Marco Macrì"/>
    <s v="contact@virtualesem.com"/>
    <x v="995"/>
    <d v="2025-02-24T00:00:00"/>
    <x v="0"/>
    <s v="VV5"/>
    <m/>
    <x v="3"/>
    <m/>
    <m/>
    <s v="Business model: Saas _x000a_Pricing: 4,99€/mese/dipendente._x000a_Clienti target: azienda con 60-300 dipendenti._x000a_Ricavi: 2025e: €120k (MRR €8k-€9k)._x000a_Fundraising: SAFE da €500k con una valutazione di €1,5m e sconto 10%._x000a__x000a_&gt; Fatta call il 17/02. Motivo rejection: fase di vita e struttura del round (ticket piccolo per VV5)."/>
    <d v="2025-02-07T00:00:00"/>
    <x v="239"/>
    <s v="OUT"/>
    <m/>
    <m/>
    <m/>
    <m/>
    <m/>
    <m/>
    <m/>
    <m/>
    <m/>
    <m/>
    <m/>
    <m/>
    <m/>
    <m/>
    <m/>
    <m/>
    <m/>
    <m/>
    <m/>
    <m/>
    <m/>
    <m/>
    <m/>
    <m/>
    <m/>
  </r>
  <r>
    <s v="Ok"/>
    <s v="Ok"/>
    <s v="Ok"/>
    <x v="239"/>
    <m/>
    <n v="3665"/>
    <x v="1684"/>
    <s v="Italy"/>
    <s v="Bologna"/>
    <x v="1"/>
    <x v="3"/>
    <x v="1682"/>
    <m/>
    <s v="Seed"/>
    <s v="Giacomo Manaresi-fndx"/>
    <s v="Investitori professionali"/>
    <s v="Giacomo Manaresi"/>
    <s v="giacomo.manaresi@fndx.vc"/>
    <x v="1000"/>
    <d v="2025-02-24T00:00:00"/>
    <x v="0"/>
    <s v="VV5"/>
    <m/>
    <x v="9"/>
    <s v="Yes"/>
    <m/>
    <s v="Team: 5 persone._x000a_Fatturato: anno 1: €190k; anno 2: €1,26m; anno 3: €6,5m._x000a_Fundraised: dovrebbero aver chiuso un round da poco pari a €2,5m._x000a_Fundraising: non dovrebbero essere attualmente in raccolta._x000a__x000a_&gt; Motivo rejection: attualmente non in raccolta. Da monitorare."/>
    <d v="2025-02-11T00:00:00"/>
    <x v="239"/>
    <s v="OUT"/>
    <m/>
    <m/>
    <m/>
    <m/>
    <m/>
    <m/>
    <m/>
    <m/>
    <m/>
    <m/>
    <m/>
    <m/>
    <m/>
    <m/>
    <m/>
    <m/>
    <m/>
    <m/>
    <m/>
    <m/>
    <m/>
    <m/>
    <m/>
    <m/>
    <m/>
  </r>
  <r>
    <s v="Ok"/>
    <s v="Ok"/>
    <s v="Ok"/>
    <x v="239"/>
    <m/>
    <n v="3667"/>
    <x v="1685"/>
    <s v="Italy"/>
    <s v="Savona"/>
    <x v="14"/>
    <x v="1"/>
    <x v="1683"/>
    <m/>
    <s v="Seed"/>
    <s v="Alessandro Pontari"/>
    <s v="Proprietaria"/>
    <s v="Giacomo Perazzo"/>
    <s v="giacomo@pickeat.it"/>
    <x v="1001"/>
    <d v="2025-02-24T00:00:00"/>
    <x v="0"/>
    <s v="VV5"/>
    <m/>
    <x v="3"/>
    <m/>
    <m/>
    <s v="Team: 5 persone._x000a_Revenue model: subscriptio (B2B): €49/mese + 7% sulle vendite; Commission (B2C): €0,29/ordine._x000a_Fundraising: €578k._x000a__x000a_&gt; motivo rejection: fase di vita, settore di riferimento, elevata competition nel mercato di riferimento e struttura dell'operazione (ticket troppo piccolo per VV5)."/>
    <d v="2025-02-12T00:00:00"/>
    <x v="239"/>
    <s v="OUT"/>
    <m/>
    <m/>
    <m/>
    <m/>
    <m/>
    <m/>
    <m/>
    <m/>
    <m/>
    <m/>
    <m/>
    <m/>
    <m/>
    <m/>
    <m/>
    <m/>
    <m/>
    <m/>
    <m/>
    <m/>
    <m/>
    <m/>
    <m/>
    <m/>
    <m/>
  </r>
  <r>
    <s v="Ok"/>
    <s v="Ok"/>
    <s v="Ok"/>
    <x v="2"/>
    <m/>
    <n v="3669"/>
    <x v="1686"/>
    <s v="Italy"/>
    <s v="Padova"/>
    <x v="13"/>
    <x v="8"/>
    <x v="1684"/>
    <m/>
    <s v="Other early stage\Late stage"/>
    <s v="Alessandro Pontari"/>
    <s v="Proprietaria"/>
    <s v="Riccardo De Sutti"/>
    <s v="Riccardo.DeSutti@credit-agricole.it"/>
    <x v="1002"/>
    <d v="2025-02-21T00:00:00"/>
    <x v="2"/>
    <s v="VV5"/>
    <m/>
    <x v="4"/>
    <m/>
    <m/>
    <s v="Hanno fatto 300+ installazioni in più paesi, tra cui USA, Brasile, Australia, Marocco e Italia._x000a_Lato Agro, il cliente target sono agricolotori con 50+ ettari. (modello difficile in Italia data la frammentazione in ambito agricoltura)._x000a_Lato Water leaks lavorano con le municipalizzate italiane. _x000a_Lato monitoraggio ambientale lavorano con la protezione civile o con le Arpa regionali._x000a_Ricavi: 2024: €1,2m; 2025e: €3,7m; 2026e: €8,2m._x000a_Fundaraised: hanno raccolto nel 2022, ultima post-money €5m. Nel frattempo hanno ricevuto investimenti dall'EIC._x000a_Fundraising: Sono alla ricerca di un round tra i €5m e i €6m. _x000a__x000a_&gt; Fatta call il 21/02. Prodotto molto interessante, da capire reale ricorrenza del servizio/prodotto offerto."/>
    <d v="2025-02-13T00:00:00"/>
    <x v="2"/>
    <m/>
    <m/>
    <m/>
    <m/>
    <m/>
    <m/>
    <m/>
    <m/>
    <m/>
    <m/>
    <m/>
    <m/>
    <m/>
    <m/>
    <m/>
    <m/>
    <m/>
    <m/>
    <m/>
    <m/>
    <m/>
    <m/>
    <m/>
    <m/>
    <m/>
    <m/>
  </r>
  <r>
    <s v="Ok"/>
    <s v="Ok"/>
    <s v="Ok"/>
    <x v="239"/>
    <m/>
    <n v="3671"/>
    <x v="1687"/>
    <s v="Italy"/>
    <s v="Sondrio"/>
    <x v="0"/>
    <x v="3"/>
    <x v="1685"/>
    <m/>
    <s v="Seed"/>
    <s v="Autocandidatura"/>
    <s v="Autocandidatura"/>
    <s v="Lora Fahmy"/>
    <s v="lora@elephantroom.ai"/>
    <x v="1003"/>
    <d v="2025-02-24T00:00:00"/>
    <x v="0"/>
    <s v="VV5"/>
    <m/>
    <x v="9"/>
    <s v="Yes"/>
    <m/>
    <s v="Team: 2 più 3 persone esterne._x000a_Fundraised: €200k SAFEcon un cap da €1m._x000a_Fundraising: per il momento non sono in raccolta._x000a__x000a_&gt; motivo rejection: non sono al momento in raccolta. Inoltre, sono ancora pre-revenues e il prodotto verr lanciato ad aprile 2025. Da monitorare. "/>
    <d v="2025-02-15T00:00:00"/>
    <x v="239"/>
    <s v="OUT"/>
    <m/>
    <m/>
    <m/>
    <m/>
    <m/>
    <m/>
    <m/>
    <m/>
    <m/>
    <m/>
    <m/>
    <m/>
    <m/>
    <m/>
    <m/>
    <m/>
    <m/>
    <m/>
    <m/>
    <m/>
    <m/>
    <m/>
    <m/>
    <m/>
    <m/>
  </r>
  <r>
    <s v="Ok"/>
    <s v="Ok"/>
    <s v="Ok"/>
    <x v="2"/>
    <m/>
    <n v="3672"/>
    <x v="1688"/>
    <s v="Italy"/>
    <s v="Firenze"/>
    <x v="19"/>
    <x v="3"/>
    <x v="1686"/>
    <m/>
    <s v="Start-up stage\Venture"/>
    <s v="Antonella Beltrame-INDACO"/>
    <s v="Investitori professionali"/>
    <s v="Antonella Beltrame"/>
    <s v="antonella.beltrame@indacosgr.com"/>
    <x v="1004"/>
    <d v="2025-02-14T00:00:00"/>
    <x v="2"/>
    <s v="VV5"/>
    <m/>
    <x v="4"/>
    <m/>
    <m/>
    <s v="Team: 4 persone._x000a_Ricavi: 2025e: €500k; 2026e: €1,3m; 2027e: €2,4m._x000a_Fundraised: €350k._x000a_Fundraising: €1,5m._x000a__x000a_&gt; Fissare call. Dubbi su fase di vita, su business model e applicazione."/>
    <d v="2025-02-14T00:00:00"/>
    <x v="2"/>
    <m/>
    <m/>
    <m/>
    <m/>
    <m/>
    <m/>
    <m/>
    <m/>
    <m/>
    <m/>
    <m/>
    <m/>
    <m/>
    <m/>
    <m/>
    <m/>
    <m/>
    <m/>
    <m/>
    <m/>
    <m/>
    <m/>
    <m/>
    <m/>
    <m/>
    <m/>
  </r>
  <r>
    <s v="Ok"/>
    <s v="Ok"/>
    <s v="Ok"/>
    <x v="239"/>
    <m/>
    <n v="3673"/>
    <x v="1689"/>
    <s v="Italy"/>
    <s v="Brescia"/>
    <x v="0"/>
    <x v="1"/>
    <x v="1687"/>
    <m/>
    <s v="Start-up stage\Venture"/>
    <s v="Claudia Del Monte-SocialFare"/>
    <s v="Altri"/>
    <s v="Claudia Del Monte"/>
    <s v="claudia.delmonte@socialfare.org"/>
    <x v="1005"/>
    <d v="2025-02-24T00:00:00"/>
    <x v="0"/>
    <s v="VV5"/>
    <m/>
    <x v="1"/>
    <m/>
    <m/>
    <s v="Business model: €97/mese_x000a_Fatturato: 2023: €197k._x000a_Fundraised: €1m_x000a__x000a_&gt; motivo rejection: elevata competizione nel mercato di riferimento."/>
    <d v="2025-02-17T00:00:00"/>
    <x v="239"/>
    <s v="OUT"/>
    <m/>
    <m/>
    <m/>
    <m/>
    <m/>
    <m/>
    <m/>
    <m/>
    <m/>
    <m/>
    <m/>
    <m/>
    <m/>
    <m/>
    <m/>
    <m/>
    <m/>
    <m/>
    <m/>
    <m/>
    <m/>
    <m/>
    <m/>
    <m/>
    <m/>
  </r>
  <r>
    <s v="Ok"/>
    <s v="Ok"/>
    <s v="Ok"/>
    <x v="239"/>
    <m/>
    <n v="3674"/>
    <x v="1690"/>
    <s v="Italy"/>
    <s v="Modena"/>
    <x v="1"/>
    <x v="1"/>
    <x v="1688"/>
    <m/>
    <s v="Seed"/>
    <s v="Claudia Del Monte-SocialFare"/>
    <s v="Altri"/>
    <s v="Claudia Del Monte"/>
    <s v="claudia.delmonte@socialfare.org"/>
    <x v="1005"/>
    <d v="2025-02-24T00:00:00"/>
    <x v="0"/>
    <s v="VV5"/>
    <m/>
    <x v="3"/>
    <s v="Yes"/>
    <m/>
    <s v="Tracrion: nutrizionisti: 30, visite effettate: 168._x000a_Ricavi: €14k_x000a_Roadmap di prodotto: 2025: lancio app e raggiungimento 1,5k clienti e 100 nutrizionisti._x000a__x000a_&gt; motivo rejection: fase di vita ma sono interessanti, da monitorare."/>
    <d v="2025-02-17T00:00:00"/>
    <x v="239"/>
    <s v="OUT"/>
    <m/>
    <m/>
    <m/>
    <m/>
    <m/>
    <m/>
    <m/>
    <m/>
    <m/>
    <m/>
    <m/>
    <m/>
    <m/>
    <m/>
    <m/>
    <m/>
    <m/>
    <m/>
    <m/>
    <m/>
    <m/>
    <m/>
    <m/>
    <m/>
    <m/>
  </r>
  <r>
    <s v="Ok"/>
    <s v="Ok"/>
    <s v="Ok"/>
    <x v="239"/>
    <m/>
    <n v="3675"/>
    <x v="1691"/>
    <s v="Italy"/>
    <s v="Bologna"/>
    <x v="1"/>
    <x v="1"/>
    <x v="1689"/>
    <m/>
    <s v="Start-up stage\Venture"/>
    <s v="Claudia Del Monte-SocialFare"/>
    <s v="Altri"/>
    <s v="Claudia Del Monte"/>
    <s v="claudia.delmonte@socialfare.org"/>
    <x v="1005"/>
    <d v="2025-02-24T00:00:00"/>
    <x v="0"/>
    <s v="VV5"/>
    <m/>
    <x v="3"/>
    <m/>
    <m/>
    <s v="Fatturato 2023: €118k; 2024: €206k._x000a__x000a_&gt; motivo rejection: fase di vita, business model poco scalabile, pricing non competitivo."/>
    <d v="2025-02-17T00:00:00"/>
    <x v="239"/>
    <s v="OUT"/>
    <m/>
    <m/>
    <m/>
    <m/>
    <m/>
    <m/>
    <m/>
    <m/>
    <m/>
    <m/>
    <m/>
    <m/>
    <m/>
    <m/>
    <m/>
    <m/>
    <m/>
    <m/>
    <m/>
    <m/>
    <m/>
    <m/>
    <m/>
    <m/>
    <m/>
  </r>
  <r>
    <s v="Ok"/>
    <s v="Ok"/>
    <s v="Ok"/>
    <x v="239"/>
    <m/>
    <n v="3676"/>
    <x v="1692"/>
    <s v="Italy"/>
    <s v="Torino"/>
    <x v="11"/>
    <x v="2"/>
    <x v="1690"/>
    <m/>
    <s v="Start-up stage\Venture"/>
    <s v="Claudia Del Monte-SocialFare"/>
    <s v="Altri"/>
    <s v="Claudia Del Monte"/>
    <s v="claudia.delmonte@socialfare.org"/>
    <x v="1005"/>
    <d v="2025-02-24T00:00:00"/>
    <x v="0"/>
    <s v="VV5"/>
    <m/>
    <x v="5"/>
    <m/>
    <m/>
    <s v="Fatturato: 2023: €68k; 2024: €233k._x000a__x000a_&gt; motivo rejection: settore di riferimento e business model poco scalabile."/>
    <d v="2025-02-17T00:00:00"/>
    <x v="239"/>
    <s v="OUT"/>
    <m/>
    <m/>
    <m/>
    <m/>
    <m/>
    <m/>
    <m/>
    <m/>
    <m/>
    <m/>
    <m/>
    <m/>
    <m/>
    <m/>
    <m/>
    <m/>
    <m/>
    <m/>
    <m/>
    <m/>
    <m/>
    <m/>
    <m/>
    <m/>
    <m/>
  </r>
  <r>
    <s v="Ok"/>
    <s v="Ok"/>
    <s v="Ok"/>
    <x v="239"/>
    <m/>
    <n v="3659"/>
    <x v="1693"/>
    <s v="Italy"/>
    <s v="Milano"/>
    <x v="0"/>
    <x v="10"/>
    <x v="1691"/>
    <m/>
    <s v="Other early stage\Late stage"/>
    <s v="Francesco Clarizi-A.M.U. Investments"/>
    <s v="Advisor"/>
    <s v="Francesco Clarizio"/>
    <s v="francesco.clarizio@amuinvestments.com"/>
    <x v="977"/>
    <d v="2025-02-07T00:00:00"/>
    <x v="0"/>
    <s v="VV5"/>
    <m/>
    <x v="5"/>
    <m/>
    <m/>
    <s v="&gt; Motivo rejection: settore di riferimento."/>
    <d v="2025-02-07T00:00:00"/>
    <x v="239"/>
    <s v="OUT"/>
    <m/>
    <m/>
    <m/>
    <m/>
    <m/>
    <m/>
    <m/>
    <m/>
    <m/>
    <m/>
    <m/>
    <m/>
    <m/>
    <m/>
    <m/>
    <m/>
    <m/>
    <m/>
    <m/>
    <m/>
    <m/>
    <m/>
    <m/>
    <m/>
    <m/>
  </r>
  <r>
    <s v="Ok"/>
    <s v="Ok"/>
    <s v="Ok"/>
    <x v="152"/>
    <m/>
    <n v="3608"/>
    <x v="1694"/>
    <s v="Italy"/>
    <s v="Catanzaro"/>
    <x v="33"/>
    <x v="1"/>
    <x v="1692"/>
    <m/>
    <s v="Seed"/>
    <s v="Autocandidatura"/>
    <s v="Autocandidatura"/>
    <s v="Antonio Carvetta"/>
    <s v="antonio@sentieri.me"/>
    <x v="976"/>
    <d v="2025-03-03T00:00:00"/>
    <x v="0"/>
    <s v="VV5"/>
    <m/>
    <x v="3"/>
    <s v="Yes"/>
    <s v="Yes"/>
    <s v="Team; 3 persone._x000a_Ricavi: 2025e: €769k; 2026e: €4m; 2027e: €10m._x000a__x000a_&gt; motivo rejection: fase di vita e differenziazione rispetto ai competitor. Bocciata da VV6: soluzione in beta testing e dubbi su difendibilità, ma da monitorare nei prossimi mesi."/>
    <d v="2025-01-13T00:00:00"/>
    <x v="152"/>
    <s v="OUT"/>
    <m/>
    <m/>
    <m/>
    <m/>
    <m/>
    <m/>
    <m/>
    <m/>
    <m/>
    <m/>
    <m/>
    <m/>
    <m/>
    <m/>
    <m/>
    <m/>
    <m/>
    <m/>
    <m/>
    <m/>
    <m/>
    <m/>
    <m/>
    <m/>
    <m/>
  </r>
  <r>
    <s v="Ok"/>
    <s v="Ok"/>
    <s v="Ok"/>
    <x v="152"/>
    <m/>
    <n v="3650"/>
    <x v="1695"/>
    <s v="Italy"/>
    <s v="L'Aquila"/>
    <x v="16"/>
    <x v="1"/>
    <x v="1693"/>
    <m/>
    <s v="Seed"/>
    <s v="Chiara Morsa"/>
    <s v="Proprietaria"/>
    <s v="Team PLAI"/>
    <s v="team@plai-accelerator.com"/>
    <x v="995"/>
    <d v="2025-03-03T00:00:00"/>
    <x v="0"/>
    <s v="VV5"/>
    <m/>
    <x v="1"/>
    <m/>
    <s v="Yes"/>
    <s v="Team: 4 persone._x000a_Business model: B2B e B2C (freemium)._x000a__x000a_&gt; motivo rejection: dubbi du difendibilità dell'iniziativa. Bocciata da VV6."/>
    <d v="2025-02-07T00:00:00"/>
    <x v="152"/>
    <s v="OUT"/>
    <m/>
    <m/>
    <m/>
    <m/>
    <m/>
    <m/>
    <m/>
    <m/>
    <m/>
    <m/>
    <m/>
    <m/>
    <m/>
    <m/>
    <m/>
    <m/>
    <m/>
    <m/>
    <m/>
    <m/>
    <m/>
    <m/>
    <m/>
    <m/>
    <m/>
  </r>
  <r>
    <s v="Ok"/>
    <s v="Ok"/>
    <s v="Ok"/>
    <x v="152"/>
    <m/>
    <n v="3653"/>
    <x v="1696"/>
    <s v="Italy"/>
    <s v="Catania"/>
    <x v="9"/>
    <x v="8"/>
    <x v="1694"/>
    <m/>
    <s v="Seed"/>
    <s v="Nicola Cimmino/Fabiana Martone"/>
    <s v="Proprietaria"/>
    <s v="Gregorio Roccasecca"/>
    <s v="gregorio.roccasecca@cariplofactory.it"/>
    <x v="988"/>
    <d v="2025-03-03T00:00:00"/>
    <x v="0"/>
    <s v="VV5"/>
    <m/>
    <x v="3"/>
    <m/>
    <s v="Yes"/>
    <s v="Team: 4 persone._x000a_Fundraising: Round €1,15M per il finanziamento di PoC commerciali mirati a validare la tecnologia e per l’ottenimento delle certificazioni utili a realizzare impianto di produzione industriale._x000a__x000a_&gt; motivo rejection: tecnologia ancora da validare, round per finanziare i primi PoC. Bocciata da VV6."/>
    <d v="2025-02-05T00:00:00"/>
    <x v="152"/>
    <s v="OUT"/>
    <m/>
    <m/>
    <m/>
    <m/>
    <m/>
    <m/>
    <m/>
    <m/>
    <m/>
    <m/>
    <m/>
    <m/>
    <m/>
    <m/>
    <m/>
    <m/>
    <m/>
    <m/>
    <m/>
    <m/>
    <m/>
    <m/>
    <m/>
    <m/>
    <m/>
  </r>
  <r>
    <s v="Ok"/>
    <s v="Ok"/>
    <s v="Ok"/>
    <x v="152"/>
    <m/>
    <n v="3655"/>
    <x v="1697"/>
    <s v="Italy"/>
    <s v="Napoli"/>
    <x v="12"/>
    <x v="11"/>
    <x v="1695"/>
    <m/>
    <s v="Seed"/>
    <s v="Nicola Cimmino/Fabiana Martone"/>
    <s v="Proprietaria"/>
    <s v="Gregorio Roccasecca"/>
    <s v="gregorio.roccasecca@cariplofactory.it"/>
    <x v="988"/>
    <d v="2025-03-03T00:00:00"/>
    <x v="0"/>
    <s v="VV5"/>
    <m/>
    <x v="5"/>
    <m/>
    <s v="Yes"/>
    <s v="&gt; Bocciata da VV6."/>
    <d v="2025-02-05T00:00:00"/>
    <x v="152"/>
    <s v="OUT"/>
    <m/>
    <m/>
    <m/>
    <m/>
    <m/>
    <m/>
    <m/>
    <m/>
    <m/>
    <m/>
    <m/>
    <m/>
    <m/>
    <m/>
    <m/>
    <m/>
    <m/>
    <m/>
    <m/>
    <m/>
    <m/>
    <m/>
    <m/>
    <m/>
    <m/>
  </r>
  <r>
    <s v="Ok"/>
    <s v="Ok"/>
    <s v="Ok"/>
    <x v="2"/>
    <m/>
    <n v="3679"/>
    <x v="1698"/>
    <s v="Italy"/>
    <s v="Padova"/>
    <x v="13"/>
    <x v="3"/>
    <x v="1696"/>
    <m/>
    <s v="Start-up stage\Venture"/>
    <s v="Alessandro Rimassa-Radical HR"/>
    <s v="Industriali"/>
    <s v="Alessandro Rimassa"/>
    <s v="alessandro@alessandrorimassa.com"/>
    <x v="1006"/>
    <d v="2025-03-10T00:00:00"/>
    <x v="0"/>
    <s v="VV5"/>
    <m/>
    <x v="1"/>
    <s v="Yes"/>
    <m/>
    <s v="Business model: B2B2C._x000a_ARR 2025e: €800k (YTD €377k)._x000a_Team: 8 persone._x000a_Fundraising: €2m ad una valutazione di €5,5m._x000a__x000a_&gt; Fatta call il 6/03. Al momento Laborability e Dritto sono la stessa società, verrà fatto prossimamente uno spinoff. Ci mandano BP, pipeline, clienti. motivo rejection: ancora troppo piccoli e poca scalaiblità del business."/>
    <d v="2025-02-19T00:00:00"/>
    <x v="2"/>
    <s v="OUT"/>
    <m/>
    <m/>
    <m/>
    <m/>
    <m/>
    <m/>
    <m/>
    <m/>
    <m/>
    <m/>
    <m/>
    <m/>
    <m/>
    <m/>
    <m/>
    <m/>
    <m/>
    <m/>
    <m/>
    <m/>
    <m/>
    <m/>
    <m/>
    <m/>
    <m/>
  </r>
  <r>
    <s v="Ok"/>
    <s v="Ok"/>
    <s v="Ok"/>
    <x v="2"/>
    <m/>
    <n v="3680"/>
    <x v="1699"/>
    <s v="Italy"/>
    <s v="Milano"/>
    <x v="0"/>
    <x v="3"/>
    <x v="1697"/>
    <m/>
    <s v="Start-up stage\Venture"/>
    <s v="Francesco Villa-Le Village by CA"/>
    <s v="Altri"/>
    <s v="Alexio Cassani"/>
    <s v="alexio.cassani@fairmind.ai"/>
    <x v="1000"/>
    <d v="2025-02-25T00:00:00"/>
    <x v="2"/>
    <s v="VV5"/>
    <m/>
    <x v="4"/>
    <m/>
    <m/>
    <s v="Nati nel 2023, fino ad oggi sono andati avanti in bootstrapping (consulenze)._x000a_Clienti target: Software factories._x000a_Business model: SaaS_x000a_Team: 7 persone._x000a_Clienti prodotto: Redify e Alpitour._x000a_Pipeline: RCS, Mooneyfarm, Nexi._x000a_Ricavi: €400k provenienti da progetti di consulenza._x000a_Fundraising: €1-1,5m_x000a__x000a_&gt; Fatta call il 25/02. Prodotto interessante, da far vedere a Juan Ventura (CTO di Entando)"/>
    <d v="2025-02-20T00:00:00"/>
    <x v="2"/>
    <m/>
    <m/>
    <m/>
    <m/>
    <m/>
    <m/>
    <m/>
    <m/>
    <m/>
    <m/>
    <m/>
    <m/>
    <m/>
    <m/>
    <m/>
    <m/>
    <m/>
    <m/>
    <m/>
    <m/>
    <m/>
    <m/>
    <m/>
    <m/>
    <m/>
    <m/>
  </r>
  <r>
    <s v="Ok"/>
    <s v="Ok"/>
    <s v="Ok"/>
    <x v="2"/>
    <m/>
    <n v="3682"/>
    <x v="1700"/>
    <s v="Italy"/>
    <s v="Parma"/>
    <x v="1"/>
    <x v="3"/>
    <x v="1698"/>
    <m/>
    <s v="Seed"/>
    <s v="Autocandidatura"/>
    <s v="Autocandidatura"/>
    <s v="Antonello Bartolone"/>
    <s v="antonello.bartolone@humanwe.it"/>
    <x v="1007"/>
    <d v="2025-02-21T00:00:00"/>
    <x v="2"/>
    <s v="VV5"/>
    <m/>
    <x v="4"/>
    <m/>
    <m/>
    <s v="Ricavi: 2025e: €135k, 2026e: €261k, 2027e: €685k; 2028e: €1,3m._x000a__x000a_&gt; Fissare call. Dubbi su fase di vita (early)."/>
    <d v="2025-02-21T00:00:00"/>
    <x v="2"/>
    <m/>
    <m/>
    <m/>
    <m/>
    <m/>
    <m/>
    <m/>
    <m/>
    <m/>
    <m/>
    <m/>
    <m/>
    <m/>
    <m/>
    <m/>
    <m/>
    <m/>
    <m/>
    <m/>
    <m/>
    <m/>
    <m/>
    <m/>
    <m/>
    <m/>
    <m/>
  </r>
  <r>
    <s v="Ok"/>
    <s v="Ok"/>
    <s v="Ok"/>
    <x v="152"/>
    <m/>
    <n v="3684"/>
    <x v="1701"/>
    <s v="Italy"/>
    <s v="N.A. Italy"/>
    <x v="3"/>
    <x v="3"/>
    <x v="1699"/>
    <m/>
    <s v="Other early stage\Late stage"/>
    <s v="Franco Bonacini-YON"/>
    <s v="Advisor"/>
    <s v="Franco Bonacini"/>
    <s v="franco.bonacini@yon.it"/>
    <x v="1007"/>
    <d v="2025-03-03T00:00:00"/>
    <x v="0"/>
    <s v="VV5"/>
    <m/>
    <x v="1"/>
    <m/>
    <m/>
    <s v="Fatturato: €800k-€900k._x000a__x000a_&gt; Motivo rejection: scalabilità del modello di business."/>
    <d v="2025-02-21T00:00:00"/>
    <x v="152"/>
    <s v="OUT"/>
    <m/>
    <m/>
    <m/>
    <m/>
    <m/>
    <m/>
    <m/>
    <m/>
    <m/>
    <m/>
    <m/>
    <m/>
    <m/>
    <m/>
    <m/>
    <m/>
    <m/>
    <m/>
    <m/>
    <m/>
    <m/>
    <m/>
    <m/>
    <m/>
    <m/>
  </r>
  <r>
    <s v="Ok"/>
    <s v="Ok"/>
    <s v="Ok"/>
    <x v="2"/>
    <m/>
    <n v="3686"/>
    <x v="1702"/>
    <s v="Italy"/>
    <s v="Torino"/>
    <x v="11"/>
    <x v="3"/>
    <x v="1700"/>
    <m/>
    <s v="Seed"/>
    <s v="Paolo Borella-VITA Accelerator"/>
    <s v="Altri"/>
    <s v="Paolo Borella"/>
    <s v="Paolo.Borella@Eversana.com"/>
    <x v="1008"/>
    <d v="2025-02-20T00:00:00"/>
    <x v="2"/>
    <s v="VV5"/>
    <m/>
    <x v="4"/>
    <m/>
    <m/>
    <s v="Team: 7 persone._x000a__x000a_&gt; Fissare call"/>
    <d v="2025-02-20T00:00:00"/>
    <x v="2"/>
    <m/>
    <m/>
    <m/>
    <m/>
    <m/>
    <m/>
    <m/>
    <m/>
    <m/>
    <m/>
    <m/>
    <m/>
    <m/>
    <m/>
    <m/>
    <m/>
    <m/>
    <m/>
    <m/>
    <m/>
    <m/>
    <m/>
    <m/>
    <m/>
    <m/>
    <m/>
  </r>
  <r>
    <s v="Ok"/>
    <s v="Ok"/>
    <s v="Ok"/>
    <x v="2"/>
    <m/>
    <n v="798"/>
    <x v="1703"/>
    <s v="Italy"/>
    <s v="Milano"/>
    <x v="0"/>
    <x v="6"/>
    <x v="1701"/>
    <m/>
    <s v="Start-up stage\Venture"/>
    <s v="Renato Vigezzi-Accurancy"/>
    <s v="Advisor"/>
    <s v="Francesco Villa"/>
    <s v="Francesco.VILLA@levillagebyca.com"/>
    <x v="184"/>
    <d v="2025-03-10T00:00:00"/>
    <x v="0"/>
    <s v="VV5"/>
    <m/>
    <x v="5"/>
    <m/>
    <m/>
    <s v="Team: 3 persone._x000a__x000a_&gt; Motivo rejection: settore di riferimento."/>
    <d v="2019-02-01T00:00:00"/>
    <x v="2"/>
    <s v="OUT"/>
    <m/>
    <m/>
    <m/>
    <m/>
    <m/>
    <m/>
    <m/>
    <m/>
    <m/>
    <m/>
    <m/>
    <m/>
    <m/>
    <m/>
    <m/>
    <m/>
    <m/>
    <m/>
    <m/>
    <m/>
    <m/>
    <m/>
    <m/>
    <m/>
    <m/>
  </r>
  <r>
    <s v="Ok"/>
    <s v="Ok"/>
    <s v="Ok"/>
    <x v="2"/>
    <m/>
    <n v="2855"/>
    <x v="1704"/>
    <s v="Italy"/>
    <s v="Milano"/>
    <x v="0"/>
    <x v="3"/>
    <x v="1702"/>
    <m/>
    <s v="Seed"/>
    <s v="Autocandidatura"/>
    <s v="Autocandidatura"/>
    <s v="Marco Ranieri"/>
    <s v="marco@yunoai.io"/>
    <x v="1009"/>
    <d v="2023-09-04T00:00:00"/>
    <x v="2"/>
    <s v="VV5"/>
    <m/>
    <x v="4"/>
    <m/>
    <m/>
    <s v="Revenue 2024: €20k, 2025e: €276k; 2026e: €1m._x000a_Clienti: 4 _x000a_Fundraising: €125k_x000a__x000a_&gt; Fissare call."/>
    <d v="2023-09-04T00:00:00"/>
    <x v="2"/>
    <m/>
    <m/>
    <m/>
    <m/>
    <m/>
    <m/>
    <m/>
    <m/>
    <m/>
    <m/>
    <m/>
    <m/>
    <m/>
    <m/>
    <m/>
    <m/>
    <m/>
    <m/>
    <m/>
    <m/>
    <m/>
    <m/>
    <m/>
    <m/>
    <m/>
    <m/>
  </r>
  <r>
    <s v="Ok"/>
    <s v="Ok"/>
    <s v="Ok"/>
    <x v="2"/>
    <m/>
    <n v="2856"/>
    <x v="1705"/>
    <s v="Italy"/>
    <s v="Napoli"/>
    <x v="12"/>
    <x v="1"/>
    <x v="1703"/>
    <m/>
    <s v="Other early stage\Late stage"/>
    <s v="Francesco Zaccariello-Zeta Holding"/>
    <s v="Investitori professionali"/>
    <s v="Giovanni De Caro"/>
    <s v="decaro@volanogroup.com"/>
    <x v="973"/>
    <d v="2025-01-10T00:00:00"/>
    <x v="2"/>
    <s v="VV5"/>
    <m/>
    <x v="4"/>
    <m/>
    <s v="Yes"/>
    <s v="Traction: La società ha realizzato un GMV di circa €1mln nel 2022 e €2,5mln nel 2023. I ricavi da extra servizi sono stati pari a circa €150k nel 2022 e €500k nel 2023. _x000a__x000a_&gt; Fissare call."/>
    <d v="2025-01-10T00:00:00"/>
    <x v="2"/>
    <m/>
    <m/>
    <m/>
    <m/>
    <m/>
    <m/>
    <m/>
    <m/>
    <m/>
    <m/>
    <m/>
    <m/>
    <m/>
    <m/>
    <m/>
    <m/>
    <m/>
    <m/>
    <m/>
    <m/>
    <m/>
    <m/>
    <m/>
    <m/>
    <m/>
    <m/>
  </r>
  <r>
    <s v="Ok"/>
    <s v="Ok"/>
    <s v="Ok"/>
    <x v="2"/>
    <m/>
    <n v="3689"/>
    <x v="1706"/>
    <s v="Italy"/>
    <s v="Torino"/>
    <x v="11"/>
    <x v="3"/>
    <x v="1704"/>
    <m/>
    <s v="Seed"/>
    <s v="Francesco Villa-Le Village by CA"/>
    <s v="Altri"/>
    <s v="Francesco Villa"/>
    <s v="Francesco.VILLA@levillagebyca.com"/>
    <x v="1010"/>
    <d v="2025-03-10T00:00:00"/>
    <x v="0"/>
    <s v="VV5"/>
    <m/>
    <x v="3"/>
    <m/>
    <m/>
    <s v="il deck non contiene informazioni economiche_x000a__x000a_&gt; motivo rejection: fase di vita"/>
    <d v="2025-02-25T00:00:00"/>
    <x v="2"/>
    <s v="OUT"/>
    <m/>
    <m/>
    <m/>
    <m/>
    <m/>
    <m/>
    <m/>
    <m/>
    <m/>
    <m/>
    <m/>
    <m/>
    <m/>
    <m/>
    <m/>
    <m/>
    <m/>
    <m/>
    <m/>
    <m/>
    <m/>
    <m/>
    <m/>
    <m/>
    <m/>
  </r>
  <r>
    <s v="Ok"/>
    <s v="Ok"/>
    <s v="Ok"/>
    <x v="2"/>
    <m/>
    <n v="3690"/>
    <x v="1707"/>
    <s v="Italy"/>
    <s v="Alessandria"/>
    <x v="11"/>
    <x v="3"/>
    <x v="1705"/>
    <m/>
    <s v="Seed"/>
    <s v="Francesco Villa-Le Village by CA"/>
    <s v="Altri"/>
    <s v="Francesco Villa"/>
    <s v="Francesco.VILLA@levillagebyca.com"/>
    <x v="1010"/>
    <d v="2025-02-25T00:00:00"/>
    <x v="2"/>
    <s v="VV5"/>
    <m/>
    <x v="4"/>
    <m/>
    <m/>
    <s v="Team: 3 persone._x000a_Il deck non contiene informazioni economiche, probabilmente in una fase ancora pre-seed, ma settore di forte interesse._x000a_&gt; Fissare call."/>
    <d v="2025-02-25T00:00:00"/>
    <x v="2"/>
    <m/>
    <m/>
    <m/>
    <m/>
    <m/>
    <m/>
    <m/>
    <m/>
    <m/>
    <m/>
    <m/>
    <m/>
    <m/>
    <m/>
    <m/>
    <m/>
    <m/>
    <m/>
    <m/>
    <m/>
    <m/>
    <m/>
    <m/>
    <m/>
    <m/>
    <m/>
  </r>
  <r>
    <s v="Ok"/>
    <s v="Ok"/>
    <s v="Ok"/>
    <x v="2"/>
    <m/>
    <n v="3691"/>
    <x v="1708"/>
    <s v="Italy"/>
    <s v="Pesaro"/>
    <x v="5"/>
    <x v="6"/>
    <x v="1706"/>
    <m/>
    <s v="Seed"/>
    <s v="Francesco Villa-Le Village by CA"/>
    <s v="Altri"/>
    <s v="Francesco Villa"/>
    <s v="Francesco.VILLA@levillagebyca.com"/>
    <x v="1010"/>
    <d v="2025-03-10T00:00:00"/>
    <x v="0"/>
    <s v="VV5"/>
    <m/>
    <x v="5"/>
    <m/>
    <m/>
    <s v="Team: 3 persone._x000a__x000a_&gt; Motivo rejection: settore di riferimento."/>
    <d v="2025-02-25T00:00:00"/>
    <x v="2"/>
    <s v="OUT"/>
    <m/>
    <m/>
    <m/>
    <m/>
    <m/>
    <m/>
    <m/>
    <m/>
    <m/>
    <m/>
    <m/>
    <m/>
    <m/>
    <m/>
    <m/>
    <m/>
    <m/>
    <m/>
    <m/>
    <m/>
    <m/>
    <m/>
    <m/>
    <m/>
    <m/>
  </r>
  <r>
    <s v="Ok"/>
    <s v="Ok"/>
    <s v="Ok"/>
    <x v="2"/>
    <m/>
    <n v="3692"/>
    <x v="1709"/>
    <s v="Italy"/>
    <s v="Pisa"/>
    <x v="19"/>
    <x v="6"/>
    <x v="1707"/>
    <m/>
    <s v="Other early stage\Late stage"/>
    <s v="Floriana Vitale-IRTOP Consulting"/>
    <s v="Advisor"/>
    <s v="Floriana Vitale"/>
    <s v="f.vitale@irtop.com"/>
    <x v="1010"/>
    <d v="2025-03-10T00:00:00"/>
    <x v="0"/>
    <s v="VV5"/>
    <m/>
    <x v="5"/>
    <m/>
    <m/>
    <s v="Ricavi: 2021:€78k, 2022: €367k; 2023: €1,5m, 2024e: €3m, 2025e: €6m; 2027e: €11m._x000a__x000a_&gt; Motivo rejection: settore di riferimento."/>
    <d v="2025-02-25T00:00:00"/>
    <x v="2"/>
    <s v="OUT"/>
    <m/>
    <m/>
    <m/>
    <m/>
    <m/>
    <m/>
    <m/>
    <m/>
    <m/>
    <m/>
    <m/>
    <m/>
    <m/>
    <m/>
    <m/>
    <m/>
    <m/>
    <m/>
    <m/>
    <m/>
    <m/>
    <m/>
    <m/>
    <m/>
    <m/>
  </r>
  <r>
    <s v="Ok"/>
    <s v="Ok"/>
    <s v="Ok"/>
    <x v="2"/>
    <m/>
    <n v="3698"/>
    <x v="1710"/>
    <s v="Italy"/>
    <s v="Pesaro"/>
    <x v="5"/>
    <x v="0"/>
    <x v="1708"/>
    <m/>
    <s v="Seed"/>
    <s v="Anna Maria Roscio-Intesa San Paolo"/>
    <s v="Altri"/>
    <s v="Anna Maria Roscio"/>
    <s v="anna.roscio@intesasanpaolo.com"/>
    <x v="1011"/>
    <d v="2025-03-10T00:00:00"/>
    <x v="0"/>
    <s v="VV5"/>
    <m/>
    <x v="5"/>
    <m/>
    <m/>
    <s v="Team: 4 persone._x000a__x000a_&gt; Motivo rejection: settore di riferimento."/>
    <d v="2025-03-03T00:00:00"/>
    <x v="2"/>
    <s v="OUT"/>
    <m/>
    <m/>
    <m/>
    <m/>
    <m/>
    <m/>
    <m/>
    <m/>
    <m/>
    <m/>
    <m/>
    <m/>
    <m/>
    <m/>
    <m/>
    <m/>
    <m/>
    <m/>
    <m/>
    <m/>
    <m/>
    <m/>
    <m/>
    <m/>
    <m/>
  </r>
  <r>
    <s v="Ok"/>
    <s v="Ok"/>
    <s v="Ok"/>
    <x v="2"/>
    <m/>
    <n v="3699"/>
    <x v="1711"/>
    <s v="Italy"/>
    <s v="Lecco"/>
    <x v="0"/>
    <x v="7"/>
    <x v="1709"/>
    <m/>
    <s v="Seed"/>
    <s v="Alessandro Pontari"/>
    <s v="Proprietaria"/>
    <s v="Stefano Mascetti"/>
    <s v="stefano.mascetti@cdpventurecapital.it"/>
    <x v="1012"/>
    <d v="2025-02-27T00:00:00"/>
    <x v="2"/>
    <s v="VV5"/>
    <m/>
    <x v="4"/>
    <m/>
    <m/>
    <s v="Team: 3 persone._x000a_Fundraised: €3,35m nel 2021 e €2,5m grant nel 2024 da 360 Capital e Eureka!._x000a_Fundraising: €8m._x000a__x000a_&gt; Fissare call."/>
    <d v="2025-02-27T00:00:00"/>
    <x v="2"/>
    <m/>
    <m/>
    <m/>
    <m/>
    <m/>
    <m/>
    <m/>
    <m/>
    <m/>
    <m/>
    <m/>
    <m/>
    <m/>
    <m/>
    <m/>
    <m/>
    <m/>
    <m/>
    <m/>
    <m/>
    <m/>
    <m/>
    <m/>
    <m/>
    <m/>
    <m/>
  </r>
  <r>
    <s v="Ok"/>
    <s v="Ok"/>
    <s v="Ok"/>
    <x v="2"/>
    <m/>
    <n v="3700"/>
    <x v="1712"/>
    <s v="Italy"/>
    <s v="Roma"/>
    <x v="7"/>
    <x v="1"/>
    <x v="1710"/>
    <m/>
    <s v="Seed"/>
    <s v="Innocenzo Cipolletta"/>
    <s v="Altri"/>
    <s v="Innocenzo Cipolletta"/>
    <s v="innocenzo.cipolletta@gmail.com"/>
    <x v="1011"/>
    <d v="2025-03-10T00:00:00"/>
    <x v="0"/>
    <s v="VV5"/>
    <m/>
    <x v="5"/>
    <m/>
    <m/>
    <s v="&gt; Motivo rejection: settore di riferimento."/>
    <d v="2025-03-03T00:00:00"/>
    <x v="2"/>
    <s v="OUT"/>
    <m/>
    <m/>
    <m/>
    <m/>
    <m/>
    <m/>
    <m/>
    <m/>
    <m/>
    <m/>
    <m/>
    <m/>
    <m/>
    <m/>
    <m/>
    <m/>
    <m/>
    <m/>
    <m/>
    <m/>
    <m/>
    <m/>
    <m/>
    <m/>
    <m/>
  </r>
  <r>
    <s v="Ok"/>
    <s v="Ok"/>
    <s v="Ok"/>
    <x v="2"/>
    <m/>
    <n v="3701"/>
    <x v="1713"/>
    <s v="Italy"/>
    <s v="Roma"/>
    <x v="7"/>
    <x v="3"/>
    <x v="1711"/>
    <m/>
    <s v="Seed"/>
    <s v="Innocenzo Cipolletta"/>
    <s v="Altri"/>
    <s v="Innocenzo Cipolletta"/>
    <s v="innocenzo.cipolletta@gmail.com"/>
    <x v="1011"/>
    <d v="2025-03-10T00:00:00"/>
    <x v="0"/>
    <s v="VV5"/>
    <m/>
    <x v="5"/>
    <m/>
    <m/>
    <s v="&gt; Motivo rejection: settore di riferimento."/>
    <d v="2025-03-03T00:00:00"/>
    <x v="2"/>
    <s v="OUT"/>
    <m/>
    <m/>
    <m/>
    <m/>
    <m/>
    <m/>
    <m/>
    <m/>
    <m/>
    <m/>
    <m/>
    <m/>
    <m/>
    <m/>
    <m/>
    <m/>
    <m/>
    <m/>
    <m/>
    <m/>
    <m/>
    <m/>
    <m/>
    <m/>
    <m/>
  </r>
  <r>
    <s v="Ok"/>
    <s v="Ok"/>
    <s v="Ok"/>
    <x v="2"/>
    <m/>
    <n v="3702"/>
    <x v="1714"/>
    <s v="Italy"/>
    <s v="Roma"/>
    <x v="7"/>
    <x v="1"/>
    <x v="1712"/>
    <m/>
    <s v="Seed"/>
    <s v="Innocenzo Cipolletta"/>
    <s v="Altri"/>
    <s v="Innocenzo Cipolletta"/>
    <s v="innocenzo.cipolletta@gmail.com"/>
    <x v="1011"/>
    <d v="2025-03-10T00:00:00"/>
    <x v="0"/>
    <s v="VV5"/>
    <m/>
    <x v="5"/>
    <m/>
    <m/>
    <s v="&gt; Motivo rejection: settore di riferimento."/>
    <d v="2025-03-03T00:00:00"/>
    <x v="2"/>
    <s v="OUT"/>
    <m/>
    <m/>
    <m/>
    <m/>
    <m/>
    <m/>
    <m/>
    <m/>
    <m/>
    <m/>
    <m/>
    <m/>
    <m/>
    <m/>
    <m/>
    <m/>
    <m/>
    <m/>
    <m/>
    <m/>
    <m/>
    <m/>
    <m/>
    <m/>
    <m/>
  </r>
  <r>
    <m/>
    <m/>
    <m/>
    <x v="265"/>
    <m/>
    <m/>
    <x v="1715"/>
    <m/>
    <m/>
    <x v="41"/>
    <x v="12"/>
    <x v="1713"/>
    <m/>
    <m/>
    <m/>
    <m/>
    <m/>
    <m/>
    <x v="1013"/>
    <m/>
    <x v="9"/>
    <m/>
    <m/>
    <x v="4"/>
    <m/>
    <m/>
    <m/>
    <m/>
    <x v="265"/>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D270B7-BA2A-400F-B48A-E45DDCD46317}" name="Tabella_pivot4" cacheId="24" applyNumberFormats="0" applyBorderFormats="0" applyFontFormats="0" applyPatternFormats="0" applyAlignmentFormats="0" applyWidthHeightFormats="1" dataCaption="Valori" updatedVersion="8" minRefreshableVersion="3" useAutoFormatting="1" itemPrintTitles="1" createdVersion="5" indent="0" compact="0" compactData="0" multipleFieldFilters="0">
  <location ref="A3:H68" firstHeaderRow="1" firstDataRow="1" firstDataCol="8" rowPageCount="1" colPageCount="1"/>
  <pivotFields count="55">
    <pivotField compact="0" outline="0" showAll="0" defaultSubtotal="0"/>
    <pivotField compact="0" outline="0" showAll="0" defaultSubtotal="0"/>
    <pivotField compact="0" outline="0" showAll="0" defaultSubtotal="0"/>
    <pivotField axis="axisPage" compact="0" numFmtId="164" outline="0" multipleItemSelectionAllowed="1" showAll="0" defaultSubtotal="0">
      <items count="268">
        <item h="1" x="4"/>
        <item h="1" x="5"/>
        <item h="1" x="7"/>
        <item h="1" x="9"/>
        <item h="1" x="16"/>
        <item h="1" x="3"/>
        <item h="1" x="25"/>
        <item h="1" x="27"/>
        <item h="1" x="257"/>
        <item h="1" x="13"/>
        <item h="1" x="31"/>
        <item h="1" x="36"/>
        <item h="1" x="20"/>
        <item h="1" x="39"/>
        <item h="1" x="24"/>
        <item h="1" x="37"/>
        <item h="1" x="40"/>
        <item h="1" x="30"/>
        <item h="1" x="22"/>
        <item h="1" x="47"/>
        <item h="1" x="0"/>
        <item h="1" x="32"/>
        <item h="1" x="44"/>
        <item h="1" x="256"/>
        <item h="1" x="56"/>
        <item h="1" x="55"/>
        <item h="1" x="57"/>
        <item h="1" x="61"/>
        <item h="1" x="75"/>
        <item h="1" x="67"/>
        <item h="1" x="76"/>
        <item h="1" x="78"/>
        <item h="1" x="6"/>
        <item h="1" x="54"/>
        <item h="1" x="86"/>
        <item h="1" x="63"/>
        <item h="1" x="83"/>
        <item h="1" x="89"/>
        <item h="1" x="87"/>
        <item h="1" x="252"/>
        <item h="1" x="72"/>
        <item h="1" x="53"/>
        <item h="1" x="81"/>
        <item h="1" x="106"/>
        <item h="1" x="19"/>
        <item h="1" x="66"/>
        <item h="1" x="77"/>
        <item h="1" x="113"/>
        <item h="1" x="17"/>
        <item h="1" x="119"/>
        <item h="1" x="65"/>
        <item h="1" x="122"/>
        <item h="1" x="251"/>
        <item h="1" x="111"/>
        <item h="1" x="250"/>
        <item h="1" x="117"/>
        <item h="1" x="129"/>
        <item h="1" x="109"/>
        <item h="1" x="128"/>
        <item h="1" x="127"/>
        <item h="1" x="124"/>
        <item h="1" x="136"/>
        <item h="1" x="134"/>
        <item h="1" x="142"/>
        <item h="1" x="144"/>
        <item h="1" x="10"/>
        <item h="1" x="145"/>
        <item h="1" x="69"/>
        <item h="1" x="84"/>
        <item h="1" x="246"/>
        <item h="1" x="147"/>
        <item h="1" x="132"/>
        <item h="1" x="146"/>
        <item h="1" x="15"/>
        <item h="1" x="151"/>
        <item h="1" x="159"/>
        <item h="1" x="154"/>
        <item h="1" x="158"/>
        <item h="1" x="162"/>
        <item h="1" x="131"/>
        <item h="1" x="114"/>
        <item h="1" x="165"/>
        <item h="1" x="171"/>
        <item h="1" x="166"/>
        <item h="1" x="242"/>
        <item h="1" x="175"/>
        <item h="1" x="174"/>
        <item h="1" x="179"/>
        <item h="1" x="240"/>
        <item h="1" x="182"/>
        <item h="1" x="237"/>
        <item h="1" x="173"/>
        <item h="1" x="186"/>
        <item h="1" x="231"/>
        <item h="1" x="188"/>
        <item h="1" x="192"/>
        <item h="1" x="191"/>
        <item h="1" m="1" x="266"/>
        <item h="1" x="195"/>
        <item h="1" x="198"/>
        <item h="1" x="200"/>
        <item h="1" x="201"/>
        <item h="1" x="181"/>
        <item h="1" x="227"/>
        <item h="1" x="203"/>
        <item h="1" x="207"/>
        <item h="1" x="194"/>
        <item h="1" x="172"/>
        <item h="1" x="212"/>
        <item h="1" x="204"/>
        <item h="1" x="213"/>
        <item h="1" x="208"/>
        <item h="1" x="214"/>
        <item h="1" x="215"/>
        <item h="1" x="196"/>
        <item h="1" x="70"/>
        <item h="1" x="205"/>
        <item h="1" x="150"/>
        <item h="1" x="216"/>
        <item h="1" x="210"/>
        <item h="1" x="217"/>
        <item h="1" x="209"/>
        <item h="1" x="206"/>
        <item h="1" x="199"/>
        <item h="1" x="193"/>
        <item h="1" x="222"/>
        <item h="1" x="190"/>
        <item h="1" x="189"/>
        <item h="1" x="223"/>
        <item h="1" x="224"/>
        <item h="1" x="220"/>
        <item h="1" x="178"/>
        <item h="1" x="138"/>
        <item h="1" x="185"/>
        <item h="1" x="184"/>
        <item h="1" x="225"/>
        <item h="1" x="90"/>
        <item h="1" x="183"/>
        <item h="1" x="48"/>
        <item h="1" x="160"/>
        <item h="1" x="148"/>
        <item h="1" x="167"/>
        <item h="1" x="236"/>
        <item h="1" x="42"/>
        <item h="1" x="221"/>
        <item h="1" x="234"/>
        <item h="1" x="169"/>
        <item h="1" x="235"/>
        <item h="1" x="177"/>
        <item h="1" x="176"/>
        <item h="1" x="11"/>
        <item h="1" x="170"/>
        <item h="1" x="29"/>
        <item h="1" x="62"/>
        <item h="1" x="241"/>
        <item h="1" x="161"/>
        <item h="1" x="243"/>
        <item h="1" x="157"/>
        <item h="1" x="156"/>
        <item h="1" x="155"/>
        <item h="1" x="125"/>
        <item h="1" x="149"/>
        <item h="1" x="141"/>
        <item h="1" x="140"/>
        <item h="1" x="8"/>
        <item h="1" x="247"/>
        <item h="1" x="34"/>
        <item h="1" x="135"/>
        <item h="1" x="226"/>
        <item h="1" x="133"/>
        <item h="1" x="23"/>
        <item h="1" x="51"/>
        <item h="1" x="123"/>
        <item h="1" x="115"/>
        <item h="1" x="112"/>
        <item h="1" x="110"/>
        <item h="1" x="108"/>
        <item h="1" x="105"/>
        <item h="1" x="21"/>
        <item h="1" x="99"/>
        <item h="1" x="121"/>
        <item h="1" x="97"/>
        <item h="1" x="59"/>
        <item h="1" x="95"/>
        <item h="1" x="94"/>
        <item h="1" x="52"/>
        <item h="1" x="92"/>
        <item h="1" x="88"/>
        <item h="1" x="79"/>
        <item h="1" x="74"/>
        <item h="1" x="254"/>
        <item h="1" x="68"/>
        <item h="1" x="91"/>
        <item h="1" x="60"/>
        <item h="1" x="50"/>
        <item h="1" x="49"/>
        <item h="1" x="164"/>
        <item h="1" x="43"/>
        <item h="1" x="255"/>
        <item h="1" x="245"/>
        <item h="1" x="38"/>
        <item h="1" x="197"/>
        <item h="1" x="33"/>
        <item h="1" x="28"/>
        <item h="1" x="18"/>
        <item h="1" x="1"/>
        <item h="1" x="219"/>
        <item h="1" x="249"/>
        <item h="1" x="130"/>
        <item h="1" x="260"/>
        <item h="1" x="163"/>
        <item h="1" x="228"/>
        <item h="1" x="258"/>
        <item h="1" x="116"/>
        <item h="1" x="259"/>
        <item h="1" x="14"/>
        <item h="1" x="139"/>
        <item h="1" x="107"/>
        <item h="1" x="232"/>
        <item h="1" x="218"/>
        <item h="1" x="211"/>
        <item h="1" x="101"/>
        <item h="1" x="103"/>
        <item h="1" x="35"/>
        <item h="1" x="137"/>
        <item h="1" x="202"/>
        <item h="1" x="93"/>
        <item h="1" x="120"/>
        <item h="1" x="26"/>
        <item h="1" x="233"/>
        <item h="1" x="73"/>
        <item h="1" x="104"/>
        <item h="1" x="102"/>
        <item h="1" x="187"/>
        <item h="1" x="100"/>
        <item h="1" x="45"/>
        <item h="1" x="46"/>
        <item h="1" x="253"/>
        <item h="1" x="248"/>
        <item h="1" x="82"/>
        <item h="1" x="180"/>
        <item h="1" x="262"/>
        <item h="1" x="153"/>
        <item h="1" x="58"/>
        <item h="1" x="261"/>
        <item h="1" x="98"/>
        <item h="1" x="80"/>
        <item h="1" x="64"/>
        <item h="1" x="126"/>
        <item h="1" x="71"/>
        <item h="1" x="118"/>
        <item h="1" x="12"/>
        <item h="1" x="263"/>
        <item h="1" x="168"/>
        <item h="1" x="264"/>
        <item h="1" x="96"/>
        <item h="1" x="238"/>
        <item h="1" x="265"/>
        <item h="1" x="143"/>
        <item h="1" x="85"/>
        <item h="1" x="41"/>
        <item h="1" x="230"/>
        <item h="1" x="229"/>
        <item h="1" m="1" x="267"/>
        <item h="1" x="244"/>
        <item h="1" x="239"/>
        <item h="1" x="152"/>
        <item x="2"/>
      </items>
    </pivotField>
    <pivotField compact="0" outline="0" showAll="0"/>
    <pivotField compact="0" outline="0" showAll="0" defaultSubtotal="0"/>
    <pivotField axis="axisRow" compact="0" outline="0" showAll="0" defaultSubtotal="0">
      <items count="1716">
        <item x="977"/>
        <item x="0"/>
        <item x="26"/>
        <item x="514"/>
        <item x="25"/>
        <item x="72"/>
        <item x="860"/>
        <item x="43"/>
        <item x="879"/>
        <item x="1099"/>
        <item x="1028"/>
        <item x="29"/>
        <item x="32"/>
        <item x="4"/>
        <item x="5"/>
        <item x="42"/>
        <item x="56"/>
        <item x="6"/>
        <item x="7"/>
        <item x="8"/>
        <item x="1086"/>
        <item x="10"/>
        <item x="11"/>
        <item x="13"/>
        <item x="14"/>
        <item x="15"/>
        <item x="16"/>
        <item x="17"/>
        <item x="18"/>
        <item x="19"/>
        <item x="20"/>
        <item x="21"/>
        <item x="22"/>
        <item x="23"/>
        <item x="24"/>
        <item x="34"/>
        <item x="27"/>
        <item x="28"/>
        <item x="31"/>
        <item x="33"/>
        <item x="35"/>
        <item x="36"/>
        <item x="37"/>
        <item x="38"/>
        <item x="39"/>
        <item x="40"/>
        <item x="1123"/>
        <item x="44"/>
        <item x="45"/>
        <item x="46"/>
        <item x="47"/>
        <item x="49"/>
        <item x="50"/>
        <item x="51"/>
        <item x="52"/>
        <item x="53"/>
        <item x="54"/>
        <item x="55"/>
        <item x="57"/>
        <item x="58"/>
        <item x="59"/>
        <item x="1105"/>
        <item x="61"/>
        <item x="62"/>
        <item x="63"/>
        <item x="64"/>
        <item x="1088"/>
        <item x="66"/>
        <item x="67"/>
        <item x="68"/>
        <item x="69"/>
        <item x="70"/>
        <item x="71"/>
        <item x="73"/>
        <item x="74"/>
        <item x="75"/>
        <item x="76"/>
        <item x="77"/>
        <item x="78"/>
        <item x="79"/>
        <item x="1090"/>
        <item x="81"/>
        <item x="82"/>
        <item x="1091"/>
        <item x="84"/>
        <item x="85"/>
        <item x="86"/>
        <item x="87"/>
        <item x="88"/>
        <item x="89"/>
        <item x="91"/>
        <item x="92"/>
        <item x="90"/>
        <item x="94"/>
        <item x="93"/>
        <item x="95"/>
        <item x="96"/>
        <item x="97"/>
        <item x="98"/>
        <item x="100"/>
        <item x="1010"/>
        <item x="103"/>
        <item x="101"/>
        <item x="104"/>
        <item x="105"/>
        <item x="106"/>
        <item x="107"/>
        <item x="108"/>
        <item x="109"/>
        <item x="110"/>
        <item x="111"/>
        <item x="112"/>
        <item x="113"/>
        <item x="114"/>
        <item x="115"/>
        <item x="116"/>
        <item x="905"/>
        <item x="118"/>
        <item x="119"/>
        <item x="120"/>
        <item x="121"/>
        <item x="122"/>
        <item x="123"/>
        <item x="124"/>
        <item x="1061"/>
        <item x="1066"/>
        <item x="127"/>
        <item x="128"/>
        <item x="129"/>
        <item x="1084"/>
        <item x="1068"/>
        <item x="1060"/>
        <item x="1065"/>
        <item x="134"/>
        <item x="1074"/>
        <item x="136"/>
        <item x="137"/>
        <item x="138"/>
        <item x="139"/>
        <item x="140"/>
        <item x="141"/>
        <item x="142"/>
        <item x="143"/>
        <item x="144"/>
        <item x="145"/>
        <item x="146"/>
        <item x="147"/>
        <item x="148"/>
        <item x="149"/>
        <item x="150"/>
        <item x="151"/>
        <item x="152"/>
        <item x="929"/>
        <item x="1020"/>
        <item x="155"/>
        <item x="156"/>
        <item x="157"/>
        <item x="158"/>
        <item x="159"/>
        <item x="160"/>
        <item x="1036"/>
        <item x="162"/>
        <item x="163"/>
        <item x="164"/>
        <item x="165"/>
        <item x="166"/>
        <item x="973"/>
        <item x="168"/>
        <item x="169"/>
        <item x="170"/>
        <item x="171"/>
        <item x="172"/>
        <item x="495"/>
        <item x="174"/>
        <item x="175"/>
        <item x="176"/>
        <item x="576"/>
        <item x="178"/>
        <item x="179"/>
        <item x="180"/>
        <item x="1046"/>
        <item x="182"/>
        <item x="183"/>
        <item x="185"/>
        <item x="186"/>
        <item x="1059"/>
        <item x="981"/>
        <item x="190"/>
        <item x="191"/>
        <item x="192"/>
        <item x="193"/>
        <item x="189"/>
        <item x="194"/>
        <item x="195"/>
        <item x="581"/>
        <item x="197"/>
        <item x="198"/>
        <item x="199"/>
        <item x="949"/>
        <item x="201"/>
        <item x="202"/>
        <item x="184"/>
        <item x="203"/>
        <item x="584"/>
        <item x="205"/>
        <item x="206"/>
        <item x="207"/>
        <item x="208"/>
        <item x="209"/>
        <item x="210"/>
        <item x="211"/>
        <item x="212"/>
        <item x="1007"/>
        <item x="214"/>
        <item x="215"/>
        <item x="216"/>
        <item x="217"/>
        <item x="218"/>
        <item x="1022"/>
        <item x="994"/>
        <item x="221"/>
        <item x="974"/>
        <item x="985"/>
        <item x="754"/>
        <item x="1000"/>
        <item x="226"/>
        <item x="227"/>
        <item x="990"/>
        <item x="229"/>
        <item x="230"/>
        <item x="527"/>
        <item x="906"/>
        <item x="196"/>
        <item x="979"/>
        <item x="499"/>
        <item x="237"/>
        <item x="403"/>
        <item x="239"/>
        <item x="240"/>
        <item x="241"/>
        <item x="242"/>
        <item x="923"/>
        <item x="244"/>
        <item x="245"/>
        <item x="970"/>
        <item x="247"/>
        <item x="248"/>
        <item x="249"/>
        <item x="250"/>
        <item x="646"/>
        <item x="952"/>
        <item x="253"/>
        <item x="971"/>
        <item x="960"/>
        <item x="955"/>
        <item x="257"/>
        <item x="258"/>
        <item x="259"/>
        <item x="260"/>
        <item x="261"/>
        <item x="425"/>
        <item x="263"/>
        <item x="264"/>
        <item x="265"/>
        <item x="266"/>
        <item x="972"/>
        <item x="268"/>
        <item x="269"/>
        <item x="270"/>
        <item x="271"/>
        <item x="959"/>
        <item x="273"/>
        <item x="274"/>
        <item x="275"/>
        <item x="276"/>
        <item x="277"/>
        <item x="967"/>
        <item x="279"/>
        <item x="496"/>
        <item x="282"/>
        <item x="283"/>
        <item x="284"/>
        <item x="285"/>
        <item x="286"/>
        <item x="925"/>
        <item x="936"/>
        <item x="290"/>
        <item x="869"/>
        <item x="291"/>
        <item x="292"/>
        <item x="293"/>
        <item x="939"/>
        <item x="295"/>
        <item x="296"/>
        <item x="297"/>
        <item x="298"/>
        <item x="907"/>
        <item x="300"/>
        <item x="878"/>
        <item x="302"/>
        <item x="303"/>
        <item x="920"/>
        <item x="305"/>
        <item x="306"/>
        <item x="307"/>
        <item x="308"/>
        <item x="657"/>
        <item x="310"/>
        <item x="311"/>
        <item x="312"/>
        <item x="313"/>
        <item x="314"/>
        <item x="888"/>
        <item x="316"/>
        <item x="604"/>
        <item x="318"/>
        <item x="319"/>
        <item x="320"/>
        <item x="321"/>
        <item x="904"/>
        <item x="323"/>
        <item x="324"/>
        <item x="325"/>
        <item x="326"/>
        <item x="327"/>
        <item x="407"/>
        <item x="516"/>
        <item x="330"/>
        <item x="331"/>
        <item x="332"/>
        <item x="894"/>
        <item x="334"/>
        <item x="335"/>
        <item x="336"/>
        <item x="919"/>
        <item x="338"/>
        <item x="339"/>
        <item x="340"/>
        <item x="644"/>
        <item x="870"/>
        <item x="908"/>
        <item x="345"/>
        <item x="346"/>
        <item x="910"/>
        <item x="914"/>
        <item x="349"/>
        <item x="350"/>
        <item x="351"/>
        <item x="352"/>
        <item x="915"/>
        <item x="354"/>
        <item x="437"/>
        <item x="356"/>
        <item x="357"/>
        <item x="358"/>
        <item x="523"/>
        <item x="901"/>
        <item x="361"/>
        <item x="355"/>
        <item x="363"/>
        <item x="364"/>
        <item x="365"/>
        <item x="366"/>
        <item x="367"/>
        <item x="368"/>
        <item x="369"/>
        <item x="370"/>
        <item x="371"/>
        <item x="372"/>
        <item x="373"/>
        <item x="374"/>
        <item x="375"/>
        <item x="376"/>
        <item x="377"/>
        <item x="544"/>
        <item x="379"/>
        <item x="892"/>
        <item x="381"/>
        <item x="382"/>
        <item x="383"/>
        <item x="384"/>
        <item x="385"/>
        <item x="386"/>
        <item x="387"/>
        <item x="388"/>
        <item x="768"/>
        <item x="390"/>
        <item x="391"/>
        <item x="392"/>
        <item x="539"/>
        <item x="394"/>
        <item x="395"/>
        <item x="396"/>
        <item x="397"/>
        <item x="398"/>
        <item x="400"/>
        <item x="401"/>
        <item x="402"/>
        <item x="873"/>
        <item x="405"/>
        <item x="829"/>
        <item x="865"/>
        <item x="408"/>
        <item x="409"/>
        <item x="404"/>
        <item x="811"/>
        <item x="838"/>
        <item x="412"/>
        <item x="872"/>
        <item x="414"/>
        <item x="415"/>
        <item x="416"/>
        <item x="857"/>
        <item x="418"/>
        <item x="419"/>
        <item x="420"/>
        <item x="421"/>
        <item x="845"/>
        <item x="423"/>
        <item x="424"/>
        <item x="795"/>
        <item x="426"/>
        <item x="427"/>
        <item x="428"/>
        <item x="429"/>
        <item x="431"/>
        <item x="432"/>
        <item x="433"/>
        <item x="434"/>
        <item x="435"/>
        <item x="436"/>
        <item x="439"/>
        <item x="440"/>
        <item x="441"/>
        <item x="442"/>
        <item x="761"/>
        <item x="444"/>
        <item x="445"/>
        <item x="446"/>
        <item x="447"/>
        <item x="448"/>
        <item x="449"/>
        <item x="450"/>
        <item x="417"/>
        <item x="777"/>
        <item x="453"/>
        <item x="454"/>
        <item x="455"/>
        <item x="456"/>
        <item x="457"/>
        <item x="458"/>
        <item x="813"/>
        <item x="460"/>
        <item x="461"/>
        <item x="462"/>
        <item x="464"/>
        <item x="671"/>
        <item x="466"/>
        <item x="815"/>
        <item x="468"/>
        <item x="469"/>
        <item x="818"/>
        <item x="471"/>
        <item x="472"/>
        <item x="473"/>
        <item x="474"/>
        <item x="722"/>
        <item x="814"/>
        <item x="477"/>
        <item x="627"/>
        <item x="757"/>
        <item x="480"/>
        <item x="481"/>
        <item x="482"/>
        <item x="483"/>
        <item x="797"/>
        <item x="724"/>
        <item x="315"/>
        <item x="487"/>
        <item x="752"/>
        <item x="781"/>
        <item x="491"/>
        <item x="492"/>
        <item x="733"/>
        <item x="494"/>
        <item x="505"/>
        <item x="785"/>
        <item x="787"/>
        <item x="788"/>
        <item x="498"/>
        <item x="177"/>
        <item x="773"/>
        <item x="557"/>
        <item x="501"/>
        <item x="502"/>
        <item x="503"/>
        <item x="504"/>
        <item x="759"/>
        <item x="763"/>
        <item x="507"/>
        <item x="508"/>
        <item x="509"/>
        <item x="510"/>
        <item x="511"/>
        <item x="512"/>
        <item x="513"/>
        <item x="725"/>
        <item x="515"/>
        <item x="736"/>
        <item x="517"/>
        <item x="518"/>
        <item x="519"/>
        <item x="520"/>
        <item x="521"/>
        <item x="522"/>
        <item x="711"/>
        <item x="524"/>
        <item x="525"/>
        <item x="526"/>
        <item x="702"/>
        <item x="528"/>
        <item x="529"/>
        <item x="530"/>
        <item x="531"/>
        <item x="532"/>
        <item x="533"/>
        <item x="534"/>
        <item x="535"/>
        <item x="536"/>
        <item x="537"/>
        <item x="538"/>
        <item x="131"/>
        <item x="541"/>
        <item x="542"/>
        <item x="543"/>
        <item x="713"/>
        <item x="545"/>
        <item x="546"/>
        <item x="547"/>
        <item x="548"/>
        <item x="549"/>
        <item x="550"/>
        <item x="551"/>
        <item x="552"/>
        <item x="553"/>
        <item x="554"/>
        <item x="555"/>
        <item x="410"/>
        <item x="641"/>
        <item x="558"/>
        <item x="559"/>
        <item x="560"/>
        <item x="561"/>
        <item x="562"/>
        <item x="563"/>
        <item x="564"/>
        <item x="565"/>
        <item x="566"/>
        <item x="567"/>
        <item x="568"/>
        <item x="569"/>
        <item x="570"/>
        <item x="571"/>
        <item x="647"/>
        <item x="342"/>
        <item x="573"/>
        <item x="574"/>
        <item x="575"/>
        <item x="601"/>
        <item x="577"/>
        <item x="578"/>
        <item x="579"/>
        <item x="580"/>
        <item x="484"/>
        <item x="582"/>
        <item x="583"/>
        <item x="181"/>
        <item x="585"/>
        <item x="586"/>
        <item x="587"/>
        <item x="588"/>
        <item x="600"/>
        <item x="591"/>
        <item x="592"/>
        <item x="593"/>
        <item x="594"/>
        <item x="595"/>
        <item x="506"/>
        <item x="596"/>
        <item x="597"/>
        <item x="598"/>
        <item x="599"/>
        <item x="233"/>
        <item x="589"/>
        <item x="603"/>
        <item x="605"/>
        <item x="606"/>
        <item x="607"/>
        <item x="608"/>
        <item x="609"/>
        <item x="610"/>
        <item x="611"/>
        <item x="612"/>
        <item x="438"/>
        <item x="613"/>
        <item x="614"/>
        <item x="615"/>
        <item x="616"/>
        <item x="617"/>
        <item x="618"/>
        <item x="619"/>
        <item x="620"/>
        <item x="621"/>
        <item x="622"/>
        <item x="623"/>
        <item x="624"/>
        <item x="602"/>
        <item x="625"/>
        <item x="626"/>
        <item x="459"/>
        <item x="628"/>
        <item x="629"/>
        <item x="630"/>
        <item x="631"/>
        <item x="632"/>
        <item x="633"/>
        <item x="634"/>
        <item x="635"/>
        <item x="637"/>
        <item x="638"/>
        <item x="639"/>
        <item x="640"/>
        <item x="572"/>
        <item x="642"/>
        <item x="643"/>
        <item x="540"/>
        <item x="645"/>
        <item x="556"/>
        <item x="465"/>
        <item x="648"/>
        <item x="649"/>
        <item x="650"/>
        <item x="651"/>
        <item x="652"/>
        <item x="653"/>
        <item x="654"/>
        <item x="655"/>
        <item x="656"/>
        <item x="476"/>
        <item x="658"/>
        <item x="659"/>
        <item x="660"/>
        <item x="661"/>
        <item x="662"/>
        <item x="663"/>
        <item x="664"/>
        <item x="666"/>
        <item x="667"/>
        <item x="668"/>
        <item x="669"/>
        <item x="670"/>
        <item x="665"/>
        <item x="317"/>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500"/>
        <item x="703"/>
        <item x="704"/>
        <item x="705"/>
        <item x="706"/>
        <item x="281"/>
        <item x="707"/>
        <item x="708"/>
        <item x="709"/>
        <item x="710"/>
        <item x="359"/>
        <item x="712"/>
        <item x="360"/>
        <item x="714"/>
        <item x="715"/>
        <item x="716"/>
        <item x="717"/>
        <item x="718"/>
        <item x="719"/>
        <item x="720"/>
        <item x="721"/>
        <item x="99"/>
        <item x="723"/>
        <item x="490"/>
        <item x="322"/>
        <item x="726"/>
        <item x="727"/>
        <item x="728"/>
        <item x="729"/>
        <item x="730"/>
        <item x="731"/>
        <item x="732"/>
        <item x="399"/>
        <item x="213"/>
        <item x="488"/>
        <item x="734"/>
        <item x="735"/>
        <item x="497"/>
        <item x="737"/>
        <item x="738"/>
        <item x="739"/>
        <item x="740"/>
        <item x="741"/>
        <item x="742"/>
        <item x="743"/>
        <item x="744"/>
        <item x="745"/>
        <item x="746"/>
        <item x="747"/>
        <item x="748"/>
        <item x="749"/>
        <item x="750"/>
        <item x="751"/>
        <item x="344"/>
        <item x="753"/>
        <item x="493"/>
        <item x="755"/>
        <item x="756"/>
        <item x="430"/>
        <item x="758"/>
        <item x="347"/>
        <item x="636"/>
        <item x="760"/>
        <item x="1"/>
        <item x="762"/>
        <item x="489"/>
        <item x="764"/>
        <item x="765"/>
        <item x="766"/>
        <item x="767"/>
        <item x="262"/>
        <item x="769"/>
        <item x="770"/>
        <item x="771"/>
        <item x="772"/>
        <item x="485"/>
        <item x="774"/>
        <item x="775"/>
        <item x="776"/>
        <item x="479"/>
        <item x="778"/>
        <item x="779"/>
        <item x="780"/>
        <item x="478"/>
        <item x="782"/>
        <item x="783"/>
        <item x="784"/>
        <item x="467"/>
        <item x="786"/>
        <item x="486"/>
        <item x="272"/>
        <item x="789"/>
        <item x="790"/>
        <item x="791"/>
        <item x="792"/>
        <item x="793"/>
        <item x="794"/>
        <item x="443"/>
        <item x="796"/>
        <item x="200"/>
        <item x="798"/>
        <item x="799"/>
        <item x="800"/>
        <item x="801"/>
        <item x="802"/>
        <item x="803"/>
        <item x="804"/>
        <item x="805"/>
        <item x="806"/>
        <item x="807"/>
        <item x="808"/>
        <item x="809"/>
        <item x="451"/>
        <item x="812"/>
        <item x="236"/>
        <item x="470"/>
        <item x="422"/>
        <item x="475"/>
        <item x="816"/>
        <item x="817"/>
        <item x="406"/>
        <item x="819"/>
        <item x="820"/>
        <item x="821"/>
        <item x="822"/>
        <item x="823"/>
        <item x="824"/>
        <item x="825"/>
        <item x="826"/>
        <item x="827"/>
        <item x="828"/>
        <item x="452"/>
        <item x="830"/>
        <item x="831"/>
        <item x="832"/>
        <item x="833"/>
        <item x="834"/>
        <item x="835"/>
        <item x="836"/>
        <item x="837"/>
        <item x="411"/>
        <item x="839"/>
        <item x="840"/>
        <item x="841"/>
        <item x="842"/>
        <item x="843"/>
        <item x="844"/>
        <item x="413"/>
        <item x="846"/>
        <item x="847"/>
        <item x="135"/>
        <item x="849"/>
        <item x="850"/>
        <item x="852"/>
        <item x="853"/>
        <item x="854"/>
        <item x="855"/>
        <item x="362"/>
        <item x="858"/>
        <item x="851"/>
        <item x="859"/>
        <item x="393"/>
        <item x="861"/>
        <item x="862"/>
        <item x="863"/>
        <item x="864"/>
        <item x="378"/>
        <item x="856"/>
        <item x="866"/>
        <item x="867"/>
        <item x="868"/>
        <item x="348"/>
        <item x="389"/>
        <item x="871"/>
        <item x="337"/>
        <item x="380"/>
        <item x="874"/>
        <item x="875"/>
        <item x="876"/>
        <item x="877"/>
        <item x="353"/>
        <item x="243"/>
        <item x="880"/>
        <item x="881"/>
        <item x="882"/>
        <item x="883"/>
        <item x="884"/>
        <item x="885"/>
        <item x="886"/>
        <item x="887"/>
        <item x="12"/>
        <item x="889"/>
        <item x="890"/>
        <item x="891"/>
        <item x="294"/>
        <item x="893"/>
        <item x="219"/>
        <item x="895"/>
        <item x="896"/>
        <item x="897"/>
        <item x="898"/>
        <item x="899"/>
        <item x="900"/>
        <item x="329"/>
        <item x="333"/>
        <item x="902"/>
        <item x="903"/>
        <item x="341"/>
        <item x="328"/>
        <item x="343"/>
        <item x="30"/>
        <item x="267"/>
        <item x="909"/>
        <item x="278"/>
        <item x="911"/>
        <item x="912"/>
        <item x="913"/>
        <item x="299"/>
        <item x="65"/>
        <item x="916"/>
        <item x="917"/>
        <item x="918"/>
        <item x="280"/>
        <item x="232"/>
        <item x="921"/>
        <item x="922"/>
        <item x="301"/>
        <item x="924"/>
        <item x="304"/>
        <item x="926"/>
        <item x="927"/>
        <item x="928"/>
        <item x="287"/>
        <item x="930"/>
        <item x="931"/>
        <item x="932"/>
        <item x="933"/>
        <item x="934"/>
        <item x="935"/>
        <item x="309"/>
        <item x="937"/>
        <item x="938"/>
        <item x="288"/>
        <item x="940"/>
        <item x="941"/>
        <item x="942"/>
        <item x="943"/>
        <item x="944"/>
        <item x="945"/>
        <item x="946"/>
        <item x="947"/>
        <item x="948"/>
        <item x="204"/>
        <item x="950"/>
        <item x="951"/>
        <item x="225"/>
        <item x="953"/>
        <item x="954"/>
        <item x="289"/>
        <item x="810"/>
        <item x="956"/>
        <item x="957"/>
        <item x="958"/>
        <item x="187"/>
        <item x="224"/>
        <item x="961"/>
        <item x="962"/>
        <item x="963"/>
        <item x="964"/>
        <item x="965"/>
        <item x="966"/>
        <item x="220"/>
        <item x="968"/>
        <item x="969"/>
        <item x="234"/>
        <item x="126"/>
        <item x="255"/>
        <item x="256"/>
        <item x="975"/>
        <item x="976"/>
        <item x="246"/>
        <item x="978"/>
        <item x="251"/>
        <item x="980"/>
        <item x="252"/>
        <item x="982"/>
        <item x="983"/>
        <item x="984"/>
        <item x="235"/>
        <item x="986"/>
        <item x="987"/>
        <item x="228"/>
        <item x="988"/>
        <item x="989"/>
        <item x="254"/>
        <item x="991"/>
        <item x="992"/>
        <item x="993"/>
        <item x="238"/>
        <item x="995"/>
        <item x="996"/>
        <item x="997"/>
        <item x="998"/>
        <item x="999"/>
        <item x="132"/>
        <item x="1001"/>
        <item x="1002"/>
        <item x="1003"/>
        <item x="1004"/>
        <item x="1006"/>
        <item x="231"/>
        <item x="1008"/>
        <item x="1009"/>
        <item x="463"/>
        <item x="222"/>
        <item x="1011"/>
        <item x="1012"/>
        <item x="1013"/>
        <item x="1014"/>
        <item x="1015"/>
        <item x="1016"/>
        <item x="1017"/>
        <item x="1018"/>
        <item x="1019"/>
        <item x="161"/>
        <item x="1021"/>
        <item x="223"/>
        <item x="1023"/>
        <item x="1024"/>
        <item x="1025"/>
        <item x="1026"/>
        <item x="1027"/>
        <item x="188"/>
        <item x="1029"/>
        <item x="1030"/>
        <item x="1031"/>
        <item x="1032"/>
        <item x="1033"/>
        <item x="1034"/>
        <item x="1035"/>
        <item x="167"/>
        <item x="1037"/>
        <item x="1038"/>
        <item x="1039"/>
        <item x="1040"/>
        <item x="1041"/>
        <item x="1042"/>
        <item x="1043"/>
        <item x="1005"/>
        <item x="1044"/>
        <item x="1045"/>
        <item x="125"/>
        <item x="1047"/>
        <item x="1048"/>
        <item x="1049"/>
        <item x="1050"/>
        <item x="1051"/>
        <item x="1052"/>
        <item x="1053"/>
        <item x="1054"/>
        <item x="1055"/>
        <item x="1056"/>
        <item x="1057"/>
        <item x="1058"/>
        <item x="173"/>
        <item x="130"/>
        <item x="153"/>
        <item x="1062"/>
        <item x="1063"/>
        <item x="1064"/>
        <item x="41"/>
        <item x="133"/>
        <item x="1067"/>
        <item x="154"/>
        <item x="1069"/>
        <item x="1070"/>
        <item x="1071"/>
        <item x="1072"/>
        <item x="1073"/>
        <item x="80"/>
        <item x="1075"/>
        <item x="1076"/>
        <item x="1077"/>
        <item x="1078"/>
        <item x="1079"/>
        <item x="1080"/>
        <item x="1081"/>
        <item x="1082"/>
        <item x="1083"/>
        <item x="83"/>
        <item x="1085"/>
        <item x="1087"/>
        <item x="117"/>
        <item x="1089"/>
        <item x="2"/>
        <item x="3"/>
        <item x="1092"/>
        <item x="1093"/>
        <item x="1094"/>
        <item x="1095"/>
        <item x="1096"/>
        <item x="1097"/>
        <item x="1098"/>
        <item x="48"/>
        <item x="1100"/>
        <item x="1101"/>
        <item x="1102"/>
        <item x="1103"/>
        <item x="1104"/>
        <item x="9"/>
        <item x="1106"/>
        <item x="1107"/>
        <item x="1108"/>
        <item x="1109"/>
        <item x="1110"/>
        <item x="1111"/>
        <item x="1112"/>
        <item x="1113"/>
        <item x="1114"/>
        <item x="1115"/>
        <item x="1116"/>
        <item x="1117"/>
        <item x="1118"/>
        <item x="1119"/>
        <item x="1120"/>
        <item x="1121"/>
        <item x="1122"/>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60"/>
        <item x="1161"/>
        <item x="1162"/>
        <item x="1163"/>
        <item x="1164"/>
        <item x="1165"/>
        <item x="1166"/>
        <item x="1168"/>
        <item x="1169"/>
        <item x="1170"/>
        <item x="1171"/>
        <item x="1172"/>
        <item x="1173"/>
        <item x="1167"/>
        <item x="1174"/>
        <item x="1175"/>
        <item x="1176"/>
        <item x="1177"/>
        <item x="1178"/>
        <item x="1179"/>
        <item x="1159"/>
        <item x="848"/>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6"/>
        <item x="1217"/>
        <item x="1218"/>
        <item x="1219"/>
        <item x="1220"/>
        <item x="1221"/>
        <item x="1222"/>
        <item x="1223"/>
        <item x="1224"/>
        <item x="1225"/>
        <item x="1226"/>
        <item x="1227"/>
        <item x="1228"/>
        <item x="1229"/>
        <item x="1230"/>
        <item x="1231"/>
        <item x="60"/>
        <item x="1215"/>
        <item x="1232"/>
        <item x="1233"/>
        <item x="1234"/>
        <item x="1235"/>
        <item x="1236"/>
        <item x="1237"/>
        <item x="1240"/>
        <item x="1241"/>
        <item x="1242"/>
        <item x="1243"/>
        <item x="1244"/>
        <item x="1245"/>
        <item x="1246"/>
        <item x="1247"/>
        <item x="1248"/>
        <item x="1249"/>
        <item x="1238"/>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8"/>
        <item x="1309"/>
        <item x="1310"/>
        <item x="1311"/>
        <item x="1239"/>
        <item x="1277"/>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06"/>
        <item x="1307"/>
        <item x="1340"/>
        <item x="1341"/>
        <item x="1342"/>
        <item x="1343"/>
        <item x="1344"/>
        <item x="590"/>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6"/>
        <item x="1427"/>
        <item x="1428"/>
        <item x="1429"/>
        <item x="1430"/>
        <item x="1431"/>
        <item x="1432"/>
        <item x="1433"/>
        <item x="1434"/>
        <item x="1435"/>
        <item x="1436"/>
        <item x="1437"/>
        <item x="1438"/>
        <item x="1439"/>
        <item x="1425"/>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02"/>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9"/>
        <item x="1600"/>
        <item x="1601"/>
        <item x="1602"/>
        <item x="1603"/>
        <item x="1604"/>
        <item x="1605"/>
        <item x="1715"/>
        <item x="1606"/>
        <item x="1607"/>
        <item x="1608"/>
        <item x="1609"/>
        <item x="1610"/>
        <item x="1611"/>
        <item x="1563"/>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598"/>
        <item x="1703"/>
        <item x="1704"/>
        <item x="1705"/>
        <item x="1706"/>
        <item x="1707"/>
        <item x="1708"/>
        <item x="1709"/>
        <item x="1710"/>
        <item x="1711"/>
        <item x="1712"/>
        <item x="1713"/>
        <item x="1714"/>
      </items>
    </pivotField>
    <pivotField compact="0" outline="0" showAll="0" defaultSubtotal="0"/>
    <pivotField compact="0" outline="0" showAll="0" defaultSubtotal="0"/>
    <pivotField axis="axisRow" compact="0" outline="0" showAll="0" defaultSubtotal="0">
      <items count="42">
        <item x="16"/>
        <item x="12"/>
        <item x="1"/>
        <item x="17"/>
        <item x="7"/>
        <item x="14"/>
        <item x="0"/>
        <item x="5"/>
        <item x="11"/>
        <item x="6"/>
        <item x="9"/>
        <item x="19"/>
        <item x="2"/>
        <item x="21"/>
        <item x="13"/>
        <item x="41"/>
        <item x="10"/>
        <item x="4"/>
        <item x="22"/>
        <item x="26"/>
        <item x="15"/>
        <item x="8"/>
        <item x="20"/>
        <item x="38"/>
        <item x="18"/>
        <item x="3"/>
        <item x="24"/>
        <item x="23"/>
        <item x="27"/>
        <item x="36"/>
        <item x="28"/>
        <item x="30"/>
        <item x="31"/>
        <item x="32"/>
        <item x="33"/>
        <item x="34"/>
        <item x="29"/>
        <item x="35"/>
        <item x="25"/>
        <item x="37"/>
        <item x="39"/>
        <item x="40"/>
      </items>
    </pivotField>
    <pivotField axis="axisRow" compact="0" outline="0" showAll="0" defaultSubtotal="0">
      <items count="13">
        <item x="0"/>
        <item x="9"/>
        <item x="4"/>
        <item x="8"/>
        <item x="10"/>
        <item x="1"/>
        <item x="3"/>
        <item x="5"/>
        <item x="7"/>
        <item x="6"/>
        <item x="2"/>
        <item x="12"/>
        <item x="11"/>
      </items>
    </pivotField>
    <pivotField axis="axisRow" compact="0" outline="0" showAll="0" defaultSubtotal="0">
      <items count="1733">
        <item x="0"/>
        <item x="876"/>
        <item x="1713"/>
        <item x="6"/>
        <item x="7"/>
        <item x="8"/>
        <item x="1084"/>
        <item x="10"/>
        <item x="11"/>
        <item x="13"/>
        <item x="14"/>
        <item x="15"/>
        <item x="16"/>
        <item x="17"/>
        <item x="18"/>
        <item x="19"/>
        <item x="4"/>
        <item x="1025"/>
        <item x="5"/>
        <item x="21"/>
        <item x="22"/>
        <item x="23"/>
        <item x="25"/>
        <item x="34"/>
        <item x="29"/>
        <item x="27"/>
        <item x="28"/>
        <item x="31"/>
        <item x="33"/>
        <item x="35"/>
        <item x="36"/>
        <item x="37"/>
        <item x="38"/>
        <item x="39"/>
        <item x="40"/>
        <item x="1121"/>
        <item x="42"/>
        <item x="43"/>
        <item x="44"/>
        <item x="45"/>
        <item x="46"/>
        <item x="47"/>
        <item x="1097"/>
        <item x="50"/>
        <item x="51"/>
        <item x="53"/>
        <item x="54"/>
        <item x="55"/>
        <item x="56"/>
        <item x="57"/>
        <item x="58"/>
        <item x="59"/>
        <item x="1103"/>
        <item x="61"/>
        <item x="62"/>
        <item x="63"/>
        <item x="64"/>
        <item x="1086"/>
        <item x="66"/>
        <item x="67"/>
        <item x="68"/>
        <item x="69"/>
        <item x="70"/>
        <item x="71"/>
        <item x="72"/>
        <item x="73"/>
        <item x="74"/>
        <item x="75"/>
        <item x="76"/>
        <item x="77"/>
        <item x="78"/>
        <item x="79"/>
        <item x="1088"/>
        <item x="81"/>
        <item x="82"/>
        <item x="1089"/>
        <item x="84"/>
        <item x="85"/>
        <item x="974"/>
        <item x="86"/>
        <item x="87"/>
        <item x="88"/>
        <item x="89"/>
        <item x="90"/>
        <item x="91"/>
        <item x="93"/>
        <item x="92"/>
        <item x="94"/>
        <item x="95"/>
        <item x="96"/>
        <item x="97"/>
        <item x="98"/>
        <item x="502"/>
        <item x="100"/>
        <item x="101"/>
        <item x="1007"/>
        <item x="103"/>
        <item x="104"/>
        <item x="105"/>
        <item x="106"/>
        <item x="107"/>
        <item x="108"/>
        <item x="109"/>
        <item x="110"/>
        <item x="111"/>
        <item x="112"/>
        <item x="113"/>
        <item x="114"/>
        <item x="115"/>
        <item x="116"/>
        <item x="902"/>
        <item x="118"/>
        <item x="119"/>
        <item x="120"/>
        <item x="121"/>
        <item x="122"/>
        <item x="123"/>
        <item x="124"/>
        <item x="1064"/>
        <item x="127"/>
        <item x="128"/>
        <item x="129"/>
        <item x="1082"/>
        <item x="1066"/>
        <item x="134"/>
        <item x="136"/>
        <item x="138"/>
        <item x="140"/>
        <item x="141"/>
        <item x="142"/>
        <item x="1058"/>
        <item x="143"/>
        <item x="1059"/>
        <item x="1063"/>
        <item x="1072"/>
        <item x="144"/>
        <item x="145"/>
        <item x="146"/>
        <item x="148"/>
        <item x="150"/>
        <item x="139"/>
        <item x="147"/>
        <item x="926"/>
        <item x="154"/>
        <item x="156"/>
        <item x="157"/>
        <item x="158"/>
        <item x="159"/>
        <item x="1034"/>
        <item x="161"/>
        <item x="162"/>
        <item x="163"/>
        <item x="1017"/>
        <item x="164"/>
        <item x="970"/>
        <item x="171"/>
        <item x="173"/>
        <item x="149"/>
        <item x="174"/>
        <item x="169"/>
        <item x="177"/>
        <item x="151"/>
        <item x="178"/>
        <item x="179"/>
        <item x="1044"/>
        <item x="181"/>
        <item x="182"/>
        <item x="183"/>
        <item x="184"/>
        <item x="185"/>
        <item x="1057"/>
        <item x="188"/>
        <item x="189"/>
        <item x="192"/>
        <item x="193"/>
        <item x="194"/>
        <item x="196"/>
        <item x="197"/>
        <item x="946"/>
        <item x="201"/>
        <item x="200"/>
        <item x="204"/>
        <item x="205"/>
        <item x="206"/>
        <item x="208"/>
        <item x="210"/>
        <item x="215"/>
        <item x="217"/>
        <item x="213"/>
        <item x="214"/>
        <item x="991"/>
        <item x="220"/>
        <item x="971"/>
        <item x="202"/>
        <item x="1019"/>
        <item x="207"/>
        <item x="190"/>
        <item x="982"/>
        <item x="1004"/>
        <item x="997"/>
        <item x="216"/>
        <item x="225"/>
        <item x="226"/>
        <item x="987"/>
        <item x="228"/>
        <item x="229"/>
        <item x="903"/>
        <item x="211"/>
        <item x="976"/>
        <item x="496"/>
        <item x="978"/>
        <item x="236"/>
        <item x="401"/>
        <item x="238"/>
        <item x="239"/>
        <item x="241"/>
        <item x="240"/>
        <item x="920"/>
        <item x="243"/>
        <item x="244"/>
        <item x="246"/>
        <item x="247"/>
        <item x="248"/>
        <item x="949"/>
        <item x="967"/>
        <item x="643"/>
        <item x="249"/>
        <item x="252"/>
        <item x="968"/>
        <item x="952"/>
        <item x="257"/>
        <item x="260"/>
        <item x="258"/>
        <item x="259"/>
        <item x="423"/>
        <item x="264"/>
        <item x="265"/>
        <item x="268"/>
        <item x="262"/>
        <item x="263"/>
        <item x="270"/>
        <item x="969"/>
        <item x="267"/>
        <item x="269"/>
        <item x="956"/>
        <item x="273"/>
        <item x="275"/>
        <item x="276"/>
        <item x="957"/>
        <item x="167"/>
        <item x="274"/>
        <item x="964"/>
        <item x="278"/>
        <item x="493"/>
        <item x="280"/>
        <item x="285"/>
        <item x="922"/>
        <item x="866"/>
        <item x="933"/>
        <item x="289"/>
        <item x="281"/>
        <item x="282"/>
        <item x="283"/>
        <item x="290"/>
        <item x="291"/>
        <item x="292"/>
        <item x="936"/>
        <item x="295"/>
        <item x="297"/>
        <item x="904"/>
        <item x="299"/>
        <item x="875"/>
        <item x="301"/>
        <item x="302"/>
        <item x="305"/>
        <item x="309"/>
        <item x="313"/>
        <item x="312"/>
        <item x="885"/>
        <item x="315"/>
        <item x="319"/>
        <item x="294"/>
        <item x="296"/>
        <item x="304"/>
        <item x="317"/>
        <item x="318"/>
        <item x="320"/>
        <item x="601"/>
        <item x="901"/>
        <item x="323"/>
        <item x="325"/>
        <item x="256"/>
        <item x="917"/>
        <item x="307"/>
        <item x="310"/>
        <item x="311"/>
        <item x="322"/>
        <item x="324"/>
        <item x="329"/>
        <item x="330"/>
        <item x="891"/>
        <item x="333"/>
        <item x="334"/>
        <item x="337"/>
        <item x="338"/>
        <item x="331"/>
        <item x="341"/>
        <item x="867"/>
        <item x="344"/>
        <item x="907"/>
        <item x="911"/>
        <item x="348"/>
        <item x="349"/>
        <item x="351"/>
        <item x="912"/>
        <item x="198"/>
        <item x="353"/>
        <item x="905"/>
        <item x="345"/>
        <item x="350"/>
        <item x="435"/>
        <item x="356"/>
        <item x="335"/>
        <item x="898"/>
        <item x="360"/>
        <item x="355"/>
        <item x="357"/>
        <item x="354"/>
        <item x="362"/>
        <item x="363"/>
        <item x="364"/>
        <item x="165"/>
        <item x="365"/>
        <item x="366"/>
        <item x="367"/>
        <item x="368"/>
        <item x="370"/>
        <item x="372"/>
        <item x="374"/>
        <item x="373"/>
        <item x="376"/>
        <item x="378"/>
        <item x="380"/>
        <item x="381"/>
        <item x="383"/>
        <item x="371"/>
        <item x="375"/>
        <item x="889"/>
        <item x="382"/>
        <item x="384"/>
        <item x="385"/>
        <item x="386"/>
        <item x="394"/>
        <item x="397"/>
        <item x="400"/>
        <item x="388"/>
        <item x="389"/>
        <item x="390"/>
        <item x="393"/>
        <item x="396"/>
        <item x="398"/>
        <item x="399"/>
        <item x="402"/>
        <item x="403"/>
        <item x="826"/>
        <item x="862"/>
        <item x="407"/>
        <item x="870"/>
        <item x="410"/>
        <item x="808"/>
        <item x="414"/>
        <item x="417"/>
        <item x="418"/>
        <item x="406"/>
        <item x="869"/>
        <item x="412"/>
        <item x="413"/>
        <item x="421"/>
        <item x="422"/>
        <item x="424"/>
        <item x="425"/>
        <item x="842"/>
        <item x="426"/>
        <item x="427"/>
        <item x="845"/>
        <item x="854"/>
        <item x="416"/>
        <item x="430"/>
        <item x="431"/>
        <item x="429"/>
        <item x="433"/>
        <item x="434"/>
        <item x="437"/>
        <item x="442"/>
        <item x="443"/>
        <item x="432"/>
        <item x="438"/>
        <item x="439"/>
        <item x="444"/>
        <item x="445"/>
        <item x="446"/>
        <item x="447"/>
        <item x="448"/>
        <item x="415"/>
        <item x="450"/>
        <item x="453"/>
        <item x="454"/>
        <item x="455"/>
        <item x="810"/>
        <item x="458"/>
        <item x="457"/>
        <item x="452"/>
        <item x="459"/>
        <item x="461"/>
        <item x="463"/>
        <item x="815"/>
        <item x="468"/>
        <item x="812"/>
        <item x="857"/>
        <item x="32"/>
        <item x="155"/>
        <item x="578"/>
        <item x="306"/>
        <item x="326"/>
        <item x="513"/>
        <item x="339"/>
        <item x="641"/>
        <item x="536"/>
        <item x="419"/>
        <item x="436"/>
        <item x="668"/>
        <item x="466"/>
        <item x="835"/>
        <item x="470"/>
        <item x="469"/>
        <item x="792"/>
        <item x="811"/>
        <item x="719"/>
        <item x="474"/>
        <item x="754"/>
        <item x="624"/>
        <item x="477"/>
        <item x="478"/>
        <item x="479"/>
        <item x="480"/>
        <item x="794"/>
        <item x="749"/>
        <item x="721"/>
        <item x="484"/>
        <item x="314"/>
        <item x="488"/>
        <item x="489"/>
        <item x="774"/>
        <item x="730"/>
        <item x="554"/>
        <item x="491"/>
        <item x="782"/>
        <item x="784"/>
        <item x="785"/>
        <item x="573"/>
        <item x="176"/>
        <item x="770"/>
        <item x="765"/>
        <item x="498"/>
        <item x="499"/>
        <item x="500"/>
        <item x="501"/>
        <item x="756"/>
        <item x="760"/>
        <item x="504"/>
        <item x="758"/>
        <item x="495"/>
        <item x="505"/>
        <item x="506"/>
        <item x="507"/>
        <item x="508"/>
        <item x="509"/>
        <item x="510"/>
        <item x="722"/>
        <item x="512"/>
        <item x="733"/>
        <item x="519"/>
        <item x="517"/>
        <item m="1" x="1715"/>
        <item x="525"/>
        <item x="515"/>
        <item x="516"/>
        <item x="518"/>
        <item x="521"/>
        <item x="523"/>
        <item x="699"/>
        <item x="175"/>
        <item x="708"/>
        <item x="514"/>
        <item x="526"/>
        <item x="527"/>
        <item x="530"/>
        <item x="532"/>
        <item x="534"/>
        <item x="528"/>
        <item x="533"/>
        <item x="535"/>
        <item x="131"/>
        <item x="538"/>
        <item x="539"/>
        <item x="587"/>
        <item x="540"/>
        <item x="542"/>
        <item x="710"/>
        <item x="543"/>
        <item x="545"/>
        <item x="581"/>
        <item x="544"/>
        <item x="546"/>
        <item x="549"/>
        <item x="408"/>
        <item x="369"/>
        <item x="529"/>
        <item x="547"/>
        <item x="548"/>
        <item x="550"/>
        <item x="638"/>
        <item x="555"/>
        <item x="557"/>
        <item x="559"/>
        <item sd="0" x="561"/>
        <item x="562"/>
        <item x="564"/>
        <item x="565"/>
        <item x="568"/>
        <item x="644"/>
        <item x="556"/>
        <item x="558"/>
        <item x="566"/>
        <item x="571"/>
        <item x="574"/>
        <item x="575"/>
        <item x="465"/>
        <item x="551"/>
        <item x="552"/>
        <item x="560"/>
        <item x="563"/>
        <item x="576"/>
        <item x="577"/>
        <item x="481"/>
        <item x="580"/>
        <item x="585"/>
        <item x="582"/>
        <item x="583"/>
        <item x="598"/>
        <item x="584"/>
        <item x="588"/>
        <item x="572"/>
        <item x="589"/>
        <item x="590"/>
        <item x="567"/>
        <item x="570"/>
        <item x="597"/>
        <item x="591"/>
        <item x="592"/>
        <item x="593"/>
        <item x="594"/>
        <item x="595"/>
        <item x="586"/>
        <item x="503"/>
        <item x="511"/>
        <item x="602"/>
        <item x="604"/>
        <item x="596"/>
        <item x="600"/>
        <item x="541"/>
        <item x="605"/>
        <item x="609"/>
        <item x="607"/>
        <item x="608"/>
        <item x="170"/>
        <item x="612"/>
        <item x="614"/>
        <item x="615"/>
        <item x="617"/>
        <item x="610"/>
        <item x="611"/>
        <item x="616"/>
        <item x="606"/>
        <item x="618"/>
        <item x="619"/>
        <item x="599"/>
        <item x="392"/>
        <item x="620"/>
        <item x="621"/>
        <item x="456"/>
        <item x="625"/>
        <item x="623"/>
        <item x="626"/>
        <item x="629"/>
        <item x="630"/>
        <item x="631"/>
        <item x="632"/>
        <item x="627"/>
        <item x="633"/>
        <item x="634"/>
        <item x="628"/>
        <item sd="0" x="492"/>
        <item x="636"/>
        <item x="637"/>
        <item x="635"/>
        <item x="622"/>
        <item x="639"/>
        <item x="569"/>
        <item x="537"/>
        <item x="642"/>
        <item x="553"/>
        <item x="462"/>
        <item x="646"/>
        <item x="647"/>
        <item x="648"/>
        <item x="649"/>
        <item x="650"/>
        <item x="653"/>
        <item x="656"/>
        <item x="640"/>
        <item x="657"/>
        <item x="658"/>
        <item x="661"/>
        <item x="663"/>
        <item x="664"/>
        <item x="666"/>
        <item x="667"/>
        <item x="524"/>
        <item x="579"/>
        <item x="651"/>
        <item x="662"/>
        <item x="645"/>
        <item x="652"/>
        <item x="473"/>
        <item x="655"/>
        <item x="316"/>
        <item x="670"/>
        <item x="671"/>
        <item x="672"/>
        <item x="673"/>
        <item x="674"/>
        <item x="675"/>
        <item x="677"/>
        <item x="678"/>
        <item x="520"/>
        <item x="676"/>
        <item x="679"/>
        <item x="669"/>
        <item x="680"/>
        <item x="681"/>
        <item x="682"/>
        <item x="683"/>
        <item x="685"/>
        <item x="689"/>
        <item x="691"/>
        <item x="694"/>
        <item x="695"/>
        <item x="698"/>
        <item x="497"/>
        <item x="700"/>
        <item x="659"/>
        <item x="660"/>
        <item x="684"/>
        <item x="690"/>
        <item x="692"/>
        <item x="696"/>
        <item x="701"/>
        <item x="702"/>
        <item x="191"/>
        <item x="703"/>
        <item x="697"/>
        <item x="704"/>
        <item x="706"/>
        <item x="358"/>
        <item x="707"/>
        <item x="709"/>
        <item x="359"/>
        <item x="713"/>
        <item x="693"/>
        <item x="714"/>
        <item x="715"/>
        <item x="716"/>
        <item x="717"/>
        <item x="718"/>
        <item x="99"/>
        <item x="487"/>
        <item x="723"/>
        <item x="724"/>
        <item x="725"/>
        <item x="726"/>
        <item x="727"/>
        <item x="728"/>
        <item x="729"/>
        <item x="209"/>
        <item x="212"/>
        <item x="485"/>
        <item x="732"/>
        <item x="494"/>
        <item x="734"/>
        <item x="735"/>
        <item x="736"/>
        <item x="737"/>
        <item x="20"/>
        <item x="738"/>
        <item x="739"/>
        <item x="740"/>
        <item x="741"/>
        <item x="743"/>
        <item x="745"/>
        <item x="746"/>
        <item x="747"/>
        <item x="748"/>
        <item x="750"/>
        <item x="490"/>
        <item x="752"/>
        <item x="753"/>
        <item x="428"/>
        <item x="755"/>
        <item x="757"/>
        <item x="1"/>
        <item x="759"/>
        <item x="486"/>
        <item x="761"/>
        <item x="762"/>
        <item x="763"/>
        <item x="764"/>
        <item x="261"/>
        <item x="766"/>
        <item x="767"/>
        <item x="482"/>
        <item x="771"/>
        <item x="772"/>
        <item x="773"/>
        <item x="476"/>
        <item x="775"/>
        <item x="776"/>
        <item x="475"/>
        <item x="779"/>
        <item x="781"/>
        <item x="464"/>
        <item x="483"/>
        <item x="271"/>
        <item x="24"/>
        <item x="786"/>
        <item x="787"/>
        <item x="788"/>
        <item x="789"/>
        <item x="777"/>
        <item x="790"/>
        <item x="791"/>
        <item x="441"/>
        <item x="688"/>
        <item x="793"/>
        <item x="199"/>
        <item x="795"/>
        <item x="272"/>
        <item x="796"/>
        <item x="797"/>
        <item x="798"/>
        <item x="799"/>
        <item x="800"/>
        <item x="801"/>
        <item x="802"/>
        <item x="803"/>
        <item x="804"/>
        <item x="805"/>
        <item x="806"/>
        <item x="809"/>
        <item x="467"/>
        <item x="420"/>
        <item x="472"/>
        <item x="813"/>
        <item x="814"/>
        <item x="404"/>
        <item x="816"/>
        <item x="817"/>
        <item x="819"/>
        <item x="820"/>
        <item x="821"/>
        <item x="823"/>
        <item x="824"/>
        <item x="825"/>
        <item x="449"/>
        <item x="822"/>
        <item x="827"/>
        <item x="828"/>
        <item x="829"/>
        <item x="830"/>
        <item x="720"/>
        <item x="831"/>
        <item x="832"/>
        <item x="834"/>
        <item x="409"/>
        <item x="836"/>
        <item x="837"/>
        <item x="838"/>
        <item x="839"/>
        <item x="840"/>
        <item x="841"/>
        <item x="411"/>
        <item x="843"/>
        <item x="232"/>
        <item x="603"/>
        <item x="687"/>
        <item x="711"/>
        <item x="712"/>
        <item x="742"/>
        <item x="343"/>
        <item x="346"/>
        <item x="780"/>
        <item x="807"/>
        <item x="833"/>
        <item x="844"/>
        <item x="849"/>
        <item x="851"/>
        <item x="361"/>
        <item x="135"/>
        <item x="846"/>
        <item x="847"/>
        <item x="848"/>
        <item x="850"/>
        <item x="852"/>
        <item x="853"/>
        <item x="856"/>
        <item x="391"/>
        <item x="858"/>
        <item x="859"/>
        <item x="860"/>
        <item x="861"/>
        <item x="377"/>
        <item x="863"/>
        <item x="864"/>
        <item x="865"/>
        <item x="347"/>
        <item x="52"/>
        <item x="387"/>
        <item x="868"/>
        <item x="336"/>
        <item x="379"/>
        <item x="871"/>
        <item x="872"/>
        <item x="873"/>
        <item x="874"/>
        <item x="352"/>
        <item x="242"/>
        <item x="877"/>
        <item x="878"/>
        <item x="879"/>
        <item x="880"/>
        <item x="881"/>
        <item x="613"/>
        <item x="855"/>
        <item x="882"/>
        <item x="883"/>
        <item x="884"/>
        <item m="1" x="1718"/>
        <item x="886"/>
        <item x="887"/>
        <item x="888"/>
        <item x="293"/>
        <item x="890"/>
        <item x="218"/>
        <item x="892"/>
        <item x="893"/>
        <item x="894"/>
        <item x="895"/>
        <item x="897"/>
        <item x="328"/>
        <item x="899"/>
        <item x="332"/>
        <item x="340"/>
        <item x="896"/>
        <item x="327"/>
        <item x="342"/>
        <item x="30"/>
        <item x="137"/>
        <item x="665"/>
        <item x="266"/>
        <item x="906"/>
        <item m="1" x="1719"/>
        <item x="908"/>
        <item x="909"/>
        <item x="910"/>
        <item x="298"/>
        <item x="65"/>
        <item x="913"/>
        <item x="915"/>
        <item x="918"/>
        <item x="919"/>
        <item x="921"/>
        <item x="300"/>
        <item x="923"/>
        <item x="924"/>
        <item x="925"/>
        <item x="286"/>
        <item x="927"/>
        <item x="928"/>
        <item x="929"/>
        <item x="930"/>
        <item x="931"/>
        <item x="308"/>
        <item x="303"/>
        <item x="932"/>
        <item x="934"/>
        <item x="935"/>
        <item x="287"/>
        <item x="937"/>
        <item x="938"/>
        <item x="939"/>
        <item x="940"/>
        <item x="941"/>
        <item x="942"/>
        <item x="943"/>
        <item x="944"/>
        <item x="945"/>
        <item x="203"/>
        <item x="947"/>
        <item x="948"/>
        <item x="224"/>
        <item x="950"/>
        <item x="951"/>
        <item m="1" x="1723"/>
        <item x="953"/>
        <item x="954"/>
        <item x="955"/>
        <item x="186"/>
        <item x="223"/>
        <item x="49"/>
        <item x="958"/>
        <item x="960"/>
        <item x="961"/>
        <item x="959"/>
        <item x="962"/>
        <item x="963"/>
        <item x="965"/>
        <item x="966"/>
        <item x="233"/>
        <item x="254"/>
        <item x="255"/>
        <item x="972"/>
        <item x="245"/>
        <item x="975"/>
        <item x="250"/>
        <item x="977"/>
        <item x="251"/>
        <item x="979"/>
        <item x="980"/>
        <item x="981"/>
        <item x="234"/>
        <item x="983"/>
        <item x="984"/>
        <item x="985"/>
        <item x="986"/>
        <item x="253"/>
        <item x="988"/>
        <item x="989"/>
        <item x="990"/>
        <item x="992"/>
        <item x="993"/>
        <item x="994"/>
        <item x="995"/>
        <item x="996"/>
        <item x="132"/>
        <item x="998"/>
        <item x="999"/>
        <item x="1000"/>
        <item x="1001"/>
        <item x="1002"/>
        <item x="1003"/>
        <item x="230"/>
        <item x="1005"/>
        <item x="460"/>
        <item x="1006"/>
        <item x="744"/>
        <item x="221"/>
        <item x="1008"/>
        <item x="1009"/>
        <item x="180"/>
        <item x="1010"/>
        <item x="1011"/>
        <item x="1012"/>
        <item x="1014"/>
        <item x="1015"/>
        <item x="1016"/>
        <item x="160"/>
        <item x="1018"/>
        <item x="222"/>
        <item x="1020"/>
        <item x="1021"/>
        <item x="1022"/>
        <item x="1023"/>
        <item x="1024"/>
        <item x="187"/>
        <item x="1026"/>
        <item x="1027"/>
        <item x="1028"/>
        <item x="1029"/>
        <item x="1030"/>
        <item x="1031"/>
        <item x="1032"/>
        <item x="1033"/>
        <item x="166"/>
        <item x="1035"/>
        <item x="1036"/>
        <item x="1037"/>
        <item x="1038"/>
        <item x="1039"/>
        <item x="1040"/>
        <item x="1041"/>
        <item x="1042"/>
        <item x="1043"/>
        <item x="125"/>
        <item x="1045"/>
        <item x="1046"/>
        <item x="1047"/>
        <item x="1048"/>
        <item x="1049"/>
        <item x="1050"/>
        <item x="1051"/>
        <item x="1052"/>
        <item x="1053"/>
        <item x="1054"/>
        <item x="1055"/>
        <item m="1" x="1728"/>
        <item x="130"/>
        <item x="152"/>
        <item x="1060"/>
        <item x="1061"/>
        <item x="1062"/>
        <item x="41"/>
        <item x="133"/>
        <item x="1065"/>
        <item x="153"/>
        <item x="1067"/>
        <item x="1068"/>
        <item x="1069"/>
        <item x="1070"/>
        <item x="1071"/>
        <item x="80"/>
        <item x="1073"/>
        <item x="1074"/>
        <item x="1075"/>
        <item x="1076"/>
        <item x="1077"/>
        <item x="1078"/>
        <item x="1079"/>
        <item x="1080"/>
        <item x="1081"/>
        <item x="83"/>
        <item x="1083"/>
        <item x="168"/>
        <item x="471"/>
        <item m="1" x="1721"/>
        <item x="1085"/>
        <item x="117"/>
        <item x="1087"/>
        <item x="2"/>
        <item x="531"/>
        <item x="3"/>
        <item x="1090"/>
        <item x="1091"/>
        <item x="1092"/>
        <item x="1093"/>
        <item x="1094"/>
        <item x="1095"/>
        <item x="1096"/>
        <item x="48"/>
        <item x="1098"/>
        <item x="1099"/>
        <item x="1100"/>
        <item x="1101"/>
        <item x="1102"/>
        <item x="9"/>
        <item x="900"/>
        <item x="1105"/>
        <item x="1106"/>
        <item x="1107"/>
        <item x="1108"/>
        <item x="1109"/>
        <item x="1110"/>
        <item x="1111"/>
        <item x="1112"/>
        <item x="1113"/>
        <item x="1114"/>
        <item x="1115"/>
        <item x="1116"/>
        <item x="1117"/>
        <item x="1118"/>
        <item x="1119"/>
        <item x="1120"/>
        <item x="60"/>
        <item x="1013"/>
        <item x="1104"/>
        <item x="1123"/>
        <item x="1124"/>
        <item x="1125"/>
        <item x="1126"/>
        <item x="1127"/>
        <item x="973"/>
        <item x="1129"/>
        <item x="1130"/>
        <item x="1131"/>
        <item x="1132"/>
        <item x="440"/>
        <item x="1133"/>
        <item x="1134"/>
        <item x="1135"/>
        <item x="1136"/>
        <item x="1137"/>
        <item x="1138"/>
        <item x="1139"/>
        <item x="1140"/>
        <item x="321"/>
        <item x="1141"/>
        <item x="1143"/>
        <item x="1144"/>
        <item x="1145"/>
        <item x="1147"/>
        <item x="1148"/>
        <item x="1149"/>
        <item x="1150"/>
        <item x="1152"/>
        <item x="1153"/>
        <item x="1155"/>
        <item x="1157"/>
        <item x="1156"/>
        <item x="1159"/>
        <item x="1160"/>
        <item x="1161"/>
        <item x="1162"/>
        <item x="1163"/>
        <item x="1164"/>
        <item x="1165"/>
        <item x="1166"/>
        <item x="1167"/>
        <item x="1168"/>
        <item x="1169"/>
        <item x="1170"/>
        <item x="1171"/>
        <item x="1151"/>
        <item x="1172"/>
        <item x="1173"/>
        <item x="1175"/>
        <item x="1176"/>
        <item x="279"/>
        <item x="1174"/>
        <item x="1178"/>
        <item x="1179"/>
        <item x="1180"/>
        <item x="1182"/>
        <item x="1183"/>
        <item x="1184"/>
        <item x="705"/>
        <item x="1128"/>
        <item x="1185"/>
        <item x="1186"/>
        <item x="1187"/>
        <item x="1188"/>
        <item x="1189"/>
        <item x="1190"/>
        <item x="1191"/>
        <item x="1192"/>
        <item x="1193"/>
        <item x="1177"/>
        <item x="914"/>
        <item x="1194"/>
        <item x="1195"/>
        <item x="1196"/>
        <item x="1197"/>
        <item x="1198"/>
        <item x="1199"/>
        <item x="1200"/>
        <item x="1201"/>
        <item x="1202"/>
        <item x="1203"/>
        <item x="1205"/>
        <item x="1206"/>
        <item x="1207"/>
        <item x="1208"/>
        <item x="405"/>
        <item x="731"/>
        <item x="751"/>
        <item x="1204"/>
        <item x="1209"/>
        <item x="1210"/>
        <item x="1211"/>
        <item x="1213"/>
        <item x="1214"/>
        <item x="1215"/>
        <item x="1216"/>
        <item x="172"/>
        <item x="237"/>
        <item x="1217"/>
        <item x="1218"/>
        <item x="1219"/>
        <item x="1220"/>
        <item x="1221"/>
        <item x="1222"/>
        <item x="1223"/>
        <item x="1224"/>
        <item x="1227"/>
        <item x="1228"/>
        <item x="1229"/>
        <item x="1230"/>
        <item x="1231"/>
        <item x="1232"/>
        <item x="219"/>
        <item x="1233"/>
        <item x="818"/>
        <item x="1154"/>
        <item x="1234"/>
        <item x="1235"/>
        <item x="1236"/>
        <item x="1237"/>
        <item x="1238"/>
        <item x="1239"/>
        <item x="1240"/>
        <item x="1241"/>
        <item x="1242"/>
        <item x="1243"/>
        <item x="1244"/>
        <item x="1245"/>
        <item x="1246"/>
        <item x="1247"/>
        <item x="1248"/>
        <item x="1249"/>
        <item x="1250"/>
        <item x="1251"/>
        <item x="1252"/>
        <item x="1253"/>
        <item x="1255"/>
        <item x="1256"/>
        <item x="686"/>
        <item x="768"/>
        <item x="1259"/>
        <item x="1260"/>
        <item x="1261"/>
        <item x="1262"/>
        <item x="1263"/>
        <item x="1265"/>
        <item x="1266"/>
        <item x="1267"/>
        <item x="1268"/>
        <item x="1269"/>
        <item x="1270"/>
        <item x="1271"/>
        <item x="1257"/>
        <item x="1272"/>
        <item x="1273"/>
        <item x="1274"/>
        <item x="1275"/>
        <item x="1276"/>
        <item x="1277"/>
        <item x="1278"/>
        <item x="1280"/>
        <item x="1281"/>
        <item x="1282"/>
        <item x="1283"/>
        <item x="1284"/>
        <item x="1285"/>
        <item x="1286"/>
        <item x="1287"/>
        <item x="451"/>
        <item x="1225"/>
        <item x="1288"/>
        <item x="1289"/>
        <item x="1290"/>
        <item x="1291"/>
        <item x="1292"/>
        <item x="1293"/>
        <item x="1294"/>
        <item x="1295"/>
        <item x="778"/>
        <item x="1296"/>
        <item x="1212"/>
        <item x="1297"/>
        <item x="1300"/>
        <item x="1301"/>
        <item x="1302"/>
        <item x="1303"/>
        <item x="1304"/>
        <item x="1305"/>
        <item x="1306"/>
        <item x="1307"/>
        <item x="1309"/>
        <item x="1310"/>
        <item x="1311"/>
        <item x="1312"/>
        <item x="1313"/>
        <item x="1314"/>
        <item x="1315"/>
        <item x="1316"/>
        <item x="1318"/>
        <item x="1319"/>
        <item x="1320"/>
        <item x="1322"/>
        <item x="1323"/>
        <item x="1324"/>
        <item x="1325"/>
        <item x="1317"/>
        <item x="1321"/>
        <item x="1326"/>
        <item x="1327"/>
        <item x="1328"/>
        <item x="1329"/>
        <item x="1330"/>
        <item x="1331"/>
        <item x="1332"/>
        <item x="1333"/>
        <item x="1334"/>
        <item x="1336"/>
        <item x="1339"/>
        <item x="1264"/>
        <item x="1308"/>
        <item x="1341"/>
        <item x="1342"/>
        <item x="126"/>
        <item x="1343"/>
        <item x="1344"/>
        <item x="235"/>
        <item x="1254"/>
        <item x="1146"/>
        <item x="1258"/>
        <item x="1226"/>
        <item x="1335"/>
        <item x="1340"/>
        <item x="1345"/>
        <item x="1346"/>
        <item x="1347"/>
        <item x="1348"/>
        <item x="1349"/>
        <item x="1350"/>
        <item x="1352"/>
        <item x="1354"/>
        <item x="1355"/>
        <item x="1358"/>
        <item x="1359"/>
        <item x="1360"/>
        <item x="1361"/>
        <item x="1362"/>
        <item x="1363"/>
        <item x="1364"/>
        <item x="1365"/>
        <item x="1367"/>
        <item x="1366"/>
        <item x="1368"/>
        <item x="1370"/>
        <item x="1299"/>
        <item x="1353"/>
        <item x="1371"/>
        <item x="1372"/>
        <item x="1373"/>
        <item x="1374"/>
        <item x="1375"/>
        <item x="1376"/>
        <item x="1377"/>
        <item x="1378"/>
        <item x="1379"/>
        <item x="1338"/>
        <item x="1298"/>
        <item x="1337"/>
        <item x="1351"/>
        <item x="1369"/>
        <item x="1380"/>
        <item x="1381"/>
        <item x="1382"/>
        <item x="1383"/>
        <item x="1385"/>
        <item x="1386"/>
        <item x="1387"/>
        <item x="1389"/>
        <item m="1" x="1716"/>
        <item x="195"/>
        <item x="395"/>
        <item x="1122"/>
        <item x="1279"/>
        <item x="1356"/>
        <item x="1357"/>
        <item x="1394"/>
        <item x="1395"/>
        <item x="1396"/>
        <item x="1397"/>
        <item x="1398"/>
        <item x="1399"/>
        <item x="1400"/>
        <item x="1402"/>
        <item x="1403"/>
        <item x="1404"/>
        <item x="1405"/>
        <item x="1406"/>
        <item x="1407"/>
        <item x="1408"/>
        <item x="1409"/>
        <item x="1410"/>
        <item x="1411"/>
        <item x="1412"/>
        <item x="1413"/>
        <item x="1414"/>
        <item x="1415"/>
        <item x="1417"/>
        <item x="1418"/>
        <item x="1419"/>
        <item x="1420"/>
        <item x="1421"/>
        <item x="1422"/>
        <item x="1423"/>
        <item x="1424"/>
        <item x="1425"/>
        <item x="1427"/>
        <item x="1428"/>
        <item x="1429"/>
        <item x="1430"/>
        <item x="1431"/>
        <item x="1432"/>
        <item x="1433"/>
        <item x="1181"/>
        <item x="1434"/>
        <item x="1435"/>
        <item x="1437"/>
        <item x="227"/>
        <item x="654"/>
        <item x="1384"/>
        <item x="1393"/>
        <item x="1438"/>
        <item x="1439"/>
        <item x="1440"/>
        <item x="1441"/>
        <item x="1443"/>
        <item x="1444"/>
        <item x="1445"/>
        <item x="1446"/>
        <item x="1447"/>
        <item x="1448"/>
        <item x="1416"/>
        <item x="1426"/>
        <item x="1449"/>
        <item x="1450"/>
        <item x="1451"/>
        <item x="1452"/>
        <item x="1454"/>
        <item x="1455"/>
        <item x="1456"/>
        <item x="1457"/>
        <item x="1458"/>
        <item x="1459"/>
        <item x="1460"/>
        <item x="1388"/>
        <item x="1391"/>
        <item x="1461"/>
        <item x="1462"/>
        <item x="1464"/>
        <item x="1465"/>
        <item x="1466"/>
        <item x="1467"/>
        <item x="1468"/>
        <item x="1442"/>
        <item x="1158"/>
        <item x="1142"/>
        <item x="1436"/>
        <item x="1469"/>
        <item x="1470"/>
        <item x="1471"/>
        <item x="1472"/>
        <item x="1473"/>
        <item x="1474"/>
        <item x="1475"/>
        <item x="1476"/>
        <item x="1392"/>
        <item x="1463"/>
        <item x="1453"/>
        <item x="916"/>
        <item x="284"/>
        <item x="26"/>
        <item x="1401"/>
        <item x="231"/>
        <item x="102"/>
        <item x="769"/>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m="1" x="1725"/>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m="1" x="1714"/>
        <item x="1559"/>
        <item x="1560"/>
        <item x="1561"/>
        <item x="1562"/>
        <item x="1563"/>
        <item x="1564"/>
        <item x="1565"/>
        <item x="1566"/>
        <item x="1567"/>
        <item x="1568"/>
        <item x="1569"/>
        <item x="1570"/>
        <item x="1571"/>
        <item x="1572"/>
        <item x="1573"/>
        <item x="1574"/>
        <item x="1575"/>
        <item x="1576"/>
        <item x="1577"/>
        <item x="1578"/>
        <item x="1579"/>
        <item x="1580"/>
        <item m="1" x="1724"/>
        <item x="1582"/>
        <item x="1583"/>
        <item x="1584"/>
        <item x="1585"/>
        <item x="1586"/>
        <item x="1587"/>
        <item x="1588"/>
        <item x="1589"/>
        <item x="1590"/>
        <item x="1591"/>
        <item x="1592"/>
        <item m="1" x="1732"/>
        <item m="1" x="1731"/>
        <item x="1595"/>
        <item x="1596"/>
        <item x="1597"/>
        <item x="1598"/>
        <item x="1599"/>
        <item x="1600"/>
        <item x="1601"/>
        <item x="1602"/>
        <item x="1603"/>
        <item x="1593"/>
        <item x="1604"/>
        <item x="1605"/>
        <item x="1606"/>
        <item x="1607"/>
        <item x="1608"/>
        <item x="1609"/>
        <item x="1594"/>
        <item x="1610"/>
        <item x="1611"/>
        <item x="1612"/>
        <item m="1" x="1727"/>
        <item x="1614"/>
        <item x="1615"/>
        <item x="1616"/>
        <item x="1617"/>
        <item m="1" x="1730"/>
        <item x="1619"/>
        <item x="1620"/>
        <item x="1621"/>
        <item x="1622"/>
        <item x="1623"/>
        <item x="1624"/>
        <item x="1625"/>
        <item x="1626"/>
        <item x="1627"/>
        <item x="1628"/>
        <item x="1618"/>
        <item x="1629"/>
        <item x="1630"/>
        <item x="1631"/>
        <item x="1632"/>
        <item m="1" x="1729"/>
        <item x="1634"/>
        <item x="1635"/>
        <item x="1636"/>
        <item x="1637"/>
        <item m="1" x="1726"/>
        <item x="1633"/>
        <item x="1638"/>
        <item x="1639"/>
        <item x="1640"/>
        <item x="1641"/>
        <item x="1642"/>
        <item x="1056"/>
        <item x="1613"/>
        <item x="1643"/>
        <item x="1644"/>
        <item x="1645"/>
        <item x="1646"/>
        <item x="1647"/>
        <item x="1648"/>
        <item x="1649"/>
        <item x="1650"/>
        <item x="1651"/>
        <item x="1652"/>
        <item x="1653"/>
        <item x="1654"/>
        <item x="1655"/>
        <item x="1656"/>
        <item x="1657"/>
        <item x="1658"/>
        <item x="1659"/>
        <item x="1660"/>
        <item x="1510"/>
        <item x="1581"/>
        <item x="288"/>
        <item x="1661"/>
        <item x="1662"/>
        <item x="1663"/>
        <item m="1" x="1717"/>
        <item x="1665"/>
        <item x="1666"/>
        <item x="1667"/>
        <item x="1668"/>
        <item x="1669"/>
        <item x="1670"/>
        <item x="1671"/>
        <item x="1672"/>
        <item x="1673"/>
        <item x="1674"/>
        <item m="1" x="1722"/>
        <item x="783"/>
        <item x="1675"/>
        <item x="1676"/>
        <item x="1677"/>
        <item x="1678"/>
        <item x="1679"/>
        <item x="1680"/>
        <item x="1681"/>
        <item x="1682"/>
        <item x="1683"/>
        <item m="1" x="1720"/>
        <item x="1685"/>
        <item x="1686"/>
        <item x="1687"/>
        <item x="1688"/>
        <item x="1689"/>
        <item x="1690"/>
        <item x="1691"/>
        <item x="1684"/>
        <item x="277"/>
        <item x="1692"/>
        <item x="1693"/>
        <item x="1694"/>
        <item x="1695"/>
        <item x="1696"/>
        <item x="1697"/>
        <item x="1698"/>
        <item x="1699"/>
        <item x="1700"/>
        <item x="12"/>
        <item x="522"/>
        <item x="1390"/>
        <item x="1664"/>
        <item x="1701"/>
        <item x="1702"/>
        <item x="1703"/>
        <item x="1704"/>
        <item x="1705"/>
        <item x="1706"/>
        <item x="1707"/>
        <item x="1708"/>
        <item x="1709"/>
        <item x="1710"/>
        <item x="1711"/>
        <item x="1712"/>
        <item x="1558"/>
      </items>
    </pivotField>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axis="axisRow" compact="0" outline="0" showAll="0" defaultSubtotal="0">
      <items count="1014">
        <item x="5"/>
        <item x="6"/>
        <item x="4"/>
        <item x="8"/>
        <item x="9"/>
        <item x="11"/>
        <item x="12"/>
        <item x="13"/>
        <item x="14"/>
        <item x="15"/>
        <item x="16"/>
        <item x="17"/>
        <item x="18"/>
        <item x="19"/>
        <item x="20"/>
        <item x="22"/>
        <item x="23"/>
        <item x="24"/>
        <item x="25"/>
        <item x="0"/>
        <item x="728"/>
        <item x="27"/>
        <item x="28"/>
        <item x="29"/>
        <item x="31"/>
        <item x="32"/>
        <item x="34"/>
        <item x="35"/>
        <item x="36"/>
        <item x="39"/>
        <item x="33"/>
        <item x="38"/>
        <item x="41"/>
        <item x="42"/>
        <item x="43"/>
        <item x="44"/>
        <item x="45"/>
        <item x="46"/>
        <item x="47"/>
        <item x="48"/>
        <item x="50"/>
        <item x="52"/>
        <item x="53"/>
        <item x="54"/>
        <item x="55"/>
        <item x="56"/>
        <item x="57"/>
        <item x="58"/>
        <item x="59"/>
        <item x="60"/>
        <item x="62"/>
        <item x="63"/>
        <item x="669"/>
        <item x="65"/>
        <item x="66"/>
        <item x="67"/>
        <item x="68"/>
        <item x="69"/>
        <item x="70"/>
        <item x="71"/>
        <item x="72"/>
        <item x="73"/>
        <item x="74"/>
        <item x="76"/>
        <item x="77"/>
        <item x="78"/>
        <item x="79"/>
        <item x="699"/>
        <item x="700"/>
        <item x="82"/>
        <item x="709"/>
        <item x="702"/>
        <item x="698"/>
        <item x="87"/>
        <item x="705"/>
        <item x="89"/>
        <item x="90"/>
        <item x="91"/>
        <item x="92"/>
        <item x="93"/>
        <item x="94"/>
        <item x="95"/>
        <item x="96"/>
        <item x="97"/>
        <item x="98"/>
        <item x="99"/>
        <item x="100"/>
        <item x="101"/>
        <item x="102"/>
        <item x="629"/>
        <item x="675"/>
        <item x="105"/>
        <item x="106"/>
        <item x="107"/>
        <item x="108"/>
        <item x="682"/>
        <item x="110"/>
        <item x="111"/>
        <item x="112"/>
        <item x="114"/>
        <item x="115"/>
        <item x="187"/>
        <item x="117"/>
        <item x="118"/>
        <item x="119"/>
        <item x="121"/>
        <item x="122"/>
        <item x="123"/>
        <item x="125"/>
        <item x="126"/>
        <item x="127"/>
        <item x="697"/>
        <item x="132"/>
        <item x="130"/>
        <item x="131"/>
        <item x="133"/>
        <item x="134"/>
        <item x="428"/>
        <item x="136"/>
        <item x="636"/>
        <item x="138"/>
        <item x="139"/>
        <item x="140"/>
        <item x="430"/>
        <item x="142"/>
        <item x="143"/>
        <item x="144"/>
        <item x="145"/>
        <item x="146"/>
        <item x="666"/>
        <item x="148"/>
        <item x="149"/>
        <item x="676"/>
        <item x="657"/>
        <item x="152"/>
        <item x="651"/>
        <item x="534"/>
        <item x="661"/>
        <item x="155"/>
        <item x="156"/>
        <item x="653"/>
        <item x="157"/>
        <item x="391"/>
        <item x="613"/>
        <item x="135"/>
        <item x="648"/>
        <item x="369"/>
        <item x="162"/>
        <item x="163"/>
        <item x="165"/>
        <item x="166"/>
        <item x="167"/>
        <item x="168"/>
        <item x="624"/>
        <item x="170"/>
        <item x="646"/>
        <item x="172"/>
        <item x="173"/>
        <item x="174"/>
        <item x="469"/>
        <item x="177"/>
        <item x="647"/>
        <item x="638"/>
        <item x="179"/>
        <item x="180"/>
        <item x="181"/>
        <item x="183"/>
        <item x="184"/>
        <item x="185"/>
        <item x="186"/>
        <item x="188"/>
        <item x="641"/>
        <item x="190"/>
        <item x="191"/>
        <item x="192"/>
        <item x="193"/>
        <item x="194"/>
        <item x="196"/>
        <item x="198"/>
        <item x="199"/>
        <item x="200"/>
        <item x="201"/>
        <item x="216"/>
        <item x="632"/>
        <item x="205"/>
        <item x="206"/>
        <item x="207"/>
        <item x="634"/>
        <item x="209"/>
        <item x="210"/>
        <item x="211"/>
        <item x="614"/>
        <item x="213"/>
        <item x="215"/>
        <item x="218"/>
        <item x="219"/>
        <item x="220"/>
        <item x="221"/>
        <item x="222"/>
        <item x="223"/>
        <item x="224"/>
        <item x="226"/>
        <item x="228"/>
        <item x="229"/>
        <item x="230"/>
        <item x="232"/>
        <item x="233"/>
        <item x="237"/>
        <item x="381"/>
        <item x="236"/>
        <item x="238"/>
        <item x="240"/>
        <item x="239"/>
        <item x="241"/>
        <item x="622"/>
        <item x="243"/>
        <item x="244"/>
        <item x="467"/>
        <item x="246"/>
        <item x="248"/>
        <item x="251"/>
        <item x="619"/>
        <item x="253"/>
        <item x="255"/>
        <item x="256"/>
        <item x="257"/>
        <item x="259"/>
        <item x="254"/>
        <item x="261"/>
        <item x="262"/>
        <item x="263"/>
        <item x="264"/>
        <item x="265"/>
        <item x="266"/>
        <item x="267"/>
        <item x="268"/>
        <item x="269"/>
        <item x="270"/>
        <item x="271"/>
        <item x="272"/>
        <item x="273"/>
        <item x="275"/>
        <item x="610"/>
        <item x="277"/>
        <item x="278"/>
        <item x="279"/>
        <item x="280"/>
        <item x="281"/>
        <item x="282"/>
        <item x="283"/>
        <item x="284"/>
        <item x="286"/>
        <item x="287"/>
        <item x="288"/>
        <item x="290"/>
        <item x="291"/>
        <item x="292"/>
        <item x="293"/>
        <item x="294"/>
        <item x="295"/>
        <item x="579"/>
        <item x="297"/>
        <item x="585"/>
        <item x="300"/>
        <item x="602"/>
        <item x="302"/>
        <item x="303"/>
        <item x="305"/>
        <item x="306"/>
        <item x="307"/>
        <item x="308"/>
        <item x="310"/>
        <item x="311"/>
        <item x="558"/>
        <item x="312"/>
        <item x="313"/>
        <item x="314"/>
        <item x="315"/>
        <item x="592"/>
        <item x="317"/>
        <item x="318"/>
        <item x="319"/>
        <item x="320"/>
        <item x="321"/>
        <item x="322"/>
        <item x="323"/>
        <item x="324"/>
        <item x="325"/>
        <item x="141"/>
        <item x="327"/>
        <item x="328"/>
        <item x="329"/>
        <item x="330"/>
        <item x="331"/>
        <item x="332"/>
        <item x="304"/>
        <item x="334"/>
        <item x="335"/>
        <item x="336"/>
        <item x="337"/>
        <item x="338"/>
        <item x="445"/>
        <item x="340"/>
        <item x="341"/>
        <item x="342"/>
        <item x="343"/>
        <item x="484"/>
        <item x="345"/>
        <item x="347"/>
        <item x="348"/>
        <item x="570"/>
        <item x="349"/>
        <item x="350"/>
        <item x="351"/>
        <item x="517"/>
        <item x="353"/>
        <item x="457"/>
        <item x="356"/>
        <item x="357"/>
        <item x="560"/>
        <item x="518"/>
        <item x="225"/>
        <item x="550"/>
        <item x="413"/>
        <item x="363"/>
        <item x="364"/>
        <item x="523"/>
        <item x="366"/>
        <item x="553"/>
        <item x="368"/>
        <item x="120"/>
        <item x="544"/>
        <item x="371"/>
        <item x="372"/>
        <item x="374"/>
        <item x="375"/>
        <item x="376"/>
        <item x="377"/>
        <item x="378"/>
        <item x="379"/>
        <item x="519"/>
        <item x="380"/>
        <item x="525"/>
        <item x="382"/>
        <item x="383"/>
        <item x="384"/>
        <item x="385"/>
        <item x="386"/>
        <item x="387"/>
        <item x="513"/>
        <item x="388"/>
        <item x="389"/>
        <item x="390"/>
        <item x="506"/>
        <item x="392"/>
        <item x="393"/>
        <item x="394"/>
        <item x="395"/>
        <item x="396"/>
        <item x="397"/>
        <item x="398"/>
        <item x="399"/>
        <item x="434"/>
        <item x="84"/>
        <item x="401"/>
        <item x="402"/>
        <item x="403"/>
        <item x="404"/>
        <item x="405"/>
        <item x="406"/>
        <item x="407"/>
        <item x="408"/>
        <item x="409"/>
        <item x="197"/>
        <item x="410"/>
        <item x="411"/>
        <item x="412"/>
        <item x="298"/>
        <item x="414"/>
        <item x="415"/>
        <item x="416"/>
        <item x="417"/>
        <item x="418"/>
        <item x="419"/>
        <item x="420"/>
        <item x="421"/>
        <item x="470"/>
        <item x="423"/>
        <item x="424"/>
        <item x="425"/>
        <item x="442"/>
        <item x="426"/>
        <item x="427"/>
        <item x="358"/>
        <item x="429"/>
        <item x="124"/>
        <item x="431"/>
        <item x="432"/>
        <item x="441"/>
        <item x="373"/>
        <item x="435"/>
        <item x="436"/>
        <item x="437"/>
        <item x="438"/>
        <item x="439"/>
        <item x="440"/>
        <item x="160"/>
        <item x="433"/>
        <item x="147"/>
        <item x="443"/>
        <item x="444"/>
        <item x="446"/>
        <item x="447"/>
        <item x="448"/>
        <item x="449"/>
        <item x="450"/>
        <item x="451"/>
        <item x="452"/>
        <item x="453"/>
        <item x="454"/>
        <item x="455"/>
        <item x="339"/>
        <item x="456"/>
        <item x="458"/>
        <item x="459"/>
        <item x="460"/>
        <item x="461"/>
        <item x="462"/>
        <item x="463"/>
        <item x="464"/>
        <item x="422"/>
        <item x="465"/>
        <item x="466"/>
        <item x="400"/>
        <item x="468"/>
        <item x="344"/>
        <item x="471"/>
        <item x="472"/>
        <item x="473"/>
        <item x="474"/>
        <item x="475"/>
        <item x="476"/>
        <item x="477"/>
        <item x="478"/>
        <item x="352"/>
        <item x="479"/>
        <item x="480"/>
        <item x="481"/>
        <item x="227"/>
        <item x="482"/>
        <item x="483"/>
        <item x="485"/>
        <item x="486"/>
        <item x="487"/>
        <item x="488"/>
        <item x="489"/>
        <item x="490"/>
        <item x="491"/>
        <item x="492"/>
        <item x="493"/>
        <item x="494"/>
        <item x="495"/>
        <item x="496"/>
        <item x="497"/>
        <item x="498"/>
        <item x="499"/>
        <item x="500"/>
        <item x="501"/>
        <item x="502"/>
        <item x="503"/>
        <item x="504"/>
        <item x="505"/>
        <item x="370"/>
        <item x="507"/>
        <item x="508"/>
        <item x="509"/>
        <item x="510"/>
        <item x="511"/>
        <item x="512"/>
        <item x="171"/>
        <item x="514"/>
        <item x="258"/>
        <item x="515"/>
        <item x="516"/>
        <item x="61"/>
        <item x="231"/>
        <item x="520"/>
        <item x="521"/>
        <item x="522"/>
        <item x="361"/>
        <item x="524"/>
        <item x="367"/>
        <item x="526"/>
        <item x="527"/>
        <item x="528"/>
        <item x="529"/>
        <item x="530"/>
        <item x="531"/>
        <item x="532"/>
        <item x="533"/>
        <item x="247"/>
        <item x="365"/>
        <item x="535"/>
        <item x="536"/>
        <item x="316"/>
        <item x="249"/>
        <item x="537"/>
        <item x="1"/>
        <item x="538"/>
        <item x="362"/>
        <item x="539"/>
        <item x="540"/>
        <item x="182"/>
        <item x="541"/>
        <item x="542"/>
        <item x="543"/>
        <item x="359"/>
        <item x="545"/>
        <item x="546"/>
        <item x="547"/>
        <item x="355"/>
        <item x="548"/>
        <item x="549"/>
        <item x="354"/>
        <item x="551"/>
        <item x="346"/>
        <item x="552"/>
        <item x="360"/>
        <item x="189"/>
        <item x="554"/>
        <item x="555"/>
        <item x="556"/>
        <item x="557"/>
        <item x="326"/>
        <item x="559"/>
        <item x="137"/>
        <item x="561"/>
        <item x="562"/>
        <item x="563"/>
        <item x="564"/>
        <item x="565"/>
        <item x="566"/>
        <item x="567"/>
        <item x="568"/>
        <item x="309"/>
        <item x="569"/>
        <item x="296"/>
        <item x="571"/>
        <item x="572"/>
        <item x="573"/>
        <item x="574"/>
        <item x="575"/>
        <item x="576"/>
        <item x="577"/>
        <item x="578"/>
        <item x="333"/>
        <item x="580"/>
        <item x="581"/>
        <item x="582"/>
        <item x="583"/>
        <item x="584"/>
        <item x="299"/>
        <item x="586"/>
        <item x="587"/>
        <item x="588"/>
        <item x="589"/>
        <item x="590"/>
        <item x="301"/>
        <item x="591"/>
        <item x="88"/>
        <item x="593"/>
        <item x="260"/>
        <item x="594"/>
        <item x="289"/>
        <item x="595"/>
        <item x="596"/>
        <item x="597"/>
        <item x="274"/>
        <item x="598"/>
        <item x="599"/>
        <item x="600"/>
        <item x="250"/>
        <item x="285"/>
        <item x="601"/>
        <item x="242"/>
        <item x="276"/>
        <item x="603"/>
        <item x="604"/>
        <item x="252"/>
        <item x="169"/>
        <item x="605"/>
        <item x="606"/>
        <item x="607"/>
        <item x="608"/>
        <item x="609"/>
        <item x="10"/>
        <item x="208"/>
        <item x="150"/>
        <item x="611"/>
        <item x="612"/>
        <item x="235"/>
        <item x="245"/>
        <item x="234"/>
        <item x="21"/>
        <item x="615"/>
        <item x="195"/>
        <item x="616"/>
        <item x="617"/>
        <item x="618"/>
        <item x="212"/>
        <item x="40"/>
        <item x="620"/>
        <item x="621"/>
        <item x="159"/>
        <item x="623"/>
        <item x="214"/>
        <item x="625"/>
        <item x="217"/>
        <item x="626"/>
        <item x="627"/>
        <item x="628"/>
        <item x="202"/>
        <item x="630"/>
        <item x="631"/>
        <item x="633"/>
        <item x="203"/>
        <item x="635"/>
        <item x="154"/>
        <item x="637"/>
        <item x="204"/>
        <item x="639"/>
        <item x="640"/>
        <item x="128"/>
        <item x="642"/>
        <item x="643"/>
        <item x="644"/>
        <item x="645"/>
        <item x="151"/>
        <item x="161"/>
        <item x="81"/>
        <item x="175"/>
        <item x="649"/>
        <item x="176"/>
        <item x="650"/>
        <item x="652"/>
        <item x="178"/>
        <item x="654"/>
        <item x="655"/>
        <item x="656"/>
        <item x="164"/>
        <item x="658"/>
        <item x="659"/>
        <item x="660"/>
        <item x="85"/>
        <item x="662"/>
        <item x="663"/>
        <item x="664"/>
        <item x="665"/>
        <item x="158"/>
        <item x="667"/>
        <item x="668"/>
        <item x="153"/>
        <item x="670"/>
        <item x="671"/>
        <item x="672"/>
        <item x="673"/>
        <item x="674"/>
        <item x="109"/>
        <item x="677"/>
        <item x="678"/>
        <item x="679"/>
        <item x="129"/>
        <item x="680"/>
        <item x="681"/>
        <item x="113"/>
        <item x="683"/>
        <item x="684"/>
        <item x="685"/>
        <item x="686"/>
        <item x="687"/>
        <item x="688"/>
        <item x="689"/>
        <item x="690"/>
        <item x="80"/>
        <item x="691"/>
        <item x="692"/>
        <item x="693"/>
        <item x="694"/>
        <item x="695"/>
        <item x="696"/>
        <item x="3"/>
        <item x="116"/>
        <item x="83"/>
        <item x="103"/>
        <item x="26"/>
        <item x="86"/>
        <item x="701"/>
        <item x="104"/>
        <item x="703"/>
        <item x="704"/>
        <item x="49"/>
        <item x="706"/>
        <item x="707"/>
        <item x="708"/>
        <item x="51"/>
        <item x="710"/>
        <item x="64"/>
        <item x="2"/>
        <item x="75"/>
        <item x="711"/>
        <item x="712"/>
        <item x="713"/>
        <item x="714"/>
        <item x="715"/>
        <item x="30"/>
        <item x="716"/>
        <item x="717"/>
        <item x="7"/>
        <item x="718"/>
        <item x="719"/>
        <item x="720"/>
        <item x="721"/>
        <item x="722"/>
        <item x="723"/>
        <item x="724"/>
        <item x="725"/>
        <item x="726"/>
        <item x="727"/>
        <item x="37"/>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7"/>
        <item x="798"/>
        <item x="799"/>
        <item x="800"/>
        <item x="801"/>
        <item x="802"/>
        <item x="803"/>
        <item x="804"/>
        <item x="796"/>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1013"/>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s>
    </pivotField>
    <pivotField compact="0" outline="0" showAll="0" defaultSubtotal="0"/>
    <pivotField axis="axisRow" compact="0" outline="0" showAll="0" sortType="descending" defaultSubtotal="0">
      <items count="11">
        <item x="9"/>
        <item x="1"/>
        <item x="7"/>
        <item x="0"/>
        <item x="6"/>
        <item x="3"/>
        <item x="4"/>
        <item x="2"/>
        <item x="5"/>
        <item m="1" x="10"/>
        <item x="8"/>
      </items>
    </pivotField>
    <pivotField compact="0" outline="0" showAll="0" defaultSubtotal="0"/>
    <pivotField compact="0" outline="0" showAll="0" defaultSubtotal="0"/>
    <pivotField axis="axisRow" compact="0" outline="0" showAll="0" defaultSubtotal="0">
      <items count="25">
        <item x="3"/>
        <item x="1"/>
        <item x="6"/>
        <item x="8"/>
        <item x="5"/>
        <item x="0"/>
        <item x="9"/>
        <item x="11"/>
        <item x="2"/>
        <item x="4"/>
        <item x="14"/>
        <item x="10"/>
        <item x="13"/>
        <item x="21"/>
        <item x="12"/>
        <item x="15"/>
        <item x="16"/>
        <item x="17"/>
        <item x="7"/>
        <item x="23"/>
        <item x="20"/>
        <item x="22"/>
        <item x="19"/>
        <item x="18"/>
        <item x="24"/>
      </items>
    </pivotField>
    <pivotField compact="0" outline="0" showAll="0" defaultSubtotal="0"/>
    <pivotField compact="0" outline="0" showAll="0"/>
    <pivotField compact="0" outline="0" showAll="0"/>
    <pivotField compact="0" outline="0" showAll="0" defaultSubtotal="0"/>
    <pivotField axis="axisRow" compact="0" outline="0" showAll="0" defaultSubtotal="0">
      <items count="268">
        <item x="4"/>
        <item x="5"/>
        <item x="7"/>
        <item x="9"/>
        <item x="16"/>
        <item x="3"/>
        <item x="25"/>
        <item x="27"/>
        <item x="257"/>
        <item x="13"/>
        <item x="31"/>
        <item x="36"/>
        <item x="20"/>
        <item x="39"/>
        <item x="24"/>
        <item x="37"/>
        <item x="40"/>
        <item x="30"/>
        <item x="22"/>
        <item x="47"/>
        <item x="0"/>
        <item x="32"/>
        <item x="44"/>
        <item x="256"/>
        <item x="56"/>
        <item x="55"/>
        <item x="57"/>
        <item x="61"/>
        <item x="75"/>
        <item x="67"/>
        <item x="76"/>
        <item x="78"/>
        <item x="6"/>
        <item x="54"/>
        <item x="86"/>
        <item x="63"/>
        <item x="83"/>
        <item x="89"/>
        <item x="87"/>
        <item x="252"/>
        <item x="72"/>
        <item x="53"/>
        <item x="81"/>
        <item x="106"/>
        <item x="19"/>
        <item x="66"/>
        <item x="77"/>
        <item x="113"/>
        <item x="17"/>
        <item x="119"/>
        <item x="65"/>
        <item x="122"/>
        <item x="251"/>
        <item x="111"/>
        <item x="250"/>
        <item x="117"/>
        <item x="129"/>
        <item x="109"/>
        <item x="128"/>
        <item x="127"/>
        <item x="124"/>
        <item x="136"/>
        <item x="134"/>
        <item x="142"/>
        <item x="144"/>
        <item x="10"/>
        <item x="145"/>
        <item x="69"/>
        <item x="84"/>
        <item x="246"/>
        <item x="147"/>
        <item x="132"/>
        <item x="146"/>
        <item x="15"/>
        <item x="151"/>
        <item x="159"/>
        <item x="154"/>
        <item x="158"/>
        <item x="162"/>
        <item x="131"/>
        <item x="114"/>
        <item x="165"/>
        <item x="171"/>
        <item x="166"/>
        <item x="242"/>
        <item x="175"/>
        <item x="174"/>
        <item x="179"/>
        <item x="240"/>
        <item x="182"/>
        <item x="237"/>
        <item x="173"/>
        <item x="186"/>
        <item x="231"/>
        <item x="188"/>
        <item x="192"/>
        <item x="191"/>
        <item m="1" x="266"/>
        <item x="195"/>
        <item x="198"/>
        <item x="200"/>
        <item x="201"/>
        <item x="181"/>
        <item x="227"/>
        <item x="203"/>
        <item x="207"/>
        <item x="194"/>
        <item x="172"/>
        <item x="212"/>
        <item x="204"/>
        <item x="213"/>
        <item x="208"/>
        <item x="214"/>
        <item x="215"/>
        <item x="196"/>
        <item x="70"/>
        <item x="205"/>
        <item x="150"/>
        <item x="216"/>
        <item x="210"/>
        <item x="217"/>
        <item x="209"/>
        <item x="206"/>
        <item x="199"/>
        <item x="193"/>
        <item x="222"/>
        <item x="190"/>
        <item x="189"/>
        <item x="223"/>
        <item x="224"/>
        <item x="220"/>
        <item x="178"/>
        <item x="138"/>
        <item x="185"/>
        <item x="184"/>
        <item x="225"/>
        <item x="90"/>
        <item x="183"/>
        <item x="48"/>
        <item x="160"/>
        <item x="148"/>
        <item x="167"/>
        <item x="236"/>
        <item x="42"/>
        <item x="221"/>
        <item x="234"/>
        <item x="169"/>
        <item x="235"/>
        <item x="177"/>
        <item x="176"/>
        <item x="11"/>
        <item x="170"/>
        <item x="29"/>
        <item x="62"/>
        <item x="241"/>
        <item x="161"/>
        <item x="243"/>
        <item x="157"/>
        <item x="156"/>
        <item x="155"/>
        <item x="125"/>
        <item x="149"/>
        <item x="141"/>
        <item x="140"/>
        <item x="8"/>
        <item x="247"/>
        <item x="34"/>
        <item x="135"/>
        <item x="226"/>
        <item x="133"/>
        <item x="23"/>
        <item x="51"/>
        <item x="123"/>
        <item x="115"/>
        <item x="112"/>
        <item x="110"/>
        <item x="108"/>
        <item x="105"/>
        <item x="21"/>
        <item x="99"/>
        <item x="121"/>
        <item x="97"/>
        <item x="59"/>
        <item x="95"/>
        <item x="94"/>
        <item x="52"/>
        <item x="92"/>
        <item x="88"/>
        <item x="79"/>
        <item x="74"/>
        <item x="254"/>
        <item x="68"/>
        <item x="91"/>
        <item x="60"/>
        <item x="50"/>
        <item x="49"/>
        <item x="164"/>
        <item x="43"/>
        <item x="255"/>
        <item x="245"/>
        <item x="38"/>
        <item x="197"/>
        <item x="33"/>
        <item x="28"/>
        <item x="18"/>
        <item x="1"/>
        <item x="219"/>
        <item x="249"/>
        <item x="130"/>
        <item x="260"/>
        <item x="163"/>
        <item x="228"/>
        <item x="258"/>
        <item x="116"/>
        <item x="259"/>
        <item x="14"/>
        <item x="139"/>
        <item x="107"/>
        <item x="232"/>
        <item x="218"/>
        <item x="211"/>
        <item x="101"/>
        <item x="103"/>
        <item x="35"/>
        <item x="137"/>
        <item x="202"/>
        <item x="93"/>
        <item x="120"/>
        <item x="26"/>
        <item x="233"/>
        <item x="73"/>
        <item x="104"/>
        <item x="102"/>
        <item x="187"/>
        <item x="100"/>
        <item x="45"/>
        <item x="46"/>
        <item x="253"/>
        <item x="248"/>
        <item x="82"/>
        <item x="180"/>
        <item x="262"/>
        <item x="153"/>
        <item x="58"/>
        <item x="261"/>
        <item x="98"/>
        <item x="80"/>
        <item x="64"/>
        <item x="126"/>
        <item x="71"/>
        <item x="118"/>
        <item x="12"/>
        <item x="263"/>
        <item x="168"/>
        <item x="264"/>
        <item x="96"/>
        <item x="238"/>
        <item x="265"/>
        <item x="143"/>
        <item x="85"/>
        <item x="41"/>
        <item x="230"/>
        <item x="229"/>
        <item m="1" x="267"/>
        <item x="244"/>
        <item x="239"/>
        <item x="152"/>
        <item x="2"/>
      </items>
    </pivotField>
    <pivotField compact="0" outline="0" showAll="0" defaultSubtotal="0"/>
    <pivotField compact="0" outline="0" showAl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s>
  <rowFields count="8">
    <field x="6"/>
    <field x="10"/>
    <field x="9"/>
    <field x="11"/>
    <field x="18"/>
    <field x="28"/>
    <field x="20"/>
    <field x="23"/>
  </rowFields>
  <rowItems count="65">
    <i>
      <x v="13"/>
      <x v="5"/>
      <x v="6"/>
      <x v="16"/>
      <x v="19"/>
      <x v="267"/>
      <x v="1"/>
      <x v="9"/>
    </i>
    <i>
      <x v="38"/>
      <x v="5"/>
      <x v="1"/>
      <x v="27"/>
      <x v="14"/>
      <x v="267"/>
      <x v="6"/>
      <x v="9"/>
    </i>
    <i>
      <x v="84"/>
      <x v="10"/>
      <x v="6"/>
      <x v="76"/>
      <x v="41"/>
      <x v="267"/>
      <x v="1"/>
      <x v="9"/>
    </i>
    <i>
      <x v="91"/>
      <x v="10"/>
      <x v="6"/>
      <x v="86"/>
      <x v="45"/>
      <x v="267"/>
      <x v="6"/>
      <x v="9"/>
    </i>
    <i>
      <x v="94"/>
      <x v="6"/>
      <x v="9"/>
      <x v="85"/>
      <x v="45"/>
      <x v="267"/>
      <x v="8"/>
      <x v="9"/>
    </i>
    <i>
      <x v="155"/>
      <x v="5"/>
      <x v="4"/>
      <x v="420"/>
      <x v="91"/>
      <x v="267"/>
      <x v="8"/>
      <x v="9"/>
    </i>
    <i>
      <x v="237"/>
      <x v="6"/>
      <x v="27"/>
      <x v="213"/>
      <x v="149"/>
      <x v="267"/>
      <x v="6"/>
      <x v="9"/>
    </i>
    <i>
      <x v="306"/>
      <x v="7"/>
      <x v="9"/>
      <x v="1421"/>
      <x v="197"/>
      <x v="267"/>
      <x v="2"/>
      <x v="9"/>
    </i>
    <i>
      <x v="343"/>
      <x v="6"/>
      <x v="4"/>
      <x v="309"/>
      <x v="219"/>
      <x v="267"/>
      <x v="7"/>
      <x v="9"/>
    </i>
    <i>
      <x v="434"/>
      <x v="5"/>
      <x v="6"/>
      <x v="1104"/>
      <x v="287"/>
      <x v="267"/>
      <x v="6"/>
      <x v="9"/>
    </i>
    <i>
      <x v="462"/>
      <x v="4"/>
      <x v="8"/>
      <x v="416"/>
      <x v="311"/>
      <x v="267"/>
      <x v="6"/>
      <x v="9"/>
    </i>
    <i>
      <x v="509"/>
      <x v="6"/>
      <x v="6"/>
      <x v="493"/>
      <x v="343"/>
      <x v="267"/>
      <x v="7"/>
      <x v="9"/>
    </i>
    <i>
      <x v="517"/>
      <x v="6"/>
      <x v="2"/>
      <x v="1717"/>
      <x v="351"/>
      <x v="267"/>
      <x v="3"/>
      <x/>
    </i>
    <i>
      <x v="538"/>
      <x v="5"/>
      <x v="6"/>
      <x v="512"/>
      <x v="369"/>
      <x v="267"/>
      <x v="3"/>
      <x/>
    </i>
    <i>
      <x v="698"/>
      <x v="10"/>
      <x v="4"/>
      <x v="254"/>
      <x v="178"/>
      <x v="267"/>
      <x v="6"/>
      <x v="9"/>
    </i>
    <i>
      <x v="700"/>
      <x v="10"/>
      <x v="6"/>
      <x v="1153"/>
      <x v="477"/>
      <x v="267"/>
      <x v="3"/>
      <x/>
    </i>
    <i>
      <x v="728"/>
      <x v="6"/>
      <x v="6"/>
      <x v="1181"/>
      <x v="490"/>
      <x v="267"/>
      <x v="6"/>
      <x v="9"/>
    </i>
    <i>
      <x v="843"/>
      <x v="10"/>
      <x v="4"/>
      <x v="817"/>
      <x v="569"/>
      <x v="267"/>
      <x v="7"/>
      <x v="9"/>
    </i>
    <i>
      <x v="879"/>
      <x v="10"/>
      <x v="6"/>
      <x v="850"/>
      <x v="592"/>
      <x v="267"/>
      <x v="7"/>
      <x v="9"/>
    </i>
    <i>
      <x v="883"/>
      <x v="6"/>
      <x v="7"/>
      <x v="1716"/>
      <x v="595"/>
      <x v="267"/>
      <x v="7"/>
      <x v="9"/>
    </i>
    <i>
      <x v="920"/>
      <x v="6"/>
      <x v="6"/>
      <x v="890"/>
      <x v="616"/>
      <x v="267"/>
      <x v="6"/>
      <x v="9"/>
    </i>
    <i>
      <x v="930"/>
      <x v="5"/>
      <x v="4"/>
      <x v="900"/>
      <x v="621"/>
      <x v="267"/>
      <x v="6"/>
      <x v="9"/>
    </i>
    <i>
      <x v="1155"/>
      <x v="6"/>
      <x v="8"/>
      <x v="1457"/>
      <x v="748"/>
      <x v="267"/>
      <x v="6"/>
      <x v="9"/>
    </i>
    <i>
      <x v="1164"/>
      <x v="8"/>
      <x v="6"/>
      <x v="1136"/>
      <x v="750"/>
      <x v="267"/>
      <x v="7"/>
      <x v="9"/>
    </i>
    <i>
      <x v="1257"/>
      <x v="10"/>
      <x v="5"/>
      <x v="1323"/>
      <x v="796"/>
      <x v="267"/>
      <x v="10"/>
      <x v="9"/>
    </i>
    <i>
      <x v="1388"/>
      <x v="6"/>
      <x v="4"/>
      <x v="1370"/>
      <x v="858"/>
      <x v="267"/>
      <x v="2"/>
      <x v="9"/>
    </i>
    <i>
      <x v="1391"/>
      <x/>
      <x v="3"/>
      <x v="1718"/>
      <x v="861"/>
      <x v="267"/>
      <x v="7"/>
      <x v="9"/>
    </i>
    <i>
      <x v="1516"/>
      <x v="5"/>
      <x v="14"/>
      <x v="1515"/>
      <x v="917"/>
      <x v="267"/>
      <x v="2"/>
      <x v="9"/>
    </i>
    <i>
      <x v="1560"/>
      <x v="6"/>
      <x v="6"/>
      <x v="1732"/>
      <x v="934"/>
      <x v="267"/>
      <x v="10"/>
      <x v="9"/>
    </i>
    <i>
      <x v="1575"/>
      <x v="7"/>
      <x v="25"/>
      <x v="1575"/>
      <x v="942"/>
      <x v="267"/>
      <x v="7"/>
      <x v="9"/>
    </i>
    <i>
      <x v="1582"/>
      <x v="5"/>
      <x v="9"/>
      <x v="1670"/>
      <x v="934"/>
      <x v="267"/>
      <x v="7"/>
      <x v="9"/>
    </i>
    <i>
      <x v="1584"/>
      <x v="6"/>
      <x v="10"/>
      <x v="1584"/>
      <x v="944"/>
      <x v="267"/>
      <x v="7"/>
      <x v="9"/>
    </i>
    <i>
      <x v="1599"/>
      <x v="6"/>
      <x v="4"/>
      <x v="1600"/>
      <x v="955"/>
      <x v="267"/>
      <x v="2"/>
      <x v="9"/>
    </i>
    <i>
      <x v="1622"/>
      <x v="6"/>
      <x v="8"/>
      <x v="1623"/>
      <x v="965"/>
      <x v="267"/>
      <x v="7"/>
      <x v="9"/>
    </i>
    <i>
      <x v="1625"/>
      <x v="6"/>
      <x v="3"/>
      <x v="1626"/>
      <x v="966"/>
      <x v="267"/>
      <x v="2"/>
      <x v="9"/>
    </i>
    <i>
      <x v="1645"/>
      <x v="3"/>
      <x v="1"/>
      <x v="1651"/>
      <x v="765"/>
      <x v="267"/>
      <x v="3"/>
      <x v="4"/>
    </i>
    <i>
      <x v="1652"/>
      <x v="5"/>
      <x v="6"/>
      <x v="1658"/>
      <x v="986"/>
      <x v="267"/>
      <x v="3"/>
      <x v="1"/>
    </i>
    <i>
      <x v="1656"/>
      <x v="6"/>
      <x v="6"/>
      <x v="1662"/>
      <x v="990"/>
      <x v="267"/>
      <x v="7"/>
      <x v="9"/>
    </i>
    <i>
      <x v="1657"/>
      <x v="10"/>
      <x v="4"/>
      <x v="1663"/>
      <x v="990"/>
      <x v="267"/>
      <x v="7"/>
      <x v="9"/>
    </i>
    <i>
      <x v="1658"/>
      <x v="10"/>
      <x v="4"/>
      <x v="1664"/>
      <x v="990"/>
      <x v="267"/>
      <x v="3"/>
      <x v="1"/>
    </i>
    <i>
      <x v="1659"/>
      <x v="7"/>
      <x v="12"/>
      <x v="1665"/>
      <x v="991"/>
      <x v="267"/>
      <x v="3"/>
      <x v="7"/>
    </i>
    <i>
      <x v="1661"/>
      <x v="7"/>
      <x v="3"/>
      <x v="1667"/>
      <x v="987"/>
      <x v="267"/>
      <x v="3"/>
      <x/>
    </i>
    <i>
      <x v="1665"/>
      <x v="6"/>
      <x v="25"/>
      <x v="1674"/>
      <x v="993"/>
      <x v="267"/>
      <x v="3"/>
      <x v="4"/>
    </i>
    <i>
      <x v="1666"/>
      <x v="10"/>
      <x v="25"/>
      <x v="1719"/>
      <x v="994"/>
      <x v="267"/>
      <x v="3"/>
      <x v="1"/>
    </i>
    <i>
      <x v="1677"/>
      <x v="10"/>
      <x v="6"/>
      <x v="1688"/>
      <x v="998"/>
      <x v="267"/>
      <x v="2"/>
      <x v="9"/>
    </i>
    <i>
      <x v="1686"/>
      <x v="3"/>
      <x v="14"/>
      <x v="1705"/>
      <x v="1003"/>
      <x v="267"/>
      <x v="7"/>
      <x v="9"/>
    </i>
    <i>
      <x v="1688"/>
      <x v="6"/>
      <x v="11"/>
      <x v="1699"/>
      <x v="1005"/>
      <x v="267"/>
      <x v="7"/>
      <x v="9"/>
    </i>
    <i>
      <x v="1698"/>
      <x v="6"/>
      <x v="14"/>
      <x v="1711"/>
      <x v="1007"/>
      <x v="267"/>
      <x v="3"/>
      <x v="1"/>
    </i>
    <i>
      <x v="1699"/>
      <x v="6"/>
      <x v="6"/>
      <x v="1712"/>
      <x v="1001"/>
      <x v="267"/>
      <x v="7"/>
      <x v="9"/>
    </i>
    <i>
      <x v="1700"/>
      <x v="6"/>
      <x v="2"/>
      <x v="1713"/>
      <x v="1008"/>
      <x v="267"/>
      <x v="7"/>
      <x v="9"/>
    </i>
    <i>
      <x v="1702"/>
      <x v="6"/>
      <x v="8"/>
      <x v="1715"/>
      <x v="1009"/>
      <x v="267"/>
      <x v="7"/>
      <x v="9"/>
    </i>
    <i>
      <x v="1703"/>
      <x v="5"/>
      <x v="6"/>
      <x v="1597"/>
      <x v="952"/>
      <x v="267"/>
      <x v="3"/>
      <x/>
    </i>
    <i>
      <x v="1704"/>
      <x v="9"/>
      <x v="6"/>
      <x v="1720"/>
      <x v="167"/>
      <x v="267"/>
      <x v="3"/>
      <x v="4"/>
    </i>
    <i>
      <x v="1705"/>
      <x v="6"/>
      <x v="6"/>
      <x v="1721"/>
      <x v="1010"/>
      <x v="267"/>
      <x v="7"/>
      <x v="9"/>
    </i>
    <i>
      <x v="1706"/>
      <x v="5"/>
      <x v="1"/>
      <x v="1722"/>
      <x v="974"/>
      <x v="267"/>
      <x v="7"/>
      <x v="9"/>
    </i>
    <i>
      <x v="1707"/>
      <x v="6"/>
      <x v="8"/>
      <x v="1723"/>
      <x v="1011"/>
      <x v="267"/>
      <x v="3"/>
      <x/>
    </i>
    <i>
      <x v="1708"/>
      <x v="6"/>
      <x v="8"/>
      <x v="1724"/>
      <x v="1011"/>
      <x v="267"/>
      <x v="7"/>
      <x v="9"/>
    </i>
    <i>
      <x v="1709"/>
      <x v="9"/>
      <x v="7"/>
      <x v="1725"/>
      <x v="1011"/>
      <x v="267"/>
      <x v="3"/>
      <x v="4"/>
    </i>
    <i>
      <x v="1710"/>
      <x v="9"/>
      <x v="11"/>
      <x v="1726"/>
      <x v="1011"/>
      <x v="267"/>
      <x v="3"/>
      <x v="4"/>
    </i>
    <i>
      <x v="1711"/>
      <x/>
      <x v="7"/>
      <x v="1727"/>
      <x v="1012"/>
      <x v="267"/>
      <x v="3"/>
      <x v="4"/>
    </i>
    <i>
      <x v="1712"/>
      <x v="8"/>
      <x v="6"/>
      <x v="1728"/>
      <x v="1013"/>
      <x v="267"/>
      <x v="7"/>
      <x v="9"/>
    </i>
    <i>
      <x v="1713"/>
      <x v="5"/>
      <x v="4"/>
      <x v="1729"/>
      <x v="1012"/>
      <x v="267"/>
      <x v="3"/>
      <x v="4"/>
    </i>
    <i>
      <x v="1714"/>
      <x v="6"/>
      <x v="4"/>
      <x v="1730"/>
      <x v="1012"/>
      <x v="267"/>
      <x v="3"/>
      <x v="4"/>
    </i>
    <i>
      <x v="1715"/>
      <x v="5"/>
      <x v="4"/>
      <x v="1731"/>
      <x v="1012"/>
      <x v="267"/>
      <x v="3"/>
      <x v="4"/>
    </i>
    <i t="grand">
      <x/>
    </i>
  </rowItems>
  <colItems count="1">
    <i/>
  </colItems>
  <pageFields count="1">
    <pageField fld="3" hier="-1"/>
  </pageFields>
  <formats count="394">
    <format dxfId="1181">
      <pivotArea dataOnly="0" labelOnly="1" outline="0" fieldPosition="0">
        <references count="1">
          <reference field="6" count="10">
            <x v="6"/>
            <x v="10"/>
            <x v="13"/>
            <x v="17"/>
            <x v="18"/>
            <x v="19"/>
            <x v="20"/>
            <x v="21"/>
            <x v="22"/>
            <x v="23"/>
          </reference>
        </references>
      </pivotArea>
    </format>
    <format dxfId="1180">
      <pivotArea type="all" dataOnly="0" outline="0" fieldPosition="0"/>
    </format>
    <format dxfId="1179">
      <pivotArea field="6" type="button" dataOnly="0" labelOnly="1" outline="0" axis="axisRow" fieldPosition="0"/>
    </format>
    <format dxfId="1178">
      <pivotArea field="10" type="button" dataOnly="0" labelOnly="1" outline="0" axis="axisRow" fieldPosition="1"/>
    </format>
    <format dxfId="1177">
      <pivotArea field="9" type="button" dataOnly="0" labelOnly="1" outline="0" axis="axisRow" fieldPosition="2"/>
    </format>
    <format dxfId="1176">
      <pivotArea field="11" type="button" dataOnly="0" labelOnly="1" outline="0" axis="axisRow" fieldPosition="3"/>
    </format>
    <format dxfId="1175">
      <pivotArea field="18" type="button" dataOnly="0" labelOnly="1" outline="0" axis="axisRow" fieldPosition="4"/>
    </format>
    <format dxfId="1174">
      <pivotArea field="28" type="button" dataOnly="0" labelOnly="1" outline="0" axis="axisRow" fieldPosition="5"/>
    </format>
    <format dxfId="1173">
      <pivotArea field="20" type="button" dataOnly="0" labelOnly="1" outline="0" axis="axisRow" fieldPosition="6"/>
    </format>
    <format dxfId="1172">
      <pivotArea field="23" type="button" dataOnly="0" labelOnly="1" outline="0" axis="axisRow" fieldPosition="7"/>
    </format>
    <format dxfId="1171">
      <pivotArea dataOnly="0" labelOnly="1" outline="0" fieldPosition="0">
        <references count="1">
          <reference field="6" count="41">
            <x v="13"/>
            <x v="38"/>
            <x v="84"/>
            <x v="91"/>
            <x v="94"/>
            <x v="155"/>
            <x v="176"/>
            <x v="194"/>
            <x v="203"/>
            <x v="237"/>
            <x v="337"/>
            <x v="374"/>
            <x v="389"/>
            <x v="393"/>
            <x v="416"/>
            <x v="434"/>
            <x v="440"/>
            <x v="456"/>
            <x v="462"/>
            <x v="466"/>
            <x v="472"/>
            <x v="474"/>
            <x v="476"/>
            <x v="481"/>
            <x v="482"/>
            <x v="485"/>
            <x v="490"/>
            <x v="492"/>
            <x v="506"/>
            <x v="515"/>
            <x v="517"/>
            <x v="519"/>
            <x v="521"/>
            <x v="522"/>
            <x v="523"/>
            <x v="524"/>
            <x v="525"/>
            <x v="526"/>
            <x v="527"/>
            <x v="528"/>
            <x v="529"/>
          </reference>
        </references>
      </pivotArea>
    </format>
    <format dxfId="1170">
      <pivotArea dataOnly="0" labelOnly="1" grandRow="1" outline="0" fieldPosition="0"/>
    </format>
    <format dxfId="1169">
      <pivotArea dataOnly="0" labelOnly="1" outline="0" fieldPosition="0">
        <references count="2">
          <reference field="6" count="1" selected="0">
            <x v="13"/>
          </reference>
          <reference field="10" count="1">
            <x v="5"/>
          </reference>
        </references>
      </pivotArea>
    </format>
    <format dxfId="1168">
      <pivotArea dataOnly="0" labelOnly="1" outline="0" fieldPosition="0">
        <references count="2">
          <reference field="6" count="1" selected="0">
            <x v="84"/>
          </reference>
          <reference field="10" count="1">
            <x v="10"/>
          </reference>
        </references>
      </pivotArea>
    </format>
    <format dxfId="1167">
      <pivotArea dataOnly="0" labelOnly="1" outline="0" fieldPosition="0">
        <references count="2">
          <reference field="6" count="1" selected="0">
            <x v="94"/>
          </reference>
          <reference field="10" count="1">
            <x v="6"/>
          </reference>
        </references>
      </pivotArea>
    </format>
    <format dxfId="1166">
      <pivotArea dataOnly="0" labelOnly="1" outline="0" fieldPosition="0">
        <references count="2">
          <reference field="6" count="1" selected="0">
            <x v="155"/>
          </reference>
          <reference field="10" count="1">
            <x v="5"/>
          </reference>
        </references>
      </pivotArea>
    </format>
    <format dxfId="1165">
      <pivotArea dataOnly="0" labelOnly="1" outline="0" fieldPosition="0">
        <references count="2">
          <reference field="6" count="1" selected="0">
            <x v="194"/>
          </reference>
          <reference field="10" count="1">
            <x v="10"/>
          </reference>
        </references>
      </pivotArea>
    </format>
    <format dxfId="1164">
      <pivotArea dataOnly="0" labelOnly="1" outline="0" fieldPosition="0">
        <references count="2">
          <reference field="6" count="1" selected="0">
            <x v="203"/>
          </reference>
          <reference field="10" count="1">
            <x v="5"/>
          </reference>
        </references>
      </pivotArea>
    </format>
    <format dxfId="1163">
      <pivotArea dataOnly="0" labelOnly="1" outline="0" fieldPosition="0">
        <references count="2">
          <reference field="6" count="1" selected="0">
            <x v="237"/>
          </reference>
          <reference field="10" count="1">
            <x v="6"/>
          </reference>
        </references>
      </pivotArea>
    </format>
    <format dxfId="1162">
      <pivotArea dataOnly="0" labelOnly="1" outline="0" fieldPosition="0">
        <references count="2">
          <reference field="6" count="1" selected="0">
            <x v="337"/>
          </reference>
          <reference field="10" count="1">
            <x v="6"/>
          </reference>
        </references>
      </pivotArea>
    </format>
    <format dxfId="1161">
      <pivotArea dataOnly="0" labelOnly="1" outline="0" fieldPosition="0">
        <references count="2">
          <reference field="6" count="1" selected="0">
            <x v="393"/>
          </reference>
          <reference field="10" count="1">
            <x v="5"/>
          </reference>
        </references>
      </pivotArea>
    </format>
    <format dxfId="1160">
      <pivotArea dataOnly="0" labelOnly="1" outline="0" fieldPosition="0">
        <references count="2">
          <reference field="6" count="1" selected="0">
            <x v="416"/>
          </reference>
          <reference field="10" count="1">
            <x v="6"/>
          </reference>
        </references>
      </pivotArea>
    </format>
    <format dxfId="1159">
      <pivotArea dataOnly="0" labelOnly="1" outline="0" fieldPosition="0">
        <references count="2">
          <reference field="6" count="1" selected="0">
            <x v="434"/>
          </reference>
          <reference field="10" count="1">
            <x v="10"/>
          </reference>
        </references>
      </pivotArea>
    </format>
    <format dxfId="1158">
      <pivotArea dataOnly="0" labelOnly="1" outline="0" fieldPosition="0">
        <references count="2">
          <reference field="6" count="1" selected="0">
            <x v="440"/>
          </reference>
          <reference field="10" count="1">
            <x v="6"/>
          </reference>
        </references>
      </pivotArea>
    </format>
    <format dxfId="1157">
      <pivotArea dataOnly="0" labelOnly="1" outline="0" fieldPosition="0">
        <references count="2">
          <reference field="6" count="1" selected="0">
            <x v="456"/>
          </reference>
          <reference field="10" count="1">
            <x v="7"/>
          </reference>
        </references>
      </pivotArea>
    </format>
    <format dxfId="1156">
      <pivotArea dataOnly="0" labelOnly="1" outline="0" fieldPosition="0">
        <references count="2">
          <reference field="6" count="1" selected="0">
            <x v="462"/>
          </reference>
          <reference field="10" count="1">
            <x v="4"/>
          </reference>
        </references>
      </pivotArea>
    </format>
    <format dxfId="1155">
      <pivotArea dataOnly="0" labelOnly="1" outline="0" fieldPosition="0">
        <references count="2">
          <reference field="6" count="1" selected="0">
            <x v="466"/>
          </reference>
          <reference field="10" count="1">
            <x v="8"/>
          </reference>
        </references>
      </pivotArea>
    </format>
    <format dxfId="1154">
      <pivotArea dataOnly="0" labelOnly="1" outline="0" fieldPosition="0">
        <references count="2">
          <reference field="6" count="1" selected="0">
            <x v="472"/>
          </reference>
          <reference field="10" count="1">
            <x v="9"/>
          </reference>
        </references>
      </pivotArea>
    </format>
    <format dxfId="1153">
      <pivotArea dataOnly="0" labelOnly="1" outline="0" fieldPosition="0">
        <references count="2">
          <reference field="6" count="1" selected="0">
            <x v="476"/>
          </reference>
          <reference field="10" count="1">
            <x v="4"/>
          </reference>
        </references>
      </pivotArea>
    </format>
    <format dxfId="1152">
      <pivotArea dataOnly="0" labelOnly="1" outline="0" fieldPosition="0">
        <references count="2">
          <reference field="6" count="1" selected="0">
            <x v="481"/>
          </reference>
          <reference field="10" count="1">
            <x v="6"/>
          </reference>
        </references>
      </pivotArea>
    </format>
    <format dxfId="1151">
      <pivotArea dataOnly="0" labelOnly="1" outline="0" fieldPosition="0">
        <references count="2">
          <reference field="6" count="1" selected="0">
            <x v="482"/>
          </reference>
          <reference field="10" count="1">
            <x v="5"/>
          </reference>
        </references>
      </pivotArea>
    </format>
    <format dxfId="1150">
      <pivotArea dataOnly="0" labelOnly="1" outline="0" fieldPosition="0">
        <references count="2">
          <reference field="6" count="1" selected="0">
            <x v="485"/>
          </reference>
          <reference field="10" count="1">
            <x v="6"/>
          </reference>
        </references>
      </pivotArea>
    </format>
    <format dxfId="1149">
      <pivotArea dataOnly="0" labelOnly="1" outline="0" fieldPosition="0">
        <references count="2">
          <reference field="6" count="1" selected="0">
            <x v="492"/>
          </reference>
          <reference field="10" count="1">
            <x v="8"/>
          </reference>
        </references>
      </pivotArea>
    </format>
    <format dxfId="1148">
      <pivotArea dataOnly="0" labelOnly="1" outline="0" fieldPosition="0">
        <references count="2">
          <reference field="6" count="1" selected="0">
            <x v="506"/>
          </reference>
          <reference field="10" count="1">
            <x v="6"/>
          </reference>
        </references>
      </pivotArea>
    </format>
    <format dxfId="1147">
      <pivotArea dataOnly="0" labelOnly="1" outline="0" fieldPosition="0">
        <references count="2">
          <reference field="6" count="1" selected="0">
            <x v="515"/>
          </reference>
          <reference field="10" count="1">
            <x v="4"/>
          </reference>
        </references>
      </pivotArea>
    </format>
    <format dxfId="1146">
      <pivotArea dataOnly="0" labelOnly="1" outline="0" fieldPosition="0">
        <references count="2">
          <reference field="6" count="1" selected="0">
            <x v="517"/>
          </reference>
          <reference field="10" count="1">
            <x v="6"/>
          </reference>
        </references>
      </pivotArea>
    </format>
    <format dxfId="1145">
      <pivotArea dataOnly="0" labelOnly="1" outline="0" fieldPosition="0">
        <references count="2">
          <reference field="6" count="1" selected="0">
            <x v="519"/>
          </reference>
          <reference field="10" count="1">
            <x v="3"/>
          </reference>
        </references>
      </pivotArea>
    </format>
    <format dxfId="1144">
      <pivotArea dataOnly="0" labelOnly="1" outline="0" fieldPosition="0">
        <references count="2">
          <reference field="6" count="1" selected="0">
            <x v="521"/>
          </reference>
          <reference field="10" count="1">
            <x v="5"/>
          </reference>
        </references>
      </pivotArea>
    </format>
    <format dxfId="1143">
      <pivotArea dataOnly="0" labelOnly="1" outline="0" fieldPosition="0">
        <references count="2">
          <reference field="6" count="1" selected="0">
            <x v="522"/>
          </reference>
          <reference field="10" count="1">
            <x v="10"/>
          </reference>
        </references>
      </pivotArea>
    </format>
    <format dxfId="1142">
      <pivotArea dataOnly="0" labelOnly="1" outline="0" fieldPosition="0">
        <references count="2">
          <reference field="6" count="1" selected="0">
            <x v="524"/>
          </reference>
          <reference field="10" count="1">
            <x v="6"/>
          </reference>
        </references>
      </pivotArea>
    </format>
    <format dxfId="1141">
      <pivotArea dataOnly="0" labelOnly="1" outline="0" fieldPosition="0">
        <references count="2">
          <reference field="6" count="1" selected="0">
            <x v="526"/>
          </reference>
          <reference field="10" count="1">
            <x v="1"/>
          </reference>
        </references>
      </pivotArea>
    </format>
    <format dxfId="1140">
      <pivotArea dataOnly="0" labelOnly="1" outline="0" fieldPosition="0">
        <references count="2">
          <reference field="6" count="1" selected="0">
            <x v="528"/>
          </reference>
          <reference field="10" count="1">
            <x v="6"/>
          </reference>
        </references>
      </pivotArea>
    </format>
    <format dxfId="1139">
      <pivotArea dataOnly="0" labelOnly="1" outline="0" fieldPosition="0">
        <references count="2">
          <reference field="6" count="1" selected="0">
            <x v="529"/>
          </reference>
          <reference field="10" count="1">
            <x v="5"/>
          </reference>
        </references>
      </pivotArea>
    </format>
    <format dxfId="1138">
      <pivotArea dataOnly="0" labelOnly="1" outline="0" fieldPosition="0">
        <references count="3">
          <reference field="6" count="1" selected="0">
            <x v="13"/>
          </reference>
          <reference field="9" count="1">
            <x v="6"/>
          </reference>
          <reference field="10" count="1" selected="0">
            <x v="5"/>
          </reference>
        </references>
      </pivotArea>
    </format>
    <format dxfId="1137">
      <pivotArea dataOnly="0" labelOnly="1" outline="0" fieldPosition="0">
        <references count="3">
          <reference field="6" count="1" selected="0">
            <x v="38"/>
          </reference>
          <reference field="9" count="1">
            <x v="1"/>
          </reference>
          <reference field="10" count="1" selected="0">
            <x v="5"/>
          </reference>
        </references>
      </pivotArea>
    </format>
    <format dxfId="1136">
      <pivotArea dataOnly="0" labelOnly="1" outline="0" fieldPosition="0">
        <references count="3">
          <reference field="6" count="1" selected="0">
            <x v="84"/>
          </reference>
          <reference field="9" count="1">
            <x v="6"/>
          </reference>
          <reference field="10" count="1" selected="0">
            <x v="10"/>
          </reference>
        </references>
      </pivotArea>
    </format>
    <format dxfId="1135">
      <pivotArea dataOnly="0" labelOnly="1" outline="0" fieldPosition="0">
        <references count="3">
          <reference field="6" count="1" selected="0">
            <x v="94"/>
          </reference>
          <reference field="9" count="1">
            <x v="9"/>
          </reference>
          <reference field="10" count="1" selected="0">
            <x v="6"/>
          </reference>
        </references>
      </pivotArea>
    </format>
    <format dxfId="1134">
      <pivotArea dataOnly="0" labelOnly="1" outline="0" fieldPosition="0">
        <references count="3">
          <reference field="6" count="1" selected="0">
            <x v="155"/>
          </reference>
          <reference field="9" count="1">
            <x v="4"/>
          </reference>
          <reference field="10" count="1" selected="0">
            <x v="5"/>
          </reference>
        </references>
      </pivotArea>
    </format>
    <format dxfId="1133">
      <pivotArea dataOnly="0" labelOnly="1" outline="0" fieldPosition="0">
        <references count="3">
          <reference field="6" count="1" selected="0">
            <x v="176"/>
          </reference>
          <reference field="9" count="1">
            <x v="6"/>
          </reference>
          <reference field="10" count="1" selected="0">
            <x v="5"/>
          </reference>
        </references>
      </pivotArea>
    </format>
    <format dxfId="1132">
      <pivotArea dataOnly="0" labelOnly="1" outline="0" fieldPosition="0">
        <references count="3">
          <reference field="6" count="1" selected="0">
            <x v="237"/>
          </reference>
          <reference field="9" count="1">
            <x v="27"/>
          </reference>
          <reference field="10" count="1" selected="0">
            <x v="6"/>
          </reference>
        </references>
      </pivotArea>
    </format>
    <format dxfId="1131">
      <pivotArea dataOnly="0" labelOnly="1" outline="0" fieldPosition="0">
        <references count="3">
          <reference field="6" count="1" selected="0">
            <x v="337"/>
          </reference>
          <reference field="9" count="1">
            <x v="2"/>
          </reference>
          <reference field="10" count="1" selected="0">
            <x v="6"/>
          </reference>
        </references>
      </pivotArea>
    </format>
    <format dxfId="1130">
      <pivotArea dataOnly="0" labelOnly="1" outline="0" fieldPosition="0">
        <references count="3">
          <reference field="6" count="1" selected="0">
            <x v="374"/>
          </reference>
          <reference field="9" count="1">
            <x v="8"/>
          </reference>
          <reference field="10" count="1" selected="0">
            <x v="6"/>
          </reference>
        </references>
      </pivotArea>
    </format>
    <format dxfId="1129">
      <pivotArea dataOnly="0" labelOnly="1" outline="0" fieldPosition="0">
        <references count="3">
          <reference field="6" count="1" selected="0">
            <x v="389"/>
          </reference>
          <reference field="9" count="1">
            <x v="4"/>
          </reference>
          <reference field="10" count="1" selected="0">
            <x v="6"/>
          </reference>
        </references>
      </pivotArea>
    </format>
    <format dxfId="1128">
      <pivotArea dataOnly="0" labelOnly="1" outline="0" fieldPosition="0">
        <references count="3">
          <reference field="6" count="1" selected="0">
            <x v="416"/>
          </reference>
          <reference field="9" count="1">
            <x v="16"/>
          </reference>
          <reference field="10" count="1" selected="0">
            <x v="6"/>
          </reference>
        </references>
      </pivotArea>
    </format>
    <format dxfId="1127">
      <pivotArea dataOnly="0" labelOnly="1" outline="0" fieldPosition="0">
        <references count="3">
          <reference field="6" count="1" selected="0">
            <x v="440"/>
          </reference>
          <reference field="9" count="1">
            <x v="4"/>
          </reference>
          <reference field="10" count="1" selected="0">
            <x v="6"/>
          </reference>
        </references>
      </pivotArea>
    </format>
    <format dxfId="1126">
      <pivotArea dataOnly="0" labelOnly="1" outline="0" fieldPosition="0">
        <references count="3">
          <reference field="6" count="1" selected="0">
            <x v="456"/>
          </reference>
          <reference field="9" count="1">
            <x v="6"/>
          </reference>
          <reference field="10" count="1" selected="0">
            <x v="7"/>
          </reference>
        </references>
      </pivotArea>
    </format>
    <format dxfId="1125">
      <pivotArea dataOnly="0" labelOnly="1" outline="0" fieldPosition="0">
        <references count="3">
          <reference field="6" count="1" selected="0">
            <x v="462"/>
          </reference>
          <reference field="9" count="1">
            <x v="8"/>
          </reference>
          <reference field="10" count="1" selected="0">
            <x v="4"/>
          </reference>
        </references>
      </pivotArea>
    </format>
    <format dxfId="1124">
      <pivotArea dataOnly="0" labelOnly="1" outline="0" fieldPosition="0">
        <references count="3">
          <reference field="6" count="1" selected="0">
            <x v="466"/>
          </reference>
          <reference field="9" count="1">
            <x v="4"/>
          </reference>
          <reference field="10" count="1" selected="0">
            <x v="8"/>
          </reference>
        </references>
      </pivotArea>
    </format>
    <format dxfId="1123">
      <pivotArea dataOnly="0" labelOnly="1" outline="0" fieldPosition="0">
        <references count="3">
          <reference field="6" count="1" selected="0">
            <x v="472"/>
          </reference>
          <reference field="9" count="1">
            <x v="8"/>
          </reference>
          <reference field="10" count="1" selected="0">
            <x v="9"/>
          </reference>
        </references>
      </pivotArea>
    </format>
    <format dxfId="1122">
      <pivotArea dataOnly="0" labelOnly="1" outline="0" fieldPosition="0">
        <references count="3">
          <reference field="6" count="1" selected="0">
            <x v="474"/>
          </reference>
          <reference field="9" count="1">
            <x v="11"/>
          </reference>
          <reference field="10" count="1" selected="0">
            <x v="9"/>
          </reference>
        </references>
      </pivotArea>
    </format>
    <format dxfId="1121">
      <pivotArea dataOnly="0" labelOnly="1" outline="0" fieldPosition="0">
        <references count="3">
          <reference field="6" count="1" selected="0">
            <x v="476"/>
          </reference>
          <reference field="9" count="1">
            <x v="6"/>
          </reference>
          <reference field="10" count="1" selected="0">
            <x v="4"/>
          </reference>
        </references>
      </pivotArea>
    </format>
    <format dxfId="1120">
      <pivotArea dataOnly="0" labelOnly="1" outline="0" fieldPosition="0">
        <references count="3">
          <reference field="6" count="1" selected="0">
            <x v="481"/>
          </reference>
          <reference field="9" count="1">
            <x v="11"/>
          </reference>
          <reference field="10" count="1" selected="0">
            <x v="6"/>
          </reference>
        </references>
      </pivotArea>
    </format>
    <format dxfId="1119">
      <pivotArea dataOnly="0" labelOnly="1" outline="0" fieldPosition="0">
        <references count="3">
          <reference field="6" count="1" selected="0">
            <x v="482"/>
          </reference>
          <reference field="9" count="1">
            <x v="4"/>
          </reference>
          <reference field="10" count="1" selected="0">
            <x v="5"/>
          </reference>
        </references>
      </pivotArea>
    </format>
    <format dxfId="1118">
      <pivotArea dataOnly="0" labelOnly="1" outline="0" fieldPosition="0">
        <references count="3">
          <reference field="6" count="1" selected="0">
            <x v="492"/>
          </reference>
          <reference field="9" count="1">
            <x v="6"/>
          </reference>
          <reference field="10" count="1" selected="0">
            <x v="8"/>
          </reference>
        </references>
      </pivotArea>
    </format>
    <format dxfId="1117">
      <pivotArea dataOnly="0" labelOnly="1" outline="0" fieldPosition="0">
        <references count="3">
          <reference field="6" count="1" selected="0">
            <x v="506"/>
          </reference>
          <reference field="9" count="1">
            <x v="4"/>
          </reference>
          <reference field="10" count="1" selected="0">
            <x v="6"/>
          </reference>
        </references>
      </pivotArea>
    </format>
    <format dxfId="1116">
      <pivotArea dataOnly="0" labelOnly="1" outline="0" fieldPosition="0">
        <references count="3">
          <reference field="6" count="1" selected="0">
            <x v="517"/>
          </reference>
          <reference field="9" count="1">
            <x v="2"/>
          </reference>
          <reference field="10" count="1" selected="0">
            <x v="6"/>
          </reference>
        </references>
      </pivotArea>
    </format>
    <format dxfId="1115">
      <pivotArea dataOnly="0" labelOnly="1" outline="0" fieldPosition="0">
        <references count="3">
          <reference field="6" count="1" selected="0">
            <x v="519"/>
          </reference>
          <reference field="9" count="1">
            <x v="6"/>
          </reference>
          <reference field="10" count="1" selected="0">
            <x v="3"/>
          </reference>
        </references>
      </pivotArea>
    </format>
    <format dxfId="1114">
      <pivotArea dataOnly="0" labelOnly="1" outline="0" fieldPosition="0">
        <references count="3">
          <reference field="6" count="1" selected="0">
            <x v="521"/>
          </reference>
          <reference field="9" count="1">
            <x v="1"/>
          </reference>
          <reference field="10" count="1" selected="0">
            <x v="5"/>
          </reference>
        </references>
      </pivotArea>
    </format>
    <format dxfId="1113">
      <pivotArea dataOnly="0" labelOnly="1" outline="0" fieldPosition="0">
        <references count="3">
          <reference field="6" count="1" selected="0">
            <x v="522"/>
          </reference>
          <reference field="9" count="1">
            <x v="3"/>
          </reference>
          <reference field="10" count="1" selected="0">
            <x v="10"/>
          </reference>
        </references>
      </pivotArea>
    </format>
    <format dxfId="1112">
      <pivotArea dataOnly="0" labelOnly="1" outline="0" fieldPosition="0">
        <references count="3">
          <reference field="6" count="1" selected="0">
            <x v="523"/>
          </reference>
          <reference field="9" count="1">
            <x v="6"/>
          </reference>
          <reference field="10" count="1" selected="0">
            <x v="10"/>
          </reference>
        </references>
      </pivotArea>
    </format>
    <format dxfId="1111">
      <pivotArea dataOnly="0" labelOnly="1" outline="0" fieldPosition="0">
        <references count="3">
          <reference field="6" count="1" selected="0">
            <x v="525"/>
          </reference>
          <reference field="9" count="1">
            <x v="14"/>
          </reference>
          <reference field="10" count="1" selected="0">
            <x v="6"/>
          </reference>
        </references>
      </pivotArea>
    </format>
    <format dxfId="1110">
      <pivotArea dataOnly="0" labelOnly="1" outline="0" fieldPosition="0">
        <references count="3">
          <reference field="6" count="1" selected="0">
            <x v="526"/>
          </reference>
          <reference field="9" count="1">
            <x v="6"/>
          </reference>
          <reference field="10" count="1" selected="0">
            <x v="1"/>
          </reference>
        </references>
      </pivotArea>
    </format>
    <format dxfId="1109">
      <pivotArea dataOnly="0" labelOnly="1" outline="0" fieldPosition="0">
        <references count="3">
          <reference field="6" count="1" selected="0">
            <x v="527"/>
          </reference>
          <reference field="9" count="1">
            <x v="9"/>
          </reference>
          <reference field="10" count="1" selected="0">
            <x v="1"/>
          </reference>
        </references>
      </pivotArea>
    </format>
    <format dxfId="1108">
      <pivotArea dataOnly="0" labelOnly="1" outline="0" fieldPosition="0">
        <references count="3">
          <reference field="6" count="1" selected="0">
            <x v="528"/>
          </reference>
          <reference field="9" count="1">
            <x v="2"/>
          </reference>
          <reference field="10" count="1" selected="0">
            <x v="6"/>
          </reference>
        </references>
      </pivotArea>
    </format>
    <format dxfId="1107">
      <pivotArea dataOnly="0" labelOnly="1" outline="0" fieldPosition="0">
        <references count="3">
          <reference field="6" count="1" selected="0">
            <x v="529"/>
          </reference>
          <reference field="9" count="1">
            <x v="6"/>
          </reference>
          <reference field="10" count="1" selected="0">
            <x v="5"/>
          </reference>
        </references>
      </pivotArea>
    </format>
    <format dxfId="1106">
      <pivotArea dataOnly="0" labelOnly="1" outline="0" fieldPosition="0">
        <references count="4">
          <reference field="6" count="1" selected="0">
            <x v="13"/>
          </reference>
          <reference field="9" count="1" selected="0">
            <x v="6"/>
          </reference>
          <reference field="10" count="1" selected="0">
            <x v="5"/>
          </reference>
          <reference field="11" count="1">
            <x v="16"/>
          </reference>
        </references>
      </pivotArea>
    </format>
    <format dxfId="1105">
      <pivotArea dataOnly="0" labelOnly="1" outline="0" fieldPosition="0">
        <references count="4">
          <reference field="6" count="1" selected="0">
            <x v="38"/>
          </reference>
          <reference field="9" count="1" selected="0">
            <x v="1"/>
          </reference>
          <reference field="10" count="1" selected="0">
            <x v="5"/>
          </reference>
          <reference field="11" count="1">
            <x v="27"/>
          </reference>
        </references>
      </pivotArea>
    </format>
    <format dxfId="1104">
      <pivotArea dataOnly="0" labelOnly="1" outline="0" fieldPosition="0">
        <references count="4">
          <reference field="6" count="1" selected="0">
            <x v="84"/>
          </reference>
          <reference field="9" count="1" selected="0">
            <x v="6"/>
          </reference>
          <reference field="10" count="1" selected="0">
            <x v="10"/>
          </reference>
          <reference field="11" count="1">
            <x v="76"/>
          </reference>
        </references>
      </pivotArea>
    </format>
    <format dxfId="1103">
      <pivotArea dataOnly="0" labelOnly="1" outline="0" fieldPosition="0">
        <references count="4">
          <reference field="6" count="1" selected="0">
            <x v="91"/>
          </reference>
          <reference field="9" count="1" selected="0">
            <x v="6"/>
          </reference>
          <reference field="10" count="1" selected="0">
            <x v="10"/>
          </reference>
          <reference field="11" count="1">
            <x v="86"/>
          </reference>
        </references>
      </pivotArea>
    </format>
    <format dxfId="1102">
      <pivotArea dataOnly="0" labelOnly="1" outline="0" fieldPosition="0">
        <references count="4">
          <reference field="6" count="1" selected="0">
            <x v="94"/>
          </reference>
          <reference field="9" count="1" selected="0">
            <x v="9"/>
          </reference>
          <reference field="10" count="1" selected="0">
            <x v="6"/>
          </reference>
          <reference field="11" count="1">
            <x v="85"/>
          </reference>
        </references>
      </pivotArea>
    </format>
    <format dxfId="1101">
      <pivotArea dataOnly="0" labelOnly="1" outline="0" fieldPosition="0">
        <references count="4">
          <reference field="6" count="1" selected="0">
            <x v="155"/>
          </reference>
          <reference field="9" count="1" selected="0">
            <x v="4"/>
          </reference>
          <reference field="10" count="1" selected="0">
            <x v="5"/>
          </reference>
          <reference field="11" count="1">
            <x v="420"/>
          </reference>
        </references>
      </pivotArea>
    </format>
    <format dxfId="1100">
      <pivotArea dataOnly="0" labelOnly="1" outline="0" fieldPosition="0">
        <references count="4">
          <reference field="6" count="1" selected="0">
            <x v="176"/>
          </reference>
          <reference field="9" count="1" selected="0">
            <x v="6"/>
          </reference>
          <reference field="10" count="1" selected="0">
            <x v="5"/>
          </reference>
          <reference field="11" count="1">
            <x v="459"/>
          </reference>
        </references>
      </pivotArea>
    </format>
    <format dxfId="1099">
      <pivotArea dataOnly="0" labelOnly="1" outline="0" fieldPosition="0">
        <references count="4">
          <reference field="6" count="1" selected="0">
            <x v="194"/>
          </reference>
          <reference field="9" count="1" selected="0">
            <x v="6"/>
          </reference>
          <reference field="10" count="1" selected="0">
            <x v="10"/>
          </reference>
          <reference field="11" count="1">
            <x v="421"/>
          </reference>
        </references>
      </pivotArea>
    </format>
    <format dxfId="1098">
      <pivotArea dataOnly="0" labelOnly="1" outline="0" fieldPosition="0">
        <references count="4">
          <reference field="6" count="1" selected="0">
            <x v="237"/>
          </reference>
          <reference field="9" count="1" selected="0">
            <x v="27"/>
          </reference>
          <reference field="10" count="1" selected="0">
            <x v="6"/>
          </reference>
          <reference field="11" count="1">
            <x v="213"/>
          </reference>
        </references>
      </pivotArea>
    </format>
    <format dxfId="1097">
      <pivotArea dataOnly="0" labelOnly="1" outline="0" fieldPosition="0">
        <references count="4">
          <reference field="6" count="1" selected="0">
            <x v="337"/>
          </reference>
          <reference field="9" count="1" selected="0">
            <x v="2"/>
          </reference>
          <reference field="10" count="1" selected="0">
            <x v="6"/>
          </reference>
          <reference field="11" count="1">
            <x v="425"/>
          </reference>
        </references>
      </pivotArea>
    </format>
    <format dxfId="1096">
      <pivotArea dataOnly="0" labelOnly="1" outline="0" fieldPosition="0">
        <references count="4">
          <reference field="6" count="1" selected="0">
            <x v="389"/>
          </reference>
          <reference field="9" count="1" selected="0">
            <x v="4"/>
          </reference>
          <reference field="10" count="1" selected="0">
            <x v="6"/>
          </reference>
          <reference field="11" count="1">
            <x v="427"/>
          </reference>
        </references>
      </pivotArea>
    </format>
    <format dxfId="1095">
      <pivotArea dataOnly="0" labelOnly="1" outline="0" fieldPosition="0">
        <references count="4">
          <reference field="6" count="1" selected="0">
            <x v="416"/>
          </reference>
          <reference field="9" count="1" selected="0">
            <x v="16"/>
          </reference>
          <reference field="10" count="1" selected="0">
            <x v="6"/>
          </reference>
          <reference field="11" count="1">
            <x v="428"/>
          </reference>
        </references>
      </pivotArea>
    </format>
    <format dxfId="1094">
      <pivotArea dataOnly="0" labelOnly="1" outline="0" fieldPosition="0">
        <references count="4">
          <reference field="6" count="1" selected="0">
            <x v="440"/>
          </reference>
          <reference field="9" count="1" selected="0">
            <x v="4"/>
          </reference>
          <reference field="10" count="1" selected="0">
            <x v="6"/>
          </reference>
          <reference field="11" count="1">
            <x v="400"/>
          </reference>
        </references>
      </pivotArea>
    </format>
    <format dxfId="1093">
      <pivotArea dataOnly="0" labelOnly="1" outline="0" fieldPosition="0">
        <references count="4">
          <reference field="6" count="1" selected="0">
            <x v="456"/>
          </reference>
          <reference field="9" count="1" selected="0">
            <x v="6"/>
          </reference>
          <reference field="10" count="1" selected="0">
            <x v="7"/>
          </reference>
          <reference field="11" count="1">
            <x v="430"/>
          </reference>
        </references>
      </pivotArea>
    </format>
    <format dxfId="1092">
      <pivotArea dataOnly="0" labelOnly="1" outline="0" fieldPosition="0">
        <references count="4">
          <reference field="6" count="1" selected="0">
            <x v="462"/>
          </reference>
          <reference field="9" count="1" selected="0">
            <x v="8"/>
          </reference>
          <reference field="10" count="1" selected="0">
            <x v="4"/>
          </reference>
          <reference field="11" count="1">
            <x v="416"/>
          </reference>
        </references>
      </pivotArea>
    </format>
    <format dxfId="1091">
      <pivotArea dataOnly="0" labelOnly="1" outline="0" fieldPosition="0">
        <references count="4">
          <reference field="6" count="1" selected="0">
            <x v="466"/>
          </reference>
          <reference field="9" count="1" selected="0">
            <x v="4"/>
          </reference>
          <reference field="10" count="1" selected="0">
            <x v="8"/>
          </reference>
          <reference field="11" count="1">
            <x v="437"/>
          </reference>
        </references>
      </pivotArea>
    </format>
    <format dxfId="1090">
      <pivotArea dataOnly="0" labelOnly="1" outline="0" fieldPosition="0">
        <references count="4">
          <reference field="6" count="1" selected="0">
            <x v="472"/>
          </reference>
          <reference field="9" count="1" selected="0">
            <x v="8"/>
          </reference>
          <reference field="10" count="1" selected="0">
            <x v="9"/>
          </reference>
          <reference field="11" count="1">
            <x v="442"/>
          </reference>
        </references>
      </pivotArea>
    </format>
    <format dxfId="1089">
      <pivotArea dataOnly="0" labelOnly="1" outline="0" fieldPosition="0">
        <references count="4">
          <reference field="6" count="1" selected="0">
            <x v="474"/>
          </reference>
          <reference field="9" count="1" selected="0">
            <x v="11"/>
          </reference>
          <reference field="10" count="1" selected="0">
            <x v="9"/>
          </reference>
          <reference field="11" count="1">
            <x v="444"/>
          </reference>
        </references>
      </pivotArea>
    </format>
    <format dxfId="1088">
      <pivotArea dataOnly="0" labelOnly="1" outline="0" fieldPosition="0">
        <references count="4">
          <reference field="6" count="1" selected="0">
            <x v="476"/>
          </reference>
          <reference field="9" count="1" selected="0">
            <x v="6"/>
          </reference>
          <reference field="10" count="1" selected="0">
            <x v="4"/>
          </reference>
          <reference field="11" count="1">
            <x v="447"/>
          </reference>
        </references>
      </pivotArea>
    </format>
    <format dxfId="1087">
      <pivotArea dataOnly="0" labelOnly="1" outline="0" fieldPosition="0">
        <references count="4">
          <reference field="6" count="1" selected="0">
            <x v="481"/>
          </reference>
          <reference field="9" count="1" selected="0">
            <x v="11"/>
          </reference>
          <reference field="10" count="1" selected="0">
            <x v="6"/>
          </reference>
          <reference field="11" count="1">
            <x v="450"/>
          </reference>
        </references>
      </pivotArea>
    </format>
    <format dxfId="1086">
      <pivotArea dataOnly="0" labelOnly="1" outline="0" fieldPosition="0">
        <references count="4">
          <reference field="6" count="1" selected="0">
            <x v="482"/>
          </reference>
          <reference field="9" count="1" selected="0">
            <x v="4"/>
          </reference>
          <reference field="10" count="1" selected="0">
            <x v="5"/>
          </reference>
          <reference field="11" count="1">
            <x v="451"/>
          </reference>
        </references>
      </pivotArea>
    </format>
    <format dxfId="1085">
      <pivotArea dataOnly="0" labelOnly="1" outline="0" fieldPosition="0">
        <references count="4">
          <reference field="6" count="1" selected="0">
            <x v="485"/>
          </reference>
          <reference field="9" count="1" selected="0">
            <x v="4"/>
          </reference>
          <reference field="10" count="1" selected="0">
            <x v="6"/>
          </reference>
          <reference field="11" count="1">
            <x v="92"/>
          </reference>
        </references>
      </pivotArea>
    </format>
    <format dxfId="1084">
      <pivotArea dataOnly="0" labelOnly="1" outline="0" fieldPosition="0">
        <references count="4">
          <reference field="6" count="1" selected="0">
            <x v="490"/>
          </reference>
          <reference field="9" count="1" selected="0">
            <x v="4"/>
          </reference>
          <reference field="10" count="1" selected="0">
            <x v="6"/>
          </reference>
          <reference field="11" count="1">
            <x v="460"/>
          </reference>
        </references>
      </pivotArea>
    </format>
    <format dxfId="1083">
      <pivotArea dataOnly="0" labelOnly="1" outline="0" fieldPosition="0">
        <references count="4">
          <reference field="6" count="1" selected="0">
            <x v="492"/>
          </reference>
          <reference field="9" count="1" selected="0">
            <x v="6"/>
          </reference>
          <reference field="10" count="1" selected="0">
            <x v="8"/>
          </reference>
          <reference field="11" count="1">
            <x v="454"/>
          </reference>
        </references>
      </pivotArea>
    </format>
    <format dxfId="1082">
      <pivotArea dataOnly="0" labelOnly="1" outline="0" fieldPosition="0">
        <references count="4">
          <reference field="6" count="1" selected="0">
            <x v="506"/>
          </reference>
          <reference field="9" count="1" selected="0">
            <x v="4"/>
          </reference>
          <reference field="10" count="1" selected="0">
            <x v="6"/>
          </reference>
          <reference field="11" count="1">
            <x v="478"/>
          </reference>
        </references>
      </pivotArea>
    </format>
    <format dxfId="1081">
      <pivotArea dataOnly="0" labelOnly="1" outline="0" fieldPosition="0">
        <references count="4">
          <reference field="6" count="1" selected="0">
            <x v="515"/>
          </reference>
          <reference field="9" count="1" selected="0">
            <x v="4"/>
          </reference>
          <reference field="10" count="1" selected="0">
            <x v="4"/>
          </reference>
          <reference field="11" count="1">
            <x v="492"/>
          </reference>
        </references>
      </pivotArea>
    </format>
    <format dxfId="1080">
      <pivotArea dataOnly="0" labelOnly="1" outline="0" fieldPosition="0">
        <references count="4">
          <reference field="6" count="1" selected="0">
            <x v="517"/>
          </reference>
          <reference field="9" count="1" selected="0">
            <x v="2"/>
          </reference>
          <reference field="10" count="1" selected="0">
            <x v="6"/>
          </reference>
          <reference field="11" count="1">
            <x v="483"/>
          </reference>
        </references>
      </pivotArea>
    </format>
    <format dxfId="1079">
      <pivotArea dataOnly="0" labelOnly="1" outline="0" fieldPosition="0">
        <references count="4">
          <reference field="6" count="1" selected="0">
            <x v="519"/>
          </reference>
          <reference field="9" count="1" selected="0">
            <x v="6"/>
          </reference>
          <reference field="10" count="1" selected="0">
            <x v="3"/>
          </reference>
          <reference field="11" count="1">
            <x v="490"/>
          </reference>
        </references>
      </pivotArea>
    </format>
    <format dxfId="1078">
      <pivotArea dataOnly="0" labelOnly="1" outline="0" fieldPosition="0">
        <references count="4">
          <reference field="6" count="1" selected="0">
            <x v="521"/>
          </reference>
          <reference field="9" count="1" selected="0">
            <x v="1"/>
          </reference>
          <reference field="10" count="1" selected="0">
            <x v="5"/>
          </reference>
          <reference field="11" count="1">
            <x v="494"/>
          </reference>
        </references>
      </pivotArea>
    </format>
    <format dxfId="1077">
      <pivotArea dataOnly="0" labelOnly="1" outline="0" fieldPosition="0">
        <references count="4">
          <reference field="6" count="1" selected="0">
            <x v="522"/>
          </reference>
          <reference field="9" count="1" selected="0">
            <x v="3"/>
          </reference>
          <reference field="10" count="1" selected="0">
            <x v="10"/>
          </reference>
          <reference field="11" count="1">
            <x v="495"/>
          </reference>
        </references>
      </pivotArea>
    </format>
    <format dxfId="1076">
      <pivotArea dataOnly="0" labelOnly="1" outline="0" fieldPosition="0">
        <references count="4">
          <reference field="6" count="1" selected="0">
            <x v="523"/>
          </reference>
          <reference field="9" count="1" selected="0">
            <x v="6"/>
          </reference>
          <reference field="10" count="1" selected="0">
            <x v="10"/>
          </reference>
          <reference field="11" count="1">
            <x v="499"/>
          </reference>
        </references>
      </pivotArea>
    </format>
    <format dxfId="1075">
      <pivotArea dataOnly="0" labelOnly="1" outline="0" fieldPosition="0">
        <references count="4">
          <reference field="6" count="1" selected="0">
            <x v="525"/>
          </reference>
          <reference field="9" count="1" selected="0">
            <x v="14"/>
          </reference>
          <reference field="10" count="1" selected="0">
            <x v="6"/>
          </reference>
          <reference field="11" count="1">
            <x v="496"/>
          </reference>
        </references>
      </pivotArea>
    </format>
    <format dxfId="1074">
      <pivotArea dataOnly="0" labelOnly="1" outline="0" fieldPosition="0">
        <references count="4">
          <reference field="6" count="1" selected="0">
            <x v="527"/>
          </reference>
          <reference field="9" count="1" selected="0">
            <x v="9"/>
          </reference>
          <reference field="10" count="1" selected="0">
            <x v="1"/>
          </reference>
          <reference field="11" count="1">
            <x v="497"/>
          </reference>
        </references>
      </pivotArea>
    </format>
    <format dxfId="1073">
      <pivotArea dataOnly="0" labelOnly="1" outline="0" fieldPosition="0">
        <references count="4">
          <reference field="6" count="1" selected="0">
            <x v="529"/>
          </reference>
          <reference field="9" count="1" selected="0">
            <x v="6"/>
          </reference>
          <reference field="10" count="1" selected="0">
            <x v="5"/>
          </reference>
          <reference field="11" count="1">
            <x v="498"/>
          </reference>
        </references>
      </pivotArea>
    </format>
    <format dxfId="1072">
      <pivotArea dataOnly="0" labelOnly="1" outline="0" fieldPosition="0">
        <references count="5">
          <reference field="6" count="1" selected="0">
            <x v="13"/>
          </reference>
          <reference field="9" count="1" selected="0">
            <x v="6"/>
          </reference>
          <reference field="10" count="1" selected="0">
            <x v="5"/>
          </reference>
          <reference field="11" count="1" selected="0">
            <x v="16"/>
          </reference>
          <reference field="18" count="1">
            <x v="19"/>
          </reference>
        </references>
      </pivotArea>
    </format>
    <format dxfId="1071">
      <pivotArea dataOnly="0" labelOnly="1" outline="0" fieldPosition="0">
        <references count="5">
          <reference field="6" count="1" selected="0">
            <x v="38"/>
          </reference>
          <reference field="9" count="1" selected="0">
            <x v="1"/>
          </reference>
          <reference field="10" count="1" selected="0">
            <x v="5"/>
          </reference>
          <reference field="11" count="1" selected="0">
            <x v="27"/>
          </reference>
          <reference field="18" count="1">
            <x v="14"/>
          </reference>
        </references>
      </pivotArea>
    </format>
    <format dxfId="1070">
      <pivotArea dataOnly="0" labelOnly="1" outline="0" fieldPosition="0">
        <references count="5">
          <reference field="6" count="1" selected="0">
            <x v="84"/>
          </reference>
          <reference field="9" count="1" selected="0">
            <x v="6"/>
          </reference>
          <reference field="10" count="1" selected="0">
            <x v="10"/>
          </reference>
          <reference field="11" count="1" selected="0">
            <x v="76"/>
          </reference>
          <reference field="18" count="1">
            <x v="41"/>
          </reference>
        </references>
      </pivotArea>
    </format>
    <format dxfId="1069">
      <pivotArea dataOnly="0" labelOnly="1" outline="0" fieldPosition="0">
        <references count="5">
          <reference field="6" count="1" selected="0">
            <x v="91"/>
          </reference>
          <reference field="9" count="1" selected="0">
            <x v="6"/>
          </reference>
          <reference field="10" count="1" selected="0">
            <x v="10"/>
          </reference>
          <reference field="11" count="1" selected="0">
            <x v="86"/>
          </reference>
          <reference field="18" count="1">
            <x v="45"/>
          </reference>
        </references>
      </pivotArea>
    </format>
    <format dxfId="1068">
      <pivotArea dataOnly="0" labelOnly="1" outline="0" fieldPosition="0">
        <references count="5">
          <reference field="6" count="1" selected="0">
            <x v="155"/>
          </reference>
          <reference field="9" count="1" selected="0">
            <x v="4"/>
          </reference>
          <reference field="10" count="1" selected="0">
            <x v="5"/>
          </reference>
          <reference field="11" count="1" selected="0">
            <x v="420"/>
          </reference>
          <reference field="18" count="1">
            <x v="91"/>
          </reference>
        </references>
      </pivotArea>
    </format>
    <format dxfId="1067">
      <pivotArea dataOnly="0" labelOnly="1" outline="0" fieldPosition="0">
        <references count="5">
          <reference field="6" count="1" selected="0">
            <x v="176"/>
          </reference>
          <reference field="9" count="1" selected="0">
            <x v="6"/>
          </reference>
          <reference field="10" count="1" selected="0">
            <x v="5"/>
          </reference>
          <reference field="11" count="1" selected="0">
            <x v="459"/>
          </reference>
          <reference field="18" count="1">
            <x v="105"/>
          </reference>
        </references>
      </pivotArea>
    </format>
    <format dxfId="1066">
      <pivotArea dataOnly="0" labelOnly="1" outline="0" fieldPosition="0">
        <references count="5">
          <reference field="6" count="1" selected="0">
            <x v="194"/>
          </reference>
          <reference field="9" count="1" selected="0">
            <x v="6"/>
          </reference>
          <reference field="10" count="1" selected="0">
            <x v="10"/>
          </reference>
          <reference field="11" count="1" selected="0">
            <x v="421"/>
          </reference>
          <reference field="18" count="1">
            <x v="117"/>
          </reference>
        </references>
      </pivotArea>
    </format>
    <format dxfId="1065">
      <pivotArea dataOnly="0" labelOnly="1" outline="0" fieldPosition="0">
        <references count="5">
          <reference field="6" count="1" selected="0">
            <x v="237"/>
          </reference>
          <reference field="9" count="1" selected="0">
            <x v="27"/>
          </reference>
          <reference field="10" count="1" selected="0">
            <x v="6"/>
          </reference>
          <reference field="11" count="1" selected="0">
            <x v="213"/>
          </reference>
          <reference field="18" count="1">
            <x v="149"/>
          </reference>
        </references>
      </pivotArea>
    </format>
    <format dxfId="1064">
      <pivotArea dataOnly="0" labelOnly="1" outline="0" fieldPosition="0">
        <references count="5">
          <reference field="6" count="1" selected="0">
            <x v="337"/>
          </reference>
          <reference field="9" count="1" selected="0">
            <x v="2"/>
          </reference>
          <reference field="10" count="1" selected="0">
            <x v="6"/>
          </reference>
          <reference field="11" count="1" selected="0">
            <x v="425"/>
          </reference>
          <reference field="18" count="1">
            <x v="216"/>
          </reference>
        </references>
      </pivotArea>
    </format>
    <format dxfId="1063">
      <pivotArea dataOnly="0" labelOnly="1" outline="0" fieldPosition="0">
        <references count="5">
          <reference field="6" count="1" selected="0">
            <x v="389"/>
          </reference>
          <reference field="9" count="1" selected="0">
            <x v="4"/>
          </reference>
          <reference field="10" count="1" selected="0">
            <x v="6"/>
          </reference>
          <reference field="11" count="1" selected="0">
            <x v="427"/>
          </reference>
          <reference field="18" count="1">
            <x v="253"/>
          </reference>
        </references>
      </pivotArea>
    </format>
    <format dxfId="1062">
      <pivotArea dataOnly="0" labelOnly="1" outline="0" fieldPosition="0">
        <references count="5">
          <reference field="6" count="1" selected="0">
            <x v="416"/>
          </reference>
          <reference field="9" count="1" selected="0">
            <x v="16"/>
          </reference>
          <reference field="10" count="1" selected="0">
            <x v="6"/>
          </reference>
          <reference field="11" count="1" selected="0">
            <x v="428"/>
          </reference>
          <reference field="18" count="1">
            <x v="270"/>
          </reference>
        </references>
      </pivotArea>
    </format>
    <format dxfId="1061">
      <pivotArea dataOnly="0" labelOnly="1" outline="0" fieldPosition="0">
        <references count="5">
          <reference field="6" count="1" selected="0">
            <x v="440"/>
          </reference>
          <reference field="9" count="1" selected="0">
            <x v="4"/>
          </reference>
          <reference field="10" count="1" selected="0">
            <x v="6"/>
          </reference>
          <reference field="11" count="1" selected="0">
            <x v="400"/>
          </reference>
          <reference field="18" count="1">
            <x v="292"/>
          </reference>
        </references>
      </pivotArea>
    </format>
    <format dxfId="1060">
      <pivotArea dataOnly="0" labelOnly="1" outline="0" fieldPosition="0">
        <references count="5">
          <reference field="6" count="1" selected="0">
            <x v="456"/>
          </reference>
          <reference field="9" count="1" selected="0">
            <x v="6"/>
          </reference>
          <reference field="10" count="1" selected="0">
            <x v="7"/>
          </reference>
          <reference field="11" count="1" selected="0">
            <x v="430"/>
          </reference>
          <reference field="18" count="1">
            <x v="306"/>
          </reference>
        </references>
      </pivotArea>
    </format>
    <format dxfId="1059">
      <pivotArea dataOnly="0" labelOnly="1" outline="0" fieldPosition="0">
        <references count="5">
          <reference field="6" count="1" selected="0">
            <x v="462"/>
          </reference>
          <reference field="9" count="1" selected="0">
            <x v="8"/>
          </reference>
          <reference field="10" count="1" selected="0">
            <x v="4"/>
          </reference>
          <reference field="11" count="1" selected="0">
            <x v="416"/>
          </reference>
          <reference field="18" count="1">
            <x v="311"/>
          </reference>
        </references>
      </pivotArea>
    </format>
    <format dxfId="1058">
      <pivotArea dataOnly="0" labelOnly="1" outline="0" fieldPosition="0">
        <references count="5">
          <reference field="6" count="1" selected="0">
            <x v="466"/>
          </reference>
          <reference field="9" count="1" selected="0">
            <x v="4"/>
          </reference>
          <reference field="10" count="1" selected="0">
            <x v="8"/>
          </reference>
          <reference field="11" count="1" selected="0">
            <x v="437"/>
          </reference>
          <reference field="18" count="1">
            <x v="314"/>
          </reference>
        </references>
      </pivotArea>
    </format>
    <format dxfId="1057">
      <pivotArea dataOnly="0" labelOnly="1" outline="0" fieldPosition="0">
        <references count="5">
          <reference field="6" count="1" selected="0">
            <x v="472"/>
          </reference>
          <reference field="9" count="1" selected="0">
            <x v="8"/>
          </reference>
          <reference field="10" count="1" selected="0">
            <x v="9"/>
          </reference>
          <reference field="11" count="1" selected="0">
            <x v="442"/>
          </reference>
          <reference field="18" count="1">
            <x v="317"/>
          </reference>
        </references>
      </pivotArea>
    </format>
    <format dxfId="1056">
      <pivotArea dataOnly="0" labelOnly="1" outline="0" fieldPosition="0">
        <references count="5">
          <reference field="6" count="1" selected="0">
            <x v="474"/>
          </reference>
          <reference field="9" count="1" selected="0">
            <x v="11"/>
          </reference>
          <reference field="10" count="1" selected="0">
            <x v="9"/>
          </reference>
          <reference field="11" count="1" selected="0">
            <x v="444"/>
          </reference>
          <reference field="18" count="1">
            <x v="318"/>
          </reference>
        </references>
      </pivotArea>
    </format>
    <format dxfId="1055">
      <pivotArea dataOnly="0" labelOnly="1" outline="0" fieldPosition="0">
        <references count="5">
          <reference field="6" count="1" selected="0">
            <x v="476"/>
          </reference>
          <reference field="9" count="1" selected="0">
            <x v="6"/>
          </reference>
          <reference field="10" count="1" selected="0">
            <x v="4"/>
          </reference>
          <reference field="11" count="1" selected="0">
            <x v="447"/>
          </reference>
          <reference field="18" count="1">
            <x v="320"/>
          </reference>
        </references>
      </pivotArea>
    </format>
    <format dxfId="1054">
      <pivotArea dataOnly="0" labelOnly="1" outline="0" fieldPosition="0">
        <references count="5">
          <reference field="6" count="1" selected="0">
            <x v="481"/>
          </reference>
          <reference field="9" count="1" selected="0">
            <x v="11"/>
          </reference>
          <reference field="10" count="1" selected="0">
            <x v="6"/>
          </reference>
          <reference field="11" count="1" selected="0">
            <x v="450"/>
          </reference>
          <reference field="18" count="1">
            <x v="324"/>
          </reference>
        </references>
      </pivotArea>
    </format>
    <format dxfId="1053">
      <pivotArea dataOnly="0" labelOnly="1" outline="0" fieldPosition="0">
        <references count="5">
          <reference field="6" count="1" selected="0">
            <x v="482"/>
          </reference>
          <reference field="9" count="1" selected="0">
            <x v="4"/>
          </reference>
          <reference field="10" count="1" selected="0">
            <x v="5"/>
          </reference>
          <reference field="11" count="1" selected="0">
            <x v="451"/>
          </reference>
          <reference field="18" count="1">
            <x v="325"/>
          </reference>
        </references>
      </pivotArea>
    </format>
    <format dxfId="1052">
      <pivotArea dataOnly="0" labelOnly="1" outline="0" fieldPosition="0">
        <references count="5">
          <reference field="6" count="1" selected="0">
            <x v="485"/>
          </reference>
          <reference field="9" count="1" selected="0">
            <x v="4"/>
          </reference>
          <reference field="10" count="1" selected="0">
            <x v="6"/>
          </reference>
          <reference field="11" count="1" selected="0">
            <x v="92"/>
          </reference>
          <reference field="18" count="1">
            <x v="49"/>
          </reference>
        </references>
      </pivotArea>
    </format>
    <format dxfId="1051">
      <pivotArea dataOnly="0" labelOnly="1" outline="0" fieldPosition="0">
        <references count="5">
          <reference field="6" count="1" selected="0">
            <x v="490"/>
          </reference>
          <reference field="9" count="1" selected="0">
            <x v="4"/>
          </reference>
          <reference field="10" count="1" selected="0">
            <x v="6"/>
          </reference>
          <reference field="11" count="1" selected="0">
            <x v="460"/>
          </reference>
          <reference field="18" count="1">
            <x v="330"/>
          </reference>
        </references>
      </pivotArea>
    </format>
    <format dxfId="1050">
      <pivotArea dataOnly="0" labelOnly="1" outline="0" fieldPosition="0">
        <references count="5">
          <reference field="6" count="1" selected="0">
            <x v="492"/>
          </reference>
          <reference field="9" count="1" selected="0">
            <x v="6"/>
          </reference>
          <reference field="10" count="1" selected="0">
            <x v="8"/>
          </reference>
          <reference field="11" count="1" selected="0">
            <x v="454"/>
          </reference>
          <reference field="18" count="1">
            <x v="323"/>
          </reference>
        </references>
      </pivotArea>
    </format>
    <format dxfId="1049">
      <pivotArea dataOnly="0" labelOnly="1" outline="0" fieldPosition="0">
        <references count="5">
          <reference field="6" count="1" selected="0">
            <x v="506"/>
          </reference>
          <reference field="9" count="1" selected="0">
            <x v="4"/>
          </reference>
          <reference field="10" count="1" selected="0">
            <x v="6"/>
          </reference>
          <reference field="11" count="1" selected="0">
            <x v="478"/>
          </reference>
          <reference field="18" count="1">
            <x v="340"/>
          </reference>
        </references>
      </pivotArea>
    </format>
    <format dxfId="1048">
      <pivotArea dataOnly="0" labelOnly="1" outline="0" fieldPosition="0">
        <references count="5">
          <reference field="6" count="1" selected="0">
            <x v="515"/>
          </reference>
          <reference field="9" count="1" selected="0">
            <x v="4"/>
          </reference>
          <reference field="10" count="1" selected="0">
            <x v="4"/>
          </reference>
          <reference field="11" count="1" selected="0">
            <x v="492"/>
          </reference>
          <reference field="18" count="1">
            <x v="349"/>
          </reference>
        </references>
      </pivotArea>
    </format>
    <format dxfId="1047">
      <pivotArea dataOnly="0" labelOnly="1" outline="0" fieldPosition="0">
        <references count="5">
          <reference field="6" count="1" selected="0">
            <x v="517"/>
          </reference>
          <reference field="9" count="1" selected="0">
            <x v="2"/>
          </reference>
          <reference field="10" count="1" selected="0">
            <x v="6"/>
          </reference>
          <reference field="11" count="1" selected="0">
            <x v="483"/>
          </reference>
          <reference field="18" count="1">
            <x v="351"/>
          </reference>
        </references>
      </pivotArea>
    </format>
    <format dxfId="1046">
      <pivotArea dataOnly="0" labelOnly="1" outline="0" fieldPosition="0">
        <references count="5">
          <reference field="6" count="1" selected="0">
            <x v="519"/>
          </reference>
          <reference field="9" count="1" selected="0">
            <x v="6"/>
          </reference>
          <reference field="10" count="1" selected="0">
            <x v="3"/>
          </reference>
          <reference field="11" count="1" selected="0">
            <x v="490"/>
          </reference>
          <reference field="18" count="1">
            <x v="353"/>
          </reference>
        </references>
      </pivotArea>
    </format>
    <format dxfId="1045">
      <pivotArea dataOnly="0" labelOnly="1" outline="0" fieldPosition="0">
        <references count="5">
          <reference field="6" count="1" selected="0">
            <x v="521"/>
          </reference>
          <reference field="9" count="1" selected="0">
            <x v="1"/>
          </reference>
          <reference field="10" count="1" selected="0">
            <x v="5"/>
          </reference>
          <reference field="11" count="1" selected="0">
            <x v="494"/>
          </reference>
          <reference field="18" count="1">
            <x v="355"/>
          </reference>
        </references>
      </pivotArea>
    </format>
    <format dxfId="1044">
      <pivotArea dataOnly="0" labelOnly="1" outline="0" fieldPosition="0">
        <references count="5">
          <reference field="6" count="1" selected="0">
            <x v="522"/>
          </reference>
          <reference field="9" count="1" selected="0">
            <x v="3"/>
          </reference>
          <reference field="10" count="1" selected="0">
            <x v="10"/>
          </reference>
          <reference field="11" count="1" selected="0">
            <x v="495"/>
          </reference>
          <reference field="18" count="1">
            <x v="356"/>
          </reference>
        </references>
      </pivotArea>
    </format>
    <format dxfId="1043">
      <pivotArea dataOnly="0" labelOnly="1" outline="0" fieldPosition="0">
        <references count="5">
          <reference field="6" count="1" selected="0">
            <x v="523"/>
          </reference>
          <reference field="9" count="1" selected="0">
            <x v="6"/>
          </reference>
          <reference field="10" count="1" selected="0">
            <x v="10"/>
          </reference>
          <reference field="11" count="1" selected="0">
            <x v="499"/>
          </reference>
          <reference field="18" count="1">
            <x v="357"/>
          </reference>
        </references>
      </pivotArea>
    </format>
    <format dxfId="1042">
      <pivotArea dataOnly="0" labelOnly="1" outline="0" fieldPosition="0">
        <references count="5">
          <reference field="6" count="1" selected="0">
            <x v="529"/>
          </reference>
          <reference field="9" count="1" selected="0">
            <x v="6"/>
          </reference>
          <reference field="10" count="1" selected="0">
            <x v="5"/>
          </reference>
          <reference field="11" count="1" selected="0">
            <x v="498"/>
          </reference>
          <reference field="18" count="1">
            <x v="360"/>
          </reference>
        </references>
      </pivotArea>
    </format>
    <format dxfId="1041">
      <pivotArea dataOnly="0" labelOnly="1" outline="0" fieldPosition="0">
        <references count="6">
          <reference field="6" count="1" selected="0">
            <x v="13"/>
          </reference>
          <reference field="9" count="1" selected="0">
            <x v="6"/>
          </reference>
          <reference field="10" count="1" selected="0">
            <x v="5"/>
          </reference>
          <reference field="11" count="1" selected="0">
            <x v="16"/>
          </reference>
          <reference field="18" count="1" selected="0">
            <x v="19"/>
          </reference>
          <reference field="28" count="1">
            <x v="98"/>
          </reference>
        </references>
      </pivotArea>
    </format>
    <format dxfId="1040">
      <pivotArea dataOnly="0" labelOnly="1" outline="0" fieldPosition="0">
        <references count="7">
          <reference field="6" count="1" selected="0">
            <x v="13"/>
          </reference>
          <reference field="9" count="1" selected="0">
            <x v="6"/>
          </reference>
          <reference field="10" count="1" selected="0">
            <x v="5"/>
          </reference>
          <reference field="11" count="1" selected="0">
            <x v="16"/>
          </reference>
          <reference field="18" count="1" selected="0">
            <x v="19"/>
          </reference>
          <reference field="20" count="1">
            <x v="6"/>
          </reference>
          <reference field="28" count="1" selected="0">
            <x v="98"/>
          </reference>
        </references>
      </pivotArea>
    </format>
    <format dxfId="1039">
      <pivotArea dataOnly="0" labelOnly="1" outline="0" fieldPosition="0">
        <references count="7">
          <reference field="6" count="1" selected="0">
            <x v="155"/>
          </reference>
          <reference field="9" count="1" selected="0">
            <x v="4"/>
          </reference>
          <reference field="10" count="1" selected="0">
            <x v="5"/>
          </reference>
          <reference field="11" count="1" selected="0">
            <x v="420"/>
          </reference>
          <reference field="18" count="1" selected="0">
            <x v="91"/>
          </reference>
          <reference field="20" count="1">
            <x v="10"/>
          </reference>
          <reference field="28" count="1" selected="0">
            <x v="98"/>
          </reference>
        </references>
      </pivotArea>
    </format>
    <format dxfId="1038">
      <pivotArea dataOnly="0" labelOnly="1" outline="0" fieldPosition="0">
        <references count="7">
          <reference field="6" count="1" selected="0">
            <x v="176"/>
          </reference>
          <reference field="9" count="1" selected="0">
            <x v="6"/>
          </reference>
          <reference field="10" count="1" selected="0">
            <x v="5"/>
          </reference>
          <reference field="11" count="1" selected="0">
            <x v="459"/>
          </reference>
          <reference field="18" count="1" selected="0">
            <x v="105"/>
          </reference>
          <reference field="20" count="1">
            <x v="7"/>
          </reference>
          <reference field="28" count="1" selected="0">
            <x v="98"/>
          </reference>
        </references>
      </pivotArea>
    </format>
    <format dxfId="1037">
      <pivotArea dataOnly="0" labelOnly="1" outline="0" fieldPosition="0">
        <references count="7">
          <reference field="6" count="1" selected="0">
            <x v="194"/>
          </reference>
          <reference field="9" count="1" selected="0">
            <x v="6"/>
          </reference>
          <reference field="10" count="1" selected="0">
            <x v="10"/>
          </reference>
          <reference field="11" count="1" selected="0">
            <x v="421"/>
          </reference>
          <reference field="18" count="1" selected="0">
            <x v="117"/>
          </reference>
          <reference field="20" count="1">
            <x v="2"/>
          </reference>
          <reference field="28" count="1" selected="0">
            <x v="98"/>
          </reference>
        </references>
      </pivotArea>
    </format>
    <format dxfId="1036">
      <pivotArea dataOnly="0" labelOnly="1" outline="0" fieldPosition="0">
        <references count="7">
          <reference field="6" count="1" selected="0">
            <x v="237"/>
          </reference>
          <reference field="9" count="1" selected="0">
            <x v="27"/>
          </reference>
          <reference field="10" count="1" selected="0">
            <x v="6"/>
          </reference>
          <reference field="11" count="1" selected="0">
            <x v="213"/>
          </reference>
          <reference field="18" count="1" selected="0">
            <x v="149"/>
          </reference>
          <reference field="20" count="1">
            <x v="6"/>
          </reference>
          <reference field="28" count="1" selected="0">
            <x v="98"/>
          </reference>
        </references>
      </pivotArea>
    </format>
    <format dxfId="1035">
      <pivotArea dataOnly="0" labelOnly="1" outline="0" fieldPosition="0">
        <references count="7">
          <reference field="6" count="1" selected="0">
            <x v="337"/>
          </reference>
          <reference field="9" count="1" selected="0">
            <x v="2"/>
          </reference>
          <reference field="10" count="1" selected="0">
            <x v="6"/>
          </reference>
          <reference field="11" count="1" selected="0">
            <x v="425"/>
          </reference>
          <reference field="18" count="1" selected="0">
            <x v="216"/>
          </reference>
          <reference field="20" count="1">
            <x v="7"/>
          </reference>
          <reference field="28" count="1" selected="0">
            <x v="98"/>
          </reference>
        </references>
      </pivotArea>
    </format>
    <format dxfId="1034">
      <pivotArea dataOnly="0" labelOnly="1" outline="0" fieldPosition="0">
        <references count="7">
          <reference field="6" count="1" selected="0">
            <x v="389"/>
          </reference>
          <reference field="9" count="1" selected="0">
            <x v="4"/>
          </reference>
          <reference field="10" count="1" selected="0">
            <x v="6"/>
          </reference>
          <reference field="11" count="1" selected="0">
            <x v="427"/>
          </reference>
          <reference field="18" count="1" selected="0">
            <x v="253"/>
          </reference>
          <reference field="20" count="1">
            <x v="2"/>
          </reference>
          <reference field="28" count="1" selected="0">
            <x v="98"/>
          </reference>
        </references>
      </pivotArea>
    </format>
    <format dxfId="1033">
      <pivotArea dataOnly="0" labelOnly="1" outline="0" fieldPosition="0">
        <references count="7">
          <reference field="6" count="1" selected="0">
            <x v="462"/>
          </reference>
          <reference field="9" count="1" selected="0">
            <x v="8"/>
          </reference>
          <reference field="10" count="1" selected="0">
            <x v="4"/>
          </reference>
          <reference field="11" count="1" selected="0">
            <x v="416"/>
          </reference>
          <reference field="18" count="1" selected="0">
            <x v="311"/>
          </reference>
          <reference field="20" count="1">
            <x v="2"/>
          </reference>
          <reference field="28" count="1" selected="0">
            <x v="98"/>
          </reference>
        </references>
      </pivotArea>
    </format>
    <format dxfId="1032">
      <pivotArea dataOnly="0" labelOnly="1" outline="0" fieldPosition="0">
        <references count="7">
          <reference field="6" count="1" selected="0">
            <x v="466"/>
          </reference>
          <reference field="9" count="1" selected="0">
            <x v="4"/>
          </reference>
          <reference field="10" count="1" selected="0">
            <x v="8"/>
          </reference>
          <reference field="11" count="1" selected="0">
            <x v="437"/>
          </reference>
          <reference field="18" count="1" selected="0">
            <x v="314"/>
          </reference>
          <reference field="20" count="1">
            <x v="7"/>
          </reference>
          <reference field="28" count="1" selected="0">
            <x v="98"/>
          </reference>
        </references>
      </pivotArea>
    </format>
    <format dxfId="1031">
      <pivotArea dataOnly="0" labelOnly="1" outline="0" fieldPosition="0">
        <references count="7">
          <reference field="6" count="1" selected="0">
            <x v="472"/>
          </reference>
          <reference field="9" count="1" selected="0">
            <x v="8"/>
          </reference>
          <reference field="10" count="1" selected="0">
            <x v="9"/>
          </reference>
          <reference field="11" count="1" selected="0">
            <x v="442"/>
          </reference>
          <reference field="18" count="1" selected="0">
            <x v="317"/>
          </reference>
          <reference field="20" count="1">
            <x v="2"/>
          </reference>
          <reference field="28" count="1" selected="0">
            <x v="98"/>
          </reference>
        </references>
      </pivotArea>
    </format>
    <format dxfId="1030">
      <pivotArea dataOnly="0" labelOnly="1" outline="0" fieldPosition="0">
        <references count="7">
          <reference field="6" count="1" selected="0">
            <x v="474"/>
          </reference>
          <reference field="9" count="1" selected="0">
            <x v="11"/>
          </reference>
          <reference field="10" count="1" selected="0">
            <x v="9"/>
          </reference>
          <reference field="11" count="1" selected="0">
            <x v="444"/>
          </reference>
          <reference field="18" count="1" selected="0">
            <x v="318"/>
          </reference>
          <reference field="20" count="1">
            <x v="7"/>
          </reference>
          <reference field="28" count="1" selected="0">
            <x v="98"/>
          </reference>
        </references>
      </pivotArea>
    </format>
    <format dxfId="1029">
      <pivotArea dataOnly="0" labelOnly="1" outline="0" fieldPosition="0">
        <references count="7">
          <reference field="6" count="1" selected="0">
            <x v="482"/>
          </reference>
          <reference field="9" count="1" selected="0">
            <x v="4"/>
          </reference>
          <reference field="10" count="1" selected="0">
            <x v="5"/>
          </reference>
          <reference field="11" count="1" selected="0">
            <x v="451"/>
          </reference>
          <reference field="18" count="1" selected="0">
            <x v="325"/>
          </reference>
          <reference field="20" count="1">
            <x v="2"/>
          </reference>
          <reference field="28" count="1" selected="0">
            <x v="98"/>
          </reference>
        </references>
      </pivotArea>
    </format>
    <format dxfId="1028">
      <pivotArea dataOnly="0" labelOnly="1" outline="0" fieldPosition="0">
        <references count="7">
          <reference field="6" count="1" selected="0">
            <x v="506"/>
          </reference>
          <reference field="9" count="1" selected="0">
            <x v="4"/>
          </reference>
          <reference field="10" count="1" selected="0">
            <x v="6"/>
          </reference>
          <reference field="11" count="1" selected="0">
            <x v="478"/>
          </reference>
          <reference field="18" count="1" selected="0">
            <x v="340"/>
          </reference>
          <reference field="20" count="1">
            <x v="7"/>
          </reference>
          <reference field="28" count="1" selected="0">
            <x v="98"/>
          </reference>
        </references>
      </pivotArea>
    </format>
    <format dxfId="1027">
      <pivotArea dataOnly="0" labelOnly="1" outline="0" fieldPosition="0">
        <references count="7">
          <reference field="6" count="1" selected="0">
            <x v="522"/>
          </reference>
          <reference field="9" count="1" selected="0">
            <x v="3"/>
          </reference>
          <reference field="10" count="1" selected="0">
            <x v="10"/>
          </reference>
          <reference field="11" count="1" selected="0">
            <x v="495"/>
          </reference>
          <reference field="18" count="1" selected="0">
            <x v="356"/>
          </reference>
          <reference field="20" count="1">
            <x v="3"/>
          </reference>
          <reference field="28" count="1" selected="0">
            <x v="98"/>
          </reference>
        </references>
      </pivotArea>
    </format>
    <format dxfId="1026">
      <pivotArea dataOnly="0" labelOnly="1" outline="0" fieldPosition="0">
        <references count="7">
          <reference field="6" count="1" selected="0">
            <x v="529"/>
          </reference>
          <reference field="9" count="1" selected="0">
            <x v="6"/>
          </reference>
          <reference field="10" count="1" selected="0">
            <x v="5"/>
          </reference>
          <reference field="11" count="1" selected="0">
            <x v="498"/>
          </reference>
          <reference field="18" count="1" selected="0">
            <x v="360"/>
          </reference>
          <reference field="20" count="1">
            <x v="3"/>
          </reference>
          <reference field="28" count="1" selected="0">
            <x v="98"/>
          </reference>
        </references>
      </pivotArea>
    </format>
    <format dxfId="1025">
      <pivotArea dataOnly="0" labelOnly="1" outline="0" fieldPosition="0">
        <references count="8">
          <reference field="6" count="1" selected="0">
            <x v="13"/>
          </reference>
          <reference field="9" count="1" selected="0">
            <x v="6"/>
          </reference>
          <reference field="10" count="1" selected="0">
            <x v="5"/>
          </reference>
          <reference field="11" count="1" selected="0">
            <x v="16"/>
          </reference>
          <reference field="18" count="1" selected="0">
            <x v="19"/>
          </reference>
          <reference field="20" count="1" selected="0">
            <x v="6"/>
          </reference>
          <reference field="23" count="1">
            <x v="9"/>
          </reference>
          <reference field="28" count="1" selected="0">
            <x v="98"/>
          </reference>
        </references>
      </pivotArea>
    </format>
    <format dxfId="1024">
      <pivotArea dataOnly="0" labelOnly="1" outline="0" fieldPosition="0">
        <references count="8">
          <reference field="6" count="1" selected="0">
            <x v="38"/>
          </reference>
          <reference field="9" count="1" selected="0">
            <x v="1"/>
          </reference>
          <reference field="10" count="1" selected="0">
            <x v="5"/>
          </reference>
          <reference field="11" count="1" selected="0">
            <x v="27"/>
          </reference>
          <reference field="18" count="1" selected="0">
            <x v="14"/>
          </reference>
          <reference field="20" count="1" selected="0">
            <x v="6"/>
          </reference>
          <reference field="23" count="1">
            <x v="9"/>
          </reference>
          <reference field="28" count="1" selected="0">
            <x v="98"/>
          </reference>
        </references>
      </pivotArea>
    </format>
    <format dxfId="1023">
      <pivotArea dataOnly="0" labelOnly="1" outline="0" fieldPosition="0">
        <references count="8">
          <reference field="6" count="1" selected="0">
            <x v="84"/>
          </reference>
          <reference field="9" count="1" selected="0">
            <x v="6"/>
          </reference>
          <reference field="10" count="1" selected="0">
            <x v="10"/>
          </reference>
          <reference field="11" count="1" selected="0">
            <x v="76"/>
          </reference>
          <reference field="18" count="1" selected="0">
            <x v="41"/>
          </reference>
          <reference field="20" count="1" selected="0">
            <x v="6"/>
          </reference>
          <reference field="23" count="1">
            <x v="9"/>
          </reference>
          <reference field="28" count="1" selected="0">
            <x v="98"/>
          </reference>
        </references>
      </pivotArea>
    </format>
    <format dxfId="1022">
      <pivotArea dataOnly="0" labelOnly="1" outline="0" fieldPosition="0">
        <references count="8">
          <reference field="6" count="1" selected="0">
            <x v="91"/>
          </reference>
          <reference field="9" count="1" selected="0">
            <x v="6"/>
          </reference>
          <reference field="10" count="1" selected="0">
            <x v="10"/>
          </reference>
          <reference field="11" count="1" selected="0">
            <x v="86"/>
          </reference>
          <reference field="18" count="1" selected="0">
            <x v="45"/>
          </reference>
          <reference field="20" count="1" selected="0">
            <x v="6"/>
          </reference>
          <reference field="23" count="1">
            <x v="9"/>
          </reference>
          <reference field="28" count="1" selected="0">
            <x v="98"/>
          </reference>
        </references>
      </pivotArea>
    </format>
    <format dxfId="1021">
      <pivotArea dataOnly="0" labelOnly="1" outline="0" fieldPosition="0">
        <references count="8">
          <reference field="6" count="1" selected="0">
            <x v="94"/>
          </reference>
          <reference field="9" count="1" selected="0">
            <x v="9"/>
          </reference>
          <reference field="10" count="1" selected="0">
            <x v="6"/>
          </reference>
          <reference field="11" count="1" selected="0">
            <x v="85"/>
          </reference>
          <reference field="18" count="1" selected="0">
            <x v="45"/>
          </reference>
          <reference field="20" count="1" selected="0">
            <x v="6"/>
          </reference>
          <reference field="23" count="1">
            <x v="9"/>
          </reference>
          <reference field="28" count="1" selected="0">
            <x v="98"/>
          </reference>
        </references>
      </pivotArea>
    </format>
    <format dxfId="1020">
      <pivotArea dataOnly="0" labelOnly="1" outline="0" fieldPosition="0">
        <references count="8">
          <reference field="6" count="1" selected="0">
            <x v="155"/>
          </reference>
          <reference field="9" count="1" selected="0">
            <x v="4"/>
          </reference>
          <reference field="10" count="1" selected="0">
            <x v="5"/>
          </reference>
          <reference field="11" count="1" selected="0">
            <x v="420"/>
          </reference>
          <reference field="18" count="1" selected="0">
            <x v="91"/>
          </reference>
          <reference field="20" count="1" selected="0">
            <x v="10"/>
          </reference>
          <reference field="23" count="1">
            <x v="9"/>
          </reference>
          <reference field="28" count="1" selected="0">
            <x v="98"/>
          </reference>
        </references>
      </pivotArea>
    </format>
    <format dxfId="1019">
      <pivotArea dataOnly="0" labelOnly="1" outline="0" fieldPosition="0">
        <references count="8">
          <reference field="6" count="1" selected="0">
            <x v="176"/>
          </reference>
          <reference field="9" count="1" selected="0">
            <x v="6"/>
          </reference>
          <reference field="10" count="1" selected="0">
            <x v="5"/>
          </reference>
          <reference field="11" count="1" selected="0">
            <x v="459"/>
          </reference>
          <reference field="18" count="1" selected="0">
            <x v="105"/>
          </reference>
          <reference field="20" count="1" selected="0">
            <x v="7"/>
          </reference>
          <reference field="23" count="1">
            <x v="9"/>
          </reference>
          <reference field="28" count="1" selected="0">
            <x v="98"/>
          </reference>
        </references>
      </pivotArea>
    </format>
    <format dxfId="1018">
      <pivotArea dataOnly="0" labelOnly="1" outline="0" fieldPosition="0">
        <references count="8">
          <reference field="6" count="1" selected="0">
            <x v="194"/>
          </reference>
          <reference field="9" count="1" selected="0">
            <x v="6"/>
          </reference>
          <reference field="10" count="1" selected="0">
            <x v="10"/>
          </reference>
          <reference field="11" count="1" selected="0">
            <x v="421"/>
          </reference>
          <reference field="18" count="1" selected="0">
            <x v="117"/>
          </reference>
          <reference field="20" count="1" selected="0">
            <x v="2"/>
          </reference>
          <reference field="23" count="1">
            <x v="9"/>
          </reference>
          <reference field="28" count="1" selected="0">
            <x v="98"/>
          </reference>
        </references>
      </pivotArea>
    </format>
    <format dxfId="1017">
      <pivotArea dataOnly="0" labelOnly="1" outline="0" fieldPosition="0">
        <references count="8">
          <reference field="6" count="1" selected="0">
            <x v="237"/>
          </reference>
          <reference field="9" count="1" selected="0">
            <x v="27"/>
          </reference>
          <reference field="10" count="1" selected="0">
            <x v="6"/>
          </reference>
          <reference field="11" count="1" selected="0">
            <x v="213"/>
          </reference>
          <reference field="18" count="1" selected="0">
            <x v="149"/>
          </reference>
          <reference field="20" count="1" selected="0">
            <x v="6"/>
          </reference>
          <reference field="23" count="1">
            <x v="9"/>
          </reference>
          <reference field="28" count="1" selected="0">
            <x v="98"/>
          </reference>
        </references>
      </pivotArea>
    </format>
    <format dxfId="1016">
      <pivotArea dataOnly="0" labelOnly="1" outline="0" fieldPosition="0">
        <references count="8">
          <reference field="6" count="1" selected="0">
            <x v="337"/>
          </reference>
          <reference field="9" count="1" selected="0">
            <x v="2"/>
          </reference>
          <reference field="10" count="1" selected="0">
            <x v="6"/>
          </reference>
          <reference field="11" count="1" selected="0">
            <x v="425"/>
          </reference>
          <reference field="18" count="1" selected="0">
            <x v="216"/>
          </reference>
          <reference field="20" count="1" selected="0">
            <x v="7"/>
          </reference>
          <reference field="23" count="1">
            <x v="9"/>
          </reference>
          <reference field="28" count="1" selected="0">
            <x v="98"/>
          </reference>
        </references>
      </pivotArea>
    </format>
    <format dxfId="1015">
      <pivotArea dataOnly="0" labelOnly="1" outline="0" fieldPosition="0">
        <references count="8">
          <reference field="6" count="1" selected="0">
            <x v="389"/>
          </reference>
          <reference field="9" count="1" selected="0">
            <x v="4"/>
          </reference>
          <reference field="10" count="1" selected="0">
            <x v="6"/>
          </reference>
          <reference field="11" count="1" selected="0">
            <x v="427"/>
          </reference>
          <reference field="18" count="1" selected="0">
            <x v="253"/>
          </reference>
          <reference field="20" count="1" selected="0">
            <x v="2"/>
          </reference>
          <reference field="23" count="1">
            <x v="9"/>
          </reference>
          <reference field="28" count="1" selected="0">
            <x v="98"/>
          </reference>
        </references>
      </pivotArea>
    </format>
    <format dxfId="1014">
      <pivotArea dataOnly="0" labelOnly="1" outline="0" fieldPosition="0">
        <references count="8">
          <reference field="6" count="1" selected="0">
            <x v="416"/>
          </reference>
          <reference field="9" count="1" selected="0">
            <x v="16"/>
          </reference>
          <reference field="10" count="1" selected="0">
            <x v="6"/>
          </reference>
          <reference field="11" count="1" selected="0">
            <x v="428"/>
          </reference>
          <reference field="18" count="1" selected="0">
            <x v="270"/>
          </reference>
          <reference field="20" count="1" selected="0">
            <x v="7"/>
          </reference>
          <reference field="23" count="1">
            <x v="9"/>
          </reference>
          <reference field="28" count="1" selected="0">
            <x v="98"/>
          </reference>
        </references>
      </pivotArea>
    </format>
    <format dxfId="1013">
      <pivotArea dataOnly="0" labelOnly="1" outline="0" fieldPosition="0">
        <references count="8">
          <reference field="6" count="1" selected="0">
            <x v="440"/>
          </reference>
          <reference field="9" count="1" selected="0">
            <x v="4"/>
          </reference>
          <reference field="10" count="1" selected="0">
            <x v="6"/>
          </reference>
          <reference field="11" count="1" selected="0">
            <x v="400"/>
          </reference>
          <reference field="18" count="1" selected="0">
            <x v="292"/>
          </reference>
          <reference field="20" count="1" selected="0">
            <x v="7"/>
          </reference>
          <reference field="23" count="1">
            <x v="9"/>
          </reference>
          <reference field="28" count="1" selected="0">
            <x v="98"/>
          </reference>
        </references>
      </pivotArea>
    </format>
    <format dxfId="1012">
      <pivotArea dataOnly="0" labelOnly="1" outline="0" fieldPosition="0">
        <references count="8">
          <reference field="6" count="1" selected="0">
            <x v="456"/>
          </reference>
          <reference field="9" count="1" selected="0">
            <x v="6"/>
          </reference>
          <reference field="10" count="1" selected="0">
            <x v="7"/>
          </reference>
          <reference field="11" count="1" selected="0">
            <x v="430"/>
          </reference>
          <reference field="18" count="1" selected="0">
            <x v="306"/>
          </reference>
          <reference field="20" count="1" selected="0">
            <x v="7"/>
          </reference>
          <reference field="23" count="1">
            <x v="9"/>
          </reference>
          <reference field="28" count="1" selected="0">
            <x v="98"/>
          </reference>
        </references>
      </pivotArea>
    </format>
    <format dxfId="1011">
      <pivotArea dataOnly="0" labelOnly="1" outline="0" fieldPosition="0">
        <references count="8">
          <reference field="6" count="1" selected="0">
            <x v="462"/>
          </reference>
          <reference field="9" count="1" selected="0">
            <x v="8"/>
          </reference>
          <reference field="10" count="1" selected="0">
            <x v="4"/>
          </reference>
          <reference field="11" count="1" selected="0">
            <x v="416"/>
          </reference>
          <reference field="18" count="1" selected="0">
            <x v="311"/>
          </reference>
          <reference field="20" count="1" selected="0">
            <x v="2"/>
          </reference>
          <reference field="23" count="1">
            <x v="9"/>
          </reference>
          <reference field="28" count="1" selected="0">
            <x v="98"/>
          </reference>
        </references>
      </pivotArea>
    </format>
    <format dxfId="1010">
      <pivotArea dataOnly="0" labelOnly="1" outline="0" fieldPosition="0">
        <references count="8">
          <reference field="6" count="1" selected="0">
            <x v="466"/>
          </reference>
          <reference field="9" count="1" selected="0">
            <x v="4"/>
          </reference>
          <reference field="10" count="1" selected="0">
            <x v="8"/>
          </reference>
          <reference field="11" count="1" selected="0">
            <x v="437"/>
          </reference>
          <reference field="18" count="1" selected="0">
            <x v="314"/>
          </reference>
          <reference field="20" count="1" selected="0">
            <x v="7"/>
          </reference>
          <reference field="23" count="1">
            <x v="9"/>
          </reference>
          <reference field="28" count="1" selected="0">
            <x v="98"/>
          </reference>
        </references>
      </pivotArea>
    </format>
    <format dxfId="1009">
      <pivotArea dataOnly="0" labelOnly="1" outline="0" fieldPosition="0">
        <references count="8">
          <reference field="6" count="1" selected="0">
            <x v="472"/>
          </reference>
          <reference field="9" count="1" selected="0">
            <x v="8"/>
          </reference>
          <reference field="10" count="1" selected="0">
            <x v="9"/>
          </reference>
          <reference field="11" count="1" selected="0">
            <x v="442"/>
          </reference>
          <reference field="18" count="1" selected="0">
            <x v="317"/>
          </reference>
          <reference field="20" count="1" selected="0">
            <x v="2"/>
          </reference>
          <reference field="23" count="1">
            <x v="9"/>
          </reference>
          <reference field="28" count="1" selected="0">
            <x v="98"/>
          </reference>
        </references>
      </pivotArea>
    </format>
    <format dxfId="1008">
      <pivotArea dataOnly="0" labelOnly="1" outline="0" fieldPosition="0">
        <references count="8">
          <reference field="6" count="1" selected="0">
            <x v="474"/>
          </reference>
          <reference field="9" count="1" selected="0">
            <x v="11"/>
          </reference>
          <reference field="10" count="1" selected="0">
            <x v="9"/>
          </reference>
          <reference field="11" count="1" selected="0">
            <x v="444"/>
          </reference>
          <reference field="18" count="1" selected="0">
            <x v="318"/>
          </reference>
          <reference field="20" count="1" selected="0">
            <x v="7"/>
          </reference>
          <reference field="23" count="1">
            <x v="9"/>
          </reference>
          <reference field="28" count="1" selected="0">
            <x v="98"/>
          </reference>
        </references>
      </pivotArea>
    </format>
    <format dxfId="1007">
      <pivotArea dataOnly="0" labelOnly="1" outline="0" fieldPosition="0">
        <references count="8">
          <reference field="6" count="1" selected="0">
            <x v="476"/>
          </reference>
          <reference field="9" count="1" selected="0">
            <x v="6"/>
          </reference>
          <reference field="10" count="1" selected="0">
            <x v="4"/>
          </reference>
          <reference field="11" count="1" selected="0">
            <x v="447"/>
          </reference>
          <reference field="18" count="1" selected="0">
            <x v="320"/>
          </reference>
          <reference field="20" count="1" selected="0">
            <x v="7"/>
          </reference>
          <reference field="23" count="1">
            <x v="9"/>
          </reference>
          <reference field="28" count="1" selected="0">
            <x v="98"/>
          </reference>
        </references>
      </pivotArea>
    </format>
    <format dxfId="1006">
      <pivotArea dataOnly="0" labelOnly="1" outline="0" fieldPosition="0">
        <references count="8">
          <reference field="6" count="1" selected="0">
            <x v="481"/>
          </reference>
          <reference field="9" count="1" selected="0">
            <x v="11"/>
          </reference>
          <reference field="10" count="1" selected="0">
            <x v="6"/>
          </reference>
          <reference field="11" count="1" selected="0">
            <x v="450"/>
          </reference>
          <reference field="18" count="1" selected="0">
            <x v="324"/>
          </reference>
          <reference field="20" count="1" selected="0">
            <x v="7"/>
          </reference>
          <reference field="23" count="1">
            <x v="9"/>
          </reference>
          <reference field="28" count="1" selected="0">
            <x v="98"/>
          </reference>
        </references>
      </pivotArea>
    </format>
    <format dxfId="1005">
      <pivotArea dataOnly="0" labelOnly="1" outline="0" fieldPosition="0">
        <references count="8">
          <reference field="6" count="1" selected="0">
            <x v="482"/>
          </reference>
          <reference field="9" count="1" selected="0">
            <x v="4"/>
          </reference>
          <reference field="10" count="1" selected="0">
            <x v="5"/>
          </reference>
          <reference field="11" count="1" selected="0">
            <x v="451"/>
          </reference>
          <reference field="18" count="1" selected="0">
            <x v="325"/>
          </reference>
          <reference field="20" count="1" selected="0">
            <x v="2"/>
          </reference>
          <reference field="23" count="1">
            <x v="9"/>
          </reference>
          <reference field="28" count="1" selected="0">
            <x v="98"/>
          </reference>
        </references>
      </pivotArea>
    </format>
    <format dxfId="1004">
      <pivotArea dataOnly="0" labelOnly="1" outline="0" fieldPosition="0">
        <references count="8">
          <reference field="6" count="1" selected="0">
            <x v="485"/>
          </reference>
          <reference field="9" count="1" selected="0">
            <x v="4"/>
          </reference>
          <reference field="10" count="1" selected="0">
            <x v="6"/>
          </reference>
          <reference field="11" count="1" selected="0">
            <x v="92"/>
          </reference>
          <reference field="18" count="1" selected="0">
            <x v="49"/>
          </reference>
          <reference field="20" count="1" selected="0">
            <x v="2"/>
          </reference>
          <reference field="23" count="1">
            <x v="9"/>
          </reference>
          <reference field="28" count="1" selected="0">
            <x v="98"/>
          </reference>
        </references>
      </pivotArea>
    </format>
    <format dxfId="1003">
      <pivotArea dataOnly="0" labelOnly="1" outline="0" fieldPosition="0">
        <references count="8">
          <reference field="6" count="1" selected="0">
            <x v="490"/>
          </reference>
          <reference field="9" count="1" selected="0">
            <x v="4"/>
          </reference>
          <reference field="10" count="1" selected="0">
            <x v="6"/>
          </reference>
          <reference field="11" count="1" selected="0">
            <x v="460"/>
          </reference>
          <reference field="18" count="1" selected="0">
            <x v="330"/>
          </reference>
          <reference field="20" count="1" selected="0">
            <x v="2"/>
          </reference>
          <reference field="23" count="1">
            <x v="9"/>
          </reference>
          <reference field="28" count="1" selected="0">
            <x v="98"/>
          </reference>
        </references>
      </pivotArea>
    </format>
    <format dxfId="1002">
      <pivotArea dataOnly="0" labelOnly="1" outline="0" fieldPosition="0">
        <references count="8">
          <reference field="6" count="1" selected="0">
            <x v="492"/>
          </reference>
          <reference field="9" count="1" selected="0">
            <x v="6"/>
          </reference>
          <reference field="10" count="1" selected="0">
            <x v="8"/>
          </reference>
          <reference field="11" count="1" selected="0">
            <x v="454"/>
          </reference>
          <reference field="18" count="1" selected="0">
            <x v="323"/>
          </reference>
          <reference field="20" count="1" selected="0">
            <x v="2"/>
          </reference>
          <reference field="23" count="1">
            <x v="9"/>
          </reference>
          <reference field="28" count="1" selected="0">
            <x v="98"/>
          </reference>
        </references>
      </pivotArea>
    </format>
    <format dxfId="1001">
      <pivotArea dataOnly="0" labelOnly="1" outline="0" fieldPosition="0">
        <references count="8">
          <reference field="6" count="1" selected="0">
            <x v="506"/>
          </reference>
          <reference field="9" count="1" selected="0">
            <x v="4"/>
          </reference>
          <reference field="10" count="1" selected="0">
            <x v="6"/>
          </reference>
          <reference field="11" count="1" selected="0">
            <x v="478"/>
          </reference>
          <reference field="18" count="1" selected="0">
            <x v="340"/>
          </reference>
          <reference field="20" count="1" selected="0">
            <x v="7"/>
          </reference>
          <reference field="23" count="1">
            <x v="9"/>
          </reference>
          <reference field="28" count="1" selected="0">
            <x v="98"/>
          </reference>
        </references>
      </pivotArea>
    </format>
    <format dxfId="1000">
      <pivotArea dataOnly="0" labelOnly="1" outline="0" fieldPosition="0">
        <references count="8">
          <reference field="6" count="1" selected="0">
            <x v="515"/>
          </reference>
          <reference field="9" count="1" selected="0">
            <x v="4"/>
          </reference>
          <reference field="10" count="1" selected="0">
            <x v="4"/>
          </reference>
          <reference field="11" count="1" selected="0">
            <x v="492"/>
          </reference>
          <reference field="18" count="1" selected="0">
            <x v="349"/>
          </reference>
          <reference field="20" count="1" selected="0">
            <x v="7"/>
          </reference>
          <reference field="23" count="1">
            <x v="9"/>
          </reference>
          <reference field="28" count="1" selected="0">
            <x v="98"/>
          </reference>
        </references>
      </pivotArea>
    </format>
    <format dxfId="999">
      <pivotArea dataOnly="0" labelOnly="1" outline="0" fieldPosition="0">
        <references count="8">
          <reference field="6" count="1" selected="0">
            <x v="517"/>
          </reference>
          <reference field="9" count="1" selected="0">
            <x v="2"/>
          </reference>
          <reference field="10" count="1" selected="0">
            <x v="6"/>
          </reference>
          <reference field="11" count="1" selected="0">
            <x v="483"/>
          </reference>
          <reference field="18" count="1" selected="0">
            <x v="351"/>
          </reference>
          <reference field="20" count="1" selected="0">
            <x v="7"/>
          </reference>
          <reference field="23" count="1">
            <x v="9"/>
          </reference>
          <reference field="28" count="1" selected="0">
            <x v="98"/>
          </reference>
        </references>
      </pivotArea>
    </format>
    <format dxfId="998">
      <pivotArea dataOnly="0" labelOnly="1" outline="0" fieldPosition="0">
        <references count="8">
          <reference field="6" count="1" selected="0">
            <x v="519"/>
          </reference>
          <reference field="9" count="1" selected="0">
            <x v="6"/>
          </reference>
          <reference field="10" count="1" selected="0">
            <x v="3"/>
          </reference>
          <reference field="11" count="1" selected="0">
            <x v="490"/>
          </reference>
          <reference field="18" count="1" selected="0">
            <x v="353"/>
          </reference>
          <reference field="20" count="1" selected="0">
            <x v="7"/>
          </reference>
          <reference field="23" count="1">
            <x v="9"/>
          </reference>
          <reference field="28" count="1" selected="0">
            <x v="98"/>
          </reference>
        </references>
      </pivotArea>
    </format>
    <format dxfId="997">
      <pivotArea dataOnly="0" labelOnly="1" outline="0" fieldPosition="0">
        <references count="8">
          <reference field="6" count="1" selected="0">
            <x v="521"/>
          </reference>
          <reference field="9" count="1" selected="0">
            <x v="1"/>
          </reference>
          <reference field="10" count="1" selected="0">
            <x v="5"/>
          </reference>
          <reference field="11" count="1" selected="0">
            <x v="494"/>
          </reference>
          <reference field="18" count="1" selected="0">
            <x v="355"/>
          </reference>
          <reference field="20" count="1" selected="0">
            <x v="7"/>
          </reference>
          <reference field="23" count="1">
            <x v="9"/>
          </reference>
          <reference field="28" count="1" selected="0">
            <x v="98"/>
          </reference>
        </references>
      </pivotArea>
    </format>
    <format dxfId="996">
      <pivotArea dataOnly="0" labelOnly="1" outline="0" fieldPosition="0">
        <references count="8">
          <reference field="6" count="1" selected="0">
            <x v="522"/>
          </reference>
          <reference field="9" count="1" selected="0">
            <x v="3"/>
          </reference>
          <reference field="10" count="1" selected="0">
            <x v="10"/>
          </reference>
          <reference field="11" count="1" selected="0">
            <x v="495"/>
          </reference>
          <reference field="18" count="1" selected="0">
            <x v="356"/>
          </reference>
          <reference field="20" count="1" selected="0">
            <x v="3"/>
          </reference>
          <reference field="23" count="1">
            <x v="0"/>
          </reference>
          <reference field="28" count="1" selected="0">
            <x v="98"/>
          </reference>
        </references>
      </pivotArea>
    </format>
    <format dxfId="995">
      <pivotArea dataOnly="0" labelOnly="1" outline="0" fieldPosition="0">
        <references count="8">
          <reference field="6" count="1" selected="0">
            <x v="523"/>
          </reference>
          <reference field="9" count="1" selected="0">
            <x v="6"/>
          </reference>
          <reference field="10" count="1" selected="0">
            <x v="10"/>
          </reference>
          <reference field="11" count="1" selected="0">
            <x v="499"/>
          </reference>
          <reference field="18" count="1" selected="0">
            <x v="357"/>
          </reference>
          <reference field="20" count="1" selected="0">
            <x v="3"/>
          </reference>
          <reference field="23" count="1">
            <x v="1"/>
          </reference>
          <reference field="28" count="1" selected="0">
            <x v="98"/>
          </reference>
        </references>
      </pivotArea>
    </format>
    <format dxfId="994">
      <pivotArea dataOnly="0" labelOnly="1" outline="0" fieldPosition="0">
        <references count="8">
          <reference field="6" count="1" selected="0">
            <x v="525"/>
          </reference>
          <reference field="9" count="1" selected="0">
            <x v="14"/>
          </reference>
          <reference field="10" count="1" selected="0">
            <x v="6"/>
          </reference>
          <reference field="11" count="1" selected="0">
            <x v="496"/>
          </reference>
          <reference field="18" count="1" selected="0">
            <x v="357"/>
          </reference>
          <reference field="20" count="1" selected="0">
            <x v="7"/>
          </reference>
          <reference field="23" count="1">
            <x v="9"/>
          </reference>
          <reference field="28" count="1" selected="0">
            <x v="98"/>
          </reference>
        </references>
      </pivotArea>
    </format>
    <format dxfId="993">
      <pivotArea dataOnly="0" labelOnly="1" outline="0" fieldPosition="0">
        <references count="8">
          <reference field="6" count="1" selected="0">
            <x v="527"/>
          </reference>
          <reference field="9" count="1" selected="0">
            <x v="9"/>
          </reference>
          <reference field="10" count="1" selected="0">
            <x v="1"/>
          </reference>
          <reference field="11" count="1" selected="0">
            <x v="497"/>
          </reference>
          <reference field="18" count="1" selected="0">
            <x v="358"/>
          </reference>
          <reference field="20" count="1" selected="0">
            <x v="7"/>
          </reference>
          <reference field="23" count="1">
            <x v="9"/>
          </reference>
          <reference field="28" count="1" selected="0">
            <x v="98"/>
          </reference>
        </references>
      </pivotArea>
    </format>
    <format dxfId="992">
      <pivotArea dataOnly="0" labelOnly="1" outline="0" fieldPosition="0">
        <references count="8">
          <reference field="6" count="1" selected="0">
            <x v="529"/>
          </reference>
          <reference field="9" count="1" selected="0">
            <x v="6"/>
          </reference>
          <reference field="10" count="1" selected="0">
            <x v="5"/>
          </reference>
          <reference field="11" count="1" selected="0">
            <x v="498"/>
          </reference>
          <reference field="18" count="1" selected="0">
            <x v="360"/>
          </reference>
          <reference field="20" count="1" selected="0">
            <x v="3"/>
          </reference>
          <reference field="23" count="1">
            <x v="0"/>
          </reference>
          <reference field="28" count="1" selected="0">
            <x v="98"/>
          </reference>
        </references>
      </pivotArea>
    </format>
    <format dxfId="991">
      <pivotArea type="all" dataOnly="0" outline="0" fieldPosition="0"/>
    </format>
    <format dxfId="990">
      <pivotArea field="6" type="button" dataOnly="0" labelOnly="1" outline="0" axis="axisRow" fieldPosition="0"/>
    </format>
    <format dxfId="989">
      <pivotArea field="10" type="button" dataOnly="0" labelOnly="1" outline="0" axis="axisRow" fieldPosition="1"/>
    </format>
    <format dxfId="988">
      <pivotArea field="9" type="button" dataOnly="0" labelOnly="1" outline="0" axis="axisRow" fieldPosition="2"/>
    </format>
    <format dxfId="987">
      <pivotArea field="11" type="button" dataOnly="0" labelOnly="1" outline="0" axis="axisRow" fieldPosition="3"/>
    </format>
    <format dxfId="986">
      <pivotArea field="18" type="button" dataOnly="0" labelOnly="1" outline="0" axis="axisRow" fieldPosition="4"/>
    </format>
    <format dxfId="985">
      <pivotArea field="28" type="button" dataOnly="0" labelOnly="1" outline="0" axis="axisRow" fieldPosition="5"/>
    </format>
    <format dxfId="984">
      <pivotArea field="20" type="button" dataOnly="0" labelOnly="1" outline="0" axis="axisRow" fieldPosition="6"/>
    </format>
    <format dxfId="983">
      <pivotArea field="23" type="button" dataOnly="0" labelOnly="1" outline="0" axis="axisRow" fieldPosition="7"/>
    </format>
    <format dxfId="982">
      <pivotArea dataOnly="0" labelOnly="1" outline="0" fieldPosition="0">
        <references count="1">
          <reference field="6" count="41">
            <x v="13"/>
            <x v="38"/>
            <x v="84"/>
            <x v="91"/>
            <x v="94"/>
            <x v="155"/>
            <x v="176"/>
            <x v="194"/>
            <x v="203"/>
            <x v="237"/>
            <x v="337"/>
            <x v="374"/>
            <x v="389"/>
            <x v="393"/>
            <x v="416"/>
            <x v="434"/>
            <x v="440"/>
            <x v="456"/>
            <x v="462"/>
            <x v="466"/>
            <x v="472"/>
            <x v="474"/>
            <x v="476"/>
            <x v="481"/>
            <x v="482"/>
            <x v="485"/>
            <x v="490"/>
            <x v="492"/>
            <x v="506"/>
            <x v="515"/>
            <x v="517"/>
            <x v="519"/>
            <x v="521"/>
            <x v="522"/>
            <x v="523"/>
            <x v="524"/>
            <x v="525"/>
            <x v="526"/>
            <x v="527"/>
            <x v="528"/>
            <x v="529"/>
          </reference>
        </references>
      </pivotArea>
    </format>
    <format dxfId="981">
      <pivotArea dataOnly="0" labelOnly="1" grandRow="1" outline="0" fieldPosition="0"/>
    </format>
    <format dxfId="980">
      <pivotArea dataOnly="0" labelOnly="1" outline="0" fieldPosition="0">
        <references count="2">
          <reference field="6" count="1" selected="0">
            <x v="13"/>
          </reference>
          <reference field="10" count="1">
            <x v="5"/>
          </reference>
        </references>
      </pivotArea>
    </format>
    <format dxfId="979">
      <pivotArea dataOnly="0" labelOnly="1" outline="0" fieldPosition="0">
        <references count="2">
          <reference field="6" count="1" selected="0">
            <x v="84"/>
          </reference>
          <reference field="10" count="1">
            <x v="10"/>
          </reference>
        </references>
      </pivotArea>
    </format>
    <format dxfId="978">
      <pivotArea dataOnly="0" labelOnly="1" outline="0" fieldPosition="0">
        <references count="2">
          <reference field="6" count="1" selected="0">
            <x v="94"/>
          </reference>
          <reference field="10" count="1">
            <x v="6"/>
          </reference>
        </references>
      </pivotArea>
    </format>
    <format dxfId="977">
      <pivotArea dataOnly="0" labelOnly="1" outline="0" fieldPosition="0">
        <references count="2">
          <reference field="6" count="1" selected="0">
            <x v="155"/>
          </reference>
          <reference field="10" count="1">
            <x v="5"/>
          </reference>
        </references>
      </pivotArea>
    </format>
    <format dxfId="976">
      <pivotArea dataOnly="0" labelOnly="1" outline="0" fieldPosition="0">
        <references count="2">
          <reference field="6" count="1" selected="0">
            <x v="194"/>
          </reference>
          <reference field="10" count="1">
            <x v="10"/>
          </reference>
        </references>
      </pivotArea>
    </format>
    <format dxfId="975">
      <pivotArea dataOnly="0" labelOnly="1" outline="0" fieldPosition="0">
        <references count="2">
          <reference field="6" count="1" selected="0">
            <x v="203"/>
          </reference>
          <reference field="10" count="1">
            <x v="5"/>
          </reference>
        </references>
      </pivotArea>
    </format>
    <format dxfId="974">
      <pivotArea dataOnly="0" labelOnly="1" outline="0" fieldPosition="0">
        <references count="2">
          <reference field="6" count="1" selected="0">
            <x v="237"/>
          </reference>
          <reference field="10" count="1">
            <x v="6"/>
          </reference>
        </references>
      </pivotArea>
    </format>
    <format dxfId="973">
      <pivotArea dataOnly="0" labelOnly="1" outline="0" fieldPosition="0">
        <references count="2">
          <reference field="6" count="1" selected="0">
            <x v="337"/>
          </reference>
          <reference field="10" count="1">
            <x v="6"/>
          </reference>
        </references>
      </pivotArea>
    </format>
    <format dxfId="972">
      <pivotArea dataOnly="0" labelOnly="1" outline="0" fieldPosition="0">
        <references count="2">
          <reference field="6" count="1" selected="0">
            <x v="393"/>
          </reference>
          <reference field="10" count="1">
            <x v="5"/>
          </reference>
        </references>
      </pivotArea>
    </format>
    <format dxfId="971">
      <pivotArea dataOnly="0" labelOnly="1" outline="0" fieldPosition="0">
        <references count="2">
          <reference field="6" count="1" selected="0">
            <x v="416"/>
          </reference>
          <reference field="10" count="1">
            <x v="6"/>
          </reference>
        </references>
      </pivotArea>
    </format>
    <format dxfId="970">
      <pivotArea dataOnly="0" labelOnly="1" outline="0" fieldPosition="0">
        <references count="2">
          <reference field="6" count="1" selected="0">
            <x v="434"/>
          </reference>
          <reference field="10" count="1">
            <x v="10"/>
          </reference>
        </references>
      </pivotArea>
    </format>
    <format dxfId="969">
      <pivotArea dataOnly="0" labelOnly="1" outline="0" fieldPosition="0">
        <references count="2">
          <reference field="6" count="1" selected="0">
            <x v="440"/>
          </reference>
          <reference field="10" count="1">
            <x v="6"/>
          </reference>
        </references>
      </pivotArea>
    </format>
    <format dxfId="968">
      <pivotArea dataOnly="0" labelOnly="1" outline="0" fieldPosition="0">
        <references count="2">
          <reference field="6" count="1" selected="0">
            <x v="456"/>
          </reference>
          <reference field="10" count="1">
            <x v="7"/>
          </reference>
        </references>
      </pivotArea>
    </format>
    <format dxfId="967">
      <pivotArea dataOnly="0" labelOnly="1" outline="0" fieldPosition="0">
        <references count="2">
          <reference field="6" count="1" selected="0">
            <x v="462"/>
          </reference>
          <reference field="10" count="1">
            <x v="4"/>
          </reference>
        </references>
      </pivotArea>
    </format>
    <format dxfId="966">
      <pivotArea dataOnly="0" labelOnly="1" outline="0" fieldPosition="0">
        <references count="2">
          <reference field="6" count="1" selected="0">
            <x v="466"/>
          </reference>
          <reference field="10" count="1">
            <x v="8"/>
          </reference>
        </references>
      </pivotArea>
    </format>
    <format dxfId="965">
      <pivotArea dataOnly="0" labelOnly="1" outline="0" fieldPosition="0">
        <references count="2">
          <reference field="6" count="1" selected="0">
            <x v="472"/>
          </reference>
          <reference field="10" count="1">
            <x v="9"/>
          </reference>
        </references>
      </pivotArea>
    </format>
    <format dxfId="964">
      <pivotArea dataOnly="0" labelOnly="1" outline="0" fieldPosition="0">
        <references count="2">
          <reference field="6" count="1" selected="0">
            <x v="476"/>
          </reference>
          <reference field="10" count="1">
            <x v="4"/>
          </reference>
        </references>
      </pivotArea>
    </format>
    <format dxfId="963">
      <pivotArea dataOnly="0" labelOnly="1" outline="0" fieldPosition="0">
        <references count="2">
          <reference field="6" count="1" selected="0">
            <x v="481"/>
          </reference>
          <reference field="10" count="1">
            <x v="6"/>
          </reference>
        </references>
      </pivotArea>
    </format>
    <format dxfId="962">
      <pivotArea dataOnly="0" labelOnly="1" outline="0" fieldPosition="0">
        <references count="2">
          <reference field="6" count="1" selected="0">
            <x v="482"/>
          </reference>
          <reference field="10" count="1">
            <x v="5"/>
          </reference>
        </references>
      </pivotArea>
    </format>
    <format dxfId="961">
      <pivotArea dataOnly="0" labelOnly="1" outline="0" fieldPosition="0">
        <references count="2">
          <reference field="6" count="1" selected="0">
            <x v="485"/>
          </reference>
          <reference field="10" count="1">
            <x v="6"/>
          </reference>
        </references>
      </pivotArea>
    </format>
    <format dxfId="960">
      <pivotArea dataOnly="0" labelOnly="1" outline="0" fieldPosition="0">
        <references count="2">
          <reference field="6" count="1" selected="0">
            <x v="492"/>
          </reference>
          <reference field="10" count="1">
            <x v="8"/>
          </reference>
        </references>
      </pivotArea>
    </format>
    <format dxfId="959">
      <pivotArea dataOnly="0" labelOnly="1" outline="0" fieldPosition="0">
        <references count="2">
          <reference field="6" count="1" selected="0">
            <x v="506"/>
          </reference>
          <reference field="10" count="1">
            <x v="6"/>
          </reference>
        </references>
      </pivotArea>
    </format>
    <format dxfId="958">
      <pivotArea dataOnly="0" labelOnly="1" outline="0" fieldPosition="0">
        <references count="2">
          <reference field="6" count="1" selected="0">
            <x v="515"/>
          </reference>
          <reference field="10" count="1">
            <x v="4"/>
          </reference>
        </references>
      </pivotArea>
    </format>
    <format dxfId="957">
      <pivotArea dataOnly="0" labelOnly="1" outline="0" fieldPosition="0">
        <references count="2">
          <reference field="6" count="1" selected="0">
            <x v="517"/>
          </reference>
          <reference field="10" count="1">
            <x v="6"/>
          </reference>
        </references>
      </pivotArea>
    </format>
    <format dxfId="956">
      <pivotArea dataOnly="0" labelOnly="1" outline="0" fieldPosition="0">
        <references count="2">
          <reference field="6" count="1" selected="0">
            <x v="519"/>
          </reference>
          <reference field="10" count="1">
            <x v="3"/>
          </reference>
        </references>
      </pivotArea>
    </format>
    <format dxfId="955">
      <pivotArea dataOnly="0" labelOnly="1" outline="0" fieldPosition="0">
        <references count="2">
          <reference field="6" count="1" selected="0">
            <x v="521"/>
          </reference>
          <reference field="10" count="1">
            <x v="5"/>
          </reference>
        </references>
      </pivotArea>
    </format>
    <format dxfId="954">
      <pivotArea dataOnly="0" labelOnly="1" outline="0" fieldPosition="0">
        <references count="2">
          <reference field="6" count="1" selected="0">
            <x v="522"/>
          </reference>
          <reference field="10" count="1">
            <x v="10"/>
          </reference>
        </references>
      </pivotArea>
    </format>
    <format dxfId="953">
      <pivotArea dataOnly="0" labelOnly="1" outline="0" fieldPosition="0">
        <references count="2">
          <reference field="6" count="1" selected="0">
            <x v="524"/>
          </reference>
          <reference field="10" count="1">
            <x v="6"/>
          </reference>
        </references>
      </pivotArea>
    </format>
    <format dxfId="952">
      <pivotArea dataOnly="0" labelOnly="1" outline="0" fieldPosition="0">
        <references count="2">
          <reference field="6" count="1" selected="0">
            <x v="526"/>
          </reference>
          <reference field="10" count="1">
            <x v="1"/>
          </reference>
        </references>
      </pivotArea>
    </format>
    <format dxfId="951">
      <pivotArea dataOnly="0" labelOnly="1" outline="0" fieldPosition="0">
        <references count="2">
          <reference field="6" count="1" selected="0">
            <x v="528"/>
          </reference>
          <reference field="10" count="1">
            <x v="6"/>
          </reference>
        </references>
      </pivotArea>
    </format>
    <format dxfId="950">
      <pivotArea dataOnly="0" labelOnly="1" outline="0" fieldPosition="0">
        <references count="2">
          <reference field="6" count="1" selected="0">
            <x v="529"/>
          </reference>
          <reference field="10" count="1">
            <x v="5"/>
          </reference>
        </references>
      </pivotArea>
    </format>
    <format dxfId="949">
      <pivotArea dataOnly="0" labelOnly="1" outline="0" fieldPosition="0">
        <references count="3">
          <reference field="6" count="1" selected="0">
            <x v="13"/>
          </reference>
          <reference field="9" count="1">
            <x v="6"/>
          </reference>
          <reference field="10" count="1" selected="0">
            <x v="5"/>
          </reference>
        </references>
      </pivotArea>
    </format>
    <format dxfId="948">
      <pivotArea dataOnly="0" labelOnly="1" outline="0" fieldPosition="0">
        <references count="3">
          <reference field="6" count="1" selected="0">
            <x v="38"/>
          </reference>
          <reference field="9" count="1">
            <x v="1"/>
          </reference>
          <reference field="10" count="1" selected="0">
            <x v="5"/>
          </reference>
        </references>
      </pivotArea>
    </format>
    <format dxfId="947">
      <pivotArea dataOnly="0" labelOnly="1" outline="0" fieldPosition="0">
        <references count="3">
          <reference field="6" count="1" selected="0">
            <x v="84"/>
          </reference>
          <reference field="9" count="1">
            <x v="6"/>
          </reference>
          <reference field="10" count="1" selected="0">
            <x v="10"/>
          </reference>
        </references>
      </pivotArea>
    </format>
    <format dxfId="946">
      <pivotArea dataOnly="0" labelOnly="1" outline="0" fieldPosition="0">
        <references count="3">
          <reference field="6" count="1" selected="0">
            <x v="94"/>
          </reference>
          <reference field="9" count="1">
            <x v="9"/>
          </reference>
          <reference field="10" count="1" selected="0">
            <x v="6"/>
          </reference>
        </references>
      </pivotArea>
    </format>
    <format dxfId="945">
      <pivotArea dataOnly="0" labelOnly="1" outline="0" fieldPosition="0">
        <references count="3">
          <reference field="6" count="1" selected="0">
            <x v="155"/>
          </reference>
          <reference field="9" count="1">
            <x v="4"/>
          </reference>
          <reference field="10" count="1" selected="0">
            <x v="5"/>
          </reference>
        </references>
      </pivotArea>
    </format>
    <format dxfId="944">
      <pivotArea dataOnly="0" labelOnly="1" outline="0" fieldPosition="0">
        <references count="3">
          <reference field="6" count="1" selected="0">
            <x v="176"/>
          </reference>
          <reference field="9" count="1">
            <x v="6"/>
          </reference>
          <reference field="10" count="1" selected="0">
            <x v="5"/>
          </reference>
        </references>
      </pivotArea>
    </format>
    <format dxfId="943">
      <pivotArea dataOnly="0" labelOnly="1" outline="0" fieldPosition="0">
        <references count="3">
          <reference field="6" count="1" selected="0">
            <x v="237"/>
          </reference>
          <reference field="9" count="1">
            <x v="27"/>
          </reference>
          <reference field="10" count="1" selected="0">
            <x v="6"/>
          </reference>
        </references>
      </pivotArea>
    </format>
    <format dxfId="942">
      <pivotArea dataOnly="0" labelOnly="1" outline="0" fieldPosition="0">
        <references count="3">
          <reference field="6" count="1" selected="0">
            <x v="337"/>
          </reference>
          <reference field="9" count="1">
            <x v="2"/>
          </reference>
          <reference field="10" count="1" selected="0">
            <x v="6"/>
          </reference>
        </references>
      </pivotArea>
    </format>
    <format dxfId="941">
      <pivotArea dataOnly="0" labelOnly="1" outline="0" fieldPosition="0">
        <references count="3">
          <reference field="6" count="1" selected="0">
            <x v="374"/>
          </reference>
          <reference field="9" count="1">
            <x v="8"/>
          </reference>
          <reference field="10" count="1" selected="0">
            <x v="6"/>
          </reference>
        </references>
      </pivotArea>
    </format>
    <format dxfId="940">
      <pivotArea dataOnly="0" labelOnly="1" outline="0" fieldPosition="0">
        <references count="3">
          <reference field="6" count="1" selected="0">
            <x v="389"/>
          </reference>
          <reference field="9" count="1">
            <x v="4"/>
          </reference>
          <reference field="10" count="1" selected="0">
            <x v="6"/>
          </reference>
        </references>
      </pivotArea>
    </format>
    <format dxfId="939">
      <pivotArea dataOnly="0" labelOnly="1" outline="0" fieldPosition="0">
        <references count="3">
          <reference field="6" count="1" selected="0">
            <x v="416"/>
          </reference>
          <reference field="9" count="1">
            <x v="16"/>
          </reference>
          <reference field="10" count="1" selected="0">
            <x v="6"/>
          </reference>
        </references>
      </pivotArea>
    </format>
    <format dxfId="938">
      <pivotArea dataOnly="0" labelOnly="1" outline="0" fieldPosition="0">
        <references count="3">
          <reference field="6" count="1" selected="0">
            <x v="440"/>
          </reference>
          <reference field="9" count="1">
            <x v="4"/>
          </reference>
          <reference field="10" count="1" selected="0">
            <x v="6"/>
          </reference>
        </references>
      </pivotArea>
    </format>
    <format dxfId="937">
      <pivotArea dataOnly="0" labelOnly="1" outline="0" fieldPosition="0">
        <references count="3">
          <reference field="6" count="1" selected="0">
            <x v="456"/>
          </reference>
          <reference field="9" count="1">
            <x v="6"/>
          </reference>
          <reference field="10" count="1" selected="0">
            <x v="7"/>
          </reference>
        </references>
      </pivotArea>
    </format>
    <format dxfId="936">
      <pivotArea dataOnly="0" labelOnly="1" outline="0" fieldPosition="0">
        <references count="3">
          <reference field="6" count="1" selected="0">
            <x v="462"/>
          </reference>
          <reference field="9" count="1">
            <x v="8"/>
          </reference>
          <reference field="10" count="1" selected="0">
            <x v="4"/>
          </reference>
        </references>
      </pivotArea>
    </format>
    <format dxfId="935">
      <pivotArea dataOnly="0" labelOnly="1" outline="0" fieldPosition="0">
        <references count="3">
          <reference field="6" count="1" selected="0">
            <x v="466"/>
          </reference>
          <reference field="9" count="1">
            <x v="4"/>
          </reference>
          <reference field="10" count="1" selected="0">
            <x v="8"/>
          </reference>
        </references>
      </pivotArea>
    </format>
    <format dxfId="934">
      <pivotArea dataOnly="0" labelOnly="1" outline="0" fieldPosition="0">
        <references count="3">
          <reference field="6" count="1" selected="0">
            <x v="472"/>
          </reference>
          <reference field="9" count="1">
            <x v="8"/>
          </reference>
          <reference field="10" count="1" selected="0">
            <x v="9"/>
          </reference>
        </references>
      </pivotArea>
    </format>
    <format dxfId="933">
      <pivotArea dataOnly="0" labelOnly="1" outline="0" fieldPosition="0">
        <references count="3">
          <reference field="6" count="1" selected="0">
            <x v="474"/>
          </reference>
          <reference field="9" count="1">
            <x v="11"/>
          </reference>
          <reference field="10" count="1" selected="0">
            <x v="9"/>
          </reference>
        </references>
      </pivotArea>
    </format>
    <format dxfId="932">
      <pivotArea dataOnly="0" labelOnly="1" outline="0" fieldPosition="0">
        <references count="3">
          <reference field="6" count="1" selected="0">
            <x v="476"/>
          </reference>
          <reference field="9" count="1">
            <x v="6"/>
          </reference>
          <reference field="10" count="1" selected="0">
            <x v="4"/>
          </reference>
        </references>
      </pivotArea>
    </format>
    <format dxfId="931">
      <pivotArea dataOnly="0" labelOnly="1" outline="0" fieldPosition="0">
        <references count="3">
          <reference field="6" count="1" selected="0">
            <x v="481"/>
          </reference>
          <reference field="9" count="1">
            <x v="11"/>
          </reference>
          <reference field="10" count="1" selected="0">
            <x v="6"/>
          </reference>
        </references>
      </pivotArea>
    </format>
    <format dxfId="930">
      <pivotArea dataOnly="0" labelOnly="1" outline="0" fieldPosition="0">
        <references count="3">
          <reference field="6" count="1" selected="0">
            <x v="482"/>
          </reference>
          <reference field="9" count="1">
            <x v="4"/>
          </reference>
          <reference field="10" count="1" selected="0">
            <x v="5"/>
          </reference>
        </references>
      </pivotArea>
    </format>
    <format dxfId="929">
      <pivotArea dataOnly="0" labelOnly="1" outline="0" fieldPosition="0">
        <references count="3">
          <reference field="6" count="1" selected="0">
            <x v="492"/>
          </reference>
          <reference field="9" count="1">
            <x v="6"/>
          </reference>
          <reference field="10" count="1" selected="0">
            <x v="8"/>
          </reference>
        </references>
      </pivotArea>
    </format>
    <format dxfId="928">
      <pivotArea dataOnly="0" labelOnly="1" outline="0" fieldPosition="0">
        <references count="3">
          <reference field="6" count="1" selected="0">
            <x v="506"/>
          </reference>
          <reference field="9" count="1">
            <x v="4"/>
          </reference>
          <reference field="10" count="1" selected="0">
            <x v="6"/>
          </reference>
        </references>
      </pivotArea>
    </format>
    <format dxfId="927">
      <pivotArea dataOnly="0" labelOnly="1" outline="0" fieldPosition="0">
        <references count="3">
          <reference field="6" count="1" selected="0">
            <x v="517"/>
          </reference>
          <reference field="9" count="1">
            <x v="2"/>
          </reference>
          <reference field="10" count="1" selected="0">
            <x v="6"/>
          </reference>
        </references>
      </pivotArea>
    </format>
    <format dxfId="926">
      <pivotArea dataOnly="0" labelOnly="1" outline="0" fieldPosition="0">
        <references count="3">
          <reference field="6" count="1" selected="0">
            <x v="519"/>
          </reference>
          <reference field="9" count="1">
            <x v="6"/>
          </reference>
          <reference field="10" count="1" selected="0">
            <x v="3"/>
          </reference>
        </references>
      </pivotArea>
    </format>
    <format dxfId="925">
      <pivotArea dataOnly="0" labelOnly="1" outline="0" fieldPosition="0">
        <references count="3">
          <reference field="6" count="1" selected="0">
            <x v="521"/>
          </reference>
          <reference field="9" count="1">
            <x v="1"/>
          </reference>
          <reference field="10" count="1" selected="0">
            <x v="5"/>
          </reference>
        </references>
      </pivotArea>
    </format>
    <format dxfId="924">
      <pivotArea dataOnly="0" labelOnly="1" outline="0" fieldPosition="0">
        <references count="3">
          <reference field="6" count="1" selected="0">
            <x v="522"/>
          </reference>
          <reference field="9" count="1">
            <x v="3"/>
          </reference>
          <reference field="10" count="1" selected="0">
            <x v="10"/>
          </reference>
        </references>
      </pivotArea>
    </format>
    <format dxfId="923">
      <pivotArea dataOnly="0" labelOnly="1" outline="0" fieldPosition="0">
        <references count="3">
          <reference field="6" count="1" selected="0">
            <x v="523"/>
          </reference>
          <reference field="9" count="1">
            <x v="6"/>
          </reference>
          <reference field="10" count="1" selected="0">
            <x v="10"/>
          </reference>
        </references>
      </pivotArea>
    </format>
    <format dxfId="922">
      <pivotArea dataOnly="0" labelOnly="1" outline="0" fieldPosition="0">
        <references count="3">
          <reference field="6" count="1" selected="0">
            <x v="525"/>
          </reference>
          <reference field="9" count="1">
            <x v="14"/>
          </reference>
          <reference field="10" count="1" selected="0">
            <x v="6"/>
          </reference>
        </references>
      </pivotArea>
    </format>
    <format dxfId="921">
      <pivotArea dataOnly="0" labelOnly="1" outline="0" fieldPosition="0">
        <references count="3">
          <reference field="6" count="1" selected="0">
            <x v="526"/>
          </reference>
          <reference field="9" count="1">
            <x v="6"/>
          </reference>
          <reference field="10" count="1" selected="0">
            <x v="1"/>
          </reference>
        </references>
      </pivotArea>
    </format>
    <format dxfId="920">
      <pivotArea dataOnly="0" labelOnly="1" outline="0" fieldPosition="0">
        <references count="3">
          <reference field="6" count="1" selected="0">
            <x v="527"/>
          </reference>
          <reference field="9" count="1">
            <x v="9"/>
          </reference>
          <reference field="10" count="1" selected="0">
            <x v="1"/>
          </reference>
        </references>
      </pivotArea>
    </format>
    <format dxfId="919">
      <pivotArea dataOnly="0" labelOnly="1" outline="0" fieldPosition="0">
        <references count="3">
          <reference field="6" count="1" selected="0">
            <x v="528"/>
          </reference>
          <reference field="9" count="1">
            <x v="2"/>
          </reference>
          <reference field="10" count="1" selected="0">
            <x v="6"/>
          </reference>
        </references>
      </pivotArea>
    </format>
    <format dxfId="918">
      <pivotArea dataOnly="0" labelOnly="1" outline="0" fieldPosition="0">
        <references count="3">
          <reference field="6" count="1" selected="0">
            <x v="529"/>
          </reference>
          <reference field="9" count="1">
            <x v="6"/>
          </reference>
          <reference field="10" count="1" selected="0">
            <x v="5"/>
          </reference>
        </references>
      </pivotArea>
    </format>
    <format dxfId="917">
      <pivotArea dataOnly="0" labelOnly="1" outline="0" fieldPosition="0">
        <references count="4">
          <reference field="6" count="1" selected="0">
            <x v="13"/>
          </reference>
          <reference field="9" count="1" selected="0">
            <x v="6"/>
          </reference>
          <reference field="10" count="1" selected="0">
            <x v="5"/>
          </reference>
          <reference field="11" count="1">
            <x v="16"/>
          </reference>
        </references>
      </pivotArea>
    </format>
    <format dxfId="916">
      <pivotArea dataOnly="0" labelOnly="1" outline="0" fieldPosition="0">
        <references count="4">
          <reference field="6" count="1" selected="0">
            <x v="38"/>
          </reference>
          <reference field="9" count="1" selected="0">
            <x v="1"/>
          </reference>
          <reference field="10" count="1" selected="0">
            <x v="5"/>
          </reference>
          <reference field="11" count="1">
            <x v="27"/>
          </reference>
        </references>
      </pivotArea>
    </format>
    <format dxfId="915">
      <pivotArea dataOnly="0" labelOnly="1" outline="0" fieldPosition="0">
        <references count="4">
          <reference field="6" count="1" selected="0">
            <x v="84"/>
          </reference>
          <reference field="9" count="1" selected="0">
            <x v="6"/>
          </reference>
          <reference field="10" count="1" selected="0">
            <x v="10"/>
          </reference>
          <reference field="11" count="1">
            <x v="76"/>
          </reference>
        </references>
      </pivotArea>
    </format>
    <format dxfId="914">
      <pivotArea dataOnly="0" labelOnly="1" outline="0" fieldPosition="0">
        <references count="4">
          <reference field="6" count="1" selected="0">
            <x v="91"/>
          </reference>
          <reference field="9" count="1" selected="0">
            <x v="6"/>
          </reference>
          <reference field="10" count="1" selected="0">
            <x v="10"/>
          </reference>
          <reference field="11" count="1">
            <x v="86"/>
          </reference>
        </references>
      </pivotArea>
    </format>
    <format dxfId="913">
      <pivotArea dataOnly="0" labelOnly="1" outline="0" fieldPosition="0">
        <references count="4">
          <reference field="6" count="1" selected="0">
            <x v="94"/>
          </reference>
          <reference field="9" count="1" selected="0">
            <x v="9"/>
          </reference>
          <reference field="10" count="1" selected="0">
            <x v="6"/>
          </reference>
          <reference field="11" count="1">
            <x v="85"/>
          </reference>
        </references>
      </pivotArea>
    </format>
    <format dxfId="912">
      <pivotArea dataOnly="0" labelOnly="1" outline="0" fieldPosition="0">
        <references count="4">
          <reference field="6" count="1" selected="0">
            <x v="155"/>
          </reference>
          <reference field="9" count="1" selected="0">
            <x v="4"/>
          </reference>
          <reference field="10" count="1" selected="0">
            <x v="5"/>
          </reference>
          <reference field="11" count="1">
            <x v="420"/>
          </reference>
        </references>
      </pivotArea>
    </format>
    <format dxfId="911">
      <pivotArea dataOnly="0" labelOnly="1" outline="0" fieldPosition="0">
        <references count="4">
          <reference field="6" count="1" selected="0">
            <x v="176"/>
          </reference>
          <reference field="9" count="1" selected="0">
            <x v="6"/>
          </reference>
          <reference field="10" count="1" selected="0">
            <x v="5"/>
          </reference>
          <reference field="11" count="1">
            <x v="459"/>
          </reference>
        </references>
      </pivotArea>
    </format>
    <format dxfId="910">
      <pivotArea dataOnly="0" labelOnly="1" outline="0" fieldPosition="0">
        <references count="4">
          <reference field="6" count="1" selected="0">
            <x v="194"/>
          </reference>
          <reference field="9" count="1" selected="0">
            <x v="6"/>
          </reference>
          <reference field="10" count="1" selected="0">
            <x v="10"/>
          </reference>
          <reference field="11" count="1">
            <x v="421"/>
          </reference>
        </references>
      </pivotArea>
    </format>
    <format dxfId="909">
      <pivotArea dataOnly="0" labelOnly="1" outline="0" fieldPosition="0">
        <references count="4">
          <reference field="6" count="1" selected="0">
            <x v="237"/>
          </reference>
          <reference field="9" count="1" selected="0">
            <x v="27"/>
          </reference>
          <reference field="10" count="1" selected="0">
            <x v="6"/>
          </reference>
          <reference field="11" count="1">
            <x v="213"/>
          </reference>
        </references>
      </pivotArea>
    </format>
    <format dxfId="908">
      <pivotArea dataOnly="0" labelOnly="1" outline="0" fieldPosition="0">
        <references count="4">
          <reference field="6" count="1" selected="0">
            <x v="337"/>
          </reference>
          <reference field="9" count="1" selected="0">
            <x v="2"/>
          </reference>
          <reference field="10" count="1" selected="0">
            <x v="6"/>
          </reference>
          <reference field="11" count="1">
            <x v="425"/>
          </reference>
        </references>
      </pivotArea>
    </format>
    <format dxfId="907">
      <pivotArea dataOnly="0" labelOnly="1" outline="0" fieldPosition="0">
        <references count="4">
          <reference field="6" count="1" selected="0">
            <x v="389"/>
          </reference>
          <reference field="9" count="1" selected="0">
            <x v="4"/>
          </reference>
          <reference field="10" count="1" selected="0">
            <x v="6"/>
          </reference>
          <reference field="11" count="1">
            <x v="427"/>
          </reference>
        </references>
      </pivotArea>
    </format>
    <format dxfId="906">
      <pivotArea dataOnly="0" labelOnly="1" outline="0" fieldPosition="0">
        <references count="4">
          <reference field="6" count="1" selected="0">
            <x v="416"/>
          </reference>
          <reference field="9" count="1" selected="0">
            <x v="16"/>
          </reference>
          <reference field="10" count="1" selected="0">
            <x v="6"/>
          </reference>
          <reference field="11" count="1">
            <x v="428"/>
          </reference>
        </references>
      </pivotArea>
    </format>
    <format dxfId="905">
      <pivotArea dataOnly="0" labelOnly="1" outline="0" fieldPosition="0">
        <references count="4">
          <reference field="6" count="1" selected="0">
            <x v="440"/>
          </reference>
          <reference field="9" count="1" selected="0">
            <x v="4"/>
          </reference>
          <reference field="10" count="1" selected="0">
            <x v="6"/>
          </reference>
          <reference field="11" count="1">
            <x v="400"/>
          </reference>
        </references>
      </pivotArea>
    </format>
    <format dxfId="904">
      <pivotArea dataOnly="0" labelOnly="1" outline="0" fieldPosition="0">
        <references count="4">
          <reference field="6" count="1" selected="0">
            <x v="456"/>
          </reference>
          <reference field="9" count="1" selected="0">
            <x v="6"/>
          </reference>
          <reference field="10" count="1" selected="0">
            <x v="7"/>
          </reference>
          <reference field="11" count="1">
            <x v="430"/>
          </reference>
        </references>
      </pivotArea>
    </format>
    <format dxfId="903">
      <pivotArea dataOnly="0" labelOnly="1" outline="0" fieldPosition="0">
        <references count="4">
          <reference field="6" count="1" selected="0">
            <x v="462"/>
          </reference>
          <reference field="9" count="1" selected="0">
            <x v="8"/>
          </reference>
          <reference field="10" count="1" selected="0">
            <x v="4"/>
          </reference>
          <reference field="11" count="1">
            <x v="416"/>
          </reference>
        </references>
      </pivotArea>
    </format>
    <format dxfId="902">
      <pivotArea dataOnly="0" labelOnly="1" outline="0" fieldPosition="0">
        <references count="4">
          <reference field="6" count="1" selected="0">
            <x v="466"/>
          </reference>
          <reference field="9" count="1" selected="0">
            <x v="4"/>
          </reference>
          <reference field="10" count="1" selected="0">
            <x v="8"/>
          </reference>
          <reference field="11" count="1">
            <x v="437"/>
          </reference>
        </references>
      </pivotArea>
    </format>
    <format dxfId="901">
      <pivotArea dataOnly="0" labelOnly="1" outline="0" fieldPosition="0">
        <references count="4">
          <reference field="6" count="1" selected="0">
            <x v="472"/>
          </reference>
          <reference field="9" count="1" selected="0">
            <x v="8"/>
          </reference>
          <reference field="10" count="1" selected="0">
            <x v="9"/>
          </reference>
          <reference field="11" count="1">
            <x v="442"/>
          </reference>
        </references>
      </pivotArea>
    </format>
    <format dxfId="900">
      <pivotArea dataOnly="0" labelOnly="1" outline="0" fieldPosition="0">
        <references count="4">
          <reference field="6" count="1" selected="0">
            <x v="474"/>
          </reference>
          <reference field="9" count="1" selected="0">
            <x v="11"/>
          </reference>
          <reference field="10" count="1" selected="0">
            <x v="9"/>
          </reference>
          <reference field="11" count="1">
            <x v="444"/>
          </reference>
        </references>
      </pivotArea>
    </format>
    <format dxfId="899">
      <pivotArea dataOnly="0" labelOnly="1" outline="0" fieldPosition="0">
        <references count="4">
          <reference field="6" count="1" selected="0">
            <x v="476"/>
          </reference>
          <reference field="9" count="1" selected="0">
            <x v="6"/>
          </reference>
          <reference field="10" count="1" selected="0">
            <x v="4"/>
          </reference>
          <reference field="11" count="1">
            <x v="447"/>
          </reference>
        </references>
      </pivotArea>
    </format>
    <format dxfId="898">
      <pivotArea dataOnly="0" labelOnly="1" outline="0" fieldPosition="0">
        <references count="4">
          <reference field="6" count="1" selected="0">
            <x v="481"/>
          </reference>
          <reference field="9" count="1" selected="0">
            <x v="11"/>
          </reference>
          <reference field="10" count="1" selected="0">
            <x v="6"/>
          </reference>
          <reference field="11" count="1">
            <x v="450"/>
          </reference>
        </references>
      </pivotArea>
    </format>
    <format dxfId="897">
      <pivotArea dataOnly="0" labelOnly="1" outline="0" fieldPosition="0">
        <references count="4">
          <reference field="6" count="1" selected="0">
            <x v="482"/>
          </reference>
          <reference field="9" count="1" selected="0">
            <x v="4"/>
          </reference>
          <reference field="10" count="1" selected="0">
            <x v="5"/>
          </reference>
          <reference field="11" count="1">
            <x v="451"/>
          </reference>
        </references>
      </pivotArea>
    </format>
    <format dxfId="896">
      <pivotArea dataOnly="0" labelOnly="1" outline="0" fieldPosition="0">
        <references count="4">
          <reference field="6" count="1" selected="0">
            <x v="485"/>
          </reference>
          <reference field="9" count="1" selected="0">
            <x v="4"/>
          </reference>
          <reference field="10" count="1" selected="0">
            <x v="6"/>
          </reference>
          <reference field="11" count="1">
            <x v="92"/>
          </reference>
        </references>
      </pivotArea>
    </format>
    <format dxfId="895">
      <pivotArea dataOnly="0" labelOnly="1" outline="0" fieldPosition="0">
        <references count="4">
          <reference field="6" count="1" selected="0">
            <x v="490"/>
          </reference>
          <reference field="9" count="1" selected="0">
            <x v="4"/>
          </reference>
          <reference field="10" count="1" selected="0">
            <x v="6"/>
          </reference>
          <reference field="11" count="1">
            <x v="460"/>
          </reference>
        </references>
      </pivotArea>
    </format>
    <format dxfId="894">
      <pivotArea dataOnly="0" labelOnly="1" outline="0" fieldPosition="0">
        <references count="4">
          <reference field="6" count="1" selected="0">
            <x v="492"/>
          </reference>
          <reference field="9" count="1" selected="0">
            <x v="6"/>
          </reference>
          <reference field="10" count="1" selected="0">
            <x v="8"/>
          </reference>
          <reference field="11" count="1">
            <x v="454"/>
          </reference>
        </references>
      </pivotArea>
    </format>
    <format dxfId="893">
      <pivotArea dataOnly="0" labelOnly="1" outline="0" fieldPosition="0">
        <references count="4">
          <reference field="6" count="1" selected="0">
            <x v="506"/>
          </reference>
          <reference field="9" count="1" selected="0">
            <x v="4"/>
          </reference>
          <reference field="10" count="1" selected="0">
            <x v="6"/>
          </reference>
          <reference field="11" count="1">
            <x v="478"/>
          </reference>
        </references>
      </pivotArea>
    </format>
    <format dxfId="892">
      <pivotArea dataOnly="0" labelOnly="1" outline="0" fieldPosition="0">
        <references count="4">
          <reference field="6" count="1" selected="0">
            <x v="515"/>
          </reference>
          <reference field="9" count="1" selected="0">
            <x v="4"/>
          </reference>
          <reference field="10" count="1" selected="0">
            <x v="4"/>
          </reference>
          <reference field="11" count="1">
            <x v="492"/>
          </reference>
        </references>
      </pivotArea>
    </format>
    <format dxfId="891">
      <pivotArea dataOnly="0" labelOnly="1" outline="0" fieldPosition="0">
        <references count="4">
          <reference field="6" count="1" selected="0">
            <x v="517"/>
          </reference>
          <reference field="9" count="1" selected="0">
            <x v="2"/>
          </reference>
          <reference field="10" count="1" selected="0">
            <x v="6"/>
          </reference>
          <reference field="11" count="1">
            <x v="483"/>
          </reference>
        </references>
      </pivotArea>
    </format>
    <format dxfId="890">
      <pivotArea dataOnly="0" labelOnly="1" outline="0" fieldPosition="0">
        <references count="4">
          <reference field="6" count="1" selected="0">
            <x v="519"/>
          </reference>
          <reference field="9" count="1" selected="0">
            <x v="6"/>
          </reference>
          <reference field="10" count="1" selected="0">
            <x v="3"/>
          </reference>
          <reference field="11" count="1">
            <x v="490"/>
          </reference>
        </references>
      </pivotArea>
    </format>
    <format dxfId="889">
      <pivotArea dataOnly="0" labelOnly="1" outline="0" fieldPosition="0">
        <references count="4">
          <reference field="6" count="1" selected="0">
            <x v="521"/>
          </reference>
          <reference field="9" count="1" selected="0">
            <x v="1"/>
          </reference>
          <reference field="10" count="1" selected="0">
            <x v="5"/>
          </reference>
          <reference field="11" count="1">
            <x v="494"/>
          </reference>
        </references>
      </pivotArea>
    </format>
    <format dxfId="888">
      <pivotArea dataOnly="0" labelOnly="1" outline="0" fieldPosition="0">
        <references count="4">
          <reference field="6" count="1" selected="0">
            <x v="522"/>
          </reference>
          <reference field="9" count="1" selected="0">
            <x v="3"/>
          </reference>
          <reference field="10" count="1" selected="0">
            <x v="10"/>
          </reference>
          <reference field="11" count="1">
            <x v="495"/>
          </reference>
        </references>
      </pivotArea>
    </format>
    <format dxfId="887">
      <pivotArea dataOnly="0" labelOnly="1" outline="0" fieldPosition="0">
        <references count="4">
          <reference field="6" count="1" selected="0">
            <x v="523"/>
          </reference>
          <reference field="9" count="1" selected="0">
            <x v="6"/>
          </reference>
          <reference field="10" count="1" selected="0">
            <x v="10"/>
          </reference>
          <reference field="11" count="1">
            <x v="499"/>
          </reference>
        </references>
      </pivotArea>
    </format>
    <format dxfId="886">
      <pivotArea dataOnly="0" labelOnly="1" outline="0" fieldPosition="0">
        <references count="4">
          <reference field="6" count="1" selected="0">
            <x v="525"/>
          </reference>
          <reference field="9" count="1" selected="0">
            <x v="14"/>
          </reference>
          <reference field="10" count="1" selected="0">
            <x v="6"/>
          </reference>
          <reference field="11" count="1">
            <x v="496"/>
          </reference>
        </references>
      </pivotArea>
    </format>
    <format dxfId="885">
      <pivotArea dataOnly="0" labelOnly="1" outline="0" fieldPosition="0">
        <references count="4">
          <reference field="6" count="1" selected="0">
            <x v="527"/>
          </reference>
          <reference field="9" count="1" selected="0">
            <x v="9"/>
          </reference>
          <reference field="10" count="1" selected="0">
            <x v="1"/>
          </reference>
          <reference field="11" count="1">
            <x v="497"/>
          </reference>
        </references>
      </pivotArea>
    </format>
    <format dxfId="884">
      <pivotArea dataOnly="0" labelOnly="1" outline="0" fieldPosition="0">
        <references count="4">
          <reference field="6" count="1" selected="0">
            <x v="529"/>
          </reference>
          <reference field="9" count="1" selected="0">
            <x v="6"/>
          </reference>
          <reference field="10" count="1" selected="0">
            <x v="5"/>
          </reference>
          <reference field="11" count="1">
            <x v="498"/>
          </reference>
        </references>
      </pivotArea>
    </format>
    <format dxfId="883">
      <pivotArea dataOnly="0" labelOnly="1" outline="0" fieldPosition="0">
        <references count="5">
          <reference field="6" count="1" selected="0">
            <x v="13"/>
          </reference>
          <reference field="9" count="1" selected="0">
            <x v="6"/>
          </reference>
          <reference field="10" count="1" selected="0">
            <x v="5"/>
          </reference>
          <reference field="11" count="1" selected="0">
            <x v="16"/>
          </reference>
          <reference field="18" count="1">
            <x v="19"/>
          </reference>
        </references>
      </pivotArea>
    </format>
    <format dxfId="882">
      <pivotArea dataOnly="0" labelOnly="1" outline="0" fieldPosition="0">
        <references count="5">
          <reference field="6" count="1" selected="0">
            <x v="38"/>
          </reference>
          <reference field="9" count="1" selected="0">
            <x v="1"/>
          </reference>
          <reference field="10" count="1" selected="0">
            <x v="5"/>
          </reference>
          <reference field="11" count="1" selected="0">
            <x v="27"/>
          </reference>
          <reference field="18" count="1">
            <x v="14"/>
          </reference>
        </references>
      </pivotArea>
    </format>
    <format dxfId="881">
      <pivotArea dataOnly="0" labelOnly="1" outline="0" fieldPosition="0">
        <references count="5">
          <reference field="6" count="1" selected="0">
            <x v="84"/>
          </reference>
          <reference field="9" count="1" selected="0">
            <x v="6"/>
          </reference>
          <reference field="10" count="1" selected="0">
            <x v="10"/>
          </reference>
          <reference field="11" count="1" selected="0">
            <x v="76"/>
          </reference>
          <reference field="18" count="1">
            <x v="41"/>
          </reference>
        </references>
      </pivotArea>
    </format>
    <format dxfId="880">
      <pivotArea dataOnly="0" labelOnly="1" outline="0" fieldPosition="0">
        <references count="5">
          <reference field="6" count="1" selected="0">
            <x v="91"/>
          </reference>
          <reference field="9" count="1" selected="0">
            <x v="6"/>
          </reference>
          <reference field="10" count="1" selected="0">
            <x v="10"/>
          </reference>
          <reference field="11" count="1" selected="0">
            <x v="86"/>
          </reference>
          <reference field="18" count="1">
            <x v="45"/>
          </reference>
        </references>
      </pivotArea>
    </format>
    <format dxfId="879">
      <pivotArea dataOnly="0" labelOnly="1" outline="0" fieldPosition="0">
        <references count="5">
          <reference field="6" count="1" selected="0">
            <x v="155"/>
          </reference>
          <reference field="9" count="1" selected="0">
            <x v="4"/>
          </reference>
          <reference field="10" count="1" selected="0">
            <x v="5"/>
          </reference>
          <reference field="11" count="1" selected="0">
            <x v="420"/>
          </reference>
          <reference field="18" count="1">
            <x v="91"/>
          </reference>
        </references>
      </pivotArea>
    </format>
    <format dxfId="878">
      <pivotArea dataOnly="0" labelOnly="1" outline="0" fieldPosition="0">
        <references count="5">
          <reference field="6" count="1" selected="0">
            <x v="176"/>
          </reference>
          <reference field="9" count="1" selected="0">
            <x v="6"/>
          </reference>
          <reference field="10" count="1" selected="0">
            <x v="5"/>
          </reference>
          <reference field="11" count="1" selected="0">
            <x v="459"/>
          </reference>
          <reference field="18" count="1">
            <x v="105"/>
          </reference>
        </references>
      </pivotArea>
    </format>
    <format dxfId="877">
      <pivotArea dataOnly="0" labelOnly="1" outline="0" fieldPosition="0">
        <references count="5">
          <reference field="6" count="1" selected="0">
            <x v="194"/>
          </reference>
          <reference field="9" count="1" selected="0">
            <x v="6"/>
          </reference>
          <reference field="10" count="1" selected="0">
            <x v="10"/>
          </reference>
          <reference field="11" count="1" selected="0">
            <x v="421"/>
          </reference>
          <reference field="18" count="1">
            <x v="117"/>
          </reference>
        </references>
      </pivotArea>
    </format>
    <format dxfId="876">
      <pivotArea dataOnly="0" labelOnly="1" outline="0" fieldPosition="0">
        <references count="5">
          <reference field="6" count="1" selected="0">
            <x v="237"/>
          </reference>
          <reference field="9" count="1" selected="0">
            <x v="27"/>
          </reference>
          <reference field="10" count="1" selected="0">
            <x v="6"/>
          </reference>
          <reference field="11" count="1" selected="0">
            <x v="213"/>
          </reference>
          <reference field="18" count="1">
            <x v="149"/>
          </reference>
        </references>
      </pivotArea>
    </format>
    <format dxfId="875">
      <pivotArea dataOnly="0" labelOnly="1" outline="0" fieldPosition="0">
        <references count="5">
          <reference field="6" count="1" selected="0">
            <x v="337"/>
          </reference>
          <reference field="9" count="1" selected="0">
            <x v="2"/>
          </reference>
          <reference field="10" count="1" selected="0">
            <x v="6"/>
          </reference>
          <reference field="11" count="1" selected="0">
            <x v="425"/>
          </reference>
          <reference field="18" count="1">
            <x v="216"/>
          </reference>
        </references>
      </pivotArea>
    </format>
    <format dxfId="874">
      <pivotArea dataOnly="0" labelOnly="1" outline="0" fieldPosition="0">
        <references count="5">
          <reference field="6" count="1" selected="0">
            <x v="389"/>
          </reference>
          <reference field="9" count="1" selected="0">
            <x v="4"/>
          </reference>
          <reference field="10" count="1" selected="0">
            <x v="6"/>
          </reference>
          <reference field="11" count="1" selected="0">
            <x v="427"/>
          </reference>
          <reference field="18" count="1">
            <x v="253"/>
          </reference>
        </references>
      </pivotArea>
    </format>
    <format dxfId="873">
      <pivotArea dataOnly="0" labelOnly="1" outline="0" fieldPosition="0">
        <references count="5">
          <reference field="6" count="1" selected="0">
            <x v="416"/>
          </reference>
          <reference field="9" count="1" selected="0">
            <x v="16"/>
          </reference>
          <reference field="10" count="1" selected="0">
            <x v="6"/>
          </reference>
          <reference field="11" count="1" selected="0">
            <x v="428"/>
          </reference>
          <reference field="18" count="1">
            <x v="270"/>
          </reference>
        </references>
      </pivotArea>
    </format>
    <format dxfId="872">
      <pivotArea dataOnly="0" labelOnly="1" outline="0" fieldPosition="0">
        <references count="5">
          <reference field="6" count="1" selected="0">
            <x v="440"/>
          </reference>
          <reference field="9" count="1" selected="0">
            <x v="4"/>
          </reference>
          <reference field="10" count="1" selected="0">
            <x v="6"/>
          </reference>
          <reference field="11" count="1" selected="0">
            <x v="400"/>
          </reference>
          <reference field="18" count="1">
            <x v="292"/>
          </reference>
        </references>
      </pivotArea>
    </format>
    <format dxfId="871">
      <pivotArea dataOnly="0" labelOnly="1" outline="0" fieldPosition="0">
        <references count="5">
          <reference field="6" count="1" selected="0">
            <x v="456"/>
          </reference>
          <reference field="9" count="1" selected="0">
            <x v="6"/>
          </reference>
          <reference field="10" count="1" selected="0">
            <x v="7"/>
          </reference>
          <reference field="11" count="1" selected="0">
            <x v="430"/>
          </reference>
          <reference field="18" count="1">
            <x v="306"/>
          </reference>
        </references>
      </pivotArea>
    </format>
    <format dxfId="870">
      <pivotArea dataOnly="0" labelOnly="1" outline="0" fieldPosition="0">
        <references count="5">
          <reference field="6" count="1" selected="0">
            <x v="462"/>
          </reference>
          <reference field="9" count="1" selected="0">
            <x v="8"/>
          </reference>
          <reference field="10" count="1" selected="0">
            <x v="4"/>
          </reference>
          <reference field="11" count="1" selected="0">
            <x v="416"/>
          </reference>
          <reference field="18" count="1">
            <x v="311"/>
          </reference>
        </references>
      </pivotArea>
    </format>
    <format dxfId="869">
      <pivotArea dataOnly="0" labelOnly="1" outline="0" fieldPosition="0">
        <references count="5">
          <reference field="6" count="1" selected="0">
            <x v="466"/>
          </reference>
          <reference field="9" count="1" selected="0">
            <x v="4"/>
          </reference>
          <reference field="10" count="1" selected="0">
            <x v="8"/>
          </reference>
          <reference field="11" count="1" selected="0">
            <x v="437"/>
          </reference>
          <reference field="18" count="1">
            <x v="314"/>
          </reference>
        </references>
      </pivotArea>
    </format>
    <format dxfId="868">
      <pivotArea dataOnly="0" labelOnly="1" outline="0" fieldPosition="0">
        <references count="5">
          <reference field="6" count="1" selected="0">
            <x v="472"/>
          </reference>
          <reference field="9" count="1" selected="0">
            <x v="8"/>
          </reference>
          <reference field="10" count="1" selected="0">
            <x v="9"/>
          </reference>
          <reference field="11" count="1" selected="0">
            <x v="442"/>
          </reference>
          <reference field="18" count="1">
            <x v="317"/>
          </reference>
        </references>
      </pivotArea>
    </format>
    <format dxfId="867">
      <pivotArea dataOnly="0" labelOnly="1" outline="0" fieldPosition="0">
        <references count="5">
          <reference field="6" count="1" selected="0">
            <x v="474"/>
          </reference>
          <reference field="9" count="1" selected="0">
            <x v="11"/>
          </reference>
          <reference field="10" count="1" selected="0">
            <x v="9"/>
          </reference>
          <reference field="11" count="1" selected="0">
            <x v="444"/>
          </reference>
          <reference field="18" count="1">
            <x v="318"/>
          </reference>
        </references>
      </pivotArea>
    </format>
    <format dxfId="866">
      <pivotArea dataOnly="0" labelOnly="1" outline="0" fieldPosition="0">
        <references count="5">
          <reference field="6" count="1" selected="0">
            <x v="476"/>
          </reference>
          <reference field="9" count="1" selected="0">
            <x v="6"/>
          </reference>
          <reference field="10" count="1" selected="0">
            <x v="4"/>
          </reference>
          <reference field="11" count="1" selected="0">
            <x v="447"/>
          </reference>
          <reference field="18" count="1">
            <x v="320"/>
          </reference>
        </references>
      </pivotArea>
    </format>
    <format dxfId="865">
      <pivotArea dataOnly="0" labelOnly="1" outline="0" fieldPosition="0">
        <references count="5">
          <reference field="6" count="1" selected="0">
            <x v="481"/>
          </reference>
          <reference field="9" count="1" selected="0">
            <x v="11"/>
          </reference>
          <reference field="10" count="1" selected="0">
            <x v="6"/>
          </reference>
          <reference field="11" count="1" selected="0">
            <x v="450"/>
          </reference>
          <reference field="18" count="1">
            <x v="324"/>
          </reference>
        </references>
      </pivotArea>
    </format>
    <format dxfId="864">
      <pivotArea dataOnly="0" labelOnly="1" outline="0" fieldPosition="0">
        <references count="5">
          <reference field="6" count="1" selected="0">
            <x v="482"/>
          </reference>
          <reference field="9" count="1" selected="0">
            <x v="4"/>
          </reference>
          <reference field="10" count="1" selected="0">
            <x v="5"/>
          </reference>
          <reference field="11" count="1" selected="0">
            <x v="451"/>
          </reference>
          <reference field="18" count="1">
            <x v="325"/>
          </reference>
        </references>
      </pivotArea>
    </format>
    <format dxfId="863">
      <pivotArea dataOnly="0" labelOnly="1" outline="0" fieldPosition="0">
        <references count="5">
          <reference field="6" count="1" selected="0">
            <x v="485"/>
          </reference>
          <reference field="9" count="1" selected="0">
            <x v="4"/>
          </reference>
          <reference field="10" count="1" selected="0">
            <x v="6"/>
          </reference>
          <reference field="11" count="1" selected="0">
            <x v="92"/>
          </reference>
          <reference field="18" count="1">
            <x v="49"/>
          </reference>
        </references>
      </pivotArea>
    </format>
    <format dxfId="862">
      <pivotArea dataOnly="0" labelOnly="1" outline="0" fieldPosition="0">
        <references count="5">
          <reference field="6" count="1" selected="0">
            <x v="490"/>
          </reference>
          <reference field="9" count="1" selected="0">
            <x v="4"/>
          </reference>
          <reference field="10" count="1" selected="0">
            <x v="6"/>
          </reference>
          <reference field="11" count="1" selected="0">
            <x v="460"/>
          </reference>
          <reference field="18" count="1">
            <x v="330"/>
          </reference>
        </references>
      </pivotArea>
    </format>
    <format dxfId="861">
      <pivotArea dataOnly="0" labelOnly="1" outline="0" fieldPosition="0">
        <references count="5">
          <reference field="6" count="1" selected="0">
            <x v="492"/>
          </reference>
          <reference field="9" count="1" selected="0">
            <x v="6"/>
          </reference>
          <reference field="10" count="1" selected="0">
            <x v="8"/>
          </reference>
          <reference field="11" count="1" selected="0">
            <x v="454"/>
          </reference>
          <reference field="18" count="1">
            <x v="323"/>
          </reference>
        </references>
      </pivotArea>
    </format>
    <format dxfId="860">
      <pivotArea dataOnly="0" labelOnly="1" outline="0" fieldPosition="0">
        <references count="5">
          <reference field="6" count="1" selected="0">
            <x v="506"/>
          </reference>
          <reference field="9" count="1" selected="0">
            <x v="4"/>
          </reference>
          <reference field="10" count="1" selected="0">
            <x v="6"/>
          </reference>
          <reference field="11" count="1" selected="0">
            <x v="478"/>
          </reference>
          <reference field="18" count="1">
            <x v="340"/>
          </reference>
        </references>
      </pivotArea>
    </format>
    <format dxfId="859">
      <pivotArea dataOnly="0" labelOnly="1" outline="0" fieldPosition="0">
        <references count="5">
          <reference field="6" count="1" selected="0">
            <x v="515"/>
          </reference>
          <reference field="9" count="1" selected="0">
            <x v="4"/>
          </reference>
          <reference field="10" count="1" selected="0">
            <x v="4"/>
          </reference>
          <reference field="11" count="1" selected="0">
            <x v="492"/>
          </reference>
          <reference field="18" count="1">
            <x v="349"/>
          </reference>
        </references>
      </pivotArea>
    </format>
    <format dxfId="858">
      <pivotArea dataOnly="0" labelOnly="1" outline="0" fieldPosition="0">
        <references count="5">
          <reference field="6" count="1" selected="0">
            <x v="517"/>
          </reference>
          <reference field="9" count="1" selected="0">
            <x v="2"/>
          </reference>
          <reference field="10" count="1" selected="0">
            <x v="6"/>
          </reference>
          <reference field="11" count="1" selected="0">
            <x v="483"/>
          </reference>
          <reference field="18" count="1">
            <x v="351"/>
          </reference>
        </references>
      </pivotArea>
    </format>
    <format dxfId="857">
      <pivotArea dataOnly="0" labelOnly="1" outline="0" fieldPosition="0">
        <references count="5">
          <reference field="6" count="1" selected="0">
            <x v="519"/>
          </reference>
          <reference field="9" count="1" selected="0">
            <x v="6"/>
          </reference>
          <reference field="10" count="1" selected="0">
            <x v="3"/>
          </reference>
          <reference field="11" count="1" selected="0">
            <x v="490"/>
          </reference>
          <reference field="18" count="1">
            <x v="353"/>
          </reference>
        </references>
      </pivotArea>
    </format>
    <format dxfId="856">
      <pivotArea dataOnly="0" labelOnly="1" outline="0" fieldPosition="0">
        <references count="5">
          <reference field="6" count="1" selected="0">
            <x v="521"/>
          </reference>
          <reference field="9" count="1" selected="0">
            <x v="1"/>
          </reference>
          <reference field="10" count="1" selected="0">
            <x v="5"/>
          </reference>
          <reference field="11" count="1" selected="0">
            <x v="494"/>
          </reference>
          <reference field="18" count="1">
            <x v="355"/>
          </reference>
        </references>
      </pivotArea>
    </format>
    <format dxfId="855">
      <pivotArea dataOnly="0" labelOnly="1" outline="0" fieldPosition="0">
        <references count="5">
          <reference field="6" count="1" selected="0">
            <x v="522"/>
          </reference>
          <reference field="9" count="1" selected="0">
            <x v="3"/>
          </reference>
          <reference field="10" count="1" selected="0">
            <x v="10"/>
          </reference>
          <reference field="11" count="1" selected="0">
            <x v="495"/>
          </reference>
          <reference field="18" count="1">
            <x v="356"/>
          </reference>
        </references>
      </pivotArea>
    </format>
    <format dxfId="854">
      <pivotArea dataOnly="0" labelOnly="1" outline="0" fieldPosition="0">
        <references count="5">
          <reference field="6" count="1" selected="0">
            <x v="523"/>
          </reference>
          <reference field="9" count="1" selected="0">
            <x v="6"/>
          </reference>
          <reference field="10" count="1" selected="0">
            <x v="10"/>
          </reference>
          <reference field="11" count="1" selected="0">
            <x v="499"/>
          </reference>
          <reference field="18" count="1">
            <x v="357"/>
          </reference>
        </references>
      </pivotArea>
    </format>
    <format dxfId="853">
      <pivotArea dataOnly="0" labelOnly="1" outline="0" fieldPosition="0">
        <references count="5">
          <reference field="6" count="1" selected="0">
            <x v="529"/>
          </reference>
          <reference field="9" count="1" selected="0">
            <x v="6"/>
          </reference>
          <reference field="10" count="1" selected="0">
            <x v="5"/>
          </reference>
          <reference field="11" count="1" selected="0">
            <x v="498"/>
          </reference>
          <reference field="18" count="1">
            <x v="360"/>
          </reference>
        </references>
      </pivotArea>
    </format>
    <format dxfId="852">
      <pivotArea dataOnly="0" labelOnly="1" outline="0" fieldPosition="0">
        <references count="6">
          <reference field="6" count="1" selected="0">
            <x v="13"/>
          </reference>
          <reference field="9" count="1" selected="0">
            <x v="6"/>
          </reference>
          <reference field="10" count="1" selected="0">
            <x v="5"/>
          </reference>
          <reference field="11" count="1" selected="0">
            <x v="16"/>
          </reference>
          <reference field="18" count="1" selected="0">
            <x v="19"/>
          </reference>
          <reference field="28" count="1">
            <x v="98"/>
          </reference>
        </references>
      </pivotArea>
    </format>
    <format dxfId="851">
      <pivotArea dataOnly="0" labelOnly="1" outline="0" fieldPosition="0">
        <references count="7">
          <reference field="6" count="1" selected="0">
            <x v="13"/>
          </reference>
          <reference field="9" count="1" selected="0">
            <x v="6"/>
          </reference>
          <reference field="10" count="1" selected="0">
            <x v="5"/>
          </reference>
          <reference field="11" count="1" selected="0">
            <x v="16"/>
          </reference>
          <reference field="18" count="1" selected="0">
            <x v="19"/>
          </reference>
          <reference field="20" count="1">
            <x v="6"/>
          </reference>
          <reference field="28" count="1" selected="0">
            <x v="98"/>
          </reference>
        </references>
      </pivotArea>
    </format>
    <format dxfId="850">
      <pivotArea dataOnly="0" labelOnly="1" outline="0" fieldPosition="0">
        <references count="7">
          <reference field="6" count="1" selected="0">
            <x v="155"/>
          </reference>
          <reference field="9" count="1" selected="0">
            <x v="4"/>
          </reference>
          <reference field="10" count="1" selected="0">
            <x v="5"/>
          </reference>
          <reference field="11" count="1" selected="0">
            <x v="420"/>
          </reference>
          <reference field="18" count="1" selected="0">
            <x v="91"/>
          </reference>
          <reference field="20" count="1">
            <x v="10"/>
          </reference>
          <reference field="28" count="1" selected="0">
            <x v="98"/>
          </reference>
        </references>
      </pivotArea>
    </format>
    <format dxfId="849">
      <pivotArea dataOnly="0" labelOnly="1" outline="0" fieldPosition="0">
        <references count="7">
          <reference field="6" count="1" selected="0">
            <x v="176"/>
          </reference>
          <reference field="9" count="1" selected="0">
            <x v="6"/>
          </reference>
          <reference field="10" count="1" selected="0">
            <x v="5"/>
          </reference>
          <reference field="11" count="1" selected="0">
            <x v="459"/>
          </reference>
          <reference field="18" count="1" selected="0">
            <x v="105"/>
          </reference>
          <reference field="20" count="1">
            <x v="7"/>
          </reference>
          <reference field="28" count="1" selected="0">
            <x v="98"/>
          </reference>
        </references>
      </pivotArea>
    </format>
    <format dxfId="848">
      <pivotArea dataOnly="0" labelOnly="1" outline="0" fieldPosition="0">
        <references count="7">
          <reference field="6" count="1" selected="0">
            <x v="194"/>
          </reference>
          <reference field="9" count="1" selected="0">
            <x v="6"/>
          </reference>
          <reference field="10" count="1" selected="0">
            <x v="10"/>
          </reference>
          <reference field="11" count="1" selected="0">
            <x v="421"/>
          </reference>
          <reference field="18" count="1" selected="0">
            <x v="117"/>
          </reference>
          <reference field="20" count="1">
            <x v="2"/>
          </reference>
          <reference field="28" count="1" selected="0">
            <x v="98"/>
          </reference>
        </references>
      </pivotArea>
    </format>
    <format dxfId="847">
      <pivotArea dataOnly="0" labelOnly="1" outline="0" fieldPosition="0">
        <references count="7">
          <reference field="6" count="1" selected="0">
            <x v="237"/>
          </reference>
          <reference field="9" count="1" selected="0">
            <x v="27"/>
          </reference>
          <reference field="10" count="1" selected="0">
            <x v="6"/>
          </reference>
          <reference field="11" count="1" selected="0">
            <x v="213"/>
          </reference>
          <reference field="18" count="1" selected="0">
            <x v="149"/>
          </reference>
          <reference field="20" count="1">
            <x v="6"/>
          </reference>
          <reference field="28" count="1" selected="0">
            <x v="98"/>
          </reference>
        </references>
      </pivotArea>
    </format>
    <format dxfId="846">
      <pivotArea dataOnly="0" labelOnly="1" outline="0" fieldPosition="0">
        <references count="7">
          <reference field="6" count="1" selected="0">
            <x v="337"/>
          </reference>
          <reference field="9" count="1" selected="0">
            <x v="2"/>
          </reference>
          <reference field="10" count="1" selected="0">
            <x v="6"/>
          </reference>
          <reference field="11" count="1" selected="0">
            <x v="425"/>
          </reference>
          <reference field="18" count="1" selected="0">
            <x v="216"/>
          </reference>
          <reference field="20" count="1">
            <x v="7"/>
          </reference>
          <reference field="28" count="1" selected="0">
            <x v="98"/>
          </reference>
        </references>
      </pivotArea>
    </format>
    <format dxfId="845">
      <pivotArea dataOnly="0" labelOnly="1" outline="0" fieldPosition="0">
        <references count="7">
          <reference field="6" count="1" selected="0">
            <x v="389"/>
          </reference>
          <reference field="9" count="1" selected="0">
            <x v="4"/>
          </reference>
          <reference field="10" count="1" selected="0">
            <x v="6"/>
          </reference>
          <reference field="11" count="1" selected="0">
            <x v="427"/>
          </reference>
          <reference field="18" count="1" selected="0">
            <x v="253"/>
          </reference>
          <reference field="20" count="1">
            <x v="2"/>
          </reference>
          <reference field="28" count="1" selected="0">
            <x v="98"/>
          </reference>
        </references>
      </pivotArea>
    </format>
    <format dxfId="844">
      <pivotArea dataOnly="0" labelOnly="1" outline="0" fieldPosition="0">
        <references count="7">
          <reference field="6" count="1" selected="0">
            <x v="462"/>
          </reference>
          <reference field="9" count="1" selected="0">
            <x v="8"/>
          </reference>
          <reference field="10" count="1" selected="0">
            <x v="4"/>
          </reference>
          <reference field="11" count="1" selected="0">
            <x v="416"/>
          </reference>
          <reference field="18" count="1" selected="0">
            <x v="311"/>
          </reference>
          <reference field="20" count="1">
            <x v="2"/>
          </reference>
          <reference field="28" count="1" selected="0">
            <x v="98"/>
          </reference>
        </references>
      </pivotArea>
    </format>
    <format dxfId="843">
      <pivotArea dataOnly="0" labelOnly="1" outline="0" fieldPosition="0">
        <references count="7">
          <reference field="6" count="1" selected="0">
            <x v="466"/>
          </reference>
          <reference field="9" count="1" selected="0">
            <x v="4"/>
          </reference>
          <reference field="10" count="1" selected="0">
            <x v="8"/>
          </reference>
          <reference field="11" count="1" selected="0">
            <x v="437"/>
          </reference>
          <reference field="18" count="1" selected="0">
            <x v="314"/>
          </reference>
          <reference field="20" count="1">
            <x v="7"/>
          </reference>
          <reference field="28" count="1" selected="0">
            <x v="98"/>
          </reference>
        </references>
      </pivotArea>
    </format>
    <format dxfId="842">
      <pivotArea dataOnly="0" labelOnly="1" outline="0" fieldPosition="0">
        <references count="7">
          <reference field="6" count="1" selected="0">
            <x v="472"/>
          </reference>
          <reference field="9" count="1" selected="0">
            <x v="8"/>
          </reference>
          <reference field="10" count="1" selected="0">
            <x v="9"/>
          </reference>
          <reference field="11" count="1" selected="0">
            <x v="442"/>
          </reference>
          <reference field="18" count="1" selected="0">
            <x v="317"/>
          </reference>
          <reference field="20" count="1">
            <x v="2"/>
          </reference>
          <reference field="28" count="1" selected="0">
            <x v="98"/>
          </reference>
        </references>
      </pivotArea>
    </format>
    <format dxfId="841">
      <pivotArea dataOnly="0" labelOnly="1" outline="0" fieldPosition="0">
        <references count="7">
          <reference field="6" count="1" selected="0">
            <x v="474"/>
          </reference>
          <reference field="9" count="1" selected="0">
            <x v="11"/>
          </reference>
          <reference field="10" count="1" selected="0">
            <x v="9"/>
          </reference>
          <reference field="11" count="1" selected="0">
            <x v="444"/>
          </reference>
          <reference field="18" count="1" selected="0">
            <x v="318"/>
          </reference>
          <reference field="20" count="1">
            <x v="7"/>
          </reference>
          <reference field="28" count="1" selected="0">
            <x v="98"/>
          </reference>
        </references>
      </pivotArea>
    </format>
    <format dxfId="840">
      <pivotArea dataOnly="0" labelOnly="1" outline="0" fieldPosition="0">
        <references count="7">
          <reference field="6" count="1" selected="0">
            <x v="482"/>
          </reference>
          <reference field="9" count="1" selected="0">
            <x v="4"/>
          </reference>
          <reference field="10" count="1" selected="0">
            <x v="5"/>
          </reference>
          <reference field="11" count="1" selected="0">
            <x v="451"/>
          </reference>
          <reference field="18" count="1" selected="0">
            <x v="325"/>
          </reference>
          <reference field="20" count="1">
            <x v="2"/>
          </reference>
          <reference field="28" count="1" selected="0">
            <x v="98"/>
          </reference>
        </references>
      </pivotArea>
    </format>
    <format dxfId="839">
      <pivotArea dataOnly="0" labelOnly="1" outline="0" fieldPosition="0">
        <references count="7">
          <reference field="6" count="1" selected="0">
            <x v="506"/>
          </reference>
          <reference field="9" count="1" selected="0">
            <x v="4"/>
          </reference>
          <reference field="10" count="1" selected="0">
            <x v="6"/>
          </reference>
          <reference field="11" count="1" selected="0">
            <x v="478"/>
          </reference>
          <reference field="18" count="1" selected="0">
            <x v="340"/>
          </reference>
          <reference field="20" count="1">
            <x v="7"/>
          </reference>
          <reference field="28" count="1" selected="0">
            <x v="98"/>
          </reference>
        </references>
      </pivotArea>
    </format>
    <format dxfId="838">
      <pivotArea dataOnly="0" labelOnly="1" outline="0" fieldPosition="0">
        <references count="7">
          <reference field="6" count="1" selected="0">
            <x v="522"/>
          </reference>
          <reference field="9" count="1" selected="0">
            <x v="3"/>
          </reference>
          <reference field="10" count="1" selected="0">
            <x v="10"/>
          </reference>
          <reference field="11" count="1" selected="0">
            <x v="495"/>
          </reference>
          <reference field="18" count="1" selected="0">
            <x v="356"/>
          </reference>
          <reference field="20" count="1">
            <x v="3"/>
          </reference>
          <reference field="28" count="1" selected="0">
            <x v="98"/>
          </reference>
        </references>
      </pivotArea>
    </format>
    <format dxfId="837">
      <pivotArea dataOnly="0" labelOnly="1" outline="0" fieldPosition="0">
        <references count="7">
          <reference field="6" count="1" selected="0">
            <x v="529"/>
          </reference>
          <reference field="9" count="1" selected="0">
            <x v="6"/>
          </reference>
          <reference field="10" count="1" selected="0">
            <x v="5"/>
          </reference>
          <reference field="11" count="1" selected="0">
            <x v="498"/>
          </reference>
          <reference field="18" count="1" selected="0">
            <x v="360"/>
          </reference>
          <reference field="20" count="1">
            <x v="3"/>
          </reference>
          <reference field="28" count="1" selected="0">
            <x v="98"/>
          </reference>
        </references>
      </pivotArea>
    </format>
    <format dxfId="836">
      <pivotArea dataOnly="0" labelOnly="1" outline="0" fieldPosition="0">
        <references count="8">
          <reference field="6" count="1" selected="0">
            <x v="13"/>
          </reference>
          <reference field="9" count="1" selected="0">
            <x v="6"/>
          </reference>
          <reference field="10" count="1" selected="0">
            <x v="5"/>
          </reference>
          <reference field="11" count="1" selected="0">
            <x v="16"/>
          </reference>
          <reference field="18" count="1" selected="0">
            <x v="19"/>
          </reference>
          <reference field="20" count="1" selected="0">
            <x v="6"/>
          </reference>
          <reference field="23" count="1">
            <x v="9"/>
          </reference>
          <reference field="28" count="1" selected="0">
            <x v="98"/>
          </reference>
        </references>
      </pivotArea>
    </format>
    <format dxfId="835">
      <pivotArea dataOnly="0" labelOnly="1" outline="0" fieldPosition="0">
        <references count="8">
          <reference field="6" count="1" selected="0">
            <x v="38"/>
          </reference>
          <reference field="9" count="1" selected="0">
            <x v="1"/>
          </reference>
          <reference field="10" count="1" selected="0">
            <x v="5"/>
          </reference>
          <reference field="11" count="1" selected="0">
            <x v="27"/>
          </reference>
          <reference field="18" count="1" selected="0">
            <x v="14"/>
          </reference>
          <reference field="20" count="1" selected="0">
            <x v="6"/>
          </reference>
          <reference field="23" count="1">
            <x v="9"/>
          </reference>
          <reference field="28" count="1" selected="0">
            <x v="98"/>
          </reference>
        </references>
      </pivotArea>
    </format>
    <format dxfId="834">
      <pivotArea dataOnly="0" labelOnly="1" outline="0" fieldPosition="0">
        <references count="8">
          <reference field="6" count="1" selected="0">
            <x v="84"/>
          </reference>
          <reference field="9" count="1" selected="0">
            <x v="6"/>
          </reference>
          <reference field="10" count="1" selected="0">
            <x v="10"/>
          </reference>
          <reference field="11" count="1" selected="0">
            <x v="76"/>
          </reference>
          <reference field="18" count="1" selected="0">
            <x v="41"/>
          </reference>
          <reference field="20" count="1" selected="0">
            <x v="6"/>
          </reference>
          <reference field="23" count="1">
            <x v="9"/>
          </reference>
          <reference field="28" count="1" selected="0">
            <x v="98"/>
          </reference>
        </references>
      </pivotArea>
    </format>
    <format dxfId="833">
      <pivotArea dataOnly="0" labelOnly="1" outline="0" fieldPosition="0">
        <references count="8">
          <reference field="6" count="1" selected="0">
            <x v="91"/>
          </reference>
          <reference field="9" count="1" selected="0">
            <x v="6"/>
          </reference>
          <reference field="10" count="1" selected="0">
            <x v="10"/>
          </reference>
          <reference field="11" count="1" selected="0">
            <x v="86"/>
          </reference>
          <reference field="18" count="1" selected="0">
            <x v="45"/>
          </reference>
          <reference field="20" count="1" selected="0">
            <x v="6"/>
          </reference>
          <reference field="23" count="1">
            <x v="9"/>
          </reference>
          <reference field="28" count="1" selected="0">
            <x v="98"/>
          </reference>
        </references>
      </pivotArea>
    </format>
    <format dxfId="832">
      <pivotArea dataOnly="0" labelOnly="1" outline="0" fieldPosition="0">
        <references count="8">
          <reference field="6" count="1" selected="0">
            <x v="94"/>
          </reference>
          <reference field="9" count="1" selected="0">
            <x v="9"/>
          </reference>
          <reference field="10" count="1" selected="0">
            <x v="6"/>
          </reference>
          <reference field="11" count="1" selected="0">
            <x v="85"/>
          </reference>
          <reference field="18" count="1" selected="0">
            <x v="45"/>
          </reference>
          <reference field="20" count="1" selected="0">
            <x v="6"/>
          </reference>
          <reference field="23" count="1">
            <x v="9"/>
          </reference>
          <reference field="28" count="1" selected="0">
            <x v="98"/>
          </reference>
        </references>
      </pivotArea>
    </format>
    <format dxfId="831">
      <pivotArea dataOnly="0" labelOnly="1" outline="0" fieldPosition="0">
        <references count="8">
          <reference field="6" count="1" selected="0">
            <x v="155"/>
          </reference>
          <reference field="9" count="1" selected="0">
            <x v="4"/>
          </reference>
          <reference field="10" count="1" selected="0">
            <x v="5"/>
          </reference>
          <reference field="11" count="1" selected="0">
            <x v="420"/>
          </reference>
          <reference field="18" count="1" selected="0">
            <x v="91"/>
          </reference>
          <reference field="20" count="1" selected="0">
            <x v="10"/>
          </reference>
          <reference field="23" count="1">
            <x v="9"/>
          </reference>
          <reference field="28" count="1" selected="0">
            <x v="98"/>
          </reference>
        </references>
      </pivotArea>
    </format>
    <format dxfId="830">
      <pivotArea dataOnly="0" labelOnly="1" outline="0" fieldPosition="0">
        <references count="8">
          <reference field="6" count="1" selected="0">
            <x v="176"/>
          </reference>
          <reference field="9" count="1" selected="0">
            <x v="6"/>
          </reference>
          <reference field="10" count="1" selected="0">
            <x v="5"/>
          </reference>
          <reference field="11" count="1" selected="0">
            <x v="459"/>
          </reference>
          <reference field="18" count="1" selected="0">
            <x v="105"/>
          </reference>
          <reference field="20" count="1" selected="0">
            <x v="7"/>
          </reference>
          <reference field="23" count="1">
            <x v="9"/>
          </reference>
          <reference field="28" count="1" selected="0">
            <x v="98"/>
          </reference>
        </references>
      </pivotArea>
    </format>
    <format dxfId="829">
      <pivotArea dataOnly="0" labelOnly="1" outline="0" fieldPosition="0">
        <references count="8">
          <reference field="6" count="1" selected="0">
            <x v="194"/>
          </reference>
          <reference field="9" count="1" selected="0">
            <x v="6"/>
          </reference>
          <reference field="10" count="1" selected="0">
            <x v="10"/>
          </reference>
          <reference field="11" count="1" selected="0">
            <x v="421"/>
          </reference>
          <reference field="18" count="1" selected="0">
            <x v="117"/>
          </reference>
          <reference field="20" count="1" selected="0">
            <x v="2"/>
          </reference>
          <reference field="23" count="1">
            <x v="9"/>
          </reference>
          <reference field="28" count="1" selected="0">
            <x v="98"/>
          </reference>
        </references>
      </pivotArea>
    </format>
    <format dxfId="828">
      <pivotArea dataOnly="0" labelOnly="1" outline="0" fieldPosition="0">
        <references count="8">
          <reference field="6" count="1" selected="0">
            <x v="237"/>
          </reference>
          <reference field="9" count="1" selected="0">
            <x v="27"/>
          </reference>
          <reference field="10" count="1" selected="0">
            <x v="6"/>
          </reference>
          <reference field="11" count="1" selected="0">
            <x v="213"/>
          </reference>
          <reference field="18" count="1" selected="0">
            <x v="149"/>
          </reference>
          <reference field="20" count="1" selected="0">
            <x v="6"/>
          </reference>
          <reference field="23" count="1">
            <x v="9"/>
          </reference>
          <reference field="28" count="1" selected="0">
            <x v="98"/>
          </reference>
        </references>
      </pivotArea>
    </format>
    <format dxfId="827">
      <pivotArea dataOnly="0" labelOnly="1" outline="0" fieldPosition="0">
        <references count="8">
          <reference field="6" count="1" selected="0">
            <x v="337"/>
          </reference>
          <reference field="9" count="1" selected="0">
            <x v="2"/>
          </reference>
          <reference field="10" count="1" selected="0">
            <x v="6"/>
          </reference>
          <reference field="11" count="1" selected="0">
            <x v="425"/>
          </reference>
          <reference field="18" count="1" selected="0">
            <x v="216"/>
          </reference>
          <reference field="20" count="1" selected="0">
            <x v="7"/>
          </reference>
          <reference field="23" count="1">
            <x v="9"/>
          </reference>
          <reference field="28" count="1" selected="0">
            <x v="98"/>
          </reference>
        </references>
      </pivotArea>
    </format>
    <format dxfId="826">
      <pivotArea dataOnly="0" labelOnly="1" outline="0" fieldPosition="0">
        <references count="8">
          <reference field="6" count="1" selected="0">
            <x v="389"/>
          </reference>
          <reference field="9" count="1" selected="0">
            <x v="4"/>
          </reference>
          <reference field="10" count="1" selected="0">
            <x v="6"/>
          </reference>
          <reference field="11" count="1" selected="0">
            <x v="427"/>
          </reference>
          <reference field="18" count="1" selected="0">
            <x v="253"/>
          </reference>
          <reference field="20" count="1" selected="0">
            <x v="2"/>
          </reference>
          <reference field="23" count="1">
            <x v="9"/>
          </reference>
          <reference field="28" count="1" selected="0">
            <x v="98"/>
          </reference>
        </references>
      </pivotArea>
    </format>
    <format dxfId="825">
      <pivotArea dataOnly="0" labelOnly="1" outline="0" fieldPosition="0">
        <references count="8">
          <reference field="6" count="1" selected="0">
            <x v="416"/>
          </reference>
          <reference field="9" count="1" selected="0">
            <x v="16"/>
          </reference>
          <reference field="10" count="1" selected="0">
            <x v="6"/>
          </reference>
          <reference field="11" count="1" selected="0">
            <x v="428"/>
          </reference>
          <reference field="18" count="1" selected="0">
            <x v="270"/>
          </reference>
          <reference field="20" count="1" selected="0">
            <x v="7"/>
          </reference>
          <reference field="23" count="1">
            <x v="9"/>
          </reference>
          <reference field="28" count="1" selected="0">
            <x v="98"/>
          </reference>
        </references>
      </pivotArea>
    </format>
    <format dxfId="824">
      <pivotArea dataOnly="0" labelOnly="1" outline="0" fieldPosition="0">
        <references count="8">
          <reference field="6" count="1" selected="0">
            <x v="440"/>
          </reference>
          <reference field="9" count="1" selected="0">
            <x v="4"/>
          </reference>
          <reference field="10" count="1" selected="0">
            <x v="6"/>
          </reference>
          <reference field="11" count="1" selected="0">
            <x v="400"/>
          </reference>
          <reference field="18" count="1" selected="0">
            <x v="292"/>
          </reference>
          <reference field="20" count="1" selected="0">
            <x v="7"/>
          </reference>
          <reference field="23" count="1">
            <x v="9"/>
          </reference>
          <reference field="28" count="1" selected="0">
            <x v="98"/>
          </reference>
        </references>
      </pivotArea>
    </format>
    <format dxfId="823">
      <pivotArea dataOnly="0" labelOnly="1" outline="0" fieldPosition="0">
        <references count="8">
          <reference field="6" count="1" selected="0">
            <x v="456"/>
          </reference>
          <reference field="9" count="1" selected="0">
            <x v="6"/>
          </reference>
          <reference field="10" count="1" selected="0">
            <x v="7"/>
          </reference>
          <reference field="11" count="1" selected="0">
            <x v="430"/>
          </reference>
          <reference field="18" count="1" selected="0">
            <x v="306"/>
          </reference>
          <reference field="20" count="1" selected="0">
            <x v="7"/>
          </reference>
          <reference field="23" count="1">
            <x v="9"/>
          </reference>
          <reference field="28" count="1" selected="0">
            <x v="98"/>
          </reference>
        </references>
      </pivotArea>
    </format>
    <format dxfId="822">
      <pivotArea dataOnly="0" labelOnly="1" outline="0" fieldPosition="0">
        <references count="8">
          <reference field="6" count="1" selected="0">
            <x v="462"/>
          </reference>
          <reference field="9" count="1" selected="0">
            <x v="8"/>
          </reference>
          <reference field="10" count="1" selected="0">
            <x v="4"/>
          </reference>
          <reference field="11" count="1" selected="0">
            <x v="416"/>
          </reference>
          <reference field="18" count="1" selected="0">
            <x v="311"/>
          </reference>
          <reference field="20" count="1" selected="0">
            <x v="2"/>
          </reference>
          <reference field="23" count="1">
            <x v="9"/>
          </reference>
          <reference field="28" count="1" selected="0">
            <x v="98"/>
          </reference>
        </references>
      </pivotArea>
    </format>
    <format dxfId="821">
      <pivotArea dataOnly="0" labelOnly="1" outline="0" fieldPosition="0">
        <references count="8">
          <reference field="6" count="1" selected="0">
            <x v="466"/>
          </reference>
          <reference field="9" count="1" selected="0">
            <x v="4"/>
          </reference>
          <reference field="10" count="1" selected="0">
            <x v="8"/>
          </reference>
          <reference field="11" count="1" selected="0">
            <x v="437"/>
          </reference>
          <reference field="18" count="1" selected="0">
            <x v="314"/>
          </reference>
          <reference field="20" count="1" selected="0">
            <x v="7"/>
          </reference>
          <reference field="23" count="1">
            <x v="9"/>
          </reference>
          <reference field="28" count="1" selected="0">
            <x v="98"/>
          </reference>
        </references>
      </pivotArea>
    </format>
    <format dxfId="820">
      <pivotArea dataOnly="0" labelOnly="1" outline="0" fieldPosition="0">
        <references count="8">
          <reference field="6" count="1" selected="0">
            <x v="472"/>
          </reference>
          <reference field="9" count="1" selected="0">
            <x v="8"/>
          </reference>
          <reference field="10" count="1" selected="0">
            <x v="9"/>
          </reference>
          <reference field="11" count="1" selected="0">
            <x v="442"/>
          </reference>
          <reference field="18" count="1" selected="0">
            <x v="317"/>
          </reference>
          <reference field="20" count="1" selected="0">
            <x v="2"/>
          </reference>
          <reference field="23" count="1">
            <x v="9"/>
          </reference>
          <reference field="28" count="1" selected="0">
            <x v="98"/>
          </reference>
        </references>
      </pivotArea>
    </format>
    <format dxfId="819">
      <pivotArea dataOnly="0" labelOnly="1" outline="0" fieldPosition="0">
        <references count="8">
          <reference field="6" count="1" selected="0">
            <x v="474"/>
          </reference>
          <reference field="9" count="1" selected="0">
            <x v="11"/>
          </reference>
          <reference field="10" count="1" selected="0">
            <x v="9"/>
          </reference>
          <reference field="11" count="1" selected="0">
            <x v="444"/>
          </reference>
          <reference field="18" count="1" selected="0">
            <x v="318"/>
          </reference>
          <reference field="20" count="1" selected="0">
            <x v="7"/>
          </reference>
          <reference field="23" count="1">
            <x v="9"/>
          </reference>
          <reference field="28" count="1" selected="0">
            <x v="98"/>
          </reference>
        </references>
      </pivotArea>
    </format>
    <format dxfId="818">
      <pivotArea dataOnly="0" labelOnly="1" outline="0" fieldPosition="0">
        <references count="8">
          <reference field="6" count="1" selected="0">
            <x v="476"/>
          </reference>
          <reference field="9" count="1" selected="0">
            <x v="6"/>
          </reference>
          <reference field="10" count="1" selected="0">
            <x v="4"/>
          </reference>
          <reference field="11" count="1" selected="0">
            <x v="447"/>
          </reference>
          <reference field="18" count="1" selected="0">
            <x v="320"/>
          </reference>
          <reference field="20" count="1" selected="0">
            <x v="7"/>
          </reference>
          <reference field="23" count="1">
            <x v="9"/>
          </reference>
          <reference field="28" count="1" selected="0">
            <x v="98"/>
          </reference>
        </references>
      </pivotArea>
    </format>
    <format dxfId="817">
      <pivotArea dataOnly="0" labelOnly="1" outline="0" fieldPosition="0">
        <references count="8">
          <reference field="6" count="1" selected="0">
            <x v="481"/>
          </reference>
          <reference field="9" count="1" selected="0">
            <x v="11"/>
          </reference>
          <reference field="10" count="1" selected="0">
            <x v="6"/>
          </reference>
          <reference field="11" count="1" selected="0">
            <x v="450"/>
          </reference>
          <reference field="18" count="1" selected="0">
            <x v="324"/>
          </reference>
          <reference field="20" count="1" selected="0">
            <x v="7"/>
          </reference>
          <reference field="23" count="1">
            <x v="9"/>
          </reference>
          <reference field="28" count="1" selected="0">
            <x v="98"/>
          </reference>
        </references>
      </pivotArea>
    </format>
    <format dxfId="816">
      <pivotArea dataOnly="0" labelOnly="1" outline="0" fieldPosition="0">
        <references count="8">
          <reference field="6" count="1" selected="0">
            <x v="482"/>
          </reference>
          <reference field="9" count="1" selected="0">
            <x v="4"/>
          </reference>
          <reference field="10" count="1" selected="0">
            <x v="5"/>
          </reference>
          <reference field="11" count="1" selected="0">
            <x v="451"/>
          </reference>
          <reference field="18" count="1" selected="0">
            <x v="325"/>
          </reference>
          <reference field="20" count="1" selected="0">
            <x v="2"/>
          </reference>
          <reference field="23" count="1">
            <x v="9"/>
          </reference>
          <reference field="28" count="1" selected="0">
            <x v="98"/>
          </reference>
        </references>
      </pivotArea>
    </format>
    <format dxfId="815">
      <pivotArea dataOnly="0" labelOnly="1" outline="0" fieldPosition="0">
        <references count="8">
          <reference field="6" count="1" selected="0">
            <x v="485"/>
          </reference>
          <reference field="9" count="1" selected="0">
            <x v="4"/>
          </reference>
          <reference field="10" count="1" selected="0">
            <x v="6"/>
          </reference>
          <reference field="11" count="1" selected="0">
            <x v="92"/>
          </reference>
          <reference field="18" count="1" selected="0">
            <x v="49"/>
          </reference>
          <reference field="20" count="1" selected="0">
            <x v="2"/>
          </reference>
          <reference field="23" count="1">
            <x v="9"/>
          </reference>
          <reference field="28" count="1" selected="0">
            <x v="98"/>
          </reference>
        </references>
      </pivotArea>
    </format>
    <format dxfId="814">
      <pivotArea dataOnly="0" labelOnly="1" outline="0" fieldPosition="0">
        <references count="8">
          <reference field="6" count="1" selected="0">
            <x v="490"/>
          </reference>
          <reference field="9" count="1" selected="0">
            <x v="4"/>
          </reference>
          <reference field="10" count="1" selected="0">
            <x v="6"/>
          </reference>
          <reference field="11" count="1" selected="0">
            <x v="460"/>
          </reference>
          <reference field="18" count="1" selected="0">
            <x v="330"/>
          </reference>
          <reference field="20" count="1" selected="0">
            <x v="2"/>
          </reference>
          <reference field="23" count="1">
            <x v="9"/>
          </reference>
          <reference field="28" count="1" selected="0">
            <x v="98"/>
          </reference>
        </references>
      </pivotArea>
    </format>
    <format dxfId="813">
      <pivotArea dataOnly="0" labelOnly="1" outline="0" fieldPosition="0">
        <references count="8">
          <reference field="6" count="1" selected="0">
            <x v="492"/>
          </reference>
          <reference field="9" count="1" selected="0">
            <x v="6"/>
          </reference>
          <reference field="10" count="1" selected="0">
            <x v="8"/>
          </reference>
          <reference field="11" count="1" selected="0">
            <x v="454"/>
          </reference>
          <reference field="18" count="1" selected="0">
            <x v="323"/>
          </reference>
          <reference field="20" count="1" selected="0">
            <x v="2"/>
          </reference>
          <reference field="23" count="1">
            <x v="9"/>
          </reference>
          <reference field="28" count="1" selected="0">
            <x v="98"/>
          </reference>
        </references>
      </pivotArea>
    </format>
    <format dxfId="812">
      <pivotArea dataOnly="0" labelOnly="1" outline="0" fieldPosition="0">
        <references count="8">
          <reference field="6" count="1" selected="0">
            <x v="506"/>
          </reference>
          <reference field="9" count="1" selected="0">
            <x v="4"/>
          </reference>
          <reference field="10" count="1" selected="0">
            <x v="6"/>
          </reference>
          <reference field="11" count="1" selected="0">
            <x v="478"/>
          </reference>
          <reference field="18" count="1" selected="0">
            <x v="340"/>
          </reference>
          <reference field="20" count="1" selected="0">
            <x v="7"/>
          </reference>
          <reference field="23" count="1">
            <x v="9"/>
          </reference>
          <reference field="28" count="1" selected="0">
            <x v="98"/>
          </reference>
        </references>
      </pivotArea>
    </format>
    <format dxfId="811">
      <pivotArea dataOnly="0" labelOnly="1" outline="0" fieldPosition="0">
        <references count="8">
          <reference field="6" count="1" selected="0">
            <x v="515"/>
          </reference>
          <reference field="9" count="1" selected="0">
            <x v="4"/>
          </reference>
          <reference field="10" count="1" selected="0">
            <x v="4"/>
          </reference>
          <reference field="11" count="1" selected="0">
            <x v="492"/>
          </reference>
          <reference field="18" count="1" selected="0">
            <x v="349"/>
          </reference>
          <reference field="20" count="1" selected="0">
            <x v="7"/>
          </reference>
          <reference field="23" count="1">
            <x v="9"/>
          </reference>
          <reference field="28" count="1" selected="0">
            <x v="98"/>
          </reference>
        </references>
      </pivotArea>
    </format>
    <format dxfId="810">
      <pivotArea dataOnly="0" labelOnly="1" outline="0" fieldPosition="0">
        <references count="8">
          <reference field="6" count="1" selected="0">
            <x v="517"/>
          </reference>
          <reference field="9" count="1" selected="0">
            <x v="2"/>
          </reference>
          <reference field="10" count="1" selected="0">
            <x v="6"/>
          </reference>
          <reference field="11" count="1" selected="0">
            <x v="483"/>
          </reference>
          <reference field="18" count="1" selected="0">
            <x v="351"/>
          </reference>
          <reference field="20" count="1" selected="0">
            <x v="7"/>
          </reference>
          <reference field="23" count="1">
            <x v="9"/>
          </reference>
          <reference field="28" count="1" selected="0">
            <x v="98"/>
          </reference>
        </references>
      </pivotArea>
    </format>
    <format dxfId="809">
      <pivotArea dataOnly="0" labelOnly="1" outline="0" fieldPosition="0">
        <references count="8">
          <reference field="6" count="1" selected="0">
            <x v="519"/>
          </reference>
          <reference field="9" count="1" selected="0">
            <x v="6"/>
          </reference>
          <reference field="10" count="1" selected="0">
            <x v="3"/>
          </reference>
          <reference field="11" count="1" selected="0">
            <x v="490"/>
          </reference>
          <reference field="18" count="1" selected="0">
            <x v="353"/>
          </reference>
          <reference field="20" count="1" selected="0">
            <x v="7"/>
          </reference>
          <reference field="23" count="1">
            <x v="9"/>
          </reference>
          <reference field="28" count="1" selected="0">
            <x v="98"/>
          </reference>
        </references>
      </pivotArea>
    </format>
    <format dxfId="808">
      <pivotArea dataOnly="0" labelOnly="1" outline="0" fieldPosition="0">
        <references count="8">
          <reference field="6" count="1" selected="0">
            <x v="521"/>
          </reference>
          <reference field="9" count="1" selected="0">
            <x v="1"/>
          </reference>
          <reference field="10" count="1" selected="0">
            <x v="5"/>
          </reference>
          <reference field="11" count="1" selected="0">
            <x v="494"/>
          </reference>
          <reference field="18" count="1" selected="0">
            <x v="355"/>
          </reference>
          <reference field="20" count="1" selected="0">
            <x v="7"/>
          </reference>
          <reference field="23" count="1">
            <x v="9"/>
          </reference>
          <reference field="28" count="1" selected="0">
            <x v="98"/>
          </reference>
        </references>
      </pivotArea>
    </format>
    <format dxfId="807">
      <pivotArea dataOnly="0" labelOnly="1" outline="0" fieldPosition="0">
        <references count="8">
          <reference field="6" count="1" selected="0">
            <x v="522"/>
          </reference>
          <reference field="9" count="1" selected="0">
            <x v="3"/>
          </reference>
          <reference field="10" count="1" selected="0">
            <x v="10"/>
          </reference>
          <reference field="11" count="1" selected="0">
            <x v="495"/>
          </reference>
          <reference field="18" count="1" selected="0">
            <x v="356"/>
          </reference>
          <reference field="20" count="1" selected="0">
            <x v="3"/>
          </reference>
          <reference field="23" count="1">
            <x v="0"/>
          </reference>
          <reference field="28" count="1" selected="0">
            <x v="98"/>
          </reference>
        </references>
      </pivotArea>
    </format>
    <format dxfId="806">
      <pivotArea dataOnly="0" labelOnly="1" outline="0" fieldPosition="0">
        <references count="8">
          <reference field="6" count="1" selected="0">
            <x v="523"/>
          </reference>
          <reference field="9" count="1" selected="0">
            <x v="6"/>
          </reference>
          <reference field="10" count="1" selected="0">
            <x v="10"/>
          </reference>
          <reference field="11" count="1" selected="0">
            <x v="499"/>
          </reference>
          <reference field="18" count="1" selected="0">
            <x v="357"/>
          </reference>
          <reference field="20" count="1" selected="0">
            <x v="3"/>
          </reference>
          <reference field="23" count="1">
            <x v="1"/>
          </reference>
          <reference field="28" count="1" selected="0">
            <x v="98"/>
          </reference>
        </references>
      </pivotArea>
    </format>
    <format dxfId="805">
      <pivotArea dataOnly="0" labelOnly="1" outline="0" fieldPosition="0">
        <references count="8">
          <reference field="6" count="1" selected="0">
            <x v="525"/>
          </reference>
          <reference field="9" count="1" selected="0">
            <x v="14"/>
          </reference>
          <reference field="10" count="1" selected="0">
            <x v="6"/>
          </reference>
          <reference field="11" count="1" selected="0">
            <x v="496"/>
          </reference>
          <reference field="18" count="1" selected="0">
            <x v="357"/>
          </reference>
          <reference field="20" count="1" selected="0">
            <x v="7"/>
          </reference>
          <reference field="23" count="1">
            <x v="9"/>
          </reference>
          <reference field="28" count="1" selected="0">
            <x v="98"/>
          </reference>
        </references>
      </pivotArea>
    </format>
    <format dxfId="804">
      <pivotArea dataOnly="0" labelOnly="1" outline="0" fieldPosition="0">
        <references count="8">
          <reference field="6" count="1" selected="0">
            <x v="527"/>
          </reference>
          <reference field="9" count="1" selected="0">
            <x v="9"/>
          </reference>
          <reference field="10" count="1" selected="0">
            <x v="1"/>
          </reference>
          <reference field="11" count="1" selected="0">
            <x v="497"/>
          </reference>
          <reference field="18" count="1" selected="0">
            <x v="358"/>
          </reference>
          <reference field="20" count="1" selected="0">
            <x v="7"/>
          </reference>
          <reference field="23" count="1">
            <x v="9"/>
          </reference>
          <reference field="28" count="1" selected="0">
            <x v="98"/>
          </reference>
        </references>
      </pivotArea>
    </format>
    <format dxfId="803">
      <pivotArea dataOnly="0" labelOnly="1" outline="0" fieldPosition="0">
        <references count="8">
          <reference field="6" count="1" selected="0">
            <x v="529"/>
          </reference>
          <reference field="9" count="1" selected="0">
            <x v="6"/>
          </reference>
          <reference field="10" count="1" selected="0">
            <x v="5"/>
          </reference>
          <reference field="11" count="1" selected="0">
            <x v="498"/>
          </reference>
          <reference field="18" count="1" selected="0">
            <x v="360"/>
          </reference>
          <reference field="20" count="1" selected="0">
            <x v="3"/>
          </reference>
          <reference field="23" count="1">
            <x v="0"/>
          </reference>
          <reference field="28" count="1" selected="0">
            <x v="98"/>
          </reference>
        </references>
      </pivotArea>
    </format>
    <format dxfId="802">
      <pivotArea dataOnly="0" labelOnly="1" outline="0" fieldPosition="0">
        <references count="4">
          <reference field="6" count="1" selected="0">
            <x v="738"/>
          </reference>
          <reference field="9" count="1" selected="0">
            <x v="6"/>
          </reference>
          <reference field="10" count="1" selected="0">
            <x v="10"/>
          </reference>
          <reference field="11" count="1">
            <x v="707"/>
          </reference>
        </references>
      </pivotArea>
    </format>
    <format dxfId="801">
      <pivotArea dataOnly="0" labelOnly="1" outline="0" fieldPosition="0">
        <references count="4">
          <reference field="6" count="1" selected="0">
            <x v="845"/>
          </reference>
          <reference field="9" count="1" selected="0">
            <x v="10"/>
          </reference>
          <reference field="10" count="1" selected="0">
            <x v="6"/>
          </reference>
          <reference field="11" count="1">
            <x v="819"/>
          </reference>
        </references>
      </pivotArea>
    </format>
    <format dxfId="800">
      <pivotArea dataOnly="0" labelOnly="1" outline="0" fieldPosition="0">
        <references count="4">
          <reference field="6" count="1" selected="0">
            <x v="1534"/>
          </reference>
          <reference field="9" count="1" selected="0">
            <x v="6"/>
          </reference>
          <reference field="10" count="1" selected="0">
            <x v="12"/>
          </reference>
          <reference field="11" count="1">
            <x v="1533"/>
          </reference>
        </references>
      </pivotArea>
    </format>
    <format dxfId="799">
      <pivotArea dataOnly="0" labelOnly="1" outline="0" fieldPosition="0">
        <references count="4">
          <reference field="6" count="1" selected="0">
            <x v="1595"/>
          </reference>
          <reference field="9" count="1" selected="0">
            <x v="12"/>
          </reference>
          <reference field="10" count="1" selected="0">
            <x v="6"/>
          </reference>
          <reference field="11" count="1">
            <x v="1612"/>
          </reference>
        </references>
      </pivotArea>
    </format>
    <format dxfId="798">
      <pivotArea dataOnly="0" labelOnly="1" outline="0" fieldPosition="0">
        <references count="4">
          <reference field="6" count="1" selected="0">
            <x v="1601"/>
          </reference>
          <reference field="9" count="1" selected="0">
            <x v="10"/>
          </reference>
          <reference field="10" count="1" selected="0">
            <x v="6"/>
          </reference>
          <reference field="11" count="1">
            <x v="1602"/>
          </reference>
        </references>
      </pivotArea>
    </format>
    <format dxfId="797">
      <pivotArea dataOnly="0" labelOnly="1" outline="0" fieldPosition="0">
        <references count="4">
          <reference field="6" count="1" selected="0">
            <x v="1607"/>
          </reference>
          <reference field="9" count="1" selected="0">
            <x v="14"/>
          </reference>
          <reference field="10" count="1" selected="0">
            <x v="6"/>
          </reference>
          <reference field="11" count="1">
            <x v="1608"/>
          </reference>
        </references>
      </pivotArea>
    </format>
    <format dxfId="796">
      <pivotArea dataOnly="0" labelOnly="1" outline="0" fieldPosition="0">
        <references count="4">
          <reference field="6" count="1" selected="0">
            <x v="1612"/>
          </reference>
          <reference field="9" count="1" selected="0">
            <x v="8"/>
          </reference>
          <reference field="10" count="1" selected="0">
            <x v="5"/>
          </reference>
          <reference field="11" count="1">
            <x v="1613"/>
          </reference>
        </references>
      </pivotArea>
    </format>
    <format dxfId="795">
      <pivotArea dataOnly="0" labelOnly="1" outline="0" fieldPosition="0">
        <references count="4">
          <reference field="6" count="1" selected="0">
            <x v="1613"/>
          </reference>
          <reference field="9" count="1" selected="0">
            <x v="4"/>
          </reference>
          <reference field="10" count="1" selected="0">
            <x v="5"/>
          </reference>
          <reference field="11" count="1">
            <x v="1614"/>
          </reference>
        </references>
      </pivotArea>
    </format>
    <format dxfId="794">
      <pivotArea dataOnly="0" labelOnly="1" outline="0" fieldPosition="0">
        <references count="4">
          <reference field="6" count="1" selected="0">
            <x v="1619"/>
          </reference>
          <reference field="9" count="1" selected="0">
            <x v="6"/>
          </reference>
          <reference field="10" count="1" selected="0">
            <x v="5"/>
          </reference>
          <reference field="11" count="1">
            <x v="1620"/>
          </reference>
        </references>
      </pivotArea>
    </format>
    <format dxfId="793">
      <pivotArea dataOnly="0" labelOnly="1" outline="0" fieldPosition="0">
        <references count="4">
          <reference field="6" count="1" selected="0">
            <x v="1620"/>
          </reference>
          <reference field="9" count="1" selected="0">
            <x v="6"/>
          </reference>
          <reference field="10" count="1" selected="0">
            <x v="5"/>
          </reference>
          <reference field="11" count="1">
            <x v="1632"/>
          </reference>
        </references>
      </pivotArea>
    </format>
    <format dxfId="792">
      <pivotArea dataOnly="0" labelOnly="1" outline="0" fieldPosition="0">
        <references count="4">
          <reference field="6" count="1" selected="0">
            <x v="1640"/>
          </reference>
          <reference field="9" count="1" selected="0">
            <x v="8"/>
          </reference>
          <reference field="10" count="1" selected="0">
            <x v="9"/>
          </reference>
          <reference field="11" count="1">
            <x v="1644"/>
          </reference>
        </references>
      </pivotArea>
    </format>
    <format dxfId="791">
      <pivotArea dataOnly="0" labelOnly="1" outline="0" fieldPosition="0">
        <references count="4">
          <reference field="6" count="1" selected="0">
            <x v="1641"/>
          </reference>
          <reference field="9" count="1" selected="0">
            <x v="41"/>
          </reference>
          <reference field="10" count="1" selected="0">
            <x v="6"/>
          </reference>
          <reference field="11" count="1">
            <x v="1645"/>
          </reference>
        </references>
      </pivotArea>
    </format>
    <format dxfId="790">
      <pivotArea dataOnly="0" labelOnly="1" outline="0" fieldPosition="0">
        <references count="4">
          <reference field="6" count="1" selected="0">
            <x v="1642"/>
          </reference>
          <reference field="9" count="1" selected="0">
            <x v="4"/>
          </reference>
          <reference field="10" count="1" selected="0">
            <x v="5"/>
          </reference>
          <reference field="11" count="1">
            <x v="1646"/>
          </reference>
        </references>
      </pivotArea>
    </format>
    <format dxfId="789">
      <pivotArea dataOnly="0" labelOnly="1" outline="0" fieldPosition="0">
        <references count="4">
          <reference field="6" count="1" selected="0">
            <x v="1643"/>
          </reference>
          <reference field="9" count="1" selected="0">
            <x v="9"/>
          </reference>
          <reference field="10" count="1" selected="0">
            <x v="4"/>
          </reference>
          <reference field="11" count="1">
            <x v="1647"/>
          </reference>
        </references>
      </pivotArea>
    </format>
    <format dxfId="788">
      <pivotArea dataOnly="0" labelOnly="1" outline="0" fieldPosition="0">
        <references count="4">
          <reference field="6" count="1" selected="0">
            <x v="1644"/>
          </reference>
          <reference field="9" count="1" selected="0">
            <x v="10"/>
          </reference>
          <reference field="10" count="1" selected="0">
            <x v="8"/>
          </reference>
          <reference field="11" count="1">
            <x v="1648"/>
          </reference>
        </references>
      </pivotArea>
    </format>
  </formats>
  <pivotTableStyleInfo name="PivotStyleMedium13"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Y937" dT="2024-03-25T19:41:01.83" personId="{E7401174-622B-4CFF-BD9E-206FF340E5FF}" id="{2E81A5C1-6E4F-49DF-BCEE-3FB9891EADFA}">
    <text>Data firma proposta accordo d'investimento da parte di Vertis.</text>
  </threadedComment>
</ThreadedComments>
</file>

<file path=xl/threadedComments/threadedComment2.xml><?xml version="1.0" encoding="utf-8"?>
<ThreadedComments xmlns="http://schemas.microsoft.com/office/spreadsheetml/2018/threadedcomments" xmlns:x="http://schemas.openxmlformats.org/spreadsheetml/2006/main">
  <threadedComment ref="L11" dT="2022-09-19T18:05:26.23" personId="{9DA93203-471D-4314-845B-40E475FF7B87}" id="{6F468C2E-0811-41F9-927F-6DF1BA0F9E8C}">
    <text>Per convertire investimento di UV in euro è stato usato il tasso di cambio del 29/7/2021</text>
  </threadedComment>
  <threadedComment ref="H15" dT="2022-09-12T14:26:05.11" personId="{9DA93203-471D-4314-845B-40E475FF7B87}" id="{11EADC99-656F-4B3B-8369-646437A53E2F}">
    <text>Data completamento firma documenti su Docusign</text>
  </threadedComment>
</ThreadedComments>
</file>

<file path=xl/worksheets/_rels/sheet1.xml.rels><?xml version="1.0" encoding="UTF-8" standalone="yes"?>
<Relationships xmlns="http://schemas.openxmlformats.org/package/2006/relationships"><Relationship Id="rId1522" Type="http://schemas.openxmlformats.org/officeDocument/2006/relationships/hyperlink" Target="mailto:LeonardoSchirano@eversheds-sutherland.it" TargetMode="External"/><Relationship Id="rId21" Type="http://schemas.openxmlformats.org/officeDocument/2006/relationships/hyperlink" Target="mailto:management@dvm-engineering.com" TargetMode="External"/><Relationship Id="rId170" Type="http://schemas.openxmlformats.org/officeDocument/2006/relationships/hyperlink" Target="mailto:igor.toscani@checkbonus.it" TargetMode="External"/><Relationship Id="rId268" Type="http://schemas.openxmlformats.org/officeDocument/2006/relationships/hyperlink" Target="mailto:barbara.labate@risparmiosuper.it" TargetMode="External"/><Relationship Id="rId475" Type="http://schemas.openxmlformats.org/officeDocument/2006/relationships/hyperlink" Target="mailto:francesco.brami@changecapital.it" TargetMode="External"/><Relationship Id="rId682" Type="http://schemas.openxmlformats.org/officeDocument/2006/relationships/hyperlink" Target="mailto:antonio.corrado@mainstreaming.tv" TargetMode="External"/><Relationship Id="rId128" Type="http://schemas.openxmlformats.org/officeDocument/2006/relationships/hyperlink" Target="mailto:campagnano@mioassicuratore.it" TargetMode="External"/><Relationship Id="rId335" Type="http://schemas.openxmlformats.org/officeDocument/2006/relationships/hyperlink" Target="mailto:yannis@hospitalityinnovated.com" TargetMode="External"/><Relationship Id="rId542" Type="http://schemas.openxmlformats.org/officeDocument/2006/relationships/hyperlink" Target="mailto:briante@d-heartcare.com" TargetMode="External"/><Relationship Id="rId987" Type="http://schemas.openxmlformats.org/officeDocument/2006/relationships/hyperlink" Target="mailto:joan.ortega.alcaide@yk-robotics.com" TargetMode="External"/><Relationship Id="rId1172" Type="http://schemas.openxmlformats.org/officeDocument/2006/relationships/hyperlink" Target="mailto:ndl@italianangels.net" TargetMode="External"/><Relationship Id="rId402" Type="http://schemas.openxmlformats.org/officeDocument/2006/relationships/hyperlink" Target="mailto:a.iovene@ipeistituto.it" TargetMode="External"/><Relationship Id="rId847" Type="http://schemas.openxmlformats.org/officeDocument/2006/relationships/hyperlink" Target="mailto:fabrizio.faion@canax.com" TargetMode="External"/><Relationship Id="rId1032" Type="http://schemas.openxmlformats.org/officeDocument/2006/relationships/hyperlink" Target="mailto:alessio@startupgeeks.it" TargetMode="External"/><Relationship Id="rId1477" Type="http://schemas.openxmlformats.org/officeDocument/2006/relationships/hyperlink" Target="mailto:mariga.perlongo@17tons.earth" TargetMode="External"/><Relationship Id="rId707" Type="http://schemas.openxmlformats.org/officeDocument/2006/relationships/hyperlink" Target="mailto:rzezza@lifeed.io" TargetMode="External"/><Relationship Id="rId914" Type="http://schemas.openxmlformats.org/officeDocument/2006/relationships/hyperlink" Target="mailto:giampiero.pelle@hrcmilan.com" TargetMode="External"/><Relationship Id="rId1337" Type="http://schemas.openxmlformats.org/officeDocument/2006/relationships/hyperlink" Target="mailto:alessandro.beulcke@onlifemedia.com" TargetMode="External"/><Relationship Id="rId1544" Type="http://schemas.openxmlformats.org/officeDocument/2006/relationships/hyperlink" Target="mailto:team@plai-accelerator.com" TargetMode="External"/><Relationship Id="rId43" Type="http://schemas.openxmlformats.org/officeDocument/2006/relationships/hyperlink" Target="mailto:livio@socialnation.it" TargetMode="External"/><Relationship Id="rId1404" Type="http://schemas.openxmlformats.org/officeDocument/2006/relationships/hyperlink" Target="mailto:patrizio.altieri@binp.it" TargetMode="External"/><Relationship Id="rId192" Type="http://schemas.openxmlformats.org/officeDocument/2006/relationships/hyperlink" Target="mailto:lorenzo@anothereality.io" TargetMode="External"/><Relationship Id="rId497" Type="http://schemas.openxmlformats.org/officeDocument/2006/relationships/hyperlink" Target="mailto:valentina@deesup.com" TargetMode="External"/><Relationship Id="rId357" Type="http://schemas.openxmlformats.org/officeDocument/2006/relationships/hyperlink" Target="mailto:f.bratta@scoutingca.com" TargetMode="External"/><Relationship Id="rId1194" Type="http://schemas.openxmlformats.org/officeDocument/2006/relationships/hyperlink" Target="mailto:g.mottola@res-advisory.it" TargetMode="External"/><Relationship Id="rId217" Type="http://schemas.openxmlformats.org/officeDocument/2006/relationships/hyperlink" Target="mailto:carlo.oppo@bestshopping.com" TargetMode="External"/><Relationship Id="rId564" Type="http://schemas.openxmlformats.org/officeDocument/2006/relationships/hyperlink" Target="mailto:biagio.bartoli@sportclubby.com" TargetMode="External"/><Relationship Id="rId771" Type="http://schemas.openxmlformats.org/officeDocument/2006/relationships/hyperlink" Target="mailto:alessandro.bruno@ingeno.it" TargetMode="External"/><Relationship Id="rId869" Type="http://schemas.openxmlformats.org/officeDocument/2006/relationships/hyperlink" Target="mailto:a.baldassarre@cocobuk.com" TargetMode="External"/><Relationship Id="rId1499" Type="http://schemas.openxmlformats.org/officeDocument/2006/relationships/hyperlink" Target="mailto:roberto.siagri@rotonium.com" TargetMode="External"/><Relationship Id="rId424" Type="http://schemas.openxmlformats.org/officeDocument/2006/relationships/hyperlink" Target="mailto:fm@cornerstyle.com" TargetMode="External"/><Relationship Id="rId631" Type="http://schemas.openxmlformats.org/officeDocument/2006/relationships/hyperlink" Target="mailto:maurizio.vendramini@mydraco.biz" TargetMode="External"/><Relationship Id="rId729" Type="http://schemas.openxmlformats.org/officeDocument/2006/relationships/hyperlink" Target="mailto:maurizio.campia@pharmercure.com" TargetMode="External"/><Relationship Id="rId1054" Type="http://schemas.openxmlformats.org/officeDocument/2006/relationships/hyperlink" Target="mailto:giovanni.menna@bgt.it.gt.com" TargetMode="External"/><Relationship Id="rId1261" Type="http://schemas.openxmlformats.org/officeDocument/2006/relationships/hyperlink" Target="mailto:francescopassamano@holyart.it" TargetMode="External"/><Relationship Id="rId1359" Type="http://schemas.openxmlformats.org/officeDocument/2006/relationships/hyperlink" Target="mailto:andrea.bandera@state1.io" TargetMode="External"/><Relationship Id="rId936" Type="http://schemas.openxmlformats.org/officeDocument/2006/relationships/hyperlink" Target="mailto:massi.calabrese@gmail.com" TargetMode="External"/><Relationship Id="rId1121" Type="http://schemas.openxmlformats.org/officeDocument/2006/relationships/hyperlink" Target="mailto:daniel.rota@webidoo.it" TargetMode="External"/><Relationship Id="rId1219" Type="http://schemas.openxmlformats.org/officeDocument/2006/relationships/hyperlink" Target="mailto:gcarrara@athics.ai" TargetMode="External"/><Relationship Id="rId1566" Type="http://schemas.openxmlformats.org/officeDocument/2006/relationships/hyperlink" Target="mailto:claudia.delmonte@socialfare.org" TargetMode="External"/><Relationship Id="rId65" Type="http://schemas.openxmlformats.org/officeDocument/2006/relationships/hyperlink" Target="mailto:fsanviti@postgol.com" TargetMode="External"/><Relationship Id="rId1426" Type="http://schemas.openxmlformats.org/officeDocument/2006/relationships/hyperlink" Target="mailto:mparente@growthcapital.vc" TargetMode="External"/><Relationship Id="rId281" Type="http://schemas.openxmlformats.org/officeDocument/2006/relationships/hyperlink" Target="mailto:g.sansone@brandorbi.com" TargetMode="External"/><Relationship Id="rId141" Type="http://schemas.openxmlformats.org/officeDocument/2006/relationships/hyperlink" Target="mailto:paolo.cistaro@gmail.com" TargetMode="External"/><Relationship Id="rId379" Type="http://schemas.openxmlformats.org/officeDocument/2006/relationships/hyperlink" Target="mailto:bruno.puricelli@pairstech.com" TargetMode="External"/><Relationship Id="rId586" Type="http://schemas.openxmlformats.org/officeDocument/2006/relationships/hyperlink" Target="mailto:etarchi@arkioslegal.com" TargetMode="External"/><Relationship Id="rId793" Type="http://schemas.openxmlformats.org/officeDocument/2006/relationships/hyperlink" Target="mailto:andrea.casalini62@gmail.com" TargetMode="External"/><Relationship Id="rId7" Type="http://schemas.openxmlformats.org/officeDocument/2006/relationships/hyperlink" Target="mailto:raffaele.gargiulo@keethings.it" TargetMode="External"/><Relationship Id="rId239" Type="http://schemas.openxmlformats.org/officeDocument/2006/relationships/hyperlink" Target="mailto:m.bertaccini@cryptolab.it" TargetMode="External"/><Relationship Id="rId446" Type="http://schemas.openxmlformats.org/officeDocument/2006/relationships/hyperlink" Target="mailto:gabriele@tutored.it" TargetMode="External"/><Relationship Id="rId653" Type="http://schemas.openxmlformats.org/officeDocument/2006/relationships/hyperlink" Target="mailto:alessio.larosa@wecanconsulting.it" TargetMode="External"/><Relationship Id="rId1076" Type="http://schemas.openxmlformats.org/officeDocument/2006/relationships/hyperlink" Target="mailto:investor@borsinorifiuti.com" TargetMode="External"/><Relationship Id="rId1283" Type="http://schemas.openxmlformats.org/officeDocument/2006/relationships/hyperlink" Target="mailto:alberto.chiozzi@suncubes.space" TargetMode="External"/><Relationship Id="rId1490" Type="http://schemas.openxmlformats.org/officeDocument/2006/relationships/hyperlink" Target="mailto:Annachiara.Meschi@gellify.com" TargetMode="External"/><Relationship Id="rId306" Type="http://schemas.openxmlformats.org/officeDocument/2006/relationships/hyperlink" Target="mailto:corrado@mydahu.com" TargetMode="External"/><Relationship Id="rId860" Type="http://schemas.openxmlformats.org/officeDocument/2006/relationships/hyperlink" Target="mailto:MBiscaglia@tamburi.it" TargetMode="External"/><Relationship Id="rId958" Type="http://schemas.openxmlformats.org/officeDocument/2006/relationships/hyperlink" Target="mailto:andrea@in3.ventures" TargetMode="External"/><Relationship Id="rId1143" Type="http://schemas.openxmlformats.org/officeDocument/2006/relationships/hyperlink" Target="mailto:paolo@morecognition.com" TargetMode="External"/><Relationship Id="rId1588" Type="http://schemas.openxmlformats.org/officeDocument/2006/relationships/hyperlink" Target="mailto:innocenzo.cipolletta@gmail.com" TargetMode="External"/><Relationship Id="rId87" Type="http://schemas.openxmlformats.org/officeDocument/2006/relationships/hyperlink" Target="mailto:pierpaolo.mosca@pwc.com" TargetMode="External"/><Relationship Id="rId513" Type="http://schemas.openxmlformats.org/officeDocument/2006/relationships/hyperlink" Target="mailto:gianluca@virgilalternative.uk" TargetMode="External"/><Relationship Id="rId720" Type="http://schemas.openxmlformats.org/officeDocument/2006/relationships/hyperlink" Target="mailto:luca.petrone@bridgelogistica.it" TargetMode="External"/><Relationship Id="rId818" Type="http://schemas.openxmlformats.org/officeDocument/2006/relationships/hyperlink" Target="mailto:b.pellegrini@loquis.com" TargetMode="External"/><Relationship Id="rId1350" Type="http://schemas.openxmlformats.org/officeDocument/2006/relationships/hyperlink" Target="mailto:d.rossi@n1advisor.it" TargetMode="External"/><Relationship Id="rId1448" Type="http://schemas.openxmlformats.org/officeDocument/2006/relationships/hyperlink" Target="mailto:lguizzetti@deloitte.it&#249;" TargetMode="External"/><Relationship Id="rId1003" Type="http://schemas.openxmlformats.org/officeDocument/2006/relationships/hyperlink" Target="mailto:fimmano@unimercatorum.it/" TargetMode="External"/><Relationship Id="rId1210" Type="http://schemas.openxmlformats.org/officeDocument/2006/relationships/hyperlink" Target="mailto:hello@hairbar.shop" TargetMode="External"/><Relationship Id="rId1308" Type="http://schemas.openxmlformats.org/officeDocument/2006/relationships/hyperlink" Target="mailto:g.coletti@authentico-ita.com" TargetMode="External"/><Relationship Id="rId1515" Type="http://schemas.openxmlformats.org/officeDocument/2006/relationships/hyperlink" Target="mailto:chiara.ferreroaprato@medsniper.com" TargetMode="External"/><Relationship Id="rId14" Type="http://schemas.openxmlformats.org/officeDocument/2006/relationships/hyperlink" Target="mailto:anna.alagia@mediapromotion.it" TargetMode="External"/><Relationship Id="rId163" Type="http://schemas.openxmlformats.org/officeDocument/2006/relationships/hyperlink" Target="mailto:emil@abirascid.com" TargetMode="External"/><Relationship Id="rId370" Type="http://schemas.openxmlformats.org/officeDocument/2006/relationships/hyperlink" Target="mailto:edoardo.marcozzi@chainside.net" TargetMode="External"/><Relationship Id="rId230" Type="http://schemas.openxmlformats.org/officeDocument/2006/relationships/hyperlink" Target="mailto:g.delisi@greenrailgroup.com" TargetMode="External"/><Relationship Id="rId468" Type="http://schemas.openxmlformats.org/officeDocument/2006/relationships/hyperlink" Target="mailto:maurizio.vendramini@mydraco.biz" TargetMode="External"/><Relationship Id="rId675" Type="http://schemas.openxmlformats.org/officeDocument/2006/relationships/hyperlink" Target="mailto:m.casadei@irideacque.com" TargetMode="External"/><Relationship Id="rId882" Type="http://schemas.openxmlformats.org/officeDocument/2006/relationships/hyperlink" Target="mailto:andrea.colombo@tulou.life" TargetMode="External"/><Relationship Id="rId1098" Type="http://schemas.openxmlformats.org/officeDocument/2006/relationships/hyperlink" Target="mailto:filippo@cargoful.tech" TargetMode="External"/><Relationship Id="rId328" Type="http://schemas.openxmlformats.org/officeDocument/2006/relationships/hyperlink" Target="mailto:gabriele.rossi@blueoceanfinance.it" TargetMode="External"/><Relationship Id="rId535" Type="http://schemas.openxmlformats.org/officeDocument/2006/relationships/hyperlink" Target="mailto:stefano.sarasso@ubiquicom.com" TargetMode="External"/><Relationship Id="rId742" Type="http://schemas.openxmlformats.org/officeDocument/2006/relationships/hyperlink" Target="mailto:joshua.priore@worldz.net" TargetMode="External"/><Relationship Id="rId1165" Type="http://schemas.openxmlformats.org/officeDocument/2006/relationships/hyperlink" Target="mailto:claudia.delmonte@socialfare.org" TargetMode="External"/><Relationship Id="rId1372" Type="http://schemas.openxmlformats.org/officeDocument/2006/relationships/hyperlink" Target="mailto:giuliano.antoniciello@carpecarbon.com" TargetMode="External"/><Relationship Id="rId602" Type="http://schemas.openxmlformats.org/officeDocument/2006/relationships/hyperlink" Target="mailto:paolo.errico@maxfone.it" TargetMode="External"/><Relationship Id="rId1025" Type="http://schemas.openxmlformats.org/officeDocument/2006/relationships/hyperlink" Target="mailto:finance2@sidagroup.com" TargetMode="External"/><Relationship Id="rId1232" Type="http://schemas.openxmlformats.org/officeDocument/2006/relationships/hyperlink" Target="mailto:giordano@allelica.com" TargetMode="External"/><Relationship Id="rId907" Type="http://schemas.openxmlformats.org/officeDocument/2006/relationships/hyperlink" Target="mailto:simone.belleli@firstbostoncapital.co.uk" TargetMode="External"/><Relationship Id="rId1537" Type="http://schemas.openxmlformats.org/officeDocument/2006/relationships/hyperlink" Target="mailto:francesco.trovato@paperbox.health" TargetMode="External"/><Relationship Id="rId36" Type="http://schemas.openxmlformats.org/officeDocument/2006/relationships/hyperlink" Target="mailto:paolo.griot@ominee.com" TargetMode="External"/><Relationship Id="rId185" Type="http://schemas.openxmlformats.org/officeDocument/2006/relationships/hyperlink" Target="mailto:gianmarco@ilcaffeitaliano.it" TargetMode="External"/><Relationship Id="rId392" Type="http://schemas.openxmlformats.org/officeDocument/2006/relationships/hyperlink" Target="mailto:giovanni@genomeup.com" TargetMode="External"/><Relationship Id="rId697" Type="http://schemas.openxmlformats.org/officeDocument/2006/relationships/hyperlink" Target="mailto:saverio.canepa@siminvest.it" TargetMode="External"/><Relationship Id="rId252" Type="http://schemas.openxmlformats.org/officeDocument/2006/relationships/hyperlink" Target="mailto:leonardo.tosi@luxochain.io" TargetMode="External"/><Relationship Id="rId1187" Type="http://schemas.openxmlformats.org/officeDocument/2006/relationships/hyperlink" Target="mailto:preccia@renovarum.com" TargetMode="External"/><Relationship Id="rId112" Type="http://schemas.openxmlformats.org/officeDocument/2006/relationships/hyperlink" Target="mailto:francesco.dantonio@iniziativa.cc" TargetMode="External"/><Relationship Id="rId557" Type="http://schemas.openxmlformats.org/officeDocument/2006/relationships/hyperlink" Target="mailto:salvatore@marthascottage.com" TargetMode="External"/><Relationship Id="rId764" Type="http://schemas.openxmlformats.org/officeDocument/2006/relationships/hyperlink" Target="mailto:roberto@eoliann.com" TargetMode="External"/><Relationship Id="rId971" Type="http://schemas.openxmlformats.org/officeDocument/2006/relationships/hyperlink" Target="mailto:leo@sidewalkitchens.com" TargetMode="External"/><Relationship Id="rId1394" Type="http://schemas.openxmlformats.org/officeDocument/2006/relationships/hyperlink" Target="mailto:E.Cuccio@clessidrasgr.it" TargetMode="External"/><Relationship Id="rId417" Type="http://schemas.openxmlformats.org/officeDocument/2006/relationships/hyperlink" Target="mailto:info@monello.io" TargetMode="External"/><Relationship Id="rId624" Type="http://schemas.openxmlformats.org/officeDocument/2006/relationships/hyperlink" Target="mailto:arturo.giuseppe@gmail.com" TargetMode="External"/><Relationship Id="rId831" Type="http://schemas.openxmlformats.org/officeDocument/2006/relationships/hyperlink" Target="mailto:laura.dicarlo@levillagebyca-milano.it" TargetMode="External"/><Relationship Id="rId1047" Type="http://schemas.openxmlformats.org/officeDocument/2006/relationships/hyperlink" Target="mailto:andrea.beretta@cariplofactory.it" TargetMode="External"/><Relationship Id="rId1254" Type="http://schemas.openxmlformats.org/officeDocument/2006/relationships/hyperlink" Target="mailto:Riccardo.DESUTTI@levillagebyca.com" TargetMode="External"/><Relationship Id="rId1461" Type="http://schemas.openxmlformats.org/officeDocument/2006/relationships/hyperlink" Target="mailto:simone@teachcorner.com" TargetMode="External"/><Relationship Id="rId929" Type="http://schemas.openxmlformats.org/officeDocument/2006/relationships/hyperlink" Target="mailto:info@ricambipro.it" TargetMode="External"/><Relationship Id="rId1114" Type="http://schemas.openxmlformats.org/officeDocument/2006/relationships/hyperlink" Target="mailto:s.giovannini@sluurpy.it" TargetMode="External"/><Relationship Id="rId1321" Type="http://schemas.openxmlformats.org/officeDocument/2006/relationships/hyperlink" Target="mailto:andrea@in3.ventures" TargetMode="External"/><Relationship Id="rId1559" Type="http://schemas.openxmlformats.org/officeDocument/2006/relationships/hyperlink" Target="mailto:giacomo@pickeat.it" TargetMode="External"/><Relationship Id="rId58" Type="http://schemas.openxmlformats.org/officeDocument/2006/relationships/hyperlink" Target="mailto:alfio.alessi@emintad.it" TargetMode="External"/><Relationship Id="rId1419" Type="http://schemas.openxmlformats.org/officeDocument/2006/relationships/hyperlink" Target="mailto:alessandro.minori@pipein.it" TargetMode="External"/><Relationship Id="rId274" Type="http://schemas.openxmlformats.org/officeDocument/2006/relationships/hyperlink" Target="mailto:jacopo@wallfarm.bio" TargetMode="External"/><Relationship Id="rId481" Type="http://schemas.openxmlformats.org/officeDocument/2006/relationships/hyperlink" Target="mailto:fporcellini@natlive.it" TargetMode="External"/><Relationship Id="rId134" Type="http://schemas.openxmlformats.org/officeDocument/2006/relationships/hyperlink" Target="mailto:alessandro.zamboni@theavantgardegroup.it" TargetMode="External"/><Relationship Id="rId579" Type="http://schemas.openxmlformats.org/officeDocument/2006/relationships/hyperlink" Target="mailto:hello@kolatytler.com" TargetMode="External"/><Relationship Id="rId786" Type="http://schemas.openxmlformats.org/officeDocument/2006/relationships/hyperlink" Target="mailto:mmeoni@growthcapital.it" TargetMode="External"/><Relationship Id="rId993" Type="http://schemas.openxmlformats.org/officeDocument/2006/relationships/hyperlink" Target="mailto:d.landi@braincontrol.eu" TargetMode="External"/><Relationship Id="rId341" Type="http://schemas.openxmlformats.org/officeDocument/2006/relationships/hyperlink" Target="mailto:fbertella@optisoft.it" TargetMode="External"/><Relationship Id="rId439" Type="http://schemas.openxmlformats.org/officeDocument/2006/relationships/hyperlink" Target="mailto:mbiscaglia@tamburi.it" TargetMode="External"/><Relationship Id="rId646" Type="http://schemas.openxmlformats.org/officeDocument/2006/relationships/hyperlink" Target="mailto:vincenzo.vitale@incubatoresei.it" TargetMode="External"/><Relationship Id="rId1069" Type="http://schemas.openxmlformats.org/officeDocument/2006/relationships/hyperlink" Target="mailto:luca.occhipinti@lualtek.io" TargetMode="External"/><Relationship Id="rId1276" Type="http://schemas.openxmlformats.org/officeDocument/2006/relationships/hyperlink" Target="mailto:davide.labolani@hirorobotics.com" TargetMode="External"/><Relationship Id="rId1483" Type="http://schemas.openxmlformats.org/officeDocument/2006/relationships/hyperlink" Target="mailto:gianluca.sordano@alwaysfriday.it" TargetMode="External"/><Relationship Id="rId201" Type="http://schemas.openxmlformats.org/officeDocument/2006/relationships/hyperlink" Target="mailto:omar@incrementumcapital.com" TargetMode="External"/><Relationship Id="rId506" Type="http://schemas.openxmlformats.org/officeDocument/2006/relationships/hyperlink" Target="mailto:mlfc@lavoricreativi.com" TargetMode="External"/><Relationship Id="rId853" Type="http://schemas.openxmlformats.org/officeDocument/2006/relationships/hyperlink" Target="mailto:Giorgio.pagliara@spoki.it" TargetMode="External"/><Relationship Id="rId1136" Type="http://schemas.openxmlformats.org/officeDocument/2006/relationships/hyperlink" Target="mailto:mr.occhinegro@gmail.com" TargetMode="External"/><Relationship Id="rId713" Type="http://schemas.openxmlformats.org/officeDocument/2006/relationships/hyperlink" Target="mailto:sabrina@trovabirre.it" TargetMode="External"/><Relationship Id="rId920" Type="http://schemas.openxmlformats.org/officeDocument/2006/relationships/hyperlink" Target="mailto:claudia.delmonte@socialfare.org" TargetMode="External"/><Relationship Id="rId1343" Type="http://schemas.openxmlformats.org/officeDocument/2006/relationships/hyperlink" Target="mailto:flavio.farroni@megaride.eu" TargetMode="External"/><Relationship Id="rId1550" Type="http://schemas.openxmlformats.org/officeDocument/2006/relationships/hyperlink" Target="mailto:m.agostini@poleepo.cloud" TargetMode="External"/><Relationship Id="rId1203" Type="http://schemas.openxmlformats.org/officeDocument/2006/relationships/hyperlink" Target="mailto:federico.grilli@exoid.io" TargetMode="External"/><Relationship Id="rId1410" Type="http://schemas.openxmlformats.org/officeDocument/2006/relationships/hyperlink" Target="mailto:michele@mathclick.ai" TargetMode="External"/><Relationship Id="rId1508" Type="http://schemas.openxmlformats.org/officeDocument/2006/relationships/hyperlink" Target="mailto:jacopo.zenzeri@rewingtech.com" TargetMode="External"/><Relationship Id="rId296" Type="http://schemas.openxmlformats.org/officeDocument/2006/relationships/hyperlink" Target="mailto:g.colla@animaldoctor.it" TargetMode="External"/><Relationship Id="rId156" Type="http://schemas.openxmlformats.org/officeDocument/2006/relationships/hyperlink" Target="mailto:fabio@gromia.com" TargetMode="External"/><Relationship Id="rId363" Type="http://schemas.openxmlformats.org/officeDocument/2006/relationships/hyperlink" Target="mailto:francesca@oreegano.com" TargetMode="External"/><Relationship Id="rId570" Type="http://schemas.openxmlformats.org/officeDocument/2006/relationships/hyperlink" Target="mailto:angelacarfa@gmail.com" TargetMode="External"/><Relationship Id="rId223" Type="http://schemas.openxmlformats.org/officeDocument/2006/relationships/hyperlink" Target="mailto:marianna@flyertech.it" TargetMode="External"/><Relationship Id="rId430" Type="http://schemas.openxmlformats.org/officeDocument/2006/relationships/hyperlink" Target="mailto:info@hoteltask.it" TargetMode="External"/><Relationship Id="rId668" Type="http://schemas.openxmlformats.org/officeDocument/2006/relationships/hyperlink" Target="mailto:massimiliano@slidinglife.com" TargetMode="External"/><Relationship Id="rId875" Type="http://schemas.openxmlformats.org/officeDocument/2006/relationships/hyperlink" Target="mailto:michelangelo@volumio.org" TargetMode="External"/><Relationship Id="rId1060" Type="http://schemas.openxmlformats.org/officeDocument/2006/relationships/hyperlink" Target="mailto:giuseppe@profession.ai" TargetMode="External"/><Relationship Id="rId1298" Type="http://schemas.openxmlformats.org/officeDocument/2006/relationships/hyperlink" Target="mailto:fcaracuta@tiledesk.com" TargetMode="External"/><Relationship Id="rId528" Type="http://schemas.openxmlformats.org/officeDocument/2006/relationships/hyperlink" Target="mailto:c.calvani@vva.it" TargetMode="External"/><Relationship Id="rId735" Type="http://schemas.openxmlformats.org/officeDocument/2006/relationships/hyperlink" Target="mailto:g.terenzi@inglobetechnologies.com" TargetMode="External"/><Relationship Id="rId942" Type="http://schemas.openxmlformats.org/officeDocument/2006/relationships/hyperlink" Target="mailto:maurizio.vendramini@mydraco.biz" TargetMode="External"/><Relationship Id="rId1158" Type="http://schemas.openxmlformats.org/officeDocument/2006/relationships/hyperlink" Target="mailto:alfonso@underscoredistrict.com" TargetMode="External"/><Relationship Id="rId1365" Type="http://schemas.openxmlformats.org/officeDocument/2006/relationships/hyperlink" Target="mailto:Davide.Marraro@it.ey.com" TargetMode="External"/><Relationship Id="rId1572" Type="http://schemas.openxmlformats.org/officeDocument/2006/relationships/hyperlink" Target="mailto:Paolo.Borella@Eversana.com" TargetMode="External"/><Relationship Id="rId1018" Type="http://schemas.openxmlformats.org/officeDocument/2006/relationships/hyperlink" Target="mailto:nmuzzana@thymosbc.com" TargetMode="External"/><Relationship Id="rId1225" Type="http://schemas.openxmlformats.org/officeDocument/2006/relationships/hyperlink" Target="mailto:gc@exe.it" TargetMode="External"/><Relationship Id="rId1432" Type="http://schemas.openxmlformats.org/officeDocument/2006/relationships/hyperlink" Target="mailto:david.ferrini@dropdigitalhealth.com" TargetMode="External"/><Relationship Id="rId71" Type="http://schemas.openxmlformats.org/officeDocument/2006/relationships/hyperlink" Target="mailto:alessandro.petrella@gmail.com" TargetMode="External"/><Relationship Id="rId802" Type="http://schemas.openxmlformats.org/officeDocument/2006/relationships/hyperlink" Target="mailto:nmuzzana@thymosbc.com" TargetMode="External"/><Relationship Id="rId29" Type="http://schemas.openxmlformats.org/officeDocument/2006/relationships/hyperlink" Target="mailto:giorgio@filotrack.com" TargetMode="External"/><Relationship Id="rId178" Type="http://schemas.openxmlformats.org/officeDocument/2006/relationships/hyperlink" Target="mailto:diego.pelle@direttoo.it" TargetMode="External"/><Relationship Id="rId385" Type="http://schemas.openxmlformats.org/officeDocument/2006/relationships/hyperlink" Target="mailto:davide.maggi@cesarine.com" TargetMode="External"/><Relationship Id="rId592" Type="http://schemas.openxmlformats.org/officeDocument/2006/relationships/hyperlink" Target="mailto:finances@ip8.rp01.net" TargetMode="External"/><Relationship Id="rId245" Type="http://schemas.openxmlformats.org/officeDocument/2006/relationships/hyperlink" Target="mailto:claudio.giarda@dragonfly.it" TargetMode="External"/><Relationship Id="rId452" Type="http://schemas.openxmlformats.org/officeDocument/2006/relationships/hyperlink" Target="mailto:niccolo.bienati@bizplace.it" TargetMode="External"/><Relationship Id="rId897" Type="http://schemas.openxmlformats.org/officeDocument/2006/relationships/hyperlink" Target="mailto:angelo@casagrampa.it" TargetMode="External"/><Relationship Id="rId1082" Type="http://schemas.openxmlformats.org/officeDocument/2006/relationships/hyperlink" Target="mailto:marco.micozzi@levillagebyca.com" TargetMode="External"/><Relationship Id="rId105" Type="http://schemas.openxmlformats.org/officeDocument/2006/relationships/hyperlink" Target="mailto:antonio.caraviello@sophiahightech.com" TargetMode="External"/><Relationship Id="rId312" Type="http://schemas.openxmlformats.org/officeDocument/2006/relationships/hyperlink" Target="mailto:nicola.zanola@apical.org" TargetMode="External"/><Relationship Id="rId757" Type="http://schemas.openxmlformats.org/officeDocument/2006/relationships/hyperlink" Target="mailto:francesco@lagalene.com" TargetMode="External"/><Relationship Id="rId964" Type="http://schemas.openxmlformats.org/officeDocument/2006/relationships/hyperlink" Target="mailto:dimartino@volanogroup.com" TargetMode="External"/><Relationship Id="rId1387" Type="http://schemas.openxmlformats.org/officeDocument/2006/relationships/hyperlink" Target="mailto:franco.gonella@primo.vc" TargetMode="External"/><Relationship Id="rId1594" Type="http://schemas.openxmlformats.org/officeDocument/2006/relationships/comments" Target="../comments1.xml"/><Relationship Id="rId93" Type="http://schemas.openxmlformats.org/officeDocument/2006/relationships/hyperlink" Target="mailto:s.disomma@innaas.com" TargetMode="External"/><Relationship Id="rId617" Type="http://schemas.openxmlformats.org/officeDocument/2006/relationships/hyperlink" Target="mailto:simone.ridolfi@moovenda.com" TargetMode="External"/><Relationship Id="rId824" Type="http://schemas.openxmlformats.org/officeDocument/2006/relationships/hyperlink" Target="mailto:cesare@vicentini.com" TargetMode="External"/><Relationship Id="rId1247" Type="http://schemas.openxmlformats.org/officeDocument/2006/relationships/hyperlink" Target="mailto:amministrazione@easydance.app" TargetMode="External"/><Relationship Id="rId1454" Type="http://schemas.openxmlformats.org/officeDocument/2006/relationships/hyperlink" Target="mailto:andrea.censoni@cariplofactory.it" TargetMode="External"/><Relationship Id="rId1107" Type="http://schemas.openxmlformats.org/officeDocument/2006/relationships/hyperlink" Target="mailto:gerry.murano@gmail.com" TargetMode="External"/><Relationship Id="rId1314" Type="http://schemas.openxmlformats.org/officeDocument/2006/relationships/hyperlink" Target="mailto:gianluca.ferranti@gmail.com" TargetMode="External"/><Relationship Id="rId1521" Type="http://schemas.openxmlformats.org/officeDocument/2006/relationships/hyperlink" Target="mailto:diegodolciami@skinlovers.srl" TargetMode="External"/><Relationship Id="rId20" Type="http://schemas.openxmlformats.org/officeDocument/2006/relationships/hyperlink" Target="mailto:yiorgos@fieldscale.com" TargetMode="External"/><Relationship Id="rId267" Type="http://schemas.openxmlformats.org/officeDocument/2006/relationships/hyperlink" Target="mailto:g.porzio@sixth-sense.it" TargetMode="External"/><Relationship Id="rId474" Type="http://schemas.openxmlformats.org/officeDocument/2006/relationships/hyperlink" Target="mailto:ann@smartfab.ai" TargetMode="External"/><Relationship Id="rId127" Type="http://schemas.openxmlformats.org/officeDocument/2006/relationships/hyperlink" Target="mailto:egava@milanoinvestment.com" TargetMode="External"/><Relationship Id="rId681" Type="http://schemas.openxmlformats.org/officeDocument/2006/relationships/hyperlink" Target="mailto:luca@smartpricing.it" TargetMode="External"/><Relationship Id="rId779" Type="http://schemas.openxmlformats.org/officeDocument/2006/relationships/hyperlink" Target="mailto:glorenzetto@kpmg.it" TargetMode="External"/><Relationship Id="rId986" Type="http://schemas.openxmlformats.org/officeDocument/2006/relationships/hyperlink" Target="mailto:edoardo.guerrieri@gellify.com" TargetMode="External"/><Relationship Id="rId334" Type="http://schemas.openxmlformats.org/officeDocument/2006/relationships/hyperlink" Target="mailto:paolo.angelucci.work@gmail.com" TargetMode="External"/><Relationship Id="rId541" Type="http://schemas.openxmlformats.org/officeDocument/2006/relationships/hyperlink" Target="mailto:annalisadepiano@begreentannery.com" TargetMode="External"/><Relationship Id="rId639" Type="http://schemas.openxmlformats.org/officeDocument/2006/relationships/hyperlink" Target="mailto:alejandro@goyaba.co" TargetMode="External"/><Relationship Id="rId1171" Type="http://schemas.openxmlformats.org/officeDocument/2006/relationships/hyperlink" Target="mailto:bruno.basile@temnografia.com" TargetMode="External"/><Relationship Id="rId1269" Type="http://schemas.openxmlformats.org/officeDocument/2006/relationships/hyperlink" Target="mailto:orazio.pennisi@aequip.it" TargetMode="External"/><Relationship Id="rId1476" Type="http://schemas.openxmlformats.org/officeDocument/2006/relationships/hyperlink" Target="mailto:alberto.pietrangelo@famalabs.com" TargetMode="External"/><Relationship Id="rId401" Type="http://schemas.openxmlformats.org/officeDocument/2006/relationships/hyperlink" Target="mailto:luciano.balbo@oltreventure.com" TargetMode="External"/><Relationship Id="rId846" Type="http://schemas.openxmlformats.org/officeDocument/2006/relationships/hyperlink" Target="mailto:andrea.marino@novatalent.com" TargetMode="External"/><Relationship Id="rId1031" Type="http://schemas.openxmlformats.org/officeDocument/2006/relationships/hyperlink" Target="mailto:milan.incubatore@impacthub.net" TargetMode="External"/><Relationship Id="rId1129" Type="http://schemas.openxmlformats.org/officeDocument/2006/relationships/hyperlink" Target="mailto:barberi@purilian.com" TargetMode="External"/><Relationship Id="rId706" Type="http://schemas.openxmlformats.org/officeDocument/2006/relationships/hyperlink" Target="mailto:fmondini@crossborder.it" TargetMode="External"/><Relationship Id="rId913" Type="http://schemas.openxmlformats.org/officeDocument/2006/relationships/hyperlink" Target="mailto:a.mauro@nsr.it" TargetMode="External"/><Relationship Id="rId1336" Type="http://schemas.openxmlformats.org/officeDocument/2006/relationships/hyperlink" Target="mailto:f.manera@aifi.it" TargetMode="External"/><Relationship Id="rId1543" Type="http://schemas.openxmlformats.org/officeDocument/2006/relationships/hyperlink" Target="mailto:team@plai-accelerator.com" TargetMode="External"/><Relationship Id="rId42" Type="http://schemas.openxmlformats.org/officeDocument/2006/relationships/hyperlink" Target="mailto:corrado@cmadvisor.it" TargetMode="External"/><Relationship Id="rId1403" Type="http://schemas.openxmlformats.org/officeDocument/2006/relationships/hyperlink" Target="mailto:luigi.nicastro@forvismazars.com" TargetMode="External"/><Relationship Id="rId191" Type="http://schemas.openxmlformats.org/officeDocument/2006/relationships/hyperlink" Target="mailto:fabrizio@buzzoole.com" TargetMode="External"/><Relationship Id="rId289" Type="http://schemas.openxmlformats.org/officeDocument/2006/relationships/hyperlink" Target="mailto:riccardo.debernardinis@gmail.com" TargetMode="External"/><Relationship Id="rId496" Type="http://schemas.openxmlformats.org/officeDocument/2006/relationships/hyperlink" Target="mailto:faukovic.jakov@alphacapitalis.com" TargetMode="External"/><Relationship Id="rId149" Type="http://schemas.openxmlformats.org/officeDocument/2006/relationships/hyperlink" Target="mailto:filippo.binismaghi@altea.net" TargetMode="External"/><Relationship Id="rId356" Type="http://schemas.openxmlformats.org/officeDocument/2006/relationships/hyperlink" Target="mailto:pierpaolo.mosca@pwc.com" TargetMode="External"/><Relationship Id="rId563" Type="http://schemas.openxmlformats.org/officeDocument/2006/relationships/hyperlink" Target="mailto:f.mignemi@quidglobal.com" TargetMode="External"/><Relationship Id="rId770" Type="http://schemas.openxmlformats.org/officeDocument/2006/relationships/hyperlink" Target="mailto:gianluigi@faire.ai" TargetMode="External"/><Relationship Id="rId1193" Type="http://schemas.openxmlformats.org/officeDocument/2006/relationships/hyperlink" Target="mailto:matteo@bikeebike.it" TargetMode="External"/><Relationship Id="rId216" Type="http://schemas.openxmlformats.org/officeDocument/2006/relationships/hyperlink" Target="mailto:immofina@gmail.com" TargetMode="External"/><Relationship Id="rId423" Type="http://schemas.openxmlformats.org/officeDocument/2006/relationships/hyperlink" Target="mailto:g.rigato@anniapartners.it" TargetMode="External"/><Relationship Id="rId868" Type="http://schemas.openxmlformats.org/officeDocument/2006/relationships/hyperlink" Target="mailto:luca@bizaway.com" TargetMode="External"/><Relationship Id="rId1053" Type="http://schemas.openxmlformats.org/officeDocument/2006/relationships/hyperlink" Target="mailto:franco.rigamonti@arthesiana.it" TargetMode="External"/><Relationship Id="rId1260" Type="http://schemas.openxmlformats.org/officeDocument/2006/relationships/hyperlink" Target="mailto:piermatteo.grieco@aigot.com" TargetMode="External"/><Relationship Id="rId1498" Type="http://schemas.openxmlformats.org/officeDocument/2006/relationships/hyperlink" Target="mailto:antonietta@byherth.com" TargetMode="External"/><Relationship Id="rId630" Type="http://schemas.openxmlformats.org/officeDocument/2006/relationships/hyperlink" Target="mailto:francesco.diblasio@bizplace.it" TargetMode="External"/><Relationship Id="rId728" Type="http://schemas.openxmlformats.org/officeDocument/2006/relationships/hyperlink" Target="mailto:giampieropelle@icloud.com" TargetMode="External"/><Relationship Id="rId935" Type="http://schemas.openxmlformats.org/officeDocument/2006/relationships/hyperlink" Target="mailto:flavio.carboni@novarum-advisors.com" TargetMode="External"/><Relationship Id="rId1358" Type="http://schemas.openxmlformats.org/officeDocument/2006/relationships/hyperlink" Target="mailto:lorenzo.benedetti@displaid.it" TargetMode="External"/><Relationship Id="rId1565" Type="http://schemas.openxmlformats.org/officeDocument/2006/relationships/hyperlink" Target="mailto:claudia.delmonte@socialfare.org" TargetMode="External"/><Relationship Id="rId64" Type="http://schemas.openxmlformats.org/officeDocument/2006/relationships/hyperlink" Target="mailto:roberto.bambino@bambinoepartners.it" TargetMode="External"/><Relationship Id="rId1120" Type="http://schemas.openxmlformats.org/officeDocument/2006/relationships/hyperlink" Target="mailto:luca.forni@akamas.io" TargetMode="External"/><Relationship Id="rId1218" Type="http://schemas.openxmlformats.org/officeDocument/2006/relationships/hyperlink" Target="mailto:lvm@promarsis.it" TargetMode="External"/><Relationship Id="rId1425" Type="http://schemas.openxmlformats.org/officeDocument/2006/relationships/hyperlink" Target="mailto:luca@pausepay.it" TargetMode="External"/><Relationship Id="rId280" Type="http://schemas.openxmlformats.org/officeDocument/2006/relationships/hyperlink" Target="mailto:riccardo.parrini@plasticfinder.it" TargetMode="External"/><Relationship Id="rId140" Type="http://schemas.openxmlformats.org/officeDocument/2006/relationships/hyperlink" Target="mailto:paolo.cellini@gmail.com" TargetMode="External"/><Relationship Id="rId378" Type="http://schemas.openxmlformats.org/officeDocument/2006/relationships/hyperlink" Target="mailto:bruno.puricelli@pairstech.com" TargetMode="External"/><Relationship Id="rId585" Type="http://schemas.openxmlformats.org/officeDocument/2006/relationships/hyperlink" Target="mailto:info@teslamedical.it" TargetMode="External"/><Relationship Id="rId792" Type="http://schemas.openxmlformats.org/officeDocument/2006/relationships/hyperlink" Target="mailto:s.paolino@potpot.biz" TargetMode="External"/><Relationship Id="rId6" Type="http://schemas.openxmlformats.org/officeDocument/2006/relationships/hyperlink" Target="mailto:michele.casucci@certilogo.com" TargetMode="External"/><Relationship Id="rId238" Type="http://schemas.openxmlformats.org/officeDocument/2006/relationships/hyperlink" Target="mailto:giulio.valiante@gmail.com" TargetMode="External"/><Relationship Id="rId445" Type="http://schemas.openxmlformats.org/officeDocument/2006/relationships/hyperlink" Target="mailto:alessandro.villa@sella.it" TargetMode="External"/><Relationship Id="rId652" Type="http://schemas.openxmlformats.org/officeDocument/2006/relationships/hyperlink" Target="mailto:p.casella@sooneat.com" TargetMode="External"/><Relationship Id="rId1075" Type="http://schemas.openxmlformats.org/officeDocument/2006/relationships/hyperlink" Target="mailto:francesco.andrulli@sella.it" TargetMode="External"/><Relationship Id="rId1282" Type="http://schemas.openxmlformats.org/officeDocument/2006/relationships/hyperlink" Target="mailto:aldo.comi@soccerment.com" TargetMode="External"/><Relationship Id="rId305" Type="http://schemas.openxmlformats.org/officeDocument/2006/relationships/hyperlink" Target="mailto:michele.imbimbo@stargraph.it" TargetMode="External"/><Relationship Id="rId512" Type="http://schemas.openxmlformats.org/officeDocument/2006/relationships/hyperlink" Target="mailto:luca.tubia@cgcapital.it" TargetMode="External"/><Relationship Id="rId957" Type="http://schemas.openxmlformats.org/officeDocument/2006/relationships/hyperlink" Target="mailto:andrea.pomente@irreo.ai" TargetMode="External"/><Relationship Id="rId1142" Type="http://schemas.openxmlformats.org/officeDocument/2006/relationships/hyperlink" Target="mailto:gpaliotta@deloitte.it" TargetMode="External"/><Relationship Id="rId1587" Type="http://schemas.openxmlformats.org/officeDocument/2006/relationships/hyperlink" Target="mailto:innocenzo.cipolletta@gmail.com" TargetMode="External"/><Relationship Id="rId86" Type="http://schemas.openxmlformats.org/officeDocument/2006/relationships/hyperlink" Target="mailto:ernesto.mininno@cyberdyne.it" TargetMode="External"/><Relationship Id="rId817" Type="http://schemas.openxmlformats.org/officeDocument/2006/relationships/hyperlink" Target="mailto:alberto.stecca@silla.industries" TargetMode="External"/><Relationship Id="rId1002" Type="http://schemas.openxmlformats.org/officeDocument/2006/relationships/hyperlink" Target="mailto:et@lampoo.com" TargetMode="External"/><Relationship Id="rId1447" Type="http://schemas.openxmlformats.org/officeDocument/2006/relationships/hyperlink" Target="mailto:davide.guerrieri@weply.it" TargetMode="External"/><Relationship Id="rId1307" Type="http://schemas.openxmlformats.org/officeDocument/2006/relationships/hyperlink" Target="mailto:cristina@marshmallow-games.com" TargetMode="External"/><Relationship Id="rId1514" Type="http://schemas.openxmlformats.org/officeDocument/2006/relationships/hyperlink" Target="mailto:antimo.fiorillo@allyfe.health" TargetMode="External"/><Relationship Id="rId13" Type="http://schemas.openxmlformats.org/officeDocument/2006/relationships/hyperlink" Target="mailto:cimmarrusti.daniele@gmail.com" TargetMode="External"/><Relationship Id="rId162" Type="http://schemas.openxmlformats.org/officeDocument/2006/relationships/hyperlink" Target="mailto:federica.storace@drexcode.com" TargetMode="External"/><Relationship Id="rId467" Type="http://schemas.openxmlformats.org/officeDocument/2006/relationships/hyperlink" Target="mailto:andrea.lori@emotiva.it" TargetMode="External"/><Relationship Id="rId1097" Type="http://schemas.openxmlformats.org/officeDocument/2006/relationships/hyperlink" Target="mailto:claudio.gattelli@dwssystems.com" TargetMode="External"/><Relationship Id="rId674" Type="http://schemas.openxmlformats.org/officeDocument/2006/relationships/hyperlink" Target="mailto:m.cutillo@keycrime.com" TargetMode="External"/><Relationship Id="rId881" Type="http://schemas.openxmlformats.org/officeDocument/2006/relationships/hyperlink" Target="mailto:roberto@designitaly.com" TargetMode="External"/><Relationship Id="rId979" Type="http://schemas.openxmlformats.org/officeDocument/2006/relationships/hyperlink" Target="mailto:nico_costantino@crossnection.it" TargetMode="External"/><Relationship Id="rId327" Type="http://schemas.openxmlformats.org/officeDocument/2006/relationships/hyperlink" Target="mailto:damiano.angelici@elaisian.com" TargetMode="External"/><Relationship Id="rId534" Type="http://schemas.openxmlformats.org/officeDocument/2006/relationships/hyperlink" Target="mailto:pizza@srigroupglobal.com" TargetMode="External"/><Relationship Id="rId741" Type="http://schemas.openxmlformats.org/officeDocument/2006/relationships/hyperlink" Target="mailto:lmasaro@KPMG.IT" TargetMode="External"/><Relationship Id="rId839" Type="http://schemas.openxmlformats.org/officeDocument/2006/relationships/hyperlink" Target="mailto:info@psicologionline.net" TargetMode="External"/><Relationship Id="rId1164" Type="http://schemas.openxmlformats.org/officeDocument/2006/relationships/hyperlink" Target="mailto:claudia.delmonte@socialfare.org" TargetMode="External"/><Relationship Id="rId1371" Type="http://schemas.openxmlformats.org/officeDocument/2006/relationships/hyperlink" Target="mailto:daniel.frank@thoesch-conversational.ai" TargetMode="External"/><Relationship Id="rId1469" Type="http://schemas.openxmlformats.org/officeDocument/2006/relationships/hyperlink" Target="mailto:maicol.verzotto@soource.com" TargetMode="External"/><Relationship Id="rId601" Type="http://schemas.openxmlformats.org/officeDocument/2006/relationships/hyperlink" Target="mailto:simone@cimminelli.com" TargetMode="External"/><Relationship Id="rId1024" Type="http://schemas.openxmlformats.org/officeDocument/2006/relationships/hyperlink" Target="mailto:eliana.langella@lventuregroup.com" TargetMode="External"/><Relationship Id="rId1231" Type="http://schemas.openxmlformats.org/officeDocument/2006/relationships/hyperlink" Target="mailto:enrico.noseda@limenet.tech" TargetMode="External"/><Relationship Id="rId906" Type="http://schemas.openxmlformats.org/officeDocument/2006/relationships/hyperlink" Target="mailto:maurizio.vendramini@mydraco.biz" TargetMode="External"/><Relationship Id="rId1329" Type="http://schemas.openxmlformats.org/officeDocument/2006/relationships/hyperlink" Target="mailto:investors@stealth-meetup.it" TargetMode="External"/><Relationship Id="rId1536" Type="http://schemas.openxmlformats.org/officeDocument/2006/relationships/hyperlink" Target="mailto:mmeoni@growthcapital.vc" TargetMode="External"/><Relationship Id="rId35" Type="http://schemas.openxmlformats.org/officeDocument/2006/relationships/hyperlink" Target="mailto:riccardo@meritocracy.is" TargetMode="External"/><Relationship Id="rId184" Type="http://schemas.openxmlformats.org/officeDocument/2006/relationships/hyperlink" Target="mailto:info@brokenwhat.com" TargetMode="External"/><Relationship Id="rId391" Type="http://schemas.openxmlformats.org/officeDocument/2006/relationships/hyperlink" Target="mailto:6miasrl@gmail.com" TargetMode="External"/><Relationship Id="rId251" Type="http://schemas.openxmlformats.org/officeDocument/2006/relationships/hyperlink" Target="mailto:franco.petrucci@futuryng.com" TargetMode="External"/><Relationship Id="rId489" Type="http://schemas.openxmlformats.org/officeDocument/2006/relationships/hyperlink" Target="mailto:agennarini@vitale-co.com" TargetMode="External"/><Relationship Id="rId696" Type="http://schemas.openxmlformats.org/officeDocument/2006/relationships/hyperlink" Target="mailto:federico.monti@notarify.io" TargetMode="External"/><Relationship Id="rId349" Type="http://schemas.openxmlformats.org/officeDocument/2006/relationships/hyperlink" Target="mailto:luca@cashinvoice.it" TargetMode="External"/><Relationship Id="rId556" Type="http://schemas.openxmlformats.org/officeDocument/2006/relationships/hyperlink" Target="mailto:lorenzo.danese@timeflow.it" TargetMode="External"/><Relationship Id="rId763" Type="http://schemas.openxmlformats.org/officeDocument/2006/relationships/hyperlink" Target="mailto:carlotursi@gmail.com" TargetMode="External"/><Relationship Id="rId1186" Type="http://schemas.openxmlformats.org/officeDocument/2006/relationships/hyperlink" Target="mailto:alfonso.coppola@rithema.it" TargetMode="External"/><Relationship Id="rId1393" Type="http://schemas.openxmlformats.org/officeDocument/2006/relationships/hyperlink" Target="mailto:info@sophia-edu.com" TargetMode="External"/><Relationship Id="rId111" Type="http://schemas.openxmlformats.org/officeDocument/2006/relationships/hyperlink" Target="mailto:francesco.dantonio@iniziativa.cc" TargetMode="External"/><Relationship Id="rId209" Type="http://schemas.openxmlformats.org/officeDocument/2006/relationships/hyperlink" Target="mailto:noward@tiscali.it" TargetMode="External"/><Relationship Id="rId416" Type="http://schemas.openxmlformats.org/officeDocument/2006/relationships/hyperlink" Target="mailto:guglielmo@avvocatoflash.it" TargetMode="External"/><Relationship Id="rId970" Type="http://schemas.openxmlformats.org/officeDocument/2006/relationships/hyperlink" Target="mailto:matteo.tiddia@easylivery.it" TargetMode="External"/><Relationship Id="rId1046" Type="http://schemas.openxmlformats.org/officeDocument/2006/relationships/hyperlink" Target="mailto:d.rossi@n1advisor.it" TargetMode="External"/><Relationship Id="rId1253" Type="http://schemas.openxmlformats.org/officeDocument/2006/relationships/hyperlink" Target="mailto:Riccardo.DESUTTI@levillagebyca.com" TargetMode="External"/><Relationship Id="rId623" Type="http://schemas.openxmlformats.org/officeDocument/2006/relationships/hyperlink" Target="mailto:robertocavalletti@gospesa.it" TargetMode="External"/><Relationship Id="rId830" Type="http://schemas.openxmlformats.org/officeDocument/2006/relationships/hyperlink" Target="mailto:laura.dicarlo@levillagebyca-milano.it" TargetMode="External"/><Relationship Id="rId928" Type="http://schemas.openxmlformats.org/officeDocument/2006/relationships/hyperlink" Target="mailto:c.coppola@geniel.eu" TargetMode="External"/><Relationship Id="rId1460" Type="http://schemas.openxmlformats.org/officeDocument/2006/relationships/hyperlink" Target="mailto:alessandro.belleno@kookone.com" TargetMode="External"/><Relationship Id="rId1558" Type="http://schemas.openxmlformats.org/officeDocument/2006/relationships/hyperlink" Target="mailto:giacomo.manaresi@fndx.vc" TargetMode="External"/><Relationship Id="rId57" Type="http://schemas.openxmlformats.org/officeDocument/2006/relationships/hyperlink" Target="mailto:edoardo@axieme.com" TargetMode="External"/><Relationship Id="rId1113" Type="http://schemas.openxmlformats.org/officeDocument/2006/relationships/hyperlink" Target="mailto:g.veroni@hypesound.it" TargetMode="External"/><Relationship Id="rId1320" Type="http://schemas.openxmlformats.org/officeDocument/2006/relationships/hyperlink" Target="mailto:salvatore.fiorenza@bos5.it" TargetMode="External"/><Relationship Id="rId1418" Type="http://schemas.openxmlformats.org/officeDocument/2006/relationships/hyperlink" Target="mailto:ndl@italianangels.net" TargetMode="External"/><Relationship Id="rId273" Type="http://schemas.openxmlformats.org/officeDocument/2006/relationships/hyperlink" Target="mailto:antonio.calia@manetmobile.com" TargetMode="External"/><Relationship Id="rId480" Type="http://schemas.openxmlformats.org/officeDocument/2006/relationships/hyperlink" Target="mailto:paul@getskwsh.com" TargetMode="External"/><Relationship Id="rId133" Type="http://schemas.openxmlformats.org/officeDocument/2006/relationships/hyperlink" Target="mailto:sgiuffrida@jast-advisors.com" TargetMode="External"/><Relationship Id="rId340" Type="http://schemas.openxmlformats.org/officeDocument/2006/relationships/hyperlink" Target="mailto:lubinsky@my.rentberry.com" TargetMode="External"/><Relationship Id="rId578" Type="http://schemas.openxmlformats.org/officeDocument/2006/relationships/hyperlink" Target="mailto:valerio@punchlab.net" TargetMode="External"/><Relationship Id="rId785" Type="http://schemas.openxmlformats.org/officeDocument/2006/relationships/hyperlink" Target="mailto:luca.longhi@azimutdirect.com" TargetMode="External"/><Relationship Id="rId992" Type="http://schemas.openxmlformats.org/officeDocument/2006/relationships/hyperlink" Target="mailto:carboni@eshoppingadvisor.com" TargetMode="External"/><Relationship Id="rId200" Type="http://schemas.openxmlformats.org/officeDocument/2006/relationships/hyperlink" Target="mailto:amazzilli@orrick.com" TargetMode="External"/><Relationship Id="rId438" Type="http://schemas.openxmlformats.org/officeDocument/2006/relationships/hyperlink" Target="mailto:filippo.codazzi@investbanca.it" TargetMode="External"/><Relationship Id="rId645" Type="http://schemas.openxmlformats.org/officeDocument/2006/relationships/hyperlink" Target="mailto:francesco.formica@cdpequity.it" TargetMode="External"/><Relationship Id="rId852" Type="http://schemas.openxmlformats.org/officeDocument/2006/relationships/hyperlink" Target="mailto:zitarosa@geniusloci.tech" TargetMode="External"/><Relationship Id="rId1068" Type="http://schemas.openxmlformats.org/officeDocument/2006/relationships/hyperlink" Target="mailto:mirko.clemente@rugbymeet.com" TargetMode="External"/><Relationship Id="rId1275" Type="http://schemas.openxmlformats.org/officeDocument/2006/relationships/hyperlink" Target="mailto:massimo.montecchi@ifarming.srl" TargetMode="External"/><Relationship Id="rId1482" Type="http://schemas.openxmlformats.org/officeDocument/2006/relationships/hyperlink" Target="mailto:luca.duranti@alkemiacapital.com" TargetMode="External"/><Relationship Id="rId505" Type="http://schemas.openxmlformats.org/officeDocument/2006/relationships/hyperlink" Target="mailto:andrea.pavoni@test1srl.com" TargetMode="External"/><Relationship Id="rId712" Type="http://schemas.openxmlformats.org/officeDocument/2006/relationships/hyperlink" Target="mailto:ea@lira.ltd" TargetMode="External"/><Relationship Id="rId1135" Type="http://schemas.openxmlformats.org/officeDocument/2006/relationships/hyperlink" Target="mailto:mr.occhinegro@gmail.com" TargetMode="External"/><Relationship Id="rId1342" Type="http://schemas.openxmlformats.org/officeDocument/2006/relationships/hyperlink" Target="mailto:flavio.farroni@megaride.eu" TargetMode="External"/><Relationship Id="rId79" Type="http://schemas.openxmlformats.org/officeDocument/2006/relationships/hyperlink" Target="mailto:michelepavone1989@gmail.com" TargetMode="External"/><Relationship Id="rId1202" Type="http://schemas.openxmlformats.org/officeDocument/2006/relationships/hyperlink" Target="mailto:andrea.zwirner@intrusa.io" TargetMode="External"/><Relationship Id="rId1507" Type="http://schemas.openxmlformats.org/officeDocument/2006/relationships/hyperlink" Target="mailto:gianmarco@game2value.it" TargetMode="External"/><Relationship Id="rId295" Type="http://schemas.openxmlformats.org/officeDocument/2006/relationships/hyperlink" Target="mailto:info@melligo.it" TargetMode="External"/><Relationship Id="rId155" Type="http://schemas.openxmlformats.org/officeDocument/2006/relationships/hyperlink" Target="mailto:emanuele.grazioli@zigzagsharing.com" TargetMode="External"/><Relationship Id="rId362" Type="http://schemas.openxmlformats.org/officeDocument/2006/relationships/hyperlink" Target="mailto:gventurato@crossborder.it" TargetMode="External"/><Relationship Id="rId1297" Type="http://schemas.openxmlformats.org/officeDocument/2006/relationships/hyperlink" Target="mailto:Riccardo.DESUTTI@levillagebyca.com" TargetMode="External"/><Relationship Id="rId222" Type="http://schemas.openxmlformats.org/officeDocument/2006/relationships/hyperlink" Target="mailto:gblei@govoltmobility.com" TargetMode="External"/><Relationship Id="rId667" Type="http://schemas.openxmlformats.org/officeDocument/2006/relationships/hyperlink" Target="mailto:alex@aworld.org" TargetMode="External"/><Relationship Id="rId874" Type="http://schemas.openxmlformats.org/officeDocument/2006/relationships/hyperlink" Target="mailto:a.romani@adbcorporate.it" TargetMode="External"/><Relationship Id="rId527" Type="http://schemas.openxmlformats.org/officeDocument/2006/relationships/hyperlink" Target="mailto:gianluca.sesenna@uando.it" TargetMode="External"/><Relationship Id="rId734" Type="http://schemas.openxmlformats.org/officeDocument/2006/relationships/hyperlink" Target="mailto:enrico.saggese@onaircs.com" TargetMode="External"/><Relationship Id="rId941" Type="http://schemas.openxmlformats.org/officeDocument/2006/relationships/hyperlink" Target="mailto:chiara.lettieri@polihub.it" TargetMode="External"/><Relationship Id="rId1157" Type="http://schemas.openxmlformats.org/officeDocument/2006/relationships/hyperlink" Target="mailto:epietro@climatestandard.net" TargetMode="External"/><Relationship Id="rId1364" Type="http://schemas.openxmlformats.org/officeDocument/2006/relationships/hyperlink" Target="mailto:francesco@fmarotta.com" TargetMode="External"/><Relationship Id="rId1571" Type="http://schemas.openxmlformats.org/officeDocument/2006/relationships/hyperlink" Target="mailto:franco.bonacini@yon.it" TargetMode="External"/><Relationship Id="rId70" Type="http://schemas.openxmlformats.org/officeDocument/2006/relationships/hyperlink" Target="mailto:ruggero.frezza@m31.com" TargetMode="External"/><Relationship Id="rId801" Type="http://schemas.openxmlformats.org/officeDocument/2006/relationships/hyperlink" Target="mailto:lorenzo.digiuseppe@xstream-labs.com" TargetMode="External"/><Relationship Id="rId1017" Type="http://schemas.openxmlformats.org/officeDocument/2006/relationships/hyperlink" Target="mailto:LMEMOLI@euronext.com" TargetMode="External"/><Relationship Id="rId1224" Type="http://schemas.openxmlformats.org/officeDocument/2006/relationships/hyperlink" Target="mailto:federico.smanio@wylab.net" TargetMode="External"/><Relationship Id="rId1431" Type="http://schemas.openxmlformats.org/officeDocument/2006/relationships/hyperlink" Target="mailto:fmarsella@differentconsulting.it" TargetMode="External"/><Relationship Id="rId1529" Type="http://schemas.openxmlformats.org/officeDocument/2006/relationships/hyperlink" Target="mailto:logan@jubatus.it" TargetMode="External"/><Relationship Id="rId28" Type="http://schemas.openxmlformats.org/officeDocument/2006/relationships/hyperlink" Target="mailto:marko@audiens.com" TargetMode="External"/><Relationship Id="rId177" Type="http://schemas.openxmlformats.org/officeDocument/2006/relationships/hyperlink" Target="mailto:alessandrosalvati@nextwin.com" TargetMode="External"/><Relationship Id="rId384" Type="http://schemas.openxmlformats.org/officeDocument/2006/relationships/hyperlink" Target="mailto:m.passarelli@yourcfo.it" TargetMode="External"/><Relationship Id="rId591" Type="http://schemas.openxmlformats.org/officeDocument/2006/relationships/hyperlink" Target="mailto:damiano.robbio@aiops.it" TargetMode="External"/><Relationship Id="rId244" Type="http://schemas.openxmlformats.org/officeDocument/2006/relationships/hyperlink" Target="mailto:mrubino@studiorubino.it" TargetMode="External"/><Relationship Id="rId689" Type="http://schemas.openxmlformats.org/officeDocument/2006/relationships/hyperlink" Target="mailto:ivo.allegro@iniziativa.cc" TargetMode="External"/><Relationship Id="rId896" Type="http://schemas.openxmlformats.org/officeDocument/2006/relationships/hyperlink" Target="mailto:andrea@pemcards.com" TargetMode="External"/><Relationship Id="rId1081" Type="http://schemas.openxmlformats.org/officeDocument/2006/relationships/hyperlink" Target="mailto:bruno.reale@new-com.it" TargetMode="External"/><Relationship Id="rId451" Type="http://schemas.openxmlformats.org/officeDocument/2006/relationships/hyperlink" Target="mailto:niccolo.bienati@bizplace.it" TargetMode="External"/><Relationship Id="rId549" Type="http://schemas.openxmlformats.org/officeDocument/2006/relationships/hyperlink" Target="mailto:valerio.citrani@gmail.com" TargetMode="External"/><Relationship Id="rId756" Type="http://schemas.openxmlformats.org/officeDocument/2006/relationships/hyperlink" Target="mailto:riccardo.petrucci@slinkshot.tech" TargetMode="External"/><Relationship Id="rId1179" Type="http://schemas.openxmlformats.org/officeDocument/2006/relationships/hyperlink" Target="mailto:dlugli@skpr.it" TargetMode="External"/><Relationship Id="rId1386" Type="http://schemas.openxmlformats.org/officeDocument/2006/relationships/hyperlink" Target="mailto:pier.luigi.vitelli@pwc.com" TargetMode="External"/><Relationship Id="rId1593" Type="http://schemas.openxmlformats.org/officeDocument/2006/relationships/vmlDrawing" Target="../drawings/vmlDrawing1.vml"/><Relationship Id="rId104" Type="http://schemas.openxmlformats.org/officeDocument/2006/relationships/hyperlink" Target="mailto:vincenzo.russi@e-novia.it" TargetMode="External"/><Relationship Id="rId311" Type="http://schemas.openxmlformats.org/officeDocument/2006/relationships/hyperlink" Target="mailto:acrociani@rideapp.eu" TargetMode="External"/><Relationship Id="rId409" Type="http://schemas.openxmlformats.org/officeDocument/2006/relationships/hyperlink" Target="mailto:claudio@trackting.com" TargetMode="External"/><Relationship Id="rId963" Type="http://schemas.openxmlformats.org/officeDocument/2006/relationships/hyperlink" Target="mailto:dimartino@volanogroup.com" TargetMode="External"/><Relationship Id="rId1039" Type="http://schemas.openxmlformats.org/officeDocument/2006/relationships/hyperlink" Target="mailto:francesco.meneschincheri@bizplace.it" TargetMode="External"/><Relationship Id="rId1246" Type="http://schemas.openxmlformats.org/officeDocument/2006/relationships/hyperlink" Target="mailto:d.piazza@drb.aero" TargetMode="External"/><Relationship Id="rId92" Type="http://schemas.openxmlformats.org/officeDocument/2006/relationships/hyperlink" Target="mailto:claudio.cubito@%20growish.com" TargetMode="External"/><Relationship Id="rId616" Type="http://schemas.openxmlformats.org/officeDocument/2006/relationships/hyperlink" Target="mailto:rodighieroluciano@gmail.com" TargetMode="External"/><Relationship Id="rId823" Type="http://schemas.openxmlformats.org/officeDocument/2006/relationships/hyperlink" Target="mailto:marcoscioli@startingfinance.com" TargetMode="External"/><Relationship Id="rId1453" Type="http://schemas.openxmlformats.org/officeDocument/2006/relationships/hyperlink" Target="mailto:fmondini@growthcapital.vc" TargetMode="External"/><Relationship Id="rId1106" Type="http://schemas.openxmlformats.org/officeDocument/2006/relationships/hyperlink" Target="mailto:fcattabiani@KPMG.it" TargetMode="External"/><Relationship Id="rId1313" Type="http://schemas.openxmlformats.org/officeDocument/2006/relationships/hyperlink" Target="mailto:apuce@biolibrary.it" TargetMode="External"/><Relationship Id="rId1520" Type="http://schemas.openxmlformats.org/officeDocument/2006/relationships/hyperlink" Target="mailto:Daniel.Guariglia@hyperwind.it" TargetMode="External"/><Relationship Id="rId199" Type="http://schemas.openxmlformats.org/officeDocument/2006/relationships/hyperlink" Target="mailto:amazzilli@orrick.com" TargetMode="External"/><Relationship Id="rId266" Type="http://schemas.openxmlformats.org/officeDocument/2006/relationships/hyperlink" Target="mailto:valentino.cerboni@cassiopeapartners.com" TargetMode="External"/><Relationship Id="rId473" Type="http://schemas.openxmlformats.org/officeDocument/2006/relationships/hyperlink" Target="mailto:m.mensitieri@crosshub.it" TargetMode="External"/><Relationship Id="rId680" Type="http://schemas.openxmlformats.org/officeDocument/2006/relationships/hyperlink" Target="mailto:alberto@splittypay.com" TargetMode="External"/><Relationship Id="rId126" Type="http://schemas.openxmlformats.org/officeDocument/2006/relationships/hyperlink" Target="mailto:edoardo.bosio@%20embedcapital.it" TargetMode="External"/><Relationship Id="rId333" Type="http://schemas.openxmlformats.org/officeDocument/2006/relationships/hyperlink" Target="mailto:luca.raffaeli@lacompagnia.it" TargetMode="External"/><Relationship Id="rId540" Type="http://schemas.openxmlformats.org/officeDocument/2006/relationships/hyperlink" Target="mailto:alessandro.soprano@gcaaltium.com" TargetMode="External"/><Relationship Id="rId778" Type="http://schemas.openxmlformats.org/officeDocument/2006/relationships/hyperlink" Target="mailto:info@elorashop.it" TargetMode="External"/><Relationship Id="rId985" Type="http://schemas.openxmlformats.org/officeDocument/2006/relationships/hyperlink" Target="mailto:onofriospataro@personalshopper.it" TargetMode="External"/><Relationship Id="rId1170" Type="http://schemas.openxmlformats.org/officeDocument/2006/relationships/hyperlink" Target="mailto:giuseppe.facente@netmediaclick.it" TargetMode="External"/><Relationship Id="rId638" Type="http://schemas.openxmlformats.org/officeDocument/2006/relationships/hyperlink" Target="mailto:teresa@pitchthedeck.com" TargetMode="External"/><Relationship Id="rId845" Type="http://schemas.openxmlformats.org/officeDocument/2006/relationships/hyperlink" Target="mailto:domenico@muvgame.com" TargetMode="External"/><Relationship Id="rId1030" Type="http://schemas.openxmlformats.org/officeDocument/2006/relationships/hyperlink" Target="mailto:milan.incubatore@impacthub.net" TargetMode="External"/><Relationship Id="rId1268" Type="http://schemas.openxmlformats.org/officeDocument/2006/relationships/hyperlink" Target="mailto:federico.altamore@scalablesrl.com" TargetMode="External"/><Relationship Id="rId1475" Type="http://schemas.openxmlformats.org/officeDocument/2006/relationships/hyperlink" Target="mailto:lorenzo.luce@bigprofiles.com" TargetMode="External"/><Relationship Id="rId400" Type="http://schemas.openxmlformats.org/officeDocument/2006/relationships/hyperlink" Target="mailto:massimiliano@squillace.me" TargetMode="External"/><Relationship Id="rId705" Type="http://schemas.openxmlformats.org/officeDocument/2006/relationships/hyperlink" Target="mailto:benedetto@mugoclimate.com" TargetMode="External"/><Relationship Id="rId1128" Type="http://schemas.openxmlformats.org/officeDocument/2006/relationships/hyperlink" Target="mailto:ines.difranco@ventunoitaly.com" TargetMode="External"/><Relationship Id="rId1335" Type="http://schemas.openxmlformats.org/officeDocument/2006/relationships/hyperlink" Target="mailto:f.manera@aifi.it" TargetMode="External"/><Relationship Id="rId1542" Type="http://schemas.openxmlformats.org/officeDocument/2006/relationships/hyperlink" Target="mailto:info@istorybooks.it" TargetMode="External"/><Relationship Id="rId912" Type="http://schemas.openxmlformats.org/officeDocument/2006/relationships/hyperlink" Target="mailto:luigi@trakti.com" TargetMode="External"/><Relationship Id="rId41" Type="http://schemas.openxmlformats.org/officeDocument/2006/relationships/hyperlink" Target="mailto:asorrentino@domec.com" TargetMode="External"/><Relationship Id="rId1402" Type="http://schemas.openxmlformats.org/officeDocument/2006/relationships/hyperlink" Target="mailto:beneduce@deltronics.it" TargetMode="External"/><Relationship Id="rId190" Type="http://schemas.openxmlformats.org/officeDocument/2006/relationships/hyperlink" Target="mailto:edoardo.bosio@embedcapital.it" TargetMode="External"/><Relationship Id="rId288" Type="http://schemas.openxmlformats.org/officeDocument/2006/relationships/hyperlink" Target="mailto:a.lorusso@roboze.com" TargetMode="External"/><Relationship Id="rId495" Type="http://schemas.openxmlformats.org/officeDocument/2006/relationships/hyperlink" Target="mailto:andrea.nunnari@sferaagricola.it" TargetMode="External"/><Relationship Id="rId148" Type="http://schemas.openxmlformats.org/officeDocument/2006/relationships/hyperlink" Target="mailto:simone.ridolfi@moovenda.com" TargetMode="External"/><Relationship Id="rId355" Type="http://schemas.openxmlformats.org/officeDocument/2006/relationships/hyperlink" Target="mailto:pierpaolo.mosca@pwc.com" TargetMode="External"/><Relationship Id="rId562" Type="http://schemas.openxmlformats.org/officeDocument/2006/relationships/hyperlink" Target="mailto:gg@solkindar.it" TargetMode="External"/><Relationship Id="rId1192" Type="http://schemas.openxmlformats.org/officeDocument/2006/relationships/hyperlink" Target="mailto:info@amicochef.app" TargetMode="External"/><Relationship Id="rId215" Type="http://schemas.openxmlformats.org/officeDocument/2006/relationships/hyperlink" Target="mailto:MTartaro@tefen.com" TargetMode="External"/><Relationship Id="rId422" Type="http://schemas.openxmlformats.org/officeDocument/2006/relationships/hyperlink" Target="mailto:luca.salgarelli@inxpect.com" TargetMode="External"/><Relationship Id="rId867" Type="http://schemas.openxmlformats.org/officeDocument/2006/relationships/hyperlink" Target="mailto:samantha.barbero@valuexmatch.com" TargetMode="External"/><Relationship Id="rId1052" Type="http://schemas.openxmlformats.org/officeDocument/2006/relationships/hyperlink" Target="mailto:i.silvestri@essenzafood.com" TargetMode="External"/><Relationship Id="rId1497" Type="http://schemas.openxmlformats.org/officeDocument/2006/relationships/hyperlink" Target="mailto:michelegaletta@oraigo.com" TargetMode="External"/><Relationship Id="rId727" Type="http://schemas.openxmlformats.org/officeDocument/2006/relationships/hyperlink" Target="mailto:f.sciscio@ramuscompany.com" TargetMode="External"/><Relationship Id="rId934" Type="http://schemas.openxmlformats.org/officeDocument/2006/relationships/hyperlink" Target="mailto:fmondini@growthcapital.it" TargetMode="External"/><Relationship Id="rId1357" Type="http://schemas.openxmlformats.org/officeDocument/2006/relationships/hyperlink" Target="mailto:info@makeit-real.com" TargetMode="External"/><Relationship Id="rId1564" Type="http://schemas.openxmlformats.org/officeDocument/2006/relationships/hyperlink" Target="mailto:claudia.delmonte@socialfare.org" TargetMode="External"/><Relationship Id="rId63" Type="http://schemas.openxmlformats.org/officeDocument/2006/relationships/hyperlink" Target="mailto:massimo.riorda@desidoo.com" TargetMode="External"/><Relationship Id="rId1217" Type="http://schemas.openxmlformats.org/officeDocument/2006/relationships/hyperlink" Target="mailto:alessandro@ittinsect.com" TargetMode="External"/><Relationship Id="rId1424" Type="http://schemas.openxmlformats.org/officeDocument/2006/relationships/hyperlink" Target="mailto:gianluca.pace@yumus.org" TargetMode="External"/><Relationship Id="rId377" Type="http://schemas.openxmlformats.org/officeDocument/2006/relationships/hyperlink" Target="mailto:simone.logiudice@arkios.it" TargetMode="External"/><Relationship Id="rId584" Type="http://schemas.openxmlformats.org/officeDocument/2006/relationships/hyperlink" Target="mailto:alessandro.michelotti@logsta.com" TargetMode="External"/><Relationship Id="rId5" Type="http://schemas.openxmlformats.org/officeDocument/2006/relationships/hyperlink" Target="mailto:1safe@si2000.it" TargetMode="External"/><Relationship Id="rId237" Type="http://schemas.openxmlformats.org/officeDocument/2006/relationships/hyperlink" Target="mailto:spedaliere@vertis.it" TargetMode="External"/><Relationship Id="rId791" Type="http://schemas.openxmlformats.org/officeDocument/2006/relationships/hyperlink" Target="mailto:riccardo.suardi@nibol.com" TargetMode="External"/><Relationship Id="rId889" Type="http://schemas.openxmlformats.org/officeDocument/2006/relationships/hyperlink" Target="mailto:samuele@hygge-dog.com" TargetMode="External"/><Relationship Id="rId1074" Type="http://schemas.openxmlformats.org/officeDocument/2006/relationships/hyperlink" Target="mailto:francesco.meneschincheri@bizplace.it" TargetMode="External"/><Relationship Id="rId444" Type="http://schemas.openxmlformats.org/officeDocument/2006/relationships/hyperlink" Target="mailto:salvatore.ruggiero@aqma.it" TargetMode="External"/><Relationship Id="rId651" Type="http://schemas.openxmlformats.org/officeDocument/2006/relationships/hyperlink" Target="mailto:m.cannemi@smartdonor.it" TargetMode="External"/><Relationship Id="rId749" Type="http://schemas.openxmlformats.org/officeDocument/2006/relationships/hyperlink" Target="mailto:f.cardinali@myw.ai" TargetMode="External"/><Relationship Id="rId1281" Type="http://schemas.openxmlformats.org/officeDocument/2006/relationships/hyperlink" Target="mailto:sanda@obloo.vc" TargetMode="External"/><Relationship Id="rId1379" Type="http://schemas.openxmlformats.org/officeDocument/2006/relationships/hyperlink" Target="mailto:david.anguillesi@anguillesi-canale.it" TargetMode="External"/><Relationship Id="rId1586" Type="http://schemas.openxmlformats.org/officeDocument/2006/relationships/hyperlink" Target="mailto:innocenzo.cipolletta@gmail.com" TargetMode="External"/><Relationship Id="rId304" Type="http://schemas.openxmlformats.org/officeDocument/2006/relationships/hyperlink" Target="mailto:info@medicinaveloce.it" TargetMode="External"/><Relationship Id="rId511" Type="http://schemas.openxmlformats.org/officeDocument/2006/relationships/hyperlink" Target="mailto:luca.tubia@cgcapital.it" TargetMode="External"/><Relationship Id="rId609" Type="http://schemas.openxmlformats.org/officeDocument/2006/relationships/hyperlink" Target="mailto:cnegrini@deloitte.it" TargetMode="External"/><Relationship Id="rId956" Type="http://schemas.openxmlformats.org/officeDocument/2006/relationships/hyperlink" Target="mailto:daniele.dipasquale@digitalmagics.com" TargetMode="External"/><Relationship Id="rId1141" Type="http://schemas.openxmlformats.org/officeDocument/2006/relationships/hyperlink" Target="mailto:davidecorradini@ristoboxitalia.com" TargetMode="External"/><Relationship Id="rId1239" Type="http://schemas.openxmlformats.org/officeDocument/2006/relationships/hyperlink" Target="mailto:antonio@thefoodcons.com" TargetMode="External"/><Relationship Id="rId85" Type="http://schemas.openxmlformats.org/officeDocument/2006/relationships/hyperlink" Target="mailto:antonio.perini@milkman.it" TargetMode="External"/><Relationship Id="rId816" Type="http://schemas.openxmlformats.org/officeDocument/2006/relationships/hyperlink" Target="mailto:rgasparini@collegia.co.uk" TargetMode="External"/><Relationship Id="rId1001" Type="http://schemas.openxmlformats.org/officeDocument/2006/relationships/hyperlink" Target="mailto:aciassociazioneconfiditaliani@gmail.com" TargetMode="External"/><Relationship Id="rId1446" Type="http://schemas.openxmlformats.org/officeDocument/2006/relationships/hyperlink" Target="mailto:paolo@wodzi.com" TargetMode="External"/><Relationship Id="rId1306" Type="http://schemas.openxmlformats.org/officeDocument/2006/relationships/hyperlink" Target="mailto:ea.adinolfi@minervas.it" TargetMode="External"/><Relationship Id="rId1513" Type="http://schemas.openxmlformats.org/officeDocument/2006/relationships/hyperlink" Target="mailto:p.sarti@noi.bz.it" TargetMode="External"/><Relationship Id="rId12" Type="http://schemas.openxmlformats.org/officeDocument/2006/relationships/hyperlink" Target="mailto:m.manetti@marcomanetti.com" TargetMode="External"/><Relationship Id="rId161" Type="http://schemas.openxmlformats.org/officeDocument/2006/relationships/hyperlink" Target="mailto:paolo.cellini@gmail.com" TargetMode="External"/><Relationship Id="rId399" Type="http://schemas.openxmlformats.org/officeDocument/2006/relationships/hyperlink" Target="mailto:giulia@sharewood.io" TargetMode="External"/><Relationship Id="rId259" Type="http://schemas.openxmlformats.org/officeDocument/2006/relationships/hyperlink" Target="mailto:info@bagbnb.com" TargetMode="External"/><Relationship Id="rId466" Type="http://schemas.openxmlformats.org/officeDocument/2006/relationships/hyperlink" Target="mailto:ivan@deliveristo.com" TargetMode="External"/><Relationship Id="rId673" Type="http://schemas.openxmlformats.org/officeDocument/2006/relationships/hyperlink" Target="mailto:francesco@bernabei.it" TargetMode="External"/><Relationship Id="rId880" Type="http://schemas.openxmlformats.org/officeDocument/2006/relationships/hyperlink" Target="mailto:paolo@habacus.com" TargetMode="External"/><Relationship Id="rId1096" Type="http://schemas.openxmlformats.org/officeDocument/2006/relationships/hyperlink" Target="mailto:cali@openmall.it" TargetMode="External"/><Relationship Id="rId119" Type="http://schemas.openxmlformats.org/officeDocument/2006/relationships/hyperlink" Target="mailto:s.salandin@thesociallender.it" TargetMode="External"/><Relationship Id="rId326" Type="http://schemas.openxmlformats.org/officeDocument/2006/relationships/hyperlink" Target="mailto:simonecalderoni94@gmail.com" TargetMode="External"/><Relationship Id="rId533" Type="http://schemas.openxmlformats.org/officeDocument/2006/relationships/hyperlink" Target="mailto:stefano@eeve.ai" TargetMode="External"/><Relationship Id="rId978" Type="http://schemas.openxmlformats.org/officeDocument/2006/relationships/hyperlink" Target="mailto:giulia.dicapua@bancagenerali.it" TargetMode="External"/><Relationship Id="rId1163" Type="http://schemas.openxmlformats.org/officeDocument/2006/relationships/hyperlink" Target="mailto:claudia.delmonte@socialfare.org" TargetMode="External"/><Relationship Id="rId1370" Type="http://schemas.openxmlformats.org/officeDocument/2006/relationships/hyperlink" Target="mailto:olimpia.santella@cloov.tech" TargetMode="External"/><Relationship Id="rId740" Type="http://schemas.openxmlformats.org/officeDocument/2006/relationships/hyperlink" Target="mailto:alessandro.badalamenti@typiqo.it" TargetMode="External"/><Relationship Id="rId838" Type="http://schemas.openxmlformats.org/officeDocument/2006/relationships/hyperlink" Target="mailto:valentina.osele@alantra.com" TargetMode="External"/><Relationship Id="rId1023" Type="http://schemas.openxmlformats.org/officeDocument/2006/relationships/hyperlink" Target="mailto:eliana.langella@lventuregroup.com" TargetMode="External"/><Relationship Id="rId1468" Type="http://schemas.openxmlformats.org/officeDocument/2006/relationships/hyperlink" Target="mailto:alberto.bussini@isaacsrl.com" TargetMode="External"/><Relationship Id="rId172" Type="http://schemas.openxmlformats.org/officeDocument/2006/relationships/hyperlink" Target="mailto:a.rende@italyinnovazioni.com" TargetMode="External"/><Relationship Id="rId477" Type="http://schemas.openxmlformats.org/officeDocument/2006/relationships/hyperlink" Target="mailto:aldo@opensearchnetwork.com" TargetMode="External"/><Relationship Id="rId600" Type="http://schemas.openxmlformats.org/officeDocument/2006/relationships/hyperlink" Target="mailto:federica.sidoti@it.ey.com" TargetMode="External"/><Relationship Id="rId684" Type="http://schemas.openxmlformats.org/officeDocument/2006/relationships/hyperlink" Target="mailto:team@capitalventureconsulting.com" TargetMode="External"/><Relationship Id="rId1230" Type="http://schemas.openxmlformats.org/officeDocument/2006/relationships/hyperlink" Target="mailto:benito.malaspina@didimora.com" TargetMode="External"/><Relationship Id="rId1328" Type="http://schemas.openxmlformats.org/officeDocument/2006/relationships/hyperlink" Target="mailto:mariocarbone@calibra-t.com" TargetMode="External"/><Relationship Id="rId1535" Type="http://schemas.openxmlformats.org/officeDocument/2006/relationships/hyperlink" Target="mailto:marco.ballerini@dronus.com" TargetMode="External"/><Relationship Id="rId337" Type="http://schemas.openxmlformats.org/officeDocument/2006/relationships/hyperlink" Target="mailto:a.goggi@jobby.works" TargetMode="External"/><Relationship Id="rId891" Type="http://schemas.openxmlformats.org/officeDocument/2006/relationships/hyperlink" Target="mailto:andrea.lippolis@vitameals.com" TargetMode="External"/><Relationship Id="rId905" Type="http://schemas.openxmlformats.org/officeDocument/2006/relationships/hyperlink" Target="mailto:michele@bestogoo.com" TargetMode="External"/><Relationship Id="rId989" Type="http://schemas.openxmlformats.org/officeDocument/2006/relationships/hyperlink" Target="mailto:leonardo.locatelli@adapta.studio" TargetMode="External"/><Relationship Id="rId34" Type="http://schemas.openxmlformats.org/officeDocument/2006/relationships/hyperlink" Target="mailto:thomas.cuberli@gmail.com" TargetMode="External"/><Relationship Id="rId544" Type="http://schemas.openxmlformats.org/officeDocument/2006/relationships/hyperlink" Target="mailto:bizdev.carboni@gmail.com" TargetMode="External"/><Relationship Id="rId751" Type="http://schemas.openxmlformats.org/officeDocument/2006/relationships/hyperlink" Target="mailto:lorenzo.allevi@oltreimpact.com" TargetMode="External"/><Relationship Id="rId849" Type="http://schemas.openxmlformats.org/officeDocument/2006/relationships/hyperlink" Target="mailto:investors@h-trips.com" TargetMode="External"/><Relationship Id="rId1174" Type="http://schemas.openxmlformats.org/officeDocument/2006/relationships/hyperlink" Target="mailto:paolo@fees.world" TargetMode="External"/><Relationship Id="rId1381" Type="http://schemas.openxmlformats.org/officeDocument/2006/relationships/hyperlink" Target="mailto:tommaso@bheroes.it" TargetMode="External"/><Relationship Id="rId1479" Type="http://schemas.openxmlformats.org/officeDocument/2006/relationships/hyperlink" Target="mailto:g.pasquon@endo-sight.it" TargetMode="External"/><Relationship Id="rId183" Type="http://schemas.openxmlformats.org/officeDocument/2006/relationships/hyperlink" Target="mailto:s.giannaccini@pinwork.com" TargetMode="External"/><Relationship Id="rId390" Type="http://schemas.openxmlformats.org/officeDocument/2006/relationships/hyperlink" Target="mailto:marco.lazzaro@cfsadvisors.it" TargetMode="External"/><Relationship Id="rId404" Type="http://schemas.openxmlformats.org/officeDocument/2006/relationships/hyperlink" Target="mailto:eyerebirth@gmail.com" TargetMode="External"/><Relationship Id="rId611" Type="http://schemas.openxmlformats.org/officeDocument/2006/relationships/hyperlink" Target="mailto:rita.scottini@trentinosviluppo.it" TargetMode="External"/><Relationship Id="rId1034" Type="http://schemas.openxmlformats.org/officeDocument/2006/relationships/hyperlink" Target="mailto:e.tabasso@newarc.it" TargetMode="External"/><Relationship Id="rId1241" Type="http://schemas.openxmlformats.org/officeDocument/2006/relationships/hyperlink" Target="mailto:marcoluigilucchino@gmail.com" TargetMode="External"/><Relationship Id="rId1339" Type="http://schemas.openxmlformats.org/officeDocument/2006/relationships/hyperlink" Target="mailto:info@pagodopo.net" TargetMode="External"/><Relationship Id="rId250" Type="http://schemas.openxmlformats.org/officeDocument/2006/relationships/hyperlink" Target="mailto:m.calzolari@assosim.it" TargetMode="External"/><Relationship Id="rId488" Type="http://schemas.openxmlformats.org/officeDocument/2006/relationships/hyperlink" Target="mailto:giorgiobotta@phoenixcapital.it" TargetMode="External"/><Relationship Id="rId695" Type="http://schemas.openxmlformats.org/officeDocument/2006/relationships/hyperlink" Target="mailto:daniloperrotta@gmail.com" TargetMode="External"/><Relationship Id="rId709" Type="http://schemas.openxmlformats.org/officeDocument/2006/relationships/hyperlink" Target="mailto:davide.bona@ethica-group.com" TargetMode="External"/><Relationship Id="rId916" Type="http://schemas.openxmlformats.org/officeDocument/2006/relationships/hyperlink" Target="mailto:sabatogiordano6@gmail.com" TargetMode="External"/><Relationship Id="rId1101" Type="http://schemas.openxmlformats.org/officeDocument/2006/relationships/hyperlink" Target="mailto:omar.odino@kleecks.com" TargetMode="External"/><Relationship Id="rId1546" Type="http://schemas.openxmlformats.org/officeDocument/2006/relationships/hyperlink" Target="mailto:gregorio.roccasecca@cariplofactory.it" TargetMode="External"/><Relationship Id="rId45" Type="http://schemas.openxmlformats.org/officeDocument/2006/relationships/hyperlink" Target="mailto:mattia@xceed.me" TargetMode="External"/><Relationship Id="rId110" Type="http://schemas.openxmlformats.org/officeDocument/2006/relationships/hyperlink" Target="mailto:francesco.alessandrinigentili@gmail.com" TargetMode="External"/><Relationship Id="rId348" Type="http://schemas.openxmlformats.org/officeDocument/2006/relationships/hyperlink" Target="mailto:valerio.manelfi@reset-energy.com" TargetMode="External"/><Relationship Id="rId555" Type="http://schemas.openxmlformats.org/officeDocument/2006/relationships/hyperlink" Target="mailto:davidulo@mac.com" TargetMode="External"/><Relationship Id="rId762" Type="http://schemas.openxmlformats.org/officeDocument/2006/relationships/hyperlink" Target="mailto:stefano.pepe@badacare.com" TargetMode="External"/><Relationship Id="rId1185" Type="http://schemas.openxmlformats.org/officeDocument/2006/relationships/hyperlink" Target="mailto:ivano@re-viva.com" TargetMode="External"/><Relationship Id="rId1392" Type="http://schemas.openxmlformats.org/officeDocument/2006/relationships/hyperlink" Target="mailto:federico.quarato@klearfinance.com" TargetMode="External"/><Relationship Id="rId1406" Type="http://schemas.openxmlformats.org/officeDocument/2006/relationships/hyperlink" Target="mailto:romfeld@petmora.com" TargetMode="External"/><Relationship Id="rId194" Type="http://schemas.openxmlformats.org/officeDocument/2006/relationships/hyperlink" Target="mailto:ggiusti@fsreg.com" TargetMode="External"/><Relationship Id="rId208" Type="http://schemas.openxmlformats.org/officeDocument/2006/relationships/hyperlink" Target="mailto:zavaronienzo@gmail.com" TargetMode="External"/><Relationship Id="rId415" Type="http://schemas.openxmlformats.org/officeDocument/2006/relationships/hyperlink" Target="mailto:nicola.chiaranda@hotmail.co.uk" TargetMode="External"/><Relationship Id="rId622" Type="http://schemas.openxmlformats.org/officeDocument/2006/relationships/hyperlink" Target="mailto:roberto.demarchi@strategicbim.it" TargetMode="External"/><Relationship Id="rId1045" Type="http://schemas.openxmlformats.org/officeDocument/2006/relationships/hyperlink" Target="mailto:nmuzzana@thymosbc.com" TargetMode="External"/><Relationship Id="rId1252" Type="http://schemas.openxmlformats.org/officeDocument/2006/relationships/hyperlink" Target="mailto:ivan.calimani@krilldesign.net" TargetMode="External"/><Relationship Id="rId261" Type="http://schemas.openxmlformats.org/officeDocument/2006/relationships/hyperlink" Target="mailto:ceo@businesses-properties.com" TargetMode="External"/><Relationship Id="rId499" Type="http://schemas.openxmlformats.org/officeDocument/2006/relationships/hyperlink" Target="mailto:roberto.lorenzon@thegotomarketcompany.com" TargetMode="External"/><Relationship Id="rId927" Type="http://schemas.openxmlformats.org/officeDocument/2006/relationships/hyperlink" Target="mailto:t.benedetti@ianustec.com" TargetMode="External"/><Relationship Id="rId1112" Type="http://schemas.openxmlformats.org/officeDocument/2006/relationships/hyperlink" Target="mailto:d.rossi@n1advisor.it" TargetMode="External"/><Relationship Id="rId1557" Type="http://schemas.openxmlformats.org/officeDocument/2006/relationships/hyperlink" Target="mailto:contact@virtualesem.com" TargetMode="External"/><Relationship Id="rId56" Type="http://schemas.openxmlformats.org/officeDocument/2006/relationships/hyperlink" Target="mailto:enzo@korion.it" TargetMode="External"/><Relationship Id="rId359" Type="http://schemas.openxmlformats.org/officeDocument/2006/relationships/hyperlink" Target="mailto:francesco.ruggieri@bancaifis.it" TargetMode="External"/><Relationship Id="rId566" Type="http://schemas.openxmlformats.org/officeDocument/2006/relationships/hyperlink" Target="mailto:luca.tubia@cgcapital.it" TargetMode="External"/><Relationship Id="rId773" Type="http://schemas.openxmlformats.org/officeDocument/2006/relationships/hyperlink" Target="mailto:diego.maccarelli@vedrai.com" TargetMode="External"/><Relationship Id="rId1196" Type="http://schemas.openxmlformats.org/officeDocument/2006/relationships/hyperlink" Target="mailto:a.fiorese@adacta.it" TargetMode="External"/><Relationship Id="rId1417" Type="http://schemas.openxmlformats.org/officeDocument/2006/relationships/hyperlink" Target="mailto:ndl@italianangels.net" TargetMode="External"/><Relationship Id="rId121" Type="http://schemas.openxmlformats.org/officeDocument/2006/relationships/hyperlink" Target="mailto:domenico.nesci@lventuregroup.com" TargetMode="External"/><Relationship Id="rId219" Type="http://schemas.openxmlformats.org/officeDocument/2006/relationships/hyperlink" Target="mailto:tommaso.rossi@sogesmerchant.eu" TargetMode="External"/><Relationship Id="rId426" Type="http://schemas.openxmlformats.org/officeDocument/2006/relationships/hyperlink" Target="mailto:antonio@thefoodcons.com" TargetMode="External"/><Relationship Id="rId633" Type="http://schemas.openxmlformats.org/officeDocument/2006/relationships/hyperlink" Target="mailto:adriano@solho.eu" TargetMode="External"/><Relationship Id="rId980" Type="http://schemas.openxmlformats.org/officeDocument/2006/relationships/hyperlink" Target="mailto:giulio.valiante@gmail.com" TargetMode="External"/><Relationship Id="rId1056" Type="http://schemas.openxmlformats.org/officeDocument/2006/relationships/hyperlink" Target="mailto:uberto@exept.it" TargetMode="External"/><Relationship Id="rId1263" Type="http://schemas.openxmlformats.org/officeDocument/2006/relationships/hyperlink" Target="mailto:francesco.meneschincheri@bizplace.it" TargetMode="External"/><Relationship Id="rId840" Type="http://schemas.openxmlformats.org/officeDocument/2006/relationships/hyperlink" Target="mailto:jacopo@rozes.it" TargetMode="External"/><Relationship Id="rId938" Type="http://schemas.openxmlformats.org/officeDocument/2006/relationships/hyperlink" Target="mailto:monica.casu@cgcapital.it" TargetMode="External"/><Relationship Id="rId1470" Type="http://schemas.openxmlformats.org/officeDocument/2006/relationships/hyperlink" Target="mailto:marco.solieri@minervasys.tech" TargetMode="External"/><Relationship Id="rId1568" Type="http://schemas.openxmlformats.org/officeDocument/2006/relationships/hyperlink" Target="mailto:alessandro@alessandrorimassa.com" TargetMode="External"/><Relationship Id="rId67" Type="http://schemas.openxmlformats.org/officeDocument/2006/relationships/hyperlink" Target="mailto:mario@marioway.com" TargetMode="External"/><Relationship Id="rId272" Type="http://schemas.openxmlformats.org/officeDocument/2006/relationships/hyperlink" Target="mailto:a.nessi@ramusfidinam.com" TargetMode="External"/><Relationship Id="rId577" Type="http://schemas.openxmlformats.org/officeDocument/2006/relationships/hyperlink" Target="mailto:fmondini@crossborder.it" TargetMode="External"/><Relationship Id="rId700" Type="http://schemas.openxmlformats.org/officeDocument/2006/relationships/hyperlink" Target="mailto:elisa.masera@hotmail.it" TargetMode="External"/><Relationship Id="rId1123" Type="http://schemas.openxmlformats.org/officeDocument/2006/relationships/hyperlink" Target="mailto:fmondini@growthcapital.vc" TargetMode="External"/><Relationship Id="rId1330" Type="http://schemas.openxmlformats.org/officeDocument/2006/relationships/hyperlink" Target="mailto:giuliano.maestranzi@taxconsulting.tn.it" TargetMode="External"/><Relationship Id="rId1428" Type="http://schemas.openxmlformats.org/officeDocument/2006/relationships/hyperlink" Target="mailto:pilomb54@gmail.com" TargetMode="External"/><Relationship Id="rId132" Type="http://schemas.openxmlformats.org/officeDocument/2006/relationships/hyperlink" Target="mailto:andrea.spaggiari@rollingpandas.it" TargetMode="External"/><Relationship Id="rId784" Type="http://schemas.openxmlformats.org/officeDocument/2006/relationships/hyperlink" Target="mailto:ferdinando.meo@younit.it" TargetMode="External"/><Relationship Id="rId991" Type="http://schemas.openxmlformats.org/officeDocument/2006/relationships/hyperlink" Target="mailto:giulia.fazzini@lventuregroup.com" TargetMode="External"/><Relationship Id="rId1067" Type="http://schemas.openxmlformats.org/officeDocument/2006/relationships/hyperlink" Target="mailto:tommaso.migliore@mdotm.eu" TargetMode="External"/><Relationship Id="rId437" Type="http://schemas.openxmlformats.org/officeDocument/2006/relationships/hyperlink" Target="mailto:investors@financialresearches.com" TargetMode="External"/><Relationship Id="rId644" Type="http://schemas.openxmlformats.org/officeDocument/2006/relationships/hyperlink" Target="mailto:info@fl%20ade.it" TargetMode="External"/><Relationship Id="rId851" Type="http://schemas.openxmlformats.org/officeDocument/2006/relationships/hyperlink" Target="mailto:Stefano.onofri@cubbit.io" TargetMode="External"/><Relationship Id="rId1274" Type="http://schemas.openxmlformats.org/officeDocument/2006/relationships/hyperlink" Target="mailto:sanda@obloo.vc" TargetMode="External"/><Relationship Id="rId1481" Type="http://schemas.openxmlformats.org/officeDocument/2006/relationships/hyperlink" Target="mailto:gaja@sellup.cloud" TargetMode="External"/><Relationship Id="rId1579" Type="http://schemas.openxmlformats.org/officeDocument/2006/relationships/hyperlink" Target="mailto:Francesco.VILLA@levillagebyca.com" TargetMode="External"/><Relationship Id="rId283" Type="http://schemas.openxmlformats.org/officeDocument/2006/relationships/hyperlink" Target="mailto:nicola@pigro.ai" TargetMode="External"/><Relationship Id="rId490" Type="http://schemas.openxmlformats.org/officeDocument/2006/relationships/hyperlink" Target="mailto:gg@giuseppegullo.it" TargetMode="External"/><Relationship Id="rId504" Type="http://schemas.openxmlformats.org/officeDocument/2006/relationships/hyperlink" Target="mailto:gzucchetti@kpmg.it" TargetMode="External"/><Relationship Id="rId711" Type="http://schemas.openxmlformats.org/officeDocument/2006/relationships/hyperlink" Target="mailto:daniladestefano@unobravo.com" TargetMode="External"/><Relationship Id="rId949" Type="http://schemas.openxmlformats.org/officeDocument/2006/relationships/hyperlink" Target="mailto:nmuzzana@thymosbc.com" TargetMode="External"/><Relationship Id="rId1134" Type="http://schemas.openxmlformats.org/officeDocument/2006/relationships/hyperlink" Target="mailto:luigi.gado@digitalbrokerage.eu" TargetMode="External"/><Relationship Id="rId1341" Type="http://schemas.openxmlformats.org/officeDocument/2006/relationships/hyperlink" Target="mailto:federico@leasy.pro" TargetMode="External"/><Relationship Id="rId78" Type="http://schemas.openxmlformats.org/officeDocument/2006/relationships/hyperlink" Target="mailto:f.pescatori@giottosim.it" TargetMode="External"/><Relationship Id="rId143" Type="http://schemas.openxmlformats.org/officeDocument/2006/relationships/hyperlink" Target="mailto:paolo.santoro.advisor@gmail.com" TargetMode="External"/><Relationship Id="rId350" Type="http://schemas.openxmlformats.org/officeDocument/2006/relationships/hyperlink" Target="mailto:gdalpiva@translinkcf.it" TargetMode="External"/><Relationship Id="rId588" Type="http://schemas.openxmlformats.org/officeDocument/2006/relationships/hyperlink" Target="mailto:a.antal@userbot.ai" TargetMode="External"/><Relationship Id="rId795" Type="http://schemas.openxmlformats.org/officeDocument/2006/relationships/hyperlink" Target="mailto:info@weagle.it" TargetMode="External"/><Relationship Id="rId809" Type="http://schemas.openxmlformats.org/officeDocument/2006/relationships/hyperlink" Target="mailto:davide@hrcoffee.it" TargetMode="External"/><Relationship Id="rId1201" Type="http://schemas.openxmlformats.org/officeDocument/2006/relationships/hyperlink" Target="mailto:luigi.nicastro@mazars.it" TargetMode="External"/><Relationship Id="rId1439" Type="http://schemas.openxmlformats.org/officeDocument/2006/relationships/hyperlink" Target="mailto:segreteria@dealset.it" TargetMode="External"/><Relationship Id="rId9" Type="http://schemas.openxmlformats.org/officeDocument/2006/relationships/hyperlink" Target="mailto:francesco.ricci@at-drones.com" TargetMode="External"/><Relationship Id="rId210" Type="http://schemas.openxmlformats.org/officeDocument/2006/relationships/hyperlink" Target="mailto:tiziana.perrino@nrg4you.it" TargetMode="External"/><Relationship Id="rId448" Type="http://schemas.openxmlformats.org/officeDocument/2006/relationships/hyperlink" Target="mailto:NGrogan@ardentadvisors.com" TargetMode="External"/><Relationship Id="rId655" Type="http://schemas.openxmlformats.org/officeDocument/2006/relationships/hyperlink" Target="mailto:giorgio@tatatu.com" TargetMode="External"/><Relationship Id="rId862" Type="http://schemas.openxmlformats.org/officeDocument/2006/relationships/hyperlink" Target="mailto:ltiberi@crono.one" TargetMode="External"/><Relationship Id="rId1078" Type="http://schemas.openxmlformats.org/officeDocument/2006/relationships/hyperlink" Target="mailto:apirisi@20energy.it" TargetMode="External"/><Relationship Id="rId1285" Type="http://schemas.openxmlformats.org/officeDocument/2006/relationships/hyperlink" Target="mailto:alessia@itslitbox.com" TargetMode="External"/><Relationship Id="rId1492" Type="http://schemas.openxmlformats.org/officeDocument/2006/relationships/hyperlink" Target="mailto:Annachiara.Meschi@gellify.com" TargetMode="External"/><Relationship Id="rId1506" Type="http://schemas.openxmlformats.org/officeDocument/2006/relationships/hyperlink" Target="mailto:firpo.stefano@gmail.com" TargetMode="External"/><Relationship Id="rId294" Type="http://schemas.openxmlformats.org/officeDocument/2006/relationships/hyperlink" Target="mailto:luca.sini@edgarsc.com" TargetMode="External"/><Relationship Id="rId308" Type="http://schemas.openxmlformats.org/officeDocument/2006/relationships/hyperlink" Target="mailto:a.nasciuti@kpi6.com" TargetMode="External"/><Relationship Id="rId515" Type="http://schemas.openxmlformats.org/officeDocument/2006/relationships/hyperlink" Target="mailto:rfisogni@gmail.com" TargetMode="External"/><Relationship Id="rId722" Type="http://schemas.openxmlformats.org/officeDocument/2006/relationships/hyperlink" Target="mailto:roberta.ferretti@joiupp.com" TargetMode="External"/><Relationship Id="rId1145" Type="http://schemas.openxmlformats.org/officeDocument/2006/relationships/hyperlink" Target="mailto:edmondo.sparano@digitalmagics.com" TargetMode="External"/><Relationship Id="rId1352" Type="http://schemas.openxmlformats.org/officeDocument/2006/relationships/hyperlink" Target="mailto:manuel.urzi@startupgeeks.it" TargetMode="External"/><Relationship Id="rId89" Type="http://schemas.openxmlformats.org/officeDocument/2006/relationships/hyperlink" Target="mailto:r.gammino@backtowork24.com" TargetMode="External"/><Relationship Id="rId154" Type="http://schemas.openxmlformats.org/officeDocument/2006/relationships/hyperlink" Target="mailto:simon.botto@daybreakhotels.com" TargetMode="External"/><Relationship Id="rId361" Type="http://schemas.openxmlformats.org/officeDocument/2006/relationships/hyperlink" Target="mailto:ndl@italianangels.net" TargetMode="External"/><Relationship Id="rId599" Type="http://schemas.openxmlformats.org/officeDocument/2006/relationships/hyperlink" Target="mailto:l.fagiani@springplus.it" TargetMode="External"/><Relationship Id="rId1005" Type="http://schemas.openxmlformats.org/officeDocument/2006/relationships/hyperlink" Target="mailto:alessandra@heavenoat.com" TargetMode="External"/><Relationship Id="rId1212" Type="http://schemas.openxmlformats.org/officeDocument/2006/relationships/hyperlink" Target="mailto:r.neri@byom.it" TargetMode="External"/><Relationship Id="rId459" Type="http://schemas.openxmlformats.org/officeDocument/2006/relationships/hyperlink" Target="mailto:giulio.piccione@lventuregroup.com" TargetMode="External"/><Relationship Id="rId666" Type="http://schemas.openxmlformats.org/officeDocument/2006/relationships/hyperlink" Target="mailto:enrico@Startupgym.it" TargetMode="External"/><Relationship Id="rId873" Type="http://schemas.openxmlformats.org/officeDocument/2006/relationships/hyperlink" Target="mailto:giovannipinelli@gmail.com" TargetMode="External"/><Relationship Id="rId1089" Type="http://schemas.openxmlformats.org/officeDocument/2006/relationships/hyperlink" Target="mailto:communications@mondialbonyservice.it" TargetMode="External"/><Relationship Id="rId1296" Type="http://schemas.openxmlformats.org/officeDocument/2006/relationships/hyperlink" Target="mailto:sanda@obloo.vc" TargetMode="External"/><Relationship Id="rId1517" Type="http://schemas.openxmlformats.org/officeDocument/2006/relationships/hyperlink" Target="mailto:federica.turrisi@hotmail.it" TargetMode="External"/><Relationship Id="rId16" Type="http://schemas.openxmlformats.org/officeDocument/2006/relationships/hyperlink" Target="mailto:luciano.martinoli@gmail.com" TargetMode="External"/><Relationship Id="rId221" Type="http://schemas.openxmlformats.org/officeDocument/2006/relationships/hyperlink" Target="mailto:jegor@checkoutfree.it" TargetMode="External"/><Relationship Id="rId319" Type="http://schemas.openxmlformats.org/officeDocument/2006/relationships/hyperlink" Target="mailto:stephen@rueoneinvestments.org" TargetMode="External"/><Relationship Id="rId526" Type="http://schemas.openxmlformats.org/officeDocument/2006/relationships/hyperlink" Target="mailto:secondina.ravera@gmail.com" TargetMode="External"/><Relationship Id="rId1156" Type="http://schemas.openxmlformats.org/officeDocument/2006/relationships/hyperlink" Target="mailto:CBerretti@tamburi.it" TargetMode="External"/><Relationship Id="rId1363" Type="http://schemas.openxmlformats.org/officeDocument/2006/relationships/hyperlink" Target="mailto:stanislao.grazioso@unina.it" TargetMode="External"/><Relationship Id="rId733" Type="http://schemas.openxmlformats.org/officeDocument/2006/relationships/hyperlink" Target="mailto:sauletta@phoenixadvisory.eu" TargetMode="External"/><Relationship Id="rId940" Type="http://schemas.openxmlformats.org/officeDocument/2006/relationships/hyperlink" Target="mailto:maurizio.vendramini@mydraco.biz" TargetMode="External"/><Relationship Id="rId1016" Type="http://schemas.openxmlformats.org/officeDocument/2006/relationships/hyperlink" Target="mailto:omar.cadamuro@cyclica.it" TargetMode="External"/><Relationship Id="rId1570" Type="http://schemas.openxmlformats.org/officeDocument/2006/relationships/hyperlink" Target="mailto:antonello.bartolone@humanwe.it" TargetMode="External"/><Relationship Id="rId165" Type="http://schemas.openxmlformats.org/officeDocument/2006/relationships/hyperlink" Target="mailto:pasquale@snowitapp.com" TargetMode="External"/><Relationship Id="rId372" Type="http://schemas.openxmlformats.org/officeDocument/2006/relationships/hyperlink" Target="mailto:zani.massani@gmail.com" TargetMode="External"/><Relationship Id="rId677" Type="http://schemas.openxmlformats.org/officeDocument/2006/relationships/hyperlink" Target="mailto:a.bartolucci@besafegroup.com" TargetMode="External"/><Relationship Id="rId800" Type="http://schemas.openxmlformats.org/officeDocument/2006/relationships/hyperlink" Target="mailto:elisa@myfuturely.com" TargetMode="External"/><Relationship Id="rId1223" Type="http://schemas.openxmlformats.org/officeDocument/2006/relationships/hyperlink" Target="mailto:Marco@nexocorp.com" TargetMode="External"/><Relationship Id="rId1430" Type="http://schemas.openxmlformats.org/officeDocument/2006/relationships/hyperlink" Target="mailto:roberto@roadsofbeauty.com" TargetMode="External"/><Relationship Id="rId1528" Type="http://schemas.openxmlformats.org/officeDocument/2006/relationships/hyperlink" Target="mailto:nicolo@digitalcoci.com" TargetMode="External"/><Relationship Id="rId232" Type="http://schemas.openxmlformats.org/officeDocument/2006/relationships/hyperlink" Target="mailto:riccardialfonso@yahoo.it" TargetMode="External"/><Relationship Id="rId884" Type="http://schemas.openxmlformats.org/officeDocument/2006/relationships/hyperlink" Target="mailto:giovanni.caroli@gcadvisory.me" TargetMode="External"/><Relationship Id="rId27" Type="http://schemas.openxmlformats.org/officeDocument/2006/relationships/hyperlink" Target="mailto:raffaello.bolognesi@gmail.com" TargetMode="External"/><Relationship Id="rId537" Type="http://schemas.openxmlformats.org/officeDocument/2006/relationships/hyperlink" Target="mailto:carlo@pickmealup.com" TargetMode="External"/><Relationship Id="rId744" Type="http://schemas.openxmlformats.org/officeDocument/2006/relationships/hyperlink" Target="mailto:giuseppe@startlabservice.it" TargetMode="External"/><Relationship Id="rId951" Type="http://schemas.openxmlformats.org/officeDocument/2006/relationships/hyperlink" Target="mailto:dario@calton.io" TargetMode="External"/><Relationship Id="rId1167" Type="http://schemas.openxmlformats.org/officeDocument/2006/relationships/hyperlink" Target="mailto:victoria.ceccaroni@deckx.app" TargetMode="External"/><Relationship Id="rId1374" Type="http://schemas.openxmlformats.org/officeDocument/2006/relationships/hyperlink" Target="mailto:ndl@italianangels.net" TargetMode="External"/><Relationship Id="rId1581" Type="http://schemas.openxmlformats.org/officeDocument/2006/relationships/hyperlink" Target="mailto:Francesco.VILLA@levillagebyca.com" TargetMode="External"/><Relationship Id="rId80" Type="http://schemas.openxmlformats.org/officeDocument/2006/relationships/hyperlink" Target="mailto:ignazio.rocco@credim%20i.com" TargetMode="External"/><Relationship Id="rId176" Type="http://schemas.openxmlformats.org/officeDocument/2006/relationships/hyperlink" Target="mailto:alessandro.piccioni@pbtechnology.co" TargetMode="External"/><Relationship Id="rId383" Type="http://schemas.openxmlformats.org/officeDocument/2006/relationships/hyperlink" Target="mailto:l.defabio@lazioinnova.it]" TargetMode="External"/><Relationship Id="rId590" Type="http://schemas.openxmlformats.org/officeDocument/2006/relationships/hyperlink" Target="mailto:fmondini@crossborder.it" TargetMode="External"/><Relationship Id="rId604" Type="http://schemas.openxmlformats.org/officeDocument/2006/relationships/hyperlink" Target="mailto:decaro@volanogroup.com" TargetMode="External"/><Relationship Id="rId811" Type="http://schemas.openxmlformats.org/officeDocument/2006/relationships/hyperlink" Target="mailto:andrea@aptus.ai" TargetMode="External"/><Relationship Id="rId1027" Type="http://schemas.openxmlformats.org/officeDocument/2006/relationships/hyperlink" Target="mailto:finance2@sidagroup.com" TargetMode="External"/><Relationship Id="rId1234" Type="http://schemas.openxmlformats.org/officeDocument/2006/relationships/hyperlink" Target="mailto:m.sandoli@ditanno.it" TargetMode="External"/><Relationship Id="rId1441" Type="http://schemas.openxmlformats.org/officeDocument/2006/relationships/hyperlink" Target="mailto:segreteria@dealset.it" TargetMode="External"/><Relationship Id="rId243" Type="http://schemas.openxmlformats.org/officeDocument/2006/relationships/hyperlink" Target="mailto:guido.consoli@prestofood.it" TargetMode="External"/><Relationship Id="rId450" Type="http://schemas.openxmlformats.org/officeDocument/2006/relationships/hyperlink" Target="mailto:danilo@coderblock.com" TargetMode="External"/><Relationship Id="rId688" Type="http://schemas.openxmlformats.org/officeDocument/2006/relationships/hyperlink" Target="mailto:g.ottolina@zagocosmetics.com" TargetMode="External"/><Relationship Id="rId895" Type="http://schemas.openxmlformats.org/officeDocument/2006/relationships/hyperlink" Target="mailto:claudio.giuliano@innogestcapital.com" TargetMode="External"/><Relationship Id="rId909" Type="http://schemas.openxmlformats.org/officeDocument/2006/relationships/hyperlink" Target="mailto:simone.ranucci@yolo-group.com" TargetMode="External"/><Relationship Id="rId1080" Type="http://schemas.openxmlformats.org/officeDocument/2006/relationships/hyperlink" Target="mailto:ilaria.pigazzini@arcan.tech" TargetMode="External"/><Relationship Id="rId1301" Type="http://schemas.openxmlformats.org/officeDocument/2006/relationships/hyperlink" Target="mailto:r.maldacea@confindustria.it" TargetMode="External"/><Relationship Id="rId1539" Type="http://schemas.openxmlformats.org/officeDocument/2006/relationships/hyperlink" Target="mailto:andrea@startupwiseguys.com" TargetMode="External"/><Relationship Id="rId38" Type="http://schemas.openxmlformats.org/officeDocument/2006/relationships/hyperlink" Target="mailto:p.luceri@laward.legal" TargetMode="External"/><Relationship Id="rId103" Type="http://schemas.openxmlformats.org/officeDocument/2006/relationships/hyperlink" Target="mailto:ruben@digitallove.tech" TargetMode="External"/><Relationship Id="rId310" Type="http://schemas.openxmlformats.org/officeDocument/2006/relationships/hyperlink" Target="mailto:tommaso.doninelli@hakuna.cloud" TargetMode="External"/><Relationship Id="rId548" Type="http://schemas.openxmlformats.org/officeDocument/2006/relationships/hyperlink" Target="mailto:loris@entrepreniston.com" TargetMode="External"/><Relationship Id="rId755" Type="http://schemas.openxmlformats.org/officeDocument/2006/relationships/hyperlink" Target="mailto:g.bagnara@agraria.it" TargetMode="External"/><Relationship Id="rId962" Type="http://schemas.openxmlformats.org/officeDocument/2006/relationships/hyperlink" Target="mailto:francesco.inguscio@rainmakers.it" TargetMode="External"/><Relationship Id="rId1178" Type="http://schemas.openxmlformats.org/officeDocument/2006/relationships/hyperlink" Target="mailto:marcoditonto@ftnetsrl.it" TargetMode="External"/><Relationship Id="rId1385" Type="http://schemas.openxmlformats.org/officeDocument/2006/relationships/hyperlink" Target="mailto:consultingstudiomc@gmail.com" TargetMode="External"/><Relationship Id="rId1592" Type="http://schemas.openxmlformats.org/officeDocument/2006/relationships/printerSettings" Target="../printerSettings/printerSettings1.bin"/><Relationship Id="rId91" Type="http://schemas.openxmlformats.org/officeDocument/2006/relationships/hyperlink" Target="mailto:yaw.ofe@23andchapel.com" TargetMode="External"/><Relationship Id="rId187" Type="http://schemas.openxmlformats.org/officeDocument/2006/relationships/hyperlink" Target="mailto:raffaele.perrone@pwc.com" TargetMode="External"/><Relationship Id="rId394" Type="http://schemas.openxmlformats.org/officeDocument/2006/relationships/hyperlink" Target="mailto:giordano.prandelli@iebs.it" TargetMode="External"/><Relationship Id="rId408" Type="http://schemas.openxmlformats.org/officeDocument/2006/relationships/hyperlink" Target="mailto:giancarlodonadio82@gmail.com" TargetMode="External"/><Relationship Id="rId615" Type="http://schemas.openxmlformats.org/officeDocument/2006/relationships/hyperlink" Target="mailto:filippo@midapiu.it" TargetMode="External"/><Relationship Id="rId822" Type="http://schemas.openxmlformats.org/officeDocument/2006/relationships/hyperlink" Target="mailto:marco@foorban.com" TargetMode="External"/><Relationship Id="rId1038" Type="http://schemas.openxmlformats.org/officeDocument/2006/relationships/hyperlink" Target="mailto:fabio@truescreen.app" TargetMode="External"/><Relationship Id="rId1245" Type="http://schemas.openxmlformats.org/officeDocument/2006/relationships/hyperlink" Target="mailto:giacomo@eventvm.it" TargetMode="External"/><Relationship Id="rId1452" Type="http://schemas.openxmlformats.org/officeDocument/2006/relationships/hyperlink" Target="mailto:fabiobravi@gmail.com" TargetMode="External"/><Relationship Id="rId254" Type="http://schemas.openxmlformats.org/officeDocument/2006/relationships/hyperlink" Target="mailto:gsestili@vincix.com" TargetMode="External"/><Relationship Id="rId699" Type="http://schemas.openxmlformats.org/officeDocument/2006/relationships/hyperlink" Target="mailto:gloria.seveso@gmail.com" TargetMode="External"/><Relationship Id="rId1091" Type="http://schemas.openxmlformats.org/officeDocument/2006/relationships/hyperlink" Target="mailto:m.pascarella@fpcorporatefinance.eu" TargetMode="External"/><Relationship Id="rId1105" Type="http://schemas.openxmlformats.org/officeDocument/2006/relationships/hyperlink" Target="mailto:riccardo.sciortino@tutornow.it" TargetMode="External"/><Relationship Id="rId1312" Type="http://schemas.openxmlformats.org/officeDocument/2006/relationships/hyperlink" Target="mailto:marta.galli@mailmga.com" TargetMode="External"/><Relationship Id="rId49" Type="http://schemas.openxmlformats.org/officeDocument/2006/relationships/hyperlink" Target="mailto:massimo.micangeli@intecs.it" TargetMode="External"/><Relationship Id="rId114" Type="http://schemas.openxmlformats.org/officeDocument/2006/relationships/hyperlink" Target="mailto:luca.maran@deacapital.com" TargetMode="External"/><Relationship Id="rId461" Type="http://schemas.openxmlformats.org/officeDocument/2006/relationships/hyperlink" Target="mailto:giulio.piccione@lventuregroup.com" TargetMode="External"/><Relationship Id="rId559" Type="http://schemas.openxmlformats.org/officeDocument/2006/relationships/hyperlink" Target="mailto:federicoma.caligaris@cdiglobal.com" TargetMode="External"/><Relationship Id="rId766" Type="http://schemas.openxmlformats.org/officeDocument/2006/relationships/hyperlink" Target="mailto:Gianluca.Galgano@it.ey.com" TargetMode="External"/><Relationship Id="rId1189" Type="http://schemas.openxmlformats.org/officeDocument/2006/relationships/hyperlink" Target="mailto:s.quaglia@pkf-tclsquare.it" TargetMode="External"/><Relationship Id="rId1396" Type="http://schemas.openxmlformats.org/officeDocument/2006/relationships/hyperlink" Target="mailto:anna@ciaoelsa.com" TargetMode="External"/><Relationship Id="rId198" Type="http://schemas.openxmlformats.org/officeDocument/2006/relationships/hyperlink" Target="mailto:investing@nutrixrevolution.com" TargetMode="External"/><Relationship Id="rId321" Type="http://schemas.openxmlformats.org/officeDocument/2006/relationships/hyperlink" Target="mailto:a.caluzzi@growingpower.ch" TargetMode="External"/><Relationship Id="rId419" Type="http://schemas.openxmlformats.org/officeDocument/2006/relationships/hyperlink" Target="mailto:farhad.mohammadi@mamazen.it" TargetMode="External"/><Relationship Id="rId626" Type="http://schemas.openxmlformats.org/officeDocument/2006/relationships/hyperlink" Target="mailto:massimo.giacomino@arkios.it" TargetMode="External"/><Relationship Id="rId973" Type="http://schemas.openxmlformats.org/officeDocument/2006/relationships/hyperlink" Target="mailto:andrea.giannuzzi@foolfarm.com" TargetMode="External"/><Relationship Id="rId1049" Type="http://schemas.openxmlformats.org/officeDocument/2006/relationships/hyperlink" Target="mailto:davide@ring33.com" TargetMode="External"/><Relationship Id="rId1256" Type="http://schemas.openxmlformats.org/officeDocument/2006/relationships/hyperlink" Target="mailto:dimartino@volanogroup.com" TargetMode="External"/><Relationship Id="rId833" Type="http://schemas.openxmlformats.org/officeDocument/2006/relationships/hyperlink" Target="mailto:sergio.donadio@bancafinint.com" TargetMode="External"/><Relationship Id="rId1116" Type="http://schemas.openxmlformats.org/officeDocument/2006/relationships/hyperlink" Target="mailto:nmuzzana@thymosbc.com" TargetMode="External"/><Relationship Id="rId1463" Type="http://schemas.openxmlformats.org/officeDocument/2006/relationships/hyperlink" Target="mailto:ndl@italianangels.net" TargetMode="External"/><Relationship Id="rId265" Type="http://schemas.openxmlformats.org/officeDocument/2006/relationships/hyperlink" Target="mailto:claudio@verado.com" TargetMode="External"/><Relationship Id="rId472" Type="http://schemas.openxmlformats.org/officeDocument/2006/relationships/hyperlink" Target="mailto:bettineschi@Altovalore.net" TargetMode="External"/><Relationship Id="rId900" Type="http://schemas.openxmlformats.org/officeDocument/2006/relationships/hyperlink" Target="mailto:paolo.manetta@relender.it" TargetMode="External"/><Relationship Id="rId1323" Type="http://schemas.openxmlformats.org/officeDocument/2006/relationships/hyperlink" Target="mailto:domenico.cassitta@radoff.life" TargetMode="External"/><Relationship Id="rId1530" Type="http://schemas.openxmlformats.org/officeDocument/2006/relationships/hyperlink" Target="mailto:michele.sibio@innovative-rfk.it" TargetMode="External"/><Relationship Id="rId125" Type="http://schemas.openxmlformats.org/officeDocument/2006/relationships/hyperlink" Target="mailto:luca@aliveshoe%20s.com" TargetMode="External"/><Relationship Id="rId332" Type="http://schemas.openxmlformats.org/officeDocument/2006/relationships/hyperlink" Target="mailto:fmondini@crossborder.it" TargetMode="External"/><Relationship Id="rId777" Type="http://schemas.openxmlformats.org/officeDocument/2006/relationships/hyperlink" Target="mailto:matteo@bike-room.com" TargetMode="External"/><Relationship Id="rId984" Type="http://schemas.openxmlformats.org/officeDocument/2006/relationships/hyperlink" Target="mailto:federico@zwap.in" TargetMode="External"/><Relationship Id="rId637" Type="http://schemas.openxmlformats.org/officeDocument/2006/relationships/hyperlink" Target="mailto:3bee.federico@gmail.com" TargetMode="External"/><Relationship Id="rId844" Type="http://schemas.openxmlformats.org/officeDocument/2006/relationships/hyperlink" Target="mailto:enrico.maini@moviri.com" TargetMode="External"/><Relationship Id="rId1267" Type="http://schemas.openxmlformats.org/officeDocument/2006/relationships/hyperlink" Target="mailto:lorenzofrollini@flywallet.it" TargetMode="External"/><Relationship Id="rId1474" Type="http://schemas.openxmlformats.org/officeDocument/2006/relationships/hyperlink" Target="mailto:a.peluso@proscaenia.it" TargetMode="External"/><Relationship Id="rId276" Type="http://schemas.openxmlformats.org/officeDocument/2006/relationships/hyperlink" Target="mailto:fepapa83@gmail.com" TargetMode="External"/><Relationship Id="rId483" Type="http://schemas.openxmlformats.org/officeDocument/2006/relationships/hyperlink" Target="mailto:renato.salsa@it.ey.com" TargetMode="External"/><Relationship Id="rId690" Type="http://schemas.openxmlformats.org/officeDocument/2006/relationships/hyperlink" Target="mailto:maurizio.vendramini@mydraco.biz]" TargetMode="External"/><Relationship Id="rId704" Type="http://schemas.openxmlformats.org/officeDocument/2006/relationships/hyperlink" Target="mailto:valerio@fintechjobs.today" TargetMode="External"/><Relationship Id="rId911" Type="http://schemas.openxmlformats.org/officeDocument/2006/relationships/hyperlink" Target="mailto:alessandro@altacucina.co" TargetMode="External"/><Relationship Id="rId1127" Type="http://schemas.openxmlformats.org/officeDocument/2006/relationships/hyperlink" Target="mailto:andreatognoli@wittypower.com" TargetMode="External"/><Relationship Id="rId1334" Type="http://schemas.openxmlformats.org/officeDocument/2006/relationships/hyperlink" Target="mailto:ebazzy2021@gmail.com" TargetMode="External"/><Relationship Id="rId1541" Type="http://schemas.openxmlformats.org/officeDocument/2006/relationships/hyperlink" Target="mailto:sara.falcone@cdiglobal.com" TargetMode="External"/><Relationship Id="rId40" Type="http://schemas.openxmlformats.org/officeDocument/2006/relationships/hyperlink" Target="mailto:martina@mukako.com" TargetMode="External"/><Relationship Id="rId136" Type="http://schemas.openxmlformats.org/officeDocument/2006/relationships/hyperlink" Target="mailto:simone.ranucci@yolo-insurance.com" TargetMode="External"/><Relationship Id="rId343" Type="http://schemas.openxmlformats.org/officeDocument/2006/relationships/hyperlink" Target="mailto:team@capitalventureconsulting.com" TargetMode="External"/><Relationship Id="rId550" Type="http://schemas.openxmlformats.org/officeDocument/2006/relationships/hyperlink" Target="mailto:andrea.pomente@nodriver.ai" TargetMode="External"/><Relationship Id="rId788" Type="http://schemas.openxmlformats.org/officeDocument/2006/relationships/hyperlink" Target="mailto:federico.prugnoli@wetacoo.com" TargetMode="External"/><Relationship Id="rId995" Type="http://schemas.openxmlformats.org/officeDocument/2006/relationships/hyperlink" Target="mailto:maurizio.vendramini@mydraco.biz" TargetMode="External"/><Relationship Id="rId1180" Type="http://schemas.openxmlformats.org/officeDocument/2006/relationships/hyperlink" Target="mailto:andrea@houseplus.it" TargetMode="External"/><Relationship Id="rId1401" Type="http://schemas.openxmlformats.org/officeDocument/2006/relationships/hyperlink" Target="mailto:g.quaglia@ider.com" TargetMode="External"/><Relationship Id="rId203" Type="http://schemas.openxmlformats.org/officeDocument/2006/relationships/hyperlink" Target="mailto:gperrotta@hamiltonvc.com" TargetMode="External"/><Relationship Id="rId648" Type="http://schemas.openxmlformats.org/officeDocument/2006/relationships/hyperlink" Target="mailto:maurizio.rea@aerariumchain.com" TargetMode="External"/><Relationship Id="rId855" Type="http://schemas.openxmlformats.org/officeDocument/2006/relationships/hyperlink" Target="mailto:l.adamo@automyo.com" TargetMode="External"/><Relationship Id="rId1040" Type="http://schemas.openxmlformats.org/officeDocument/2006/relationships/hyperlink" Target="mailto:gfronze@elemento.cloud" TargetMode="External"/><Relationship Id="rId1278" Type="http://schemas.openxmlformats.org/officeDocument/2006/relationships/hyperlink" Target="mailto:serena.mignucci@bufaga.com" TargetMode="External"/><Relationship Id="rId1485" Type="http://schemas.openxmlformats.org/officeDocument/2006/relationships/hyperlink" Target="mailto:ndl@italianangels.net" TargetMode="External"/><Relationship Id="rId287" Type="http://schemas.openxmlformats.org/officeDocument/2006/relationships/hyperlink" Target="mailto:alessandro.tosi@kobofunds.com" TargetMode="External"/><Relationship Id="rId410" Type="http://schemas.openxmlformats.org/officeDocument/2006/relationships/hyperlink" Target="mailto:a.lipari@miaburton.com" TargetMode="External"/><Relationship Id="rId494" Type="http://schemas.openxmlformats.org/officeDocument/2006/relationships/hyperlink" Target="mailto:fabio@cubecontrols.com" TargetMode="External"/><Relationship Id="rId508" Type="http://schemas.openxmlformats.org/officeDocument/2006/relationships/hyperlink" Target="mailto:gianni.baroni@cyberguru.eu" TargetMode="External"/><Relationship Id="rId715" Type="http://schemas.openxmlformats.org/officeDocument/2006/relationships/hyperlink" Target="mailto:francesco.dantonio@integraesim.it" TargetMode="External"/><Relationship Id="rId922" Type="http://schemas.openxmlformats.org/officeDocument/2006/relationships/hyperlink" Target="mailto:s.andreani@nuwatech.com" TargetMode="External"/><Relationship Id="rId1138" Type="http://schemas.openxmlformats.org/officeDocument/2006/relationships/hyperlink" Target="mailto:alessioautore@gmail.com" TargetMode="External"/><Relationship Id="rId1345" Type="http://schemas.openxmlformats.org/officeDocument/2006/relationships/hyperlink" Target="mailto:norberto.salza@libero.it" TargetMode="External"/><Relationship Id="rId1552" Type="http://schemas.openxmlformats.org/officeDocument/2006/relationships/hyperlink" Target="mailto:coo@lexcapital.it" TargetMode="External"/><Relationship Id="rId147" Type="http://schemas.openxmlformats.org/officeDocument/2006/relationships/hyperlink" Target="mailto:paolo.gorgoglione@tobevy.it" TargetMode="External"/><Relationship Id="rId354" Type="http://schemas.openxmlformats.org/officeDocument/2006/relationships/hyperlink" Target="mailto:marco.addezio@azimut.it" TargetMode="External"/><Relationship Id="rId799" Type="http://schemas.openxmlformats.org/officeDocument/2006/relationships/hyperlink" Target="mailto:aleksandra@beyondthebox.it" TargetMode="External"/><Relationship Id="rId1191" Type="http://schemas.openxmlformats.org/officeDocument/2006/relationships/hyperlink" Target="mailto:kalif@joeycrowd.com" TargetMode="External"/><Relationship Id="rId1205" Type="http://schemas.openxmlformats.org/officeDocument/2006/relationships/hyperlink" Target="mailto:up2stars@intesasanpaolo.com" TargetMode="External"/><Relationship Id="rId51" Type="http://schemas.openxmlformats.org/officeDocument/2006/relationships/hyperlink" Target="mailto:ionafabio@me.com" TargetMode="External"/><Relationship Id="rId561" Type="http://schemas.openxmlformats.org/officeDocument/2006/relationships/hyperlink" Target="mailto:a.malgioglio@neverbuy.com" TargetMode="External"/><Relationship Id="rId659" Type="http://schemas.openxmlformats.org/officeDocument/2006/relationships/hyperlink" Target="mailto:f.campus@energyexpert.it" TargetMode="External"/><Relationship Id="rId866" Type="http://schemas.openxmlformats.org/officeDocument/2006/relationships/hyperlink" Target="mailto:gabriele@hercle.financial" TargetMode="External"/><Relationship Id="rId1289" Type="http://schemas.openxmlformats.org/officeDocument/2006/relationships/hyperlink" Target="mailto:prizzon@acube.avanzi.org" TargetMode="External"/><Relationship Id="rId1412" Type="http://schemas.openxmlformats.org/officeDocument/2006/relationships/hyperlink" Target="mailto:luca.petroni@petronegroup.com" TargetMode="External"/><Relationship Id="rId1496" Type="http://schemas.openxmlformats.org/officeDocument/2006/relationships/hyperlink" Target="mailto:luigi.casciaro@peekaboo.vision" TargetMode="External"/><Relationship Id="rId214" Type="http://schemas.openxmlformats.org/officeDocument/2006/relationships/hyperlink" Target="mailto:walter.defelice@gmail.com" TargetMode="External"/><Relationship Id="rId298" Type="http://schemas.openxmlformats.org/officeDocument/2006/relationships/hyperlink" Target="mailto:mariga@ocore.it" TargetMode="External"/><Relationship Id="rId421" Type="http://schemas.openxmlformats.org/officeDocument/2006/relationships/hyperlink" Target="mailto:info@memoryp.it" TargetMode="External"/><Relationship Id="rId519" Type="http://schemas.openxmlformats.org/officeDocument/2006/relationships/hyperlink" Target="mailto:enricogaia@studioenricogaia.it" TargetMode="External"/><Relationship Id="rId1051" Type="http://schemas.openxmlformats.org/officeDocument/2006/relationships/hyperlink" Target="mailto:c.pianura@audioboost.it" TargetMode="External"/><Relationship Id="rId1149" Type="http://schemas.openxmlformats.org/officeDocument/2006/relationships/hyperlink" Target="mailto:edmondo.sparano@digitalmagics.com" TargetMode="External"/><Relationship Id="rId1356" Type="http://schemas.openxmlformats.org/officeDocument/2006/relationships/hyperlink" Target="mailto:luigi.rinaldi@enrysisland.com" TargetMode="External"/><Relationship Id="rId158" Type="http://schemas.openxmlformats.org/officeDocument/2006/relationships/hyperlink" Target="mailto:CONSULENTI.daniello@bancagenerali.it" TargetMode="External"/><Relationship Id="rId726" Type="http://schemas.openxmlformats.org/officeDocument/2006/relationships/hyperlink" Target="mailto:federico@pascol.it" TargetMode="External"/><Relationship Id="rId933" Type="http://schemas.openxmlformats.org/officeDocument/2006/relationships/hyperlink" Target="mailto:giacomolibrizzi@gmail.com" TargetMode="External"/><Relationship Id="rId1009" Type="http://schemas.openxmlformats.org/officeDocument/2006/relationships/hyperlink" Target="mailto:luca.petroni@petronegroup.com" TargetMode="External"/><Relationship Id="rId1563" Type="http://schemas.openxmlformats.org/officeDocument/2006/relationships/hyperlink" Target="mailto:claudia.delmonte@socialfare.org" TargetMode="External"/><Relationship Id="rId62" Type="http://schemas.openxmlformats.org/officeDocument/2006/relationships/hyperlink" Target="mailto:g.rigato@anniapartners.it" TargetMode="External"/><Relationship Id="rId365" Type="http://schemas.openxmlformats.org/officeDocument/2006/relationships/hyperlink" Target="mailto:m.ambrosio@p101.it" TargetMode="External"/><Relationship Id="rId572" Type="http://schemas.openxmlformats.org/officeDocument/2006/relationships/hyperlink" Target="mailto:Fabiola.Pellegrini@klecha-co.com" TargetMode="External"/><Relationship Id="rId1216" Type="http://schemas.openxmlformats.org/officeDocument/2006/relationships/hyperlink" Target="mailto:sofia@beeing.it" TargetMode="External"/><Relationship Id="rId1423" Type="http://schemas.openxmlformats.org/officeDocument/2006/relationships/hyperlink" Target="mailto:manfredi@reinnova.it" TargetMode="External"/><Relationship Id="rId225" Type="http://schemas.openxmlformats.org/officeDocument/2006/relationships/hyperlink" Target="mailto:w.ambu@entando.com" TargetMode="External"/><Relationship Id="rId432" Type="http://schemas.openxmlformats.org/officeDocument/2006/relationships/hyperlink" Target="mailto:minguzilli@gmail.com" TargetMode="External"/><Relationship Id="rId877" Type="http://schemas.openxmlformats.org/officeDocument/2006/relationships/hyperlink" Target="mailto:francesco.diblasio@bizplace.it" TargetMode="External"/><Relationship Id="rId1062" Type="http://schemas.openxmlformats.org/officeDocument/2006/relationships/hyperlink" Target="mailto:gianluca.conte@azimutdirect.com" TargetMode="External"/><Relationship Id="rId737" Type="http://schemas.openxmlformats.org/officeDocument/2006/relationships/hyperlink" Target="mailto:roberto@designitaly.com" TargetMode="External"/><Relationship Id="rId944" Type="http://schemas.openxmlformats.org/officeDocument/2006/relationships/hyperlink" Target="mailto:marco@neurality.it" TargetMode="External"/><Relationship Id="rId1367" Type="http://schemas.openxmlformats.org/officeDocument/2006/relationships/hyperlink" Target="mailto:raimondo.zizza@techvisory.it" TargetMode="External"/><Relationship Id="rId1574" Type="http://schemas.openxmlformats.org/officeDocument/2006/relationships/hyperlink" Target="mailto:team@plai-accelerator.com" TargetMode="External"/><Relationship Id="rId73" Type="http://schemas.openxmlformats.org/officeDocument/2006/relationships/hyperlink" Target="mailto:alberto.cerri@cdcpartners.co.uk" TargetMode="External"/><Relationship Id="rId169" Type="http://schemas.openxmlformats.org/officeDocument/2006/relationships/hyperlink" Target="mailto:ignazio.rocco@credimi.com" TargetMode="External"/><Relationship Id="rId376" Type="http://schemas.openxmlformats.org/officeDocument/2006/relationships/hyperlink" Target="mailto:dancui.investment@gmail.com" TargetMode="External"/><Relationship Id="rId583" Type="http://schemas.openxmlformats.org/officeDocument/2006/relationships/hyperlink" Target="mailto:danigeno@hotmail.com" TargetMode="External"/><Relationship Id="rId790" Type="http://schemas.openxmlformats.org/officeDocument/2006/relationships/hyperlink" Target="mailto:FPellone@grimaldilex.com" TargetMode="External"/><Relationship Id="rId804" Type="http://schemas.openxmlformats.org/officeDocument/2006/relationships/hyperlink" Target="mailto:m.naimoli@naimoli-tech.com" TargetMode="External"/><Relationship Id="rId1227" Type="http://schemas.openxmlformats.org/officeDocument/2006/relationships/hyperlink" Target="mailto:EBIZZOTTO@KPMG.IT" TargetMode="External"/><Relationship Id="rId1434" Type="http://schemas.openxmlformats.org/officeDocument/2006/relationships/hyperlink" Target="mailto:d@lanificiodigitale.com" TargetMode="External"/><Relationship Id="rId4" Type="http://schemas.openxmlformats.org/officeDocument/2006/relationships/hyperlink" Target="mailto:paolo.minetto@bizadvisor.it" TargetMode="External"/><Relationship Id="rId236" Type="http://schemas.openxmlformats.org/officeDocument/2006/relationships/hyperlink" Target="mailto:mognissanti@x-next.com" TargetMode="External"/><Relationship Id="rId443" Type="http://schemas.openxmlformats.org/officeDocument/2006/relationships/hyperlink" Target="mailto:lorenzo.caporaletti@neuranix.com" TargetMode="External"/><Relationship Id="rId650" Type="http://schemas.openxmlformats.org/officeDocument/2006/relationships/hyperlink" Target="mailto:valentina.fabbri@retailcapital.it" TargetMode="External"/><Relationship Id="rId888" Type="http://schemas.openxmlformats.org/officeDocument/2006/relationships/hyperlink" Target="mailto:daniele.gusmini@gymnasio.it" TargetMode="External"/><Relationship Id="rId1073" Type="http://schemas.openxmlformats.org/officeDocument/2006/relationships/hyperlink" Target="mailto:alessandro.scotto@rsv-service.com" TargetMode="External"/><Relationship Id="rId1280" Type="http://schemas.openxmlformats.org/officeDocument/2006/relationships/hyperlink" Target="mailto:francesco.braggiotti@datasinc.it" TargetMode="External"/><Relationship Id="rId1501" Type="http://schemas.openxmlformats.org/officeDocument/2006/relationships/hyperlink" Target="mailto:vincenzo.maresca@visual-note.com" TargetMode="External"/><Relationship Id="rId303" Type="http://schemas.openxmlformats.org/officeDocument/2006/relationships/hyperlink" Target="mailto:cece@kineticvibe.net" TargetMode="External"/><Relationship Id="rId748" Type="http://schemas.openxmlformats.org/officeDocument/2006/relationships/hyperlink" Target="mailto:silvia@serenis.it" TargetMode="External"/><Relationship Id="rId955" Type="http://schemas.openxmlformats.org/officeDocument/2006/relationships/hyperlink" Target="mailto:mar.savini@gmail.com" TargetMode="External"/><Relationship Id="rId1140" Type="http://schemas.openxmlformats.org/officeDocument/2006/relationships/hyperlink" Target="mailto:m.gabardi@nextgen-robotics.com" TargetMode="External"/><Relationship Id="rId1378" Type="http://schemas.openxmlformats.org/officeDocument/2006/relationships/hyperlink" Target="mailto:antoninocondurso@greenmotionitalia.it" TargetMode="External"/><Relationship Id="rId1585" Type="http://schemas.openxmlformats.org/officeDocument/2006/relationships/hyperlink" Target="mailto:anna.roscio@intesasanpaolo.com" TargetMode="External"/><Relationship Id="rId84" Type="http://schemas.openxmlformats.org/officeDocument/2006/relationships/hyperlink" Target="mailto:g.maldarizzi@marcopoloadvisor.it" TargetMode="External"/><Relationship Id="rId387" Type="http://schemas.openxmlformats.org/officeDocument/2006/relationships/hyperlink" Target="mailto:ernesto.lombardi@iComfort.it" TargetMode="External"/><Relationship Id="rId510" Type="http://schemas.openxmlformats.org/officeDocument/2006/relationships/hyperlink" Target="mailto:luca.d@maidforaday.it" TargetMode="External"/><Relationship Id="rId594" Type="http://schemas.openxmlformats.org/officeDocument/2006/relationships/hyperlink" Target="mailto:mario@checksig.io" TargetMode="External"/><Relationship Id="rId608" Type="http://schemas.openxmlformats.org/officeDocument/2006/relationships/hyperlink" Target="mailto:marco.andolfi@disignum.it" TargetMode="External"/><Relationship Id="rId815" Type="http://schemas.openxmlformats.org/officeDocument/2006/relationships/hyperlink" Target="mailto:paolo.barbato@wiseair.vision" TargetMode="External"/><Relationship Id="rId1238" Type="http://schemas.openxmlformats.org/officeDocument/2006/relationships/hyperlink" Target="mailto:luigimariarocca@libero.it" TargetMode="External"/><Relationship Id="rId1445" Type="http://schemas.openxmlformats.org/officeDocument/2006/relationships/hyperlink" Target="mailto:amministrazione@nutriworld.it" TargetMode="External"/><Relationship Id="rId247" Type="http://schemas.openxmlformats.org/officeDocument/2006/relationships/hyperlink" Target="mailto:francesco.ricci@bank-notes.com" TargetMode="External"/><Relationship Id="rId899" Type="http://schemas.openxmlformats.org/officeDocument/2006/relationships/hyperlink" Target="mailto:m.mastrangelo@flyted.eu" TargetMode="External"/><Relationship Id="rId1000" Type="http://schemas.openxmlformats.org/officeDocument/2006/relationships/hyperlink" Target="mailto:sara.mervi@verbalizza.com" TargetMode="External"/><Relationship Id="rId1084" Type="http://schemas.openxmlformats.org/officeDocument/2006/relationships/hyperlink" Target="mailto:giorgio.scura@decripto.org" TargetMode="External"/><Relationship Id="rId1305" Type="http://schemas.openxmlformats.org/officeDocument/2006/relationships/hyperlink" Target="mailto:enzo@butterflysrl.com" TargetMode="External"/><Relationship Id="rId107" Type="http://schemas.openxmlformats.org/officeDocument/2006/relationships/hyperlink" Target="mailto:marco.beretta@holeinonefood.com" TargetMode="External"/><Relationship Id="rId454" Type="http://schemas.openxmlformats.org/officeDocument/2006/relationships/hyperlink" Target="mailto:andrea@insideout.io" TargetMode="External"/><Relationship Id="rId661" Type="http://schemas.openxmlformats.org/officeDocument/2006/relationships/hyperlink" Target="mailto:chiara.petrioli@wsense.it," TargetMode="External"/><Relationship Id="rId759" Type="http://schemas.openxmlformats.org/officeDocument/2006/relationships/hyperlink" Target="mailto:carolina@bholding.org" TargetMode="External"/><Relationship Id="rId966" Type="http://schemas.openxmlformats.org/officeDocument/2006/relationships/hyperlink" Target="mailto:e.pitton@ib.ventures" TargetMode="External"/><Relationship Id="rId1291" Type="http://schemas.openxmlformats.org/officeDocument/2006/relationships/hyperlink" Target="mailto:vanessa@theqube.it" TargetMode="External"/><Relationship Id="rId1389" Type="http://schemas.openxmlformats.org/officeDocument/2006/relationships/hyperlink" Target="mailto:giulia.di.mascio@pwc.com" TargetMode="External"/><Relationship Id="rId1512" Type="http://schemas.openxmlformats.org/officeDocument/2006/relationships/hyperlink" Target="mailto:info@boundlesshorizons.it" TargetMode="External"/><Relationship Id="rId11" Type="http://schemas.openxmlformats.org/officeDocument/2006/relationships/hyperlink" Target="mailto:r.calculli@thedigitalbox.net" TargetMode="External"/><Relationship Id="rId314" Type="http://schemas.openxmlformats.org/officeDocument/2006/relationships/hyperlink" Target="mailto:federico.rosati@uxgo.io" TargetMode="External"/><Relationship Id="rId398" Type="http://schemas.openxmlformats.org/officeDocument/2006/relationships/hyperlink" Target="mailto:ettoresavoia@gmail.com" TargetMode="External"/><Relationship Id="rId521" Type="http://schemas.openxmlformats.org/officeDocument/2006/relationships/hyperlink" Target="mailto:immofina@gmail.com" TargetMode="External"/><Relationship Id="rId619" Type="http://schemas.openxmlformats.org/officeDocument/2006/relationships/hyperlink" Target="mailto:gbider@crossborder.it" TargetMode="External"/><Relationship Id="rId1151" Type="http://schemas.openxmlformats.org/officeDocument/2006/relationships/hyperlink" Target="mailto:coo@3pwcommerce.com" TargetMode="External"/><Relationship Id="rId1249" Type="http://schemas.openxmlformats.org/officeDocument/2006/relationships/hyperlink" Target="mailto:seninieleonora@gmail.com" TargetMode="External"/><Relationship Id="rId95" Type="http://schemas.openxmlformats.org/officeDocument/2006/relationships/hyperlink" Target="mailto:bbottoni@thymosbc.com" TargetMode="External"/><Relationship Id="rId160" Type="http://schemas.openxmlformats.org/officeDocument/2006/relationships/hyperlink" Target="mailto:gdivona@ktepartners.com" TargetMode="External"/><Relationship Id="rId826" Type="http://schemas.openxmlformats.org/officeDocument/2006/relationships/hyperlink" Target="mailto:angelomario.malek@easybill.it" TargetMode="External"/><Relationship Id="rId1011" Type="http://schemas.openxmlformats.org/officeDocument/2006/relationships/hyperlink" Target="mailto:giulio.martinacci@tuidi.it" TargetMode="External"/><Relationship Id="rId1109" Type="http://schemas.openxmlformats.org/officeDocument/2006/relationships/hyperlink" Target="mailto:giacomo.salvanelli@gmail.com" TargetMode="External"/><Relationship Id="rId1456" Type="http://schemas.openxmlformats.org/officeDocument/2006/relationships/hyperlink" Target="mailto:m.stevanin@karrycar.com" TargetMode="External"/><Relationship Id="rId258" Type="http://schemas.openxmlformats.org/officeDocument/2006/relationships/hyperlink" Target="mailto:f.agostino@2hire.io" TargetMode="External"/><Relationship Id="rId465" Type="http://schemas.openxmlformats.org/officeDocument/2006/relationships/hyperlink" Target="mailto:max@lookmove.ch" TargetMode="External"/><Relationship Id="rId672" Type="http://schemas.openxmlformats.org/officeDocument/2006/relationships/hyperlink" Target="mailto:riccardo.dimarco@esoda.it" TargetMode="External"/><Relationship Id="rId1095" Type="http://schemas.openxmlformats.org/officeDocument/2006/relationships/hyperlink" Target="mailto:fiorentinoale@gmail.com" TargetMode="External"/><Relationship Id="rId1316" Type="http://schemas.openxmlformats.org/officeDocument/2006/relationships/hyperlink" Target="mailto:ndl@italianangels.net" TargetMode="External"/><Relationship Id="rId1523" Type="http://schemas.openxmlformats.org/officeDocument/2006/relationships/hyperlink" Target="mailto:jacopo.sosio@even2plan.com" TargetMode="External"/><Relationship Id="rId22" Type="http://schemas.openxmlformats.org/officeDocument/2006/relationships/hyperlink" Target="mailto:salvatore@marthascottage.com" TargetMode="External"/><Relationship Id="rId118" Type="http://schemas.openxmlformats.org/officeDocument/2006/relationships/hyperlink" Target="mailto:lazzarinrudy@gmail.com" TargetMode="External"/><Relationship Id="rId325" Type="http://schemas.openxmlformats.org/officeDocument/2006/relationships/hyperlink" Target="mailto:elena.fagnani@aircnc.it" TargetMode="External"/><Relationship Id="rId532" Type="http://schemas.openxmlformats.org/officeDocument/2006/relationships/hyperlink" Target="mailto:novica.mrdovic@add-value.it" TargetMode="External"/><Relationship Id="rId977" Type="http://schemas.openxmlformats.org/officeDocument/2006/relationships/hyperlink" Target="mailto:franco.rigamonti@arthesiana.it" TargetMode="External"/><Relationship Id="rId1162" Type="http://schemas.openxmlformats.org/officeDocument/2006/relationships/hyperlink" Target="mailto:mn@lab-evo.com" TargetMode="External"/><Relationship Id="rId171" Type="http://schemas.openxmlformats.org/officeDocument/2006/relationships/hyperlink" Target="mailto:maparisi@deloitte.it" TargetMode="External"/><Relationship Id="rId837" Type="http://schemas.openxmlformats.org/officeDocument/2006/relationships/hyperlink" Target="mailto:ricci@avvalor.com" TargetMode="External"/><Relationship Id="rId1022" Type="http://schemas.openxmlformats.org/officeDocument/2006/relationships/hyperlink" Target="mailto:eliana.langella@lventuregroup.com" TargetMode="External"/><Relationship Id="rId1467" Type="http://schemas.openxmlformats.org/officeDocument/2006/relationships/hyperlink" Target="mailto:irisagalliu89@gmail.com" TargetMode="External"/><Relationship Id="rId269" Type="http://schemas.openxmlformats.org/officeDocument/2006/relationships/hyperlink" Target="mailto:carlo.pautrie@dantems.com" TargetMode="External"/><Relationship Id="rId476" Type="http://schemas.openxmlformats.org/officeDocument/2006/relationships/hyperlink" Target="mailto:nadeem.mazen@getgreenlight.com" TargetMode="External"/><Relationship Id="rId683" Type="http://schemas.openxmlformats.org/officeDocument/2006/relationships/hyperlink" Target="mailto:basilio@circuitmind.io" TargetMode="External"/><Relationship Id="rId890" Type="http://schemas.openxmlformats.org/officeDocument/2006/relationships/hyperlink" Target="mailto:saverio.canepa@coopera.fund" TargetMode="External"/><Relationship Id="rId904" Type="http://schemas.openxmlformats.org/officeDocument/2006/relationships/hyperlink" Target="mailto:leonardoleoncini@advbeca.co.uk" TargetMode="External"/><Relationship Id="rId1327" Type="http://schemas.openxmlformats.org/officeDocument/2006/relationships/hyperlink" Target="mailto:filippo.rocca@subbyx.com" TargetMode="External"/><Relationship Id="rId1534" Type="http://schemas.openxmlformats.org/officeDocument/2006/relationships/hyperlink" Target="mailto:ndl@italianangels.net" TargetMode="External"/><Relationship Id="rId33" Type="http://schemas.openxmlformats.org/officeDocument/2006/relationships/hyperlink" Target="mailto:paolo.baronci@mperience.com" TargetMode="External"/><Relationship Id="rId129" Type="http://schemas.openxmlformats.org/officeDocument/2006/relationships/hyperlink" Target="mailto:fp@solkindar.it" TargetMode="External"/><Relationship Id="rId336" Type="http://schemas.openxmlformats.org/officeDocument/2006/relationships/hyperlink" Target="mailto:a.sakellariou@paradoxkinetics.com" TargetMode="External"/><Relationship Id="rId543" Type="http://schemas.openxmlformats.org/officeDocument/2006/relationships/hyperlink" Target="mailto:marco@unitrips.es" TargetMode="External"/><Relationship Id="rId988" Type="http://schemas.openxmlformats.org/officeDocument/2006/relationships/hyperlink" Target="mailto:francesco.g@komete.io" TargetMode="External"/><Relationship Id="rId1173" Type="http://schemas.openxmlformats.org/officeDocument/2006/relationships/hyperlink" Target="mailto:ndl@italianangels.net" TargetMode="External"/><Relationship Id="rId1380" Type="http://schemas.openxmlformats.org/officeDocument/2006/relationships/hyperlink" Target="mailto:tommaso@bheroes.it" TargetMode="External"/><Relationship Id="rId182" Type="http://schemas.openxmlformats.org/officeDocument/2006/relationships/hyperlink" Target="mailto:enrico.scianaro@whoosnap.com" TargetMode="External"/><Relationship Id="rId403" Type="http://schemas.openxmlformats.org/officeDocument/2006/relationships/hyperlink" Target="mailto:a.cordova@thestartuptraining.com" TargetMode="External"/><Relationship Id="rId750" Type="http://schemas.openxmlformats.org/officeDocument/2006/relationships/hyperlink" Target="mailto:sgiuffrida@jast-advisors.com" TargetMode="External"/><Relationship Id="rId848" Type="http://schemas.openxmlformats.org/officeDocument/2006/relationships/hyperlink" Target="mailto:claudia.delmonte@socialfare.org" TargetMode="External"/><Relationship Id="rId1033" Type="http://schemas.openxmlformats.org/officeDocument/2006/relationships/hyperlink" Target="mailto:fn@upsurgeon.com" TargetMode="External"/><Relationship Id="rId1478" Type="http://schemas.openxmlformats.org/officeDocument/2006/relationships/hyperlink" Target="mailto:giacomo@sevigin.it" TargetMode="External"/><Relationship Id="rId487" Type="http://schemas.openxmlformats.org/officeDocument/2006/relationships/hyperlink" Target="mailto:antonio@fighteatclub.com" TargetMode="External"/><Relationship Id="rId610" Type="http://schemas.openxmlformats.org/officeDocument/2006/relationships/hyperlink" Target="mailto:nihat@yaliyomo.net" TargetMode="External"/><Relationship Id="rId694" Type="http://schemas.openxmlformats.org/officeDocument/2006/relationships/hyperlink" Target="mailto:m.nuti@aestas.it" TargetMode="External"/><Relationship Id="rId708" Type="http://schemas.openxmlformats.org/officeDocument/2006/relationships/hyperlink" Target="mailto:mforte@live-onstage.com" TargetMode="External"/><Relationship Id="rId915" Type="http://schemas.openxmlformats.org/officeDocument/2006/relationships/hyperlink" Target="mailto:riccardo.leonardi@re-learn.eu" TargetMode="External"/><Relationship Id="rId1240" Type="http://schemas.openxmlformats.org/officeDocument/2006/relationships/hyperlink" Target="mailto:luigi.nicastro@mazars.it" TargetMode="External"/><Relationship Id="rId1338" Type="http://schemas.openxmlformats.org/officeDocument/2006/relationships/hyperlink" Target="mailto:davide.lauria@bazeapp.it" TargetMode="External"/><Relationship Id="rId1545" Type="http://schemas.openxmlformats.org/officeDocument/2006/relationships/hyperlink" Target="mailto:gregorio.roccasecca@cariplofactory.it" TargetMode="External"/><Relationship Id="rId347" Type="http://schemas.openxmlformats.org/officeDocument/2006/relationships/hyperlink" Target="mailto:a.zocca@gogobus.it" TargetMode="External"/><Relationship Id="rId999" Type="http://schemas.openxmlformats.org/officeDocument/2006/relationships/hyperlink" Target="mailto:silvia.cacciapuoti@swimeco.ch" TargetMode="External"/><Relationship Id="rId1100" Type="http://schemas.openxmlformats.org/officeDocument/2006/relationships/hyperlink" Target="mailto:nicolo.mazzocchi@algojob.it" TargetMode="External"/><Relationship Id="rId1184" Type="http://schemas.openxmlformats.org/officeDocument/2006/relationships/hyperlink" Target="mailto:dottfelicedangelo@gmail.com" TargetMode="External"/><Relationship Id="rId1405" Type="http://schemas.openxmlformats.org/officeDocument/2006/relationships/hyperlink" Target="mailto:r.bini@binibrascio.it" TargetMode="External"/><Relationship Id="rId44" Type="http://schemas.openxmlformats.org/officeDocument/2006/relationships/hyperlink" Target="mailto:info@caciocavalloimpiccato.net" TargetMode="External"/><Relationship Id="rId554" Type="http://schemas.openxmlformats.org/officeDocument/2006/relationships/hyperlink" Target="mailto:massimiliano.bellino@nextind.eu" TargetMode="External"/><Relationship Id="rId761" Type="http://schemas.openxmlformats.org/officeDocument/2006/relationships/hyperlink" Target="mailto:ac@campagnolaadvisers.it" TargetMode="External"/><Relationship Id="rId859" Type="http://schemas.openxmlformats.org/officeDocument/2006/relationships/hyperlink" Target="mailto:chiara@lamimed.it" TargetMode="External"/><Relationship Id="rId1391" Type="http://schemas.openxmlformats.org/officeDocument/2006/relationships/hyperlink" Target="mailto:luigi.nicastro@forvismazars.com" TargetMode="External"/><Relationship Id="rId1489" Type="http://schemas.openxmlformats.org/officeDocument/2006/relationships/hyperlink" Target="mailto:Annachiara.Meschi@gellify.com" TargetMode="External"/><Relationship Id="rId193" Type="http://schemas.openxmlformats.org/officeDocument/2006/relationships/hyperlink" Target="mailto:g.rocco@amicomed.com" TargetMode="External"/><Relationship Id="rId207" Type="http://schemas.openxmlformats.org/officeDocument/2006/relationships/hyperlink" Target="mailto:m.saltalamacchia@gemssrl.it" TargetMode="External"/><Relationship Id="rId414" Type="http://schemas.openxmlformats.org/officeDocument/2006/relationships/hyperlink" Target="mailto:fabio.catalano@triscovery.it" TargetMode="External"/><Relationship Id="rId498" Type="http://schemas.openxmlformats.org/officeDocument/2006/relationships/hyperlink" Target="mailto:info@shoesoffclub.com" TargetMode="External"/><Relationship Id="rId621" Type="http://schemas.openxmlformats.org/officeDocument/2006/relationships/hyperlink" Target="mailto:gaetano@woradelivery.com" TargetMode="External"/><Relationship Id="rId1044" Type="http://schemas.openxmlformats.org/officeDocument/2006/relationships/hyperlink" Target="mailto:puppo@safurai.com" TargetMode="External"/><Relationship Id="rId1251" Type="http://schemas.openxmlformats.org/officeDocument/2006/relationships/hyperlink" Target="mailto:aazzolini@deloitte.it" TargetMode="External"/><Relationship Id="rId1349" Type="http://schemas.openxmlformats.org/officeDocument/2006/relationships/hyperlink" Target="mailto:francesco.vingiano@envify.ai" TargetMode="External"/><Relationship Id="rId260" Type="http://schemas.openxmlformats.org/officeDocument/2006/relationships/hyperlink" Target="mailto:matteo.milione@nustox.com" TargetMode="External"/><Relationship Id="rId719" Type="http://schemas.openxmlformats.org/officeDocument/2006/relationships/hyperlink" Target="mailto:d.colucci@nextome.net" TargetMode="External"/><Relationship Id="rId926" Type="http://schemas.openxmlformats.org/officeDocument/2006/relationships/hyperlink" Target="mailto:kalif@joeycrowd.com" TargetMode="External"/><Relationship Id="rId1111" Type="http://schemas.openxmlformats.org/officeDocument/2006/relationships/hyperlink" Target="mailto:giacomo.barone@hiop.io" TargetMode="External"/><Relationship Id="rId1556" Type="http://schemas.openxmlformats.org/officeDocument/2006/relationships/hyperlink" Target="mailto:decaro@volanogroup.com" TargetMode="External"/><Relationship Id="rId55" Type="http://schemas.openxmlformats.org/officeDocument/2006/relationships/hyperlink" Target="mailto:rfisogni@gmail.com" TargetMode="External"/><Relationship Id="rId120" Type="http://schemas.openxmlformats.org/officeDocument/2006/relationships/hyperlink" Target="mailto:domenico.laudonia@italianbrandfactory.it" TargetMode="External"/><Relationship Id="rId358" Type="http://schemas.openxmlformats.org/officeDocument/2006/relationships/hyperlink" Target="mailto:marketing@mosaicodigitale.it" TargetMode="External"/><Relationship Id="rId565" Type="http://schemas.openxmlformats.org/officeDocument/2006/relationships/hyperlink" Target="mailto:luca.tubia@cgcapital.it" TargetMode="External"/><Relationship Id="rId772" Type="http://schemas.openxmlformats.org/officeDocument/2006/relationships/hyperlink" Target="mailto:salvadorbecciu@fullaudits.com" TargetMode="External"/><Relationship Id="rId1195" Type="http://schemas.openxmlformats.org/officeDocument/2006/relationships/hyperlink" Target="mailto:pietro@plino.ai" TargetMode="External"/><Relationship Id="rId1209" Type="http://schemas.openxmlformats.org/officeDocument/2006/relationships/hyperlink" Target="mailto:lorenzo.campana@climatecharted.com" TargetMode="External"/><Relationship Id="rId1416" Type="http://schemas.openxmlformats.org/officeDocument/2006/relationships/hyperlink" Target="mailto:fabio.continolo@azimut.it" TargetMode="External"/><Relationship Id="rId218" Type="http://schemas.openxmlformats.org/officeDocument/2006/relationships/hyperlink" Target="mailto:marioamura@%20gmail.com" TargetMode="External"/><Relationship Id="rId425" Type="http://schemas.openxmlformats.org/officeDocument/2006/relationships/hyperlink" Target="mailto:g.tommei@fondisici.it" TargetMode="External"/><Relationship Id="rId632" Type="http://schemas.openxmlformats.org/officeDocument/2006/relationships/hyperlink" Target="mailto:milena.prisco@cbalex.com" TargetMode="External"/><Relationship Id="rId1055" Type="http://schemas.openxmlformats.org/officeDocument/2006/relationships/hyperlink" Target="mailto:alessandro.fidanzia@thehoomie.com" TargetMode="External"/><Relationship Id="rId1262" Type="http://schemas.openxmlformats.org/officeDocument/2006/relationships/hyperlink" Target="mailto:f.filiposki@shoppycode.com" TargetMode="External"/><Relationship Id="rId271" Type="http://schemas.openxmlformats.org/officeDocument/2006/relationships/hyperlink" Target="mailto:salvatoresinigaglia@blowhammer.com" TargetMode="External"/><Relationship Id="rId937" Type="http://schemas.openxmlformats.org/officeDocument/2006/relationships/hyperlink" Target="mailto:fmondini@growthcapital.it" TargetMode="External"/><Relationship Id="rId1122" Type="http://schemas.openxmlformats.org/officeDocument/2006/relationships/hyperlink" Target="mailto:mr.occhinegro@gmail.com" TargetMode="External"/><Relationship Id="rId1567" Type="http://schemas.openxmlformats.org/officeDocument/2006/relationships/hyperlink" Target="mailto:francesco.clarizio@amuinvestments.com" TargetMode="External"/><Relationship Id="rId66" Type="http://schemas.openxmlformats.org/officeDocument/2006/relationships/hyperlink" Target="mailto:fabio.dandria@panafin.it" TargetMode="External"/><Relationship Id="rId131" Type="http://schemas.openxmlformats.org/officeDocument/2006/relationships/hyperlink" Target="mailto:css@abra-invest.com" TargetMode="External"/><Relationship Id="rId369" Type="http://schemas.openxmlformats.org/officeDocument/2006/relationships/hyperlink" Target="mailto:bruno.puricelli@pairstech.com" TargetMode="External"/><Relationship Id="rId576" Type="http://schemas.openxmlformats.org/officeDocument/2006/relationships/hyperlink" Target="mailto:edoardo.guerrieri@gellify.com" TargetMode="External"/><Relationship Id="rId783" Type="http://schemas.openxmlformats.org/officeDocument/2006/relationships/hyperlink" Target="mailto:marco.bertini@fontilio.com" TargetMode="External"/><Relationship Id="rId990" Type="http://schemas.openxmlformats.org/officeDocument/2006/relationships/hyperlink" Target="mailto:antonio@thefoodcons.com" TargetMode="External"/><Relationship Id="rId1427" Type="http://schemas.openxmlformats.org/officeDocument/2006/relationships/hyperlink" Target="mailto:pilomb54@gmail.com" TargetMode="External"/><Relationship Id="rId229" Type="http://schemas.openxmlformats.org/officeDocument/2006/relationships/hyperlink" Target="mailto:francesco.grande@it.ey.com" TargetMode="External"/><Relationship Id="rId436" Type="http://schemas.openxmlformats.org/officeDocument/2006/relationships/hyperlink" Target="mailto:alessandro.ambrosio@epicura.it" TargetMode="External"/><Relationship Id="rId643" Type="http://schemas.openxmlformats.org/officeDocument/2006/relationships/hyperlink" Target="mailto:maurizio.vendramini@mydraco.biz" TargetMode="External"/><Relationship Id="rId1066" Type="http://schemas.openxmlformats.org/officeDocument/2006/relationships/hyperlink" Target="mailto:ciro@mirta.com" TargetMode="External"/><Relationship Id="rId1273" Type="http://schemas.openxmlformats.org/officeDocument/2006/relationships/hyperlink" Target="mailto:sanda@obloo.vc" TargetMode="External"/><Relationship Id="rId1480" Type="http://schemas.openxmlformats.org/officeDocument/2006/relationships/hyperlink" Target="mailto:andriolo.f@openadvisory.eu" TargetMode="External"/><Relationship Id="rId850" Type="http://schemas.openxmlformats.org/officeDocument/2006/relationships/hyperlink" Target="mailto:giovanni.s@rumorisrl.com" TargetMode="External"/><Relationship Id="rId948" Type="http://schemas.openxmlformats.org/officeDocument/2006/relationships/hyperlink" Target="mailto:at@irapido.it" TargetMode="External"/><Relationship Id="rId1133" Type="http://schemas.openxmlformats.org/officeDocument/2006/relationships/hyperlink" Target="mailto:lorenzo.zerbinati@cdiglobal.com" TargetMode="External"/><Relationship Id="rId1578" Type="http://schemas.openxmlformats.org/officeDocument/2006/relationships/hyperlink" Target="mailto:r.bini@binibrascio.it" TargetMode="External"/><Relationship Id="rId77" Type="http://schemas.openxmlformats.org/officeDocument/2006/relationships/hyperlink" Target="mailto:marco.taddei@togetherprice.com" TargetMode="External"/><Relationship Id="rId282" Type="http://schemas.openxmlformats.org/officeDocument/2006/relationships/hyperlink" Target="mailto:alberto.daina@moventcapitaladvisors.it" TargetMode="External"/><Relationship Id="rId503" Type="http://schemas.openxmlformats.org/officeDocument/2006/relationships/hyperlink" Target="mailto:pierluigi@dogheroes.it" TargetMode="External"/><Relationship Id="rId587" Type="http://schemas.openxmlformats.org/officeDocument/2006/relationships/hyperlink" Target="mailto:etarchi@arkioslegal.com" TargetMode="External"/><Relationship Id="rId710" Type="http://schemas.openxmlformats.org/officeDocument/2006/relationships/hyperlink" Target="mailto:roberto.nigro@almasta.com" TargetMode="External"/><Relationship Id="rId808" Type="http://schemas.openxmlformats.org/officeDocument/2006/relationships/hyperlink" Target="mailto:g.bozzo@reasonedart.com" TargetMode="External"/><Relationship Id="rId1340" Type="http://schemas.openxmlformats.org/officeDocument/2006/relationships/hyperlink" Target="mailto:gpaliotta@deloitte.it" TargetMode="External"/><Relationship Id="rId1438" Type="http://schemas.openxmlformats.org/officeDocument/2006/relationships/hyperlink" Target="mailto:segreteria@dealset.it" TargetMode="External"/><Relationship Id="rId8" Type="http://schemas.openxmlformats.org/officeDocument/2006/relationships/hyperlink" Target="mailto:david.kuller@gmail.com" TargetMode="External"/><Relationship Id="rId142" Type="http://schemas.openxmlformats.org/officeDocument/2006/relationships/hyperlink" Target="mailto:gspanto@istechpot.com" TargetMode="External"/><Relationship Id="rId447" Type="http://schemas.openxmlformats.org/officeDocument/2006/relationships/hyperlink" Target="mailto:valeria@wymcorporation.com" TargetMode="External"/><Relationship Id="rId794" Type="http://schemas.openxmlformats.org/officeDocument/2006/relationships/hyperlink" Target="mailto:riccardo@yspot.co" TargetMode="External"/><Relationship Id="rId1077" Type="http://schemas.openxmlformats.org/officeDocument/2006/relationships/hyperlink" Target="mailto:martina.puppi@restorativeneurotechnologies.com" TargetMode="External"/><Relationship Id="rId1200" Type="http://schemas.openxmlformats.org/officeDocument/2006/relationships/hyperlink" Target="mailto:egaulle@genesy-advisors.com" TargetMode="External"/><Relationship Id="rId654" Type="http://schemas.openxmlformats.org/officeDocument/2006/relationships/hyperlink" Target="mailto:alessio.larosa@wecanconsulting.it" TargetMode="External"/><Relationship Id="rId861" Type="http://schemas.openxmlformats.org/officeDocument/2006/relationships/hyperlink" Target="mailto:matteo.fiammetta@uaf-family.com" TargetMode="External"/><Relationship Id="rId959" Type="http://schemas.openxmlformats.org/officeDocument/2006/relationships/hyperlink" Target="mailto:f.marcolini@greenhilladvisory.com" TargetMode="External"/><Relationship Id="rId1284" Type="http://schemas.openxmlformats.org/officeDocument/2006/relationships/hyperlink" Target="mailto:Antonio.Delle-Femine@it.ey.com" TargetMode="External"/><Relationship Id="rId1491" Type="http://schemas.openxmlformats.org/officeDocument/2006/relationships/hyperlink" Target="mailto:Annachiara.Meschi@gellify.com" TargetMode="External"/><Relationship Id="rId1505" Type="http://schemas.openxmlformats.org/officeDocument/2006/relationships/hyperlink" Target="mailto:f.fratini@drivedrop.it" TargetMode="External"/><Relationship Id="rId1589" Type="http://schemas.openxmlformats.org/officeDocument/2006/relationships/hyperlink" Target="mailto:decaro@volanogroup.com" TargetMode="External"/><Relationship Id="rId293" Type="http://schemas.openxmlformats.org/officeDocument/2006/relationships/hyperlink" Target="mailto:info@passaeprendi.it" TargetMode="External"/><Relationship Id="rId307" Type="http://schemas.openxmlformats.org/officeDocument/2006/relationships/hyperlink" Target="mailto:sonofranzese@gmail.com" TargetMode="External"/><Relationship Id="rId514" Type="http://schemas.openxmlformats.org/officeDocument/2006/relationships/hyperlink" Target="mailto:emanuela.matturri@gmail.com" TargetMode="External"/><Relationship Id="rId721" Type="http://schemas.openxmlformats.org/officeDocument/2006/relationships/hyperlink" Target="mailto:m.turelli@equita.eu" TargetMode="External"/><Relationship Id="rId1144" Type="http://schemas.openxmlformats.org/officeDocument/2006/relationships/hyperlink" Target="mailto:lorenzo@carol.health" TargetMode="External"/><Relationship Id="rId1351" Type="http://schemas.openxmlformats.org/officeDocument/2006/relationships/hyperlink" Target="mailto:fabio.era@point-out.net" TargetMode="External"/><Relationship Id="rId1449" Type="http://schemas.openxmlformats.org/officeDocument/2006/relationships/hyperlink" Target="mailto:gabriele.franco@cassandra.app" TargetMode="External"/><Relationship Id="rId88" Type="http://schemas.openxmlformats.org/officeDocument/2006/relationships/hyperlink" Target="mailto:alberto.dalmasso@satispay.com" TargetMode="External"/><Relationship Id="rId153" Type="http://schemas.openxmlformats.org/officeDocument/2006/relationships/hyperlink" Target="mailto:matteo@wanderio.com" TargetMode="External"/><Relationship Id="rId360" Type="http://schemas.openxmlformats.org/officeDocument/2006/relationships/hyperlink" Target="mailto:giuseppe@startlabservice.it" TargetMode="External"/><Relationship Id="rId598" Type="http://schemas.openxmlformats.org/officeDocument/2006/relationships/hyperlink" Target="mailto:paolo.napolitano@peekaboo.vision" TargetMode="External"/><Relationship Id="rId819" Type="http://schemas.openxmlformats.org/officeDocument/2006/relationships/hyperlink" Target="mailto:rami@kytchen.it" TargetMode="External"/><Relationship Id="rId1004" Type="http://schemas.openxmlformats.org/officeDocument/2006/relationships/hyperlink" Target="mailto:pietro.balda@reefilla.com" TargetMode="External"/><Relationship Id="rId1211" Type="http://schemas.openxmlformats.org/officeDocument/2006/relationships/hyperlink" Target="mailto:r.neri@byom.it" TargetMode="External"/><Relationship Id="rId220" Type="http://schemas.openxmlformats.org/officeDocument/2006/relationships/hyperlink" Target="mailto:davide.laspina@flowtech.ai" TargetMode="External"/><Relationship Id="rId458" Type="http://schemas.openxmlformats.org/officeDocument/2006/relationships/hyperlink" Target="mailto:analyst08@collinsdale.com" TargetMode="External"/><Relationship Id="rId665" Type="http://schemas.openxmlformats.org/officeDocument/2006/relationships/hyperlink" Target="mailto:mattia@wenda-it.com" TargetMode="External"/><Relationship Id="rId872" Type="http://schemas.openxmlformats.org/officeDocument/2006/relationships/hyperlink" Target="mailto:luca@holidoit.com" TargetMode="External"/><Relationship Id="rId1088" Type="http://schemas.openxmlformats.org/officeDocument/2006/relationships/hyperlink" Target="mailto:luigi.tittoto@bgbweston.com" TargetMode="External"/><Relationship Id="rId1295" Type="http://schemas.openxmlformats.org/officeDocument/2006/relationships/hyperlink" Target="mailto:andrea.marella@trafficlab.eu" TargetMode="External"/><Relationship Id="rId1309" Type="http://schemas.openxmlformats.org/officeDocument/2006/relationships/hyperlink" Target="mailto:falvo.massimo@gmail.com" TargetMode="External"/><Relationship Id="rId1516" Type="http://schemas.openxmlformats.org/officeDocument/2006/relationships/hyperlink" Target="mailto:info@fliklab.it" TargetMode="External"/><Relationship Id="rId15" Type="http://schemas.openxmlformats.org/officeDocument/2006/relationships/hyperlink" Target="mailto:antonio@alleantia.com" TargetMode="External"/><Relationship Id="rId318" Type="http://schemas.openxmlformats.org/officeDocument/2006/relationships/hyperlink" Target="mailto:m.baroncini@electricdriveitalia.it" TargetMode="External"/><Relationship Id="rId525" Type="http://schemas.openxmlformats.org/officeDocument/2006/relationships/hyperlink" Target="mailto:salamon.marco@gmail.com" TargetMode="External"/><Relationship Id="rId732" Type="http://schemas.openxmlformats.org/officeDocument/2006/relationships/hyperlink" Target="mailto:a.romani@adbcorporate.it" TargetMode="External"/><Relationship Id="rId1155" Type="http://schemas.openxmlformats.org/officeDocument/2006/relationships/hyperlink" Target="mailto:tommaso@bheroes.it" TargetMode="External"/><Relationship Id="rId1362" Type="http://schemas.openxmlformats.org/officeDocument/2006/relationships/hyperlink" Target="mailto:Massimo.Fagioli@spadapartners.it" TargetMode="External"/><Relationship Id="rId99" Type="http://schemas.openxmlformats.org/officeDocument/2006/relationships/hyperlink" Target="mailto:alfio.alessi@emintad.it" TargetMode="External"/><Relationship Id="rId164" Type="http://schemas.openxmlformats.org/officeDocument/2006/relationships/hyperlink" Target="mailto:luca@iooota.com" TargetMode="External"/><Relationship Id="rId371" Type="http://schemas.openxmlformats.org/officeDocument/2006/relationships/hyperlink" Target="mailto:numex.app@libero.it" TargetMode="External"/><Relationship Id="rId1015" Type="http://schemas.openxmlformats.org/officeDocument/2006/relationships/hyperlink" Target="mailto:e.savelli@sustainablebrandplatform.com" TargetMode="External"/><Relationship Id="rId1222" Type="http://schemas.openxmlformats.org/officeDocument/2006/relationships/hyperlink" Target="mailto:alberto.calvo@mitotech.eu" TargetMode="External"/><Relationship Id="rId469" Type="http://schemas.openxmlformats.org/officeDocument/2006/relationships/hyperlink" Target="mailto:bruno.puricelli@pairstech.com" TargetMode="External"/><Relationship Id="rId676" Type="http://schemas.openxmlformats.org/officeDocument/2006/relationships/hyperlink" Target="mailto:nicola@wildenherbals.com" TargetMode="External"/><Relationship Id="rId883" Type="http://schemas.openxmlformats.org/officeDocument/2006/relationships/hyperlink" Target="mailto:fmondini@growthcapital.it" TargetMode="External"/><Relationship Id="rId1099" Type="http://schemas.openxmlformats.org/officeDocument/2006/relationships/hyperlink" Target="mailto:EBIZZOTTO@KPMG.IT" TargetMode="External"/><Relationship Id="rId1527" Type="http://schemas.openxmlformats.org/officeDocument/2006/relationships/hyperlink" Target="mailto:edoardo.figone@mypowerset.com" TargetMode="External"/><Relationship Id="rId26" Type="http://schemas.openxmlformats.org/officeDocument/2006/relationships/hyperlink" Target="mailto:e.boretto@uicuneo.it" TargetMode="External"/><Relationship Id="rId231" Type="http://schemas.openxmlformats.org/officeDocument/2006/relationships/hyperlink" Target="mailto:d.perrotta@lazioinnova.it" TargetMode="External"/><Relationship Id="rId329" Type="http://schemas.openxmlformats.org/officeDocument/2006/relationships/hyperlink" Target="mailto:mminora@KPMG.it" TargetMode="External"/><Relationship Id="rId536" Type="http://schemas.openxmlformats.org/officeDocument/2006/relationships/hyperlink" Target="mailto:pietro.ungari@auditquality.net" TargetMode="External"/><Relationship Id="rId1166" Type="http://schemas.openxmlformats.org/officeDocument/2006/relationships/hyperlink" Target="mailto:cheeselab420@gmail.com" TargetMode="External"/><Relationship Id="rId1373" Type="http://schemas.openxmlformats.org/officeDocument/2006/relationships/hyperlink" Target="mailto:chiara.becucci@roxpay.eu" TargetMode="External"/><Relationship Id="rId175" Type="http://schemas.openxmlformats.org/officeDocument/2006/relationships/hyperlink" Target="mailto:info@studiomaestrello.com" TargetMode="External"/><Relationship Id="rId743" Type="http://schemas.openxmlformats.org/officeDocument/2006/relationships/hyperlink" Target="mailto:luca.rudilosso@hotmail.it" TargetMode="External"/><Relationship Id="rId950" Type="http://schemas.openxmlformats.org/officeDocument/2006/relationships/hyperlink" Target="mailto:antonio@thefoodcons.com" TargetMode="External"/><Relationship Id="rId1026" Type="http://schemas.openxmlformats.org/officeDocument/2006/relationships/hyperlink" Target="mailto:massimiliano.gattari@plusadvance.com" TargetMode="External"/><Relationship Id="rId1580" Type="http://schemas.openxmlformats.org/officeDocument/2006/relationships/hyperlink" Target="mailto:Francesco.VILLA@levillagebyca.com" TargetMode="External"/><Relationship Id="rId382" Type="http://schemas.openxmlformats.org/officeDocument/2006/relationships/hyperlink" Target="mailto:Fabrizio.De-Simone@it.ey.com" TargetMode="External"/><Relationship Id="rId603" Type="http://schemas.openxmlformats.org/officeDocument/2006/relationships/hyperlink" Target="mailto:patrizia.piparo@mydraco.biz" TargetMode="External"/><Relationship Id="rId687" Type="http://schemas.openxmlformats.org/officeDocument/2006/relationships/hyperlink" Target="mailto:michele@comehome.fun" TargetMode="External"/><Relationship Id="rId810" Type="http://schemas.openxmlformats.org/officeDocument/2006/relationships/hyperlink" Target="mailto:sarah@fluyda.me" TargetMode="External"/><Relationship Id="rId908" Type="http://schemas.openxmlformats.org/officeDocument/2006/relationships/hyperlink" Target="mailto:tommaso.signorini@tconsulta.it" TargetMode="External"/><Relationship Id="rId1233" Type="http://schemas.openxmlformats.org/officeDocument/2006/relationships/hyperlink" Target="mailto:claudio.garavaglia@mailmga.com" TargetMode="External"/><Relationship Id="rId1440" Type="http://schemas.openxmlformats.org/officeDocument/2006/relationships/hyperlink" Target="mailto:segreteria@dealset.it" TargetMode="External"/><Relationship Id="rId1538" Type="http://schemas.openxmlformats.org/officeDocument/2006/relationships/hyperlink" Target="mailto:giacomo.manaresi@fndx.vc" TargetMode="External"/><Relationship Id="rId242" Type="http://schemas.openxmlformats.org/officeDocument/2006/relationships/hyperlink" Target="mailto:pangelone@invitaliaventures.it" TargetMode="External"/><Relationship Id="rId894" Type="http://schemas.openxmlformats.org/officeDocument/2006/relationships/hyperlink" Target="mailto:ruggiero.cortellino@eathlon.it" TargetMode="External"/><Relationship Id="rId1177" Type="http://schemas.openxmlformats.org/officeDocument/2006/relationships/hyperlink" Target="mailto:luigi@datamasters.it" TargetMode="External"/><Relationship Id="rId1300" Type="http://schemas.openxmlformats.org/officeDocument/2006/relationships/hyperlink" Target="mailto:r.maldacea@confindustria.it" TargetMode="External"/><Relationship Id="rId37" Type="http://schemas.openxmlformats.org/officeDocument/2006/relationships/hyperlink" Target="mailto:edoardo@sweetguest.com" TargetMode="External"/><Relationship Id="rId102" Type="http://schemas.openxmlformats.org/officeDocument/2006/relationships/hyperlink" Target="mailto:alberto@ilsettimocielo.com" TargetMode="External"/><Relationship Id="rId547" Type="http://schemas.openxmlformats.org/officeDocument/2006/relationships/hyperlink" Target="mailto:sgiuffrida@jast-advisors.com" TargetMode="External"/><Relationship Id="rId754" Type="http://schemas.openxmlformats.org/officeDocument/2006/relationships/hyperlink" Target="mailto:Fabiola.Pellegrini@klecha-co.com" TargetMode="External"/><Relationship Id="rId961" Type="http://schemas.openxmlformats.org/officeDocument/2006/relationships/hyperlink" Target="mailto:francesco.inguscio@rainmakers.it" TargetMode="External"/><Relationship Id="rId1384" Type="http://schemas.openxmlformats.org/officeDocument/2006/relationships/hyperlink" Target="mailto:pietro@greenfutureproject.com" TargetMode="External"/><Relationship Id="rId1591" Type="http://schemas.openxmlformats.org/officeDocument/2006/relationships/hyperlink" Target="mailto:alessandro7vn@icloud.com" TargetMode="External"/><Relationship Id="rId90" Type="http://schemas.openxmlformats.org/officeDocument/2006/relationships/hyperlink" Target="mailto:alex.bellesia@qbittech.com" TargetMode="External"/><Relationship Id="rId186" Type="http://schemas.openxmlformats.org/officeDocument/2006/relationships/hyperlink" Target="mailto:arturo@connectia.it" TargetMode="External"/><Relationship Id="rId393" Type="http://schemas.openxmlformats.org/officeDocument/2006/relationships/hyperlink" Target="mailto:nicola@venturefactory.tech" TargetMode="External"/><Relationship Id="rId407" Type="http://schemas.openxmlformats.org/officeDocument/2006/relationships/hyperlink" Target="mailto:lmasaro@kpmg.it" TargetMode="External"/><Relationship Id="rId614" Type="http://schemas.openxmlformats.org/officeDocument/2006/relationships/hyperlink" Target="mailto:rita.scottini@trentinosviluppo.it" TargetMode="External"/><Relationship Id="rId821" Type="http://schemas.openxmlformats.org/officeDocument/2006/relationships/hyperlink" Target="mailto:fmondini@growthcapital.it" TargetMode="External"/><Relationship Id="rId1037" Type="http://schemas.openxmlformats.org/officeDocument/2006/relationships/hyperlink" Target="mailto:f.sanguinetti@keycontabilita.it" TargetMode="External"/><Relationship Id="rId1244" Type="http://schemas.openxmlformats.org/officeDocument/2006/relationships/hyperlink" Target="mailto:riccardo@textyess.com" TargetMode="External"/><Relationship Id="rId1451" Type="http://schemas.openxmlformats.org/officeDocument/2006/relationships/hyperlink" Target="mailto:consultingstudiomc@gmail.com" TargetMode="External"/><Relationship Id="rId253" Type="http://schemas.openxmlformats.org/officeDocument/2006/relationships/hyperlink" Target="mailto:giorgio.casoni@neurab.com" TargetMode="External"/><Relationship Id="rId460" Type="http://schemas.openxmlformats.org/officeDocument/2006/relationships/hyperlink" Target="mailto:giulio.piccione@lventuregroup.com" TargetMode="External"/><Relationship Id="rId698" Type="http://schemas.openxmlformats.org/officeDocument/2006/relationships/hyperlink" Target="mailto:immofina@gmail.com" TargetMode="External"/><Relationship Id="rId919" Type="http://schemas.openxmlformats.org/officeDocument/2006/relationships/hyperlink" Target="mailto:giovanni.caroli@gcadvisory.me" TargetMode="External"/><Relationship Id="rId1090" Type="http://schemas.openxmlformats.org/officeDocument/2006/relationships/hyperlink" Target="mailto:mg.civita@mov-eng.com" TargetMode="External"/><Relationship Id="rId1104" Type="http://schemas.openxmlformats.org/officeDocument/2006/relationships/hyperlink" Target="mailto:c.garavaglia@gruppoexcellence.com" TargetMode="External"/><Relationship Id="rId1311" Type="http://schemas.openxmlformats.org/officeDocument/2006/relationships/hyperlink" Target="mailto:luigi.nicastro@mazars.it" TargetMode="External"/><Relationship Id="rId1549" Type="http://schemas.openxmlformats.org/officeDocument/2006/relationships/hyperlink" Target="mailto:stefano.briola@tifeo.eu" TargetMode="External"/><Relationship Id="rId48" Type="http://schemas.openxmlformats.org/officeDocument/2006/relationships/hyperlink" Target="mailto:pietrogabriele@ono3d.net" TargetMode="External"/><Relationship Id="rId113" Type="http://schemas.openxmlformats.org/officeDocument/2006/relationships/hyperlink" Target="mailto:imanuel.baharier@sparkling18.com" TargetMode="External"/><Relationship Id="rId320" Type="http://schemas.openxmlformats.org/officeDocument/2006/relationships/hyperlink" Target="mailto:castellini@studiodottcastellini.it" TargetMode="External"/><Relationship Id="rId558" Type="http://schemas.openxmlformats.org/officeDocument/2006/relationships/hyperlink" Target="mailto:loris@entrepreniston.com" TargetMode="External"/><Relationship Id="rId765" Type="http://schemas.openxmlformats.org/officeDocument/2006/relationships/hyperlink" Target="mailto:paolospadoni@yahoo.it" TargetMode="External"/><Relationship Id="rId972" Type="http://schemas.openxmlformats.org/officeDocument/2006/relationships/hyperlink" Target="mailto:francesco@wearecosmico.com" TargetMode="External"/><Relationship Id="rId1188" Type="http://schemas.openxmlformats.org/officeDocument/2006/relationships/hyperlink" Target="mailto:massimo.ferrarin@me.com" TargetMode="External"/><Relationship Id="rId1395" Type="http://schemas.openxmlformats.org/officeDocument/2006/relationships/hyperlink" Target="mailto:a.gallo@fasi.eu" TargetMode="External"/><Relationship Id="rId1409" Type="http://schemas.openxmlformats.org/officeDocument/2006/relationships/hyperlink" Target="mailto:a.arienti@3dnextech.com" TargetMode="External"/><Relationship Id="rId197" Type="http://schemas.openxmlformats.org/officeDocument/2006/relationships/hyperlink" Target="mailto:lymbersky@global-ventures.com" TargetMode="External"/><Relationship Id="rId418" Type="http://schemas.openxmlformats.org/officeDocument/2006/relationships/hyperlink" Target="mailto:adriano.zoppi@zarathustratech.com" TargetMode="External"/><Relationship Id="rId625" Type="http://schemas.openxmlformats.org/officeDocument/2006/relationships/hyperlink" Target="mailto:mdepalo@ktepartners.com" TargetMode="External"/><Relationship Id="rId832" Type="http://schemas.openxmlformats.org/officeDocument/2006/relationships/hyperlink" Target="mailto:m.fazi@strategy-innovation.it" TargetMode="External"/><Relationship Id="rId1048" Type="http://schemas.openxmlformats.org/officeDocument/2006/relationships/hyperlink" Target="mailto:guglielmo.riva@voidless-packaging.com" TargetMode="External"/><Relationship Id="rId1255" Type="http://schemas.openxmlformats.org/officeDocument/2006/relationships/hyperlink" Target="mailto:a.ragusa@retailhub.it" TargetMode="External"/><Relationship Id="rId1462" Type="http://schemas.openxmlformats.org/officeDocument/2006/relationships/hyperlink" Target="mailto:ndl@italianangels.net" TargetMode="External"/><Relationship Id="rId264" Type="http://schemas.openxmlformats.org/officeDocument/2006/relationships/hyperlink" Target="mailto:stefano.manili@cosaporto.it" TargetMode="External"/><Relationship Id="rId471" Type="http://schemas.openxmlformats.org/officeDocument/2006/relationships/hyperlink" Target="mailto:giovannipinelli@gmail.com" TargetMode="External"/><Relationship Id="rId1115" Type="http://schemas.openxmlformats.org/officeDocument/2006/relationships/hyperlink" Target="mailto:WSkantze@mcsquarecapital.com" TargetMode="External"/><Relationship Id="rId1322" Type="http://schemas.openxmlformats.org/officeDocument/2006/relationships/hyperlink" Target="mailto:lorenzo.feruglio@aikospace.com" TargetMode="External"/><Relationship Id="rId59" Type="http://schemas.openxmlformats.org/officeDocument/2006/relationships/hyperlink" Target="mailto:antonio.zinno@linup.it" TargetMode="External"/><Relationship Id="rId124" Type="http://schemas.openxmlformats.org/officeDocument/2006/relationships/hyperlink" Target="mailto:stefano.oddo10@gmail.com" TargetMode="External"/><Relationship Id="rId569" Type="http://schemas.openxmlformats.org/officeDocument/2006/relationships/hyperlink" Target="mailto:gliparoti@istella.ai" TargetMode="External"/><Relationship Id="rId776" Type="http://schemas.openxmlformats.org/officeDocument/2006/relationships/hyperlink" Target="mailto:carlo.balduzzi@lbpartners.it" TargetMode="External"/><Relationship Id="rId983" Type="http://schemas.openxmlformats.org/officeDocument/2006/relationships/hyperlink" Target="mailto:andrea.ballista@voiseed.com" TargetMode="External"/><Relationship Id="rId1199" Type="http://schemas.openxmlformats.org/officeDocument/2006/relationships/hyperlink" Target="mailto:caterina.deluca.stage@mi.camcom.it" TargetMode="External"/><Relationship Id="rId331" Type="http://schemas.openxmlformats.org/officeDocument/2006/relationships/hyperlink" Target="mailto:presidenza.sea@gmail.com" TargetMode="External"/><Relationship Id="rId429" Type="http://schemas.openxmlformats.org/officeDocument/2006/relationships/hyperlink" Target="mailto:info@schoolr.net" TargetMode="External"/><Relationship Id="rId636" Type="http://schemas.openxmlformats.org/officeDocument/2006/relationships/hyperlink" Target="mailto:marco.messina@iniziativa.cc" TargetMode="External"/><Relationship Id="rId1059" Type="http://schemas.openxmlformats.org/officeDocument/2006/relationships/hyperlink" Target="mailto:ugo.chirico@cyberneid.com" TargetMode="External"/><Relationship Id="rId1266" Type="http://schemas.openxmlformats.org/officeDocument/2006/relationships/hyperlink" Target="mailto:ing.g.carapellese@mlr.srl" TargetMode="External"/><Relationship Id="rId1473" Type="http://schemas.openxmlformats.org/officeDocument/2006/relationships/hyperlink" Target="mailto:stefano.depascale@antcapital.it" TargetMode="External"/><Relationship Id="rId843" Type="http://schemas.openxmlformats.org/officeDocument/2006/relationships/hyperlink" Target="mailto:maurizio.piredda@optivologistics.com" TargetMode="External"/><Relationship Id="rId1126" Type="http://schemas.openxmlformats.org/officeDocument/2006/relationships/hyperlink" Target="mailto:sara.r@itsprodigy.com" TargetMode="External"/><Relationship Id="rId275" Type="http://schemas.openxmlformats.org/officeDocument/2006/relationships/hyperlink" Target="mailto:stephen@rueone-inv.com" TargetMode="External"/><Relationship Id="rId482" Type="http://schemas.openxmlformats.org/officeDocument/2006/relationships/hyperlink" Target="mailto:enrico.brunet@serviziopermano.it" TargetMode="External"/><Relationship Id="rId703" Type="http://schemas.openxmlformats.org/officeDocument/2006/relationships/hyperlink" Target="mailto:c.maver@farmakom.it" TargetMode="External"/><Relationship Id="rId910" Type="http://schemas.openxmlformats.org/officeDocument/2006/relationships/hyperlink" Target="mailto:maria.arena@mailmga.com" TargetMode="External"/><Relationship Id="rId1333" Type="http://schemas.openxmlformats.org/officeDocument/2006/relationships/hyperlink" Target="mailto:vendramini@mydraco.biz" TargetMode="External"/><Relationship Id="rId1540" Type="http://schemas.openxmlformats.org/officeDocument/2006/relationships/hyperlink" Target="mailto:giovanni.cavallo@gruppoequis.com" TargetMode="External"/><Relationship Id="rId135" Type="http://schemas.openxmlformats.org/officeDocument/2006/relationships/hyperlink" Target="mailto:luca.artesi@gmail.com" TargetMode="External"/><Relationship Id="rId342" Type="http://schemas.openxmlformats.org/officeDocument/2006/relationships/hyperlink" Target="mailto:francesco.andrulli@sella.it" TargetMode="External"/><Relationship Id="rId787" Type="http://schemas.openxmlformats.org/officeDocument/2006/relationships/hyperlink" Target="mailto:valeria.lesma@pioppocompany.it" TargetMode="External"/><Relationship Id="rId994" Type="http://schemas.openxmlformats.org/officeDocument/2006/relationships/hyperlink" Target="mailto:a.negriclementi@globalstrategy.net" TargetMode="External"/><Relationship Id="rId1400" Type="http://schemas.openxmlformats.org/officeDocument/2006/relationships/hyperlink" Target="mailto:e.montanaro@agreenbiosolu" TargetMode="External"/><Relationship Id="rId202" Type="http://schemas.openxmlformats.org/officeDocument/2006/relationships/hyperlink" Target="mailto:fabriziopescatori@yahoo.it" TargetMode="External"/><Relationship Id="rId647" Type="http://schemas.openxmlformats.org/officeDocument/2006/relationships/hyperlink" Target="mailto:stefano.musso@utego.it" TargetMode="External"/><Relationship Id="rId854" Type="http://schemas.openxmlformats.org/officeDocument/2006/relationships/hyperlink" Target="mailto:n.adamo@hueval.com" TargetMode="External"/><Relationship Id="rId1277" Type="http://schemas.openxmlformats.org/officeDocument/2006/relationships/hyperlink" Target="mailto:marta@brandplane.co" TargetMode="External"/><Relationship Id="rId1484" Type="http://schemas.openxmlformats.org/officeDocument/2006/relationships/hyperlink" Target="mailto:ndl@italianangels.net" TargetMode="External"/><Relationship Id="rId286" Type="http://schemas.openxmlformats.org/officeDocument/2006/relationships/hyperlink" Target="mailto:manuelcorona1288@gmail.com" TargetMode="External"/><Relationship Id="rId493" Type="http://schemas.openxmlformats.org/officeDocument/2006/relationships/hyperlink" Target="mailto:david@italian-artisan.com" TargetMode="External"/><Relationship Id="rId507" Type="http://schemas.openxmlformats.org/officeDocument/2006/relationships/hyperlink" Target="mailto:teresa.peragine@mailmga.com" TargetMode="External"/><Relationship Id="rId714" Type="http://schemas.openxmlformats.org/officeDocument/2006/relationships/hyperlink" Target="mailto:gerardo.difrancesco@widegroup.eu" TargetMode="External"/><Relationship Id="rId921" Type="http://schemas.openxmlformats.org/officeDocument/2006/relationships/hyperlink" Target="mailto:claudia.delmonte@socialfare.org" TargetMode="External"/><Relationship Id="rId1137" Type="http://schemas.openxmlformats.org/officeDocument/2006/relationships/hyperlink" Target="mailto:domenico@dropper.ai" TargetMode="External"/><Relationship Id="rId1344" Type="http://schemas.openxmlformats.org/officeDocument/2006/relationships/hyperlink" Target="mailto:vendramini@mydraco.biz" TargetMode="External"/><Relationship Id="rId1551" Type="http://schemas.openxmlformats.org/officeDocument/2006/relationships/hyperlink" Target="mailto:decaro@volanogroup.com" TargetMode="External"/><Relationship Id="rId50" Type="http://schemas.openxmlformats.org/officeDocument/2006/relationships/hyperlink" Target="mailto:paolo.intermite@nemsgr.it" TargetMode="External"/><Relationship Id="rId146" Type="http://schemas.openxmlformats.org/officeDocument/2006/relationships/hyperlink" Target="mailto:matteo.musa@fitprime.com" TargetMode="External"/><Relationship Id="rId353" Type="http://schemas.openxmlformats.org/officeDocument/2006/relationships/hyperlink" Target="mailto:franco.rigamonti@arthesiana.it" TargetMode="External"/><Relationship Id="rId560" Type="http://schemas.openxmlformats.org/officeDocument/2006/relationships/hyperlink" Target="mailto:direzione@equity-square.com" TargetMode="External"/><Relationship Id="rId798" Type="http://schemas.openxmlformats.org/officeDocument/2006/relationships/hyperlink" Target="mailto:francesco.destefano@caracol-am.com" TargetMode="External"/><Relationship Id="rId1190" Type="http://schemas.openxmlformats.org/officeDocument/2006/relationships/hyperlink" Target="mailto:mario.ravelli@ravelliandpartners.com" TargetMode="External"/><Relationship Id="rId1204" Type="http://schemas.openxmlformats.org/officeDocument/2006/relationships/hyperlink" Target="mailto:nicola@asc27.com" TargetMode="External"/><Relationship Id="rId1411" Type="http://schemas.openxmlformats.org/officeDocument/2006/relationships/hyperlink" Target="mailto:info@ntrly.it" TargetMode="External"/><Relationship Id="rId213" Type="http://schemas.openxmlformats.org/officeDocument/2006/relationships/hyperlink" Target="mailto:ba@ovalmoney.com" TargetMode="External"/><Relationship Id="rId420" Type="http://schemas.openxmlformats.org/officeDocument/2006/relationships/hyperlink" Target="mailto:niccolo.bienati@bizplace.it" TargetMode="External"/><Relationship Id="rId658" Type="http://schemas.openxmlformats.org/officeDocument/2006/relationships/hyperlink" Target="mailto:elena@frescofrigo.it" TargetMode="External"/><Relationship Id="rId865" Type="http://schemas.openxmlformats.org/officeDocument/2006/relationships/hyperlink" Target="mailto:walfredo@genuineway.io" TargetMode="External"/><Relationship Id="rId1050" Type="http://schemas.openxmlformats.org/officeDocument/2006/relationships/hyperlink" Target="mailto:francesco.finazzi@myndoor.it" TargetMode="External"/><Relationship Id="rId1288" Type="http://schemas.openxmlformats.org/officeDocument/2006/relationships/hyperlink" Target="mailto:prizzon@acube.avanzi.org" TargetMode="External"/><Relationship Id="rId1495" Type="http://schemas.openxmlformats.org/officeDocument/2006/relationships/hyperlink" Target="mailto:g.rorandelli@zerow.it" TargetMode="External"/><Relationship Id="rId1509" Type="http://schemas.openxmlformats.org/officeDocument/2006/relationships/hyperlink" Target="mailto:marco.micozzi@levillagebyca.com" TargetMode="External"/><Relationship Id="rId297" Type="http://schemas.openxmlformats.org/officeDocument/2006/relationships/hyperlink" Target="mailto:nda@solkindar.it" TargetMode="External"/><Relationship Id="rId518" Type="http://schemas.openxmlformats.org/officeDocument/2006/relationships/hyperlink" Target="mailto:josef@gefara.com" TargetMode="External"/><Relationship Id="rId725" Type="http://schemas.openxmlformats.org/officeDocument/2006/relationships/hyperlink" Target="mailto:fimmano@unimol.it" TargetMode="External"/><Relationship Id="rId932" Type="http://schemas.openxmlformats.org/officeDocument/2006/relationships/hyperlink" Target="mailto:m.zeo@tadan.net" TargetMode="External"/><Relationship Id="rId1148" Type="http://schemas.openxmlformats.org/officeDocument/2006/relationships/hyperlink" Target="mailto:edmondo.sparano@digitalmagics.com" TargetMode="External"/><Relationship Id="rId1355" Type="http://schemas.openxmlformats.org/officeDocument/2006/relationships/hyperlink" Target="mailto:gianlucavassallo@calibra-t.com" TargetMode="External"/><Relationship Id="rId1562" Type="http://schemas.openxmlformats.org/officeDocument/2006/relationships/hyperlink" Target="mailto:antonella.beltrame@indacosgr.com" TargetMode="External"/><Relationship Id="rId157" Type="http://schemas.openxmlformats.org/officeDocument/2006/relationships/hyperlink" Target="mailto:albertovanzetti@goodbuyauto.it" TargetMode="External"/><Relationship Id="rId364" Type="http://schemas.openxmlformats.org/officeDocument/2006/relationships/hyperlink" Target="mailto:virginia.evangelista@bancaakros.it" TargetMode="External"/><Relationship Id="rId1008" Type="http://schemas.openxmlformats.org/officeDocument/2006/relationships/hyperlink" Target="mailto:claudio.cubito@scuolapay.it" TargetMode="External"/><Relationship Id="rId1215" Type="http://schemas.openxmlformats.org/officeDocument/2006/relationships/hyperlink" Target="mailto:r.neri@byom.it" TargetMode="External"/><Relationship Id="rId1422" Type="http://schemas.openxmlformats.org/officeDocument/2006/relationships/hyperlink" Target="mailto:riccardo.schiavotto@gmail.com" TargetMode="External"/><Relationship Id="rId61" Type="http://schemas.openxmlformats.org/officeDocument/2006/relationships/hyperlink" Target="mailto:marco_arese@yahoo.com" TargetMode="External"/><Relationship Id="rId571" Type="http://schemas.openxmlformats.org/officeDocument/2006/relationships/hyperlink" Target="mailto:nicolo@1000farmacie.it" TargetMode="External"/><Relationship Id="rId669" Type="http://schemas.openxmlformats.org/officeDocument/2006/relationships/hyperlink" Target="mailto:learn@surgiq.com" TargetMode="External"/><Relationship Id="rId876" Type="http://schemas.openxmlformats.org/officeDocument/2006/relationships/hyperlink" Target="mailto:enrico.scianaro@insoore.com" TargetMode="External"/><Relationship Id="rId1299" Type="http://schemas.openxmlformats.org/officeDocument/2006/relationships/hyperlink" Target="mailto:antonio@clubdealonline.com" TargetMode="External"/><Relationship Id="rId19" Type="http://schemas.openxmlformats.org/officeDocument/2006/relationships/hyperlink" Target="mailto:davide@scarantino.it" TargetMode="External"/><Relationship Id="rId224" Type="http://schemas.openxmlformats.org/officeDocument/2006/relationships/hyperlink" Target="mailto:chiara.russo@codemotion.it" TargetMode="External"/><Relationship Id="rId431" Type="http://schemas.openxmlformats.org/officeDocument/2006/relationships/hyperlink" Target="mailto:dario@pick-roll.com" TargetMode="External"/><Relationship Id="rId529" Type="http://schemas.openxmlformats.org/officeDocument/2006/relationships/hyperlink" Target="mailto:andrea.lippolis@featfood.it" TargetMode="External"/><Relationship Id="rId736" Type="http://schemas.openxmlformats.org/officeDocument/2006/relationships/hyperlink" Target="mailto:francesco.dantonio@integraesim.it" TargetMode="External"/><Relationship Id="rId1061" Type="http://schemas.openxmlformats.org/officeDocument/2006/relationships/hyperlink" Target="mailto:g.cofone@alteredu.it" TargetMode="External"/><Relationship Id="rId1159" Type="http://schemas.openxmlformats.org/officeDocument/2006/relationships/hyperlink" Target="mailto:annamaria.barbaro@empethy.it" TargetMode="External"/><Relationship Id="rId1366" Type="http://schemas.openxmlformats.org/officeDocument/2006/relationships/hyperlink" Target="mailto:ndl@italianangels.net" TargetMode="External"/><Relationship Id="rId168" Type="http://schemas.openxmlformats.org/officeDocument/2006/relationships/hyperlink" Target="mailto:e.donadoni@almadom.us" TargetMode="External"/><Relationship Id="rId943" Type="http://schemas.openxmlformats.org/officeDocument/2006/relationships/hyperlink" Target="mailto:mspataro@etesio.eu" TargetMode="External"/><Relationship Id="rId1019" Type="http://schemas.openxmlformats.org/officeDocument/2006/relationships/hyperlink" Target="mailto:armando@arcadiaholding.net" TargetMode="External"/><Relationship Id="rId1573" Type="http://schemas.openxmlformats.org/officeDocument/2006/relationships/hyperlink" Target="mailto:antonio@sentieri.me" TargetMode="External"/><Relationship Id="rId72" Type="http://schemas.openxmlformats.org/officeDocument/2006/relationships/hyperlink" Target="mailto:marco@studiorighini.it" TargetMode="External"/><Relationship Id="rId375" Type="http://schemas.openxmlformats.org/officeDocument/2006/relationships/hyperlink" Target="mailto:giontellagiulia@netscape.net" TargetMode="External"/><Relationship Id="rId582" Type="http://schemas.openxmlformats.org/officeDocument/2006/relationships/hyperlink" Target="mailto:federico.masi@flowpay.it" TargetMode="External"/><Relationship Id="rId803" Type="http://schemas.openxmlformats.org/officeDocument/2006/relationships/hyperlink" Target="mailto:egava@milanoinvestment.com" TargetMode="External"/><Relationship Id="rId1226" Type="http://schemas.openxmlformats.org/officeDocument/2006/relationships/hyperlink" Target="mailto:a.tozzi@endostart.com" TargetMode="External"/><Relationship Id="rId1433" Type="http://schemas.openxmlformats.org/officeDocument/2006/relationships/hyperlink" Target="mailto:nicolo.schiavi@cyberdart.eu" TargetMode="External"/><Relationship Id="rId3" Type="http://schemas.openxmlformats.org/officeDocument/2006/relationships/hyperlink" Target="mailto:michele.fracassini@bper.it" TargetMode="External"/><Relationship Id="rId235" Type="http://schemas.openxmlformats.org/officeDocument/2006/relationships/hyperlink" Target="mailto:giulio@helbiz.com" TargetMode="External"/><Relationship Id="rId442" Type="http://schemas.openxmlformats.org/officeDocument/2006/relationships/hyperlink" Target="mailto:investors@ankorgame.com" TargetMode="External"/><Relationship Id="rId887" Type="http://schemas.openxmlformats.org/officeDocument/2006/relationships/hyperlink" Target="mailto:federico@karma.vc" TargetMode="External"/><Relationship Id="rId1072" Type="http://schemas.openxmlformats.org/officeDocument/2006/relationships/hyperlink" Target="mailto:aurora@zefi.ai" TargetMode="External"/><Relationship Id="rId1500" Type="http://schemas.openxmlformats.org/officeDocument/2006/relationships/hyperlink" Target="mailto:davide.bona@emintad.it" TargetMode="External"/><Relationship Id="rId302" Type="http://schemas.openxmlformats.org/officeDocument/2006/relationships/hyperlink" Target="mailto:marco@dailyinternship.com" TargetMode="External"/><Relationship Id="rId747" Type="http://schemas.openxmlformats.org/officeDocument/2006/relationships/hyperlink" Target="mailto:nmuzzana@thymosbc.com" TargetMode="External"/><Relationship Id="rId954" Type="http://schemas.openxmlformats.org/officeDocument/2006/relationships/hyperlink" Target="mailto:rosario.circo@audaciainnovations.com" TargetMode="External"/><Relationship Id="rId1377" Type="http://schemas.openxmlformats.org/officeDocument/2006/relationships/hyperlink" Target="mailto:tomo@bibac.eu" TargetMode="External"/><Relationship Id="rId1584" Type="http://schemas.openxmlformats.org/officeDocument/2006/relationships/hyperlink" Target="mailto:stefano.mascetti@cdpventurecapital.it" TargetMode="External"/><Relationship Id="rId83" Type="http://schemas.openxmlformats.org/officeDocument/2006/relationships/hyperlink" Target="mailto:michele@40southenergy.com" TargetMode="External"/><Relationship Id="rId179" Type="http://schemas.openxmlformats.org/officeDocument/2006/relationships/hyperlink" Target="mailto:sfiore.info@gmail.com" TargetMode="External"/><Relationship Id="rId386" Type="http://schemas.openxmlformats.org/officeDocument/2006/relationships/hyperlink" Target="mailto:ufficio2@pacaro.it" TargetMode="External"/><Relationship Id="rId593" Type="http://schemas.openxmlformats.org/officeDocument/2006/relationships/hyperlink" Target="mailto:gianluca@setupdesign.it" TargetMode="External"/><Relationship Id="rId607" Type="http://schemas.openxmlformats.org/officeDocument/2006/relationships/hyperlink" Target="mailto:federico.smanio@wylab.net" TargetMode="External"/><Relationship Id="rId814" Type="http://schemas.openxmlformats.org/officeDocument/2006/relationships/hyperlink" Target="mailto:m.simonini@dishcovery.menu" TargetMode="External"/><Relationship Id="rId1237" Type="http://schemas.openxmlformats.org/officeDocument/2006/relationships/hyperlink" Target="mailto:info@deposh.it" TargetMode="External"/><Relationship Id="rId1444" Type="http://schemas.openxmlformats.org/officeDocument/2006/relationships/hyperlink" Target="mailto:l.plate@maindcapital.com" TargetMode="External"/><Relationship Id="rId246" Type="http://schemas.openxmlformats.org/officeDocument/2006/relationships/hyperlink" Target="mailto:max@wetaxi.it" TargetMode="External"/><Relationship Id="rId453" Type="http://schemas.openxmlformats.org/officeDocument/2006/relationships/hyperlink" Target="mailto:j@ipervox.com" TargetMode="External"/><Relationship Id="rId660" Type="http://schemas.openxmlformats.org/officeDocument/2006/relationships/hyperlink" Target="mailto:maurizio.vendramini@mydraco.biz" TargetMode="External"/><Relationship Id="rId898" Type="http://schemas.openxmlformats.org/officeDocument/2006/relationships/hyperlink" Target="mailto:giovanni.pizza@bonusx.it" TargetMode="External"/><Relationship Id="rId1083" Type="http://schemas.openxmlformats.org/officeDocument/2006/relationships/hyperlink" Target="mailto:lorenzo.plazzotta@cbdigitalcompany.com" TargetMode="External"/><Relationship Id="rId1290" Type="http://schemas.openxmlformats.org/officeDocument/2006/relationships/hyperlink" Target="mailto:prizzon@acube.avanzi.org" TargetMode="External"/><Relationship Id="rId1304" Type="http://schemas.openxmlformats.org/officeDocument/2006/relationships/hyperlink" Target="mailto:l.dedamiani@codertd.com" TargetMode="External"/><Relationship Id="rId1511" Type="http://schemas.openxmlformats.org/officeDocument/2006/relationships/hyperlink" Target="mailto:devin.visani@weeshop.it" TargetMode="External"/><Relationship Id="rId106" Type="http://schemas.openxmlformats.org/officeDocument/2006/relationships/hyperlink" Target="mailto:filippo.meloni@tripmedic.com" TargetMode="External"/><Relationship Id="rId313" Type="http://schemas.openxmlformats.org/officeDocument/2006/relationships/hyperlink" Target="mailto:renzo.carriero@keiron%20fit" TargetMode="External"/><Relationship Id="rId758" Type="http://schemas.openxmlformats.org/officeDocument/2006/relationships/hyperlink" Target="mailto:Pierluigi.BorleGioppi@bancaprofilo.it" TargetMode="External"/><Relationship Id="rId965" Type="http://schemas.openxmlformats.org/officeDocument/2006/relationships/hyperlink" Target="mailto:dimartino@volanogroup.com" TargetMode="External"/><Relationship Id="rId1150" Type="http://schemas.openxmlformats.org/officeDocument/2006/relationships/hyperlink" Target="mailto:edoardo@ogmusic.io" TargetMode="External"/><Relationship Id="rId1388" Type="http://schemas.openxmlformats.org/officeDocument/2006/relationships/hyperlink" Target="mailto:giulia.di.mascio@pwc.com" TargetMode="External"/><Relationship Id="rId1595" Type="http://schemas.microsoft.com/office/2017/10/relationships/threadedComment" Target="../threadedComments/threadedComment1.xml"/><Relationship Id="rId10" Type="http://schemas.openxmlformats.org/officeDocument/2006/relationships/hyperlink" Target="mailto:marco.credendino@artemest.com" TargetMode="External"/><Relationship Id="rId94" Type="http://schemas.openxmlformats.org/officeDocument/2006/relationships/hyperlink" Target="mailto:g.bagnara@agraria.it" TargetMode="External"/><Relationship Id="rId397" Type="http://schemas.openxmlformats.org/officeDocument/2006/relationships/hyperlink" Target="mailto:m.mensitieri@crosshub.it" TargetMode="External"/><Relationship Id="rId520" Type="http://schemas.openxmlformats.org/officeDocument/2006/relationships/hyperlink" Target="mailto:margiotta.antonio@virgilio.it" TargetMode="External"/><Relationship Id="rId618" Type="http://schemas.openxmlformats.org/officeDocument/2006/relationships/hyperlink" Target="mailto:alfredo.leonelli@terziandpartners.com" TargetMode="External"/><Relationship Id="rId825" Type="http://schemas.openxmlformats.org/officeDocument/2006/relationships/hyperlink" Target="mailto:matteo.preziotti@easypol.io" TargetMode="External"/><Relationship Id="rId1248" Type="http://schemas.openxmlformats.org/officeDocument/2006/relationships/hyperlink" Target="mailto:gianni@openenergy.co" TargetMode="External"/><Relationship Id="rId1455" Type="http://schemas.openxmlformats.org/officeDocument/2006/relationships/hyperlink" Target="mailto:stefano.zanovello@steloitaly.com" TargetMode="External"/><Relationship Id="rId257" Type="http://schemas.openxmlformats.org/officeDocument/2006/relationships/hyperlink" Target="mailto:federico.palumbo@glassup.net" TargetMode="External"/><Relationship Id="rId464" Type="http://schemas.openxmlformats.org/officeDocument/2006/relationships/hyperlink" Target="mailto:antonio@thefoodcons.com" TargetMode="External"/><Relationship Id="rId1010" Type="http://schemas.openxmlformats.org/officeDocument/2006/relationships/hyperlink" Target="mailto:giovanni.baroni@x3energy.it" TargetMode="External"/><Relationship Id="rId1094" Type="http://schemas.openxmlformats.org/officeDocument/2006/relationships/hyperlink" Target="mailto:marco.carleo@bagoff.it" TargetMode="External"/><Relationship Id="rId1108" Type="http://schemas.openxmlformats.org/officeDocument/2006/relationships/hyperlink" Target="mailto:matteoboccia@applyconsulting.it" TargetMode="External"/><Relationship Id="rId1315" Type="http://schemas.openxmlformats.org/officeDocument/2006/relationships/hyperlink" Target="mailto:ndl@italianangels.net" TargetMode="External"/><Relationship Id="rId117" Type="http://schemas.openxmlformats.org/officeDocument/2006/relationships/hyperlink" Target="mailto:matteo.gattola@envisioncompany.it" TargetMode="External"/><Relationship Id="rId671" Type="http://schemas.openxmlformats.org/officeDocument/2006/relationships/hyperlink" Target="mailto:enrico@ncoreplat.com" TargetMode="External"/><Relationship Id="rId769" Type="http://schemas.openxmlformats.org/officeDocument/2006/relationships/hyperlink" Target="mailto:andrea.gilberti@matchplat.com" TargetMode="External"/><Relationship Id="rId976" Type="http://schemas.openxmlformats.org/officeDocument/2006/relationships/hyperlink" Target="mailto:giovanni.fasano@financialresearches.com" TargetMode="External"/><Relationship Id="rId1399" Type="http://schemas.openxmlformats.org/officeDocument/2006/relationships/hyperlink" Target="mailto:cimmino@vertis.it" TargetMode="External"/><Relationship Id="rId324" Type="http://schemas.openxmlformats.org/officeDocument/2006/relationships/hyperlink" Target="mailto:armani_stefano@yahoo.it" TargetMode="External"/><Relationship Id="rId531" Type="http://schemas.openxmlformats.org/officeDocument/2006/relationships/hyperlink" Target="mailto:novica.mrdovic@add-value.it" TargetMode="External"/><Relationship Id="rId629" Type="http://schemas.openxmlformats.org/officeDocument/2006/relationships/hyperlink" Target="mailto:amministrazione@geobio.it" TargetMode="External"/><Relationship Id="rId1161" Type="http://schemas.openxmlformats.org/officeDocument/2006/relationships/hyperlink" Target="mailto:claudia.delmonte@socialfare.org" TargetMode="External"/><Relationship Id="rId1259" Type="http://schemas.openxmlformats.org/officeDocument/2006/relationships/hyperlink" Target="mailto:davide@whp.ai" TargetMode="External"/><Relationship Id="rId1466" Type="http://schemas.openxmlformats.org/officeDocument/2006/relationships/hyperlink" Target="mailto:stefano.mazzocca@mycreditservice.com" TargetMode="External"/><Relationship Id="rId836" Type="http://schemas.openxmlformats.org/officeDocument/2006/relationships/hyperlink" Target="mailto:memeo@vertis.it" TargetMode="External"/><Relationship Id="rId1021" Type="http://schemas.openxmlformats.org/officeDocument/2006/relationships/hyperlink" Target="mailto:eliana.langella@lventuregroup.com" TargetMode="External"/><Relationship Id="rId1119" Type="http://schemas.openxmlformats.org/officeDocument/2006/relationships/hyperlink" Target="mailto:alessandro.rimassa@radicalhr.it" TargetMode="External"/><Relationship Id="rId903" Type="http://schemas.openxmlformats.org/officeDocument/2006/relationships/hyperlink" Target="mailto:saverio.canepa@siminvest.it" TargetMode="External"/><Relationship Id="rId1326" Type="http://schemas.openxmlformats.org/officeDocument/2006/relationships/hyperlink" Target="mailto:thomas.iacchetti@fleap.io" TargetMode="External"/><Relationship Id="rId1533" Type="http://schemas.openxmlformats.org/officeDocument/2006/relationships/hyperlink" Target="mailto:ndl@italianangels.net" TargetMode="External"/><Relationship Id="rId32" Type="http://schemas.openxmlformats.org/officeDocument/2006/relationships/hyperlink" Target="mailto:massimiliano.deflorio@prontovet24.com" TargetMode="External"/><Relationship Id="rId181" Type="http://schemas.openxmlformats.org/officeDocument/2006/relationships/hyperlink" Target="mailto:aj@letisan.com" TargetMode="External"/><Relationship Id="rId279" Type="http://schemas.openxmlformats.org/officeDocument/2006/relationships/hyperlink" Target="mailto:wearenage@gmail.com" TargetMode="External"/><Relationship Id="rId486" Type="http://schemas.openxmlformats.org/officeDocument/2006/relationships/hyperlink" Target="mailto:filippo.veronese@gmail.com" TargetMode="External"/><Relationship Id="rId693" Type="http://schemas.openxmlformats.org/officeDocument/2006/relationships/hyperlink" Target="mailto:decaro@volanogroup.com" TargetMode="External"/><Relationship Id="rId139" Type="http://schemas.openxmlformats.org/officeDocument/2006/relationships/hyperlink" Target="mailto:pm@brandonferrari.com" TargetMode="External"/><Relationship Id="rId346" Type="http://schemas.openxmlformats.org/officeDocument/2006/relationships/hyperlink" Target="mailto:andrea@bizplace.it" TargetMode="External"/><Relationship Id="rId553" Type="http://schemas.openxmlformats.org/officeDocument/2006/relationships/hyperlink" Target="mailto:samuele.furfaro@macingo.com" TargetMode="External"/><Relationship Id="rId760" Type="http://schemas.openxmlformats.org/officeDocument/2006/relationships/hyperlink" Target="mailto:andrea@wearefutura.com" TargetMode="External"/><Relationship Id="rId998" Type="http://schemas.openxmlformats.org/officeDocument/2006/relationships/hyperlink" Target="mailto:stefano.troncone@pandhora.it" TargetMode="External"/><Relationship Id="rId1183" Type="http://schemas.openxmlformats.org/officeDocument/2006/relationships/hyperlink" Target="mailto:mghisolfi@profiter.ai" TargetMode="External"/><Relationship Id="rId1390" Type="http://schemas.openxmlformats.org/officeDocument/2006/relationships/hyperlink" Target="mailto:giulia.di.mascio@pwc.com" TargetMode="External"/><Relationship Id="rId206" Type="http://schemas.openxmlformats.org/officeDocument/2006/relationships/hyperlink" Target="mailto:mario@euclidea.com" TargetMode="External"/><Relationship Id="rId413" Type="http://schemas.openxmlformats.org/officeDocument/2006/relationships/hyperlink" Target="mailto:r.daina@connexainsurance.com" TargetMode="External"/><Relationship Id="rId858" Type="http://schemas.openxmlformats.org/officeDocument/2006/relationships/hyperlink" Target="mailto:mattia.destratis@holipay.com" TargetMode="External"/><Relationship Id="rId1043" Type="http://schemas.openxmlformats.org/officeDocument/2006/relationships/hyperlink" Target="mailto:francesco@keyless.io" TargetMode="External"/><Relationship Id="rId1488" Type="http://schemas.openxmlformats.org/officeDocument/2006/relationships/hyperlink" Target="mailto:Annachiara.Meschi@gellify.com" TargetMode="External"/><Relationship Id="rId620" Type="http://schemas.openxmlformats.org/officeDocument/2006/relationships/hyperlink" Target="mailto:ntardelli@healthyvirtuoso.com" TargetMode="External"/><Relationship Id="rId718" Type="http://schemas.openxmlformats.org/officeDocument/2006/relationships/hyperlink" Target="mailto:paolo@fido.id" TargetMode="External"/><Relationship Id="rId925" Type="http://schemas.openxmlformats.org/officeDocument/2006/relationships/hyperlink" Target="mailto:stefano.serbini@abslaw.it" TargetMode="External"/><Relationship Id="rId1250" Type="http://schemas.openxmlformats.org/officeDocument/2006/relationships/hyperlink" Target="mailto:eric.treccani@gmail.com" TargetMode="External"/><Relationship Id="rId1348" Type="http://schemas.openxmlformats.org/officeDocument/2006/relationships/hyperlink" Target="mailto:fbondi@eventboost.com" TargetMode="External"/><Relationship Id="rId1555" Type="http://schemas.openxmlformats.org/officeDocument/2006/relationships/hyperlink" Target="mailto:decaro@volanogroup.com" TargetMode="External"/><Relationship Id="rId1110" Type="http://schemas.openxmlformats.org/officeDocument/2006/relationships/hyperlink" Target="mailto:marco.uras@widata.cloud" TargetMode="External"/><Relationship Id="rId1208" Type="http://schemas.openxmlformats.org/officeDocument/2006/relationships/hyperlink" Target="mailto:gpaliotta@deloitte.it" TargetMode="External"/><Relationship Id="rId1415" Type="http://schemas.openxmlformats.org/officeDocument/2006/relationships/hyperlink" Target="mailto:alfonso.coppola@rithema.it" TargetMode="External"/><Relationship Id="rId54" Type="http://schemas.openxmlformats.org/officeDocument/2006/relationships/hyperlink" Target="mailto:luca@quibee.it" TargetMode="External"/><Relationship Id="rId270" Type="http://schemas.openxmlformats.org/officeDocument/2006/relationships/hyperlink" Target="mailto:bisson@consulstaff.it" TargetMode="External"/><Relationship Id="rId130" Type="http://schemas.openxmlformats.org/officeDocument/2006/relationships/hyperlink" Target="mailto:M.Calzolari@assosim.it" TargetMode="External"/><Relationship Id="rId368" Type="http://schemas.openxmlformats.org/officeDocument/2006/relationships/hyperlink" Target="mailto:f.cerino@befreest.com" TargetMode="External"/><Relationship Id="rId575" Type="http://schemas.openxmlformats.org/officeDocument/2006/relationships/hyperlink" Target="mailto:diego.selva@mediolanum.it" TargetMode="External"/><Relationship Id="rId782" Type="http://schemas.openxmlformats.org/officeDocument/2006/relationships/hyperlink" Target="mailto:n.brivio@my-pad.it" TargetMode="External"/><Relationship Id="rId228" Type="http://schemas.openxmlformats.org/officeDocument/2006/relationships/hyperlink" Target="mailto:nmuzzana@thymosbc.com" TargetMode="External"/><Relationship Id="rId435" Type="http://schemas.openxmlformats.org/officeDocument/2006/relationships/hyperlink" Target="mailto:d.roscino@ecosostenibile.eu" TargetMode="External"/><Relationship Id="rId642" Type="http://schemas.openxmlformats.org/officeDocument/2006/relationships/hyperlink" Target="mailto:ottavio.campigli@badenochandclark.it" TargetMode="External"/><Relationship Id="rId1065" Type="http://schemas.openxmlformats.org/officeDocument/2006/relationships/hyperlink" Target="mailto:rosario@aryel.io" TargetMode="External"/><Relationship Id="rId1272" Type="http://schemas.openxmlformats.org/officeDocument/2006/relationships/hyperlink" Target="mailto:Saishsridharan@spinintech.com" TargetMode="External"/><Relationship Id="rId502" Type="http://schemas.openxmlformats.org/officeDocument/2006/relationships/hyperlink" Target="mailto:amministrazione@gooodbuy.it" TargetMode="External"/><Relationship Id="rId947" Type="http://schemas.openxmlformats.org/officeDocument/2006/relationships/hyperlink" Target="mailto:francesco.meneschincheri@bizplace.it" TargetMode="External"/><Relationship Id="rId1132" Type="http://schemas.openxmlformats.org/officeDocument/2006/relationships/hyperlink" Target="mailto:filippo.piatti@artinessreality.com" TargetMode="External"/><Relationship Id="rId1577" Type="http://schemas.openxmlformats.org/officeDocument/2006/relationships/hyperlink" Target="mailto:d.traverso@geniuswatter.com" TargetMode="External"/><Relationship Id="rId76" Type="http://schemas.openxmlformats.org/officeDocument/2006/relationships/hyperlink" Target="mailto:michele.longo@powahome.com" TargetMode="External"/><Relationship Id="rId807" Type="http://schemas.openxmlformats.org/officeDocument/2006/relationships/hyperlink" Target="mailto:v.di.pompeo@spherecube.eu" TargetMode="External"/><Relationship Id="rId1437" Type="http://schemas.openxmlformats.org/officeDocument/2006/relationships/hyperlink" Target="mailto:lorenzo.castellano@quanticoadvisory.com" TargetMode="External"/><Relationship Id="rId1504" Type="http://schemas.openxmlformats.org/officeDocument/2006/relationships/hyperlink" Target="mailto:mcostabile@luiss.it" TargetMode="External"/><Relationship Id="rId292" Type="http://schemas.openxmlformats.org/officeDocument/2006/relationships/hyperlink" Target="mailto:patrizia.piparo@mydraco.biz" TargetMode="External"/><Relationship Id="rId597" Type="http://schemas.openxmlformats.org/officeDocument/2006/relationships/hyperlink" Target="mailto:antonellasantoro@nuvap.com" TargetMode="External"/><Relationship Id="rId152" Type="http://schemas.openxmlformats.org/officeDocument/2006/relationships/hyperlink" Target="mailto:alessandro@pastaevangelists.com" TargetMode="External"/><Relationship Id="rId457" Type="http://schemas.openxmlformats.org/officeDocument/2006/relationships/hyperlink" Target="mailto:m.cerini@algocapitalltd.com" TargetMode="External"/><Relationship Id="rId1087" Type="http://schemas.openxmlformats.org/officeDocument/2006/relationships/hyperlink" Target="mailto:andrea.agostini@ekore.it" TargetMode="External"/><Relationship Id="rId1294" Type="http://schemas.openxmlformats.org/officeDocument/2006/relationships/hyperlink" Target="mailto:vanessa@theqube.it" TargetMode="External"/><Relationship Id="rId664" Type="http://schemas.openxmlformats.org/officeDocument/2006/relationships/hyperlink" Target="mailto:gbanguissola@hotmail.com" TargetMode="External"/><Relationship Id="rId871" Type="http://schemas.openxmlformats.org/officeDocument/2006/relationships/hyperlink" Target="mailto:irene.stramaccioni@mipu.eu" TargetMode="External"/><Relationship Id="rId969" Type="http://schemas.openxmlformats.org/officeDocument/2006/relationships/hyperlink" Target="mailto:m.garbuglia@aurasystem.it" TargetMode="External"/><Relationship Id="rId317" Type="http://schemas.openxmlformats.org/officeDocument/2006/relationships/hyperlink" Target="mailto:btoma70@gmail.com" TargetMode="External"/><Relationship Id="rId524" Type="http://schemas.openxmlformats.org/officeDocument/2006/relationships/hyperlink" Target="mailto:mario.ravelli@ravelliandpartners.com" TargetMode="External"/><Relationship Id="rId731" Type="http://schemas.openxmlformats.org/officeDocument/2006/relationships/hyperlink" Target="mailto:Giovanni.Meschia@klgates.com" TargetMode="External"/><Relationship Id="rId1154" Type="http://schemas.openxmlformats.org/officeDocument/2006/relationships/hyperlink" Target="mailto:antonio.augeri@ogyre.com" TargetMode="External"/><Relationship Id="rId1361" Type="http://schemas.openxmlformats.org/officeDocument/2006/relationships/hyperlink" Target="mailto:pasquale.orlando@dbridge.info" TargetMode="External"/><Relationship Id="rId1459" Type="http://schemas.openxmlformats.org/officeDocument/2006/relationships/hyperlink" Target="mailto:davidepagliara@quarkpay.eu" TargetMode="External"/><Relationship Id="rId98" Type="http://schemas.openxmlformats.org/officeDocument/2006/relationships/hyperlink" Target="mailto:cg@yakkyo.com" TargetMode="External"/><Relationship Id="rId829" Type="http://schemas.openxmlformats.org/officeDocument/2006/relationships/hyperlink" Target="mailto:Virginia.Bassano@eightroads.com" TargetMode="External"/><Relationship Id="rId1014" Type="http://schemas.openxmlformats.org/officeDocument/2006/relationships/hyperlink" Target="mailto:sauro@lokky.it" TargetMode="External"/><Relationship Id="rId1221" Type="http://schemas.openxmlformats.org/officeDocument/2006/relationships/hyperlink" Target="mailto:federico.smanio@wylab.net" TargetMode="External"/><Relationship Id="rId1319" Type="http://schemas.openxmlformats.org/officeDocument/2006/relationships/hyperlink" Target="mailto:alessandro.giraudo@doctorapp.it" TargetMode="External"/><Relationship Id="rId1526" Type="http://schemas.openxmlformats.org/officeDocument/2006/relationships/hyperlink" Target="mailto:gbider@growthcapital.vc" TargetMode="External"/><Relationship Id="rId25" Type="http://schemas.openxmlformats.org/officeDocument/2006/relationships/hyperlink" Target="mailto:domenico@eggplant.it" TargetMode="External"/><Relationship Id="rId174" Type="http://schemas.openxmlformats.org/officeDocument/2006/relationships/hyperlink" Target="mailto:bancapromosspa@legalmail.it" TargetMode="External"/><Relationship Id="rId381" Type="http://schemas.openxmlformats.org/officeDocument/2006/relationships/hyperlink" Target="mailto:paolo.intermite@gmail.com" TargetMode="External"/><Relationship Id="rId241" Type="http://schemas.openxmlformats.org/officeDocument/2006/relationships/hyperlink" Target="mailto:stefano.romiti@antaresinvestimenti.it" TargetMode="External"/><Relationship Id="rId479" Type="http://schemas.openxmlformats.org/officeDocument/2006/relationships/hyperlink" Target="mailto:am.guerrini@gmail.com" TargetMode="External"/><Relationship Id="rId686" Type="http://schemas.openxmlformats.org/officeDocument/2006/relationships/hyperlink" Target="mailto:linda@plentiness.com" TargetMode="External"/><Relationship Id="rId893" Type="http://schemas.openxmlformats.org/officeDocument/2006/relationships/hyperlink" Target="mailto:michele.novelli@digitalmagics.com" TargetMode="External"/><Relationship Id="rId339" Type="http://schemas.openxmlformats.org/officeDocument/2006/relationships/hyperlink" Target="mailto:alessandro@brandonbox.com" TargetMode="External"/><Relationship Id="rId546" Type="http://schemas.openxmlformats.org/officeDocument/2006/relationships/hyperlink" Target="mailto:nicola@mrworker.com" TargetMode="External"/><Relationship Id="rId753" Type="http://schemas.openxmlformats.org/officeDocument/2006/relationships/hyperlink" Target="mailto:m.grasso@equitakfinance.eu" TargetMode="External"/><Relationship Id="rId1176" Type="http://schemas.openxmlformats.org/officeDocument/2006/relationships/hyperlink" Target="mailto:enrico.salzillo@harv-ai.com" TargetMode="External"/><Relationship Id="rId1383" Type="http://schemas.openxmlformats.org/officeDocument/2006/relationships/hyperlink" Target="mailto:tommaso@bheroes.it" TargetMode="External"/><Relationship Id="rId101" Type="http://schemas.openxmlformats.org/officeDocument/2006/relationships/hyperlink" Target="mailto:luca.mannucci@gmail.com" TargetMode="External"/><Relationship Id="rId406" Type="http://schemas.openxmlformats.org/officeDocument/2006/relationships/hyperlink" Target="mailto:patrizia.piparo@mydraco.biz" TargetMode="External"/><Relationship Id="rId960" Type="http://schemas.openxmlformats.org/officeDocument/2006/relationships/hyperlink" Target="mailto:mario.scuderi@integraesim.it" TargetMode="External"/><Relationship Id="rId1036" Type="http://schemas.openxmlformats.org/officeDocument/2006/relationships/hyperlink" Target="mailto:l.valenti@leonardovalenti.it" TargetMode="External"/><Relationship Id="rId1243" Type="http://schemas.openxmlformats.org/officeDocument/2006/relationships/hyperlink" Target="mailto:andrea.droghetti@smace.com" TargetMode="External"/><Relationship Id="rId1590" Type="http://schemas.openxmlformats.org/officeDocument/2006/relationships/hyperlink" Target="mailto:f.vitale@irtop.com" TargetMode="External"/><Relationship Id="rId613" Type="http://schemas.openxmlformats.org/officeDocument/2006/relationships/hyperlink" Target="mailto:rita.scottini@trentinosviluppo.it" TargetMode="External"/><Relationship Id="rId820" Type="http://schemas.openxmlformats.org/officeDocument/2006/relationships/hyperlink" Target="mailto:giorgio@boiani.it" TargetMode="External"/><Relationship Id="rId918" Type="http://schemas.openxmlformats.org/officeDocument/2006/relationships/hyperlink" Target="mailto:mario@starcks.io" TargetMode="External"/><Relationship Id="rId1450" Type="http://schemas.openxmlformats.org/officeDocument/2006/relationships/hyperlink" Target="mailto:lapo.nidiaci@funnifin.com" TargetMode="External"/><Relationship Id="rId1548" Type="http://schemas.openxmlformats.org/officeDocument/2006/relationships/hyperlink" Target="mailto:gregorio.roccasecca@cariplofactory.it" TargetMode="External"/><Relationship Id="rId1103" Type="http://schemas.openxmlformats.org/officeDocument/2006/relationships/hyperlink" Target="mailto:antonio.visconti@sobereye.com" TargetMode="External"/><Relationship Id="rId1310" Type="http://schemas.openxmlformats.org/officeDocument/2006/relationships/hyperlink" Target="mailto:luigi.nicastro@mazars.it" TargetMode="External"/><Relationship Id="rId1408" Type="http://schemas.openxmlformats.org/officeDocument/2006/relationships/hyperlink" Target="mailto:m.trotta@etilika.it" TargetMode="External"/><Relationship Id="rId47" Type="http://schemas.openxmlformats.org/officeDocument/2006/relationships/hyperlink" Target="mailto:davide.datri@soundreef.com" TargetMode="External"/><Relationship Id="rId196" Type="http://schemas.openxmlformats.org/officeDocument/2006/relationships/hyperlink" Target="mailto:valerio.zoino@zetaconsulting.info" TargetMode="External"/><Relationship Id="rId263" Type="http://schemas.openxmlformats.org/officeDocument/2006/relationships/hyperlink" Target="mailto:fmazzola@tnet.it" TargetMode="External"/><Relationship Id="rId470" Type="http://schemas.openxmlformats.org/officeDocument/2006/relationships/hyperlink" Target="mailto:luca@restworld.it" TargetMode="External"/><Relationship Id="rId123" Type="http://schemas.openxmlformats.org/officeDocument/2006/relationships/hyperlink" Target="mailto:fmondini@crossborder.it" TargetMode="External"/><Relationship Id="rId330" Type="http://schemas.openxmlformats.org/officeDocument/2006/relationships/hyperlink" Target="mailto:francesco.villari@visionariaspa.com" TargetMode="External"/><Relationship Id="rId568" Type="http://schemas.openxmlformats.org/officeDocument/2006/relationships/hyperlink" Target="mailto:lando@isendu.com" TargetMode="External"/><Relationship Id="rId775" Type="http://schemas.openxmlformats.org/officeDocument/2006/relationships/hyperlink" Target="mailto:g.rigato@anniapartners.it" TargetMode="External"/><Relationship Id="rId982" Type="http://schemas.openxmlformats.org/officeDocument/2006/relationships/hyperlink" Target="mailto:diego@cylock.tech" TargetMode="External"/><Relationship Id="rId1198" Type="http://schemas.openxmlformats.org/officeDocument/2006/relationships/hyperlink" Target="mailto:alfonso@underscoredistrict.com" TargetMode="External"/><Relationship Id="rId428" Type="http://schemas.openxmlformats.org/officeDocument/2006/relationships/hyperlink" Target="mailto:daniele_ruvinetti@yahoo.it" TargetMode="External"/><Relationship Id="rId635" Type="http://schemas.openxmlformats.org/officeDocument/2006/relationships/hyperlink" Target="mailto:moreno.cls@outlook.it" TargetMode="External"/><Relationship Id="rId842" Type="http://schemas.openxmlformats.org/officeDocument/2006/relationships/hyperlink" Target="mailto:andrea.buttarelli@teta.so" TargetMode="External"/><Relationship Id="rId1058" Type="http://schemas.openxmlformats.org/officeDocument/2006/relationships/hyperlink" Target="mailto:doris.messina@tot.money" TargetMode="External"/><Relationship Id="rId1265" Type="http://schemas.openxmlformats.org/officeDocument/2006/relationships/hyperlink" Target="mailto:a.cafagna@techrail.it" TargetMode="External"/><Relationship Id="rId1472" Type="http://schemas.openxmlformats.org/officeDocument/2006/relationships/hyperlink" Target="mailto:nicola@scaleupacademy.it" TargetMode="External"/><Relationship Id="rId702" Type="http://schemas.openxmlformats.org/officeDocument/2006/relationships/hyperlink" Target="mailto:a.coletta@zakeke.com" TargetMode="External"/><Relationship Id="rId1125" Type="http://schemas.openxmlformats.org/officeDocument/2006/relationships/hyperlink" Target="mailto:info@hugopersonalshopper.it" TargetMode="External"/><Relationship Id="rId1332" Type="http://schemas.openxmlformats.org/officeDocument/2006/relationships/hyperlink" Target="mailto:fiorini@m-a-partners.com" TargetMode="External"/><Relationship Id="rId69" Type="http://schemas.openxmlformats.org/officeDocument/2006/relationships/hyperlink" Target="mailto:biagio@bnbsitter.com" TargetMode="External"/><Relationship Id="rId285" Type="http://schemas.openxmlformats.org/officeDocument/2006/relationships/hyperlink" Target="mailto:robindaina74@gmail.com" TargetMode="External"/><Relationship Id="rId492" Type="http://schemas.openxmlformats.org/officeDocument/2006/relationships/hyperlink" Target="mailto:giovanni@varental.it" TargetMode="External"/><Relationship Id="rId797" Type="http://schemas.openxmlformats.org/officeDocument/2006/relationships/hyperlink" Target="mailto:mattia@cantieridigitali.eu" TargetMode="External"/><Relationship Id="rId145" Type="http://schemas.openxmlformats.org/officeDocument/2006/relationships/hyperlink" Target="mailto:pietro@hibye.it" TargetMode="External"/><Relationship Id="rId352" Type="http://schemas.openxmlformats.org/officeDocument/2006/relationships/hyperlink" Target="mailto:jovacchini@consulenzaerisorse.it" TargetMode="External"/><Relationship Id="rId1287" Type="http://schemas.openxmlformats.org/officeDocument/2006/relationships/hyperlink" Target="mailto:prizzon@acube.avanzi.org" TargetMode="External"/><Relationship Id="rId212" Type="http://schemas.openxmlformats.org/officeDocument/2006/relationships/hyperlink" Target="mailto:f.daltrui@he%20rotechnology.it" TargetMode="External"/><Relationship Id="rId657" Type="http://schemas.openxmlformats.org/officeDocument/2006/relationships/hyperlink" Target="mailto:stefano.mascetti@doorwayplatform.com" TargetMode="External"/><Relationship Id="rId864" Type="http://schemas.openxmlformats.org/officeDocument/2006/relationships/hyperlink" Target="mailto:DBona@euronext.com" TargetMode="External"/><Relationship Id="rId1494" Type="http://schemas.openxmlformats.org/officeDocument/2006/relationships/hyperlink" Target="mailto:giulia@geenapp.it" TargetMode="External"/><Relationship Id="rId517" Type="http://schemas.openxmlformats.org/officeDocument/2006/relationships/hyperlink" Target="mailto:vincenzo.cioffi@profumeriaweb.com" TargetMode="External"/><Relationship Id="rId724" Type="http://schemas.openxmlformats.org/officeDocument/2006/relationships/hyperlink" Target="mailto:admin@kpet.it" TargetMode="External"/><Relationship Id="rId931" Type="http://schemas.openxmlformats.org/officeDocument/2006/relationships/hyperlink" Target="mailto:andrea@mopso.eu" TargetMode="External"/><Relationship Id="rId1147" Type="http://schemas.openxmlformats.org/officeDocument/2006/relationships/hyperlink" Target="mailto:edmondo.sparano@digitalmagics.com" TargetMode="External"/><Relationship Id="rId1354" Type="http://schemas.openxmlformats.org/officeDocument/2006/relationships/hyperlink" Target="mailto:mariocarbone@calibra-t.com" TargetMode="External"/><Relationship Id="rId1561" Type="http://schemas.openxmlformats.org/officeDocument/2006/relationships/hyperlink" Target="mailto:lora@elephantroom.ai" TargetMode="External"/><Relationship Id="rId60" Type="http://schemas.openxmlformats.org/officeDocument/2006/relationships/hyperlink" Target="mailto:claudio@watchr.co.uk" TargetMode="External"/><Relationship Id="rId1007" Type="http://schemas.openxmlformats.org/officeDocument/2006/relationships/hyperlink" Target="mailto:investors@financialresearches.com" TargetMode="External"/><Relationship Id="rId1214" Type="http://schemas.openxmlformats.org/officeDocument/2006/relationships/hyperlink" Target="mailto:r.neri@byom.it" TargetMode="External"/><Relationship Id="rId1421" Type="http://schemas.openxmlformats.org/officeDocument/2006/relationships/hyperlink" Target="mailto:alessandrobotteon@impssbl.com" TargetMode="External"/><Relationship Id="rId1519" Type="http://schemas.openxmlformats.org/officeDocument/2006/relationships/hyperlink" Target="mailto:sm@livestory.nyc" TargetMode="External"/><Relationship Id="rId18" Type="http://schemas.openxmlformats.org/officeDocument/2006/relationships/hyperlink" Target="mailto:agostino_marco@libero.it" TargetMode="External"/><Relationship Id="rId167" Type="http://schemas.openxmlformats.org/officeDocument/2006/relationships/hyperlink" Target="mailto:l.scarso@morpheos.eu" TargetMode="External"/><Relationship Id="rId374" Type="http://schemas.openxmlformats.org/officeDocument/2006/relationships/hyperlink" Target="mailto:francesco.zaccariello@efarma.com" TargetMode="External"/><Relationship Id="rId581" Type="http://schemas.openxmlformats.org/officeDocument/2006/relationships/hyperlink" Target="mailto:silviamagi@accelerahub.com" TargetMode="External"/><Relationship Id="rId234" Type="http://schemas.openxmlformats.org/officeDocument/2006/relationships/hyperlink" Target="mailto:raffaele.perrone@pwc.com" TargetMode="External"/><Relationship Id="rId679" Type="http://schemas.openxmlformats.org/officeDocument/2006/relationships/hyperlink" Target="mailto:massimo.petrusa@raleri.com" TargetMode="External"/><Relationship Id="rId886" Type="http://schemas.openxmlformats.org/officeDocument/2006/relationships/hyperlink" Target="mailto:mario@skycab.io" TargetMode="External"/><Relationship Id="rId2" Type="http://schemas.openxmlformats.org/officeDocument/2006/relationships/hyperlink" Target="mailto:francesco.castel@gmail.com" TargetMode="External"/><Relationship Id="rId441" Type="http://schemas.openxmlformats.org/officeDocument/2006/relationships/hyperlink" Target="mailto:glabarbera@coloombus.com" TargetMode="External"/><Relationship Id="rId539" Type="http://schemas.openxmlformats.org/officeDocument/2006/relationships/hyperlink" Target="mailto:mbrustia@doralia.com" TargetMode="External"/><Relationship Id="rId746" Type="http://schemas.openxmlformats.org/officeDocument/2006/relationships/hyperlink" Target="mailto:a.grampa@hexagro.io" TargetMode="External"/><Relationship Id="rId1071" Type="http://schemas.openxmlformats.org/officeDocument/2006/relationships/hyperlink" Target="mailto:Giusy.Stanziola@unicredit.eu" TargetMode="External"/><Relationship Id="rId1169" Type="http://schemas.openxmlformats.org/officeDocument/2006/relationships/hyperlink" Target="mailto:EBIZZOTTO@KPMG.IT" TargetMode="External"/><Relationship Id="rId1376" Type="http://schemas.openxmlformats.org/officeDocument/2006/relationships/hyperlink" Target="mailto:alessandro.englaro@akuis.tech" TargetMode="External"/><Relationship Id="rId1583" Type="http://schemas.openxmlformats.org/officeDocument/2006/relationships/hyperlink" Target="mailto:marco@yunoai.io" TargetMode="External"/><Relationship Id="rId301" Type="http://schemas.openxmlformats.org/officeDocument/2006/relationships/hyperlink" Target="mailto:info@docunque.it" TargetMode="External"/><Relationship Id="rId953" Type="http://schemas.openxmlformats.org/officeDocument/2006/relationships/hyperlink" Target="mailto:luigiciavarella@startgram.it" TargetMode="External"/><Relationship Id="rId1029" Type="http://schemas.openxmlformats.org/officeDocument/2006/relationships/hyperlink" Target="mailto:milan.incubatore@impacthub.net" TargetMode="External"/><Relationship Id="rId1236" Type="http://schemas.openxmlformats.org/officeDocument/2006/relationships/hyperlink" Target="mailto:m.tricella@qualeagenzia.it" TargetMode="External"/><Relationship Id="rId82" Type="http://schemas.openxmlformats.org/officeDocument/2006/relationships/hyperlink" Target="mailto:g.braun@clevershuttle.de" TargetMode="External"/><Relationship Id="rId606" Type="http://schemas.openxmlformats.org/officeDocument/2006/relationships/hyperlink" Target="mailto:federico.smanio@wylab.net" TargetMode="External"/><Relationship Id="rId813" Type="http://schemas.openxmlformats.org/officeDocument/2006/relationships/hyperlink" Target="mailto:paolo.colombari@invenium-legaltech.it" TargetMode="External"/><Relationship Id="rId1443" Type="http://schemas.openxmlformats.org/officeDocument/2006/relationships/hyperlink" Target="mailto:sauletta@phoenixadvisory.eu" TargetMode="External"/><Relationship Id="rId1303" Type="http://schemas.openxmlformats.org/officeDocument/2006/relationships/hyperlink" Target="mailto:laura.sposato@joule.video" TargetMode="External"/><Relationship Id="rId1510" Type="http://schemas.openxmlformats.org/officeDocument/2006/relationships/hyperlink" Target="mailto:severine@tabomenu.com" TargetMode="External"/><Relationship Id="rId189" Type="http://schemas.openxmlformats.org/officeDocument/2006/relationships/hyperlink" Target="mailto:paolo.minetto@bizadvisor.it" TargetMode="External"/><Relationship Id="rId396" Type="http://schemas.openxmlformats.org/officeDocument/2006/relationships/hyperlink" Target="mailto:importformebg@gmail.com" TargetMode="External"/><Relationship Id="rId256" Type="http://schemas.openxmlformats.org/officeDocument/2006/relationships/hyperlink" Target="mailto:matteo@200crowd.com" TargetMode="External"/><Relationship Id="rId463" Type="http://schemas.openxmlformats.org/officeDocument/2006/relationships/hyperlink" Target="mailto:fabio@qodeup.com" TargetMode="External"/><Relationship Id="rId670" Type="http://schemas.openxmlformats.org/officeDocument/2006/relationships/hyperlink" Target="mailto:nicolas.ancot@getyourbill.com" TargetMode="External"/><Relationship Id="rId1093" Type="http://schemas.openxmlformats.org/officeDocument/2006/relationships/hyperlink" Target="mailto:giuseppe@foreverland.it" TargetMode="External"/><Relationship Id="rId116" Type="http://schemas.openxmlformats.org/officeDocument/2006/relationships/hyperlink" Target="mailto:gianmario@adabra.com" TargetMode="External"/><Relationship Id="rId323" Type="http://schemas.openxmlformats.org/officeDocument/2006/relationships/hyperlink" Target="mailto:claudio.desilvestri@gmail.com" TargetMode="External"/><Relationship Id="rId530" Type="http://schemas.openxmlformats.org/officeDocument/2006/relationships/hyperlink" Target="mailto:novica.mrdovic@add-value.it" TargetMode="External"/><Relationship Id="rId768" Type="http://schemas.openxmlformats.org/officeDocument/2006/relationships/hyperlink" Target="mailto:marco.deguzzis@sardexpay.net" TargetMode="External"/><Relationship Id="rId975" Type="http://schemas.openxmlformats.org/officeDocument/2006/relationships/hyperlink" Target="mailto:g.fausti@cfa.it" TargetMode="External"/><Relationship Id="rId1160" Type="http://schemas.openxmlformats.org/officeDocument/2006/relationships/hyperlink" Target="mailto:s.peluso@contrader.group" TargetMode="External"/><Relationship Id="rId1398" Type="http://schemas.openxmlformats.org/officeDocument/2006/relationships/hyperlink" Target="mailto:cimmino@vertis.it" TargetMode="External"/><Relationship Id="rId628" Type="http://schemas.openxmlformats.org/officeDocument/2006/relationships/hyperlink" Target="mailto:enri.vannucci@gmail.com" TargetMode="External"/><Relationship Id="rId835" Type="http://schemas.openxmlformats.org/officeDocument/2006/relationships/hyperlink" Target="mailto:vc@italianangels.net" TargetMode="External"/><Relationship Id="rId1258" Type="http://schemas.openxmlformats.org/officeDocument/2006/relationships/hyperlink" Target="mailto:giacomo_milella@virgilio.it" TargetMode="External"/><Relationship Id="rId1465" Type="http://schemas.openxmlformats.org/officeDocument/2006/relationships/hyperlink" Target="mailto:giorgio.montanari@k3rx.com" TargetMode="External"/><Relationship Id="rId1020" Type="http://schemas.openxmlformats.org/officeDocument/2006/relationships/hyperlink" Target="mailto:armando@arcadiaholding.net" TargetMode="External"/><Relationship Id="rId1118" Type="http://schemas.openxmlformats.org/officeDocument/2006/relationships/hyperlink" Target="mailto:mario.sanciu@spesati.it" TargetMode="External"/><Relationship Id="rId1325" Type="http://schemas.openxmlformats.org/officeDocument/2006/relationships/hyperlink" Target="mailto:antonio@thefoodcons.com" TargetMode="External"/><Relationship Id="rId1532" Type="http://schemas.openxmlformats.org/officeDocument/2006/relationships/hyperlink" Target="mailto:marcocampagnano@hotmail.com" TargetMode="External"/><Relationship Id="rId902" Type="http://schemas.openxmlformats.org/officeDocument/2006/relationships/hyperlink" Target="mailto:gpaliotta@deloitte.it" TargetMode="External"/><Relationship Id="rId31" Type="http://schemas.openxmlformats.org/officeDocument/2006/relationships/hyperlink" Target="mailto:nmuzzana@thymosbc.com" TargetMode="External"/><Relationship Id="rId180" Type="http://schemas.openxmlformats.org/officeDocument/2006/relationships/hyperlink" Target="mailto:clavac@hypertvx.com" TargetMode="External"/><Relationship Id="rId278" Type="http://schemas.openxmlformats.org/officeDocument/2006/relationships/hyperlink" Target="mailto:damianoramazzotti@gmail.com" TargetMode="External"/><Relationship Id="rId485" Type="http://schemas.openxmlformats.org/officeDocument/2006/relationships/hyperlink" Target="mailto:massimiliano.antonelli@unibocconi.it" TargetMode="External"/><Relationship Id="rId692" Type="http://schemas.openxmlformats.org/officeDocument/2006/relationships/hyperlink" Target="mailto:salvatore.peluso@cdpventurecapital.it" TargetMode="External"/><Relationship Id="rId138" Type="http://schemas.openxmlformats.org/officeDocument/2006/relationships/hyperlink" Target="mailto:officialparmi@gmail.com" TargetMode="External"/><Relationship Id="rId345" Type="http://schemas.openxmlformats.org/officeDocument/2006/relationships/hyperlink" Target="mailto:patrizia.piparo@mydraco.biz" TargetMode="External"/><Relationship Id="rId552" Type="http://schemas.openxmlformats.org/officeDocument/2006/relationships/hyperlink" Target="mailto:silvia@dormoa.com" TargetMode="External"/><Relationship Id="rId997" Type="http://schemas.openxmlformats.org/officeDocument/2006/relationships/hyperlink" Target="mailto:elisa.bancala@nanomnia.eu" TargetMode="External"/><Relationship Id="rId1182" Type="http://schemas.openxmlformats.org/officeDocument/2006/relationships/hyperlink" Target="mailto:simone@creativeharbour.io" TargetMode="External"/><Relationship Id="rId205" Type="http://schemas.openxmlformats.org/officeDocument/2006/relationships/hyperlink" Target="mailto:lucianofebbo@hoau.it" TargetMode="External"/><Relationship Id="rId412" Type="http://schemas.openxmlformats.org/officeDocument/2006/relationships/hyperlink" Target="mailto:matteo@alfredogelato.it" TargetMode="External"/><Relationship Id="rId857" Type="http://schemas.openxmlformats.org/officeDocument/2006/relationships/hyperlink" Target="mailto:m.martini@getpica.com" TargetMode="External"/><Relationship Id="rId1042" Type="http://schemas.openxmlformats.org/officeDocument/2006/relationships/hyperlink" Target="mailto:s.mafodda@ineo.it" TargetMode="External"/><Relationship Id="rId1487" Type="http://schemas.openxmlformats.org/officeDocument/2006/relationships/hyperlink" Target="mailto:luca.nardi@illimity.com" TargetMode="External"/><Relationship Id="rId717" Type="http://schemas.openxmlformats.org/officeDocument/2006/relationships/hyperlink" Target="mailto:bani@setflow.io" TargetMode="External"/><Relationship Id="rId924" Type="http://schemas.openxmlformats.org/officeDocument/2006/relationships/hyperlink" Target="mailto:gv@overventures.com" TargetMode="External"/><Relationship Id="rId1347" Type="http://schemas.openxmlformats.org/officeDocument/2006/relationships/hyperlink" Target="mailto:emanuele.bragiola@axxeltrova.com" TargetMode="External"/><Relationship Id="rId1554" Type="http://schemas.openxmlformats.org/officeDocument/2006/relationships/hyperlink" Target="mailto:legale.maglione@gmail.com" TargetMode="External"/><Relationship Id="rId53" Type="http://schemas.openxmlformats.org/officeDocument/2006/relationships/hyperlink" Target="mailto:vittorio1savarese@gmail.com" TargetMode="External"/><Relationship Id="rId1207" Type="http://schemas.openxmlformats.org/officeDocument/2006/relationships/hyperlink" Target="mailto:mspataro@etesio.eu" TargetMode="External"/><Relationship Id="rId1414" Type="http://schemas.openxmlformats.org/officeDocument/2006/relationships/hyperlink" Target="mailto:gianluca@medicaly.it" TargetMode="External"/><Relationship Id="rId367" Type="http://schemas.openxmlformats.org/officeDocument/2006/relationships/hyperlink" Target="mailto:sara.appoloni@rondadesign.it" TargetMode="External"/><Relationship Id="rId574" Type="http://schemas.openxmlformats.org/officeDocument/2006/relationships/hyperlink" Target="mailto:vito.perrone@yocabe.com" TargetMode="External"/><Relationship Id="rId227" Type="http://schemas.openxmlformats.org/officeDocument/2006/relationships/hyperlink" Target="mailto:matteogallo85@gmail.com" TargetMode="External"/><Relationship Id="rId781" Type="http://schemas.openxmlformats.org/officeDocument/2006/relationships/hyperlink" Target="mailto:lorenzo.roccati@olivia-software.com" TargetMode="External"/><Relationship Id="rId879" Type="http://schemas.openxmlformats.org/officeDocument/2006/relationships/hyperlink" Target="mailto:Raffi.Salibian@HL.com" TargetMode="External"/><Relationship Id="rId434" Type="http://schemas.openxmlformats.org/officeDocument/2006/relationships/hyperlink" Target="mailto:gperrotta@hamiltonvc.com" TargetMode="External"/><Relationship Id="rId641" Type="http://schemas.openxmlformats.org/officeDocument/2006/relationships/hyperlink" Target="mailto:et@lampoo.com" TargetMode="External"/><Relationship Id="rId739" Type="http://schemas.openxmlformats.org/officeDocument/2006/relationships/hyperlink" Target="mailto:fabio.masci@theedgecompany.net" TargetMode="External"/><Relationship Id="rId1064" Type="http://schemas.openxmlformats.org/officeDocument/2006/relationships/hyperlink" Target="mailto:matteo.pertosa@angel4future.com" TargetMode="External"/><Relationship Id="rId1271" Type="http://schemas.openxmlformats.org/officeDocument/2006/relationships/hyperlink" Target="mailto:sanda@obloo.vc" TargetMode="External"/><Relationship Id="rId1369" Type="http://schemas.openxmlformats.org/officeDocument/2006/relationships/hyperlink" Target="mailto:luigi@freedhome.it" TargetMode="External"/><Relationship Id="rId1576" Type="http://schemas.openxmlformats.org/officeDocument/2006/relationships/hyperlink" Target="mailto:gregorio.roccasecca@cariplofactory.it" TargetMode="External"/><Relationship Id="rId501" Type="http://schemas.openxmlformats.org/officeDocument/2006/relationships/hyperlink" Target="mailto:v.morelli@wapi.farm" TargetMode="External"/><Relationship Id="rId946" Type="http://schemas.openxmlformats.org/officeDocument/2006/relationships/hyperlink" Target="mailto:g.mottola@res-advisory.it" TargetMode="External"/><Relationship Id="rId1131" Type="http://schemas.openxmlformats.org/officeDocument/2006/relationships/hyperlink" Target="mailto:fabio.mazzero@ipermatch.it" TargetMode="External"/><Relationship Id="rId1229" Type="http://schemas.openxmlformats.org/officeDocument/2006/relationships/hyperlink" Target="mailto:tommaso@bheroes.it" TargetMode="External"/><Relationship Id="rId75" Type="http://schemas.openxmlformats.org/officeDocument/2006/relationships/hyperlink" Target="mailto:info@alberobambino.it" TargetMode="External"/><Relationship Id="rId806" Type="http://schemas.openxmlformats.org/officeDocument/2006/relationships/hyperlink" Target="mailto:max.costa@develhope.co" TargetMode="External"/><Relationship Id="rId1436" Type="http://schemas.openxmlformats.org/officeDocument/2006/relationships/hyperlink" Target="mailto:andrea.messetti@asters.ai" TargetMode="External"/><Relationship Id="rId1503" Type="http://schemas.openxmlformats.org/officeDocument/2006/relationships/hyperlink" Target="mailto:hello@envify.ai" TargetMode="External"/><Relationship Id="rId291" Type="http://schemas.openxmlformats.org/officeDocument/2006/relationships/hyperlink" Target="mailto:massimo@poleecy.com" TargetMode="External"/><Relationship Id="rId151" Type="http://schemas.openxmlformats.org/officeDocument/2006/relationships/hyperlink" Target="mailto:ralph.zahn@livenity.com" TargetMode="External"/><Relationship Id="rId389" Type="http://schemas.openxmlformats.org/officeDocument/2006/relationships/hyperlink" Target="mailto:lmauta@campaniacom.it" TargetMode="External"/><Relationship Id="rId596" Type="http://schemas.openxmlformats.org/officeDocument/2006/relationships/hyperlink" Target="mailto:paolo.vullo@tirolibre.it" TargetMode="External"/><Relationship Id="rId249" Type="http://schemas.openxmlformats.org/officeDocument/2006/relationships/hyperlink" Target="mailto:marco.amato@myntech.it" TargetMode="External"/><Relationship Id="rId456" Type="http://schemas.openxmlformats.org/officeDocument/2006/relationships/hyperlink" Target="mailto:paola.obino@wastly.com" TargetMode="External"/><Relationship Id="rId663" Type="http://schemas.openxmlformats.org/officeDocument/2006/relationships/hyperlink" Target="mailto:p.portioli@gotu.io" TargetMode="External"/><Relationship Id="rId870" Type="http://schemas.openxmlformats.org/officeDocument/2006/relationships/hyperlink" Target="mailto:federica@hackingtalents.com" TargetMode="External"/><Relationship Id="rId1086" Type="http://schemas.openxmlformats.org/officeDocument/2006/relationships/hyperlink" Target="mailto:marco.micozzi@levillagebyca.com" TargetMode="External"/><Relationship Id="rId1293" Type="http://schemas.openxmlformats.org/officeDocument/2006/relationships/hyperlink" Target="mailto:vanessa@theqube.it" TargetMode="External"/><Relationship Id="rId109" Type="http://schemas.openxmlformats.org/officeDocument/2006/relationships/hyperlink" Target="mailto:v.chianese@quicon.eu" TargetMode="External"/><Relationship Id="rId316" Type="http://schemas.openxmlformats.org/officeDocument/2006/relationships/hyperlink" Target="mailto:wbinella@boxengo.it" TargetMode="External"/><Relationship Id="rId523" Type="http://schemas.openxmlformats.org/officeDocument/2006/relationships/hyperlink" Target="mailto:marco.messina@iniziativa.cc" TargetMode="External"/><Relationship Id="rId968" Type="http://schemas.openxmlformats.org/officeDocument/2006/relationships/hyperlink" Target="mailto:g.tazzini@errequadrosrl.com" TargetMode="External"/><Relationship Id="rId1153" Type="http://schemas.openxmlformats.org/officeDocument/2006/relationships/hyperlink" Target="mailto:mmalaspina@optimaitalia.com" TargetMode="External"/><Relationship Id="rId97" Type="http://schemas.openxmlformats.org/officeDocument/2006/relationships/hyperlink" Target="mailto:olimpia.pitacco@%20frontrowtribe.com" TargetMode="External"/><Relationship Id="rId730" Type="http://schemas.openxmlformats.org/officeDocument/2006/relationships/hyperlink" Target="mailto:fbotta@gop.it" TargetMode="External"/><Relationship Id="rId828" Type="http://schemas.openxmlformats.org/officeDocument/2006/relationships/hyperlink" Target="mailto:sergio.donadio@bancafinint.com" TargetMode="External"/><Relationship Id="rId1013" Type="http://schemas.openxmlformats.org/officeDocument/2006/relationships/hyperlink" Target="mailto:hendrik@bevy-express.com" TargetMode="External"/><Relationship Id="rId1360" Type="http://schemas.openxmlformats.org/officeDocument/2006/relationships/hyperlink" Target="mailto:andrea.giannuzzi@aidamask.com" TargetMode="External"/><Relationship Id="rId1458" Type="http://schemas.openxmlformats.org/officeDocument/2006/relationships/hyperlink" Target="mailto:dome@dlventures.it" TargetMode="External"/><Relationship Id="rId1220" Type="http://schemas.openxmlformats.org/officeDocument/2006/relationships/hyperlink" Target="mailto:luca.pezzuti@bancaakros.it" TargetMode="External"/><Relationship Id="rId1318" Type="http://schemas.openxmlformats.org/officeDocument/2006/relationships/hyperlink" Target="mailto:ndl@italianangels.net" TargetMode="External"/><Relationship Id="rId1525" Type="http://schemas.openxmlformats.org/officeDocument/2006/relationships/hyperlink" Target="mailto:cosimo@plannest.net" TargetMode="External"/><Relationship Id="rId24" Type="http://schemas.openxmlformats.org/officeDocument/2006/relationships/hyperlink" Target="mailto:lorenzo.giordano@praesidiumsgr.com" TargetMode="External"/><Relationship Id="rId173" Type="http://schemas.openxmlformats.org/officeDocument/2006/relationships/hyperlink" Target="mailto:mbtt@tweppy.com" TargetMode="External"/><Relationship Id="rId380" Type="http://schemas.openxmlformats.org/officeDocument/2006/relationships/hyperlink" Target="mailto:paolo.intermite@gmail.com" TargetMode="External"/><Relationship Id="rId240" Type="http://schemas.openxmlformats.org/officeDocument/2006/relationships/hyperlink" Target="mailto:alberto.daina@moventcapitaladvisors.it" TargetMode="External"/><Relationship Id="rId478" Type="http://schemas.openxmlformats.org/officeDocument/2006/relationships/hyperlink" Target="mailto:riccardo.matteoni@roomlessrent.com" TargetMode="External"/><Relationship Id="rId685" Type="http://schemas.openxmlformats.org/officeDocument/2006/relationships/hyperlink" Target="mailto:Gianluca.Galgano@it.ey.com" TargetMode="External"/><Relationship Id="rId892" Type="http://schemas.openxmlformats.org/officeDocument/2006/relationships/hyperlink" Target="mailto:DBona@euronext.com" TargetMode="External"/><Relationship Id="rId100" Type="http://schemas.openxmlformats.org/officeDocument/2006/relationships/hyperlink" Target="mailto:depalma.mar@gmail.com" TargetMode="External"/><Relationship Id="rId338" Type="http://schemas.openxmlformats.org/officeDocument/2006/relationships/hyperlink" Target="mailto:alessandro@inkdome.com" TargetMode="External"/><Relationship Id="rId545" Type="http://schemas.openxmlformats.org/officeDocument/2006/relationships/hyperlink" Target="mailto:fp@kobe-partners.com" TargetMode="External"/><Relationship Id="rId752" Type="http://schemas.openxmlformats.org/officeDocument/2006/relationships/hyperlink" Target="mailto:m.daina@ideal-rent.com" TargetMode="External"/><Relationship Id="rId1175" Type="http://schemas.openxmlformats.org/officeDocument/2006/relationships/hyperlink" Target="mailto:fede@cetif.eu" TargetMode="External"/><Relationship Id="rId1382" Type="http://schemas.openxmlformats.org/officeDocument/2006/relationships/hyperlink" Target="mailto:gio@lexdo.it" TargetMode="External"/><Relationship Id="rId405" Type="http://schemas.openxmlformats.org/officeDocument/2006/relationships/hyperlink" Target="mailto:fmondini@crossborder.it" TargetMode="External"/><Relationship Id="rId612" Type="http://schemas.openxmlformats.org/officeDocument/2006/relationships/hyperlink" Target="mailto:rita.scottini@trentinosviluppo.it" TargetMode="External"/><Relationship Id="rId1035" Type="http://schemas.openxmlformats.org/officeDocument/2006/relationships/hyperlink" Target="mailto:info@findmylost.it" TargetMode="External"/><Relationship Id="rId1242" Type="http://schemas.openxmlformats.org/officeDocument/2006/relationships/hyperlink" Target="mailto:annabenini@lianecare.com" TargetMode="External"/><Relationship Id="rId917" Type="http://schemas.openxmlformats.org/officeDocument/2006/relationships/hyperlink" Target="mailto:pgregoratti@KPMG.it" TargetMode="External"/><Relationship Id="rId1102" Type="http://schemas.openxmlformats.org/officeDocument/2006/relationships/hyperlink" Target="mailto:nicola.pirozzi@billd.it" TargetMode="External"/><Relationship Id="rId1547" Type="http://schemas.openxmlformats.org/officeDocument/2006/relationships/hyperlink" Target="mailto:gregorio.roccasecca@cariplofactory.it" TargetMode="External"/><Relationship Id="rId46" Type="http://schemas.openxmlformats.org/officeDocument/2006/relationships/hyperlink" Target="mailto:a.lobue@papem.it&#160;" TargetMode="External"/><Relationship Id="rId1407" Type="http://schemas.openxmlformats.org/officeDocument/2006/relationships/hyperlink" Target="mailto:tommaso@ageroliva.it" TargetMode="External"/><Relationship Id="rId195" Type="http://schemas.openxmlformats.org/officeDocument/2006/relationships/hyperlink" Target="mailto:giuseppe@farchione.it" TargetMode="External"/><Relationship Id="rId262" Type="http://schemas.openxmlformats.org/officeDocument/2006/relationships/hyperlink" Target="mailto:dottorecarollo@yahoo.com" TargetMode="External"/><Relationship Id="rId567" Type="http://schemas.openxmlformats.org/officeDocument/2006/relationships/hyperlink" Target="mailto:Roberto.Lattuada@myhealthbox.eu" TargetMode="External"/><Relationship Id="rId1197" Type="http://schemas.openxmlformats.org/officeDocument/2006/relationships/hyperlink" Target="mailto:lositoaif@libero.it" TargetMode="External"/><Relationship Id="rId122" Type="http://schemas.openxmlformats.org/officeDocument/2006/relationships/hyperlink" Target="mailto:luca.martino@skylabs.it" TargetMode="External"/><Relationship Id="rId774" Type="http://schemas.openxmlformats.org/officeDocument/2006/relationships/hyperlink" Target="mailto:marina.raicevic@surgetech.eu" TargetMode="External"/><Relationship Id="rId981" Type="http://schemas.openxmlformats.org/officeDocument/2006/relationships/hyperlink" Target="mailto:chiara.lettieri@polihub.it" TargetMode="External"/><Relationship Id="rId1057" Type="http://schemas.openxmlformats.org/officeDocument/2006/relationships/hyperlink" Target="mailto:d.rossi@n1advisor.it" TargetMode="External"/><Relationship Id="rId427" Type="http://schemas.openxmlformats.org/officeDocument/2006/relationships/hyperlink" Target="mailto:diego.selva@mediolanum.it" TargetMode="External"/><Relationship Id="rId634" Type="http://schemas.openxmlformats.org/officeDocument/2006/relationships/hyperlink" Target="mailto:piero.dipasquale@gmail.com" TargetMode="External"/><Relationship Id="rId841" Type="http://schemas.openxmlformats.org/officeDocument/2006/relationships/hyperlink" Target="mailto:massimo.imperiali@azimut.it" TargetMode="External"/><Relationship Id="rId1264" Type="http://schemas.openxmlformats.org/officeDocument/2006/relationships/hyperlink" Target="mailto:c.ghelfi@40-factory.com" TargetMode="External"/><Relationship Id="rId1471" Type="http://schemas.openxmlformats.org/officeDocument/2006/relationships/hyperlink" Target="mailto:egrassilli@insimili.com" TargetMode="External"/><Relationship Id="rId1569" Type="http://schemas.openxmlformats.org/officeDocument/2006/relationships/hyperlink" Target="mailto:alexio.cassani@fairmind.ai" TargetMode="External"/><Relationship Id="rId701" Type="http://schemas.openxmlformats.org/officeDocument/2006/relationships/hyperlink" Target="mailto:wd@wdivinediscovery.com" TargetMode="External"/><Relationship Id="rId939" Type="http://schemas.openxmlformats.org/officeDocument/2006/relationships/hyperlink" Target="mailto:CONSULENTI.daniello@bancagenerali.it" TargetMode="External"/><Relationship Id="rId1124" Type="http://schemas.openxmlformats.org/officeDocument/2006/relationships/hyperlink" Target="mailto:leopoldo@menumal.it" TargetMode="External"/><Relationship Id="rId1331" Type="http://schemas.openxmlformats.org/officeDocument/2006/relationships/hyperlink" Target="mailto:angelo.piazzolla@myvisto.it" TargetMode="External"/><Relationship Id="rId68" Type="http://schemas.openxmlformats.org/officeDocument/2006/relationships/hyperlink" Target="mailto:pietro.cesati@soisy.it" TargetMode="External"/><Relationship Id="rId1429" Type="http://schemas.openxmlformats.org/officeDocument/2006/relationships/hyperlink" Target="mailto:melody.dujardin@live.it" TargetMode="External"/><Relationship Id="rId284" Type="http://schemas.openxmlformats.org/officeDocument/2006/relationships/hyperlink" Target="mailto:dsottile@vitale-co.com" TargetMode="External"/><Relationship Id="rId491" Type="http://schemas.openxmlformats.org/officeDocument/2006/relationships/hyperlink" Target="mailto:camillo@getastand.com" TargetMode="External"/><Relationship Id="rId144" Type="http://schemas.openxmlformats.org/officeDocument/2006/relationships/hyperlink" Target="mailto:patrizio.donnini@keesy.com" TargetMode="External"/><Relationship Id="rId589" Type="http://schemas.openxmlformats.org/officeDocument/2006/relationships/hyperlink" Target="mailto:louis-armand@weissknightcorporate.com" TargetMode="External"/><Relationship Id="rId796" Type="http://schemas.openxmlformats.org/officeDocument/2006/relationships/hyperlink" Target="mailto:giovanni.blandina@easyrain.it" TargetMode="External"/><Relationship Id="rId351" Type="http://schemas.openxmlformats.org/officeDocument/2006/relationships/hyperlink" Target="mailto:hotterproject@hotmail.com" TargetMode="External"/><Relationship Id="rId449" Type="http://schemas.openxmlformats.org/officeDocument/2006/relationships/hyperlink" Target="mailto:mangia@alkimiya.eu" TargetMode="External"/><Relationship Id="rId656" Type="http://schemas.openxmlformats.org/officeDocument/2006/relationships/hyperlink" Target="mailto:giacomo.zenoni@daze.eu" TargetMode="External"/><Relationship Id="rId863" Type="http://schemas.openxmlformats.org/officeDocument/2006/relationships/hyperlink" Target="mailto:a.ursino@vadosrl.com" TargetMode="External"/><Relationship Id="rId1079" Type="http://schemas.openxmlformats.org/officeDocument/2006/relationships/hyperlink" Target="mailto:d.basso@hbigroup.it" TargetMode="External"/><Relationship Id="rId1286" Type="http://schemas.openxmlformats.org/officeDocument/2006/relationships/hyperlink" Target="mailto:prizzon@acube.avanzi.org" TargetMode="External"/><Relationship Id="rId1493" Type="http://schemas.openxmlformats.org/officeDocument/2006/relationships/hyperlink" Target="mailto:mario.ferretti@wayla.it" TargetMode="External"/><Relationship Id="rId211" Type="http://schemas.openxmlformats.org/officeDocument/2006/relationships/hyperlink" Target="mailto:p.mazzari@booleserver.com" TargetMode="External"/><Relationship Id="rId309" Type="http://schemas.openxmlformats.org/officeDocument/2006/relationships/hyperlink" Target="mailto:gianluca.ciralli@naturalebio.com" TargetMode="External"/><Relationship Id="rId516" Type="http://schemas.openxmlformats.org/officeDocument/2006/relationships/hyperlink" Target="mailto:christian.nilson@daimani.com" TargetMode="External"/><Relationship Id="rId1146" Type="http://schemas.openxmlformats.org/officeDocument/2006/relationships/hyperlink" Target="mailto:a.picozzi@takyon.io" TargetMode="External"/><Relationship Id="rId723" Type="http://schemas.openxmlformats.org/officeDocument/2006/relationships/hyperlink" Target="mailto:jmattei@virgiliofinance.com" TargetMode="External"/><Relationship Id="rId930" Type="http://schemas.openxmlformats.org/officeDocument/2006/relationships/hyperlink" Target="mailto:danilo.ditota@atrackt.net" TargetMode="External"/><Relationship Id="rId1006" Type="http://schemas.openxmlformats.org/officeDocument/2006/relationships/hyperlink" Target="mailto:e.paschoal@powerpill.io" TargetMode="External"/><Relationship Id="rId1353" Type="http://schemas.openxmlformats.org/officeDocument/2006/relationships/hyperlink" Target="mailto:manuel.urzi@startupgeeks.it" TargetMode="External"/><Relationship Id="rId1560" Type="http://schemas.openxmlformats.org/officeDocument/2006/relationships/hyperlink" Target="mailto:Riccardo.DeSutti@credit-agricole.it" TargetMode="External"/><Relationship Id="rId1213" Type="http://schemas.openxmlformats.org/officeDocument/2006/relationships/hyperlink" Target="mailto:r.neri@byom.it" TargetMode="External"/><Relationship Id="rId1420" Type="http://schemas.openxmlformats.org/officeDocument/2006/relationships/hyperlink" Target="mailto:paolo.cellini@gmail.com" TargetMode="External"/><Relationship Id="rId1518" Type="http://schemas.openxmlformats.org/officeDocument/2006/relationships/hyperlink" Target="mailto:matteo.ct@icloud.com" TargetMode="External"/><Relationship Id="rId17" Type="http://schemas.openxmlformats.org/officeDocument/2006/relationships/hyperlink" Target="mailto:giampiero.luongo@bancaeuro.it" TargetMode="External"/><Relationship Id="rId166" Type="http://schemas.openxmlformats.org/officeDocument/2006/relationships/hyperlink" Target="mailto:mark@tilelook.com" TargetMode="External"/><Relationship Id="rId373" Type="http://schemas.openxmlformats.org/officeDocument/2006/relationships/hyperlink" Target="mailto:io@paolo.it" TargetMode="External"/><Relationship Id="rId580" Type="http://schemas.openxmlformats.org/officeDocument/2006/relationships/hyperlink" Target="mailto:giacomo.chinellato@recensioni.io" TargetMode="External"/><Relationship Id="rId1" Type="http://schemas.openxmlformats.org/officeDocument/2006/relationships/hyperlink" Target="mailto:c.malo@delta-team.it" TargetMode="External"/><Relationship Id="rId233" Type="http://schemas.openxmlformats.org/officeDocument/2006/relationships/hyperlink" Target="mailto:info@veranu.eu" TargetMode="External"/><Relationship Id="rId440" Type="http://schemas.openxmlformats.org/officeDocument/2006/relationships/hyperlink" Target="mailto:andrea.ferrante@pgpartners.it" TargetMode="External"/><Relationship Id="rId678" Type="http://schemas.openxmlformats.org/officeDocument/2006/relationships/hyperlink" Target="mailto:eorlando@jefferies.com" TargetMode="External"/><Relationship Id="rId885" Type="http://schemas.openxmlformats.org/officeDocument/2006/relationships/hyperlink" Target="mailto:giovanni.caroli@gcadvisory.me" TargetMode="External"/><Relationship Id="rId1070" Type="http://schemas.openxmlformats.org/officeDocument/2006/relationships/hyperlink" Target="mailto:Giusy.Stanziola@unicredit.eu" TargetMode="External"/><Relationship Id="rId300" Type="http://schemas.openxmlformats.org/officeDocument/2006/relationships/hyperlink" Target="mailto:scarfagna@data-ware.it" TargetMode="External"/><Relationship Id="rId538" Type="http://schemas.openxmlformats.org/officeDocument/2006/relationships/hyperlink" Target="mailto:v.rossi@tatap.it" TargetMode="External"/><Relationship Id="rId745" Type="http://schemas.openxmlformats.org/officeDocument/2006/relationships/hyperlink" Target="mailto:m.bonamini@studiobonamini.com" TargetMode="External"/><Relationship Id="rId952" Type="http://schemas.openxmlformats.org/officeDocument/2006/relationships/hyperlink" Target="mailto:info.studioalessandrinigentili@gmail.com" TargetMode="External"/><Relationship Id="rId1168" Type="http://schemas.openxmlformats.org/officeDocument/2006/relationships/hyperlink" Target="mailto:andrea.romiti@yahoo.it" TargetMode="External"/><Relationship Id="rId1375" Type="http://schemas.openxmlformats.org/officeDocument/2006/relationships/hyperlink" Target="mailto:alessandra.scotti@liftt.com" TargetMode="External"/><Relationship Id="rId1582" Type="http://schemas.openxmlformats.org/officeDocument/2006/relationships/hyperlink" Target="mailto:Francesco.VILLA@levillagebyca.com" TargetMode="External"/><Relationship Id="rId81" Type="http://schemas.openxmlformats.org/officeDocument/2006/relationships/hyperlink" Target="mailto:federico@supermercato24.it" TargetMode="External"/><Relationship Id="rId605" Type="http://schemas.openxmlformats.org/officeDocument/2006/relationships/hyperlink" Target="mailto:finance@ristrutturazioneveloce.it" TargetMode="External"/><Relationship Id="rId812" Type="http://schemas.openxmlformats.org/officeDocument/2006/relationships/hyperlink" Target="mailto:raffaele.bianchi@coverzen.it" TargetMode="External"/><Relationship Id="rId1028" Type="http://schemas.openxmlformats.org/officeDocument/2006/relationships/hyperlink" Target="mailto:rinaldi.antonio7@gmail.com" TargetMode="External"/><Relationship Id="rId1235" Type="http://schemas.openxmlformats.org/officeDocument/2006/relationships/hyperlink" Target="mailto:savorgnan@lumsi.it" TargetMode="External"/><Relationship Id="rId1442" Type="http://schemas.openxmlformats.org/officeDocument/2006/relationships/hyperlink" Target="mailto:segreteria@dealset.it" TargetMode="External"/><Relationship Id="rId1302" Type="http://schemas.openxmlformats.org/officeDocument/2006/relationships/hyperlink" Target="mailto:r.maldacea@confindustria.it" TargetMode="External"/><Relationship Id="rId39" Type="http://schemas.openxmlformats.org/officeDocument/2006/relationships/hyperlink" Target="mailto:francescopellone@pelloneassociati.it" TargetMode="External"/><Relationship Id="rId188" Type="http://schemas.openxmlformats.org/officeDocument/2006/relationships/hyperlink" Target="mailto:fred@multiplylabs.com" TargetMode="External"/><Relationship Id="rId395" Type="http://schemas.openxmlformats.org/officeDocument/2006/relationships/hyperlink" Target="mailto:giordano.prandelli@iebs.it" TargetMode="External"/><Relationship Id="rId255" Type="http://schemas.openxmlformats.org/officeDocument/2006/relationships/hyperlink" Target="mailto:decarodavidedr@gmail.com" TargetMode="External"/><Relationship Id="rId462" Type="http://schemas.openxmlformats.org/officeDocument/2006/relationships/hyperlink" Target="mailto:giulio.piccione@lventuregroup.com" TargetMode="External"/><Relationship Id="rId1092" Type="http://schemas.openxmlformats.org/officeDocument/2006/relationships/hyperlink" Target="mailto:d.rossi@n1advisor.it" TargetMode="External"/><Relationship Id="rId1397" Type="http://schemas.openxmlformats.org/officeDocument/2006/relationships/hyperlink" Target="mailto:giuseppe@startlabservice.it" TargetMode="External"/><Relationship Id="rId115" Type="http://schemas.openxmlformats.org/officeDocument/2006/relationships/hyperlink" Target="mailto:g.rigato@anniapartners.it" TargetMode="External"/><Relationship Id="rId322" Type="http://schemas.openxmlformats.org/officeDocument/2006/relationships/hyperlink" Target="mailto:ccastellanomail@gmail.com" TargetMode="External"/><Relationship Id="rId767" Type="http://schemas.openxmlformats.org/officeDocument/2006/relationships/hyperlink" Target="mailto:guido.magrin@teiacare.com" TargetMode="External"/><Relationship Id="rId974" Type="http://schemas.openxmlformats.org/officeDocument/2006/relationships/hyperlink" Target="mailto:mauro.ferri@voiceme.id" TargetMode="External"/><Relationship Id="rId627" Type="http://schemas.openxmlformats.org/officeDocument/2006/relationships/hyperlink" Target="mailto:t.bordignon@vva.it" TargetMode="External"/><Relationship Id="rId834" Type="http://schemas.openxmlformats.org/officeDocument/2006/relationships/hyperlink" Target="mailto:vc@italianangels.net" TargetMode="External"/><Relationship Id="rId1257" Type="http://schemas.openxmlformats.org/officeDocument/2006/relationships/hyperlink" Target="mailto:marco@arkios.co.uk" TargetMode="External"/><Relationship Id="rId1464" Type="http://schemas.openxmlformats.org/officeDocument/2006/relationships/hyperlink" Target="mailto:lucabernardo68@gmail.com+S1595/" TargetMode="External"/><Relationship Id="rId901" Type="http://schemas.openxmlformats.org/officeDocument/2006/relationships/hyperlink" Target="mailto:operation@infointranet.it" TargetMode="External"/><Relationship Id="rId1117" Type="http://schemas.openxmlformats.org/officeDocument/2006/relationships/hyperlink" Target="mailto:luigi.tittoto@bgbweston.com" TargetMode="External"/><Relationship Id="rId1324" Type="http://schemas.openxmlformats.org/officeDocument/2006/relationships/hyperlink" Target="mailto:alberto.frison@quindi.ai" TargetMode="External"/><Relationship Id="rId1531" Type="http://schemas.openxmlformats.org/officeDocument/2006/relationships/hyperlink" Target="mailto:marcocampagnano@hotmail.com" TargetMode="External"/><Relationship Id="rId30" Type="http://schemas.openxmlformats.org/officeDocument/2006/relationships/hyperlink" Target="mailto:picca@viniexport.com" TargetMode="External"/><Relationship Id="rId277" Type="http://schemas.openxmlformats.org/officeDocument/2006/relationships/hyperlink" Target="mailto:r.bini@binibrascio.it" TargetMode="External"/><Relationship Id="rId484" Type="http://schemas.openxmlformats.org/officeDocument/2006/relationships/hyperlink" Target="mailto:alessia.diiacovo@wexplore.eu" TargetMode="External"/><Relationship Id="rId137" Type="http://schemas.openxmlformats.org/officeDocument/2006/relationships/hyperlink" Target="mailto:oscar@sartieri.com" TargetMode="External"/><Relationship Id="rId344" Type="http://schemas.openxmlformats.org/officeDocument/2006/relationships/hyperlink" Target="mailto:alessandro.gadotti@fpconsulting.biz" TargetMode="External"/><Relationship Id="rId691" Type="http://schemas.openxmlformats.org/officeDocument/2006/relationships/hyperlink" Target="mailto:Antonio.Giametta@bancaprofilo.it" TargetMode="External"/><Relationship Id="rId789" Type="http://schemas.openxmlformats.org/officeDocument/2006/relationships/hyperlink" Target="mailto:andrea.croce@popularise.it" TargetMode="External"/><Relationship Id="rId996" Type="http://schemas.openxmlformats.org/officeDocument/2006/relationships/hyperlink" Target="mailto:rami@qsee.io" TargetMode="External"/><Relationship Id="rId551" Type="http://schemas.openxmlformats.org/officeDocument/2006/relationships/hyperlink" Target="mailto:alberto@trainect.it" TargetMode="External"/><Relationship Id="rId649" Type="http://schemas.openxmlformats.org/officeDocument/2006/relationships/hyperlink" Target="mailto:ceo@italy-crowd.com" TargetMode="External"/><Relationship Id="rId856" Type="http://schemas.openxmlformats.org/officeDocument/2006/relationships/hyperlink" Target="mailto:roberto.salamina@esenex.it" TargetMode="External"/><Relationship Id="rId1181" Type="http://schemas.openxmlformats.org/officeDocument/2006/relationships/hyperlink" Target="mailto:Francesco.Grande@it.ey.com" TargetMode="External"/><Relationship Id="rId1279" Type="http://schemas.openxmlformats.org/officeDocument/2006/relationships/hyperlink" Target="mailto:depalma.mar@gmail.com" TargetMode="External"/><Relationship Id="rId1486" Type="http://schemas.openxmlformats.org/officeDocument/2006/relationships/hyperlink" Target="mailto:franco.bonacini@yon.it" TargetMode="External"/><Relationship Id="rId204" Type="http://schemas.openxmlformats.org/officeDocument/2006/relationships/hyperlink" Target="mailto:pietro.rota@orobix.com" TargetMode="External"/><Relationship Id="rId411" Type="http://schemas.openxmlformats.org/officeDocument/2006/relationships/hyperlink" Target="mailto:giorgio.beretta@bdo.it" TargetMode="External"/><Relationship Id="rId509" Type="http://schemas.openxmlformats.org/officeDocument/2006/relationships/hyperlink" Target="mailto:baris@fitwell.co" TargetMode="External"/><Relationship Id="rId1041" Type="http://schemas.openxmlformats.org/officeDocument/2006/relationships/hyperlink" Target="mailto:antonio.tavera@focoos.ai" TargetMode="External"/><Relationship Id="rId1139" Type="http://schemas.openxmlformats.org/officeDocument/2006/relationships/hyperlink" Target="mailto:pietro@thepack.tech" TargetMode="External"/><Relationship Id="rId1346" Type="http://schemas.openxmlformats.org/officeDocument/2006/relationships/hyperlink" Target="mailto:sabrina@dipendessedame.it" TargetMode="External"/><Relationship Id="rId716" Type="http://schemas.openxmlformats.org/officeDocument/2006/relationships/hyperlink" Target="mailto:rudi@dafnemia.com" TargetMode="External"/><Relationship Id="rId923" Type="http://schemas.openxmlformats.org/officeDocument/2006/relationships/hyperlink" Target="mailto:matteo.buonomo@redfishkapital.it" TargetMode="External"/><Relationship Id="rId1553" Type="http://schemas.openxmlformats.org/officeDocument/2006/relationships/hyperlink" Target="mailto:cappellini@confirmo.it" TargetMode="External"/><Relationship Id="rId52" Type="http://schemas.openxmlformats.org/officeDocument/2006/relationships/hyperlink" Target="mailto:gennaro.tesone@digitalmagics.com" TargetMode="External"/><Relationship Id="rId1206" Type="http://schemas.openxmlformats.org/officeDocument/2006/relationships/hyperlink" Target="mailto:br1@muscope.com" TargetMode="External"/><Relationship Id="rId1413" Type="http://schemas.openxmlformats.org/officeDocument/2006/relationships/hyperlink" Target="mailto:consultingstudiomc@gmail.com" TargetMode="External"/><Relationship Id="rId299" Type="http://schemas.openxmlformats.org/officeDocument/2006/relationships/hyperlink" Target="mailto:marco.brusamolino@cercaofficina.it" TargetMode="External"/><Relationship Id="rId159" Type="http://schemas.openxmlformats.org/officeDocument/2006/relationships/hyperlink" Target="mailto:giuseppe.venezia@e-gva.it" TargetMode="External"/><Relationship Id="rId366" Type="http://schemas.openxmlformats.org/officeDocument/2006/relationships/hyperlink" Target="mailto:info@preinvel.com" TargetMode="External"/><Relationship Id="rId573" Type="http://schemas.openxmlformats.org/officeDocument/2006/relationships/hyperlink" Target="mailto:luigi.iovine@lifebanker.bnlmail.com" TargetMode="External"/><Relationship Id="rId780" Type="http://schemas.openxmlformats.org/officeDocument/2006/relationships/hyperlink" Target="mailto:luigi.goria@pinvision.it" TargetMode="External"/><Relationship Id="rId226" Type="http://schemas.openxmlformats.org/officeDocument/2006/relationships/hyperlink" Target="mailto:walter.defelice@gmail.com" TargetMode="External"/><Relationship Id="rId433" Type="http://schemas.openxmlformats.org/officeDocument/2006/relationships/hyperlink" Target="mailto:admin@mifood.es" TargetMode="External"/><Relationship Id="rId878" Type="http://schemas.openxmlformats.org/officeDocument/2006/relationships/hyperlink" Target="mailto:roberto.danna@dreamcapitalpartners.com" TargetMode="External"/><Relationship Id="rId1063" Type="http://schemas.openxmlformats.org/officeDocument/2006/relationships/hyperlink" Target="mailto:Giusy.Stanziola@unicredit.eu" TargetMode="External"/><Relationship Id="rId1270" Type="http://schemas.openxmlformats.org/officeDocument/2006/relationships/hyperlink" Target="mailto:sanda@obloo.vc" TargetMode="External"/><Relationship Id="rId640" Type="http://schemas.openxmlformats.org/officeDocument/2006/relationships/hyperlink" Target="mailto:maurizio.vendramini@mydraco.biz" TargetMode="External"/><Relationship Id="rId738" Type="http://schemas.openxmlformats.org/officeDocument/2006/relationships/hyperlink" Target="mailto:silvia.zancarli@gmail.com" TargetMode="External"/><Relationship Id="rId945" Type="http://schemas.openxmlformats.org/officeDocument/2006/relationships/hyperlink" Target="mailto:f.acerbi@mc-advisory.net" TargetMode="External"/><Relationship Id="rId1368" Type="http://schemas.openxmlformats.org/officeDocument/2006/relationships/hyperlink" Target="mailto:vendramini@mydraco.biz" TargetMode="External"/><Relationship Id="rId1575" Type="http://schemas.openxmlformats.org/officeDocument/2006/relationships/hyperlink" Target="mailto:gregorio.roccasecca@cariplofactory.it" TargetMode="External"/><Relationship Id="rId74" Type="http://schemas.openxmlformats.org/officeDocument/2006/relationships/hyperlink" Target="mailto:lavioventuri@tiscali.it" TargetMode="External"/><Relationship Id="rId500" Type="http://schemas.openxmlformats.org/officeDocument/2006/relationships/hyperlink" Target="mailto:alessio.scaglioso@bsamply.com" TargetMode="External"/><Relationship Id="rId805" Type="http://schemas.openxmlformats.org/officeDocument/2006/relationships/hyperlink" Target="mailto:h.metwalley@ermes.company" TargetMode="External"/><Relationship Id="rId1130" Type="http://schemas.openxmlformats.org/officeDocument/2006/relationships/hyperlink" Target="mailto:andrea.buri@cityz.it" TargetMode="External"/><Relationship Id="rId1228" Type="http://schemas.openxmlformats.org/officeDocument/2006/relationships/hyperlink" Target="mailto:francesca.ottier@cdpventurecapital.it" TargetMode="External"/><Relationship Id="rId1435" Type="http://schemas.openxmlformats.org/officeDocument/2006/relationships/hyperlink" Target="mailto:FPellone@grimaldialliance.com" TargetMode="External"/><Relationship Id="rId1502" Type="http://schemas.openxmlformats.org/officeDocument/2006/relationships/hyperlink" Target="mailto:odibuy@odibuy.biz" TargetMode="External"/><Relationship Id="rId290" Type="http://schemas.openxmlformats.org/officeDocument/2006/relationships/hyperlink" Target="mailto:a.marchetto@trendd.it" TargetMode="External"/><Relationship Id="rId388" Type="http://schemas.openxmlformats.org/officeDocument/2006/relationships/hyperlink" Target="mailto:info@toratoratravel.com" TargetMode="External"/><Relationship Id="rId150" Type="http://schemas.openxmlformats.org/officeDocument/2006/relationships/hyperlink" Target="mailto:sciampolini@medscienceventures.com" TargetMode="External"/><Relationship Id="rId595" Type="http://schemas.openxmlformats.org/officeDocument/2006/relationships/hyperlink" Target="mailto:lino@zappyrent.com" TargetMode="External"/><Relationship Id="rId248" Type="http://schemas.openxmlformats.org/officeDocument/2006/relationships/hyperlink" Target="mailto:domenico.mangiacapra@henshingroup.com" TargetMode="External"/><Relationship Id="rId455" Type="http://schemas.openxmlformats.org/officeDocument/2006/relationships/hyperlink" Target="mailto:ruggero.argenio@winci.community" TargetMode="External"/><Relationship Id="rId662" Type="http://schemas.openxmlformats.org/officeDocument/2006/relationships/hyperlink" Target="mailto:ernesto.montaldo@wsense.it" TargetMode="External"/><Relationship Id="rId1085" Type="http://schemas.openxmlformats.org/officeDocument/2006/relationships/hyperlink" Target="mailto:pietro@qadra.com" TargetMode="External"/><Relationship Id="rId1292" Type="http://schemas.openxmlformats.org/officeDocument/2006/relationships/hyperlink" Target="mailto:vanessa@theqube.it" TargetMode="External"/><Relationship Id="rId108" Type="http://schemas.openxmlformats.org/officeDocument/2006/relationships/hyperlink" Target="mailto:basso.ale@buongiornodottore.it" TargetMode="External"/><Relationship Id="rId315" Type="http://schemas.openxmlformats.org/officeDocument/2006/relationships/hyperlink" Target="mailto:gaetano.volpe@gmail.com" TargetMode="External"/><Relationship Id="rId522" Type="http://schemas.openxmlformats.org/officeDocument/2006/relationships/hyperlink" Target="mailto:g@indigo.ai" TargetMode="External"/><Relationship Id="rId967" Type="http://schemas.openxmlformats.org/officeDocument/2006/relationships/hyperlink" Target="mailto:Vincenzo.DAntoni@rplt.it" TargetMode="External"/><Relationship Id="rId1152" Type="http://schemas.openxmlformats.org/officeDocument/2006/relationships/hyperlink" Target="mailto:sabrinafiorentino@sestre.it" TargetMode="External"/><Relationship Id="rId96" Type="http://schemas.openxmlformats.org/officeDocument/2006/relationships/hyperlink" Target="mailto:Pierluigi.Borle@bancaprofilo.it" TargetMode="External"/><Relationship Id="rId827" Type="http://schemas.openxmlformats.org/officeDocument/2006/relationships/hyperlink" Target="mailto:ninorindone@miransrl.it" TargetMode="External"/><Relationship Id="rId1012" Type="http://schemas.openxmlformats.org/officeDocument/2006/relationships/hyperlink" Target="mailto:francesco.meneschincheri@bizplace.it" TargetMode="External"/><Relationship Id="rId1457" Type="http://schemas.openxmlformats.org/officeDocument/2006/relationships/hyperlink" Target="mailto:jacopo.neri@rarearth.it" TargetMode="External"/><Relationship Id="rId1317" Type="http://schemas.openxmlformats.org/officeDocument/2006/relationships/hyperlink" Target="mailto:ndl@italianangels.net" TargetMode="External"/><Relationship Id="rId1524" Type="http://schemas.openxmlformats.org/officeDocument/2006/relationships/hyperlink" Target="mailto:giovanni.demarchi@gvginvestmentpartners.com" TargetMode="External"/><Relationship Id="rId23" Type="http://schemas.openxmlformats.org/officeDocument/2006/relationships/hyperlink" Target="mailto:emeini@italchamind.org.uk"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oglio1" filterMode="1"/>
  <dimension ref="A1:BC1718"/>
  <sheetViews>
    <sheetView showGridLines="0" zoomScale="70" zoomScaleNormal="70" zoomScaleSheetLayoutView="55" workbookViewId="0">
      <pane xSplit="7" ySplit="2" topLeftCell="T7" activePane="bottomRight" state="frozen"/>
      <selection pane="topRight" activeCell="H1" sqref="H1"/>
      <selection pane="bottomLeft" activeCell="A3" sqref="A3"/>
      <selection pane="bottomRight" activeCell="W1393" sqref="W1393"/>
    </sheetView>
  </sheetViews>
  <sheetFormatPr defaultColWidth="9.44140625" defaultRowHeight="14.4" outlineLevelCol="1"/>
  <cols>
    <col min="1" max="1" width="14.44140625" hidden="1" customWidth="1" outlineLevel="1"/>
    <col min="2" max="2" width="13.44140625" hidden="1" customWidth="1" outlineLevel="1"/>
    <col min="3" max="3" width="10.44140625" hidden="1" customWidth="1" outlineLevel="1"/>
    <col min="4" max="4" width="19.44140625" hidden="1" customWidth="1" outlineLevel="1"/>
    <col min="5" max="5" width="9.6640625" hidden="1" customWidth="1" outlineLevel="1"/>
    <col min="6" max="6" width="10.44140625" customWidth="1" collapsed="1"/>
    <col min="7" max="7" width="28" bestFit="1" customWidth="1"/>
    <col min="8" max="8" width="15.44140625" customWidth="1" outlineLevel="1"/>
    <col min="9" max="9" width="19.44140625" customWidth="1"/>
    <col min="10" max="10" width="17.44140625" customWidth="1" outlineLevel="1"/>
    <col min="11" max="11" width="20.44140625" customWidth="1"/>
    <col min="12" max="12" width="114.109375" customWidth="1"/>
    <col min="13" max="13" width="20.44140625" customWidth="1" outlineLevel="1"/>
    <col min="14" max="14" width="21.33203125" bestFit="1" customWidth="1"/>
    <col min="15" max="15" width="20.44140625" customWidth="1"/>
    <col min="16" max="17" width="18.44140625" customWidth="1" outlineLevel="1"/>
    <col min="18" max="18" width="38.44140625" customWidth="1" outlineLevel="1"/>
    <col min="19" max="19" width="14.44140625" customWidth="1" outlineLevel="1" collapsed="1"/>
    <col min="20" max="20" width="14.44140625" customWidth="1"/>
    <col min="21" max="21" width="17.44140625" customWidth="1"/>
    <col min="22" max="22" width="14.77734375" customWidth="1"/>
    <col min="23" max="23" width="11.109375" customWidth="1" outlineLevel="1"/>
    <col min="24" max="24" width="11.33203125" customWidth="1"/>
    <col min="25" max="26" width="12.109375" style="27" customWidth="1" outlineLevel="1"/>
    <col min="27" max="27" width="107.44140625" style="290" customWidth="1"/>
    <col min="28" max="29" width="15" customWidth="1"/>
    <col min="30" max="30" width="12" customWidth="1"/>
    <col min="31" max="31" width="19.44140625" bestFit="1" customWidth="1"/>
    <col min="32" max="32" width="14.44140625" bestFit="1" customWidth="1"/>
    <col min="33" max="33" width="14.44140625" customWidth="1"/>
    <col min="34" max="34" width="15.44140625" bestFit="1" customWidth="1"/>
    <col min="35" max="35" width="13.44140625" customWidth="1"/>
    <col min="36" max="36" width="17.44140625" bestFit="1" customWidth="1"/>
    <col min="37" max="37" width="17.44140625" customWidth="1"/>
    <col min="38" max="41" width="15" customWidth="1"/>
    <col min="42" max="42" width="13" customWidth="1"/>
    <col min="43" max="43" width="25.44140625" customWidth="1" outlineLevel="1"/>
    <col min="44" max="44" width="16.44140625" customWidth="1" outlineLevel="1"/>
    <col min="45" max="45" width="16" customWidth="1" outlineLevel="1"/>
    <col min="46" max="46" width="13.44140625" customWidth="1" outlineLevel="1"/>
    <col min="47" max="47" width="16" customWidth="1" outlineLevel="1"/>
    <col min="48" max="48" width="15.44140625" customWidth="1" outlineLevel="1"/>
    <col min="49" max="49" width="13.44140625" customWidth="1" outlineLevel="1"/>
    <col min="50" max="50" width="11.44140625" customWidth="1" outlineLevel="1"/>
    <col min="51" max="52" width="13.44140625" customWidth="1" outlineLevel="1"/>
    <col min="53" max="53" width="18.44140625" customWidth="1" outlineLevel="1"/>
    <col min="54" max="54" width="19.44140625" customWidth="1" outlineLevel="1"/>
    <col min="55" max="55" width="20.44140625" customWidth="1" outlineLevel="1"/>
  </cols>
  <sheetData>
    <row r="1" spans="1:55" ht="32.4" thickTop="1" thickBot="1">
      <c r="A1" s="35" t="s">
        <v>0</v>
      </c>
      <c r="B1" s="31">
        <v>42919</v>
      </c>
      <c r="C1" s="36"/>
      <c r="D1" s="37" t="s">
        <v>1</v>
      </c>
      <c r="E1" s="193"/>
      <c r="F1" s="129" t="s">
        <v>2</v>
      </c>
      <c r="G1" s="133" t="s">
        <v>3</v>
      </c>
      <c r="H1" s="133"/>
      <c r="I1" s="133"/>
      <c r="J1" s="133"/>
      <c r="K1" s="133"/>
      <c r="L1" s="135"/>
      <c r="M1" s="135"/>
      <c r="N1" s="135"/>
      <c r="O1" s="132" t="s">
        <v>4</v>
      </c>
      <c r="P1" s="133"/>
      <c r="Q1" s="133"/>
      <c r="R1" s="133"/>
      <c r="S1" s="133"/>
      <c r="T1" s="134"/>
      <c r="U1" s="38"/>
      <c r="V1" s="38"/>
      <c r="W1" s="38"/>
      <c r="X1" s="38"/>
      <c r="Y1" s="38"/>
      <c r="Z1" s="38"/>
      <c r="AA1" s="287"/>
      <c r="AB1" s="133" t="s">
        <v>5</v>
      </c>
      <c r="AC1" s="133"/>
      <c r="AD1" s="134"/>
      <c r="AE1" s="133" t="s">
        <v>6</v>
      </c>
      <c r="AF1" s="133"/>
      <c r="AG1" s="133"/>
      <c r="AH1" s="133"/>
      <c r="AI1" s="135"/>
      <c r="AJ1" s="135"/>
      <c r="AK1" s="135"/>
      <c r="AL1" s="135"/>
      <c r="AM1" s="135"/>
      <c r="AN1" s="135"/>
      <c r="AO1" s="135"/>
      <c r="AP1" s="135"/>
      <c r="AQ1" s="136" t="s">
        <v>7</v>
      </c>
      <c r="AR1" s="133"/>
      <c r="AS1" s="133"/>
      <c r="AT1" s="133"/>
      <c r="AU1" s="133"/>
      <c r="AV1" s="133"/>
      <c r="AW1" s="133"/>
      <c r="AX1" s="133"/>
      <c r="AY1" s="133"/>
      <c r="AZ1" s="133"/>
      <c r="BA1" s="133"/>
      <c r="BB1" s="133"/>
      <c r="BC1" s="137"/>
    </row>
    <row r="2" spans="1:55" ht="63.6" thickTop="1" thickBot="1">
      <c r="A2" s="40" t="s">
        <v>8</v>
      </c>
      <c r="B2" s="41" t="s">
        <v>9</v>
      </c>
      <c r="C2" s="42" t="s">
        <v>10</v>
      </c>
      <c r="D2" s="169" t="s">
        <v>11</v>
      </c>
      <c r="E2" s="194" t="s">
        <v>12</v>
      </c>
      <c r="F2" s="168" t="s">
        <v>2</v>
      </c>
      <c r="G2" s="43" t="s">
        <v>13</v>
      </c>
      <c r="H2" s="43" t="s">
        <v>14</v>
      </c>
      <c r="I2" s="44" t="s">
        <v>15</v>
      </c>
      <c r="J2" s="44" t="s">
        <v>16</v>
      </c>
      <c r="K2" s="44" t="s">
        <v>17</v>
      </c>
      <c r="L2" s="44" t="s">
        <v>18</v>
      </c>
      <c r="M2" s="45" t="s">
        <v>19</v>
      </c>
      <c r="N2" s="45" t="s">
        <v>20</v>
      </c>
      <c r="O2" s="46" t="s">
        <v>21</v>
      </c>
      <c r="P2" s="43" t="s">
        <v>22</v>
      </c>
      <c r="Q2" s="43" t="s">
        <v>23</v>
      </c>
      <c r="R2" s="43" t="s">
        <v>24</v>
      </c>
      <c r="S2" s="44" t="s">
        <v>25</v>
      </c>
      <c r="T2" s="47" t="s">
        <v>26</v>
      </c>
      <c r="U2" s="50" t="s">
        <v>27</v>
      </c>
      <c r="V2" s="176" t="s">
        <v>28</v>
      </c>
      <c r="W2" s="177" t="s">
        <v>29</v>
      </c>
      <c r="X2" s="48" t="s">
        <v>30</v>
      </c>
      <c r="Y2" s="48" t="s">
        <v>31</v>
      </c>
      <c r="Z2" s="48" t="s">
        <v>7964</v>
      </c>
      <c r="AA2" s="48" t="s">
        <v>4613</v>
      </c>
      <c r="AB2" s="43" t="s">
        <v>32</v>
      </c>
      <c r="AC2" s="44" t="s">
        <v>33</v>
      </c>
      <c r="AD2" s="44" t="s">
        <v>34</v>
      </c>
      <c r="AE2" s="46" t="s">
        <v>7385</v>
      </c>
      <c r="AF2" s="44" t="s">
        <v>35</v>
      </c>
      <c r="AG2" s="44" t="s">
        <v>36</v>
      </c>
      <c r="AH2" s="44" t="s">
        <v>37</v>
      </c>
      <c r="AI2" s="44" t="s">
        <v>38</v>
      </c>
      <c r="AJ2" s="45" t="s">
        <v>39</v>
      </c>
      <c r="AK2" s="51" t="s">
        <v>40</v>
      </c>
      <c r="AL2" s="49" t="s">
        <v>41</v>
      </c>
      <c r="AM2" s="49" t="s">
        <v>42</v>
      </c>
      <c r="AN2" s="49" t="s">
        <v>43</v>
      </c>
      <c r="AO2" s="49" t="s">
        <v>44</v>
      </c>
      <c r="AP2" s="49" t="s">
        <v>45</v>
      </c>
      <c r="AQ2" s="50" t="s">
        <v>46</v>
      </c>
      <c r="AR2" s="51" t="s">
        <v>47</v>
      </c>
      <c r="AS2" s="51" t="s">
        <v>48</v>
      </c>
      <c r="AT2" s="44" t="s">
        <v>42</v>
      </c>
      <c r="AU2" s="44" t="s">
        <v>43</v>
      </c>
      <c r="AV2" s="49" t="s">
        <v>49</v>
      </c>
      <c r="AW2" s="44" t="s">
        <v>50</v>
      </c>
      <c r="AX2" s="44" t="s">
        <v>45</v>
      </c>
      <c r="AY2" s="44" t="s">
        <v>51</v>
      </c>
      <c r="AZ2" s="45" t="s">
        <v>52</v>
      </c>
      <c r="BA2" s="44" t="s">
        <v>53</v>
      </c>
      <c r="BB2" s="44" t="s">
        <v>54</v>
      </c>
      <c r="BC2" s="47" t="s">
        <v>55</v>
      </c>
    </row>
    <row r="3" spans="1:55" ht="29.4" hidden="1" thickTop="1">
      <c r="A3" s="52" t="str">
        <f t="shared" ref="A3" ca="1" si="0">IF(OR(S3&lt;$B$1,S3&gt;=TODAY()),"Fuori Range","Ok")</f>
        <v>Ok</v>
      </c>
      <c r="B3" s="53" t="str">
        <f t="shared" ref="B3" si="1">IF(AND(AB3&lt;S3,AB3&lt;&gt;""),"Fuori Range",IF(AND(AB3&gt;AC3,AC3&lt;&gt;""),"Sup ITM",IF(AND(AC3&lt;&gt;"",AB3=""),"Assente","Ok")))</f>
        <v>Ok</v>
      </c>
      <c r="C3" s="53" t="str">
        <f t="shared" ref="C3" ca="1" si="2">IF(AND(AC3&lt;AB3,AC3&lt;&gt;""),"Inf Avvio",IF(AC3&gt;TODAY(),"Errore","Ok"))</f>
        <v>Ok</v>
      </c>
      <c r="D3" s="54">
        <f t="shared" ref="D3" si="3">MAX(AC3,AH3,AL3)</f>
        <v>43178</v>
      </c>
      <c r="E3" s="195"/>
      <c r="F3" s="131">
        <v>170</v>
      </c>
      <c r="G3" s="33" t="s">
        <v>56</v>
      </c>
      <c r="H3" s="91" t="s">
        <v>57</v>
      </c>
      <c r="I3" s="5" t="s">
        <v>58</v>
      </c>
      <c r="J3" s="2" t="s">
        <v>59</v>
      </c>
      <c r="K3" s="6" t="s">
        <v>60</v>
      </c>
      <c r="L3" s="29" t="s">
        <v>61</v>
      </c>
      <c r="M3" s="66" t="s">
        <v>62</v>
      </c>
      <c r="N3" s="10" t="s">
        <v>63</v>
      </c>
      <c r="O3" s="25" t="s">
        <v>64</v>
      </c>
      <c r="P3" s="55" t="s">
        <v>65</v>
      </c>
      <c r="Q3" s="55" t="s">
        <v>4200</v>
      </c>
      <c r="R3" s="90" t="s">
        <v>4199</v>
      </c>
      <c r="S3" s="56">
        <v>42919</v>
      </c>
      <c r="T3" s="57">
        <v>43157</v>
      </c>
      <c r="U3" s="58" t="s">
        <v>66</v>
      </c>
      <c r="V3" s="178" t="s">
        <v>67</v>
      </c>
      <c r="W3" s="179"/>
      <c r="X3" s="146" t="s">
        <v>68</v>
      </c>
      <c r="Y3" s="146"/>
      <c r="Z3" s="146"/>
      <c r="AA3" s="87" t="s">
        <v>69</v>
      </c>
      <c r="AB3" s="59">
        <f>+S3</f>
        <v>42919</v>
      </c>
      <c r="AC3" s="6">
        <v>43178</v>
      </c>
      <c r="AD3" s="6" t="s">
        <v>70</v>
      </c>
      <c r="AE3" s="61"/>
      <c r="AF3" s="6"/>
      <c r="AG3" s="6"/>
      <c r="AH3" s="62"/>
      <c r="AI3" s="6"/>
      <c r="AJ3" s="63"/>
      <c r="AK3" s="63"/>
      <c r="AL3" s="13"/>
      <c r="AM3" s="13"/>
      <c r="AN3" s="13"/>
      <c r="AO3" s="13"/>
      <c r="AP3" s="13"/>
      <c r="AQ3" s="11"/>
      <c r="AR3" s="59"/>
      <c r="AS3" s="59"/>
      <c r="AT3" s="6"/>
      <c r="AU3" s="6"/>
      <c r="AV3" s="6"/>
      <c r="AW3" s="6"/>
      <c r="AX3" s="6"/>
      <c r="AY3" s="6"/>
      <c r="AZ3" s="64"/>
      <c r="BA3" s="6"/>
      <c r="BB3" s="6"/>
      <c r="BC3" s="65"/>
    </row>
    <row r="4" spans="1:55" ht="101.4" hidden="1" thickTop="1">
      <c r="A4" s="52" t="str">
        <f t="shared" ref="A4:A6" ca="1" si="4">IF(OR(S4&lt;$B$1,S4&gt;=TODAY()),"Fuori Range","Ok")</f>
        <v>Ok</v>
      </c>
      <c r="B4" s="53" t="str">
        <f t="shared" ref="B4:B6" si="5">IF(AND(AB4&lt;S4,AB4&lt;&gt;""),"Fuori Range",IF(AND(AB4&gt;AC4,AC4&lt;&gt;""),"Sup ITM",IF(AND(AC4&lt;&gt;"",AB4=""),"Assente","Ok")))</f>
        <v>Ok</v>
      </c>
      <c r="C4" s="53" t="str">
        <f t="shared" ref="C4:C6" ca="1" si="6">IF(AND(AC4&lt;AB4,AC4&lt;&gt;""),"Inf Avvio",IF(AC4&gt;TODAY(),"Errore","Ok"))</f>
        <v>Ok</v>
      </c>
      <c r="D4" s="54">
        <f t="shared" ref="D4:D6" si="7">MAX(AC4,AH4,AL4)</f>
        <v>45138</v>
      </c>
      <c r="E4" s="196"/>
      <c r="F4" s="131">
        <v>2221</v>
      </c>
      <c r="G4" s="33" t="s">
        <v>3783</v>
      </c>
      <c r="H4" s="91" t="s">
        <v>57</v>
      </c>
      <c r="I4" s="201" t="s">
        <v>58</v>
      </c>
      <c r="J4" s="201" t="s">
        <v>59</v>
      </c>
      <c r="K4" s="6" t="s">
        <v>105</v>
      </c>
      <c r="L4" s="127" t="s">
        <v>3784</v>
      </c>
      <c r="M4" s="68"/>
      <c r="N4" s="10" t="s">
        <v>124</v>
      </c>
      <c r="O4" s="25" t="s">
        <v>3587</v>
      </c>
      <c r="P4" s="55" t="s">
        <v>65</v>
      </c>
      <c r="Q4" s="55" t="s">
        <v>3785</v>
      </c>
      <c r="R4" s="86" t="s">
        <v>3786</v>
      </c>
      <c r="S4" s="56">
        <v>44522</v>
      </c>
      <c r="T4" s="56">
        <v>45138</v>
      </c>
      <c r="U4" s="58" t="s">
        <v>66</v>
      </c>
      <c r="V4" s="197" t="s">
        <v>218</v>
      </c>
      <c r="W4" s="181"/>
      <c r="X4" s="147" t="s">
        <v>79</v>
      </c>
      <c r="Y4" s="147" t="s">
        <v>80</v>
      </c>
      <c r="Z4" s="147"/>
      <c r="AA4" s="89" t="s">
        <v>5779</v>
      </c>
      <c r="AB4" s="59">
        <v>44522</v>
      </c>
      <c r="AC4" s="6">
        <v>45138</v>
      </c>
      <c r="AD4" s="67" t="s">
        <v>70</v>
      </c>
      <c r="AE4" s="71"/>
      <c r="AF4" s="67"/>
      <c r="AG4" s="67"/>
      <c r="AH4" s="128"/>
      <c r="AI4" s="67"/>
      <c r="AJ4" s="73"/>
      <c r="AK4" s="73"/>
      <c r="AL4" s="72"/>
      <c r="AM4" s="72"/>
      <c r="AN4" s="72"/>
      <c r="AO4" s="72"/>
      <c r="AP4" s="72"/>
      <c r="AQ4" s="12"/>
      <c r="AR4" s="70"/>
      <c r="AS4" s="70"/>
      <c r="AT4" s="67"/>
      <c r="AU4" s="67"/>
      <c r="AV4" s="67"/>
      <c r="AW4" s="67"/>
      <c r="AX4" s="67"/>
      <c r="AY4" s="67"/>
      <c r="AZ4" s="74"/>
      <c r="BA4" s="67"/>
      <c r="BB4" s="67"/>
      <c r="BC4" s="75"/>
    </row>
    <row r="5" spans="1:55" ht="144.6" hidden="1" thickTop="1">
      <c r="A5" s="52" t="str">
        <f t="shared" ca="1" si="4"/>
        <v>Ok</v>
      </c>
      <c r="B5" s="53" t="str">
        <f t="shared" si="5"/>
        <v>Ok</v>
      </c>
      <c r="C5" s="53" t="str">
        <f t="shared" ca="1" si="6"/>
        <v>Ok</v>
      </c>
      <c r="D5" s="54">
        <f t="shared" si="7"/>
        <v>45138</v>
      </c>
      <c r="E5" s="308" t="s">
        <v>4015</v>
      </c>
      <c r="F5" s="310">
        <v>2775</v>
      </c>
      <c r="G5" s="313" t="s">
        <v>5576</v>
      </c>
      <c r="H5" s="320" t="s">
        <v>57</v>
      </c>
      <c r="I5" s="171" t="s">
        <v>58</v>
      </c>
      <c r="J5" s="171" t="s">
        <v>59</v>
      </c>
      <c r="K5" s="67" t="s">
        <v>210</v>
      </c>
      <c r="L5" s="334" t="s">
        <v>5592</v>
      </c>
      <c r="M5" s="338" t="s">
        <v>4015</v>
      </c>
      <c r="N5" s="10" t="s">
        <v>63</v>
      </c>
      <c r="O5" s="344" t="s">
        <v>5581</v>
      </c>
      <c r="P5" s="55" t="s">
        <v>88</v>
      </c>
      <c r="Q5" s="351" t="s">
        <v>5584</v>
      </c>
      <c r="R5" s="90" t="s">
        <v>5628</v>
      </c>
      <c r="S5" s="367">
        <v>45069</v>
      </c>
      <c r="T5" s="57">
        <v>45138</v>
      </c>
      <c r="U5" s="175" t="s">
        <v>66</v>
      </c>
      <c r="V5" s="197" t="s">
        <v>218</v>
      </c>
      <c r="W5" s="181"/>
      <c r="X5" s="147" t="s">
        <v>101</v>
      </c>
      <c r="Y5" s="373" t="s">
        <v>80</v>
      </c>
      <c r="Z5" s="373"/>
      <c r="AA5" s="375" t="s">
        <v>5785</v>
      </c>
      <c r="AB5" s="59">
        <v>45069</v>
      </c>
      <c r="AC5" s="6">
        <v>45138</v>
      </c>
      <c r="AD5" s="67" t="s">
        <v>70</v>
      </c>
      <c r="AE5" s="382" t="s">
        <v>4015</v>
      </c>
      <c r="AF5" s="384" t="s">
        <v>4015</v>
      </c>
      <c r="AG5" s="384" t="s">
        <v>4015</v>
      </c>
      <c r="AH5" s="384" t="s">
        <v>4015</v>
      </c>
      <c r="AI5" s="384" t="s">
        <v>4015</v>
      </c>
      <c r="AJ5" s="387" t="s">
        <v>4015</v>
      </c>
      <c r="AK5" s="387" t="s">
        <v>4015</v>
      </c>
      <c r="AL5" s="384" t="s">
        <v>4015</v>
      </c>
      <c r="AM5" s="384" t="s">
        <v>4015</v>
      </c>
      <c r="AN5" s="384" t="s">
        <v>4015</v>
      </c>
      <c r="AO5" s="384" t="s">
        <v>4015</v>
      </c>
      <c r="AP5" s="384" t="s">
        <v>4015</v>
      </c>
      <c r="AQ5" s="394" t="s">
        <v>4015</v>
      </c>
      <c r="AR5" s="396" t="s">
        <v>4015</v>
      </c>
      <c r="AS5" s="396" t="s">
        <v>4015</v>
      </c>
      <c r="AT5" s="384" t="s">
        <v>4015</v>
      </c>
      <c r="AU5" s="384" t="s">
        <v>4015</v>
      </c>
      <c r="AV5" s="384" t="s">
        <v>4015</v>
      </c>
      <c r="AW5" s="384" t="s">
        <v>4015</v>
      </c>
      <c r="AX5" s="384" t="s">
        <v>4015</v>
      </c>
      <c r="AY5" s="384" t="s">
        <v>4015</v>
      </c>
      <c r="AZ5" s="387" t="s">
        <v>4015</v>
      </c>
      <c r="BA5" s="384" t="s">
        <v>4015</v>
      </c>
      <c r="BB5" s="384" t="s">
        <v>4015</v>
      </c>
      <c r="BC5" s="398" t="s">
        <v>4015</v>
      </c>
    </row>
    <row r="6" spans="1:55" ht="144.6" hidden="1" thickTop="1">
      <c r="A6" s="52" t="str">
        <f t="shared" ca="1" si="4"/>
        <v>Ok</v>
      </c>
      <c r="B6" s="53" t="str">
        <f t="shared" si="5"/>
        <v>Ok</v>
      </c>
      <c r="C6" s="53" t="str">
        <f t="shared" ca="1" si="6"/>
        <v>Ok</v>
      </c>
      <c r="D6" s="54">
        <f t="shared" si="7"/>
        <v>45138</v>
      </c>
      <c r="E6" s="308" t="s">
        <v>4015</v>
      </c>
      <c r="F6" s="310">
        <v>2718</v>
      </c>
      <c r="G6" s="319" t="s">
        <v>5610</v>
      </c>
      <c r="H6" s="320" t="s">
        <v>57</v>
      </c>
      <c r="I6" s="171" t="s">
        <v>58</v>
      </c>
      <c r="J6" s="171" t="s">
        <v>59</v>
      </c>
      <c r="K6" s="67" t="s">
        <v>74</v>
      </c>
      <c r="L6" s="334" t="s">
        <v>5650</v>
      </c>
      <c r="M6" s="341"/>
      <c r="N6" s="10" t="s">
        <v>124</v>
      </c>
      <c r="O6" s="344" t="s">
        <v>5416</v>
      </c>
      <c r="P6" s="77" t="s">
        <v>4136</v>
      </c>
      <c r="Q6" s="351" t="s">
        <v>5790</v>
      </c>
      <c r="R6" s="365" t="s">
        <v>5791</v>
      </c>
      <c r="S6" s="367">
        <v>45012</v>
      </c>
      <c r="T6" s="56">
        <v>45138</v>
      </c>
      <c r="U6" s="78" t="s">
        <v>66</v>
      </c>
      <c r="V6" s="197" t="s">
        <v>218</v>
      </c>
      <c r="W6" s="181"/>
      <c r="X6" s="147" t="s">
        <v>143</v>
      </c>
      <c r="Y6" s="373" t="s">
        <v>80</v>
      </c>
      <c r="Z6" s="373"/>
      <c r="AA6" s="375" t="s">
        <v>5781</v>
      </c>
      <c r="AB6" s="59">
        <v>45012</v>
      </c>
      <c r="AC6" s="6">
        <v>45138</v>
      </c>
      <c r="AD6" s="67" t="s">
        <v>70</v>
      </c>
      <c r="AE6" s="382"/>
      <c r="AF6" s="384"/>
      <c r="AG6" s="384"/>
      <c r="AH6" s="384"/>
      <c r="AI6" s="384"/>
      <c r="AJ6" s="387"/>
      <c r="AK6" s="387"/>
      <c r="AL6" s="384"/>
      <c r="AM6" s="384"/>
      <c r="AN6" s="384"/>
      <c r="AO6" s="384"/>
      <c r="AP6" s="384"/>
      <c r="AQ6" s="394"/>
      <c r="AR6" s="396"/>
      <c r="AS6" s="396"/>
      <c r="AT6" s="384"/>
      <c r="AU6" s="384"/>
      <c r="AV6" s="384"/>
      <c r="AW6" s="384"/>
      <c r="AX6" s="384"/>
      <c r="AY6" s="384"/>
      <c r="AZ6" s="387"/>
      <c r="BA6" s="384"/>
      <c r="BB6" s="384"/>
      <c r="BC6" s="398"/>
    </row>
    <row r="7" spans="1:55" ht="58.2" thickTop="1">
      <c r="A7" s="52" t="str">
        <f t="shared" ref="A7:A70" ca="1" si="8">IF(OR(S7&lt;$B$1,S7&gt;=TODAY()),"Fuori Range","Ok")</f>
        <v>Ok</v>
      </c>
      <c r="B7" s="53" t="str">
        <f t="shared" ref="B7:B70" si="9">IF(AND(AB7&lt;S7,AB7&lt;&gt;""),"Fuori Range",IF(AND(AB7&gt;AC7,AC7&lt;&gt;""),"Sup ITM",IF(AND(AC7&lt;&gt;"",AB7=""),"Assente","Ok")))</f>
        <v>Ok</v>
      </c>
      <c r="C7" s="53" t="str">
        <f t="shared" ref="C7:C70" ca="1" si="10">IF(AND(AC7&lt;AB7,AC7&lt;&gt;""),"Inf Avvio",IF(AC7&gt;TODAY(),"Errore","Ok"))</f>
        <v>Ok</v>
      </c>
      <c r="D7" s="54">
        <f t="shared" ref="D7:D70" si="11">MAX(AC7,AH7,AL7)</f>
        <v>45726</v>
      </c>
      <c r="E7" s="195"/>
      <c r="F7" s="131"/>
      <c r="G7" s="33" t="s">
        <v>104</v>
      </c>
      <c r="H7" s="139" t="s">
        <v>57</v>
      </c>
      <c r="I7" s="19" t="s">
        <v>58</v>
      </c>
      <c r="J7" s="201" t="s">
        <v>59</v>
      </c>
      <c r="K7" s="67" t="s">
        <v>105</v>
      </c>
      <c r="L7" s="411" t="s">
        <v>106</v>
      </c>
      <c r="M7" s="68"/>
      <c r="N7" s="140" t="s">
        <v>63</v>
      </c>
      <c r="O7" s="76" t="s">
        <v>107</v>
      </c>
      <c r="P7" s="77" t="s">
        <v>88</v>
      </c>
      <c r="Q7" s="77" t="s">
        <v>108</v>
      </c>
      <c r="R7" s="301" t="s">
        <v>109</v>
      </c>
      <c r="S7" s="69">
        <v>42919</v>
      </c>
      <c r="T7" s="69">
        <v>44133</v>
      </c>
      <c r="U7" s="175" t="s">
        <v>110</v>
      </c>
      <c r="V7" s="197" t="s">
        <v>67</v>
      </c>
      <c r="W7" s="181"/>
      <c r="X7" s="147"/>
      <c r="Y7" s="147"/>
      <c r="Z7" s="147"/>
      <c r="AA7" s="89" t="s">
        <v>111</v>
      </c>
      <c r="AB7" s="70">
        <f>+S7</f>
        <v>42919</v>
      </c>
      <c r="AC7" s="67">
        <v>45726</v>
      </c>
      <c r="AD7" s="67" t="s">
        <v>112</v>
      </c>
      <c r="AE7" s="71" t="s">
        <v>113</v>
      </c>
      <c r="AF7" s="67" t="s">
        <v>103</v>
      </c>
      <c r="AG7" s="67" t="s">
        <v>114</v>
      </c>
      <c r="AH7" s="67" t="s">
        <v>114</v>
      </c>
      <c r="AI7" s="67" t="s">
        <v>115</v>
      </c>
      <c r="AJ7" s="67" t="s">
        <v>116</v>
      </c>
      <c r="AK7" s="141">
        <v>4</v>
      </c>
      <c r="AL7" s="72">
        <v>43084</v>
      </c>
      <c r="AM7" s="72" t="s">
        <v>117</v>
      </c>
      <c r="AN7" s="72" t="s">
        <v>117</v>
      </c>
      <c r="AO7" s="72">
        <v>43089</v>
      </c>
      <c r="AP7" s="72" t="s">
        <v>117</v>
      </c>
      <c r="AQ7" s="142" t="s">
        <v>118</v>
      </c>
      <c r="AR7" s="70">
        <v>43123</v>
      </c>
      <c r="AS7" s="70" t="s">
        <v>119</v>
      </c>
      <c r="AT7" s="72" t="s">
        <v>117</v>
      </c>
      <c r="AU7" s="72" t="s">
        <v>117</v>
      </c>
      <c r="AV7" s="67">
        <v>43227</v>
      </c>
      <c r="AW7" s="67">
        <v>43241</v>
      </c>
      <c r="AX7" s="67" t="s">
        <v>117</v>
      </c>
      <c r="AY7" s="67">
        <v>43241</v>
      </c>
      <c r="AZ7" s="67">
        <v>43262</v>
      </c>
      <c r="BA7" s="412">
        <v>1500000</v>
      </c>
      <c r="BB7" s="412">
        <v>1500000</v>
      </c>
      <c r="BC7" s="293" t="s">
        <v>114</v>
      </c>
    </row>
    <row r="8" spans="1:55" ht="28.8" hidden="1">
      <c r="A8" s="52" t="str">
        <f t="shared" ca="1" si="8"/>
        <v>Ok</v>
      </c>
      <c r="B8" s="53" t="str">
        <f t="shared" si="9"/>
        <v>Ok</v>
      </c>
      <c r="C8" s="53" t="str">
        <f t="shared" ca="1" si="10"/>
        <v>Ok</v>
      </c>
      <c r="D8" s="54">
        <f t="shared" si="11"/>
        <v>43035</v>
      </c>
      <c r="E8" s="196"/>
      <c r="F8" s="130"/>
      <c r="G8" s="33" t="s">
        <v>120</v>
      </c>
      <c r="H8" s="91" t="s">
        <v>57</v>
      </c>
      <c r="I8" s="19" t="s">
        <v>121</v>
      </c>
      <c r="J8" s="7" t="s">
        <v>122</v>
      </c>
      <c r="K8" s="67" t="s">
        <v>60</v>
      </c>
      <c r="L8" s="127" t="s">
        <v>123</v>
      </c>
      <c r="M8" s="68"/>
      <c r="N8" s="10" t="s">
        <v>124</v>
      </c>
      <c r="O8" s="76" t="s">
        <v>125</v>
      </c>
      <c r="P8" s="55" t="s">
        <v>88</v>
      </c>
      <c r="Q8" s="77" t="s">
        <v>126</v>
      </c>
      <c r="R8" s="77" t="s">
        <v>127</v>
      </c>
      <c r="S8" s="69">
        <v>42985</v>
      </c>
      <c r="T8" s="69">
        <v>43010</v>
      </c>
      <c r="U8" s="78" t="s">
        <v>66</v>
      </c>
      <c r="V8" s="178" t="s">
        <v>67</v>
      </c>
      <c r="W8" s="181"/>
      <c r="X8" s="147" t="s">
        <v>79</v>
      </c>
      <c r="Y8" s="147"/>
      <c r="Z8" s="147"/>
      <c r="AA8" s="89"/>
      <c r="AB8" s="70">
        <v>42998</v>
      </c>
      <c r="AC8" s="6">
        <v>43035</v>
      </c>
      <c r="AD8" s="6" t="s">
        <v>70</v>
      </c>
      <c r="AE8" s="71"/>
      <c r="AF8" s="67"/>
      <c r="AG8" s="67"/>
      <c r="AH8" s="128"/>
      <c r="AI8" s="67"/>
      <c r="AJ8" s="73"/>
      <c r="AK8" s="73"/>
      <c r="AL8" s="72"/>
      <c r="AM8" s="72"/>
      <c r="AN8" s="72"/>
      <c r="AO8" s="72"/>
      <c r="AP8" s="72"/>
      <c r="AQ8" s="12"/>
      <c r="AR8" s="70"/>
      <c r="AS8" s="70"/>
      <c r="AT8" s="67"/>
      <c r="AU8" s="67"/>
      <c r="AV8" s="67"/>
      <c r="AW8" s="67"/>
      <c r="AX8" s="67"/>
      <c r="AY8" s="67"/>
      <c r="AZ8" s="74"/>
      <c r="BA8" s="67"/>
      <c r="BB8" s="67"/>
      <c r="BC8" s="75"/>
    </row>
    <row r="9" spans="1:55" ht="28.8" hidden="1">
      <c r="A9" s="52" t="str">
        <f t="shared" ca="1" si="8"/>
        <v>Ok</v>
      </c>
      <c r="B9" s="53" t="str">
        <f t="shared" si="9"/>
        <v>Ok</v>
      </c>
      <c r="C9" s="53" t="str">
        <f t="shared" ca="1" si="10"/>
        <v>Ok</v>
      </c>
      <c r="D9" s="54">
        <f t="shared" si="11"/>
        <v>42986</v>
      </c>
      <c r="E9" s="196"/>
      <c r="F9" s="130"/>
      <c r="G9" s="33" t="s">
        <v>128</v>
      </c>
      <c r="H9" s="91" t="s">
        <v>57</v>
      </c>
      <c r="I9" s="5" t="s">
        <v>129</v>
      </c>
      <c r="J9" s="2" t="s">
        <v>130</v>
      </c>
      <c r="K9" s="6" t="s">
        <v>131</v>
      </c>
      <c r="L9" s="79" t="s">
        <v>132</v>
      </c>
      <c r="M9" s="66"/>
      <c r="N9" s="10" t="s">
        <v>124</v>
      </c>
      <c r="O9" s="25" t="s">
        <v>133</v>
      </c>
      <c r="P9" s="55" t="s">
        <v>88</v>
      </c>
      <c r="Q9" s="55" t="s">
        <v>134</v>
      </c>
      <c r="R9" s="80" t="s">
        <v>135</v>
      </c>
      <c r="S9" s="56">
        <v>42983</v>
      </c>
      <c r="T9" s="56">
        <v>42993</v>
      </c>
      <c r="U9" s="58" t="s">
        <v>66</v>
      </c>
      <c r="V9" s="178" t="s">
        <v>67</v>
      </c>
      <c r="W9" s="180"/>
      <c r="X9" s="146" t="s">
        <v>79</v>
      </c>
      <c r="Y9" s="146"/>
      <c r="Z9" s="146"/>
      <c r="AA9" s="88"/>
      <c r="AB9" s="59">
        <f>+S9</f>
        <v>42983</v>
      </c>
      <c r="AC9" s="6">
        <v>42986</v>
      </c>
      <c r="AD9" s="6" t="s">
        <v>70</v>
      </c>
      <c r="AE9" s="61"/>
      <c r="AF9" s="6"/>
      <c r="AG9" s="6"/>
      <c r="AH9" s="9"/>
      <c r="AI9" s="6"/>
      <c r="AJ9" s="63"/>
      <c r="AK9" s="63"/>
      <c r="AL9" s="62"/>
      <c r="AM9" s="62"/>
      <c r="AN9" s="62"/>
      <c r="AO9" s="62"/>
      <c r="AP9" s="62"/>
      <c r="AQ9" s="11"/>
      <c r="AR9" s="59"/>
      <c r="AS9" s="59"/>
      <c r="AT9" s="6"/>
      <c r="AU9" s="6"/>
      <c r="AV9" s="6"/>
      <c r="AW9" s="6"/>
      <c r="AX9" s="6"/>
      <c r="AY9" s="6"/>
      <c r="AZ9" s="64"/>
      <c r="BA9" s="6"/>
      <c r="BB9" s="6"/>
      <c r="BC9" s="65"/>
    </row>
    <row r="10" spans="1:55" ht="28.8" hidden="1">
      <c r="A10" s="52" t="str">
        <f t="shared" ca="1" si="8"/>
        <v>Ok</v>
      </c>
      <c r="B10" s="53" t="str">
        <f t="shared" si="9"/>
        <v>Ok</v>
      </c>
      <c r="C10" s="53" t="str">
        <f t="shared" ca="1" si="10"/>
        <v>Ok</v>
      </c>
      <c r="D10" s="54">
        <f t="shared" si="11"/>
        <v>42986</v>
      </c>
      <c r="E10" s="196"/>
      <c r="F10" s="130"/>
      <c r="G10" s="33" t="s">
        <v>136</v>
      </c>
      <c r="H10" s="91" t="s">
        <v>57</v>
      </c>
      <c r="I10" s="5" t="s">
        <v>137</v>
      </c>
      <c r="J10" s="5" t="s">
        <v>137</v>
      </c>
      <c r="K10" s="6" t="s">
        <v>74</v>
      </c>
      <c r="L10" s="79" t="s">
        <v>138</v>
      </c>
      <c r="M10" s="66"/>
      <c r="N10" s="10" t="s">
        <v>139</v>
      </c>
      <c r="O10" s="25" t="s">
        <v>140</v>
      </c>
      <c r="P10" s="55" t="s">
        <v>88</v>
      </c>
      <c r="Q10" s="55" t="s">
        <v>141</v>
      </c>
      <c r="R10" s="86" t="s">
        <v>142</v>
      </c>
      <c r="S10" s="56">
        <v>42982</v>
      </c>
      <c r="T10" s="56">
        <v>42989</v>
      </c>
      <c r="U10" s="58" t="s">
        <v>66</v>
      </c>
      <c r="V10" s="178" t="s">
        <v>67</v>
      </c>
      <c r="W10" s="180"/>
      <c r="X10" s="146" t="s">
        <v>143</v>
      </c>
      <c r="Y10" s="146"/>
      <c r="Z10" s="146"/>
      <c r="AA10" s="88" t="s">
        <v>144</v>
      </c>
      <c r="AB10" s="59">
        <v>42982</v>
      </c>
      <c r="AC10" s="6">
        <v>42986</v>
      </c>
      <c r="AD10" s="6" t="s">
        <v>70</v>
      </c>
      <c r="AE10" s="61"/>
      <c r="AF10" s="6"/>
      <c r="AG10" s="6"/>
      <c r="AH10" s="9"/>
      <c r="AI10" s="6"/>
      <c r="AJ10" s="63"/>
      <c r="AK10" s="63"/>
      <c r="AL10" s="62"/>
      <c r="AM10" s="62"/>
      <c r="AN10" s="62"/>
      <c r="AO10" s="62"/>
      <c r="AP10" s="62"/>
      <c r="AQ10" s="11"/>
      <c r="AR10" s="59"/>
      <c r="AS10" s="59"/>
      <c r="AT10" s="6"/>
      <c r="AU10" s="6"/>
      <c r="AV10" s="6"/>
      <c r="AW10" s="6"/>
      <c r="AX10" s="6"/>
      <c r="AY10" s="6"/>
      <c r="AZ10" s="64"/>
      <c r="BA10" s="6"/>
      <c r="BB10" s="6"/>
      <c r="BC10" s="65"/>
    </row>
    <row r="11" spans="1:55" ht="28.8" hidden="1">
      <c r="A11" s="52" t="str">
        <f t="shared" ca="1" si="8"/>
        <v>Ok</v>
      </c>
      <c r="B11" s="53" t="str">
        <f t="shared" si="9"/>
        <v>Ok</v>
      </c>
      <c r="C11" s="53" t="str">
        <f t="shared" ca="1" si="10"/>
        <v>Ok</v>
      </c>
      <c r="D11" s="54">
        <f t="shared" si="11"/>
        <v>42993</v>
      </c>
      <c r="E11" s="196"/>
      <c r="F11" s="130"/>
      <c r="G11" s="33" t="s">
        <v>145</v>
      </c>
      <c r="H11" s="91" t="s">
        <v>57</v>
      </c>
      <c r="I11" s="5" t="s">
        <v>146</v>
      </c>
      <c r="J11" s="2" t="s">
        <v>59</v>
      </c>
      <c r="K11" s="6" t="s">
        <v>105</v>
      </c>
      <c r="L11" s="79" t="s">
        <v>147</v>
      </c>
      <c r="M11" s="66"/>
      <c r="N11" s="10" t="s">
        <v>124</v>
      </c>
      <c r="O11" s="25" t="s">
        <v>103</v>
      </c>
      <c r="P11" s="55" t="s">
        <v>65</v>
      </c>
      <c r="Q11" s="55" t="s">
        <v>148</v>
      </c>
      <c r="R11" s="86" t="s">
        <v>149</v>
      </c>
      <c r="S11" s="56">
        <v>42982</v>
      </c>
      <c r="T11" s="56">
        <v>42993</v>
      </c>
      <c r="U11" s="58" t="s">
        <v>66</v>
      </c>
      <c r="V11" s="178" t="s">
        <v>67</v>
      </c>
      <c r="W11" s="180"/>
      <c r="X11" s="146" t="s">
        <v>143</v>
      </c>
      <c r="Y11" s="146"/>
      <c r="Z11" s="146"/>
      <c r="AA11" s="88"/>
      <c r="AB11" s="59">
        <v>42982</v>
      </c>
      <c r="AC11" s="6">
        <v>42993</v>
      </c>
      <c r="AD11" s="6" t="s">
        <v>70</v>
      </c>
      <c r="AE11" s="61"/>
      <c r="AF11" s="6"/>
      <c r="AG11" s="6"/>
      <c r="AH11" s="9"/>
      <c r="AI11" s="6"/>
      <c r="AJ11" s="63"/>
      <c r="AK11" s="63"/>
      <c r="AL11" s="62"/>
      <c r="AM11" s="62"/>
      <c r="AN11" s="62"/>
      <c r="AO11" s="62"/>
      <c r="AP11" s="62"/>
      <c r="AQ11" s="11"/>
      <c r="AR11" s="59"/>
      <c r="AS11" s="59"/>
      <c r="AT11" s="6"/>
      <c r="AU11" s="6"/>
      <c r="AV11" s="6"/>
      <c r="AW11" s="6"/>
      <c r="AX11" s="6"/>
      <c r="AY11" s="6"/>
      <c r="AZ11" s="64"/>
      <c r="BA11" s="6"/>
      <c r="BB11" s="6"/>
      <c r="BC11" s="65"/>
    </row>
    <row r="12" spans="1:55" ht="172.8" hidden="1">
      <c r="A12" s="52" t="str">
        <f t="shared" ca="1" si="8"/>
        <v>Ok</v>
      </c>
      <c r="B12" s="53" t="str">
        <f t="shared" si="9"/>
        <v>Ok</v>
      </c>
      <c r="C12" s="53" t="str">
        <f t="shared" ca="1" si="10"/>
        <v>Ok</v>
      </c>
      <c r="D12" s="54">
        <f t="shared" si="11"/>
        <v>45138</v>
      </c>
      <c r="E12" s="308" t="s">
        <v>4015</v>
      </c>
      <c r="F12" s="310">
        <v>2795</v>
      </c>
      <c r="G12" s="319" t="s">
        <v>5624</v>
      </c>
      <c r="H12" s="320" t="s">
        <v>57</v>
      </c>
      <c r="I12" s="171" t="s">
        <v>697</v>
      </c>
      <c r="J12" s="171" t="s">
        <v>59</v>
      </c>
      <c r="K12" s="67" t="s">
        <v>85</v>
      </c>
      <c r="L12" s="332" t="s">
        <v>5666</v>
      </c>
      <c r="M12" s="338"/>
      <c r="N12" s="10" t="s">
        <v>124</v>
      </c>
      <c r="O12" s="344" t="s">
        <v>5644</v>
      </c>
      <c r="P12" s="55" t="s">
        <v>165</v>
      </c>
      <c r="Q12" s="351" t="s">
        <v>5797</v>
      </c>
      <c r="R12" s="357" t="s">
        <v>5796</v>
      </c>
      <c r="S12" s="367">
        <v>45083</v>
      </c>
      <c r="T12" s="56">
        <v>45138</v>
      </c>
      <c r="U12" s="58" t="s">
        <v>66</v>
      </c>
      <c r="V12" s="197" t="s">
        <v>218</v>
      </c>
      <c r="W12" s="181"/>
      <c r="X12" s="147" t="s">
        <v>143</v>
      </c>
      <c r="Y12" s="373" t="s">
        <v>80</v>
      </c>
      <c r="Z12" s="373"/>
      <c r="AA12" s="375" t="s">
        <v>5782</v>
      </c>
      <c r="AB12" s="59">
        <v>45083</v>
      </c>
      <c r="AC12" s="6">
        <v>45138</v>
      </c>
      <c r="AD12" s="67" t="s">
        <v>70</v>
      </c>
      <c r="AE12" s="382"/>
      <c r="AF12" s="384"/>
      <c r="AG12" s="384"/>
      <c r="AH12" s="384"/>
      <c r="AI12" s="384"/>
      <c r="AJ12" s="387"/>
      <c r="AK12" s="387"/>
      <c r="AL12" s="384"/>
      <c r="AM12" s="384"/>
      <c r="AN12" s="384"/>
      <c r="AO12" s="384"/>
      <c r="AP12" s="384"/>
      <c r="AQ12" s="394"/>
      <c r="AR12" s="396"/>
      <c r="AS12" s="396"/>
      <c r="AT12" s="384"/>
      <c r="AU12" s="384"/>
      <c r="AV12" s="384"/>
      <c r="AW12" s="384"/>
      <c r="AX12" s="384"/>
      <c r="AY12" s="384"/>
      <c r="AZ12" s="387"/>
      <c r="BA12" s="384"/>
      <c r="BB12" s="384"/>
      <c r="BC12" s="398"/>
    </row>
    <row r="13" spans="1:55" ht="28.8" hidden="1">
      <c r="A13" s="52" t="str">
        <f t="shared" ca="1" si="8"/>
        <v>Ok</v>
      </c>
      <c r="B13" s="53" t="str">
        <f t="shared" si="9"/>
        <v>Ok</v>
      </c>
      <c r="C13" s="53" t="str">
        <f t="shared" ca="1" si="10"/>
        <v>Ok</v>
      </c>
      <c r="D13" s="54">
        <f t="shared" si="11"/>
        <v>42993</v>
      </c>
      <c r="E13" s="196"/>
      <c r="F13" s="130"/>
      <c r="G13" s="33" t="s">
        <v>158</v>
      </c>
      <c r="H13" s="91" t="s">
        <v>159</v>
      </c>
      <c r="I13" s="5" t="s">
        <v>160</v>
      </c>
      <c r="J13" s="2" t="s">
        <v>161</v>
      </c>
      <c r="K13" s="6" t="s">
        <v>162</v>
      </c>
      <c r="L13" s="79" t="s">
        <v>163</v>
      </c>
      <c r="M13" s="66"/>
      <c r="N13" s="10" t="s">
        <v>124</v>
      </c>
      <c r="O13" s="25" t="s">
        <v>164</v>
      </c>
      <c r="P13" s="55" t="s">
        <v>165</v>
      </c>
      <c r="Q13" s="55" t="s">
        <v>166</v>
      </c>
      <c r="R13" s="86" t="s">
        <v>167</v>
      </c>
      <c r="S13" s="56">
        <v>42984</v>
      </c>
      <c r="T13" s="56">
        <v>42993</v>
      </c>
      <c r="U13" s="58" t="s">
        <v>66</v>
      </c>
      <c r="V13" s="178" t="s">
        <v>67</v>
      </c>
      <c r="W13" s="180"/>
      <c r="X13" s="146" t="s">
        <v>168</v>
      </c>
      <c r="Y13" s="146"/>
      <c r="Z13" s="146"/>
      <c r="AA13" s="88"/>
      <c r="AB13" s="59">
        <v>42984</v>
      </c>
      <c r="AC13" s="6">
        <v>42993</v>
      </c>
      <c r="AD13" s="6" t="s">
        <v>70</v>
      </c>
      <c r="AE13" s="61"/>
      <c r="AF13" s="6"/>
      <c r="AG13" s="6"/>
      <c r="AH13" s="9"/>
      <c r="AI13" s="6"/>
      <c r="AJ13" s="63"/>
      <c r="AK13" s="63"/>
      <c r="AL13" s="62"/>
      <c r="AM13" s="62"/>
      <c r="AN13" s="62"/>
      <c r="AO13" s="62"/>
      <c r="AP13" s="62"/>
      <c r="AQ13" s="11"/>
      <c r="AR13" s="59"/>
      <c r="AS13" s="59"/>
      <c r="AT13" s="6"/>
      <c r="AU13" s="6"/>
      <c r="AV13" s="6"/>
      <c r="AW13" s="6"/>
      <c r="AX13" s="6"/>
      <c r="AY13" s="6"/>
      <c r="AZ13" s="64"/>
      <c r="BA13" s="6"/>
      <c r="BB13" s="6"/>
      <c r="BC13" s="65"/>
    </row>
    <row r="14" spans="1:55" ht="28.8" hidden="1">
      <c r="A14" s="52" t="str">
        <f t="shared" ca="1" si="8"/>
        <v>Ok</v>
      </c>
      <c r="B14" s="53" t="str">
        <f t="shared" si="9"/>
        <v>Ok</v>
      </c>
      <c r="C14" s="53" t="str">
        <f t="shared" ca="1" si="10"/>
        <v>Ok</v>
      </c>
      <c r="D14" s="54">
        <f t="shared" si="11"/>
        <v>42986</v>
      </c>
      <c r="E14" s="196"/>
      <c r="F14" s="130"/>
      <c r="G14" s="33" t="s">
        <v>169</v>
      </c>
      <c r="H14" s="91" t="s">
        <v>57</v>
      </c>
      <c r="I14" s="5" t="s">
        <v>170</v>
      </c>
      <c r="J14" s="2" t="s">
        <v>122</v>
      </c>
      <c r="K14" s="6" t="s">
        <v>60</v>
      </c>
      <c r="L14" s="79" t="s">
        <v>171</v>
      </c>
      <c r="M14" s="66"/>
      <c r="N14" s="10" t="s">
        <v>124</v>
      </c>
      <c r="O14" s="25" t="s">
        <v>97</v>
      </c>
      <c r="P14" s="55" t="s">
        <v>97</v>
      </c>
      <c r="Q14" s="55" t="s">
        <v>172</v>
      </c>
      <c r="R14" s="86" t="s">
        <v>173</v>
      </c>
      <c r="S14" s="56">
        <v>42986</v>
      </c>
      <c r="T14" s="56">
        <v>42986</v>
      </c>
      <c r="U14" s="58" t="s">
        <v>66</v>
      </c>
      <c r="V14" s="178" t="s">
        <v>67</v>
      </c>
      <c r="W14" s="180"/>
      <c r="X14" s="146" t="s">
        <v>143</v>
      </c>
      <c r="Y14" s="146"/>
      <c r="Z14" s="146"/>
      <c r="AA14" s="88"/>
      <c r="AB14" s="59">
        <v>42986</v>
      </c>
      <c r="AC14" s="6">
        <v>42986</v>
      </c>
      <c r="AD14" s="6" t="s">
        <v>70</v>
      </c>
      <c r="AE14" s="61"/>
      <c r="AF14" s="6"/>
      <c r="AG14" s="6"/>
      <c r="AH14" s="9"/>
      <c r="AI14" s="6"/>
      <c r="AJ14" s="63"/>
      <c r="AK14" s="63"/>
      <c r="AL14" s="62"/>
      <c r="AM14" s="62"/>
      <c r="AN14" s="62"/>
      <c r="AO14" s="62"/>
      <c r="AP14" s="62"/>
      <c r="AQ14" s="11"/>
      <c r="AR14" s="59"/>
      <c r="AS14" s="59"/>
      <c r="AT14" s="6"/>
      <c r="AU14" s="6"/>
      <c r="AV14" s="6"/>
      <c r="AW14" s="6"/>
      <c r="AX14" s="6"/>
      <c r="AY14" s="6"/>
      <c r="AZ14" s="64"/>
      <c r="BA14" s="6"/>
      <c r="BB14" s="6"/>
      <c r="BC14" s="65"/>
    </row>
    <row r="15" spans="1:55" ht="222" customHeight="1">
      <c r="A15" s="52" t="str">
        <f t="shared" ca="1" si="8"/>
        <v>Ok</v>
      </c>
      <c r="B15" s="53" t="str">
        <f t="shared" si="9"/>
        <v>Ok</v>
      </c>
      <c r="C15" s="53" t="str">
        <f t="shared" ca="1" si="10"/>
        <v>Ok</v>
      </c>
      <c r="D15" s="54">
        <f t="shared" si="11"/>
        <v>45726</v>
      </c>
      <c r="E15" s="308" t="s">
        <v>4015</v>
      </c>
      <c r="F15" s="310">
        <v>2460</v>
      </c>
      <c r="G15" s="313" t="s">
        <v>4519</v>
      </c>
      <c r="H15" s="320" t="s">
        <v>57</v>
      </c>
      <c r="I15" s="171" t="s">
        <v>2663</v>
      </c>
      <c r="J15" s="326" t="s">
        <v>584</v>
      </c>
      <c r="K15" s="67" t="s">
        <v>74</v>
      </c>
      <c r="L15" s="332" t="s">
        <v>8784</v>
      </c>
      <c r="M15" s="338" t="s">
        <v>4015</v>
      </c>
      <c r="N15" s="10" t="s">
        <v>124</v>
      </c>
      <c r="O15" s="25" t="s">
        <v>4529</v>
      </c>
      <c r="P15" s="55" t="s">
        <v>245</v>
      </c>
      <c r="Q15" s="55" t="s">
        <v>4545</v>
      </c>
      <c r="R15" s="90" t="s">
        <v>5754</v>
      </c>
      <c r="S15" s="367">
        <v>44755</v>
      </c>
      <c r="T15" s="457">
        <v>45723</v>
      </c>
      <c r="U15" s="78" t="s">
        <v>1356</v>
      </c>
      <c r="V15" s="197" t="s">
        <v>218</v>
      </c>
      <c r="W15" s="181"/>
      <c r="X15" s="147"/>
      <c r="Y15" s="373" t="s">
        <v>80</v>
      </c>
      <c r="Z15" s="373"/>
      <c r="AA15" s="375" t="s">
        <v>8865</v>
      </c>
      <c r="AB15" s="59">
        <v>44755</v>
      </c>
      <c r="AC15" s="67">
        <v>45726</v>
      </c>
      <c r="AD15" s="283"/>
      <c r="AE15" s="382" t="s">
        <v>4015</v>
      </c>
      <c r="AF15" s="384" t="s">
        <v>4015</v>
      </c>
      <c r="AG15" s="384" t="s">
        <v>4015</v>
      </c>
      <c r="AH15" s="384" t="s">
        <v>4015</v>
      </c>
      <c r="AI15" s="384" t="s">
        <v>4015</v>
      </c>
      <c r="AJ15" s="387" t="s">
        <v>4015</v>
      </c>
      <c r="AK15" s="387" t="s">
        <v>4015</v>
      </c>
      <c r="AL15" s="384" t="s">
        <v>4015</v>
      </c>
      <c r="AM15" s="384" t="s">
        <v>4015</v>
      </c>
      <c r="AN15" s="384" t="s">
        <v>4015</v>
      </c>
      <c r="AO15" s="384" t="s">
        <v>4015</v>
      </c>
      <c r="AP15" s="384" t="s">
        <v>4015</v>
      </c>
      <c r="AQ15" s="394" t="s">
        <v>4015</v>
      </c>
      <c r="AR15" s="396" t="s">
        <v>4015</v>
      </c>
      <c r="AS15" s="396" t="s">
        <v>4015</v>
      </c>
      <c r="AT15" s="384" t="s">
        <v>4015</v>
      </c>
      <c r="AU15" s="384" t="s">
        <v>4015</v>
      </c>
      <c r="AV15" s="384" t="s">
        <v>4015</v>
      </c>
      <c r="AW15" s="384" t="s">
        <v>4015</v>
      </c>
      <c r="AX15" s="384" t="s">
        <v>4015</v>
      </c>
      <c r="AY15" s="384" t="s">
        <v>4015</v>
      </c>
      <c r="AZ15" s="387" t="s">
        <v>4015</v>
      </c>
      <c r="BA15" s="384" t="s">
        <v>4015</v>
      </c>
      <c r="BB15" s="384" t="s">
        <v>4015</v>
      </c>
      <c r="BC15" s="398" t="s">
        <v>4015</v>
      </c>
    </row>
    <row r="16" spans="1:55" ht="28.8" hidden="1">
      <c r="A16" s="52" t="str">
        <f t="shared" ca="1" si="8"/>
        <v>Ok</v>
      </c>
      <c r="B16" s="53" t="str">
        <f t="shared" si="9"/>
        <v>Ok</v>
      </c>
      <c r="C16" s="53" t="str">
        <f t="shared" ca="1" si="10"/>
        <v>Ok</v>
      </c>
      <c r="D16" s="54">
        <f t="shared" si="11"/>
        <v>43307</v>
      </c>
      <c r="E16" s="196"/>
      <c r="F16" s="130"/>
      <c r="G16" s="33" t="s">
        <v>181</v>
      </c>
      <c r="H16" s="91" t="s">
        <v>57</v>
      </c>
      <c r="I16" s="5" t="s">
        <v>182</v>
      </c>
      <c r="J16" s="2" t="s">
        <v>183</v>
      </c>
      <c r="K16" s="6" t="s">
        <v>105</v>
      </c>
      <c r="L16" s="79" t="s">
        <v>184</v>
      </c>
      <c r="M16" s="60"/>
      <c r="N16" s="10" t="s">
        <v>63</v>
      </c>
      <c r="O16" s="25" t="s">
        <v>102</v>
      </c>
      <c r="P16" s="55" t="s">
        <v>65</v>
      </c>
      <c r="Q16" s="55" t="s">
        <v>185</v>
      </c>
      <c r="R16" s="86" t="s">
        <v>186</v>
      </c>
      <c r="S16" s="56">
        <v>42919</v>
      </c>
      <c r="T16" s="69">
        <v>43227</v>
      </c>
      <c r="U16" s="58" t="s">
        <v>66</v>
      </c>
      <c r="V16" s="178" t="s">
        <v>67</v>
      </c>
      <c r="W16" s="180"/>
      <c r="X16" s="146" t="s">
        <v>93</v>
      </c>
      <c r="Y16" s="146"/>
      <c r="Z16" s="146"/>
      <c r="AA16" s="88"/>
      <c r="AB16" s="59">
        <v>42984</v>
      </c>
      <c r="AC16" s="6">
        <v>43307</v>
      </c>
      <c r="AD16" s="6" t="s">
        <v>70</v>
      </c>
      <c r="AE16" s="61"/>
      <c r="AF16" s="6"/>
      <c r="AG16" s="6"/>
      <c r="AH16" s="9"/>
      <c r="AI16" s="6"/>
      <c r="AJ16" s="63"/>
      <c r="AK16" s="63"/>
      <c r="AL16" s="62"/>
      <c r="AM16" s="62"/>
      <c r="AN16" s="62"/>
      <c r="AO16" s="62"/>
      <c r="AP16" s="62"/>
      <c r="AQ16" s="11"/>
      <c r="AR16" s="59"/>
      <c r="AS16" s="59"/>
      <c r="AT16" s="6"/>
      <c r="AU16" s="6"/>
      <c r="AV16" s="6"/>
      <c r="AW16" s="6"/>
      <c r="AX16" s="6"/>
      <c r="AY16" s="6"/>
      <c r="AZ16" s="64"/>
      <c r="BA16" s="6"/>
      <c r="BB16" s="6"/>
      <c r="BC16" s="65"/>
    </row>
    <row r="17" spans="1:55" ht="28.8" hidden="1">
      <c r="A17" s="52" t="str">
        <f t="shared" ca="1" si="8"/>
        <v>Ok</v>
      </c>
      <c r="B17" s="53" t="str">
        <f t="shared" si="9"/>
        <v>Ok</v>
      </c>
      <c r="C17" s="53" t="str">
        <f t="shared" ca="1" si="10"/>
        <v>Ok</v>
      </c>
      <c r="D17" s="54">
        <f t="shared" si="11"/>
        <v>42993</v>
      </c>
      <c r="E17" s="196"/>
      <c r="F17" s="130"/>
      <c r="G17" s="33" t="s">
        <v>187</v>
      </c>
      <c r="H17" s="91" t="s">
        <v>57</v>
      </c>
      <c r="I17" s="5" t="s">
        <v>58</v>
      </c>
      <c r="J17" s="2" t="s">
        <v>59</v>
      </c>
      <c r="K17" s="6" t="s">
        <v>188</v>
      </c>
      <c r="L17" s="79" t="s">
        <v>189</v>
      </c>
      <c r="M17" s="66"/>
      <c r="N17" s="10" t="s">
        <v>63</v>
      </c>
      <c r="O17" s="25" t="s">
        <v>97</v>
      </c>
      <c r="P17" s="55" t="s">
        <v>97</v>
      </c>
      <c r="Q17" s="55" t="s">
        <v>187</v>
      </c>
      <c r="R17" s="86" t="s">
        <v>190</v>
      </c>
      <c r="S17" s="56">
        <v>42986</v>
      </c>
      <c r="T17" s="56">
        <v>42993</v>
      </c>
      <c r="U17" s="58" t="s">
        <v>66</v>
      </c>
      <c r="V17" s="178" t="s">
        <v>67</v>
      </c>
      <c r="W17" s="180"/>
      <c r="X17" s="146" t="s">
        <v>168</v>
      </c>
      <c r="Y17" s="146"/>
      <c r="Z17" s="146"/>
      <c r="AA17" s="88"/>
      <c r="AB17" s="59">
        <f t="shared" ref="AB17:AB25" si="12">+S17</f>
        <v>42986</v>
      </c>
      <c r="AC17" s="67">
        <v>42993</v>
      </c>
      <c r="AD17" s="6" t="s">
        <v>70</v>
      </c>
      <c r="AE17" s="61"/>
      <c r="AF17" s="6"/>
      <c r="AG17" s="6"/>
      <c r="AH17" s="9"/>
      <c r="AI17" s="6"/>
      <c r="AJ17" s="63"/>
      <c r="AK17" s="63"/>
      <c r="AL17" s="62"/>
      <c r="AM17" s="62"/>
      <c r="AN17" s="62"/>
      <c r="AO17" s="62"/>
      <c r="AP17" s="62"/>
      <c r="AQ17" s="11"/>
      <c r="AR17" s="59"/>
      <c r="AS17" s="59"/>
      <c r="AT17" s="6"/>
      <c r="AU17" s="6"/>
      <c r="AV17" s="6"/>
      <c r="AW17" s="6"/>
      <c r="AX17" s="6"/>
      <c r="AY17" s="6"/>
      <c r="AZ17" s="64"/>
      <c r="BA17" s="6"/>
      <c r="BB17" s="6"/>
      <c r="BC17" s="65"/>
    </row>
    <row r="18" spans="1:55" ht="28.8" hidden="1">
      <c r="A18" s="52" t="str">
        <f t="shared" ca="1" si="8"/>
        <v>Ok</v>
      </c>
      <c r="B18" s="53" t="str">
        <f t="shared" si="9"/>
        <v>Ok</v>
      </c>
      <c r="C18" s="53" t="str">
        <f t="shared" ca="1" si="10"/>
        <v>Ok</v>
      </c>
      <c r="D18" s="54">
        <f t="shared" si="11"/>
        <v>42993</v>
      </c>
      <c r="E18" s="196"/>
      <c r="F18" s="130"/>
      <c r="G18" s="33" t="s">
        <v>191</v>
      </c>
      <c r="H18" s="91" t="s">
        <v>57</v>
      </c>
      <c r="I18" s="5" t="s">
        <v>137</v>
      </c>
      <c r="J18" s="5" t="s">
        <v>137</v>
      </c>
      <c r="K18" s="6" t="s">
        <v>188</v>
      </c>
      <c r="L18" s="79" t="s">
        <v>192</v>
      </c>
      <c r="M18" s="66"/>
      <c r="N18" s="10" t="s">
        <v>193</v>
      </c>
      <c r="O18" s="25" t="s">
        <v>97</v>
      </c>
      <c r="P18" s="55" t="s">
        <v>97</v>
      </c>
      <c r="Q18" s="55" t="s">
        <v>194</v>
      </c>
      <c r="R18" s="86" t="s">
        <v>195</v>
      </c>
      <c r="S18" s="56">
        <v>42989</v>
      </c>
      <c r="T18" s="56">
        <v>42989</v>
      </c>
      <c r="U18" s="58" t="s">
        <v>66</v>
      </c>
      <c r="V18" s="178" t="s">
        <v>67</v>
      </c>
      <c r="W18" s="180"/>
      <c r="X18" s="146" t="s">
        <v>143</v>
      </c>
      <c r="Y18" s="146"/>
      <c r="Z18" s="146"/>
      <c r="AA18" s="88"/>
      <c r="AB18" s="59">
        <f t="shared" si="12"/>
        <v>42989</v>
      </c>
      <c r="AC18" s="67">
        <v>42993</v>
      </c>
      <c r="AD18" s="6" t="s">
        <v>70</v>
      </c>
      <c r="AE18" s="61"/>
      <c r="AF18" s="6"/>
      <c r="AG18" s="6"/>
      <c r="AH18" s="9"/>
      <c r="AI18" s="6"/>
      <c r="AJ18" s="63"/>
      <c r="AK18" s="63"/>
      <c r="AL18" s="62"/>
      <c r="AM18" s="62"/>
      <c r="AN18" s="62"/>
      <c r="AO18" s="62"/>
      <c r="AP18" s="62"/>
      <c r="AQ18" s="11"/>
      <c r="AR18" s="59"/>
      <c r="AS18" s="59"/>
      <c r="AT18" s="6"/>
      <c r="AU18" s="6"/>
      <c r="AV18" s="6"/>
      <c r="AW18" s="6"/>
      <c r="AX18" s="6"/>
      <c r="AY18" s="6"/>
      <c r="AZ18" s="64"/>
      <c r="BA18" s="6"/>
      <c r="BB18" s="6"/>
      <c r="BC18" s="65"/>
    </row>
    <row r="19" spans="1:55" ht="43.2" hidden="1">
      <c r="A19" s="52" t="str">
        <f t="shared" ca="1" si="8"/>
        <v>Ok</v>
      </c>
      <c r="B19" s="53" t="str">
        <f t="shared" si="9"/>
        <v>Ok</v>
      </c>
      <c r="C19" s="53" t="str">
        <f t="shared" ca="1" si="10"/>
        <v>Ok</v>
      </c>
      <c r="D19" s="54">
        <f t="shared" si="11"/>
        <v>42993</v>
      </c>
      <c r="E19" s="196"/>
      <c r="F19" s="130"/>
      <c r="G19" s="33" t="s">
        <v>196</v>
      </c>
      <c r="H19" s="91" t="s">
        <v>57</v>
      </c>
      <c r="I19" s="5" t="s">
        <v>83</v>
      </c>
      <c r="J19" s="2" t="s">
        <v>84</v>
      </c>
      <c r="K19" s="6" t="s">
        <v>105</v>
      </c>
      <c r="L19" s="79" t="s">
        <v>197</v>
      </c>
      <c r="M19" s="66"/>
      <c r="N19" s="10" t="s">
        <v>124</v>
      </c>
      <c r="O19" s="25" t="s">
        <v>97</v>
      </c>
      <c r="P19" s="55" t="s">
        <v>97</v>
      </c>
      <c r="Q19" s="55" t="s">
        <v>198</v>
      </c>
      <c r="R19" s="86" t="s">
        <v>199</v>
      </c>
      <c r="S19" s="56">
        <v>42990</v>
      </c>
      <c r="T19" s="56">
        <v>42990</v>
      </c>
      <c r="U19" s="58" t="s">
        <v>66</v>
      </c>
      <c r="V19" s="178" t="s">
        <v>91</v>
      </c>
      <c r="W19" s="180" t="s">
        <v>92</v>
      </c>
      <c r="X19" s="146" t="s">
        <v>143</v>
      </c>
      <c r="Y19" s="146"/>
      <c r="Z19" s="146"/>
      <c r="AA19" s="88"/>
      <c r="AB19" s="59">
        <f t="shared" si="12"/>
        <v>42990</v>
      </c>
      <c r="AC19" s="6">
        <v>42993</v>
      </c>
      <c r="AD19" s="6" t="s">
        <v>70</v>
      </c>
      <c r="AE19" s="61"/>
      <c r="AF19" s="6"/>
      <c r="AG19" s="6"/>
      <c r="AH19" s="9"/>
      <c r="AI19" s="6"/>
      <c r="AJ19" s="63"/>
      <c r="AK19" s="63"/>
      <c r="AL19" s="62"/>
      <c r="AM19" s="62"/>
      <c r="AN19" s="62"/>
      <c r="AO19" s="62"/>
      <c r="AP19" s="62"/>
      <c r="AQ19" s="11"/>
      <c r="AR19" s="59"/>
      <c r="AS19" s="59"/>
      <c r="AT19" s="6"/>
      <c r="AU19" s="6"/>
      <c r="AV19" s="6"/>
      <c r="AW19" s="6"/>
      <c r="AX19" s="6"/>
      <c r="AY19" s="6"/>
      <c r="AZ19" s="64"/>
      <c r="BA19" s="6"/>
      <c r="BB19" s="6"/>
      <c r="BC19" s="65"/>
    </row>
    <row r="20" spans="1:55" ht="28.8" hidden="1">
      <c r="A20" s="52" t="str">
        <f t="shared" ca="1" si="8"/>
        <v>Ok</v>
      </c>
      <c r="B20" s="53" t="str">
        <f t="shared" si="9"/>
        <v>Ok</v>
      </c>
      <c r="C20" s="53" t="str">
        <f t="shared" ca="1" si="10"/>
        <v>Ok</v>
      </c>
      <c r="D20" s="54">
        <f t="shared" si="11"/>
        <v>42993</v>
      </c>
      <c r="E20" s="196"/>
      <c r="F20" s="130"/>
      <c r="G20" s="33" t="s">
        <v>200</v>
      </c>
      <c r="H20" s="91" t="s">
        <v>57</v>
      </c>
      <c r="I20" s="5" t="s">
        <v>58</v>
      </c>
      <c r="J20" s="2" t="s">
        <v>59</v>
      </c>
      <c r="K20" s="6" t="s">
        <v>188</v>
      </c>
      <c r="L20" s="79" t="s">
        <v>201</v>
      </c>
      <c r="M20" s="66"/>
      <c r="N20" s="10" t="s">
        <v>124</v>
      </c>
      <c r="O20" s="25" t="s">
        <v>97</v>
      </c>
      <c r="P20" s="55" t="s">
        <v>97</v>
      </c>
      <c r="Q20" s="55" t="s">
        <v>202</v>
      </c>
      <c r="R20" s="86" t="s">
        <v>203</v>
      </c>
      <c r="S20" s="56">
        <v>42990</v>
      </c>
      <c r="T20" s="56">
        <v>42993</v>
      </c>
      <c r="U20" s="78" t="s">
        <v>66</v>
      </c>
      <c r="V20" s="178" t="s">
        <v>67</v>
      </c>
      <c r="W20" s="181"/>
      <c r="X20" s="147" t="s">
        <v>168</v>
      </c>
      <c r="Y20" s="147"/>
      <c r="Z20" s="147"/>
      <c r="AA20" s="88"/>
      <c r="AB20" s="59">
        <f t="shared" si="12"/>
        <v>42990</v>
      </c>
      <c r="AC20" s="6">
        <v>42993</v>
      </c>
      <c r="AD20" s="67" t="s">
        <v>70</v>
      </c>
      <c r="AE20" s="61"/>
      <c r="AF20" s="6"/>
      <c r="AG20" s="6"/>
      <c r="AH20" s="9"/>
      <c r="AI20" s="6"/>
      <c r="AJ20" s="63"/>
      <c r="AK20" s="63"/>
      <c r="AL20" s="62"/>
      <c r="AM20" s="62"/>
      <c r="AN20" s="62"/>
      <c r="AO20" s="62"/>
      <c r="AP20" s="62"/>
      <c r="AQ20" s="11"/>
      <c r="AR20" s="59"/>
      <c r="AS20" s="59"/>
      <c r="AT20" s="6"/>
      <c r="AU20" s="6"/>
      <c r="AV20" s="6"/>
      <c r="AW20" s="6"/>
      <c r="AX20" s="6"/>
      <c r="AY20" s="6"/>
      <c r="AZ20" s="64"/>
      <c r="BA20" s="6"/>
      <c r="BB20" s="6"/>
      <c r="BC20" s="65"/>
    </row>
    <row r="21" spans="1:55" ht="28.8" hidden="1">
      <c r="A21" s="52" t="str">
        <f t="shared" ca="1" si="8"/>
        <v>Ok</v>
      </c>
      <c r="B21" s="53" t="str">
        <f t="shared" si="9"/>
        <v>Ok</v>
      </c>
      <c r="C21" s="53" t="str">
        <f t="shared" ca="1" si="10"/>
        <v>Ok</v>
      </c>
      <c r="D21" s="54">
        <f t="shared" si="11"/>
        <v>43000</v>
      </c>
      <c r="E21" s="196"/>
      <c r="F21" s="130"/>
      <c r="G21" s="33" t="s">
        <v>204</v>
      </c>
      <c r="H21" s="91" t="s">
        <v>57</v>
      </c>
      <c r="I21" s="5" t="s">
        <v>137</v>
      </c>
      <c r="J21" s="5" t="s">
        <v>137</v>
      </c>
      <c r="K21" s="6" t="s">
        <v>188</v>
      </c>
      <c r="L21" s="79" t="s">
        <v>205</v>
      </c>
      <c r="M21" s="66"/>
      <c r="N21" s="10" t="s">
        <v>139</v>
      </c>
      <c r="O21" s="25" t="s">
        <v>206</v>
      </c>
      <c r="P21" s="55" t="s">
        <v>88</v>
      </c>
      <c r="Q21" s="55" t="s">
        <v>207</v>
      </c>
      <c r="R21" s="86" t="s">
        <v>208</v>
      </c>
      <c r="S21" s="56">
        <v>42990</v>
      </c>
      <c r="T21" s="56">
        <v>42993</v>
      </c>
      <c r="U21" s="78" t="s">
        <v>66</v>
      </c>
      <c r="V21" s="178" t="s">
        <v>67</v>
      </c>
      <c r="W21" s="181"/>
      <c r="X21" s="146" t="s">
        <v>143</v>
      </c>
      <c r="Y21" s="146"/>
      <c r="Z21" s="146"/>
      <c r="AA21" s="88"/>
      <c r="AB21" s="59">
        <f t="shared" si="12"/>
        <v>42990</v>
      </c>
      <c r="AC21" s="6">
        <v>43000</v>
      </c>
      <c r="AD21" s="67" t="s">
        <v>70</v>
      </c>
      <c r="AE21" s="61"/>
      <c r="AF21" s="6"/>
      <c r="AG21" s="6"/>
      <c r="AH21" s="9"/>
      <c r="AI21" s="6"/>
      <c r="AJ21" s="63"/>
      <c r="AK21" s="63"/>
      <c r="AL21" s="62"/>
      <c r="AM21" s="62"/>
      <c r="AN21" s="62"/>
      <c r="AO21" s="62"/>
      <c r="AP21" s="62"/>
      <c r="AQ21" s="11"/>
      <c r="AR21" s="59"/>
      <c r="AS21" s="59"/>
      <c r="AT21" s="6"/>
      <c r="AU21" s="6"/>
      <c r="AV21" s="6"/>
      <c r="AW21" s="6"/>
      <c r="AX21" s="6"/>
      <c r="AY21" s="6"/>
      <c r="AZ21" s="64"/>
      <c r="BA21" s="6"/>
      <c r="BB21" s="6"/>
      <c r="BC21" s="65"/>
    </row>
    <row r="22" spans="1:55" ht="28.8" hidden="1">
      <c r="A22" s="52" t="str">
        <f t="shared" ca="1" si="8"/>
        <v>Ok</v>
      </c>
      <c r="B22" s="53" t="str">
        <f t="shared" si="9"/>
        <v>Ok</v>
      </c>
      <c r="C22" s="53" t="str">
        <f t="shared" ca="1" si="10"/>
        <v>Ok</v>
      </c>
      <c r="D22" s="54">
        <f t="shared" si="11"/>
        <v>42993</v>
      </c>
      <c r="E22" s="196"/>
      <c r="F22" s="130"/>
      <c r="G22" s="33" t="s">
        <v>209</v>
      </c>
      <c r="H22" s="91" t="s">
        <v>57</v>
      </c>
      <c r="I22" s="5" t="s">
        <v>137</v>
      </c>
      <c r="J22" s="5" t="s">
        <v>137</v>
      </c>
      <c r="K22" s="6" t="s">
        <v>210</v>
      </c>
      <c r="L22" s="79" t="s">
        <v>211</v>
      </c>
      <c r="M22" s="66"/>
      <c r="N22" s="10" t="s">
        <v>193</v>
      </c>
      <c r="O22" s="25" t="s">
        <v>97</v>
      </c>
      <c r="P22" s="55" t="s">
        <v>97</v>
      </c>
      <c r="Q22" s="55" t="s">
        <v>212</v>
      </c>
      <c r="R22" s="86" t="s">
        <v>213</v>
      </c>
      <c r="S22" s="56">
        <v>42990</v>
      </c>
      <c r="T22" s="56">
        <v>42993</v>
      </c>
      <c r="U22" s="78" t="s">
        <v>66</v>
      </c>
      <c r="V22" s="178" t="s">
        <v>67</v>
      </c>
      <c r="W22" s="181"/>
      <c r="X22" s="147" t="s">
        <v>143</v>
      </c>
      <c r="Y22" s="147"/>
      <c r="Z22" s="147"/>
      <c r="AA22" s="88"/>
      <c r="AB22" s="59">
        <f t="shared" si="12"/>
        <v>42990</v>
      </c>
      <c r="AC22" s="6">
        <v>42993</v>
      </c>
      <c r="AD22" s="67" t="s">
        <v>70</v>
      </c>
      <c r="AE22" s="61"/>
      <c r="AF22" s="6"/>
      <c r="AG22" s="6"/>
      <c r="AH22" s="9"/>
      <c r="AI22" s="6"/>
      <c r="AJ22" s="63"/>
      <c r="AK22" s="63"/>
      <c r="AL22" s="62"/>
      <c r="AM22" s="62"/>
      <c r="AN22" s="62"/>
      <c r="AO22" s="62"/>
      <c r="AP22" s="62"/>
      <c r="AQ22" s="11"/>
      <c r="AR22" s="59"/>
      <c r="AS22" s="59"/>
      <c r="AT22" s="6"/>
      <c r="AU22" s="6"/>
      <c r="AV22" s="6"/>
      <c r="AW22" s="6"/>
      <c r="AX22" s="6"/>
      <c r="AY22" s="6"/>
      <c r="AZ22" s="64"/>
      <c r="BA22" s="6"/>
      <c r="BB22" s="6"/>
      <c r="BC22" s="65"/>
    </row>
    <row r="23" spans="1:55" ht="43.2" hidden="1">
      <c r="A23" s="52" t="str">
        <f t="shared" ca="1" si="8"/>
        <v>Ok</v>
      </c>
      <c r="B23" s="53" t="str">
        <f t="shared" si="9"/>
        <v>Ok</v>
      </c>
      <c r="C23" s="53" t="str">
        <f t="shared" ca="1" si="10"/>
        <v>Ok</v>
      </c>
      <c r="D23" s="54">
        <f t="shared" si="11"/>
        <v>44761</v>
      </c>
      <c r="E23" s="196"/>
      <c r="F23" s="130">
        <v>2186</v>
      </c>
      <c r="G23" s="33" t="s">
        <v>214</v>
      </c>
      <c r="H23" s="91" t="s">
        <v>57</v>
      </c>
      <c r="I23" s="5" t="s">
        <v>58</v>
      </c>
      <c r="J23" s="2" t="s">
        <v>59</v>
      </c>
      <c r="K23" s="6" t="s">
        <v>105</v>
      </c>
      <c r="L23" s="127" t="s">
        <v>4325</v>
      </c>
      <c r="M23" s="66"/>
      <c r="N23" s="10" t="s">
        <v>63</v>
      </c>
      <c r="O23" s="25" t="s">
        <v>215</v>
      </c>
      <c r="P23" s="55" t="s">
        <v>65</v>
      </c>
      <c r="Q23" s="55" t="s">
        <v>216</v>
      </c>
      <c r="R23" s="86" t="s">
        <v>217</v>
      </c>
      <c r="S23" s="56">
        <v>42996</v>
      </c>
      <c r="T23" s="56">
        <v>44760</v>
      </c>
      <c r="U23" s="58" t="s">
        <v>100</v>
      </c>
      <c r="V23" s="178" t="s">
        <v>218</v>
      </c>
      <c r="W23" s="180"/>
      <c r="X23" s="146" t="s">
        <v>1364</v>
      </c>
      <c r="Y23" s="146"/>
      <c r="Z23" s="146"/>
      <c r="AA23" s="89" t="s">
        <v>4509</v>
      </c>
      <c r="AB23" s="59">
        <f t="shared" si="12"/>
        <v>42996</v>
      </c>
      <c r="AC23" s="6">
        <v>44761</v>
      </c>
      <c r="AD23" s="67" t="s">
        <v>70</v>
      </c>
      <c r="AE23" s="61"/>
      <c r="AF23" s="6"/>
      <c r="AG23" s="6"/>
      <c r="AH23" s="9"/>
      <c r="AI23" s="6"/>
      <c r="AJ23" s="63"/>
      <c r="AK23" s="63"/>
      <c r="AL23" s="62"/>
      <c r="AM23" s="62"/>
      <c r="AN23" s="62"/>
      <c r="AO23" s="62"/>
      <c r="AP23" s="62"/>
      <c r="AQ23" s="11"/>
      <c r="AR23" s="59"/>
      <c r="AS23" s="59"/>
      <c r="AT23" s="6"/>
      <c r="AU23" s="6"/>
      <c r="AV23" s="6"/>
      <c r="AW23" s="6"/>
      <c r="AX23" s="6"/>
      <c r="AY23" s="6"/>
      <c r="AZ23" s="64"/>
      <c r="BA23" s="6"/>
      <c r="BB23" s="6"/>
      <c r="BC23" s="65"/>
    </row>
    <row r="24" spans="1:55" ht="28.8" hidden="1">
      <c r="A24" s="52" t="str">
        <f t="shared" ca="1" si="8"/>
        <v>Ok</v>
      </c>
      <c r="B24" s="53" t="str">
        <f t="shared" si="9"/>
        <v>Ok</v>
      </c>
      <c r="C24" s="53" t="str">
        <f t="shared" ca="1" si="10"/>
        <v>Ok</v>
      </c>
      <c r="D24" s="54">
        <f t="shared" si="11"/>
        <v>43014</v>
      </c>
      <c r="E24" s="196"/>
      <c r="F24" s="130"/>
      <c r="G24" s="33" t="s">
        <v>219</v>
      </c>
      <c r="H24" s="91" t="s">
        <v>159</v>
      </c>
      <c r="I24" s="5" t="s">
        <v>220</v>
      </c>
      <c r="J24" s="2" t="s">
        <v>221</v>
      </c>
      <c r="K24" s="6" t="s">
        <v>74</v>
      </c>
      <c r="L24" s="79" t="s">
        <v>222</v>
      </c>
      <c r="M24" s="66"/>
      <c r="N24" s="10" t="s">
        <v>124</v>
      </c>
      <c r="O24" s="25" t="s">
        <v>223</v>
      </c>
      <c r="P24" s="55" t="s">
        <v>165</v>
      </c>
      <c r="Q24" s="55" t="s">
        <v>224</v>
      </c>
      <c r="R24" s="86" t="s">
        <v>225</v>
      </c>
      <c r="S24" s="56">
        <v>42983</v>
      </c>
      <c r="T24" s="56">
        <v>43014</v>
      </c>
      <c r="U24" s="58" t="s">
        <v>66</v>
      </c>
      <c r="V24" s="178" t="s">
        <v>67</v>
      </c>
      <c r="W24" s="180"/>
      <c r="X24" s="146" t="s">
        <v>143</v>
      </c>
      <c r="Y24" s="146"/>
      <c r="Z24" s="146"/>
      <c r="AA24" s="88"/>
      <c r="AB24" s="59">
        <f t="shared" si="12"/>
        <v>42983</v>
      </c>
      <c r="AC24" s="6">
        <v>43014</v>
      </c>
      <c r="AD24" s="6" t="s">
        <v>70</v>
      </c>
      <c r="AE24" s="61"/>
      <c r="AF24" s="6"/>
      <c r="AG24" s="6"/>
      <c r="AH24" s="9"/>
      <c r="AI24" s="6"/>
      <c r="AJ24" s="63"/>
      <c r="AK24" s="63"/>
      <c r="AL24" s="62"/>
      <c r="AM24" s="62"/>
      <c r="AN24" s="62"/>
      <c r="AO24" s="62"/>
      <c r="AP24" s="62"/>
      <c r="AQ24" s="11"/>
      <c r="AR24" s="59"/>
      <c r="AS24" s="59"/>
      <c r="AT24" s="6"/>
      <c r="AU24" s="6"/>
      <c r="AV24" s="6"/>
      <c r="AW24" s="6"/>
      <c r="AX24" s="6"/>
      <c r="AY24" s="6"/>
      <c r="AZ24" s="64"/>
      <c r="BA24" s="6"/>
      <c r="BB24" s="6"/>
      <c r="BC24" s="65"/>
    </row>
    <row r="25" spans="1:55" ht="28.8" hidden="1">
      <c r="A25" s="52" t="str">
        <f t="shared" ca="1" si="8"/>
        <v>Ok</v>
      </c>
      <c r="B25" s="53" t="str">
        <f t="shared" si="9"/>
        <v>Ok</v>
      </c>
      <c r="C25" s="53" t="str">
        <f t="shared" ca="1" si="10"/>
        <v>Ok</v>
      </c>
      <c r="D25" s="54">
        <f t="shared" si="11"/>
        <v>43000</v>
      </c>
      <c r="E25" s="196"/>
      <c r="F25" s="130"/>
      <c r="G25" s="33" t="s">
        <v>226</v>
      </c>
      <c r="H25" s="91" t="s">
        <v>57</v>
      </c>
      <c r="I25" s="5" t="s">
        <v>58</v>
      </c>
      <c r="J25" s="2" t="s">
        <v>59</v>
      </c>
      <c r="K25" s="6" t="s">
        <v>210</v>
      </c>
      <c r="L25" s="79" t="s">
        <v>227</v>
      </c>
      <c r="M25" s="66"/>
      <c r="N25" s="10" t="s">
        <v>228</v>
      </c>
      <c r="O25" s="25" t="s">
        <v>97</v>
      </c>
      <c r="P25" s="55" t="s">
        <v>97</v>
      </c>
      <c r="Q25" s="55" t="s">
        <v>229</v>
      </c>
      <c r="R25" s="86" t="s">
        <v>230</v>
      </c>
      <c r="S25" s="56">
        <v>42996</v>
      </c>
      <c r="T25" s="56">
        <v>42996</v>
      </c>
      <c r="U25" s="58" t="s">
        <v>66</v>
      </c>
      <c r="V25" s="178" t="s">
        <v>67</v>
      </c>
      <c r="W25" s="180"/>
      <c r="X25" s="146" t="s">
        <v>143</v>
      </c>
      <c r="Y25" s="146"/>
      <c r="Z25" s="146"/>
      <c r="AA25" s="88"/>
      <c r="AB25" s="59">
        <f t="shared" si="12"/>
        <v>42996</v>
      </c>
      <c r="AC25" s="6">
        <v>43000</v>
      </c>
      <c r="AD25" s="6" t="s">
        <v>70</v>
      </c>
      <c r="AE25" s="61"/>
      <c r="AF25" s="6"/>
      <c r="AG25" s="6"/>
      <c r="AH25" s="9"/>
      <c r="AI25" s="6"/>
      <c r="AJ25" s="63"/>
      <c r="AK25" s="63"/>
      <c r="AL25" s="62"/>
      <c r="AM25" s="62"/>
      <c r="AN25" s="62"/>
      <c r="AO25" s="62"/>
      <c r="AP25" s="62"/>
      <c r="AQ25" s="11"/>
      <c r="AR25" s="59"/>
      <c r="AS25" s="59"/>
      <c r="AT25" s="6"/>
      <c r="AU25" s="6"/>
      <c r="AV25" s="6"/>
      <c r="AW25" s="6"/>
      <c r="AX25" s="6"/>
      <c r="AY25" s="6"/>
      <c r="AZ25" s="64"/>
      <c r="BA25" s="6"/>
      <c r="BB25" s="6"/>
      <c r="BC25" s="65"/>
    </row>
    <row r="26" spans="1:55" ht="129.6" hidden="1">
      <c r="A26" s="52" t="str">
        <f t="shared" ca="1" si="8"/>
        <v>Ok</v>
      </c>
      <c r="B26" s="53" t="str">
        <f t="shared" si="9"/>
        <v>Ok</v>
      </c>
      <c r="C26" s="53" t="str">
        <f t="shared" ca="1" si="10"/>
        <v>Ok</v>
      </c>
      <c r="D26" s="54">
        <f t="shared" si="11"/>
        <v>43676</v>
      </c>
      <c r="E26" s="196"/>
      <c r="F26" s="130"/>
      <c r="G26" s="33" t="s">
        <v>231</v>
      </c>
      <c r="H26" s="91" t="s">
        <v>57</v>
      </c>
      <c r="I26" s="5" t="s">
        <v>232</v>
      </c>
      <c r="J26" s="2" t="s">
        <v>233</v>
      </c>
      <c r="K26" s="6" t="s">
        <v>105</v>
      </c>
      <c r="L26" s="79" t="s">
        <v>234</v>
      </c>
      <c r="M26" s="66"/>
      <c r="N26" s="10" t="s">
        <v>63</v>
      </c>
      <c r="O26" s="25" t="s">
        <v>215</v>
      </c>
      <c r="P26" s="55" t="s">
        <v>65</v>
      </c>
      <c r="Q26" s="55" t="s">
        <v>235</v>
      </c>
      <c r="R26" s="86" t="s">
        <v>236</v>
      </c>
      <c r="S26" s="56">
        <v>42999</v>
      </c>
      <c r="T26" s="56">
        <v>43676</v>
      </c>
      <c r="U26" s="58" t="s">
        <v>100</v>
      </c>
      <c r="V26" s="178" t="s">
        <v>91</v>
      </c>
      <c r="W26" s="180" t="s">
        <v>237</v>
      </c>
      <c r="X26" s="146" t="s">
        <v>238</v>
      </c>
      <c r="Y26" s="146"/>
      <c r="Z26" s="146"/>
      <c r="AA26" s="89" t="s">
        <v>239</v>
      </c>
      <c r="AB26" s="59">
        <v>43671</v>
      </c>
      <c r="AC26" s="6">
        <v>43676</v>
      </c>
      <c r="AD26" s="6" t="s">
        <v>70</v>
      </c>
      <c r="AE26" s="61"/>
      <c r="AF26" s="6"/>
      <c r="AG26" s="6"/>
      <c r="AH26" s="9"/>
      <c r="AI26" s="6"/>
      <c r="AJ26" s="63"/>
      <c r="AK26" s="63"/>
      <c r="AL26" s="62"/>
      <c r="AM26" s="62"/>
      <c r="AN26" s="62"/>
      <c r="AO26" s="62"/>
      <c r="AP26" s="62"/>
      <c r="AQ26" s="11"/>
      <c r="AR26" s="59"/>
      <c r="AS26" s="59"/>
      <c r="AT26" s="6"/>
      <c r="AU26" s="6"/>
      <c r="AV26" s="6"/>
      <c r="AW26" s="6"/>
      <c r="AX26" s="6"/>
      <c r="AY26" s="6"/>
      <c r="AZ26" s="64"/>
      <c r="BA26" s="6"/>
      <c r="BB26" s="6"/>
      <c r="BC26" s="65"/>
    </row>
    <row r="27" spans="1:55" ht="86.4" hidden="1">
      <c r="A27" s="52" t="str">
        <f t="shared" ca="1" si="8"/>
        <v>Ok</v>
      </c>
      <c r="B27" s="53" t="str">
        <f t="shared" si="9"/>
        <v>Ok</v>
      </c>
      <c r="C27" s="53" t="str">
        <f t="shared" ca="1" si="10"/>
        <v>Ok</v>
      </c>
      <c r="D27" s="54">
        <f t="shared" si="11"/>
        <v>44628</v>
      </c>
      <c r="E27" s="196"/>
      <c r="F27" s="130">
        <v>2300</v>
      </c>
      <c r="G27" s="33" t="s">
        <v>240</v>
      </c>
      <c r="H27" s="91" t="s">
        <v>159</v>
      </c>
      <c r="I27" s="5" t="s">
        <v>241</v>
      </c>
      <c r="J27" s="2" t="s">
        <v>242</v>
      </c>
      <c r="K27" s="6" t="s">
        <v>105</v>
      </c>
      <c r="L27" s="79" t="s">
        <v>243</v>
      </c>
      <c r="M27" s="66"/>
      <c r="N27" s="10" t="s">
        <v>124</v>
      </c>
      <c r="O27" s="25" t="s">
        <v>244</v>
      </c>
      <c r="P27" s="55" t="s">
        <v>245</v>
      </c>
      <c r="Q27" s="55" t="s">
        <v>246</v>
      </c>
      <c r="R27" s="86" t="s">
        <v>247</v>
      </c>
      <c r="S27" s="56">
        <v>42997</v>
      </c>
      <c r="T27" s="56">
        <v>44621</v>
      </c>
      <c r="U27" s="58" t="s">
        <v>66</v>
      </c>
      <c r="V27" s="178" t="s">
        <v>218</v>
      </c>
      <c r="W27" s="180"/>
      <c r="X27" s="146" t="s">
        <v>79</v>
      </c>
      <c r="Y27" s="146"/>
      <c r="Z27" s="146"/>
      <c r="AA27" s="88" t="s">
        <v>248</v>
      </c>
      <c r="AB27" s="59">
        <f>+S27</f>
        <v>42997</v>
      </c>
      <c r="AC27" s="6">
        <v>44628</v>
      </c>
      <c r="AD27" s="67" t="s">
        <v>70</v>
      </c>
      <c r="AE27" s="61"/>
      <c r="AF27" s="6"/>
      <c r="AG27" s="6"/>
      <c r="AH27" s="9"/>
      <c r="AI27" s="6"/>
      <c r="AJ27" s="63"/>
      <c r="AK27" s="63"/>
      <c r="AL27" s="62"/>
      <c r="AM27" s="62"/>
      <c r="AN27" s="62"/>
      <c r="AO27" s="62"/>
      <c r="AP27" s="62"/>
      <c r="AQ27" s="11"/>
      <c r="AR27" s="59"/>
      <c r="AS27" s="59"/>
      <c r="AT27" s="6"/>
      <c r="AU27" s="6"/>
      <c r="AV27" s="6"/>
      <c r="AW27" s="6"/>
      <c r="AX27" s="6"/>
      <c r="AY27" s="6"/>
      <c r="AZ27" s="64"/>
      <c r="BA27" s="6"/>
      <c r="BB27" s="6"/>
      <c r="BC27" s="65"/>
    </row>
    <row r="28" spans="1:55" ht="57.6" hidden="1">
      <c r="A28" s="52" t="str">
        <f t="shared" ca="1" si="8"/>
        <v>Ok</v>
      </c>
      <c r="B28" s="53" t="str">
        <f t="shared" si="9"/>
        <v>Ok</v>
      </c>
      <c r="C28" s="53" t="str">
        <f t="shared" ca="1" si="10"/>
        <v>Ok</v>
      </c>
      <c r="D28" s="54">
        <f t="shared" si="11"/>
        <v>43014</v>
      </c>
      <c r="E28" s="196"/>
      <c r="F28" s="130"/>
      <c r="G28" s="33" t="s">
        <v>249</v>
      </c>
      <c r="H28" s="91" t="s">
        <v>57</v>
      </c>
      <c r="I28" s="5" t="s">
        <v>58</v>
      </c>
      <c r="J28" s="2" t="s">
        <v>59</v>
      </c>
      <c r="K28" s="6" t="s">
        <v>74</v>
      </c>
      <c r="L28" s="8" t="s">
        <v>250</v>
      </c>
      <c r="M28" s="66"/>
      <c r="N28" s="10" t="s">
        <v>63</v>
      </c>
      <c r="O28" s="25" t="s">
        <v>251</v>
      </c>
      <c r="P28" s="55" t="s">
        <v>165</v>
      </c>
      <c r="Q28" s="55" t="s">
        <v>252</v>
      </c>
      <c r="R28" s="86" t="s">
        <v>253</v>
      </c>
      <c r="S28" s="56">
        <v>42991</v>
      </c>
      <c r="T28" s="56">
        <v>43014</v>
      </c>
      <c r="U28" s="58" t="s">
        <v>66</v>
      </c>
      <c r="V28" s="178" t="s">
        <v>67</v>
      </c>
      <c r="W28" s="180"/>
      <c r="X28" s="146" t="s">
        <v>79</v>
      </c>
      <c r="Y28" s="146"/>
      <c r="Z28" s="146"/>
      <c r="AA28" s="88"/>
      <c r="AB28" s="59">
        <v>43000</v>
      </c>
      <c r="AC28" s="6">
        <v>43014</v>
      </c>
      <c r="AD28" s="6" t="s">
        <v>70</v>
      </c>
      <c r="AE28" s="61"/>
      <c r="AF28" s="6"/>
      <c r="AG28" s="6"/>
      <c r="AH28" s="9"/>
      <c r="AI28" s="6"/>
      <c r="AJ28" s="63"/>
      <c r="AK28" s="63"/>
      <c r="AL28" s="62"/>
      <c r="AM28" s="62"/>
      <c r="AN28" s="62"/>
      <c r="AO28" s="62"/>
      <c r="AP28" s="62"/>
      <c r="AQ28" s="11"/>
      <c r="AR28" s="59"/>
      <c r="AS28" s="59"/>
      <c r="AT28" s="6"/>
      <c r="AU28" s="6"/>
      <c r="AV28" s="6"/>
      <c r="AW28" s="6"/>
      <c r="AX28" s="6"/>
      <c r="AY28" s="6"/>
      <c r="AZ28" s="64"/>
      <c r="BA28" s="6"/>
      <c r="BB28" s="6"/>
      <c r="BC28" s="65"/>
    </row>
    <row r="29" spans="1:55" ht="72" hidden="1">
      <c r="A29" s="52" t="str">
        <f t="shared" ca="1" si="8"/>
        <v>Ok</v>
      </c>
      <c r="B29" s="53" t="str">
        <f t="shared" si="9"/>
        <v>Ok</v>
      </c>
      <c r="C29" s="53" t="str">
        <f t="shared" ca="1" si="10"/>
        <v>Ok</v>
      </c>
      <c r="D29" s="54">
        <f t="shared" si="11"/>
        <v>45593</v>
      </c>
      <c r="E29" s="196"/>
      <c r="F29" s="130"/>
      <c r="G29" s="33" t="s">
        <v>254</v>
      </c>
      <c r="H29" s="91" t="s">
        <v>57</v>
      </c>
      <c r="I29" s="5" t="s">
        <v>182</v>
      </c>
      <c r="J29" s="2" t="s">
        <v>183</v>
      </c>
      <c r="K29" s="6" t="s">
        <v>255</v>
      </c>
      <c r="L29" s="29" t="s">
        <v>7979</v>
      </c>
      <c r="M29" s="66"/>
      <c r="N29" s="10" t="s">
        <v>124</v>
      </c>
      <c r="O29" s="25" t="s">
        <v>97</v>
      </c>
      <c r="P29" s="55" t="s">
        <v>97</v>
      </c>
      <c r="Q29" s="55" t="s">
        <v>256</v>
      </c>
      <c r="R29" s="86" t="s">
        <v>257</v>
      </c>
      <c r="S29" s="56">
        <v>42998</v>
      </c>
      <c r="T29" s="56">
        <v>45593</v>
      </c>
      <c r="U29" s="58" t="s">
        <v>66</v>
      </c>
      <c r="V29" s="178" t="s">
        <v>218</v>
      </c>
      <c r="W29" s="180"/>
      <c r="X29" s="146" t="s">
        <v>143</v>
      </c>
      <c r="Y29" s="146"/>
      <c r="Z29" s="146" t="s">
        <v>80</v>
      </c>
      <c r="AA29" s="88" t="s">
        <v>7980</v>
      </c>
      <c r="AB29" s="59">
        <v>43005</v>
      </c>
      <c r="AC29" s="234">
        <v>45593</v>
      </c>
      <c r="AD29" s="67" t="s">
        <v>70</v>
      </c>
      <c r="AE29" s="61"/>
      <c r="AF29" s="6"/>
      <c r="AG29" s="6"/>
      <c r="AH29" s="9"/>
      <c r="AI29" s="6"/>
      <c r="AJ29" s="63"/>
      <c r="AK29" s="63"/>
      <c r="AL29" s="62"/>
      <c r="AM29" s="62"/>
      <c r="AN29" s="62"/>
      <c r="AO29" s="62"/>
      <c r="AP29" s="62"/>
      <c r="AQ29" s="11"/>
      <c r="AR29" s="59"/>
      <c r="AS29" s="59"/>
      <c r="AT29" s="6"/>
      <c r="AU29" s="6"/>
      <c r="AV29" s="6"/>
      <c r="AW29" s="6"/>
      <c r="AX29" s="6"/>
      <c r="AY29" s="6"/>
      <c r="AZ29" s="64"/>
      <c r="BA29" s="6"/>
      <c r="BB29" s="6"/>
      <c r="BC29" s="65"/>
    </row>
    <row r="30" spans="1:55" ht="43.2" hidden="1">
      <c r="A30" s="52" t="str">
        <f t="shared" ca="1" si="8"/>
        <v>Ok</v>
      </c>
      <c r="B30" s="53" t="str">
        <f t="shared" si="9"/>
        <v>Ok</v>
      </c>
      <c r="C30" s="53" t="str">
        <f t="shared" ca="1" si="10"/>
        <v>Ok</v>
      </c>
      <c r="D30" s="54">
        <f t="shared" si="11"/>
        <v>43014</v>
      </c>
      <c r="E30" s="196"/>
      <c r="F30" s="130"/>
      <c r="G30" s="33" t="s">
        <v>258</v>
      </c>
      <c r="H30" s="91" t="s">
        <v>57</v>
      </c>
      <c r="I30" s="5" t="s">
        <v>259</v>
      </c>
      <c r="J30" s="2" t="s">
        <v>260</v>
      </c>
      <c r="K30" s="6" t="s">
        <v>261</v>
      </c>
      <c r="L30" s="79" t="s">
        <v>262</v>
      </c>
      <c r="M30" s="66"/>
      <c r="N30" s="10" t="s">
        <v>124</v>
      </c>
      <c r="O30" s="25" t="s">
        <v>263</v>
      </c>
      <c r="P30" s="55" t="s">
        <v>245</v>
      </c>
      <c r="Q30" s="55" t="s">
        <v>264</v>
      </c>
      <c r="R30" s="86" t="s">
        <v>265</v>
      </c>
      <c r="S30" s="56">
        <v>43000</v>
      </c>
      <c r="T30" s="56">
        <v>43014</v>
      </c>
      <c r="U30" s="58" t="s">
        <v>66</v>
      </c>
      <c r="V30" s="178" t="s">
        <v>67</v>
      </c>
      <c r="W30" s="180"/>
      <c r="X30" s="146" t="s">
        <v>143</v>
      </c>
      <c r="Y30" s="146"/>
      <c r="Z30" s="146"/>
      <c r="AA30" s="88"/>
      <c r="AB30" s="59">
        <v>43000</v>
      </c>
      <c r="AC30" s="6">
        <v>43014</v>
      </c>
      <c r="AD30" s="6" t="s">
        <v>70</v>
      </c>
      <c r="AE30" s="61"/>
      <c r="AF30" s="6"/>
      <c r="AG30" s="6"/>
      <c r="AH30" s="9"/>
      <c r="AI30" s="6"/>
      <c r="AJ30" s="63"/>
      <c r="AK30" s="63"/>
      <c r="AL30" s="62"/>
      <c r="AM30" s="62"/>
      <c r="AN30" s="62"/>
      <c r="AO30" s="62"/>
      <c r="AP30" s="62"/>
      <c r="AQ30" s="11"/>
      <c r="AR30" s="59"/>
      <c r="AS30" s="59"/>
      <c r="AT30" s="6"/>
      <c r="AU30" s="6"/>
      <c r="AV30" s="6"/>
      <c r="AW30" s="6"/>
      <c r="AX30" s="6"/>
      <c r="AY30" s="6"/>
      <c r="AZ30" s="64"/>
      <c r="BA30" s="6"/>
      <c r="BB30" s="6"/>
      <c r="BC30" s="65"/>
    </row>
    <row r="31" spans="1:55" ht="28.8" hidden="1">
      <c r="A31" s="52" t="str">
        <f t="shared" ca="1" si="8"/>
        <v>Ok</v>
      </c>
      <c r="B31" s="53" t="str">
        <f t="shared" si="9"/>
        <v>Ok</v>
      </c>
      <c r="C31" s="53" t="str">
        <f t="shared" ca="1" si="10"/>
        <v>Ok</v>
      </c>
      <c r="D31" s="54">
        <f t="shared" si="11"/>
        <v>43014</v>
      </c>
      <c r="E31" s="196"/>
      <c r="F31" s="130"/>
      <c r="G31" s="33" t="s">
        <v>266</v>
      </c>
      <c r="H31" s="91" t="s">
        <v>57</v>
      </c>
      <c r="I31" s="5" t="s">
        <v>267</v>
      </c>
      <c r="J31" s="2" t="s">
        <v>122</v>
      </c>
      <c r="K31" s="6" t="s">
        <v>105</v>
      </c>
      <c r="L31" s="79" t="s">
        <v>268</v>
      </c>
      <c r="M31" s="66"/>
      <c r="N31" s="10" t="s">
        <v>124</v>
      </c>
      <c r="O31" s="25" t="s">
        <v>97</v>
      </c>
      <c r="P31" s="55" t="s">
        <v>97</v>
      </c>
      <c r="Q31" s="55" t="s">
        <v>269</v>
      </c>
      <c r="R31" s="86" t="s">
        <v>270</v>
      </c>
      <c r="S31" s="56">
        <v>43005</v>
      </c>
      <c r="T31" s="56">
        <v>43014</v>
      </c>
      <c r="U31" s="58" t="s">
        <v>66</v>
      </c>
      <c r="V31" s="178" t="s">
        <v>67</v>
      </c>
      <c r="W31" s="180"/>
      <c r="X31" s="146" t="s">
        <v>143</v>
      </c>
      <c r="Y31" s="146"/>
      <c r="Z31" s="146"/>
      <c r="AA31" s="88"/>
      <c r="AB31" s="59">
        <v>43005</v>
      </c>
      <c r="AC31" s="6">
        <v>43014</v>
      </c>
      <c r="AD31" s="6" t="s">
        <v>70</v>
      </c>
      <c r="AE31" s="61"/>
      <c r="AF31" s="6"/>
      <c r="AG31" s="6"/>
      <c r="AH31" s="9"/>
      <c r="AI31" s="6"/>
      <c r="AJ31" s="63"/>
      <c r="AK31" s="63"/>
      <c r="AL31" s="62"/>
      <c r="AM31" s="62"/>
      <c r="AN31" s="62"/>
      <c r="AO31" s="62"/>
      <c r="AP31" s="62"/>
      <c r="AQ31" s="11"/>
      <c r="AR31" s="59"/>
      <c r="AS31" s="59"/>
      <c r="AT31" s="6"/>
      <c r="AU31" s="6"/>
      <c r="AV31" s="6"/>
      <c r="AW31" s="6"/>
      <c r="AX31" s="6"/>
      <c r="AY31" s="6"/>
      <c r="AZ31" s="64"/>
      <c r="BA31" s="6"/>
      <c r="BB31" s="6"/>
      <c r="BC31" s="65"/>
    </row>
    <row r="32" spans="1:55" ht="43.2" hidden="1">
      <c r="A32" s="52" t="str">
        <f t="shared" ca="1" si="8"/>
        <v>Ok</v>
      </c>
      <c r="B32" s="53" t="str">
        <f t="shared" si="9"/>
        <v>Ok</v>
      </c>
      <c r="C32" s="53" t="str">
        <f t="shared" ca="1" si="10"/>
        <v>Ok</v>
      </c>
      <c r="D32" s="54">
        <f t="shared" si="11"/>
        <v>43063</v>
      </c>
      <c r="E32" s="196"/>
      <c r="F32" s="130"/>
      <c r="G32" s="33" t="s">
        <v>271</v>
      </c>
      <c r="H32" s="91" t="s">
        <v>57</v>
      </c>
      <c r="I32" s="19" t="s">
        <v>58</v>
      </c>
      <c r="J32" s="7" t="s">
        <v>59</v>
      </c>
      <c r="K32" s="6" t="s">
        <v>74</v>
      </c>
      <c r="L32" s="29" t="s">
        <v>272</v>
      </c>
      <c r="M32" s="66"/>
      <c r="N32" s="10" t="s">
        <v>63</v>
      </c>
      <c r="O32" s="25" t="s">
        <v>215</v>
      </c>
      <c r="P32" s="55" t="s">
        <v>65</v>
      </c>
      <c r="Q32" s="55" t="s">
        <v>273</v>
      </c>
      <c r="R32" s="77" t="s">
        <v>274</v>
      </c>
      <c r="S32" s="56">
        <v>43006</v>
      </c>
      <c r="T32" s="56">
        <v>43063</v>
      </c>
      <c r="U32" s="58" t="s">
        <v>66</v>
      </c>
      <c r="V32" s="178" t="s">
        <v>67</v>
      </c>
      <c r="W32" s="180"/>
      <c r="X32" s="146" t="s">
        <v>156</v>
      </c>
      <c r="Y32" s="146"/>
      <c r="Z32" s="146"/>
      <c r="AA32" s="88" t="s">
        <v>275</v>
      </c>
      <c r="AB32" s="59">
        <v>43007</v>
      </c>
      <c r="AC32" s="6">
        <v>43063</v>
      </c>
      <c r="AD32" s="6" t="s">
        <v>70</v>
      </c>
      <c r="AE32" s="61"/>
      <c r="AF32" s="6"/>
      <c r="AG32" s="6"/>
      <c r="AH32" s="9"/>
      <c r="AI32" s="6"/>
      <c r="AJ32" s="63"/>
      <c r="AK32" s="63"/>
      <c r="AL32" s="62"/>
      <c r="AM32" s="62"/>
      <c r="AN32" s="62"/>
      <c r="AO32" s="62"/>
      <c r="AP32" s="62"/>
      <c r="AQ32" s="11"/>
      <c r="AR32" s="59"/>
      <c r="AS32" s="59"/>
      <c r="AT32" s="6"/>
      <c r="AU32" s="6"/>
      <c r="AV32" s="6"/>
      <c r="AW32" s="6"/>
      <c r="AX32" s="6"/>
      <c r="AY32" s="6"/>
      <c r="AZ32" s="64"/>
      <c r="BA32" s="6"/>
      <c r="BB32" s="6"/>
      <c r="BC32" s="65"/>
    </row>
    <row r="33" spans="1:55" ht="259.2" hidden="1">
      <c r="A33" s="52" t="str">
        <f t="shared" ca="1" si="8"/>
        <v>Ok</v>
      </c>
      <c r="B33" s="53" t="str">
        <f t="shared" si="9"/>
        <v>Ok</v>
      </c>
      <c r="C33" s="53" t="str">
        <f t="shared" ca="1" si="10"/>
        <v>Ok</v>
      </c>
      <c r="D33" s="54">
        <f t="shared" si="11"/>
        <v>45257</v>
      </c>
      <c r="E33" s="308" t="s">
        <v>4015</v>
      </c>
      <c r="F33" s="310">
        <v>2484</v>
      </c>
      <c r="G33" s="313" t="s">
        <v>4616</v>
      </c>
      <c r="H33" s="320" t="s">
        <v>57</v>
      </c>
      <c r="I33" s="171" t="s">
        <v>58</v>
      </c>
      <c r="J33" s="326" t="s">
        <v>59</v>
      </c>
      <c r="K33" s="67" t="s">
        <v>210</v>
      </c>
      <c r="L33" s="334" t="s">
        <v>4627</v>
      </c>
      <c r="M33" s="338" t="s">
        <v>4015</v>
      </c>
      <c r="N33" s="10" t="s">
        <v>124</v>
      </c>
      <c r="O33" s="344" t="s">
        <v>4155</v>
      </c>
      <c r="P33" s="55" t="s">
        <v>65</v>
      </c>
      <c r="Q33" s="55" t="s">
        <v>4623</v>
      </c>
      <c r="R33" s="357" t="s">
        <v>4624</v>
      </c>
      <c r="S33" s="367">
        <v>44771</v>
      </c>
      <c r="T33" s="371">
        <v>45257</v>
      </c>
      <c r="U33" s="78" t="s">
        <v>100</v>
      </c>
      <c r="V33" s="197" t="s">
        <v>218</v>
      </c>
      <c r="W33" s="181"/>
      <c r="X33" s="147" t="s">
        <v>156</v>
      </c>
      <c r="Y33" s="373" t="s">
        <v>80</v>
      </c>
      <c r="Z33" s="373"/>
      <c r="AA33" s="375" t="s">
        <v>6168</v>
      </c>
      <c r="AB33" s="59">
        <v>44771</v>
      </c>
      <c r="AC33" s="6">
        <v>45257</v>
      </c>
      <c r="AD33" s="381" t="s">
        <v>70</v>
      </c>
      <c r="AE33" s="61" t="s">
        <v>4015</v>
      </c>
      <c r="AF33" s="384" t="s">
        <v>4015</v>
      </c>
      <c r="AG33" s="384" t="s">
        <v>4015</v>
      </c>
      <c r="AH33" s="384" t="s">
        <v>4015</v>
      </c>
      <c r="AI33" s="384" t="s">
        <v>4015</v>
      </c>
      <c r="AJ33" s="387" t="s">
        <v>4015</v>
      </c>
      <c r="AK33" s="384" t="s">
        <v>4015</v>
      </c>
      <c r="AL33" s="384" t="s">
        <v>4015</v>
      </c>
      <c r="AM33" s="384" t="s">
        <v>4015</v>
      </c>
      <c r="AN33" s="384" t="s">
        <v>4015</v>
      </c>
      <c r="AO33" s="384" t="s">
        <v>4015</v>
      </c>
      <c r="AP33" s="384" t="s">
        <v>4015</v>
      </c>
      <c r="AQ33" s="394" t="s">
        <v>4015</v>
      </c>
      <c r="AR33" s="396" t="s">
        <v>4015</v>
      </c>
      <c r="AS33" s="396" t="s">
        <v>4015</v>
      </c>
      <c r="AT33" s="384" t="s">
        <v>4015</v>
      </c>
      <c r="AU33" s="384" t="s">
        <v>4015</v>
      </c>
      <c r="AV33" s="384" t="s">
        <v>4015</v>
      </c>
      <c r="AW33" s="384" t="s">
        <v>4015</v>
      </c>
      <c r="AX33" s="384" t="s">
        <v>4015</v>
      </c>
      <c r="AY33" s="384" t="s">
        <v>4015</v>
      </c>
      <c r="AZ33" s="384" t="s">
        <v>4015</v>
      </c>
      <c r="BA33" s="384" t="s">
        <v>4015</v>
      </c>
      <c r="BB33" s="384" t="s">
        <v>4015</v>
      </c>
      <c r="BC33" s="398" t="s">
        <v>4015</v>
      </c>
    </row>
    <row r="34" spans="1:55" ht="197.55" customHeight="1">
      <c r="A34" s="52" t="str">
        <f t="shared" ca="1" si="8"/>
        <v>Ok</v>
      </c>
      <c r="B34" s="53" t="str">
        <f t="shared" si="9"/>
        <v>Ok</v>
      </c>
      <c r="C34" s="53" t="str">
        <f t="shared" ca="1" si="10"/>
        <v>Ok</v>
      </c>
      <c r="D34" s="54">
        <f t="shared" si="11"/>
        <v>45726</v>
      </c>
      <c r="E34" s="196"/>
      <c r="F34" s="131"/>
      <c r="G34" s="33" t="s">
        <v>288</v>
      </c>
      <c r="H34" s="139" t="s">
        <v>57</v>
      </c>
      <c r="I34" s="19" t="s">
        <v>289</v>
      </c>
      <c r="J34" s="201" t="s">
        <v>290</v>
      </c>
      <c r="K34" s="67" t="s">
        <v>105</v>
      </c>
      <c r="L34" s="127" t="s">
        <v>291</v>
      </c>
      <c r="M34" s="68"/>
      <c r="N34" s="140" t="s">
        <v>63</v>
      </c>
      <c r="O34" s="76" t="s">
        <v>292</v>
      </c>
      <c r="P34" s="77" t="s">
        <v>65</v>
      </c>
      <c r="Q34" s="77" t="s">
        <v>293</v>
      </c>
      <c r="R34" s="204" t="s">
        <v>294</v>
      </c>
      <c r="S34" s="69">
        <v>43006</v>
      </c>
      <c r="T34" s="69">
        <v>45723</v>
      </c>
      <c r="U34" s="175" t="s">
        <v>295</v>
      </c>
      <c r="V34" s="197" t="s">
        <v>67</v>
      </c>
      <c r="W34" s="181"/>
      <c r="X34" s="147"/>
      <c r="Y34" s="147"/>
      <c r="Z34" s="147"/>
      <c r="AA34" s="413" t="s">
        <v>8862</v>
      </c>
      <c r="AB34" s="70">
        <v>43007</v>
      </c>
      <c r="AC34" s="67">
        <v>45726</v>
      </c>
      <c r="AD34" s="67" t="s">
        <v>112</v>
      </c>
      <c r="AE34" s="71" t="s">
        <v>292</v>
      </c>
      <c r="AF34" s="67" t="s">
        <v>296</v>
      </c>
      <c r="AG34" s="67" t="s">
        <v>297</v>
      </c>
      <c r="AH34" s="67" t="s">
        <v>114</v>
      </c>
      <c r="AI34" s="67">
        <v>43298</v>
      </c>
      <c r="AJ34" s="73">
        <v>43373</v>
      </c>
      <c r="AK34" s="141">
        <v>2</v>
      </c>
      <c r="AL34" s="72">
        <v>43320</v>
      </c>
      <c r="AM34" s="72" t="s">
        <v>117</v>
      </c>
      <c r="AN34" s="72" t="s">
        <v>117</v>
      </c>
      <c r="AO34" s="72">
        <v>43321</v>
      </c>
      <c r="AP34" s="72" t="s">
        <v>117</v>
      </c>
      <c r="AQ34" s="142" t="s">
        <v>298</v>
      </c>
      <c r="AR34" s="70">
        <v>43321</v>
      </c>
      <c r="AS34" s="70" t="s">
        <v>299</v>
      </c>
      <c r="AT34" s="72" t="s">
        <v>117</v>
      </c>
      <c r="AU34" s="72" t="s">
        <v>117</v>
      </c>
      <c r="AV34" s="67">
        <v>43409</v>
      </c>
      <c r="AW34" s="67">
        <v>43410</v>
      </c>
      <c r="AX34" s="67" t="s">
        <v>117</v>
      </c>
      <c r="AY34" s="67">
        <v>43411</v>
      </c>
      <c r="AZ34" s="67">
        <v>43434</v>
      </c>
      <c r="BA34" s="414">
        <v>2099998.236</v>
      </c>
      <c r="BB34" s="414">
        <v>7795877.4869999997</v>
      </c>
      <c r="BC34" s="75" t="s">
        <v>300</v>
      </c>
    </row>
    <row r="35" spans="1:55" ht="43.2" hidden="1">
      <c r="A35" s="52" t="str">
        <f t="shared" ca="1" si="8"/>
        <v>Ok</v>
      </c>
      <c r="B35" s="53" t="str">
        <f t="shared" si="9"/>
        <v>Ok</v>
      </c>
      <c r="C35" s="53" t="str">
        <f t="shared" ca="1" si="10"/>
        <v>Ok</v>
      </c>
      <c r="D35" s="54">
        <f t="shared" si="11"/>
        <v>43014</v>
      </c>
      <c r="E35" s="196"/>
      <c r="F35" s="130"/>
      <c r="G35" s="33" t="s">
        <v>301</v>
      </c>
      <c r="H35" s="91" t="s">
        <v>57</v>
      </c>
      <c r="I35" s="5" t="s">
        <v>289</v>
      </c>
      <c r="J35" s="201" t="s">
        <v>290</v>
      </c>
      <c r="K35" s="6" t="s">
        <v>105</v>
      </c>
      <c r="L35" s="29" t="s">
        <v>302</v>
      </c>
      <c r="M35" s="66"/>
      <c r="N35" s="10" t="s">
        <v>63</v>
      </c>
      <c r="O35" s="25" t="s">
        <v>97</v>
      </c>
      <c r="P35" s="55" t="s">
        <v>97</v>
      </c>
      <c r="Q35" s="55" t="s">
        <v>303</v>
      </c>
      <c r="R35" s="77" t="s">
        <v>304</v>
      </c>
      <c r="S35" s="56">
        <v>43006</v>
      </c>
      <c r="T35" s="56">
        <v>43014</v>
      </c>
      <c r="U35" s="58" t="s">
        <v>66</v>
      </c>
      <c r="V35" s="178" t="s">
        <v>67</v>
      </c>
      <c r="W35" s="180"/>
      <c r="X35" s="146" t="s">
        <v>79</v>
      </c>
      <c r="Y35" s="146"/>
      <c r="Z35" s="146"/>
      <c r="AA35" s="88" t="s">
        <v>305</v>
      </c>
      <c r="AB35" s="59">
        <v>43007</v>
      </c>
      <c r="AC35" s="6">
        <v>43014</v>
      </c>
      <c r="AD35" s="6" t="s">
        <v>70</v>
      </c>
      <c r="AE35" s="61"/>
      <c r="AF35" s="6"/>
      <c r="AG35" s="6"/>
      <c r="AH35" s="9"/>
      <c r="AI35" s="6"/>
      <c r="AJ35" s="63"/>
      <c r="AK35" s="63"/>
      <c r="AL35" s="62"/>
      <c r="AM35" s="62"/>
      <c r="AN35" s="62"/>
      <c r="AO35" s="62"/>
      <c r="AP35" s="62"/>
      <c r="AQ35" s="11"/>
      <c r="AR35" s="59"/>
      <c r="AS35" s="59"/>
      <c r="AT35" s="6"/>
      <c r="AU35" s="6"/>
      <c r="AV35" s="6"/>
      <c r="AW35" s="6"/>
      <c r="AX35" s="6"/>
      <c r="AY35" s="6"/>
      <c r="AZ35" s="64"/>
      <c r="BA35" s="6"/>
      <c r="BB35" s="6"/>
      <c r="BC35" s="65"/>
    </row>
    <row r="36" spans="1:55" ht="43.2" hidden="1">
      <c r="A36" s="52" t="str">
        <f t="shared" ca="1" si="8"/>
        <v>Ok</v>
      </c>
      <c r="B36" s="53" t="str">
        <f t="shared" si="9"/>
        <v>Ok</v>
      </c>
      <c r="C36" s="53" t="str">
        <f t="shared" ca="1" si="10"/>
        <v>Ok</v>
      </c>
      <c r="D36" s="54">
        <f t="shared" si="11"/>
        <v>43014</v>
      </c>
      <c r="E36" s="196"/>
      <c r="F36" s="130"/>
      <c r="G36" s="33" t="s">
        <v>306</v>
      </c>
      <c r="H36" s="91" t="s">
        <v>57</v>
      </c>
      <c r="I36" s="5" t="s">
        <v>307</v>
      </c>
      <c r="J36" s="2" t="s">
        <v>308</v>
      </c>
      <c r="K36" s="6" t="s">
        <v>105</v>
      </c>
      <c r="L36" s="79" t="s">
        <v>309</v>
      </c>
      <c r="M36" s="66"/>
      <c r="N36" s="10" t="s">
        <v>63</v>
      </c>
      <c r="O36" s="25" t="s">
        <v>310</v>
      </c>
      <c r="P36" s="55" t="s">
        <v>88</v>
      </c>
      <c r="Q36" s="55" t="s">
        <v>311</v>
      </c>
      <c r="R36" s="86" t="s">
        <v>312</v>
      </c>
      <c r="S36" s="56">
        <v>43006</v>
      </c>
      <c r="T36" s="56">
        <v>43014</v>
      </c>
      <c r="U36" s="58" t="s">
        <v>66</v>
      </c>
      <c r="V36" s="178" t="s">
        <v>67</v>
      </c>
      <c r="W36" s="180"/>
      <c r="X36" s="146" t="s">
        <v>79</v>
      </c>
      <c r="Y36" s="146"/>
      <c r="Z36" s="146"/>
      <c r="AA36" s="88"/>
      <c r="AB36" s="59">
        <v>43007</v>
      </c>
      <c r="AC36" s="6">
        <v>43014</v>
      </c>
      <c r="AD36" s="6" t="s">
        <v>70</v>
      </c>
      <c r="AE36" s="61"/>
      <c r="AF36" s="6"/>
      <c r="AG36" s="6"/>
      <c r="AH36" s="9"/>
      <c r="AI36" s="6"/>
      <c r="AJ36" s="63"/>
      <c r="AK36" s="63"/>
      <c r="AL36" s="62"/>
      <c r="AM36" s="62"/>
      <c r="AN36" s="62"/>
      <c r="AO36" s="62"/>
      <c r="AP36" s="62"/>
      <c r="AQ36" s="11"/>
      <c r="AR36" s="59"/>
      <c r="AS36" s="59"/>
      <c r="AT36" s="6"/>
      <c r="AU36" s="6"/>
      <c r="AV36" s="6"/>
      <c r="AW36" s="6"/>
      <c r="AX36" s="6"/>
      <c r="AY36" s="6"/>
      <c r="AZ36" s="64"/>
      <c r="BA36" s="6"/>
      <c r="BB36" s="6"/>
      <c r="BC36" s="65"/>
    </row>
    <row r="37" spans="1:55" ht="28.8" hidden="1">
      <c r="A37" s="52" t="str">
        <f t="shared" ca="1" si="8"/>
        <v>Ok</v>
      </c>
      <c r="B37" s="53" t="str">
        <f t="shared" si="9"/>
        <v>Ok</v>
      </c>
      <c r="C37" s="53" t="str">
        <f t="shared" ca="1" si="10"/>
        <v>Ok</v>
      </c>
      <c r="D37" s="54">
        <f t="shared" si="11"/>
        <v>43014</v>
      </c>
      <c r="E37" s="196"/>
      <c r="F37" s="130"/>
      <c r="G37" s="33" t="s">
        <v>313</v>
      </c>
      <c r="H37" s="91" t="s">
        <v>57</v>
      </c>
      <c r="I37" s="5" t="s">
        <v>314</v>
      </c>
      <c r="J37" s="2" t="s">
        <v>183</v>
      </c>
      <c r="K37" s="6" t="s">
        <v>74</v>
      </c>
      <c r="L37" s="79" t="s">
        <v>315</v>
      </c>
      <c r="M37" s="66"/>
      <c r="N37" s="10" t="s">
        <v>124</v>
      </c>
      <c r="O37" s="25" t="s">
        <v>316</v>
      </c>
      <c r="P37" s="55" t="s">
        <v>165</v>
      </c>
      <c r="Q37" s="55" t="s">
        <v>317</v>
      </c>
      <c r="R37" s="86" t="s">
        <v>318</v>
      </c>
      <c r="S37" s="56">
        <v>43005</v>
      </c>
      <c r="T37" s="56">
        <v>43014</v>
      </c>
      <c r="U37" s="58" t="s">
        <v>66</v>
      </c>
      <c r="V37" s="178" t="s">
        <v>67</v>
      </c>
      <c r="W37" s="180"/>
      <c r="X37" s="146" t="s">
        <v>143</v>
      </c>
      <c r="Y37" s="146"/>
      <c r="Z37" s="146"/>
      <c r="AA37" s="88"/>
      <c r="AB37" s="59">
        <v>43007</v>
      </c>
      <c r="AC37" s="6">
        <v>43014</v>
      </c>
      <c r="AD37" s="6" t="s">
        <v>70</v>
      </c>
      <c r="AE37" s="61"/>
      <c r="AF37" s="6"/>
      <c r="AG37" s="6"/>
      <c r="AH37" s="9"/>
      <c r="AI37" s="6"/>
      <c r="AJ37" s="63"/>
      <c r="AK37" s="63"/>
      <c r="AL37" s="62"/>
      <c r="AM37" s="62"/>
      <c r="AN37" s="62"/>
      <c r="AO37" s="62"/>
      <c r="AP37" s="62"/>
      <c r="AQ37" s="11"/>
      <c r="AR37" s="59"/>
      <c r="AS37" s="59"/>
      <c r="AT37" s="6"/>
      <c r="AU37" s="6"/>
      <c r="AV37" s="6"/>
      <c r="AW37" s="6"/>
      <c r="AX37" s="6"/>
      <c r="AY37" s="6"/>
      <c r="AZ37" s="64"/>
      <c r="BA37" s="6"/>
      <c r="BB37" s="6"/>
      <c r="BC37" s="65"/>
    </row>
    <row r="38" spans="1:55" ht="28.8" hidden="1">
      <c r="A38" s="52" t="str">
        <f t="shared" ca="1" si="8"/>
        <v>Ok</v>
      </c>
      <c r="B38" s="53" t="str">
        <f t="shared" si="9"/>
        <v>Ok</v>
      </c>
      <c r="C38" s="53" t="str">
        <f t="shared" ca="1" si="10"/>
        <v>Ok</v>
      </c>
      <c r="D38" s="54">
        <f t="shared" si="11"/>
        <v>43784</v>
      </c>
      <c r="E38" s="196"/>
      <c r="F38" s="130">
        <v>1089</v>
      </c>
      <c r="G38" s="33" t="s">
        <v>319</v>
      </c>
      <c r="H38" s="91" t="s">
        <v>57</v>
      </c>
      <c r="I38" s="5" t="s">
        <v>83</v>
      </c>
      <c r="J38" s="5" t="s">
        <v>84</v>
      </c>
      <c r="K38" s="6" t="s">
        <v>105</v>
      </c>
      <c r="L38" s="79" t="s">
        <v>320</v>
      </c>
      <c r="M38" s="66"/>
      <c r="N38" s="10" t="s">
        <v>63</v>
      </c>
      <c r="O38" s="25" t="s">
        <v>97</v>
      </c>
      <c r="P38" s="55" t="s">
        <v>97</v>
      </c>
      <c r="Q38" s="55" t="s">
        <v>321</v>
      </c>
      <c r="R38" s="86" t="s">
        <v>322</v>
      </c>
      <c r="S38" s="56">
        <v>43010</v>
      </c>
      <c r="T38" s="56">
        <v>43747</v>
      </c>
      <c r="U38" s="58" t="s">
        <v>66</v>
      </c>
      <c r="V38" s="178" t="s">
        <v>91</v>
      </c>
      <c r="W38" s="180" t="s">
        <v>92</v>
      </c>
      <c r="X38" s="146" t="s">
        <v>143</v>
      </c>
      <c r="Y38" s="146"/>
      <c r="Z38" s="146"/>
      <c r="AA38" s="88"/>
      <c r="AB38" s="59">
        <v>43011</v>
      </c>
      <c r="AC38" s="6">
        <v>43784</v>
      </c>
      <c r="AD38" s="6" t="s">
        <v>70</v>
      </c>
      <c r="AE38" s="61"/>
      <c r="AF38" s="6"/>
      <c r="AG38" s="6"/>
      <c r="AH38" s="9"/>
      <c r="AI38" s="6"/>
      <c r="AJ38" s="63"/>
      <c r="AK38" s="63"/>
      <c r="AL38" s="62"/>
      <c r="AM38" s="62"/>
      <c r="AN38" s="62"/>
      <c r="AO38" s="62"/>
      <c r="AP38" s="62"/>
      <c r="AQ38" s="11"/>
      <c r="AR38" s="59"/>
      <c r="AS38" s="59"/>
      <c r="AT38" s="6"/>
      <c r="AU38" s="6"/>
      <c r="AV38" s="6"/>
      <c r="AW38" s="6"/>
      <c r="AX38" s="6"/>
      <c r="AY38" s="6"/>
      <c r="AZ38" s="64"/>
      <c r="BA38" s="6"/>
      <c r="BB38" s="6"/>
      <c r="BC38" s="65"/>
    </row>
    <row r="39" spans="1:55" ht="28.8" hidden="1">
      <c r="A39" s="52" t="str">
        <f t="shared" ca="1" si="8"/>
        <v>Ok</v>
      </c>
      <c r="B39" s="53" t="str">
        <f t="shared" si="9"/>
        <v>Ok</v>
      </c>
      <c r="C39" s="53" t="str">
        <f t="shared" ca="1" si="10"/>
        <v>Ok</v>
      </c>
      <c r="D39" s="54">
        <f t="shared" si="11"/>
        <v>43014</v>
      </c>
      <c r="E39" s="196"/>
      <c r="F39" s="130"/>
      <c r="G39" s="33" t="s">
        <v>323</v>
      </c>
      <c r="H39" s="91" t="s">
        <v>57</v>
      </c>
      <c r="I39" s="5" t="s">
        <v>324</v>
      </c>
      <c r="J39" s="2" t="s">
        <v>325</v>
      </c>
      <c r="K39" s="6" t="s">
        <v>105</v>
      </c>
      <c r="L39" s="79" t="s">
        <v>326</v>
      </c>
      <c r="M39" s="66"/>
      <c r="N39" s="10" t="s">
        <v>124</v>
      </c>
      <c r="O39" s="25" t="s">
        <v>97</v>
      </c>
      <c r="P39" s="55" t="s">
        <v>97</v>
      </c>
      <c r="Q39" s="55" t="s">
        <v>327</v>
      </c>
      <c r="R39" s="86" t="s">
        <v>328</v>
      </c>
      <c r="S39" s="56">
        <v>43011</v>
      </c>
      <c r="T39" s="56">
        <v>43011</v>
      </c>
      <c r="U39" s="58" t="s">
        <v>66</v>
      </c>
      <c r="V39" s="178" t="s">
        <v>67</v>
      </c>
      <c r="W39" s="180"/>
      <c r="X39" s="146" t="s">
        <v>168</v>
      </c>
      <c r="Y39" s="146"/>
      <c r="Z39" s="146"/>
      <c r="AA39" s="88"/>
      <c r="AB39" s="59">
        <v>43012</v>
      </c>
      <c r="AC39" s="6">
        <v>43014</v>
      </c>
      <c r="AD39" s="6" t="s">
        <v>70</v>
      </c>
      <c r="AE39" s="61"/>
      <c r="AF39" s="6"/>
      <c r="AG39" s="6"/>
      <c r="AH39" s="9"/>
      <c r="AI39" s="6"/>
      <c r="AJ39" s="63"/>
      <c r="AK39" s="63"/>
      <c r="AL39" s="62"/>
      <c r="AM39" s="62"/>
      <c r="AN39" s="62"/>
      <c r="AO39" s="62"/>
      <c r="AP39" s="62"/>
      <c r="AQ39" s="11"/>
      <c r="AR39" s="59"/>
      <c r="AS39" s="59"/>
      <c r="AT39" s="6"/>
      <c r="AU39" s="6"/>
      <c r="AV39" s="6"/>
      <c r="AW39" s="6"/>
      <c r="AX39" s="6"/>
      <c r="AY39" s="6"/>
      <c r="AZ39" s="64"/>
      <c r="BA39" s="6"/>
      <c r="BB39" s="6"/>
      <c r="BC39" s="65"/>
    </row>
    <row r="40" spans="1:55" ht="28.8" hidden="1">
      <c r="A40" s="52" t="str">
        <f t="shared" ca="1" si="8"/>
        <v>Ok</v>
      </c>
      <c r="B40" s="53" t="str">
        <f t="shared" si="9"/>
        <v>Ok</v>
      </c>
      <c r="C40" s="53" t="str">
        <f t="shared" ca="1" si="10"/>
        <v>Ok</v>
      </c>
      <c r="D40" s="54">
        <f t="shared" si="11"/>
        <v>43028</v>
      </c>
      <c r="E40" s="196"/>
      <c r="F40" s="130"/>
      <c r="G40" s="33" t="s">
        <v>329</v>
      </c>
      <c r="H40" s="91" t="s">
        <v>57</v>
      </c>
      <c r="I40" s="5" t="s">
        <v>58</v>
      </c>
      <c r="J40" s="2" t="s">
        <v>59</v>
      </c>
      <c r="K40" s="6" t="s">
        <v>105</v>
      </c>
      <c r="L40" s="79" t="s">
        <v>330</v>
      </c>
      <c r="M40" s="66"/>
      <c r="N40" s="10" t="s">
        <v>63</v>
      </c>
      <c r="O40" s="25" t="s">
        <v>97</v>
      </c>
      <c r="P40" s="55" t="s">
        <v>97</v>
      </c>
      <c r="Q40" s="55" t="s">
        <v>331</v>
      </c>
      <c r="R40" s="86" t="s">
        <v>332</v>
      </c>
      <c r="S40" s="56">
        <v>43011</v>
      </c>
      <c r="T40" s="56">
        <v>43011</v>
      </c>
      <c r="U40" s="58" t="s">
        <v>66</v>
      </c>
      <c r="V40" s="178" t="s">
        <v>67</v>
      </c>
      <c r="W40" s="180"/>
      <c r="X40" s="146" t="s">
        <v>143</v>
      </c>
      <c r="Y40" s="146"/>
      <c r="Z40" s="146"/>
      <c r="AA40" s="88"/>
      <c r="AB40" s="59">
        <v>43012</v>
      </c>
      <c r="AC40" s="6">
        <v>43028</v>
      </c>
      <c r="AD40" s="6" t="s">
        <v>70</v>
      </c>
      <c r="AE40" s="61"/>
      <c r="AF40" s="6"/>
      <c r="AG40" s="6"/>
      <c r="AH40" s="9"/>
      <c r="AI40" s="6"/>
      <c r="AJ40" s="63"/>
      <c r="AK40" s="63"/>
      <c r="AL40" s="62"/>
      <c r="AM40" s="62"/>
      <c r="AN40" s="62"/>
      <c r="AO40" s="62"/>
      <c r="AP40" s="62"/>
      <c r="AQ40" s="11"/>
      <c r="AR40" s="59"/>
      <c r="AS40" s="59"/>
      <c r="AT40" s="6"/>
      <c r="AU40" s="6"/>
      <c r="AV40" s="6"/>
      <c r="AW40" s="6"/>
      <c r="AX40" s="6"/>
      <c r="AY40" s="6"/>
      <c r="AZ40" s="64"/>
      <c r="BA40" s="6"/>
      <c r="BB40" s="6"/>
      <c r="BC40" s="65"/>
    </row>
    <row r="41" spans="1:55" ht="28.8" hidden="1">
      <c r="A41" s="52" t="str">
        <f t="shared" ca="1" si="8"/>
        <v>Ok</v>
      </c>
      <c r="B41" s="53" t="str">
        <f t="shared" si="9"/>
        <v>Ok</v>
      </c>
      <c r="C41" s="53" t="str">
        <f t="shared" ca="1" si="10"/>
        <v>Ok</v>
      </c>
      <c r="D41" s="54">
        <f t="shared" si="11"/>
        <v>43035</v>
      </c>
      <c r="E41" s="196"/>
      <c r="F41" s="130"/>
      <c r="G41" s="33" t="s">
        <v>333</v>
      </c>
      <c r="H41" s="91" t="s">
        <v>57</v>
      </c>
      <c r="I41" s="5" t="s">
        <v>334</v>
      </c>
      <c r="J41" s="2" t="s">
        <v>260</v>
      </c>
      <c r="K41" s="6" t="s">
        <v>105</v>
      </c>
      <c r="L41" s="79" t="s">
        <v>335</v>
      </c>
      <c r="M41" s="66"/>
      <c r="N41" s="10" t="s">
        <v>124</v>
      </c>
      <c r="O41" s="25" t="s">
        <v>336</v>
      </c>
      <c r="P41" s="55" t="s">
        <v>88</v>
      </c>
      <c r="Q41" s="55" t="s">
        <v>337</v>
      </c>
      <c r="R41" s="86" t="s">
        <v>338</v>
      </c>
      <c r="S41" s="56">
        <v>43013</v>
      </c>
      <c r="T41" s="56">
        <v>43031</v>
      </c>
      <c r="U41" s="58" t="s">
        <v>66</v>
      </c>
      <c r="V41" s="178" t="s">
        <v>67</v>
      </c>
      <c r="W41" s="180"/>
      <c r="X41" s="146" t="s">
        <v>143</v>
      </c>
      <c r="Y41" s="146"/>
      <c r="Z41" s="146"/>
      <c r="AA41" s="88"/>
      <c r="AB41" s="59">
        <v>43014</v>
      </c>
      <c r="AC41" s="6">
        <v>43035</v>
      </c>
      <c r="AD41" s="6" t="s">
        <v>70</v>
      </c>
      <c r="AE41" s="61"/>
      <c r="AF41" s="6"/>
      <c r="AG41" s="6"/>
      <c r="AH41" s="9"/>
      <c r="AI41" s="6"/>
      <c r="AJ41" s="63"/>
      <c r="AK41" s="63"/>
      <c r="AL41" s="62"/>
      <c r="AM41" s="62"/>
      <c r="AN41" s="62"/>
      <c r="AO41" s="62"/>
      <c r="AP41" s="62"/>
      <c r="AQ41" s="11"/>
      <c r="AR41" s="59"/>
      <c r="AS41" s="59"/>
      <c r="AT41" s="6"/>
      <c r="AU41" s="6"/>
      <c r="AV41" s="6"/>
      <c r="AW41" s="6"/>
      <c r="AX41" s="6"/>
      <c r="AY41" s="6"/>
      <c r="AZ41" s="64"/>
      <c r="BA41" s="6"/>
      <c r="BB41" s="6"/>
      <c r="BC41" s="65"/>
    </row>
    <row r="42" spans="1:55" ht="28.8" hidden="1">
      <c r="A42" s="52" t="str">
        <f t="shared" ca="1" si="8"/>
        <v>Ok</v>
      </c>
      <c r="B42" s="53" t="str">
        <f t="shared" si="9"/>
        <v>Ok</v>
      </c>
      <c r="C42" s="53" t="str">
        <f t="shared" ca="1" si="10"/>
        <v>Ok</v>
      </c>
      <c r="D42" s="54">
        <f t="shared" si="11"/>
        <v>43529</v>
      </c>
      <c r="E42" s="196"/>
      <c r="F42" s="130">
        <v>617</v>
      </c>
      <c r="G42" s="33" t="s">
        <v>339</v>
      </c>
      <c r="H42" s="91" t="s">
        <v>57</v>
      </c>
      <c r="I42" s="5" t="s">
        <v>58</v>
      </c>
      <c r="J42" s="2" t="s">
        <v>59</v>
      </c>
      <c r="K42" s="6" t="s">
        <v>210</v>
      </c>
      <c r="L42" s="79" t="s">
        <v>340</v>
      </c>
      <c r="M42" s="66"/>
      <c r="N42" s="10" t="s">
        <v>63</v>
      </c>
      <c r="O42" s="25" t="s">
        <v>215</v>
      </c>
      <c r="P42" s="55" t="s">
        <v>65</v>
      </c>
      <c r="Q42" s="55" t="s">
        <v>341</v>
      </c>
      <c r="R42" s="86" t="s">
        <v>342</v>
      </c>
      <c r="S42" s="56">
        <v>43011</v>
      </c>
      <c r="T42" s="56">
        <v>43497</v>
      </c>
      <c r="U42" s="58" t="s">
        <v>66</v>
      </c>
      <c r="V42" s="178" t="s">
        <v>67</v>
      </c>
      <c r="W42" s="180"/>
      <c r="X42" s="146" t="s">
        <v>79</v>
      </c>
      <c r="Y42" s="146"/>
      <c r="Z42" s="146"/>
      <c r="AA42" s="88" t="s">
        <v>343</v>
      </c>
      <c r="AB42" s="59">
        <v>43012</v>
      </c>
      <c r="AC42" s="6">
        <v>43529</v>
      </c>
      <c r="AD42" s="6" t="s">
        <v>70</v>
      </c>
      <c r="AE42" s="61"/>
      <c r="AF42" s="6"/>
      <c r="AG42" s="6"/>
      <c r="AH42" s="9"/>
      <c r="AI42" s="6"/>
      <c r="AJ42" s="63"/>
      <c r="AK42" s="63"/>
      <c r="AL42" s="62"/>
      <c r="AM42" s="62"/>
      <c r="AN42" s="62"/>
      <c r="AO42" s="62"/>
      <c r="AP42" s="62"/>
      <c r="AQ42" s="11"/>
      <c r="AR42" s="59"/>
      <c r="AS42" s="59"/>
      <c r="AT42" s="6"/>
      <c r="AU42" s="6"/>
      <c r="AV42" s="6"/>
      <c r="AW42" s="6"/>
      <c r="AX42" s="6"/>
      <c r="AY42" s="6"/>
      <c r="AZ42" s="64"/>
      <c r="BA42" s="6"/>
      <c r="BB42" s="6"/>
      <c r="BC42" s="65"/>
    </row>
    <row r="43" spans="1:55" ht="28.8" hidden="1">
      <c r="A43" s="52" t="str">
        <f t="shared" ca="1" si="8"/>
        <v>Ok</v>
      </c>
      <c r="B43" s="53" t="str">
        <f t="shared" si="9"/>
        <v>Ok</v>
      </c>
      <c r="C43" s="53" t="str">
        <f t="shared" ca="1" si="10"/>
        <v>Ok</v>
      </c>
      <c r="D43" s="54">
        <f t="shared" si="11"/>
        <v>43035</v>
      </c>
      <c r="E43" s="196"/>
      <c r="F43" s="130">
        <v>5</v>
      </c>
      <c r="G43" s="33" t="s">
        <v>344</v>
      </c>
      <c r="H43" s="91" t="s">
        <v>57</v>
      </c>
      <c r="I43" s="5" t="s">
        <v>345</v>
      </c>
      <c r="J43" s="2" t="s">
        <v>260</v>
      </c>
      <c r="K43" s="6" t="s">
        <v>188</v>
      </c>
      <c r="L43" s="79" t="s">
        <v>346</v>
      </c>
      <c r="M43" s="66"/>
      <c r="N43" s="10" t="s">
        <v>63</v>
      </c>
      <c r="O43" s="25" t="s">
        <v>347</v>
      </c>
      <c r="P43" s="55" t="s">
        <v>88</v>
      </c>
      <c r="Q43" s="55" t="s">
        <v>348</v>
      </c>
      <c r="R43" s="86" t="s">
        <v>349</v>
      </c>
      <c r="S43" s="56">
        <v>43018</v>
      </c>
      <c r="T43" s="56">
        <v>43033</v>
      </c>
      <c r="U43" s="58" t="s">
        <v>66</v>
      </c>
      <c r="V43" s="178" t="s">
        <v>67</v>
      </c>
      <c r="W43" s="180"/>
      <c r="X43" s="146" t="s">
        <v>79</v>
      </c>
      <c r="Y43" s="146"/>
      <c r="Z43" s="146"/>
      <c r="AA43" s="88"/>
      <c r="AB43" s="59">
        <v>43020</v>
      </c>
      <c r="AC43" s="6">
        <v>43035</v>
      </c>
      <c r="AD43" s="6" t="s">
        <v>70</v>
      </c>
      <c r="AE43" s="61"/>
      <c r="AF43" s="6"/>
      <c r="AG43" s="6"/>
      <c r="AH43" s="9"/>
      <c r="AI43" s="6"/>
      <c r="AJ43" s="63"/>
      <c r="AK43" s="63"/>
      <c r="AL43" s="62"/>
      <c r="AM43" s="62"/>
      <c r="AN43" s="62"/>
      <c r="AO43" s="62"/>
      <c r="AP43" s="62"/>
      <c r="AQ43" s="11"/>
      <c r="AR43" s="59"/>
      <c r="AS43" s="59"/>
      <c r="AT43" s="6"/>
      <c r="AU43" s="6"/>
      <c r="AV43" s="6"/>
      <c r="AW43" s="6"/>
      <c r="AX43" s="6"/>
      <c r="AY43" s="6"/>
      <c r="AZ43" s="64"/>
      <c r="BA43" s="6"/>
      <c r="BB43" s="6"/>
      <c r="BC43" s="65"/>
    </row>
    <row r="44" spans="1:55" ht="57.6" hidden="1">
      <c r="A44" s="52" t="str">
        <f t="shared" ca="1" si="8"/>
        <v>Ok</v>
      </c>
      <c r="B44" s="53" t="str">
        <f t="shared" si="9"/>
        <v>Ok</v>
      </c>
      <c r="C44" s="53" t="str">
        <f t="shared" ca="1" si="10"/>
        <v>Ok</v>
      </c>
      <c r="D44" s="54">
        <f t="shared" si="11"/>
        <v>45131</v>
      </c>
      <c r="E44" s="308" t="s">
        <v>4015</v>
      </c>
      <c r="F44" s="310">
        <v>2731</v>
      </c>
      <c r="G44" s="313" t="s">
        <v>5459</v>
      </c>
      <c r="H44" s="320" t="s">
        <v>57</v>
      </c>
      <c r="I44" s="171" t="s">
        <v>83</v>
      </c>
      <c r="J44" s="171" t="s">
        <v>84</v>
      </c>
      <c r="K44" s="67" t="s">
        <v>74</v>
      </c>
      <c r="L44" s="332" t="s">
        <v>5471</v>
      </c>
      <c r="M44" s="338" t="s">
        <v>4015</v>
      </c>
      <c r="N44" s="10" t="s">
        <v>63</v>
      </c>
      <c r="O44" s="344" t="s">
        <v>215</v>
      </c>
      <c r="P44" s="55" t="s">
        <v>65</v>
      </c>
      <c r="Q44" s="351" t="s">
        <v>5470</v>
      </c>
      <c r="R44" s="357" t="s">
        <v>5469</v>
      </c>
      <c r="S44" s="367">
        <v>45027</v>
      </c>
      <c r="T44" s="56">
        <v>45075</v>
      </c>
      <c r="U44" s="78" t="s">
        <v>66</v>
      </c>
      <c r="V44" s="197" t="s">
        <v>218</v>
      </c>
      <c r="W44" s="181"/>
      <c r="X44" s="147" t="s">
        <v>79</v>
      </c>
      <c r="Y44" s="373" t="s">
        <v>80</v>
      </c>
      <c r="Z44" s="373"/>
      <c r="AA44" s="375" t="s">
        <v>5755</v>
      </c>
      <c r="AB44" s="59">
        <v>45027</v>
      </c>
      <c r="AC44" s="6">
        <v>45131</v>
      </c>
      <c r="AD44" s="283" t="s">
        <v>70</v>
      </c>
      <c r="AE44" s="382" t="s">
        <v>4015</v>
      </c>
      <c r="AF44" s="384" t="s">
        <v>4015</v>
      </c>
      <c r="AG44" s="384" t="s">
        <v>4015</v>
      </c>
      <c r="AH44" s="384" t="s">
        <v>4015</v>
      </c>
      <c r="AI44" s="384" t="s">
        <v>4015</v>
      </c>
      <c r="AJ44" s="387" t="s">
        <v>4015</v>
      </c>
      <c r="AK44" s="387" t="s">
        <v>4015</v>
      </c>
      <c r="AL44" s="384" t="s">
        <v>4015</v>
      </c>
      <c r="AM44" s="384" t="s">
        <v>4015</v>
      </c>
      <c r="AN44" s="384" t="s">
        <v>4015</v>
      </c>
      <c r="AO44" s="384" t="s">
        <v>4015</v>
      </c>
      <c r="AP44" s="384" t="s">
        <v>4015</v>
      </c>
      <c r="AQ44" s="394" t="s">
        <v>4015</v>
      </c>
      <c r="AR44" s="396" t="s">
        <v>4015</v>
      </c>
      <c r="AS44" s="396" t="s">
        <v>4015</v>
      </c>
      <c r="AT44" s="384" t="s">
        <v>4015</v>
      </c>
      <c r="AU44" s="384" t="s">
        <v>4015</v>
      </c>
      <c r="AV44" s="384" t="s">
        <v>4015</v>
      </c>
      <c r="AW44" s="384" t="s">
        <v>4015</v>
      </c>
      <c r="AX44" s="384" t="s">
        <v>4015</v>
      </c>
      <c r="AY44" s="384" t="s">
        <v>4015</v>
      </c>
      <c r="AZ44" s="387" t="s">
        <v>4015</v>
      </c>
      <c r="BA44" s="384" t="s">
        <v>4015</v>
      </c>
      <c r="BB44" s="384" t="s">
        <v>4015</v>
      </c>
      <c r="BC44" s="398" t="s">
        <v>4015</v>
      </c>
    </row>
    <row r="45" spans="1:55" ht="43.2" hidden="1">
      <c r="A45" s="52" t="str">
        <f t="shared" ca="1" si="8"/>
        <v>Ok</v>
      </c>
      <c r="B45" s="53" t="str">
        <f t="shared" si="9"/>
        <v>Ok</v>
      </c>
      <c r="C45" s="53" t="str">
        <f t="shared" ca="1" si="10"/>
        <v>Ok</v>
      </c>
      <c r="D45" s="54">
        <f t="shared" si="11"/>
        <v>43494</v>
      </c>
      <c r="E45" s="196"/>
      <c r="F45" s="130">
        <v>6</v>
      </c>
      <c r="G45" s="32" t="s">
        <v>355</v>
      </c>
      <c r="H45" s="91" t="s">
        <v>57</v>
      </c>
      <c r="I45" s="5" t="s">
        <v>58</v>
      </c>
      <c r="J45" s="2" t="s">
        <v>59</v>
      </c>
      <c r="K45" s="6" t="s">
        <v>105</v>
      </c>
      <c r="L45" s="127" t="s">
        <v>356</v>
      </c>
      <c r="M45" s="66"/>
      <c r="N45" s="10" t="s">
        <v>63</v>
      </c>
      <c r="O45" s="25" t="s">
        <v>64</v>
      </c>
      <c r="P45" s="55" t="s">
        <v>65</v>
      </c>
      <c r="Q45" s="55" t="s">
        <v>357</v>
      </c>
      <c r="R45" s="86" t="s">
        <v>358</v>
      </c>
      <c r="S45" s="56">
        <v>43024</v>
      </c>
      <c r="T45" s="56">
        <v>43494</v>
      </c>
      <c r="U45" s="58" t="s">
        <v>100</v>
      </c>
      <c r="V45" s="178" t="s">
        <v>67</v>
      </c>
      <c r="W45" s="180"/>
      <c r="X45" s="146" t="s">
        <v>359</v>
      </c>
      <c r="Y45" s="146"/>
      <c r="Z45" s="146"/>
      <c r="AA45" s="89" t="s">
        <v>360</v>
      </c>
      <c r="AB45" s="59">
        <v>43027</v>
      </c>
      <c r="AC45" s="6">
        <v>43494</v>
      </c>
      <c r="AD45" s="6" t="s">
        <v>70</v>
      </c>
      <c r="AE45" s="61" t="s">
        <v>102</v>
      </c>
      <c r="AF45" s="6" t="s">
        <v>103</v>
      </c>
      <c r="AG45" s="67" t="s">
        <v>114</v>
      </c>
      <c r="AH45" s="67" t="s">
        <v>114</v>
      </c>
      <c r="AI45" s="6">
        <v>43308</v>
      </c>
      <c r="AJ45" s="6">
        <v>43312</v>
      </c>
      <c r="AK45" s="141">
        <v>3</v>
      </c>
      <c r="AL45" s="72" t="s">
        <v>114</v>
      </c>
      <c r="AM45" s="72" t="s">
        <v>114</v>
      </c>
      <c r="AN45" s="72" t="s">
        <v>114</v>
      </c>
      <c r="AO45" s="72" t="s">
        <v>114</v>
      </c>
      <c r="AP45" s="72" t="s">
        <v>114</v>
      </c>
      <c r="AQ45" s="11"/>
      <c r="AR45" s="59"/>
      <c r="AS45" s="59"/>
      <c r="AT45" s="6"/>
      <c r="AU45" s="6"/>
      <c r="AV45" s="6"/>
      <c r="AW45" s="6"/>
      <c r="AX45" s="6"/>
      <c r="AY45" s="6"/>
      <c r="AZ45" s="64"/>
      <c r="BA45" s="6"/>
      <c r="BB45" s="6"/>
      <c r="BC45" s="65"/>
    </row>
    <row r="46" spans="1:55" ht="28.8" hidden="1">
      <c r="A46" s="52" t="str">
        <f t="shared" ca="1" si="8"/>
        <v>Ok</v>
      </c>
      <c r="B46" s="53" t="str">
        <f t="shared" si="9"/>
        <v>Ok</v>
      </c>
      <c r="C46" s="53" t="str">
        <f t="shared" ca="1" si="10"/>
        <v>Ok</v>
      </c>
      <c r="D46" s="54">
        <f t="shared" si="11"/>
        <v>43178</v>
      </c>
      <c r="E46" s="196"/>
      <c r="F46" s="130">
        <v>11</v>
      </c>
      <c r="G46" s="32" t="s">
        <v>361</v>
      </c>
      <c r="H46" s="91" t="s">
        <v>57</v>
      </c>
      <c r="I46" s="5" t="s">
        <v>58</v>
      </c>
      <c r="J46" s="2" t="s">
        <v>59</v>
      </c>
      <c r="K46" s="6" t="s">
        <v>210</v>
      </c>
      <c r="L46" s="127" t="s">
        <v>362</v>
      </c>
      <c r="M46" s="66"/>
      <c r="N46" s="10" t="s">
        <v>63</v>
      </c>
      <c r="O46" s="25" t="s">
        <v>87</v>
      </c>
      <c r="P46" s="55" t="s">
        <v>88</v>
      </c>
      <c r="Q46" s="55" t="s">
        <v>363</v>
      </c>
      <c r="R46" s="86" t="s">
        <v>364</v>
      </c>
      <c r="S46" s="56">
        <v>43026</v>
      </c>
      <c r="T46" s="56">
        <v>43070</v>
      </c>
      <c r="U46" s="58" t="s">
        <v>66</v>
      </c>
      <c r="V46" s="178" t="s">
        <v>67</v>
      </c>
      <c r="W46" s="180"/>
      <c r="X46" s="146" t="s">
        <v>365</v>
      </c>
      <c r="Y46" s="146"/>
      <c r="Z46" s="146"/>
      <c r="AA46" s="88"/>
      <c r="AB46" s="59">
        <v>43027</v>
      </c>
      <c r="AC46" s="6">
        <v>43178</v>
      </c>
      <c r="AD46" s="6" t="s">
        <v>70</v>
      </c>
      <c r="AE46" s="61"/>
      <c r="AF46" s="6"/>
      <c r="AG46" s="6"/>
      <c r="AH46" s="9"/>
      <c r="AI46" s="6"/>
      <c r="AJ46" s="63"/>
      <c r="AK46" s="63"/>
      <c r="AL46" s="62"/>
      <c r="AM46" s="62"/>
      <c r="AN46" s="62"/>
      <c r="AO46" s="62"/>
      <c r="AP46" s="62"/>
      <c r="AQ46" s="11"/>
      <c r="AR46" s="59"/>
      <c r="AS46" s="59"/>
      <c r="AT46" s="6"/>
      <c r="AU46" s="6"/>
      <c r="AV46" s="6"/>
      <c r="AW46" s="6"/>
      <c r="AX46" s="6"/>
      <c r="AY46" s="6"/>
      <c r="AZ46" s="64"/>
      <c r="BA46" s="6"/>
      <c r="BB46" s="6"/>
      <c r="BC46" s="65"/>
    </row>
    <row r="47" spans="1:55" ht="28.8" hidden="1">
      <c r="A47" s="52" t="str">
        <f t="shared" ca="1" si="8"/>
        <v>Ok</v>
      </c>
      <c r="B47" s="53" t="str">
        <f t="shared" si="9"/>
        <v>Ok</v>
      </c>
      <c r="C47" s="53" t="str">
        <f t="shared" ca="1" si="10"/>
        <v>Ok</v>
      </c>
      <c r="D47" s="54">
        <f t="shared" si="11"/>
        <v>43028</v>
      </c>
      <c r="E47" s="196"/>
      <c r="F47" s="130">
        <v>12</v>
      </c>
      <c r="G47" s="32" t="s">
        <v>366</v>
      </c>
      <c r="H47" s="91" t="s">
        <v>57</v>
      </c>
      <c r="I47" s="5" t="s">
        <v>367</v>
      </c>
      <c r="J47" s="201" t="s">
        <v>290</v>
      </c>
      <c r="K47" s="6" t="s">
        <v>105</v>
      </c>
      <c r="L47" s="127" t="s">
        <v>368</v>
      </c>
      <c r="M47" s="66"/>
      <c r="N47" s="10" t="s">
        <v>124</v>
      </c>
      <c r="O47" s="25" t="s">
        <v>369</v>
      </c>
      <c r="P47" s="55" t="s">
        <v>88</v>
      </c>
      <c r="Q47" s="55" t="s">
        <v>370</v>
      </c>
      <c r="R47" s="86" t="s">
        <v>371</v>
      </c>
      <c r="S47" s="56">
        <v>43026</v>
      </c>
      <c r="T47" s="56">
        <v>43027</v>
      </c>
      <c r="U47" s="58" t="s">
        <v>66</v>
      </c>
      <c r="V47" s="178" t="s">
        <v>67</v>
      </c>
      <c r="W47" s="180"/>
      <c r="X47" s="146" t="s">
        <v>143</v>
      </c>
      <c r="Y47" s="146"/>
      <c r="Z47" s="146"/>
      <c r="AA47" s="88"/>
      <c r="AB47" s="59">
        <v>43027</v>
      </c>
      <c r="AC47" s="6">
        <v>43028</v>
      </c>
      <c r="AD47" s="6" t="s">
        <v>70</v>
      </c>
      <c r="AE47" s="61"/>
      <c r="AF47" s="6"/>
      <c r="AG47" s="6"/>
      <c r="AH47" s="9"/>
      <c r="AI47" s="6"/>
      <c r="AJ47" s="63"/>
      <c r="AK47" s="63"/>
      <c r="AL47" s="62"/>
      <c r="AM47" s="62"/>
      <c r="AN47" s="62"/>
      <c r="AO47" s="62"/>
      <c r="AP47" s="62"/>
      <c r="AQ47" s="11"/>
      <c r="AR47" s="59"/>
      <c r="AS47" s="59"/>
      <c r="AT47" s="6"/>
      <c r="AU47" s="6"/>
      <c r="AV47" s="6"/>
      <c r="AW47" s="6"/>
      <c r="AX47" s="6"/>
      <c r="AY47" s="6"/>
      <c r="AZ47" s="64"/>
      <c r="BA47" s="6"/>
      <c r="BB47" s="6"/>
      <c r="BC47" s="65"/>
    </row>
    <row r="48" spans="1:55" ht="28.8" hidden="1">
      <c r="A48" s="52" t="str">
        <f t="shared" ca="1" si="8"/>
        <v>Ok</v>
      </c>
      <c r="B48" s="53" t="str">
        <f t="shared" si="9"/>
        <v>Ok</v>
      </c>
      <c r="C48" s="53" t="str">
        <f t="shared" ca="1" si="10"/>
        <v>Ok</v>
      </c>
      <c r="D48" s="54">
        <f t="shared" si="11"/>
        <v>43028</v>
      </c>
      <c r="E48" s="196"/>
      <c r="F48" s="130">
        <v>14</v>
      </c>
      <c r="G48" s="32" t="s">
        <v>372</v>
      </c>
      <c r="H48" s="91" t="s">
        <v>57</v>
      </c>
      <c r="I48" s="5" t="s">
        <v>58</v>
      </c>
      <c r="J48" s="2" t="s">
        <v>59</v>
      </c>
      <c r="K48" s="6" t="s">
        <v>105</v>
      </c>
      <c r="L48" s="127" t="s">
        <v>373</v>
      </c>
      <c r="M48" s="66"/>
      <c r="N48" s="10" t="s">
        <v>124</v>
      </c>
      <c r="O48" s="25" t="s">
        <v>374</v>
      </c>
      <c r="P48" s="55" t="s">
        <v>165</v>
      </c>
      <c r="Q48" s="55" t="s">
        <v>375</v>
      </c>
      <c r="R48" s="86" t="s">
        <v>376</v>
      </c>
      <c r="S48" s="56">
        <v>43026</v>
      </c>
      <c r="T48" s="56">
        <v>43027</v>
      </c>
      <c r="U48" s="58" t="s">
        <v>66</v>
      </c>
      <c r="V48" s="178" t="s">
        <v>67</v>
      </c>
      <c r="W48" s="180"/>
      <c r="X48" s="146" t="s">
        <v>143</v>
      </c>
      <c r="Y48" s="146"/>
      <c r="Z48" s="146"/>
      <c r="AA48" s="88"/>
      <c r="AB48" s="59">
        <v>43027</v>
      </c>
      <c r="AC48" s="6">
        <v>43028</v>
      </c>
      <c r="AD48" s="6" t="s">
        <v>70</v>
      </c>
      <c r="AE48" s="61"/>
      <c r="AF48" s="6"/>
      <c r="AG48" s="6"/>
      <c r="AH48" s="9"/>
      <c r="AI48" s="6"/>
      <c r="AJ48" s="63"/>
      <c r="AK48" s="63"/>
      <c r="AL48" s="62"/>
      <c r="AM48" s="62"/>
      <c r="AN48" s="62"/>
      <c r="AO48" s="62"/>
      <c r="AP48" s="62"/>
      <c r="AQ48" s="11"/>
      <c r="AR48" s="59"/>
      <c r="AS48" s="59"/>
      <c r="AT48" s="6"/>
      <c r="AU48" s="6"/>
      <c r="AV48" s="6"/>
      <c r="AW48" s="6"/>
      <c r="AX48" s="6"/>
      <c r="AY48" s="6"/>
      <c r="AZ48" s="64"/>
      <c r="BA48" s="6"/>
      <c r="BB48" s="6"/>
      <c r="BC48" s="65"/>
    </row>
    <row r="49" spans="1:55" ht="28.8" hidden="1">
      <c r="A49" s="52" t="str">
        <f t="shared" ca="1" si="8"/>
        <v>Ok</v>
      </c>
      <c r="B49" s="53" t="str">
        <f t="shared" si="9"/>
        <v>Ok</v>
      </c>
      <c r="C49" s="53" t="str">
        <f t="shared" ca="1" si="10"/>
        <v>Ok</v>
      </c>
      <c r="D49" s="54">
        <f t="shared" si="11"/>
        <v>43028</v>
      </c>
      <c r="E49" s="196"/>
      <c r="F49" s="130">
        <v>15</v>
      </c>
      <c r="G49" s="32" t="s">
        <v>377</v>
      </c>
      <c r="H49" s="91" t="s">
        <v>57</v>
      </c>
      <c r="I49" s="5" t="s">
        <v>83</v>
      </c>
      <c r="J49" s="2" t="s">
        <v>84</v>
      </c>
      <c r="K49" s="6" t="s">
        <v>261</v>
      </c>
      <c r="L49" s="127" t="s">
        <v>378</v>
      </c>
      <c r="M49" s="66"/>
      <c r="N49" s="10" t="s">
        <v>124</v>
      </c>
      <c r="O49" s="25" t="s">
        <v>97</v>
      </c>
      <c r="P49" s="55" t="s">
        <v>97</v>
      </c>
      <c r="Q49" s="55" t="s">
        <v>379</v>
      </c>
      <c r="R49" s="86" t="s">
        <v>380</v>
      </c>
      <c r="S49" s="56">
        <v>43026</v>
      </c>
      <c r="T49" s="56">
        <v>43027</v>
      </c>
      <c r="U49" s="58" t="s">
        <v>66</v>
      </c>
      <c r="V49" s="178" t="s">
        <v>91</v>
      </c>
      <c r="W49" s="180" t="s">
        <v>92</v>
      </c>
      <c r="X49" s="146" t="s">
        <v>168</v>
      </c>
      <c r="Y49" s="146"/>
      <c r="Z49" s="146"/>
      <c r="AA49" s="88"/>
      <c r="AB49" s="59">
        <v>43027</v>
      </c>
      <c r="AC49" s="6">
        <v>43028</v>
      </c>
      <c r="AD49" s="6" t="s">
        <v>70</v>
      </c>
      <c r="AE49" s="61"/>
      <c r="AF49" s="6"/>
      <c r="AG49" s="6"/>
      <c r="AH49" s="9"/>
      <c r="AI49" s="6"/>
      <c r="AJ49" s="63"/>
      <c r="AK49" s="63"/>
      <c r="AL49" s="62"/>
      <c r="AM49" s="62"/>
      <c r="AN49" s="62"/>
      <c r="AO49" s="62"/>
      <c r="AP49" s="62"/>
      <c r="AQ49" s="11"/>
      <c r="AR49" s="59"/>
      <c r="AS49" s="59"/>
      <c r="AT49" s="6"/>
      <c r="AU49" s="6"/>
      <c r="AV49" s="6"/>
      <c r="AW49" s="6"/>
      <c r="AX49" s="6"/>
      <c r="AY49" s="6"/>
      <c r="AZ49" s="64"/>
      <c r="BA49" s="6"/>
      <c r="BB49" s="6"/>
      <c r="BC49" s="65"/>
    </row>
    <row r="50" spans="1:55" ht="28.8" hidden="1">
      <c r="A50" s="52" t="str">
        <f t="shared" ca="1" si="8"/>
        <v>Ok</v>
      </c>
      <c r="B50" s="53" t="str">
        <f t="shared" si="9"/>
        <v>Ok</v>
      </c>
      <c r="C50" s="53" t="str">
        <f t="shared" ca="1" si="10"/>
        <v>Ok</v>
      </c>
      <c r="D50" s="54">
        <f t="shared" si="11"/>
        <v>43105</v>
      </c>
      <c r="E50" s="196"/>
      <c r="F50" s="130">
        <v>16</v>
      </c>
      <c r="G50" s="32" t="s">
        <v>381</v>
      </c>
      <c r="H50" s="91" t="s">
        <v>57</v>
      </c>
      <c r="I50" s="5" t="s">
        <v>58</v>
      </c>
      <c r="J50" s="2" t="s">
        <v>59</v>
      </c>
      <c r="K50" s="6" t="s">
        <v>105</v>
      </c>
      <c r="L50" s="79" t="s">
        <v>382</v>
      </c>
      <c r="M50" s="66"/>
      <c r="N50" s="10" t="s">
        <v>63</v>
      </c>
      <c r="O50" s="25" t="s">
        <v>383</v>
      </c>
      <c r="P50" s="55" t="s">
        <v>165</v>
      </c>
      <c r="Q50" s="55" t="s">
        <v>384</v>
      </c>
      <c r="R50" s="86" t="s">
        <v>385</v>
      </c>
      <c r="S50" s="56">
        <v>43028</v>
      </c>
      <c r="T50" s="56">
        <v>43035</v>
      </c>
      <c r="U50" s="58" t="s">
        <v>66</v>
      </c>
      <c r="V50" s="178" t="s">
        <v>67</v>
      </c>
      <c r="W50" s="180"/>
      <c r="X50" s="146" t="s">
        <v>365</v>
      </c>
      <c r="Y50" s="146"/>
      <c r="Z50" s="146"/>
      <c r="AA50" s="88" t="s">
        <v>386</v>
      </c>
      <c r="AB50" s="59">
        <v>43034</v>
      </c>
      <c r="AC50" s="6">
        <v>43105</v>
      </c>
      <c r="AD50" s="6" t="s">
        <v>70</v>
      </c>
      <c r="AE50" s="61"/>
      <c r="AF50" s="6"/>
      <c r="AG50" s="6"/>
      <c r="AH50" s="9"/>
      <c r="AI50" s="6"/>
      <c r="AJ50" s="63"/>
      <c r="AK50" s="63"/>
      <c r="AL50" s="62"/>
      <c r="AM50" s="62"/>
      <c r="AN50" s="62"/>
      <c r="AO50" s="62"/>
      <c r="AP50" s="62"/>
      <c r="AQ50" s="11"/>
      <c r="AR50" s="59"/>
      <c r="AS50" s="59"/>
      <c r="AT50" s="6"/>
      <c r="AU50" s="6"/>
      <c r="AV50" s="6"/>
      <c r="AW50" s="6"/>
      <c r="AX50" s="6"/>
      <c r="AY50" s="6"/>
      <c r="AZ50" s="64"/>
      <c r="BA50" s="6"/>
      <c r="BB50" s="6"/>
      <c r="BC50" s="65"/>
    </row>
    <row r="51" spans="1:55" ht="230.4" hidden="1">
      <c r="A51" s="52" t="str">
        <f t="shared" ca="1" si="8"/>
        <v>Ok</v>
      </c>
      <c r="B51" s="53" t="str">
        <f t="shared" si="9"/>
        <v>Ok</v>
      </c>
      <c r="C51" s="53" t="str">
        <f t="shared" ca="1" si="10"/>
        <v>Ok</v>
      </c>
      <c r="D51" s="54">
        <f t="shared" si="11"/>
        <v>45131</v>
      </c>
      <c r="E51" s="308" t="s">
        <v>4015</v>
      </c>
      <c r="F51" s="310">
        <v>2786</v>
      </c>
      <c r="G51" s="313" t="s">
        <v>5618</v>
      </c>
      <c r="H51" s="320" t="s">
        <v>57</v>
      </c>
      <c r="I51" s="171" t="s">
        <v>83</v>
      </c>
      <c r="J51" s="171" t="s">
        <v>84</v>
      </c>
      <c r="K51" s="67" t="s">
        <v>74</v>
      </c>
      <c r="L51" s="332" t="s">
        <v>5661</v>
      </c>
      <c r="M51" s="338"/>
      <c r="N51" s="10" t="s">
        <v>124</v>
      </c>
      <c r="O51" s="344" t="s">
        <v>103</v>
      </c>
      <c r="P51" s="55" t="s">
        <v>65</v>
      </c>
      <c r="Q51" s="351" t="s">
        <v>5637</v>
      </c>
      <c r="R51" s="357" t="s">
        <v>5638</v>
      </c>
      <c r="S51" s="367">
        <v>45086</v>
      </c>
      <c r="T51" s="56">
        <v>45131</v>
      </c>
      <c r="U51" s="78" t="s">
        <v>66</v>
      </c>
      <c r="V51" s="197" t="s">
        <v>218</v>
      </c>
      <c r="W51" s="181"/>
      <c r="X51" s="147" t="s">
        <v>156</v>
      </c>
      <c r="Y51" s="373" t="s">
        <v>80</v>
      </c>
      <c r="Z51" s="373"/>
      <c r="AA51" s="375" t="s">
        <v>5758</v>
      </c>
      <c r="AB51" s="59">
        <v>45086</v>
      </c>
      <c r="AC51" s="6">
        <v>45131</v>
      </c>
      <c r="AD51" s="283" t="s">
        <v>70</v>
      </c>
      <c r="AE51" s="382"/>
      <c r="AF51" s="384"/>
      <c r="AG51" s="384"/>
      <c r="AH51" s="384"/>
      <c r="AI51" s="384"/>
      <c r="AJ51" s="387"/>
      <c r="AK51" s="387"/>
      <c r="AL51" s="384"/>
      <c r="AM51" s="384"/>
      <c r="AN51" s="384"/>
      <c r="AO51" s="384"/>
      <c r="AP51" s="384"/>
      <c r="AQ51" s="394"/>
      <c r="AR51" s="396"/>
      <c r="AS51" s="396"/>
      <c r="AT51" s="384"/>
      <c r="AU51" s="384"/>
      <c r="AV51" s="384"/>
      <c r="AW51" s="384"/>
      <c r="AX51" s="384"/>
      <c r="AY51" s="384"/>
      <c r="AZ51" s="387"/>
      <c r="BA51" s="384"/>
      <c r="BB51" s="384"/>
      <c r="BC51" s="398"/>
    </row>
    <row r="52" spans="1:55" ht="57.6" hidden="1">
      <c r="A52" s="52" t="str">
        <f t="shared" ca="1" si="8"/>
        <v>Ok</v>
      </c>
      <c r="B52" s="53" t="str">
        <f t="shared" si="9"/>
        <v>Ok</v>
      </c>
      <c r="C52" s="53" t="str">
        <f t="shared" ca="1" si="10"/>
        <v>Ok</v>
      </c>
      <c r="D52" s="54">
        <f t="shared" si="11"/>
        <v>44901</v>
      </c>
      <c r="E52" s="196"/>
      <c r="F52" s="130">
        <v>21</v>
      </c>
      <c r="G52" s="32" t="s">
        <v>392</v>
      </c>
      <c r="H52" s="91" t="s">
        <v>57</v>
      </c>
      <c r="I52" s="5" t="s">
        <v>83</v>
      </c>
      <c r="J52" s="2" t="s">
        <v>84</v>
      </c>
      <c r="K52" s="6" t="s">
        <v>210</v>
      </c>
      <c r="L52" s="79" t="s">
        <v>4901</v>
      </c>
      <c r="M52" s="66"/>
      <c r="N52" s="10" t="s">
        <v>63</v>
      </c>
      <c r="O52" s="25" t="s">
        <v>102</v>
      </c>
      <c r="P52" s="55" t="s">
        <v>65</v>
      </c>
      <c r="Q52" s="55" t="s">
        <v>393</v>
      </c>
      <c r="R52" s="86" t="s">
        <v>394</v>
      </c>
      <c r="S52" s="56">
        <v>43031</v>
      </c>
      <c r="T52" s="56">
        <v>44902</v>
      </c>
      <c r="U52" s="175" t="s">
        <v>66</v>
      </c>
      <c r="V52" s="178" t="s">
        <v>218</v>
      </c>
      <c r="W52" s="180"/>
      <c r="X52" s="146" t="s">
        <v>1056</v>
      </c>
      <c r="Y52" s="146"/>
      <c r="Z52" s="146"/>
      <c r="AA52" s="88" t="s">
        <v>5057</v>
      </c>
      <c r="AB52" s="59">
        <v>43034</v>
      </c>
      <c r="AC52" s="6">
        <v>44901</v>
      </c>
      <c r="AD52" s="67" t="s">
        <v>70</v>
      </c>
      <c r="AE52" s="61"/>
      <c r="AF52" s="6"/>
      <c r="AG52" s="6"/>
      <c r="AH52" s="9"/>
      <c r="AI52" s="6"/>
      <c r="AJ52" s="63"/>
      <c r="AK52" s="63"/>
      <c r="AL52" s="62"/>
      <c r="AM52" s="62"/>
      <c r="AN52" s="62"/>
      <c r="AO52" s="62"/>
      <c r="AP52" s="62"/>
      <c r="AQ52" s="11"/>
      <c r="AR52" s="59"/>
      <c r="AS52" s="59"/>
      <c r="AT52" s="6"/>
      <c r="AU52" s="6"/>
      <c r="AV52" s="6"/>
      <c r="AW52" s="6"/>
      <c r="AX52" s="6"/>
      <c r="AY52" s="6"/>
      <c r="AZ52" s="64"/>
      <c r="BA52" s="6"/>
      <c r="BB52" s="6"/>
      <c r="BC52" s="65"/>
    </row>
    <row r="53" spans="1:55" ht="115.2" hidden="1">
      <c r="A53" s="52" t="str">
        <f t="shared" ca="1" si="8"/>
        <v>Ok</v>
      </c>
      <c r="B53" s="53" t="str">
        <f t="shared" si="9"/>
        <v>Ok</v>
      </c>
      <c r="C53" s="53" t="str">
        <f t="shared" ca="1" si="10"/>
        <v>Ok</v>
      </c>
      <c r="D53" s="54">
        <f t="shared" si="11"/>
        <v>43160</v>
      </c>
      <c r="E53" s="196"/>
      <c r="F53" s="130">
        <v>24</v>
      </c>
      <c r="G53" s="32" t="s">
        <v>395</v>
      </c>
      <c r="H53" s="91" t="s">
        <v>159</v>
      </c>
      <c r="I53" s="5" t="s">
        <v>396</v>
      </c>
      <c r="J53" s="2" t="s">
        <v>161</v>
      </c>
      <c r="K53" s="6" t="s">
        <v>188</v>
      </c>
      <c r="L53" s="79" t="s">
        <v>397</v>
      </c>
      <c r="M53" s="66"/>
      <c r="N53" s="10" t="s">
        <v>63</v>
      </c>
      <c r="O53" s="25" t="s">
        <v>102</v>
      </c>
      <c r="P53" s="55" t="s">
        <v>65</v>
      </c>
      <c r="Q53" s="55" t="s">
        <v>398</v>
      </c>
      <c r="R53" s="86" t="s">
        <v>399</v>
      </c>
      <c r="S53" s="56">
        <v>43031</v>
      </c>
      <c r="T53" s="56">
        <v>43116</v>
      </c>
      <c r="U53" s="58" t="s">
        <v>66</v>
      </c>
      <c r="V53" s="178" t="s">
        <v>67</v>
      </c>
      <c r="W53" s="180"/>
      <c r="X53" s="146" t="s">
        <v>168</v>
      </c>
      <c r="Y53" s="146"/>
      <c r="Z53" s="146"/>
      <c r="AA53" s="88" t="s">
        <v>400</v>
      </c>
      <c r="AB53" s="59">
        <v>43034</v>
      </c>
      <c r="AC53" s="6">
        <v>43160</v>
      </c>
      <c r="AD53" s="6" t="s">
        <v>70</v>
      </c>
      <c r="AE53" s="61"/>
      <c r="AF53" s="6"/>
      <c r="AG53" s="6"/>
      <c r="AH53" s="9"/>
      <c r="AI53" s="6"/>
      <c r="AJ53" s="63"/>
      <c r="AK53" s="63"/>
      <c r="AL53" s="62"/>
      <c r="AM53" s="62"/>
      <c r="AN53" s="62"/>
      <c r="AO53" s="62"/>
      <c r="AP53" s="62"/>
      <c r="AQ53" s="11"/>
      <c r="AR53" s="59"/>
      <c r="AS53" s="59"/>
      <c r="AT53" s="6"/>
      <c r="AU53" s="6"/>
      <c r="AV53" s="6"/>
      <c r="AW53" s="6"/>
      <c r="AX53" s="6"/>
      <c r="AY53" s="6"/>
      <c r="AZ53" s="64"/>
      <c r="BA53" s="6"/>
      <c r="BB53" s="6"/>
      <c r="BC53" s="65"/>
    </row>
    <row r="54" spans="1:55" ht="28.8" hidden="1">
      <c r="A54" s="52" t="str">
        <f t="shared" ca="1" si="8"/>
        <v>Ok</v>
      </c>
      <c r="B54" s="53" t="str">
        <f t="shared" si="9"/>
        <v>Ok</v>
      </c>
      <c r="C54" s="53" t="str">
        <f t="shared" ca="1" si="10"/>
        <v>Ok</v>
      </c>
      <c r="D54" s="54">
        <f t="shared" si="11"/>
        <v>43035</v>
      </c>
      <c r="E54" s="196"/>
      <c r="F54" s="130">
        <v>25</v>
      </c>
      <c r="G54" s="32" t="s">
        <v>401</v>
      </c>
      <c r="H54" s="91" t="s">
        <v>57</v>
      </c>
      <c r="I54" s="5" t="s">
        <v>83</v>
      </c>
      <c r="J54" s="2" t="s">
        <v>84</v>
      </c>
      <c r="K54" s="6" t="s">
        <v>210</v>
      </c>
      <c r="L54" s="79" t="s">
        <v>402</v>
      </c>
      <c r="M54" s="66"/>
      <c r="N54" s="10" t="s">
        <v>124</v>
      </c>
      <c r="O54" s="25" t="s">
        <v>374</v>
      </c>
      <c r="P54" s="55" t="s">
        <v>165</v>
      </c>
      <c r="Q54" s="55" t="s">
        <v>403</v>
      </c>
      <c r="R54" s="86" t="s">
        <v>404</v>
      </c>
      <c r="S54" s="56">
        <v>43032</v>
      </c>
      <c r="T54" s="56">
        <f>+S54</f>
        <v>43032</v>
      </c>
      <c r="U54" s="58" t="s">
        <v>66</v>
      </c>
      <c r="V54" s="178" t="s">
        <v>91</v>
      </c>
      <c r="W54" s="180" t="s">
        <v>92</v>
      </c>
      <c r="X54" s="146" t="s">
        <v>143</v>
      </c>
      <c r="Y54" s="146"/>
      <c r="Z54" s="146"/>
      <c r="AA54" s="88" t="s">
        <v>405</v>
      </c>
      <c r="AB54" s="59">
        <v>43034</v>
      </c>
      <c r="AC54" s="6">
        <v>43035</v>
      </c>
      <c r="AD54" s="6" t="s">
        <v>70</v>
      </c>
      <c r="AE54" s="61"/>
      <c r="AF54" s="6"/>
      <c r="AG54" s="6"/>
      <c r="AH54" s="9"/>
      <c r="AI54" s="6"/>
      <c r="AJ54" s="63"/>
      <c r="AK54" s="63"/>
      <c r="AL54" s="62"/>
      <c r="AM54" s="62"/>
      <c r="AN54" s="62"/>
      <c r="AO54" s="62"/>
      <c r="AP54" s="62"/>
      <c r="AQ54" s="11"/>
      <c r="AR54" s="59"/>
      <c r="AS54" s="59"/>
      <c r="AT54" s="6"/>
      <c r="AU54" s="6"/>
      <c r="AV54" s="6"/>
      <c r="AW54" s="6"/>
      <c r="AX54" s="6"/>
      <c r="AY54" s="6"/>
      <c r="AZ54" s="64"/>
      <c r="BA54" s="6"/>
      <c r="BB54" s="6"/>
      <c r="BC54" s="65"/>
    </row>
    <row r="55" spans="1:55" ht="102" hidden="1" customHeight="1">
      <c r="A55" s="52" t="str">
        <f t="shared" ca="1" si="8"/>
        <v>Ok</v>
      </c>
      <c r="B55" s="53" t="str">
        <f t="shared" si="9"/>
        <v>Ok</v>
      </c>
      <c r="C55" s="53" t="str">
        <f t="shared" ca="1" si="10"/>
        <v>Ok</v>
      </c>
      <c r="D55" s="54">
        <f t="shared" si="11"/>
        <v>44826</v>
      </c>
      <c r="E55" s="196"/>
      <c r="F55" s="130">
        <v>27</v>
      </c>
      <c r="G55" s="32" t="s">
        <v>406</v>
      </c>
      <c r="H55" s="91" t="s">
        <v>57</v>
      </c>
      <c r="I55" s="5" t="s">
        <v>58</v>
      </c>
      <c r="J55" s="2" t="s">
        <v>59</v>
      </c>
      <c r="K55" s="6" t="s">
        <v>210</v>
      </c>
      <c r="L55" s="79" t="s">
        <v>4433</v>
      </c>
      <c r="M55" s="66"/>
      <c r="N55" s="10" t="s">
        <v>63</v>
      </c>
      <c r="O55" s="25" t="s">
        <v>316</v>
      </c>
      <c r="P55" s="55" t="s">
        <v>165</v>
      </c>
      <c r="Q55" s="55" t="s">
        <v>408</v>
      </c>
      <c r="R55" s="86" t="s">
        <v>409</v>
      </c>
      <c r="S55" s="56">
        <v>43034</v>
      </c>
      <c r="T55" s="56">
        <v>44826</v>
      </c>
      <c r="U55" s="58" t="s">
        <v>100</v>
      </c>
      <c r="V55" s="178" t="s">
        <v>218</v>
      </c>
      <c r="W55" s="180"/>
      <c r="X55" s="146" t="s">
        <v>101</v>
      </c>
      <c r="Y55" s="146"/>
      <c r="Z55" s="146"/>
      <c r="AA55" s="89" t="s">
        <v>4721</v>
      </c>
      <c r="AB55" s="59">
        <v>43034</v>
      </c>
      <c r="AC55" s="6">
        <v>44826</v>
      </c>
      <c r="AD55" s="67" t="s">
        <v>70</v>
      </c>
      <c r="AE55" s="61"/>
      <c r="AF55" s="6"/>
      <c r="AG55" s="6"/>
      <c r="AH55" s="9"/>
      <c r="AI55" s="6"/>
      <c r="AJ55" s="63"/>
      <c r="AK55" s="63"/>
      <c r="AL55" s="62"/>
      <c r="AM55" s="62"/>
      <c r="AN55" s="62"/>
      <c r="AO55" s="62"/>
      <c r="AP55" s="62"/>
      <c r="AQ55" s="11"/>
      <c r="AR55" s="59"/>
      <c r="AS55" s="59"/>
      <c r="AT55" s="6"/>
      <c r="AU55" s="6"/>
      <c r="AV55" s="6"/>
      <c r="AW55" s="6"/>
      <c r="AX55" s="6"/>
      <c r="AY55" s="6"/>
      <c r="AZ55" s="64"/>
      <c r="BA55" s="6"/>
      <c r="BB55" s="6"/>
      <c r="BC55" s="65"/>
    </row>
    <row r="56" spans="1:55" ht="43.2" hidden="1">
      <c r="A56" s="52" t="str">
        <f t="shared" ca="1" si="8"/>
        <v>Ok</v>
      </c>
      <c r="B56" s="53" t="str">
        <f t="shared" si="9"/>
        <v>Ok</v>
      </c>
      <c r="C56" s="53" t="str">
        <f t="shared" ca="1" si="10"/>
        <v>Ok</v>
      </c>
      <c r="D56" s="54">
        <f t="shared" si="11"/>
        <v>43126</v>
      </c>
      <c r="E56" s="196"/>
      <c r="F56" s="130">
        <v>28</v>
      </c>
      <c r="G56" s="32" t="s">
        <v>410</v>
      </c>
      <c r="H56" s="91" t="s">
        <v>57</v>
      </c>
      <c r="I56" s="5" t="s">
        <v>58</v>
      </c>
      <c r="J56" s="2" t="s">
        <v>59</v>
      </c>
      <c r="K56" s="6" t="s">
        <v>210</v>
      </c>
      <c r="L56" s="79" t="s">
        <v>411</v>
      </c>
      <c r="M56" s="66"/>
      <c r="N56" s="10" t="s">
        <v>63</v>
      </c>
      <c r="O56" s="25" t="s">
        <v>215</v>
      </c>
      <c r="P56" s="55" t="s">
        <v>65</v>
      </c>
      <c r="Q56" s="55" t="s">
        <v>412</v>
      </c>
      <c r="R56" s="86" t="s">
        <v>413</v>
      </c>
      <c r="S56" s="56">
        <v>43033</v>
      </c>
      <c r="T56" s="56">
        <v>43066</v>
      </c>
      <c r="U56" s="58" t="s">
        <v>66</v>
      </c>
      <c r="V56" s="178" t="s">
        <v>67</v>
      </c>
      <c r="W56" s="180"/>
      <c r="X56" s="146" t="s">
        <v>79</v>
      </c>
      <c r="Y56" s="146"/>
      <c r="Z56" s="146"/>
      <c r="AA56" s="88" t="s">
        <v>414</v>
      </c>
      <c r="AB56" s="59">
        <v>43034</v>
      </c>
      <c r="AC56" s="6">
        <v>43126</v>
      </c>
      <c r="AD56" s="6" t="s">
        <v>70</v>
      </c>
      <c r="AE56" s="61"/>
      <c r="AF56" s="6"/>
      <c r="AG56" s="6"/>
      <c r="AH56" s="9"/>
      <c r="AI56" s="6"/>
      <c r="AJ56" s="63"/>
      <c r="AK56" s="63"/>
      <c r="AL56" s="62"/>
      <c r="AM56" s="62"/>
      <c r="AN56" s="62"/>
      <c r="AO56" s="62"/>
      <c r="AP56" s="62"/>
      <c r="AQ56" s="11"/>
      <c r="AR56" s="59"/>
      <c r="AS56" s="59"/>
      <c r="AT56" s="6"/>
      <c r="AU56" s="6"/>
      <c r="AV56" s="6"/>
      <c r="AW56" s="6"/>
      <c r="AX56" s="6"/>
      <c r="AY56" s="6"/>
      <c r="AZ56" s="64"/>
      <c r="BA56" s="6"/>
      <c r="BB56" s="6"/>
      <c r="BC56" s="65"/>
    </row>
    <row r="57" spans="1:55" ht="28.8" hidden="1">
      <c r="A57" s="52" t="str">
        <f t="shared" ca="1" si="8"/>
        <v>Ok</v>
      </c>
      <c r="B57" s="53" t="str">
        <f t="shared" si="9"/>
        <v>Ok</v>
      </c>
      <c r="C57" s="53" t="str">
        <f t="shared" ca="1" si="10"/>
        <v>Ok</v>
      </c>
      <c r="D57" s="54">
        <f t="shared" si="11"/>
        <v>43042</v>
      </c>
      <c r="E57" s="196"/>
      <c r="F57" s="130">
        <v>29</v>
      </c>
      <c r="G57" s="32" t="s">
        <v>415</v>
      </c>
      <c r="H57" s="91" t="s">
        <v>57</v>
      </c>
      <c r="I57" s="5" t="s">
        <v>289</v>
      </c>
      <c r="J57" s="201" t="s">
        <v>290</v>
      </c>
      <c r="K57" s="6" t="s">
        <v>105</v>
      </c>
      <c r="L57" s="79" t="s">
        <v>416</v>
      </c>
      <c r="M57" s="66"/>
      <c r="N57" s="10" t="s">
        <v>63</v>
      </c>
      <c r="O57" s="25" t="s">
        <v>417</v>
      </c>
      <c r="P57" s="55" t="s">
        <v>165</v>
      </c>
      <c r="Q57" s="55" t="s">
        <v>418</v>
      </c>
      <c r="R57" s="86" t="s">
        <v>419</v>
      </c>
      <c r="S57" s="56">
        <v>43033</v>
      </c>
      <c r="T57" s="56">
        <f>+S57</f>
        <v>43033</v>
      </c>
      <c r="U57" s="58" t="s">
        <v>66</v>
      </c>
      <c r="V57" s="178" t="s">
        <v>67</v>
      </c>
      <c r="W57" s="180"/>
      <c r="X57" s="146" t="s">
        <v>143</v>
      </c>
      <c r="Y57" s="146"/>
      <c r="Z57" s="146"/>
      <c r="AA57" s="88"/>
      <c r="AB57" s="59">
        <v>43034</v>
      </c>
      <c r="AC57" s="6">
        <v>43042</v>
      </c>
      <c r="AD57" s="6" t="s">
        <v>70</v>
      </c>
      <c r="AE57" s="61"/>
      <c r="AF57" s="6"/>
      <c r="AG57" s="6"/>
      <c r="AH57" s="9"/>
      <c r="AI57" s="6"/>
      <c r="AJ57" s="63"/>
      <c r="AK57" s="63"/>
      <c r="AL57" s="62"/>
      <c r="AM57" s="62"/>
      <c r="AN57" s="62"/>
      <c r="AO57" s="62"/>
      <c r="AP57" s="62"/>
      <c r="AQ57" s="11"/>
      <c r="AR57" s="59"/>
      <c r="AS57" s="59"/>
      <c r="AT57" s="6"/>
      <c r="AU57" s="6"/>
      <c r="AV57" s="6"/>
      <c r="AW57" s="6"/>
      <c r="AX57" s="6"/>
      <c r="AY57" s="6"/>
      <c r="AZ57" s="64"/>
      <c r="BA57" s="6"/>
      <c r="BB57" s="6"/>
      <c r="BC57" s="65"/>
    </row>
    <row r="58" spans="1:55" ht="28.8" hidden="1">
      <c r="A58" s="52" t="str">
        <f t="shared" ca="1" si="8"/>
        <v>Ok</v>
      </c>
      <c r="B58" s="53" t="str">
        <f t="shared" si="9"/>
        <v>Ok</v>
      </c>
      <c r="C58" s="53" t="str">
        <f t="shared" ca="1" si="10"/>
        <v>Ok</v>
      </c>
      <c r="D58" s="54">
        <f t="shared" si="11"/>
        <v>43042</v>
      </c>
      <c r="E58" s="196"/>
      <c r="F58" s="130">
        <v>19</v>
      </c>
      <c r="G58" s="33" t="s">
        <v>420</v>
      </c>
      <c r="H58" s="91" t="s">
        <v>57</v>
      </c>
      <c r="I58" s="5" t="s">
        <v>137</v>
      </c>
      <c r="J58" s="5" t="s">
        <v>137</v>
      </c>
      <c r="K58" s="6" t="s">
        <v>261</v>
      </c>
      <c r="L58" s="127" t="s">
        <v>421</v>
      </c>
      <c r="M58" s="66"/>
      <c r="N58" s="10" t="s">
        <v>124</v>
      </c>
      <c r="O58" s="25" t="s">
        <v>422</v>
      </c>
      <c r="P58" s="55" t="s">
        <v>65</v>
      </c>
      <c r="Q58" s="55" t="s">
        <v>423</v>
      </c>
      <c r="R58" s="86" t="s">
        <v>424</v>
      </c>
      <c r="S58" s="56">
        <v>43028</v>
      </c>
      <c r="T58" s="56">
        <v>43039</v>
      </c>
      <c r="U58" s="58" t="s">
        <v>66</v>
      </c>
      <c r="V58" s="178" t="s">
        <v>67</v>
      </c>
      <c r="W58" s="180"/>
      <c r="X58" s="146" t="s">
        <v>168</v>
      </c>
      <c r="Y58" s="146"/>
      <c r="Z58" s="146"/>
      <c r="AA58" s="88"/>
      <c r="AB58" s="59">
        <v>43041</v>
      </c>
      <c r="AC58" s="6">
        <v>43042</v>
      </c>
      <c r="AD58" s="6" t="s">
        <v>70</v>
      </c>
      <c r="AE58" s="61"/>
      <c r="AF58" s="6"/>
      <c r="AG58" s="6"/>
      <c r="AH58" s="9"/>
      <c r="AI58" s="6"/>
      <c r="AJ58" s="63"/>
      <c r="AK58" s="63"/>
      <c r="AL58" s="62"/>
      <c r="AM58" s="62"/>
      <c r="AN58" s="62"/>
      <c r="AO58" s="62"/>
      <c r="AP58" s="62"/>
      <c r="AQ58" s="11"/>
      <c r="AR58" s="59"/>
      <c r="AS58" s="59"/>
      <c r="AT58" s="6"/>
      <c r="AU58" s="6"/>
      <c r="AV58" s="6"/>
      <c r="AW58" s="6"/>
      <c r="AX58" s="6"/>
      <c r="AY58" s="6"/>
      <c r="AZ58" s="64"/>
      <c r="BA58" s="6"/>
      <c r="BB58" s="6"/>
      <c r="BC58" s="65"/>
    </row>
    <row r="59" spans="1:55" ht="28.8" hidden="1">
      <c r="A59" s="52" t="str">
        <f t="shared" ca="1" si="8"/>
        <v>Ok</v>
      </c>
      <c r="B59" s="53" t="str">
        <f t="shared" si="9"/>
        <v>Ok</v>
      </c>
      <c r="C59" s="53" t="str">
        <f t="shared" ca="1" si="10"/>
        <v>Ok</v>
      </c>
      <c r="D59" s="54">
        <f t="shared" si="11"/>
        <v>43063</v>
      </c>
      <c r="E59" s="196"/>
      <c r="F59" s="130">
        <v>23</v>
      </c>
      <c r="G59" s="33" t="s">
        <v>425</v>
      </c>
      <c r="H59" s="91" t="s">
        <v>57</v>
      </c>
      <c r="I59" s="5" t="s">
        <v>334</v>
      </c>
      <c r="J59" s="2" t="s">
        <v>260</v>
      </c>
      <c r="K59" s="6" t="s">
        <v>74</v>
      </c>
      <c r="L59" s="127" t="s">
        <v>426</v>
      </c>
      <c r="M59" s="66"/>
      <c r="N59" s="10" t="s">
        <v>124</v>
      </c>
      <c r="O59" s="25" t="s">
        <v>64</v>
      </c>
      <c r="P59" s="55" t="s">
        <v>65</v>
      </c>
      <c r="Q59" s="55" t="s">
        <v>427</v>
      </c>
      <c r="R59" s="86" t="s">
        <v>428</v>
      </c>
      <c r="S59" s="56">
        <v>43032</v>
      </c>
      <c r="T59" s="56">
        <v>43060</v>
      </c>
      <c r="U59" s="58" t="s">
        <v>66</v>
      </c>
      <c r="V59" s="178" t="s">
        <v>67</v>
      </c>
      <c r="W59" s="180"/>
      <c r="X59" s="146" t="s">
        <v>79</v>
      </c>
      <c r="Y59" s="146"/>
      <c r="Z59" s="146"/>
      <c r="AA59" s="88"/>
      <c r="AB59" s="59">
        <v>43041</v>
      </c>
      <c r="AC59" s="6">
        <v>43063</v>
      </c>
      <c r="AD59" s="6" t="s">
        <v>70</v>
      </c>
      <c r="AE59" s="61"/>
      <c r="AF59" s="6"/>
      <c r="AG59" s="6"/>
      <c r="AH59" s="9"/>
      <c r="AI59" s="6"/>
      <c r="AJ59" s="63"/>
      <c r="AK59" s="63"/>
      <c r="AL59" s="62"/>
      <c r="AM59" s="62"/>
      <c r="AN59" s="62"/>
      <c r="AO59" s="62"/>
      <c r="AP59" s="62"/>
      <c r="AQ59" s="11"/>
      <c r="AR59" s="59"/>
      <c r="AS59" s="59"/>
      <c r="AT59" s="6"/>
      <c r="AU59" s="6"/>
      <c r="AV59" s="6"/>
      <c r="AW59" s="6"/>
      <c r="AX59" s="6"/>
      <c r="AY59" s="6"/>
      <c r="AZ59" s="64"/>
      <c r="BA59" s="6"/>
      <c r="BB59" s="6"/>
      <c r="BC59" s="65"/>
    </row>
    <row r="60" spans="1:55" ht="28.8" hidden="1">
      <c r="A60" s="52" t="str">
        <f t="shared" ca="1" si="8"/>
        <v>Ok</v>
      </c>
      <c r="B60" s="53" t="str">
        <f t="shared" si="9"/>
        <v>Ok</v>
      </c>
      <c r="C60" s="53" t="str">
        <f t="shared" ca="1" si="10"/>
        <v>Ok</v>
      </c>
      <c r="D60" s="54">
        <f t="shared" si="11"/>
        <v>43042</v>
      </c>
      <c r="E60" s="196"/>
      <c r="F60" s="130">
        <v>33</v>
      </c>
      <c r="G60" s="33" t="s">
        <v>429</v>
      </c>
      <c r="H60" s="91" t="s">
        <v>159</v>
      </c>
      <c r="I60" s="5" t="s">
        <v>430</v>
      </c>
      <c r="J60" s="2" t="s">
        <v>431</v>
      </c>
      <c r="K60" s="6" t="s">
        <v>105</v>
      </c>
      <c r="L60" s="127" t="s">
        <v>432</v>
      </c>
      <c r="M60" s="66"/>
      <c r="N60" s="10" t="s">
        <v>63</v>
      </c>
      <c r="O60" s="25" t="s">
        <v>433</v>
      </c>
      <c r="P60" s="55" t="s">
        <v>88</v>
      </c>
      <c r="Q60" s="55" t="s">
        <v>433</v>
      </c>
      <c r="R60" s="86" t="s">
        <v>434</v>
      </c>
      <c r="S60" s="56">
        <v>43031</v>
      </c>
      <c r="T60" s="56">
        <v>43031</v>
      </c>
      <c r="U60" s="58" t="s">
        <v>66</v>
      </c>
      <c r="V60" s="178" t="s">
        <v>67</v>
      </c>
      <c r="W60" s="180"/>
      <c r="X60" s="146" t="s">
        <v>143</v>
      </c>
      <c r="Y60" s="146"/>
      <c r="Z60" s="146"/>
      <c r="AA60" s="88"/>
      <c r="AB60" s="59">
        <v>43041</v>
      </c>
      <c r="AC60" s="6">
        <v>43042</v>
      </c>
      <c r="AD60" s="6" t="s">
        <v>70</v>
      </c>
      <c r="AE60" s="61"/>
      <c r="AF60" s="6"/>
      <c r="AG60" s="6"/>
      <c r="AH60" s="9"/>
      <c r="AI60" s="6"/>
      <c r="AJ60" s="63"/>
      <c r="AK60" s="63"/>
      <c r="AL60" s="62"/>
      <c r="AM60" s="62"/>
      <c r="AN60" s="62"/>
      <c r="AO60" s="62"/>
      <c r="AP60" s="62"/>
      <c r="AQ60" s="11"/>
      <c r="AR60" s="59"/>
      <c r="AS60" s="59"/>
      <c r="AT60" s="6"/>
      <c r="AU60" s="6"/>
      <c r="AV60" s="6"/>
      <c r="AW60" s="6"/>
      <c r="AX60" s="6"/>
      <c r="AY60" s="6"/>
      <c r="AZ60" s="64"/>
      <c r="BA60" s="6"/>
      <c r="BB60" s="6"/>
      <c r="BC60" s="65"/>
    </row>
    <row r="61" spans="1:55" ht="28.8" hidden="1">
      <c r="A61" s="52" t="str">
        <f t="shared" ca="1" si="8"/>
        <v>Ok</v>
      </c>
      <c r="B61" s="53" t="str">
        <f t="shared" si="9"/>
        <v>Ok</v>
      </c>
      <c r="C61" s="53" t="str">
        <f t="shared" ca="1" si="10"/>
        <v>Ok</v>
      </c>
      <c r="D61" s="54">
        <f t="shared" si="11"/>
        <v>43042</v>
      </c>
      <c r="E61" s="196"/>
      <c r="F61" s="130">
        <v>37</v>
      </c>
      <c r="G61" s="33" t="s">
        <v>435</v>
      </c>
      <c r="H61" s="91" t="s">
        <v>57</v>
      </c>
      <c r="I61" s="5" t="s">
        <v>436</v>
      </c>
      <c r="J61" s="2" t="s">
        <v>437</v>
      </c>
      <c r="K61" s="6" t="s">
        <v>105</v>
      </c>
      <c r="L61" s="127" t="s">
        <v>438</v>
      </c>
      <c r="M61" s="66"/>
      <c r="N61" s="10" t="s">
        <v>124</v>
      </c>
      <c r="O61" s="25" t="s">
        <v>292</v>
      </c>
      <c r="P61" s="55" t="s">
        <v>65</v>
      </c>
      <c r="Q61" s="55" t="s">
        <v>439</v>
      </c>
      <c r="R61" s="86" t="s">
        <v>440</v>
      </c>
      <c r="S61" s="56">
        <v>43035</v>
      </c>
      <c r="T61" s="56">
        <v>43035</v>
      </c>
      <c r="U61" s="58" t="s">
        <v>66</v>
      </c>
      <c r="V61" s="178" t="s">
        <v>67</v>
      </c>
      <c r="W61" s="180"/>
      <c r="X61" s="146" t="s">
        <v>79</v>
      </c>
      <c r="Y61" s="146"/>
      <c r="Z61" s="146"/>
      <c r="AA61" s="88"/>
      <c r="AB61" s="59">
        <v>43041</v>
      </c>
      <c r="AC61" s="6">
        <v>43042</v>
      </c>
      <c r="AD61" s="6" t="s">
        <v>70</v>
      </c>
      <c r="AE61" s="61"/>
      <c r="AF61" s="6"/>
      <c r="AG61" s="6"/>
      <c r="AH61" s="9"/>
      <c r="AI61" s="6"/>
      <c r="AJ61" s="63"/>
      <c r="AK61" s="63"/>
      <c r="AL61" s="62"/>
      <c r="AM61" s="62"/>
      <c r="AN61" s="62"/>
      <c r="AO61" s="62"/>
      <c r="AP61" s="62"/>
      <c r="AQ61" s="11"/>
      <c r="AR61" s="59"/>
      <c r="AS61" s="59"/>
      <c r="AT61" s="6"/>
      <c r="AU61" s="6"/>
      <c r="AV61" s="6"/>
      <c r="AW61" s="6"/>
      <c r="AX61" s="6"/>
      <c r="AY61" s="6"/>
      <c r="AZ61" s="64"/>
      <c r="BA61" s="6"/>
      <c r="BB61" s="6"/>
      <c r="BC61" s="65"/>
    </row>
    <row r="62" spans="1:55" ht="28.8" hidden="1">
      <c r="A62" s="52" t="str">
        <f t="shared" ca="1" si="8"/>
        <v>Ok</v>
      </c>
      <c r="B62" s="53" t="str">
        <f t="shared" si="9"/>
        <v>Ok</v>
      </c>
      <c r="C62" s="53" t="str">
        <f t="shared" ca="1" si="10"/>
        <v>Ok</v>
      </c>
      <c r="D62" s="54">
        <f t="shared" si="11"/>
        <v>43307</v>
      </c>
      <c r="E62" s="196"/>
      <c r="F62" s="130">
        <v>39</v>
      </c>
      <c r="G62" s="33" t="s">
        <v>441</v>
      </c>
      <c r="H62" s="91" t="s">
        <v>57</v>
      </c>
      <c r="I62" s="5" t="s">
        <v>58</v>
      </c>
      <c r="J62" s="2" t="s">
        <v>59</v>
      </c>
      <c r="K62" s="6" t="s">
        <v>210</v>
      </c>
      <c r="L62" s="127" t="s">
        <v>442</v>
      </c>
      <c r="M62" s="66"/>
      <c r="N62" s="10" t="s">
        <v>63</v>
      </c>
      <c r="O62" s="25" t="s">
        <v>215</v>
      </c>
      <c r="P62" s="55" t="s">
        <v>65</v>
      </c>
      <c r="Q62" s="55" t="s">
        <v>443</v>
      </c>
      <c r="R62" s="86" t="s">
        <v>444</v>
      </c>
      <c r="S62" s="56">
        <v>43041</v>
      </c>
      <c r="T62" s="56">
        <v>43293</v>
      </c>
      <c r="U62" s="58" t="s">
        <v>100</v>
      </c>
      <c r="V62" s="178" t="s">
        <v>67</v>
      </c>
      <c r="W62" s="180"/>
      <c r="X62" s="146" t="s">
        <v>101</v>
      </c>
      <c r="Y62" s="146"/>
      <c r="Z62" s="146"/>
      <c r="AA62" s="88" t="s">
        <v>445</v>
      </c>
      <c r="AB62" s="59">
        <v>43041</v>
      </c>
      <c r="AC62" s="6">
        <v>43307</v>
      </c>
      <c r="AD62" s="6" t="s">
        <v>70</v>
      </c>
      <c r="AE62" s="61" t="s">
        <v>215</v>
      </c>
      <c r="AF62" s="6" t="s">
        <v>284</v>
      </c>
      <c r="AG62" s="6" t="s">
        <v>114</v>
      </c>
      <c r="AH62" s="9" t="s">
        <v>114</v>
      </c>
      <c r="AI62" s="6" t="s">
        <v>446</v>
      </c>
      <c r="AJ62" s="6" t="s">
        <v>446</v>
      </c>
      <c r="AK62" s="6" t="s">
        <v>446</v>
      </c>
      <c r="AL62" s="6" t="s">
        <v>446</v>
      </c>
      <c r="AM62" s="6" t="s">
        <v>446</v>
      </c>
      <c r="AN62" s="6" t="s">
        <v>446</v>
      </c>
      <c r="AO62" s="6" t="s">
        <v>446</v>
      </c>
      <c r="AP62" s="62" t="s">
        <v>114</v>
      </c>
      <c r="AQ62" s="11"/>
      <c r="AR62" s="59"/>
      <c r="AS62" s="59"/>
      <c r="AT62" s="6"/>
      <c r="AU62" s="6"/>
      <c r="AV62" s="6"/>
      <c r="AW62" s="6"/>
      <c r="AX62" s="6"/>
      <c r="AY62" s="6"/>
      <c r="AZ62" s="64"/>
      <c r="BA62" s="6"/>
      <c r="BB62" s="6"/>
      <c r="BC62" s="65"/>
    </row>
    <row r="63" spans="1:55" ht="273.60000000000002" hidden="1">
      <c r="A63" s="52" t="str">
        <f t="shared" ca="1" si="8"/>
        <v>Ok</v>
      </c>
      <c r="B63" s="53" t="str">
        <f t="shared" si="9"/>
        <v>Ok</v>
      </c>
      <c r="C63" s="53" t="str">
        <f t="shared" ca="1" si="10"/>
        <v>Ok</v>
      </c>
      <c r="D63" s="54">
        <f t="shared" si="11"/>
        <v>45376</v>
      </c>
      <c r="E63" s="426" t="s">
        <v>4015</v>
      </c>
      <c r="F63" s="310">
        <f>+F62+1</f>
        <v>40</v>
      </c>
      <c r="G63" s="313" t="s">
        <v>6352</v>
      </c>
      <c r="H63" s="415" t="s">
        <v>57</v>
      </c>
      <c r="I63" s="171" t="s">
        <v>58</v>
      </c>
      <c r="J63" s="171" t="s">
        <v>59</v>
      </c>
      <c r="K63" s="67" t="s">
        <v>210</v>
      </c>
      <c r="L63" s="332" t="s">
        <v>5912</v>
      </c>
      <c r="M63" s="338"/>
      <c r="N63" s="140" t="s">
        <v>124</v>
      </c>
      <c r="O63" s="344" t="s">
        <v>103</v>
      </c>
      <c r="P63" s="77" t="s">
        <v>65</v>
      </c>
      <c r="Q63" s="351" t="s">
        <v>5749</v>
      </c>
      <c r="R63" s="416" t="s">
        <v>5750</v>
      </c>
      <c r="S63" s="367">
        <v>45124</v>
      </c>
      <c r="T63" s="69">
        <v>45376</v>
      </c>
      <c r="U63" s="78" t="s">
        <v>66</v>
      </c>
      <c r="V63" s="197" t="s">
        <v>218</v>
      </c>
      <c r="W63" s="181"/>
      <c r="X63" s="147" t="s">
        <v>1578</v>
      </c>
      <c r="Y63" s="373"/>
      <c r="Z63" s="373"/>
      <c r="AA63" s="375" t="s">
        <v>6696</v>
      </c>
      <c r="AB63" s="70">
        <v>45124</v>
      </c>
      <c r="AC63" s="67">
        <v>45376</v>
      </c>
      <c r="AD63" s="67" t="s">
        <v>70</v>
      </c>
      <c r="AE63" s="382"/>
      <c r="AF63" s="384"/>
      <c r="AG63" s="384"/>
      <c r="AH63" s="384"/>
      <c r="AI63" s="384"/>
      <c r="AJ63" s="387"/>
      <c r="AK63" s="387"/>
      <c r="AL63" s="384"/>
      <c r="AM63" s="384"/>
      <c r="AN63" s="384"/>
      <c r="AO63" s="384"/>
      <c r="AP63" s="384"/>
      <c r="AQ63" s="394"/>
      <c r="AR63" s="396"/>
      <c r="AS63" s="396"/>
      <c r="AT63" s="384"/>
      <c r="AU63" s="384"/>
      <c r="AV63" s="384"/>
      <c r="AW63" s="384"/>
      <c r="AX63" s="384"/>
      <c r="AY63" s="384"/>
      <c r="AZ63" s="387"/>
      <c r="BA63" s="384"/>
      <c r="BB63" s="384"/>
      <c r="BC63" s="398"/>
    </row>
    <row r="64" spans="1:55" ht="28.8" hidden="1">
      <c r="A64" s="52" t="str">
        <f t="shared" ca="1" si="8"/>
        <v>Ok</v>
      </c>
      <c r="B64" s="53" t="str">
        <f t="shared" si="9"/>
        <v>Ok</v>
      </c>
      <c r="C64" s="53" t="str">
        <f t="shared" ca="1" si="10"/>
        <v>Ok</v>
      </c>
      <c r="D64" s="54">
        <f t="shared" si="11"/>
        <v>43049</v>
      </c>
      <c r="E64" s="196"/>
      <c r="F64" s="130">
        <v>41</v>
      </c>
      <c r="G64" s="32" t="s">
        <v>451</v>
      </c>
      <c r="H64" s="91" t="s">
        <v>57</v>
      </c>
      <c r="I64" s="5" t="s">
        <v>452</v>
      </c>
      <c r="J64" s="2" t="s">
        <v>308</v>
      </c>
      <c r="K64" s="6" t="s">
        <v>74</v>
      </c>
      <c r="L64" s="79" t="s">
        <v>453</v>
      </c>
      <c r="M64" s="66"/>
      <c r="N64" s="10" t="s">
        <v>63</v>
      </c>
      <c r="O64" s="25" t="s">
        <v>454</v>
      </c>
      <c r="P64" s="55" t="s">
        <v>88</v>
      </c>
      <c r="Q64" s="55" t="s">
        <v>455</v>
      </c>
      <c r="R64" s="86" t="s">
        <v>456</v>
      </c>
      <c r="S64" s="56">
        <v>43041</v>
      </c>
      <c r="T64" s="56">
        <f>+S64</f>
        <v>43041</v>
      </c>
      <c r="U64" s="58" t="s">
        <v>66</v>
      </c>
      <c r="V64" s="178" t="s">
        <v>67</v>
      </c>
      <c r="W64" s="180"/>
      <c r="X64" s="146" t="s">
        <v>79</v>
      </c>
      <c r="Y64" s="146"/>
      <c r="Z64" s="146"/>
      <c r="AA64" s="88"/>
      <c r="AB64" s="59">
        <v>43048</v>
      </c>
      <c r="AC64" s="6">
        <v>43049</v>
      </c>
      <c r="AD64" s="6" t="s">
        <v>70</v>
      </c>
      <c r="AE64" s="61"/>
      <c r="AF64" s="6"/>
      <c r="AG64" s="6"/>
      <c r="AH64" s="9"/>
      <c r="AI64" s="6"/>
      <c r="AJ64" s="63"/>
      <c r="AK64" s="63"/>
      <c r="AL64" s="62"/>
      <c r="AM64" s="62"/>
      <c r="AN64" s="62"/>
      <c r="AO64" s="62"/>
      <c r="AP64" s="62"/>
      <c r="AQ64" s="11"/>
      <c r="AR64" s="59"/>
      <c r="AS64" s="59"/>
      <c r="AT64" s="6"/>
      <c r="AU64" s="6"/>
      <c r="AV64" s="6"/>
      <c r="AW64" s="6"/>
      <c r="AX64" s="6"/>
      <c r="AY64" s="6"/>
      <c r="AZ64" s="64"/>
      <c r="BA64" s="6"/>
      <c r="BB64" s="6"/>
      <c r="BC64" s="65"/>
    </row>
    <row r="65" spans="1:55" ht="43.2" hidden="1">
      <c r="A65" s="52" t="str">
        <f t="shared" ca="1" si="8"/>
        <v>Ok</v>
      </c>
      <c r="B65" s="53" t="str">
        <f t="shared" si="9"/>
        <v>Ok</v>
      </c>
      <c r="C65" s="53" t="str">
        <f t="shared" ca="1" si="10"/>
        <v>Ok</v>
      </c>
      <c r="D65" s="54">
        <f t="shared" si="11"/>
        <v>43049</v>
      </c>
      <c r="E65" s="196"/>
      <c r="F65" s="130">
        <v>42</v>
      </c>
      <c r="G65" s="32" t="s">
        <v>457</v>
      </c>
      <c r="H65" s="91" t="s">
        <v>57</v>
      </c>
      <c r="I65" s="5" t="s">
        <v>289</v>
      </c>
      <c r="J65" s="201" t="s">
        <v>290</v>
      </c>
      <c r="K65" s="6" t="s">
        <v>74</v>
      </c>
      <c r="L65" s="79" t="s">
        <v>458</v>
      </c>
      <c r="M65" s="66"/>
      <c r="N65" s="10" t="s">
        <v>63</v>
      </c>
      <c r="O65" s="25" t="s">
        <v>292</v>
      </c>
      <c r="P65" s="55" t="s">
        <v>65</v>
      </c>
      <c r="Q65" s="55" t="s">
        <v>459</v>
      </c>
      <c r="R65" s="86" t="s">
        <v>460</v>
      </c>
      <c r="S65" s="56">
        <v>43045</v>
      </c>
      <c r="T65" s="56">
        <f>+S65</f>
        <v>43045</v>
      </c>
      <c r="U65" s="58" t="s">
        <v>66</v>
      </c>
      <c r="V65" s="178" t="s">
        <v>67</v>
      </c>
      <c r="W65" s="180"/>
      <c r="X65" s="146" t="s">
        <v>143</v>
      </c>
      <c r="Y65" s="146"/>
      <c r="Z65" s="146"/>
      <c r="AA65" s="88"/>
      <c r="AB65" s="59">
        <v>43048</v>
      </c>
      <c r="AC65" s="6">
        <v>43049</v>
      </c>
      <c r="AD65" s="6" t="s">
        <v>70</v>
      </c>
      <c r="AE65" s="61"/>
      <c r="AF65" s="6"/>
      <c r="AG65" s="6"/>
      <c r="AH65" s="9"/>
      <c r="AI65" s="6"/>
      <c r="AJ65" s="63"/>
      <c r="AK65" s="63"/>
      <c r="AL65" s="62"/>
      <c r="AM65" s="62"/>
      <c r="AN65" s="62"/>
      <c r="AO65" s="62"/>
      <c r="AP65" s="62"/>
      <c r="AQ65" s="11"/>
      <c r="AR65" s="59"/>
      <c r="AS65" s="59"/>
      <c r="AT65" s="6"/>
      <c r="AU65" s="6"/>
      <c r="AV65" s="6"/>
      <c r="AW65" s="6"/>
      <c r="AX65" s="6"/>
      <c r="AY65" s="6"/>
      <c r="AZ65" s="64"/>
      <c r="BA65" s="6"/>
      <c r="BB65" s="6"/>
      <c r="BC65" s="65"/>
    </row>
    <row r="66" spans="1:55" ht="28.8" hidden="1">
      <c r="A66" s="52" t="str">
        <f t="shared" ca="1" si="8"/>
        <v>Ok</v>
      </c>
      <c r="B66" s="53" t="str">
        <f t="shared" si="9"/>
        <v>Ok</v>
      </c>
      <c r="C66" s="53" t="str">
        <f t="shared" ca="1" si="10"/>
        <v>Ok</v>
      </c>
      <c r="D66" s="54">
        <f t="shared" si="11"/>
        <v>43049</v>
      </c>
      <c r="E66" s="196"/>
      <c r="F66" s="130">
        <v>43</v>
      </c>
      <c r="G66" s="32" t="s">
        <v>461</v>
      </c>
      <c r="H66" s="91" t="s">
        <v>159</v>
      </c>
      <c r="I66" s="5" t="s">
        <v>241</v>
      </c>
      <c r="J66" s="2" t="s">
        <v>242</v>
      </c>
      <c r="K66" s="6" t="s">
        <v>105</v>
      </c>
      <c r="L66" s="79" t="s">
        <v>462</v>
      </c>
      <c r="M66" s="66"/>
      <c r="N66" s="10" t="s">
        <v>63</v>
      </c>
      <c r="O66" s="25" t="s">
        <v>102</v>
      </c>
      <c r="P66" s="55" t="s">
        <v>65</v>
      </c>
      <c r="Q66" s="55" t="s">
        <v>463</v>
      </c>
      <c r="R66" s="86" t="s">
        <v>464</v>
      </c>
      <c r="S66" s="56">
        <v>43039</v>
      </c>
      <c r="T66" s="56">
        <f>+S66</f>
        <v>43039</v>
      </c>
      <c r="U66" s="58" t="s">
        <v>66</v>
      </c>
      <c r="V66" s="178" t="s">
        <v>67</v>
      </c>
      <c r="W66" s="180"/>
      <c r="X66" s="146" t="s">
        <v>143</v>
      </c>
      <c r="Y66" s="146"/>
      <c r="Z66" s="146"/>
      <c r="AA66" s="88"/>
      <c r="AB66" s="59">
        <v>43048</v>
      </c>
      <c r="AC66" s="6">
        <v>43049</v>
      </c>
      <c r="AD66" s="6" t="s">
        <v>70</v>
      </c>
      <c r="AE66" s="61"/>
      <c r="AF66" s="6"/>
      <c r="AG66" s="6"/>
      <c r="AH66" s="9"/>
      <c r="AI66" s="6"/>
      <c r="AJ66" s="63"/>
      <c r="AK66" s="63"/>
      <c r="AL66" s="62"/>
      <c r="AM66" s="62"/>
      <c r="AN66" s="62"/>
      <c r="AO66" s="62"/>
      <c r="AP66" s="62"/>
      <c r="AQ66" s="11"/>
      <c r="AR66" s="59"/>
      <c r="AS66" s="59"/>
      <c r="AT66" s="6"/>
      <c r="AU66" s="6"/>
      <c r="AV66" s="6"/>
      <c r="AW66" s="6"/>
      <c r="AX66" s="6"/>
      <c r="AY66" s="6"/>
      <c r="AZ66" s="64"/>
      <c r="BA66" s="6"/>
      <c r="BB66" s="6"/>
      <c r="BC66" s="65"/>
    </row>
    <row r="67" spans="1:55" ht="28.8" hidden="1">
      <c r="A67" s="52" t="str">
        <f t="shared" ca="1" si="8"/>
        <v>Ok</v>
      </c>
      <c r="B67" s="53" t="str">
        <f t="shared" si="9"/>
        <v>Ok</v>
      </c>
      <c r="C67" s="53" t="str">
        <f t="shared" ca="1" si="10"/>
        <v>Ok</v>
      </c>
      <c r="D67" s="54">
        <f t="shared" si="11"/>
        <v>43063</v>
      </c>
      <c r="E67" s="196"/>
      <c r="F67" s="130">
        <v>46</v>
      </c>
      <c r="G67" s="32" t="s">
        <v>465</v>
      </c>
      <c r="H67" s="91" t="s">
        <v>57</v>
      </c>
      <c r="I67" s="5" t="s">
        <v>58</v>
      </c>
      <c r="J67" s="2" t="s">
        <v>59</v>
      </c>
      <c r="K67" s="6" t="s">
        <v>255</v>
      </c>
      <c r="L67" s="79" t="s">
        <v>466</v>
      </c>
      <c r="M67" s="66"/>
      <c r="N67" s="10" t="s">
        <v>124</v>
      </c>
      <c r="O67" s="25" t="s">
        <v>467</v>
      </c>
      <c r="P67" s="55" t="s">
        <v>165</v>
      </c>
      <c r="Q67" s="55" t="s">
        <v>468</v>
      </c>
      <c r="R67" s="86" t="s">
        <v>469</v>
      </c>
      <c r="S67" s="56">
        <v>43034</v>
      </c>
      <c r="T67" s="56">
        <v>43061</v>
      </c>
      <c r="U67" s="58" t="s">
        <v>66</v>
      </c>
      <c r="V67" s="178" t="s">
        <v>67</v>
      </c>
      <c r="W67" s="180"/>
      <c r="X67" s="146" t="s">
        <v>143</v>
      </c>
      <c r="Y67" s="146"/>
      <c r="Z67" s="146"/>
      <c r="AA67" s="88"/>
      <c r="AB67" s="59">
        <v>43048</v>
      </c>
      <c r="AC67" s="6">
        <v>43063</v>
      </c>
      <c r="AD67" s="6" t="s">
        <v>70</v>
      </c>
      <c r="AE67" s="61"/>
      <c r="AF67" s="6"/>
      <c r="AG67" s="6"/>
      <c r="AH67" s="9"/>
      <c r="AI67" s="6"/>
      <c r="AJ67" s="63"/>
      <c r="AK67" s="63"/>
      <c r="AL67" s="62"/>
      <c r="AM67" s="62"/>
      <c r="AN67" s="62"/>
      <c r="AO67" s="62"/>
      <c r="AP67" s="62"/>
      <c r="AQ67" s="11"/>
      <c r="AR67" s="59"/>
      <c r="AS67" s="59"/>
      <c r="AT67" s="6"/>
      <c r="AU67" s="6"/>
      <c r="AV67" s="6"/>
      <c r="AW67" s="6"/>
      <c r="AX67" s="6"/>
      <c r="AY67" s="6"/>
      <c r="AZ67" s="64"/>
      <c r="BA67" s="6"/>
      <c r="BB67" s="6"/>
      <c r="BC67" s="65"/>
    </row>
    <row r="68" spans="1:55" ht="273.60000000000002" hidden="1">
      <c r="A68" s="52" t="str">
        <f t="shared" ca="1" si="8"/>
        <v>Ok</v>
      </c>
      <c r="B68" s="53" t="str">
        <f t="shared" si="9"/>
        <v>Ok</v>
      </c>
      <c r="C68" s="53" t="str">
        <f t="shared" ca="1" si="10"/>
        <v>Ok</v>
      </c>
      <c r="D68" s="54">
        <f t="shared" si="11"/>
        <v>45124</v>
      </c>
      <c r="E68" s="308" t="s">
        <v>4015</v>
      </c>
      <c r="F68" s="310">
        <v>2492</v>
      </c>
      <c r="G68" s="313" t="s">
        <v>4640</v>
      </c>
      <c r="H68" s="320" t="s">
        <v>57</v>
      </c>
      <c r="I68" s="171" t="s">
        <v>324</v>
      </c>
      <c r="J68" s="326" t="s">
        <v>325</v>
      </c>
      <c r="K68" s="67" t="s">
        <v>210</v>
      </c>
      <c r="L68" s="332" t="s">
        <v>4666</v>
      </c>
      <c r="M68" s="338" t="s">
        <v>4015</v>
      </c>
      <c r="N68" s="10" t="s">
        <v>124</v>
      </c>
      <c r="O68" s="344" t="s">
        <v>97</v>
      </c>
      <c r="P68" s="55" t="s">
        <v>97</v>
      </c>
      <c r="Q68" s="351" t="s">
        <v>4644</v>
      </c>
      <c r="R68" s="357" t="s">
        <v>4665</v>
      </c>
      <c r="S68" s="367">
        <v>44800</v>
      </c>
      <c r="T68" s="56">
        <v>45118</v>
      </c>
      <c r="U68" s="78" t="s">
        <v>66</v>
      </c>
      <c r="V68" s="197" t="s">
        <v>218</v>
      </c>
      <c r="W68" s="181"/>
      <c r="X68" s="147" t="s">
        <v>156</v>
      </c>
      <c r="Y68" s="373" t="s">
        <v>80</v>
      </c>
      <c r="Z68" s="373"/>
      <c r="AA68" s="375" t="s">
        <v>5742</v>
      </c>
      <c r="AB68" s="59">
        <v>44800</v>
      </c>
      <c r="AC68" s="6">
        <v>45124</v>
      </c>
      <c r="AD68" s="283" t="s">
        <v>70</v>
      </c>
      <c r="AE68" s="382" t="s">
        <v>4015</v>
      </c>
      <c r="AF68" s="384" t="s">
        <v>4015</v>
      </c>
      <c r="AG68" s="384" t="s">
        <v>4015</v>
      </c>
      <c r="AH68" s="384" t="s">
        <v>4015</v>
      </c>
      <c r="AI68" s="384" t="s">
        <v>4015</v>
      </c>
      <c r="AJ68" s="387" t="s">
        <v>4015</v>
      </c>
      <c r="AK68" s="387" t="s">
        <v>4015</v>
      </c>
      <c r="AL68" s="384" t="s">
        <v>4015</v>
      </c>
      <c r="AM68" s="384" t="s">
        <v>4015</v>
      </c>
      <c r="AN68" s="384" t="s">
        <v>4015</v>
      </c>
      <c r="AO68" s="384" t="s">
        <v>4015</v>
      </c>
      <c r="AP68" s="384" t="s">
        <v>4015</v>
      </c>
      <c r="AQ68" s="394" t="s">
        <v>4015</v>
      </c>
      <c r="AR68" s="396" t="s">
        <v>4015</v>
      </c>
      <c r="AS68" s="396" t="s">
        <v>4015</v>
      </c>
      <c r="AT68" s="384" t="s">
        <v>4015</v>
      </c>
      <c r="AU68" s="384" t="s">
        <v>4015</v>
      </c>
      <c r="AV68" s="384" t="s">
        <v>4015</v>
      </c>
      <c r="AW68" s="384" t="s">
        <v>4015</v>
      </c>
      <c r="AX68" s="384" t="s">
        <v>4015</v>
      </c>
      <c r="AY68" s="384" t="s">
        <v>4015</v>
      </c>
      <c r="AZ68" s="387" t="s">
        <v>4015</v>
      </c>
      <c r="BA68" s="384" t="s">
        <v>4015</v>
      </c>
      <c r="BB68" s="384" t="s">
        <v>4015</v>
      </c>
      <c r="BC68" s="398" t="s">
        <v>4015</v>
      </c>
    </row>
    <row r="69" spans="1:55" ht="28.8" hidden="1">
      <c r="A69" s="52" t="str">
        <f t="shared" ca="1" si="8"/>
        <v>Ok</v>
      </c>
      <c r="B69" s="53" t="str">
        <f t="shared" si="9"/>
        <v>Ok</v>
      </c>
      <c r="C69" s="53" t="str">
        <f t="shared" ca="1" si="10"/>
        <v>Ok</v>
      </c>
      <c r="D69" s="54">
        <f t="shared" si="11"/>
        <v>43049</v>
      </c>
      <c r="E69" s="196"/>
      <c r="F69" s="130">
        <v>48</v>
      </c>
      <c r="G69" s="32" t="s">
        <v>477</v>
      </c>
      <c r="H69" s="91" t="s">
        <v>57</v>
      </c>
      <c r="I69" s="5" t="s">
        <v>334</v>
      </c>
      <c r="J69" s="2" t="s">
        <v>260</v>
      </c>
      <c r="K69" s="6" t="s">
        <v>105</v>
      </c>
      <c r="L69" s="79" t="s">
        <v>478</v>
      </c>
      <c r="M69" s="66"/>
      <c r="N69" s="10" t="s">
        <v>63</v>
      </c>
      <c r="O69" s="25" t="s">
        <v>479</v>
      </c>
      <c r="P69" s="55" t="s">
        <v>65</v>
      </c>
      <c r="Q69" s="55" t="s">
        <v>480</v>
      </c>
      <c r="R69" s="86" t="s">
        <v>481</v>
      </c>
      <c r="S69" s="56">
        <v>43045</v>
      </c>
      <c r="T69" s="56">
        <f>+S69</f>
        <v>43045</v>
      </c>
      <c r="U69" s="58" t="s">
        <v>66</v>
      </c>
      <c r="V69" s="178" t="s">
        <v>67</v>
      </c>
      <c r="W69" s="180"/>
      <c r="X69" s="146" t="s">
        <v>79</v>
      </c>
      <c r="Y69" s="146"/>
      <c r="Z69" s="146"/>
      <c r="AA69" s="88"/>
      <c r="AB69" s="59">
        <v>43048</v>
      </c>
      <c r="AC69" s="6">
        <v>43049</v>
      </c>
      <c r="AD69" s="6" t="s">
        <v>70</v>
      </c>
      <c r="AE69" s="61"/>
      <c r="AF69" s="6"/>
      <c r="AG69" s="6"/>
      <c r="AH69" s="9"/>
      <c r="AI69" s="6"/>
      <c r="AJ69" s="63"/>
      <c r="AK69" s="63"/>
      <c r="AL69" s="62"/>
      <c r="AM69" s="62"/>
      <c r="AN69" s="62"/>
      <c r="AO69" s="62"/>
      <c r="AP69" s="62"/>
      <c r="AQ69" s="11"/>
      <c r="AR69" s="59"/>
      <c r="AS69" s="59"/>
      <c r="AT69" s="6"/>
      <c r="AU69" s="6"/>
      <c r="AV69" s="6"/>
      <c r="AW69" s="6"/>
      <c r="AX69" s="6"/>
      <c r="AY69" s="6"/>
      <c r="AZ69" s="64"/>
      <c r="BA69" s="6"/>
      <c r="BB69" s="6"/>
      <c r="BC69" s="65"/>
    </row>
    <row r="70" spans="1:55" ht="28.8" hidden="1">
      <c r="A70" s="52" t="str">
        <f t="shared" ca="1" si="8"/>
        <v>Ok</v>
      </c>
      <c r="B70" s="53" t="str">
        <f t="shared" si="9"/>
        <v>Ok</v>
      </c>
      <c r="C70" s="53" t="str">
        <f t="shared" ca="1" si="10"/>
        <v>Ok</v>
      </c>
      <c r="D70" s="54">
        <f t="shared" si="11"/>
        <v>43105</v>
      </c>
      <c r="E70" s="196"/>
      <c r="F70" s="130">
        <v>52</v>
      </c>
      <c r="G70" s="32" t="s">
        <v>482</v>
      </c>
      <c r="H70" s="91" t="s">
        <v>57</v>
      </c>
      <c r="I70" s="5" t="s">
        <v>289</v>
      </c>
      <c r="J70" s="201" t="s">
        <v>290</v>
      </c>
      <c r="K70" s="6" t="s">
        <v>105</v>
      </c>
      <c r="L70" s="79" t="s">
        <v>483</v>
      </c>
      <c r="M70" s="66"/>
      <c r="N70" s="10" t="s">
        <v>63</v>
      </c>
      <c r="O70" s="25" t="s">
        <v>284</v>
      </c>
      <c r="P70" s="55" t="s">
        <v>65</v>
      </c>
      <c r="Q70" s="55" t="s">
        <v>484</v>
      </c>
      <c r="R70" s="86" t="s">
        <v>485</v>
      </c>
      <c r="S70" s="56">
        <v>43047</v>
      </c>
      <c r="T70" s="56">
        <v>43062</v>
      </c>
      <c r="U70" s="58" t="s">
        <v>66</v>
      </c>
      <c r="V70" s="178" t="s">
        <v>67</v>
      </c>
      <c r="W70" s="180"/>
      <c r="X70" s="146" t="s">
        <v>365</v>
      </c>
      <c r="Y70" s="146"/>
      <c r="Z70" s="146"/>
      <c r="AA70" s="88" t="s">
        <v>486</v>
      </c>
      <c r="AB70" s="59">
        <v>43048</v>
      </c>
      <c r="AC70" s="6">
        <v>43105</v>
      </c>
      <c r="AD70" s="6" t="s">
        <v>70</v>
      </c>
      <c r="AE70" s="61"/>
      <c r="AF70" s="6"/>
      <c r="AG70" s="6"/>
      <c r="AH70" s="9"/>
      <c r="AI70" s="6"/>
      <c r="AJ70" s="63"/>
      <c r="AK70" s="63"/>
      <c r="AL70" s="62"/>
      <c r="AM70" s="62"/>
      <c r="AN70" s="62"/>
      <c r="AO70" s="62"/>
      <c r="AP70" s="62"/>
      <c r="AQ70" s="11"/>
      <c r="AR70" s="59"/>
      <c r="AS70" s="59"/>
      <c r="AT70" s="6"/>
      <c r="AU70" s="6"/>
      <c r="AV70" s="6"/>
      <c r="AW70" s="6"/>
      <c r="AX70" s="6"/>
      <c r="AY70" s="6"/>
      <c r="AZ70" s="64"/>
      <c r="BA70" s="6"/>
      <c r="BB70" s="6"/>
      <c r="BC70" s="65"/>
    </row>
    <row r="71" spans="1:55" ht="43.2" hidden="1">
      <c r="A71" s="52" t="str">
        <f t="shared" ref="A71:A134" ca="1" si="13">IF(OR(S71&lt;$B$1,S71&gt;=TODAY()),"Fuori Range","Ok")</f>
        <v>Ok</v>
      </c>
      <c r="B71" s="53" t="str">
        <f t="shared" ref="B71:B134" si="14">IF(AND(AB71&lt;S71,AB71&lt;&gt;""),"Fuori Range",IF(AND(AB71&gt;AC71,AC71&lt;&gt;""),"Sup ITM",IF(AND(AC71&lt;&gt;"",AB71=""),"Assente","Ok")))</f>
        <v>Ok</v>
      </c>
      <c r="C71" s="53" t="str">
        <f t="shared" ref="C71:C134" ca="1" si="15">IF(AND(AC71&lt;AB71,AC71&lt;&gt;""),"Inf Avvio",IF(AC71&gt;TODAY(),"Errore","Ok"))</f>
        <v>Ok</v>
      </c>
      <c r="D71" s="54">
        <f t="shared" ref="D71:D134" si="16">MAX(AC71,AH71,AL71)</f>
        <v>43049</v>
      </c>
      <c r="E71" s="196"/>
      <c r="F71" s="130">
        <v>53</v>
      </c>
      <c r="G71" s="32" t="s">
        <v>487</v>
      </c>
      <c r="H71" s="91" t="s">
        <v>57</v>
      </c>
      <c r="I71" s="5" t="s">
        <v>58</v>
      </c>
      <c r="J71" s="2" t="s">
        <v>59</v>
      </c>
      <c r="K71" s="6" t="s">
        <v>74</v>
      </c>
      <c r="L71" s="79" t="s">
        <v>488</v>
      </c>
      <c r="M71" s="66"/>
      <c r="N71" s="10" t="s">
        <v>63</v>
      </c>
      <c r="O71" s="25" t="s">
        <v>97</v>
      </c>
      <c r="P71" s="55" t="s">
        <v>97</v>
      </c>
      <c r="Q71" s="55" t="s">
        <v>489</v>
      </c>
      <c r="R71" s="86" t="s">
        <v>490</v>
      </c>
      <c r="S71" s="56">
        <v>43046</v>
      </c>
      <c r="T71" s="56">
        <f>+S71</f>
        <v>43046</v>
      </c>
      <c r="U71" s="58" t="s">
        <v>66</v>
      </c>
      <c r="V71" s="178" t="s">
        <v>67</v>
      </c>
      <c r="W71" s="180"/>
      <c r="X71" s="146" t="s">
        <v>79</v>
      </c>
      <c r="Y71" s="146"/>
      <c r="Z71" s="146"/>
      <c r="AA71" s="88"/>
      <c r="AB71" s="59">
        <v>43048</v>
      </c>
      <c r="AC71" s="6">
        <v>43049</v>
      </c>
      <c r="AD71" s="6" t="s">
        <v>70</v>
      </c>
      <c r="AE71" s="61"/>
      <c r="AF71" s="6"/>
      <c r="AG71" s="6"/>
      <c r="AH71" s="9"/>
      <c r="AI71" s="6"/>
      <c r="AJ71" s="63"/>
      <c r="AK71" s="63"/>
      <c r="AL71" s="62"/>
      <c r="AM71" s="62"/>
      <c r="AN71" s="62"/>
      <c r="AO71" s="62"/>
      <c r="AP71" s="62"/>
      <c r="AQ71" s="11"/>
      <c r="AR71" s="59"/>
      <c r="AS71" s="59"/>
      <c r="AT71" s="6"/>
      <c r="AU71" s="6"/>
      <c r="AV71" s="6"/>
      <c r="AW71" s="6"/>
      <c r="AX71" s="6"/>
      <c r="AY71" s="6"/>
      <c r="AZ71" s="64"/>
      <c r="BA71" s="6"/>
      <c r="BB71" s="6"/>
      <c r="BC71" s="65"/>
    </row>
    <row r="72" spans="1:55" ht="28.8" hidden="1">
      <c r="A72" s="52" t="str">
        <f t="shared" ca="1" si="13"/>
        <v>Ok</v>
      </c>
      <c r="B72" s="53" t="str">
        <f t="shared" si="14"/>
        <v>Ok</v>
      </c>
      <c r="C72" s="53" t="str">
        <f t="shared" ca="1" si="15"/>
        <v>Ok</v>
      </c>
      <c r="D72" s="54">
        <f t="shared" si="16"/>
        <v>43063</v>
      </c>
      <c r="E72" s="196"/>
      <c r="F72" s="130">
        <v>31</v>
      </c>
      <c r="G72" s="32" t="s">
        <v>491</v>
      </c>
      <c r="H72" s="91" t="s">
        <v>57</v>
      </c>
      <c r="I72" s="5" t="s">
        <v>289</v>
      </c>
      <c r="J72" s="201" t="s">
        <v>290</v>
      </c>
      <c r="K72" s="6" t="s">
        <v>210</v>
      </c>
      <c r="L72" s="79" t="s">
        <v>492</v>
      </c>
      <c r="M72" s="66"/>
      <c r="N72" s="10" t="s">
        <v>124</v>
      </c>
      <c r="O72" s="25" t="s">
        <v>493</v>
      </c>
      <c r="P72" s="55" t="s">
        <v>88</v>
      </c>
      <c r="Q72" s="55" t="s">
        <v>494</v>
      </c>
      <c r="R72" s="86" t="s">
        <v>495</v>
      </c>
      <c r="S72" s="56">
        <v>43033</v>
      </c>
      <c r="T72" s="56">
        <v>43053</v>
      </c>
      <c r="U72" s="58" t="s">
        <v>66</v>
      </c>
      <c r="V72" s="178" t="s">
        <v>67</v>
      </c>
      <c r="W72" s="180"/>
      <c r="X72" s="146" t="s">
        <v>79</v>
      </c>
      <c r="Y72" s="146"/>
      <c r="Z72" s="146"/>
      <c r="AA72" s="88"/>
      <c r="AB72" s="59">
        <v>43062</v>
      </c>
      <c r="AC72" s="6">
        <v>43063</v>
      </c>
      <c r="AD72" s="6" t="s">
        <v>70</v>
      </c>
      <c r="AE72" s="61"/>
      <c r="AF72" s="6"/>
      <c r="AG72" s="6"/>
      <c r="AH72" s="9"/>
      <c r="AI72" s="6"/>
      <c r="AJ72" s="63"/>
      <c r="AK72" s="63"/>
      <c r="AL72" s="62"/>
      <c r="AM72" s="62"/>
      <c r="AN72" s="62"/>
      <c r="AO72" s="62"/>
      <c r="AP72" s="62"/>
      <c r="AQ72" s="11"/>
      <c r="AR72" s="59"/>
      <c r="AS72" s="59"/>
      <c r="AT72" s="6"/>
      <c r="AU72" s="6"/>
      <c r="AV72" s="6"/>
      <c r="AW72" s="6"/>
      <c r="AX72" s="6"/>
      <c r="AY72" s="6"/>
      <c r="AZ72" s="64"/>
      <c r="BA72" s="6"/>
      <c r="BB72" s="6"/>
      <c r="BC72" s="65"/>
    </row>
    <row r="73" spans="1:55" ht="28.8" hidden="1">
      <c r="A73" s="52" t="str">
        <f t="shared" ca="1" si="13"/>
        <v>Ok</v>
      </c>
      <c r="B73" s="53" t="str">
        <f t="shared" si="14"/>
        <v>Ok</v>
      </c>
      <c r="C73" s="53" t="str">
        <f t="shared" ca="1" si="15"/>
        <v>Ok</v>
      </c>
      <c r="D73" s="54">
        <f t="shared" si="16"/>
        <v>43063</v>
      </c>
      <c r="E73" s="196"/>
      <c r="F73" s="130">
        <v>55</v>
      </c>
      <c r="G73" s="32" t="s">
        <v>496</v>
      </c>
      <c r="H73" s="91" t="s">
        <v>57</v>
      </c>
      <c r="I73" s="5" t="s">
        <v>146</v>
      </c>
      <c r="J73" s="2" t="s">
        <v>59</v>
      </c>
      <c r="K73" s="6" t="s">
        <v>162</v>
      </c>
      <c r="L73" s="79" t="s">
        <v>497</v>
      </c>
      <c r="M73" s="66"/>
      <c r="N73" s="10" t="s">
        <v>124</v>
      </c>
      <c r="O73" s="25" t="s">
        <v>292</v>
      </c>
      <c r="P73" s="55" t="s">
        <v>65</v>
      </c>
      <c r="Q73" s="55" t="s">
        <v>498</v>
      </c>
      <c r="R73" s="86" t="s">
        <v>499</v>
      </c>
      <c r="S73" s="56">
        <v>43048</v>
      </c>
      <c r="T73" s="56">
        <v>43059</v>
      </c>
      <c r="U73" s="58" t="s">
        <v>66</v>
      </c>
      <c r="V73" s="178" t="s">
        <v>67</v>
      </c>
      <c r="W73" s="180"/>
      <c r="X73" s="146" t="s">
        <v>79</v>
      </c>
      <c r="Y73" s="146"/>
      <c r="Z73" s="146"/>
      <c r="AA73" s="88"/>
      <c r="AB73" s="59">
        <v>43056</v>
      </c>
      <c r="AC73" s="6">
        <v>43063</v>
      </c>
      <c r="AD73" s="6" t="s">
        <v>70</v>
      </c>
      <c r="AE73" s="61"/>
      <c r="AF73" s="6"/>
      <c r="AG73" s="6"/>
      <c r="AH73" s="9"/>
      <c r="AI73" s="6"/>
      <c r="AJ73" s="63"/>
      <c r="AK73" s="63"/>
      <c r="AL73" s="62"/>
      <c r="AM73" s="62"/>
      <c r="AN73" s="62"/>
      <c r="AO73" s="62"/>
      <c r="AP73" s="62"/>
      <c r="AQ73" s="11"/>
      <c r="AR73" s="59"/>
      <c r="AS73" s="59"/>
      <c r="AT73" s="6"/>
      <c r="AU73" s="6"/>
      <c r="AV73" s="6"/>
      <c r="AW73" s="6"/>
      <c r="AX73" s="6"/>
      <c r="AY73" s="6"/>
      <c r="AZ73" s="64"/>
      <c r="BA73" s="6"/>
      <c r="BB73" s="6"/>
      <c r="BC73" s="65"/>
    </row>
    <row r="74" spans="1:55" ht="57.6" hidden="1">
      <c r="A74" s="52" t="str">
        <f t="shared" ca="1" si="13"/>
        <v>Ok</v>
      </c>
      <c r="B74" s="53" t="str">
        <f t="shared" si="14"/>
        <v>Ok</v>
      </c>
      <c r="C74" s="53" t="str">
        <f t="shared" ca="1" si="15"/>
        <v>Ok</v>
      </c>
      <c r="D74" s="54">
        <f t="shared" si="16"/>
        <v>44645</v>
      </c>
      <c r="E74" s="196"/>
      <c r="F74" s="130">
        <v>56</v>
      </c>
      <c r="G74" s="32" t="s">
        <v>500</v>
      </c>
      <c r="H74" s="91" t="s">
        <v>57</v>
      </c>
      <c r="I74" s="5" t="s">
        <v>58</v>
      </c>
      <c r="J74" s="2" t="s">
        <v>59</v>
      </c>
      <c r="K74" s="6" t="s">
        <v>210</v>
      </c>
      <c r="L74" s="79" t="s">
        <v>501</v>
      </c>
      <c r="M74" s="66"/>
      <c r="N74" s="10" t="s">
        <v>124</v>
      </c>
      <c r="O74" s="25" t="s">
        <v>103</v>
      </c>
      <c r="P74" s="55" t="s">
        <v>65</v>
      </c>
      <c r="Q74" s="55" t="s">
        <v>502</v>
      </c>
      <c r="R74" s="86" t="s">
        <v>503</v>
      </c>
      <c r="S74" s="56">
        <v>43044</v>
      </c>
      <c r="T74" s="56">
        <v>44645</v>
      </c>
      <c r="U74" s="58" t="s">
        <v>100</v>
      </c>
      <c r="V74" s="178" t="s">
        <v>218</v>
      </c>
      <c r="W74" s="180"/>
      <c r="X74" s="146" t="s">
        <v>238</v>
      </c>
      <c r="Y74" s="146"/>
      <c r="Z74" s="146"/>
      <c r="AA74" s="192" t="s">
        <v>4188</v>
      </c>
      <c r="AB74" s="59">
        <v>43056</v>
      </c>
      <c r="AC74" s="6">
        <v>44645</v>
      </c>
      <c r="AD74" s="6" t="s">
        <v>70</v>
      </c>
      <c r="AE74" s="61"/>
      <c r="AF74" s="6"/>
      <c r="AG74" s="6"/>
      <c r="AH74" s="9"/>
      <c r="AI74" s="6"/>
      <c r="AJ74" s="63"/>
      <c r="AK74" s="63"/>
      <c r="AL74" s="62"/>
      <c r="AM74" s="62"/>
      <c r="AN74" s="62"/>
      <c r="AO74" s="62"/>
      <c r="AP74" s="62"/>
      <c r="AQ74" s="11"/>
      <c r="AR74" s="59"/>
      <c r="AS74" s="59"/>
      <c r="AT74" s="6"/>
      <c r="AU74" s="6"/>
      <c r="AV74" s="6"/>
      <c r="AW74" s="6"/>
      <c r="AX74" s="6"/>
      <c r="AY74" s="6"/>
      <c r="AZ74" s="64"/>
      <c r="BA74" s="6"/>
      <c r="BB74" s="6"/>
      <c r="BC74" s="65"/>
    </row>
    <row r="75" spans="1:55" ht="28.8" hidden="1">
      <c r="A75" s="52" t="str">
        <f t="shared" ca="1" si="13"/>
        <v>Ok</v>
      </c>
      <c r="B75" s="53" t="str">
        <f t="shared" si="14"/>
        <v>Ok</v>
      </c>
      <c r="C75" s="53" t="str">
        <f t="shared" ca="1" si="15"/>
        <v>Ok</v>
      </c>
      <c r="D75" s="54">
        <f t="shared" si="16"/>
        <v>43105</v>
      </c>
      <c r="E75" s="196"/>
      <c r="F75" s="130">
        <v>57</v>
      </c>
      <c r="G75" s="32" t="s">
        <v>504</v>
      </c>
      <c r="H75" s="91" t="s">
        <v>57</v>
      </c>
      <c r="I75" s="5" t="s">
        <v>505</v>
      </c>
      <c r="J75" s="2" t="s">
        <v>506</v>
      </c>
      <c r="K75" s="6" t="s">
        <v>74</v>
      </c>
      <c r="L75" s="79" t="s">
        <v>507</v>
      </c>
      <c r="M75" s="66"/>
      <c r="N75" s="10" t="s">
        <v>124</v>
      </c>
      <c r="O75" s="25" t="s">
        <v>508</v>
      </c>
      <c r="P75" s="55" t="s">
        <v>165</v>
      </c>
      <c r="Q75" s="55" t="s">
        <v>509</v>
      </c>
      <c r="R75" s="86" t="s">
        <v>510</v>
      </c>
      <c r="S75" s="56">
        <v>43048</v>
      </c>
      <c r="T75" s="56">
        <v>43083</v>
      </c>
      <c r="U75" s="58" t="s">
        <v>66</v>
      </c>
      <c r="V75" s="178" t="s">
        <v>67</v>
      </c>
      <c r="W75" s="180"/>
      <c r="X75" s="146" t="s">
        <v>365</v>
      </c>
      <c r="Y75" s="146"/>
      <c r="Z75" s="146"/>
      <c r="AA75" s="88"/>
      <c r="AB75" s="59">
        <v>43056</v>
      </c>
      <c r="AC75" s="6">
        <v>43105</v>
      </c>
      <c r="AD75" s="6" t="s">
        <v>70</v>
      </c>
      <c r="AE75" s="61"/>
      <c r="AF75" s="6"/>
      <c r="AG75" s="6"/>
      <c r="AH75" s="9"/>
      <c r="AI75" s="6"/>
      <c r="AJ75" s="63"/>
      <c r="AK75" s="63"/>
      <c r="AL75" s="62"/>
      <c r="AM75" s="62"/>
      <c r="AN75" s="62"/>
      <c r="AO75" s="62"/>
      <c r="AP75" s="62"/>
      <c r="AQ75" s="11"/>
      <c r="AR75" s="59"/>
      <c r="AS75" s="59"/>
      <c r="AT75" s="6"/>
      <c r="AU75" s="6"/>
      <c r="AV75" s="6"/>
      <c r="AW75" s="6"/>
      <c r="AX75" s="6"/>
      <c r="AY75" s="6"/>
      <c r="AZ75" s="64"/>
      <c r="BA75" s="6"/>
      <c r="BB75" s="6"/>
      <c r="BC75" s="65"/>
    </row>
    <row r="76" spans="1:55" ht="100.8" hidden="1">
      <c r="A76" s="52" t="str">
        <f t="shared" ca="1" si="13"/>
        <v>Ok</v>
      </c>
      <c r="B76" s="53" t="str">
        <f t="shared" si="14"/>
        <v>Ok</v>
      </c>
      <c r="C76" s="53" t="str">
        <f t="shared" ca="1" si="15"/>
        <v>Ok</v>
      </c>
      <c r="D76" s="54">
        <f t="shared" si="16"/>
        <v>43150</v>
      </c>
      <c r="E76" s="196"/>
      <c r="F76" s="130">
        <v>58</v>
      </c>
      <c r="G76" s="32" t="s">
        <v>511</v>
      </c>
      <c r="H76" s="91" t="s">
        <v>159</v>
      </c>
      <c r="I76" s="5" t="s">
        <v>512</v>
      </c>
      <c r="J76" s="2" t="s">
        <v>513</v>
      </c>
      <c r="K76" s="6" t="s">
        <v>210</v>
      </c>
      <c r="L76" s="79" t="s">
        <v>514</v>
      </c>
      <c r="M76" s="66"/>
      <c r="N76" s="10" t="s">
        <v>63</v>
      </c>
      <c r="O76" s="25" t="s">
        <v>515</v>
      </c>
      <c r="P76" s="55" t="s">
        <v>88</v>
      </c>
      <c r="Q76" s="55" t="s">
        <v>516</v>
      </c>
      <c r="R76" s="86" t="s">
        <v>517</v>
      </c>
      <c r="S76" s="56">
        <v>43048</v>
      </c>
      <c r="T76" s="56">
        <v>43146</v>
      </c>
      <c r="U76" s="58" t="s">
        <v>100</v>
      </c>
      <c r="V76" s="178" t="s">
        <v>67</v>
      </c>
      <c r="W76" s="180"/>
      <c r="X76" s="146" t="s">
        <v>518</v>
      </c>
      <c r="Y76" s="146"/>
      <c r="Z76" s="146"/>
      <c r="AA76" s="89" t="s">
        <v>519</v>
      </c>
      <c r="AB76" s="59">
        <v>43056</v>
      </c>
      <c r="AC76" s="6">
        <v>43150</v>
      </c>
      <c r="AD76" s="6" t="s">
        <v>70</v>
      </c>
      <c r="AE76" s="61"/>
      <c r="AF76" s="6"/>
      <c r="AG76" s="6"/>
      <c r="AH76" s="9"/>
      <c r="AI76" s="6"/>
      <c r="AJ76" s="63"/>
      <c r="AK76" s="63"/>
      <c r="AL76" s="62"/>
      <c r="AM76" s="62"/>
      <c r="AN76" s="62"/>
      <c r="AO76" s="62"/>
      <c r="AP76" s="62"/>
      <c r="AQ76" s="11"/>
      <c r="AR76" s="59"/>
      <c r="AS76" s="59"/>
      <c r="AT76" s="6"/>
      <c r="AU76" s="6"/>
      <c r="AV76" s="6"/>
      <c r="AW76" s="6"/>
      <c r="AX76" s="6"/>
      <c r="AY76" s="6"/>
      <c r="AZ76" s="64"/>
      <c r="BA76" s="6"/>
      <c r="BB76" s="6"/>
      <c r="BC76" s="65"/>
    </row>
    <row r="77" spans="1:55" ht="28.8" hidden="1">
      <c r="A77" s="52" t="str">
        <f t="shared" ca="1" si="13"/>
        <v>Ok</v>
      </c>
      <c r="B77" s="53" t="str">
        <f t="shared" si="14"/>
        <v>Ok</v>
      </c>
      <c r="C77" s="53" t="str">
        <f t="shared" ca="1" si="15"/>
        <v>Ok</v>
      </c>
      <c r="D77" s="54">
        <f t="shared" si="16"/>
        <v>43063</v>
      </c>
      <c r="E77" s="196"/>
      <c r="F77" s="130">
        <v>61</v>
      </c>
      <c r="G77" s="32" t="s">
        <v>520</v>
      </c>
      <c r="H77" s="91" t="s">
        <v>57</v>
      </c>
      <c r="I77" s="5" t="s">
        <v>521</v>
      </c>
      <c r="J77" s="2" t="s">
        <v>437</v>
      </c>
      <c r="K77" s="6" t="s">
        <v>210</v>
      </c>
      <c r="L77" s="79" t="s">
        <v>522</v>
      </c>
      <c r="M77" s="66"/>
      <c r="N77" s="10" t="s">
        <v>63</v>
      </c>
      <c r="O77" s="25" t="s">
        <v>422</v>
      </c>
      <c r="P77" s="55" t="s">
        <v>65</v>
      </c>
      <c r="Q77" s="55" t="s">
        <v>523</v>
      </c>
      <c r="R77" s="86" t="s">
        <v>524</v>
      </c>
      <c r="S77" s="56">
        <v>43052</v>
      </c>
      <c r="T77" s="56">
        <f>+S77</f>
        <v>43052</v>
      </c>
      <c r="U77" s="58" t="s">
        <v>66</v>
      </c>
      <c r="V77" s="178" t="s">
        <v>67</v>
      </c>
      <c r="W77" s="180"/>
      <c r="X77" s="146" t="s">
        <v>143</v>
      </c>
      <c r="Y77" s="146"/>
      <c r="Z77" s="146"/>
      <c r="AA77" s="88"/>
      <c r="AB77" s="59">
        <v>43056</v>
      </c>
      <c r="AC77" s="6">
        <v>43063</v>
      </c>
      <c r="AD77" s="6" t="s">
        <v>70</v>
      </c>
      <c r="AE77" s="61"/>
      <c r="AF77" s="6"/>
      <c r="AG77" s="6"/>
      <c r="AH77" s="9"/>
      <c r="AI77" s="6"/>
      <c r="AJ77" s="63"/>
      <c r="AK77" s="63"/>
      <c r="AL77" s="62"/>
      <c r="AM77" s="62"/>
      <c r="AN77" s="62"/>
      <c r="AO77" s="62"/>
      <c r="AP77" s="62"/>
      <c r="AQ77" s="11"/>
      <c r="AR77" s="59"/>
      <c r="AS77" s="59"/>
      <c r="AT77" s="6"/>
      <c r="AU77" s="6"/>
      <c r="AV77" s="6"/>
      <c r="AW77" s="6"/>
      <c r="AX77" s="6"/>
      <c r="AY77" s="6"/>
      <c r="AZ77" s="64"/>
      <c r="BA77" s="6"/>
      <c r="BB77" s="6"/>
      <c r="BC77" s="65"/>
    </row>
    <row r="78" spans="1:55" ht="28.8" hidden="1">
      <c r="A78" s="52" t="str">
        <f t="shared" ca="1" si="13"/>
        <v>Ok</v>
      </c>
      <c r="B78" s="53" t="str">
        <f t="shared" si="14"/>
        <v>Ok</v>
      </c>
      <c r="C78" s="53" t="str">
        <f t="shared" ca="1" si="15"/>
        <v>Ok</v>
      </c>
      <c r="D78" s="54">
        <f t="shared" si="16"/>
        <v>43126</v>
      </c>
      <c r="E78" s="196"/>
      <c r="F78" s="130">
        <v>64</v>
      </c>
      <c r="G78" s="32" t="s">
        <v>525</v>
      </c>
      <c r="H78" s="91" t="s">
        <v>57</v>
      </c>
      <c r="I78" s="5" t="s">
        <v>526</v>
      </c>
      <c r="J78" s="201" t="s">
        <v>290</v>
      </c>
      <c r="K78" s="6" t="s">
        <v>162</v>
      </c>
      <c r="L78" s="79" t="s">
        <v>527</v>
      </c>
      <c r="M78" s="66"/>
      <c r="N78" s="10" t="s">
        <v>63</v>
      </c>
      <c r="O78" s="25" t="s">
        <v>292</v>
      </c>
      <c r="P78" s="55" t="s">
        <v>65</v>
      </c>
      <c r="Q78" s="55"/>
      <c r="R78" s="56"/>
      <c r="S78" s="56">
        <v>43048</v>
      </c>
      <c r="T78" s="56">
        <f>+S78</f>
        <v>43048</v>
      </c>
      <c r="U78" s="58" t="s">
        <v>66</v>
      </c>
      <c r="V78" s="178" t="s">
        <v>67</v>
      </c>
      <c r="W78" s="180"/>
      <c r="X78" s="146" t="s">
        <v>365</v>
      </c>
      <c r="Y78" s="146"/>
      <c r="Z78" s="146"/>
      <c r="AA78" s="88" t="s">
        <v>528</v>
      </c>
      <c r="AB78" s="59">
        <v>43056</v>
      </c>
      <c r="AC78" s="6">
        <v>43126</v>
      </c>
      <c r="AD78" s="6" t="s">
        <v>70</v>
      </c>
      <c r="AE78" s="61"/>
      <c r="AF78" s="6"/>
      <c r="AG78" s="6"/>
      <c r="AH78" s="9"/>
      <c r="AI78" s="6"/>
      <c r="AJ78" s="63"/>
      <c r="AK78" s="63"/>
      <c r="AL78" s="62"/>
      <c r="AM78" s="62"/>
      <c r="AN78" s="62"/>
      <c r="AO78" s="62"/>
      <c r="AP78" s="62"/>
      <c r="AQ78" s="11"/>
      <c r="AR78" s="59"/>
      <c r="AS78" s="59"/>
      <c r="AT78" s="6"/>
      <c r="AU78" s="6"/>
      <c r="AV78" s="6"/>
      <c r="AW78" s="6"/>
      <c r="AX78" s="6"/>
      <c r="AY78" s="6"/>
      <c r="AZ78" s="64"/>
      <c r="BA78" s="6"/>
      <c r="BB78" s="6"/>
      <c r="BC78" s="65"/>
    </row>
    <row r="79" spans="1:55" ht="28.8" hidden="1">
      <c r="A79" s="52" t="str">
        <f t="shared" ca="1" si="13"/>
        <v>Ok</v>
      </c>
      <c r="B79" s="53" t="str">
        <f t="shared" si="14"/>
        <v>Ok</v>
      </c>
      <c r="C79" s="53" t="str">
        <f t="shared" ca="1" si="15"/>
        <v>Ok</v>
      </c>
      <c r="D79" s="54">
        <f t="shared" si="16"/>
        <v>43073</v>
      </c>
      <c r="E79" s="196"/>
      <c r="F79" s="130">
        <v>72</v>
      </c>
      <c r="G79" s="32" t="s">
        <v>529</v>
      </c>
      <c r="H79" s="91" t="s">
        <v>57</v>
      </c>
      <c r="I79" s="5" t="s">
        <v>530</v>
      </c>
      <c r="J79" s="2" t="s">
        <v>308</v>
      </c>
      <c r="K79" s="6" t="s">
        <v>188</v>
      </c>
      <c r="L79" s="79" t="s">
        <v>531</v>
      </c>
      <c r="M79" s="66"/>
      <c r="N79" s="10" t="s">
        <v>124</v>
      </c>
      <c r="O79" s="25" t="s">
        <v>532</v>
      </c>
      <c r="P79" s="55" t="s">
        <v>177</v>
      </c>
      <c r="Q79" s="55" t="s">
        <v>532</v>
      </c>
      <c r="R79" s="86" t="s">
        <v>533</v>
      </c>
      <c r="S79" s="56">
        <v>43060</v>
      </c>
      <c r="T79" s="56">
        <v>43067</v>
      </c>
      <c r="U79" s="58" t="s">
        <v>66</v>
      </c>
      <c r="V79" s="178" t="s">
        <v>67</v>
      </c>
      <c r="W79" s="180"/>
      <c r="X79" s="146" t="s">
        <v>143</v>
      </c>
      <c r="Y79" s="146"/>
      <c r="Z79" s="146"/>
      <c r="AA79" s="88"/>
      <c r="AB79" s="59">
        <v>43062</v>
      </c>
      <c r="AC79" s="6">
        <v>43073</v>
      </c>
      <c r="AD79" s="6" t="s">
        <v>70</v>
      </c>
      <c r="AE79" s="61"/>
      <c r="AF79" s="6"/>
      <c r="AG79" s="6"/>
      <c r="AH79" s="9"/>
      <c r="AI79" s="6"/>
      <c r="AJ79" s="63"/>
      <c r="AK79" s="63"/>
      <c r="AL79" s="62"/>
      <c r="AM79" s="62"/>
      <c r="AN79" s="62"/>
      <c r="AO79" s="62"/>
      <c r="AP79" s="62"/>
      <c r="AQ79" s="11"/>
      <c r="AR79" s="59"/>
      <c r="AS79" s="59"/>
      <c r="AT79" s="6"/>
      <c r="AU79" s="6"/>
      <c r="AV79" s="6"/>
      <c r="AW79" s="6"/>
      <c r="AX79" s="6"/>
      <c r="AY79" s="6"/>
      <c r="AZ79" s="64"/>
      <c r="BA79" s="6"/>
      <c r="BB79" s="6"/>
      <c r="BC79" s="65"/>
    </row>
    <row r="80" spans="1:55" ht="28.8" hidden="1">
      <c r="A80" s="52" t="str">
        <f t="shared" ca="1" si="13"/>
        <v>Ok</v>
      </c>
      <c r="B80" s="53" t="str">
        <f t="shared" si="14"/>
        <v>Ok</v>
      </c>
      <c r="C80" s="53" t="str">
        <f t="shared" ca="1" si="15"/>
        <v>Ok</v>
      </c>
      <c r="D80" s="54">
        <f t="shared" si="16"/>
        <v>43063</v>
      </c>
      <c r="E80" s="196"/>
      <c r="F80" s="130">
        <v>75</v>
      </c>
      <c r="G80" s="32" t="s">
        <v>534</v>
      </c>
      <c r="H80" s="91" t="s">
        <v>57</v>
      </c>
      <c r="I80" s="5" t="s">
        <v>137</v>
      </c>
      <c r="J80" s="5" t="s">
        <v>137</v>
      </c>
      <c r="K80" s="6" t="s">
        <v>131</v>
      </c>
      <c r="L80" s="79" t="s">
        <v>535</v>
      </c>
      <c r="M80" s="66"/>
      <c r="N80" s="10" t="s">
        <v>124</v>
      </c>
      <c r="O80" s="25" t="s">
        <v>536</v>
      </c>
      <c r="P80" s="55" t="s">
        <v>88</v>
      </c>
      <c r="Q80" s="55" t="s">
        <v>537</v>
      </c>
      <c r="R80" s="86" t="s">
        <v>538</v>
      </c>
      <c r="S80" s="56">
        <v>43060</v>
      </c>
      <c r="T80" s="56">
        <f>+S80</f>
        <v>43060</v>
      </c>
      <c r="U80" s="58" t="s">
        <v>66</v>
      </c>
      <c r="V80" s="178" t="s">
        <v>67</v>
      </c>
      <c r="W80" s="180"/>
      <c r="X80" s="146" t="s">
        <v>168</v>
      </c>
      <c r="Y80" s="146"/>
      <c r="Z80" s="146"/>
      <c r="AA80" s="88"/>
      <c r="AB80" s="59">
        <v>43062</v>
      </c>
      <c r="AC80" s="6">
        <v>43063</v>
      </c>
      <c r="AD80" s="6" t="s">
        <v>70</v>
      </c>
      <c r="AE80" s="61"/>
      <c r="AF80" s="6"/>
      <c r="AG80" s="6"/>
      <c r="AH80" s="9"/>
      <c r="AI80" s="6"/>
      <c r="AJ80" s="63"/>
      <c r="AK80" s="63"/>
      <c r="AL80" s="62"/>
      <c r="AM80" s="62"/>
      <c r="AN80" s="62"/>
      <c r="AO80" s="62"/>
      <c r="AP80" s="62"/>
      <c r="AQ80" s="11"/>
      <c r="AR80" s="59"/>
      <c r="AS80" s="59"/>
      <c r="AT80" s="6"/>
      <c r="AU80" s="6"/>
      <c r="AV80" s="6"/>
      <c r="AW80" s="6"/>
      <c r="AX80" s="6"/>
      <c r="AY80" s="6"/>
      <c r="AZ80" s="64"/>
      <c r="BA80" s="6"/>
      <c r="BB80" s="6"/>
      <c r="BC80" s="65"/>
    </row>
    <row r="81" spans="1:55" ht="43.2" hidden="1">
      <c r="A81" s="52" t="str">
        <f t="shared" ca="1" si="13"/>
        <v>Ok</v>
      </c>
      <c r="B81" s="53" t="str">
        <f t="shared" si="14"/>
        <v>Ok</v>
      </c>
      <c r="C81" s="53" t="str">
        <f t="shared" ca="1" si="15"/>
        <v>Ok</v>
      </c>
      <c r="D81" s="54">
        <f t="shared" si="16"/>
        <v>43186</v>
      </c>
      <c r="E81" s="196"/>
      <c r="F81" s="130">
        <v>77</v>
      </c>
      <c r="G81" s="32" t="s">
        <v>539</v>
      </c>
      <c r="H81" s="91" t="s">
        <v>57</v>
      </c>
      <c r="I81" s="5" t="s">
        <v>58</v>
      </c>
      <c r="J81" s="2" t="s">
        <v>59</v>
      </c>
      <c r="K81" s="6" t="s">
        <v>210</v>
      </c>
      <c r="L81" s="79" t="s">
        <v>540</v>
      </c>
      <c r="M81" s="66"/>
      <c r="N81" s="10" t="s">
        <v>63</v>
      </c>
      <c r="O81" s="25" t="s">
        <v>97</v>
      </c>
      <c r="P81" s="55" t="s">
        <v>97</v>
      </c>
      <c r="Q81" s="55" t="s">
        <v>541</v>
      </c>
      <c r="R81" s="86" t="s">
        <v>542</v>
      </c>
      <c r="S81" s="56">
        <v>43061</v>
      </c>
      <c r="T81" s="56">
        <v>43154</v>
      </c>
      <c r="U81" s="58" t="s">
        <v>66</v>
      </c>
      <c r="V81" s="178" t="s">
        <v>67</v>
      </c>
      <c r="W81" s="180"/>
      <c r="X81" s="146" t="s">
        <v>238</v>
      </c>
      <c r="Y81" s="146"/>
      <c r="Z81" s="146"/>
      <c r="AA81" s="88"/>
      <c r="AB81" s="59">
        <v>43062</v>
      </c>
      <c r="AC81" s="6">
        <v>43186</v>
      </c>
      <c r="AD81" s="6" t="s">
        <v>70</v>
      </c>
      <c r="AE81" s="61"/>
      <c r="AF81" s="6"/>
      <c r="AG81" s="6"/>
      <c r="AH81" s="9"/>
      <c r="AI81" s="6"/>
      <c r="AJ81" s="63"/>
      <c r="AK81" s="63"/>
      <c r="AL81" s="62"/>
      <c r="AM81" s="62"/>
      <c r="AN81" s="62"/>
      <c r="AO81" s="62"/>
      <c r="AP81" s="62"/>
      <c r="AQ81" s="11"/>
      <c r="AR81" s="59"/>
      <c r="AS81" s="59"/>
      <c r="AT81" s="6"/>
      <c r="AU81" s="6"/>
      <c r="AV81" s="6"/>
      <c r="AW81" s="6"/>
      <c r="AX81" s="6"/>
      <c r="AY81" s="6"/>
      <c r="AZ81" s="64"/>
      <c r="BA81" s="6"/>
      <c r="BB81" s="6"/>
      <c r="BC81" s="65"/>
    </row>
    <row r="82" spans="1:55" ht="28.8" hidden="1">
      <c r="A82" s="52" t="str">
        <f t="shared" ca="1" si="13"/>
        <v>Ok</v>
      </c>
      <c r="B82" s="53" t="str">
        <f t="shared" si="14"/>
        <v>Ok</v>
      </c>
      <c r="C82" s="53" t="str">
        <f t="shared" ca="1" si="15"/>
        <v>Ok</v>
      </c>
      <c r="D82" s="54">
        <f t="shared" si="16"/>
        <v>43073</v>
      </c>
      <c r="E82" s="196"/>
      <c r="F82" s="131">
        <v>62</v>
      </c>
      <c r="G82" s="33" t="s">
        <v>543</v>
      </c>
      <c r="H82" s="91" t="s">
        <v>57</v>
      </c>
      <c r="I82" s="5" t="s">
        <v>544</v>
      </c>
      <c r="J82" s="2" t="s">
        <v>73</v>
      </c>
      <c r="K82" s="6" t="s">
        <v>545</v>
      </c>
      <c r="L82" s="127" t="s">
        <v>546</v>
      </c>
      <c r="M82" s="66"/>
      <c r="N82" s="10" t="s">
        <v>124</v>
      </c>
      <c r="O82" s="25" t="s">
        <v>97</v>
      </c>
      <c r="P82" s="55" t="s">
        <v>97</v>
      </c>
      <c r="Q82" s="55" t="s">
        <v>547</v>
      </c>
      <c r="R82" s="138" t="s">
        <v>548</v>
      </c>
      <c r="S82" s="56">
        <v>43053</v>
      </c>
      <c r="T82" s="56">
        <v>43063</v>
      </c>
      <c r="U82" s="58" t="s">
        <v>66</v>
      </c>
      <c r="V82" s="178" t="s">
        <v>67</v>
      </c>
      <c r="W82" s="180"/>
      <c r="X82" s="146" t="s">
        <v>168</v>
      </c>
      <c r="Y82" s="146"/>
      <c r="Z82" s="146"/>
      <c r="AA82" s="88"/>
      <c r="AB82" s="59">
        <v>43069</v>
      </c>
      <c r="AC82" s="6">
        <v>43073</v>
      </c>
      <c r="AD82" s="6" t="s">
        <v>70</v>
      </c>
      <c r="AE82" s="61"/>
      <c r="AF82" s="6"/>
      <c r="AG82" s="6"/>
      <c r="AH82" s="9"/>
      <c r="AI82" s="6"/>
      <c r="AJ82" s="63"/>
      <c r="AK82" s="63"/>
      <c r="AL82" s="62"/>
      <c r="AM82" s="62"/>
      <c r="AN82" s="62"/>
      <c r="AO82" s="62"/>
      <c r="AP82" s="62"/>
      <c r="AQ82" s="11"/>
      <c r="AR82" s="59"/>
      <c r="AS82" s="59"/>
      <c r="AT82" s="6"/>
      <c r="AU82" s="6"/>
      <c r="AV82" s="6"/>
      <c r="AW82" s="6"/>
      <c r="AX82" s="6"/>
      <c r="AY82" s="6"/>
      <c r="AZ82" s="64"/>
      <c r="BA82" s="6"/>
      <c r="BB82" s="6"/>
      <c r="BC82" s="65"/>
    </row>
    <row r="83" spans="1:55" ht="86.4" hidden="1">
      <c r="A83" s="52" t="str">
        <f t="shared" ca="1" si="13"/>
        <v>Ok</v>
      </c>
      <c r="B83" s="53" t="str">
        <f t="shared" si="14"/>
        <v>Ok</v>
      </c>
      <c r="C83" s="53" t="str">
        <f t="shared" ca="1" si="15"/>
        <v>Ok</v>
      </c>
      <c r="D83" s="54">
        <f t="shared" si="16"/>
        <v>45117</v>
      </c>
      <c r="E83" s="308" t="s">
        <v>4015</v>
      </c>
      <c r="F83" s="310">
        <v>2743</v>
      </c>
      <c r="G83" s="313" t="s">
        <v>5494</v>
      </c>
      <c r="H83" s="320" t="s">
        <v>57</v>
      </c>
      <c r="I83" s="171" t="s">
        <v>83</v>
      </c>
      <c r="J83" s="171" t="s">
        <v>84</v>
      </c>
      <c r="K83" s="67" t="s">
        <v>74</v>
      </c>
      <c r="L83" s="332" t="s">
        <v>5506</v>
      </c>
      <c r="M83" s="338" t="s">
        <v>4015</v>
      </c>
      <c r="N83" s="10" t="s">
        <v>124</v>
      </c>
      <c r="O83" s="344" t="s">
        <v>5498</v>
      </c>
      <c r="P83" s="55" t="s">
        <v>165</v>
      </c>
      <c r="Q83" s="351" t="s">
        <v>3061</v>
      </c>
      <c r="R83" s="357" t="s">
        <v>5669</v>
      </c>
      <c r="S83" s="367">
        <v>45042</v>
      </c>
      <c r="T83" s="56">
        <v>45117</v>
      </c>
      <c r="U83" s="78" t="s">
        <v>66</v>
      </c>
      <c r="V83" s="197" t="s">
        <v>218</v>
      </c>
      <c r="W83" s="181"/>
      <c r="X83" s="147" t="s">
        <v>156</v>
      </c>
      <c r="Y83" s="373" t="s">
        <v>80</v>
      </c>
      <c r="Z83" s="373"/>
      <c r="AA83" s="375" t="s">
        <v>5716</v>
      </c>
      <c r="AB83" s="59">
        <v>45042</v>
      </c>
      <c r="AC83" s="6">
        <v>45117</v>
      </c>
      <c r="AD83" s="283" t="s">
        <v>70</v>
      </c>
      <c r="AE83" s="382" t="s">
        <v>4015</v>
      </c>
      <c r="AF83" s="384" t="s">
        <v>4015</v>
      </c>
      <c r="AG83" s="384" t="s">
        <v>4015</v>
      </c>
      <c r="AH83" s="384" t="s">
        <v>4015</v>
      </c>
      <c r="AI83" s="384" t="s">
        <v>4015</v>
      </c>
      <c r="AJ83" s="387" t="s">
        <v>4015</v>
      </c>
      <c r="AK83" s="387" t="s">
        <v>4015</v>
      </c>
      <c r="AL83" s="384" t="s">
        <v>4015</v>
      </c>
      <c r="AM83" s="384" t="s">
        <v>4015</v>
      </c>
      <c r="AN83" s="384" t="s">
        <v>4015</v>
      </c>
      <c r="AO83" s="384" t="s">
        <v>4015</v>
      </c>
      <c r="AP83" s="384" t="s">
        <v>4015</v>
      </c>
      <c r="AQ83" s="394" t="s">
        <v>4015</v>
      </c>
      <c r="AR83" s="396" t="s">
        <v>4015</v>
      </c>
      <c r="AS83" s="396" t="s">
        <v>4015</v>
      </c>
      <c r="AT83" s="384" t="s">
        <v>4015</v>
      </c>
      <c r="AU83" s="384" t="s">
        <v>4015</v>
      </c>
      <c r="AV83" s="384" t="s">
        <v>4015</v>
      </c>
      <c r="AW83" s="384" t="s">
        <v>4015</v>
      </c>
      <c r="AX83" s="384" t="s">
        <v>4015</v>
      </c>
      <c r="AY83" s="384" t="s">
        <v>4015</v>
      </c>
      <c r="AZ83" s="387" t="s">
        <v>4015</v>
      </c>
      <c r="BA83" s="384" t="s">
        <v>4015</v>
      </c>
      <c r="BB83" s="384" t="s">
        <v>4015</v>
      </c>
      <c r="BC83" s="398" t="s">
        <v>4015</v>
      </c>
    </row>
    <row r="84" spans="1:55" ht="100.8" hidden="1">
      <c r="A84" s="52" t="str">
        <f t="shared" ca="1" si="13"/>
        <v>Ok</v>
      </c>
      <c r="B84" s="53" t="str">
        <f t="shared" si="14"/>
        <v>Ok</v>
      </c>
      <c r="C84" s="53" t="str">
        <f t="shared" ca="1" si="15"/>
        <v>Ok</v>
      </c>
      <c r="D84" s="54">
        <f t="shared" si="16"/>
        <v>44774</v>
      </c>
      <c r="E84" s="196"/>
      <c r="F84" s="131">
        <v>71</v>
      </c>
      <c r="G84" s="33" t="s">
        <v>555</v>
      </c>
      <c r="H84" s="91" t="s">
        <v>57</v>
      </c>
      <c r="I84" s="5" t="s">
        <v>83</v>
      </c>
      <c r="J84" s="2" t="s">
        <v>84</v>
      </c>
      <c r="K84" s="6" t="s">
        <v>105</v>
      </c>
      <c r="L84" s="127" t="s">
        <v>556</v>
      </c>
      <c r="M84" s="66"/>
      <c r="N84" s="10" t="s">
        <v>124</v>
      </c>
      <c r="O84" s="25" t="s">
        <v>551</v>
      </c>
      <c r="P84" s="55" t="s">
        <v>165</v>
      </c>
      <c r="Q84" s="55" t="s">
        <v>557</v>
      </c>
      <c r="R84" s="138" t="s">
        <v>558</v>
      </c>
      <c r="S84" s="56">
        <v>43056</v>
      </c>
      <c r="T84" s="56">
        <v>44774</v>
      </c>
      <c r="U84" s="58" t="s">
        <v>66</v>
      </c>
      <c r="V84" s="178" t="s">
        <v>218</v>
      </c>
      <c r="W84" s="180" t="s">
        <v>92</v>
      </c>
      <c r="X84" s="146" t="s">
        <v>365</v>
      </c>
      <c r="Y84" s="146"/>
      <c r="Z84" s="146"/>
      <c r="AA84" s="88" t="s">
        <v>4604</v>
      </c>
      <c r="AB84" s="59">
        <v>43707</v>
      </c>
      <c r="AC84" s="6">
        <v>44774</v>
      </c>
      <c r="AD84" s="67" t="s">
        <v>70</v>
      </c>
      <c r="AE84" s="61"/>
      <c r="AF84" s="6"/>
      <c r="AG84" s="6"/>
      <c r="AH84" s="9"/>
      <c r="AI84" s="6"/>
      <c r="AJ84" s="63"/>
      <c r="AK84" s="63"/>
      <c r="AL84" s="62"/>
      <c r="AM84" s="62"/>
      <c r="AN84" s="62"/>
      <c r="AO84" s="62"/>
      <c r="AP84" s="62"/>
      <c r="AQ84" s="11"/>
      <c r="AR84" s="59"/>
      <c r="AS84" s="59"/>
      <c r="AT84" s="6"/>
      <c r="AU84" s="6"/>
      <c r="AV84" s="6"/>
      <c r="AW84" s="6"/>
      <c r="AX84" s="6"/>
      <c r="AY84" s="6"/>
      <c r="AZ84" s="64"/>
      <c r="BA84" s="6"/>
      <c r="BB84" s="6"/>
      <c r="BC84" s="65"/>
    </row>
    <row r="85" spans="1:55" ht="57.6" hidden="1">
      <c r="A85" s="52" t="str">
        <f t="shared" ca="1" si="13"/>
        <v>Ok</v>
      </c>
      <c r="B85" s="53" t="str">
        <f t="shared" si="14"/>
        <v>Ok</v>
      </c>
      <c r="C85" s="53" t="str">
        <f t="shared" ca="1" si="15"/>
        <v>Ok</v>
      </c>
      <c r="D85" s="54">
        <f t="shared" si="16"/>
        <v>43073</v>
      </c>
      <c r="E85" s="196"/>
      <c r="F85" s="131">
        <v>76</v>
      </c>
      <c r="G85" s="33" t="s">
        <v>559</v>
      </c>
      <c r="H85" s="91" t="s">
        <v>57</v>
      </c>
      <c r="I85" s="5" t="s">
        <v>560</v>
      </c>
      <c r="J85" s="2" t="s">
        <v>233</v>
      </c>
      <c r="K85" s="6" t="s">
        <v>74</v>
      </c>
      <c r="L85" s="127" t="s">
        <v>561</v>
      </c>
      <c r="M85" s="66"/>
      <c r="N85" s="10" t="s">
        <v>124</v>
      </c>
      <c r="O85" s="25" t="s">
        <v>562</v>
      </c>
      <c r="P85" s="55" t="s">
        <v>88</v>
      </c>
      <c r="Q85" s="55" t="s">
        <v>563</v>
      </c>
      <c r="R85" s="138" t="s">
        <v>564</v>
      </c>
      <c r="S85" s="56">
        <v>43060</v>
      </c>
      <c r="T85" s="56">
        <f>+S85</f>
        <v>43060</v>
      </c>
      <c r="U85" s="58" t="s">
        <v>66</v>
      </c>
      <c r="V85" s="178" t="s">
        <v>67</v>
      </c>
      <c r="W85" s="180"/>
      <c r="X85" s="146" t="s">
        <v>168</v>
      </c>
      <c r="Y85" s="146"/>
      <c r="Z85" s="146"/>
      <c r="AA85" s="88"/>
      <c r="AB85" s="59">
        <v>43069</v>
      </c>
      <c r="AC85" s="6">
        <v>43073</v>
      </c>
      <c r="AD85" s="6" t="s">
        <v>70</v>
      </c>
      <c r="AE85" s="61"/>
      <c r="AF85" s="6"/>
      <c r="AG85" s="6"/>
      <c r="AH85" s="9"/>
      <c r="AI85" s="6"/>
      <c r="AJ85" s="63"/>
      <c r="AK85" s="63"/>
      <c r="AL85" s="62"/>
      <c r="AM85" s="62"/>
      <c r="AN85" s="62"/>
      <c r="AO85" s="62"/>
      <c r="AP85" s="62"/>
      <c r="AQ85" s="11"/>
      <c r="AR85" s="59"/>
      <c r="AS85" s="59"/>
      <c r="AT85" s="6"/>
      <c r="AU85" s="6"/>
      <c r="AV85" s="6"/>
      <c r="AW85" s="6"/>
      <c r="AX85" s="6"/>
      <c r="AY85" s="6"/>
      <c r="AZ85" s="64"/>
      <c r="BA85" s="6"/>
      <c r="BB85" s="6"/>
      <c r="BC85" s="65"/>
    </row>
    <row r="86" spans="1:55" ht="144" hidden="1">
      <c r="A86" s="52" t="str">
        <f t="shared" ca="1" si="13"/>
        <v>Ok</v>
      </c>
      <c r="B86" s="53" t="str">
        <f t="shared" si="14"/>
        <v>Ok</v>
      </c>
      <c r="C86" s="53" t="str">
        <f t="shared" ca="1" si="15"/>
        <v>Ok</v>
      </c>
      <c r="D86" s="54">
        <f t="shared" si="16"/>
        <v>45334</v>
      </c>
      <c r="E86" s="308" t="s">
        <v>4015</v>
      </c>
      <c r="F86" s="310">
        <v>2767</v>
      </c>
      <c r="G86" s="313" t="s">
        <v>5565</v>
      </c>
      <c r="H86" s="320" t="s">
        <v>57</v>
      </c>
      <c r="I86" s="171" t="s">
        <v>72</v>
      </c>
      <c r="J86" s="171" t="s">
        <v>73</v>
      </c>
      <c r="K86" s="67" t="s">
        <v>74</v>
      </c>
      <c r="L86" s="332" t="s">
        <v>5570</v>
      </c>
      <c r="M86" s="338" t="s">
        <v>4015</v>
      </c>
      <c r="N86" s="10" t="s">
        <v>63</v>
      </c>
      <c r="O86" s="344" t="s">
        <v>5568</v>
      </c>
      <c r="P86" s="55" t="s">
        <v>88</v>
      </c>
      <c r="Q86" s="351" t="s">
        <v>6422</v>
      </c>
      <c r="R86" s="357" t="s">
        <v>6421</v>
      </c>
      <c r="S86" s="367">
        <v>45062</v>
      </c>
      <c r="T86" s="56">
        <v>45334</v>
      </c>
      <c r="U86" s="78" t="s">
        <v>66</v>
      </c>
      <c r="V86" s="197" t="s">
        <v>218</v>
      </c>
      <c r="W86" s="181"/>
      <c r="X86" s="147" t="s">
        <v>79</v>
      </c>
      <c r="Y86" s="373"/>
      <c r="Z86" s="373"/>
      <c r="AA86" s="375" t="s">
        <v>6451</v>
      </c>
      <c r="AB86" s="59">
        <v>45062</v>
      </c>
      <c r="AC86" s="6">
        <v>45334</v>
      </c>
      <c r="AD86" s="283" t="s">
        <v>70</v>
      </c>
      <c r="AE86" s="382" t="s">
        <v>4015</v>
      </c>
      <c r="AF86" s="384" t="s">
        <v>4015</v>
      </c>
      <c r="AG86" s="384" t="s">
        <v>4015</v>
      </c>
      <c r="AH86" s="384" t="s">
        <v>4015</v>
      </c>
      <c r="AI86" s="384" t="s">
        <v>4015</v>
      </c>
      <c r="AJ86" s="387" t="s">
        <v>4015</v>
      </c>
      <c r="AK86" s="387" t="s">
        <v>4015</v>
      </c>
      <c r="AL86" s="384" t="s">
        <v>4015</v>
      </c>
      <c r="AM86" s="384" t="s">
        <v>4015</v>
      </c>
      <c r="AN86" s="384" t="s">
        <v>4015</v>
      </c>
      <c r="AO86" s="384" t="s">
        <v>4015</v>
      </c>
      <c r="AP86" s="384" t="s">
        <v>4015</v>
      </c>
      <c r="AQ86" s="394" t="s">
        <v>4015</v>
      </c>
      <c r="AR86" s="396" t="s">
        <v>4015</v>
      </c>
      <c r="AS86" s="396" t="s">
        <v>4015</v>
      </c>
      <c r="AT86" s="384" t="s">
        <v>4015</v>
      </c>
      <c r="AU86" s="384" t="s">
        <v>4015</v>
      </c>
      <c r="AV86" s="384" t="s">
        <v>4015</v>
      </c>
      <c r="AW86" s="384" t="s">
        <v>4015</v>
      </c>
      <c r="AX86" s="384" t="s">
        <v>4015</v>
      </c>
      <c r="AY86" s="384" t="s">
        <v>4015</v>
      </c>
      <c r="AZ86" s="387" t="s">
        <v>4015</v>
      </c>
      <c r="BA86" s="384" t="s">
        <v>4015</v>
      </c>
      <c r="BB86" s="384" t="s">
        <v>4015</v>
      </c>
      <c r="BC86" s="398" t="s">
        <v>4015</v>
      </c>
    </row>
    <row r="87" spans="1:55" ht="204" customHeight="1">
      <c r="A87" s="52" t="str">
        <f t="shared" ca="1" si="13"/>
        <v>Ok</v>
      </c>
      <c r="B87" s="53" t="str">
        <f t="shared" si="14"/>
        <v>Ok</v>
      </c>
      <c r="C87" s="53" t="str">
        <f t="shared" ca="1" si="15"/>
        <v>Ok</v>
      </c>
      <c r="D87" s="54">
        <f t="shared" si="16"/>
        <v>45726</v>
      </c>
      <c r="E87" s="196"/>
      <c r="F87" s="131">
        <v>83</v>
      </c>
      <c r="G87" s="33" t="s">
        <v>569</v>
      </c>
      <c r="H87" s="139" t="s">
        <v>57</v>
      </c>
      <c r="I87" s="19" t="s">
        <v>58</v>
      </c>
      <c r="J87" s="201" t="s">
        <v>59</v>
      </c>
      <c r="K87" s="67" t="s">
        <v>210</v>
      </c>
      <c r="L87" s="127" t="s">
        <v>570</v>
      </c>
      <c r="M87" s="68"/>
      <c r="N87" s="140" t="s">
        <v>63</v>
      </c>
      <c r="O87" s="76" t="s">
        <v>215</v>
      </c>
      <c r="P87" s="77" t="s">
        <v>65</v>
      </c>
      <c r="Q87" s="77" t="s">
        <v>571</v>
      </c>
      <c r="R87" s="204" t="s">
        <v>572</v>
      </c>
      <c r="S87" s="69">
        <v>43063</v>
      </c>
      <c r="T87" s="69">
        <v>45016</v>
      </c>
      <c r="U87" s="175" t="s">
        <v>110</v>
      </c>
      <c r="V87" s="197" t="s">
        <v>67</v>
      </c>
      <c r="W87" s="181"/>
      <c r="X87" s="147"/>
      <c r="Y87" s="147"/>
      <c r="Z87" s="147"/>
      <c r="AA87" s="89" t="s">
        <v>7829</v>
      </c>
      <c r="AB87" s="70">
        <v>43069</v>
      </c>
      <c r="AC87" s="67">
        <v>45726</v>
      </c>
      <c r="AD87" s="67" t="s">
        <v>112</v>
      </c>
      <c r="AE87" s="71" t="s">
        <v>102</v>
      </c>
      <c r="AF87" s="67" t="s">
        <v>103</v>
      </c>
      <c r="AG87" s="67" t="s">
        <v>114</v>
      </c>
      <c r="AH87" s="67" t="s">
        <v>114</v>
      </c>
      <c r="AI87" s="67">
        <v>43171</v>
      </c>
      <c r="AJ87" s="73" t="s">
        <v>573</v>
      </c>
      <c r="AK87" s="141">
        <v>2</v>
      </c>
      <c r="AL87" s="72">
        <v>43172</v>
      </c>
      <c r="AM87" s="72" t="s">
        <v>574</v>
      </c>
      <c r="AN87" s="72" t="s">
        <v>117</v>
      </c>
      <c r="AO87" s="72">
        <v>43175</v>
      </c>
      <c r="AP87" s="72" t="s">
        <v>117</v>
      </c>
      <c r="AQ87" s="142" t="s">
        <v>575</v>
      </c>
      <c r="AR87" s="70">
        <v>43178</v>
      </c>
      <c r="AS87" s="70">
        <v>43194</v>
      </c>
      <c r="AT87" s="67" t="s">
        <v>117</v>
      </c>
      <c r="AU87" s="67" t="s">
        <v>117</v>
      </c>
      <c r="AV87" s="67">
        <v>43193</v>
      </c>
      <c r="AW87" s="67">
        <v>43194</v>
      </c>
      <c r="AX87" s="67" t="s">
        <v>117</v>
      </c>
      <c r="AY87" s="67">
        <v>43210</v>
      </c>
      <c r="AZ87" s="67">
        <v>43354</v>
      </c>
      <c r="BA87" s="412">
        <v>3034981.82</v>
      </c>
      <c r="BB87" s="417">
        <f>+BA87+3534978.05+3871990.09</f>
        <v>10441949.959999999</v>
      </c>
      <c r="BC87" s="418" t="s">
        <v>576</v>
      </c>
    </row>
    <row r="88" spans="1:55" ht="28.8" hidden="1">
      <c r="A88" s="52" t="str">
        <f t="shared" ca="1" si="13"/>
        <v>Ok</v>
      </c>
      <c r="B88" s="53" t="str">
        <f t="shared" si="14"/>
        <v>Ok</v>
      </c>
      <c r="C88" s="53" t="str">
        <f t="shared" ca="1" si="15"/>
        <v>Ok</v>
      </c>
      <c r="D88" s="54">
        <f t="shared" si="16"/>
        <v>43160</v>
      </c>
      <c r="E88" s="196"/>
      <c r="F88" s="131">
        <v>88</v>
      </c>
      <c r="G88" s="33" t="s">
        <v>577</v>
      </c>
      <c r="H88" s="91" t="s">
        <v>57</v>
      </c>
      <c r="I88" s="5" t="s">
        <v>58</v>
      </c>
      <c r="J88" s="2" t="s">
        <v>59</v>
      </c>
      <c r="K88" s="6" t="s">
        <v>210</v>
      </c>
      <c r="L88" s="127" t="s">
        <v>578</v>
      </c>
      <c r="M88" s="66"/>
      <c r="N88" s="10" t="s">
        <v>63</v>
      </c>
      <c r="O88" s="25" t="s">
        <v>579</v>
      </c>
      <c r="P88" s="55" t="s">
        <v>165</v>
      </c>
      <c r="Q88" s="55" t="s">
        <v>580</v>
      </c>
      <c r="R88" s="138" t="s">
        <v>581</v>
      </c>
      <c r="S88" s="56">
        <v>43067</v>
      </c>
      <c r="T88" s="56">
        <v>43081</v>
      </c>
      <c r="U88" s="58" t="s">
        <v>66</v>
      </c>
      <c r="V88" s="178" t="s">
        <v>67</v>
      </c>
      <c r="W88" s="180"/>
      <c r="X88" s="146" t="s">
        <v>79</v>
      </c>
      <c r="Y88" s="146"/>
      <c r="Z88" s="146"/>
      <c r="AA88" s="88"/>
      <c r="AB88" s="59">
        <v>43069</v>
      </c>
      <c r="AC88" s="6">
        <v>43160</v>
      </c>
      <c r="AD88" s="6" t="s">
        <v>70</v>
      </c>
      <c r="AE88" s="61"/>
      <c r="AF88" s="6"/>
      <c r="AG88" s="6"/>
      <c r="AH88" s="9"/>
      <c r="AI88" s="6"/>
      <c r="AJ88" s="63"/>
      <c r="AK88" s="63"/>
      <c r="AL88" s="62"/>
      <c r="AM88" s="62"/>
      <c r="AN88" s="62"/>
      <c r="AO88" s="62"/>
      <c r="AP88" s="62"/>
      <c r="AQ88" s="11"/>
      <c r="AR88" s="59"/>
      <c r="AS88" s="59"/>
      <c r="AT88" s="6"/>
      <c r="AU88" s="6"/>
      <c r="AV88" s="6"/>
      <c r="AW88" s="6"/>
      <c r="AX88" s="6"/>
      <c r="AY88" s="6"/>
      <c r="AZ88" s="64"/>
      <c r="BA88" s="6"/>
      <c r="BB88" s="6"/>
      <c r="BC88" s="65"/>
    </row>
    <row r="89" spans="1:55" ht="28.8" hidden="1">
      <c r="A89" s="52" t="str">
        <f t="shared" ca="1" si="13"/>
        <v>Ok</v>
      </c>
      <c r="B89" s="53" t="str">
        <f t="shared" si="14"/>
        <v>Ok</v>
      </c>
      <c r="C89" s="53" t="str">
        <f t="shared" ca="1" si="15"/>
        <v>Ok</v>
      </c>
      <c r="D89" s="54">
        <f t="shared" si="16"/>
        <v>43080</v>
      </c>
      <c r="E89" s="196"/>
      <c r="F89" s="130">
        <v>118</v>
      </c>
      <c r="G89" s="33" t="s">
        <v>582</v>
      </c>
      <c r="H89" s="91" t="s">
        <v>57</v>
      </c>
      <c r="I89" s="5" t="s">
        <v>583</v>
      </c>
      <c r="J89" s="2" t="s">
        <v>584</v>
      </c>
      <c r="K89" s="6" t="s">
        <v>210</v>
      </c>
      <c r="L89" s="79" t="s">
        <v>585</v>
      </c>
      <c r="M89" s="66"/>
      <c r="N89" s="10" t="s">
        <v>124</v>
      </c>
      <c r="O89" s="25" t="s">
        <v>586</v>
      </c>
      <c r="P89" s="55" t="s">
        <v>245</v>
      </c>
      <c r="Q89" s="55"/>
      <c r="R89" s="56"/>
      <c r="S89" s="56">
        <v>43069</v>
      </c>
      <c r="T89" s="56">
        <f>+S89</f>
        <v>43069</v>
      </c>
      <c r="U89" s="58" t="s">
        <v>66</v>
      </c>
      <c r="V89" s="178" t="s">
        <v>67</v>
      </c>
      <c r="W89" s="180"/>
      <c r="X89" s="146" t="s">
        <v>143</v>
      </c>
      <c r="Y89" s="146"/>
      <c r="Z89" s="146"/>
      <c r="AA89" s="88"/>
      <c r="AB89" s="59">
        <v>43075</v>
      </c>
      <c r="AC89" s="6">
        <v>43080</v>
      </c>
      <c r="AD89" s="6" t="s">
        <v>70</v>
      </c>
      <c r="AE89" s="61"/>
      <c r="AF89" s="6"/>
      <c r="AG89" s="6"/>
      <c r="AH89" s="9"/>
      <c r="AI89" s="6"/>
      <c r="AJ89" s="63"/>
      <c r="AK89" s="63"/>
      <c r="AL89" s="62"/>
      <c r="AM89" s="62"/>
      <c r="AN89" s="62"/>
      <c r="AO89" s="62"/>
      <c r="AP89" s="62"/>
      <c r="AQ89" s="11"/>
      <c r="AR89" s="59"/>
      <c r="AS89" s="59"/>
      <c r="AT89" s="6"/>
      <c r="AU89" s="6"/>
      <c r="AV89" s="6"/>
      <c r="AW89" s="6"/>
      <c r="AX89" s="6"/>
      <c r="AY89" s="6"/>
      <c r="AZ89" s="64"/>
      <c r="BA89" s="6"/>
      <c r="BB89" s="6"/>
      <c r="BC89" s="65"/>
    </row>
    <row r="90" spans="1:55" ht="28.8" hidden="1">
      <c r="A90" s="52" t="str">
        <f t="shared" ca="1" si="13"/>
        <v>Ok</v>
      </c>
      <c r="B90" s="53" t="str">
        <f t="shared" si="14"/>
        <v>Ok</v>
      </c>
      <c r="C90" s="53" t="str">
        <f t="shared" ca="1" si="15"/>
        <v>Ok</v>
      </c>
      <c r="D90" s="54">
        <f t="shared" si="16"/>
        <v>43080</v>
      </c>
      <c r="E90" s="196"/>
      <c r="F90" s="130">
        <v>120</v>
      </c>
      <c r="G90" s="33" t="s">
        <v>587</v>
      </c>
      <c r="H90" s="91" t="s">
        <v>57</v>
      </c>
      <c r="I90" s="5" t="s">
        <v>588</v>
      </c>
      <c r="J90" s="2" t="s">
        <v>506</v>
      </c>
      <c r="K90" s="6" t="s">
        <v>210</v>
      </c>
      <c r="L90" s="79" t="s">
        <v>589</v>
      </c>
      <c r="M90" s="66"/>
      <c r="N90" s="10" t="s">
        <v>124</v>
      </c>
      <c r="O90" s="25" t="s">
        <v>586</v>
      </c>
      <c r="P90" s="55" t="s">
        <v>245</v>
      </c>
      <c r="Q90" s="55"/>
      <c r="R90" s="56"/>
      <c r="S90" s="56">
        <v>43069</v>
      </c>
      <c r="T90" s="56">
        <f>+S90</f>
        <v>43069</v>
      </c>
      <c r="U90" s="58" t="s">
        <v>66</v>
      </c>
      <c r="V90" s="178" t="s">
        <v>67</v>
      </c>
      <c r="W90" s="180"/>
      <c r="X90" s="146" t="s">
        <v>143</v>
      </c>
      <c r="Y90" s="146"/>
      <c r="Z90" s="146"/>
      <c r="AA90" s="88"/>
      <c r="AB90" s="59">
        <v>43075</v>
      </c>
      <c r="AC90" s="6">
        <v>43080</v>
      </c>
      <c r="AD90" s="6" t="s">
        <v>70</v>
      </c>
      <c r="AE90" s="61"/>
      <c r="AF90" s="6"/>
      <c r="AG90" s="6"/>
      <c r="AH90" s="9"/>
      <c r="AI90" s="6"/>
      <c r="AJ90" s="63"/>
      <c r="AK90" s="63"/>
      <c r="AL90" s="62"/>
      <c r="AM90" s="62"/>
      <c r="AN90" s="62"/>
      <c r="AO90" s="62"/>
      <c r="AP90" s="62"/>
      <c r="AQ90" s="11"/>
      <c r="AR90" s="59"/>
      <c r="AS90" s="59"/>
      <c r="AT90" s="6"/>
      <c r="AU90" s="6"/>
      <c r="AV90" s="6"/>
      <c r="AW90" s="6"/>
      <c r="AX90" s="6"/>
      <c r="AY90" s="6"/>
      <c r="AZ90" s="64"/>
      <c r="BA90" s="6"/>
      <c r="BB90" s="6"/>
      <c r="BC90" s="65"/>
    </row>
    <row r="91" spans="1:55" ht="57.6" hidden="1">
      <c r="A91" s="52" t="str">
        <f t="shared" ca="1" si="13"/>
        <v>Ok</v>
      </c>
      <c r="B91" s="53" t="str">
        <f t="shared" si="14"/>
        <v>Ok</v>
      </c>
      <c r="C91" s="53" t="str">
        <f t="shared" ca="1" si="15"/>
        <v>Ok</v>
      </c>
      <c r="D91" s="54">
        <f t="shared" si="16"/>
        <v>43080</v>
      </c>
      <c r="E91" s="196"/>
      <c r="F91" s="130">
        <v>134</v>
      </c>
      <c r="G91" s="33" t="s">
        <v>590</v>
      </c>
      <c r="H91" s="91" t="s">
        <v>57</v>
      </c>
      <c r="I91" s="5" t="s">
        <v>591</v>
      </c>
      <c r="J91" s="2" t="s">
        <v>506</v>
      </c>
      <c r="K91" s="6" t="s">
        <v>162</v>
      </c>
      <c r="L91" s="79" t="s">
        <v>592</v>
      </c>
      <c r="M91" s="66"/>
      <c r="N91" s="10" t="s">
        <v>124</v>
      </c>
      <c r="O91" s="25" t="s">
        <v>586</v>
      </c>
      <c r="P91" s="55" t="s">
        <v>245</v>
      </c>
      <c r="Q91" s="55"/>
      <c r="R91" s="56"/>
      <c r="S91" s="56">
        <v>43069</v>
      </c>
      <c r="T91" s="56">
        <f>+S91</f>
        <v>43069</v>
      </c>
      <c r="U91" s="58" t="s">
        <v>66</v>
      </c>
      <c r="V91" s="178" t="s">
        <v>67</v>
      </c>
      <c r="W91" s="180"/>
      <c r="X91" s="146" t="s">
        <v>168</v>
      </c>
      <c r="Y91" s="146"/>
      <c r="Z91" s="146"/>
      <c r="AA91" s="88"/>
      <c r="AB91" s="59">
        <v>43075</v>
      </c>
      <c r="AC91" s="6">
        <v>43080</v>
      </c>
      <c r="AD91" s="6" t="s">
        <v>70</v>
      </c>
      <c r="AE91" s="61"/>
      <c r="AF91" s="6"/>
      <c r="AG91" s="6"/>
      <c r="AH91" s="9"/>
      <c r="AI91" s="6"/>
      <c r="AJ91" s="63"/>
      <c r="AK91" s="63"/>
      <c r="AL91" s="62"/>
      <c r="AM91" s="62"/>
      <c r="AN91" s="62"/>
      <c r="AO91" s="62"/>
      <c r="AP91" s="62"/>
      <c r="AQ91" s="11"/>
      <c r="AR91" s="59"/>
      <c r="AS91" s="59"/>
      <c r="AT91" s="6"/>
      <c r="AU91" s="6"/>
      <c r="AV91" s="6"/>
      <c r="AW91" s="6"/>
      <c r="AX91" s="6"/>
      <c r="AY91" s="6"/>
      <c r="AZ91" s="64"/>
      <c r="BA91" s="6"/>
      <c r="BB91" s="6"/>
      <c r="BC91" s="65"/>
    </row>
    <row r="92" spans="1:55" ht="28.8" hidden="1">
      <c r="A92" s="52" t="str">
        <f t="shared" ca="1" si="13"/>
        <v>Ok</v>
      </c>
      <c r="B92" s="53" t="str">
        <f t="shared" si="14"/>
        <v>Ok</v>
      </c>
      <c r="C92" s="53" t="str">
        <f t="shared" ca="1" si="15"/>
        <v>Ok</v>
      </c>
      <c r="D92" s="54">
        <f t="shared" si="16"/>
        <v>43080</v>
      </c>
      <c r="E92" s="196"/>
      <c r="F92" s="130">
        <v>135</v>
      </c>
      <c r="G92" s="33" t="s">
        <v>593</v>
      </c>
      <c r="H92" s="91" t="s">
        <v>159</v>
      </c>
      <c r="I92" s="5" t="s">
        <v>594</v>
      </c>
      <c r="J92" s="2" t="s">
        <v>595</v>
      </c>
      <c r="K92" s="6" t="s">
        <v>210</v>
      </c>
      <c r="L92" s="79" t="s">
        <v>596</v>
      </c>
      <c r="M92" s="66"/>
      <c r="N92" s="10" t="s">
        <v>124</v>
      </c>
      <c r="O92" s="25" t="s">
        <v>97</v>
      </c>
      <c r="P92" s="55" t="s">
        <v>97</v>
      </c>
      <c r="Q92" s="55" t="s">
        <v>597</v>
      </c>
      <c r="R92" s="86" t="s">
        <v>598</v>
      </c>
      <c r="S92" s="56">
        <v>43069</v>
      </c>
      <c r="T92" s="56">
        <f>+S92</f>
        <v>43069</v>
      </c>
      <c r="U92" s="58" t="s">
        <v>66</v>
      </c>
      <c r="V92" s="178" t="s">
        <v>67</v>
      </c>
      <c r="W92" s="180"/>
      <c r="X92" s="146" t="s">
        <v>79</v>
      </c>
      <c r="Y92" s="146"/>
      <c r="Z92" s="146"/>
      <c r="AA92" s="88"/>
      <c r="AB92" s="59">
        <v>43075</v>
      </c>
      <c r="AC92" s="6">
        <v>43080</v>
      </c>
      <c r="AD92" s="6" t="s">
        <v>70</v>
      </c>
      <c r="AE92" s="61"/>
      <c r="AF92" s="6"/>
      <c r="AG92" s="6"/>
      <c r="AH92" s="9"/>
      <c r="AI92" s="6"/>
      <c r="AJ92" s="63"/>
      <c r="AK92" s="63"/>
      <c r="AL92" s="62"/>
      <c r="AM92" s="62"/>
      <c r="AN92" s="62"/>
      <c r="AO92" s="62"/>
      <c r="AP92" s="62"/>
      <c r="AQ92" s="11"/>
      <c r="AR92" s="59"/>
      <c r="AS92" s="59"/>
      <c r="AT92" s="6"/>
      <c r="AU92" s="6"/>
      <c r="AV92" s="6"/>
      <c r="AW92" s="6"/>
      <c r="AX92" s="6"/>
      <c r="AY92" s="6"/>
      <c r="AZ92" s="64"/>
      <c r="BA92" s="6"/>
      <c r="BB92" s="6"/>
      <c r="BC92" s="65"/>
    </row>
    <row r="93" spans="1:55" ht="28.8" hidden="1">
      <c r="A93" s="52" t="str">
        <f t="shared" ca="1" si="13"/>
        <v>Ok</v>
      </c>
      <c r="B93" s="53" t="str">
        <f t="shared" si="14"/>
        <v>Ok</v>
      </c>
      <c r="C93" s="53" t="str">
        <f t="shared" ca="1" si="15"/>
        <v>Ok</v>
      </c>
      <c r="D93" s="54">
        <f t="shared" si="16"/>
        <v>43105</v>
      </c>
      <c r="E93" s="196"/>
      <c r="F93" s="130">
        <v>138</v>
      </c>
      <c r="G93" s="33" t="s">
        <v>599</v>
      </c>
      <c r="H93" s="91" t="s">
        <v>57</v>
      </c>
      <c r="I93" s="5" t="s">
        <v>137</v>
      </c>
      <c r="J93" s="5" t="s">
        <v>137</v>
      </c>
      <c r="K93" s="6" t="s">
        <v>210</v>
      </c>
      <c r="L93" s="79" t="s">
        <v>600</v>
      </c>
      <c r="M93" s="66"/>
      <c r="N93" s="10" t="s">
        <v>124</v>
      </c>
      <c r="O93" s="25" t="s">
        <v>601</v>
      </c>
      <c r="P93" s="55" t="s">
        <v>88</v>
      </c>
      <c r="Q93" s="55" t="s">
        <v>602</v>
      </c>
      <c r="R93" s="86" t="s">
        <v>603</v>
      </c>
      <c r="S93" s="56">
        <v>43073</v>
      </c>
      <c r="T93" s="56">
        <v>43084</v>
      </c>
      <c r="U93" s="58" t="s">
        <v>66</v>
      </c>
      <c r="V93" s="178" t="s">
        <v>67</v>
      </c>
      <c r="W93" s="180"/>
      <c r="X93" s="146" t="s">
        <v>79</v>
      </c>
      <c r="Y93" s="146"/>
      <c r="Z93" s="146"/>
      <c r="AA93" s="88"/>
      <c r="AB93" s="59">
        <v>43075</v>
      </c>
      <c r="AC93" s="6">
        <v>43105</v>
      </c>
      <c r="AD93" s="6" t="s">
        <v>70</v>
      </c>
      <c r="AE93" s="61"/>
      <c r="AF93" s="6"/>
      <c r="AG93" s="6"/>
      <c r="AH93" s="9"/>
      <c r="AI93" s="6"/>
      <c r="AJ93" s="63"/>
      <c r="AK93" s="63"/>
      <c r="AL93" s="62"/>
      <c r="AM93" s="62"/>
      <c r="AN93" s="62"/>
      <c r="AO93" s="62"/>
      <c r="AP93" s="62"/>
      <c r="AQ93" s="11"/>
      <c r="AR93" s="59"/>
      <c r="AS93" s="59"/>
      <c r="AT93" s="6"/>
      <c r="AU93" s="6"/>
      <c r="AV93" s="6"/>
      <c r="AW93" s="6"/>
      <c r="AX93" s="6"/>
      <c r="AY93" s="6"/>
      <c r="AZ93" s="64"/>
      <c r="BA93" s="6"/>
      <c r="BB93" s="6"/>
      <c r="BC93" s="65"/>
    </row>
    <row r="94" spans="1:55" ht="28.8" hidden="1">
      <c r="A94" s="52" t="str">
        <f t="shared" ca="1" si="13"/>
        <v>Ok</v>
      </c>
      <c r="B94" s="53" t="str">
        <f t="shared" si="14"/>
        <v>Ok</v>
      </c>
      <c r="C94" s="53" t="str">
        <f t="shared" ca="1" si="15"/>
        <v>Ok</v>
      </c>
      <c r="D94" s="54">
        <f t="shared" si="16"/>
        <v>43080</v>
      </c>
      <c r="E94" s="196"/>
      <c r="F94" s="130">
        <v>139</v>
      </c>
      <c r="G94" s="33" t="s">
        <v>604</v>
      </c>
      <c r="H94" s="91" t="s">
        <v>159</v>
      </c>
      <c r="I94" s="5" t="s">
        <v>241</v>
      </c>
      <c r="J94" s="2" t="s">
        <v>242</v>
      </c>
      <c r="K94" s="6" t="s">
        <v>255</v>
      </c>
      <c r="L94" s="79" t="s">
        <v>605</v>
      </c>
      <c r="M94" s="66"/>
      <c r="N94" s="10" t="s">
        <v>63</v>
      </c>
      <c r="O94" s="25" t="s">
        <v>606</v>
      </c>
      <c r="P94" s="55" t="s">
        <v>165</v>
      </c>
      <c r="Q94" s="55" t="s">
        <v>607</v>
      </c>
      <c r="R94" s="86" t="s">
        <v>608</v>
      </c>
      <c r="S94" s="56">
        <v>43073</v>
      </c>
      <c r="T94" s="56">
        <f>+S94</f>
        <v>43073</v>
      </c>
      <c r="U94" s="58" t="s">
        <v>66</v>
      </c>
      <c r="V94" s="178" t="s">
        <v>67</v>
      </c>
      <c r="W94" s="180"/>
      <c r="X94" s="146" t="s">
        <v>79</v>
      </c>
      <c r="Y94" s="146"/>
      <c r="Z94" s="146"/>
      <c r="AA94" s="88"/>
      <c r="AB94" s="59">
        <v>43075</v>
      </c>
      <c r="AC94" s="6">
        <v>43080</v>
      </c>
      <c r="AD94" s="6" t="s">
        <v>70</v>
      </c>
      <c r="AE94" s="61"/>
      <c r="AF94" s="6"/>
      <c r="AG94" s="6"/>
      <c r="AH94" s="9"/>
      <c r="AI94" s="6"/>
      <c r="AJ94" s="63"/>
      <c r="AK94" s="63"/>
      <c r="AL94" s="62"/>
      <c r="AM94" s="62"/>
      <c r="AN94" s="62"/>
      <c r="AO94" s="62"/>
      <c r="AP94" s="62"/>
      <c r="AQ94" s="11"/>
      <c r="AR94" s="59"/>
      <c r="AS94" s="59"/>
      <c r="AT94" s="6"/>
      <c r="AU94" s="6"/>
      <c r="AV94" s="6"/>
      <c r="AW94" s="6"/>
      <c r="AX94" s="6"/>
      <c r="AY94" s="6"/>
      <c r="AZ94" s="64"/>
      <c r="BA94" s="6"/>
      <c r="BB94" s="6"/>
      <c r="BC94" s="65"/>
    </row>
    <row r="95" spans="1:55" ht="179.4" customHeight="1">
      <c r="A95" s="52" t="str">
        <f t="shared" ca="1" si="13"/>
        <v>Ok</v>
      </c>
      <c r="B95" s="53" t="str">
        <f t="shared" si="14"/>
        <v>Ok</v>
      </c>
      <c r="C95" s="53" t="str">
        <f t="shared" ca="1" si="15"/>
        <v>Ok</v>
      </c>
      <c r="D95" s="54">
        <f t="shared" si="16"/>
        <v>45726</v>
      </c>
      <c r="E95" s="196"/>
      <c r="F95" s="131">
        <v>156</v>
      </c>
      <c r="G95" s="33" t="s">
        <v>609</v>
      </c>
      <c r="H95" s="139" t="s">
        <v>57</v>
      </c>
      <c r="I95" s="19" t="s">
        <v>58</v>
      </c>
      <c r="J95" s="201" t="s">
        <v>59</v>
      </c>
      <c r="K95" s="67" t="s">
        <v>210</v>
      </c>
      <c r="L95" s="127" t="s">
        <v>610</v>
      </c>
      <c r="M95" s="68"/>
      <c r="N95" s="140" t="s">
        <v>63</v>
      </c>
      <c r="O95" s="76" t="s">
        <v>579</v>
      </c>
      <c r="P95" s="77" t="s">
        <v>165</v>
      </c>
      <c r="Q95" s="77" t="s">
        <v>611</v>
      </c>
      <c r="R95" s="204" t="s">
        <v>612</v>
      </c>
      <c r="S95" s="69">
        <v>43089</v>
      </c>
      <c r="T95" s="69">
        <v>45721</v>
      </c>
      <c r="U95" s="175" t="s">
        <v>295</v>
      </c>
      <c r="V95" s="197" t="s">
        <v>67</v>
      </c>
      <c r="W95" s="181"/>
      <c r="X95" s="147"/>
      <c r="Y95" s="147"/>
      <c r="Z95" s="147"/>
      <c r="AA95" s="89" t="s">
        <v>8879</v>
      </c>
      <c r="AB95" s="70">
        <v>43090</v>
      </c>
      <c r="AC95" s="67">
        <v>45726</v>
      </c>
      <c r="AD95" s="67" t="s">
        <v>112</v>
      </c>
      <c r="AE95" s="71" t="s">
        <v>102</v>
      </c>
      <c r="AF95" s="67" t="s">
        <v>103</v>
      </c>
      <c r="AG95" s="67" t="s">
        <v>114</v>
      </c>
      <c r="AH95" s="67" t="s">
        <v>114</v>
      </c>
      <c r="AI95" s="67">
        <v>43256</v>
      </c>
      <c r="AJ95" s="73" t="s">
        <v>613</v>
      </c>
      <c r="AK95" s="141">
        <v>2</v>
      </c>
      <c r="AL95" s="72">
        <v>43270</v>
      </c>
      <c r="AM95" s="72" t="s">
        <v>117</v>
      </c>
      <c r="AN95" s="72" t="s">
        <v>117</v>
      </c>
      <c r="AO95" s="72">
        <v>43273</v>
      </c>
      <c r="AP95" s="72" t="s">
        <v>117</v>
      </c>
      <c r="AQ95" s="142" t="s">
        <v>614</v>
      </c>
      <c r="AR95" s="72">
        <v>43273</v>
      </c>
      <c r="AS95" s="72">
        <v>43305</v>
      </c>
      <c r="AT95" s="72" t="s">
        <v>117</v>
      </c>
      <c r="AU95" s="72" t="s">
        <v>117</v>
      </c>
      <c r="AV95" s="67">
        <v>43308</v>
      </c>
      <c r="AW95" s="67">
        <v>43312</v>
      </c>
      <c r="AX95" s="67" t="s">
        <v>117</v>
      </c>
      <c r="AY95" s="74">
        <v>43320</v>
      </c>
      <c r="AZ95" s="74">
        <v>43368</v>
      </c>
      <c r="BA95" s="412">
        <v>3000000</v>
      </c>
      <c r="BB95" s="412">
        <f>+BA95+1101125+1101125</f>
        <v>5202250</v>
      </c>
      <c r="BC95" s="418" t="s">
        <v>615</v>
      </c>
    </row>
    <row r="96" spans="1:55" ht="74.55" customHeight="1">
      <c r="A96" s="52" t="str">
        <f t="shared" ca="1" si="13"/>
        <v>Ok</v>
      </c>
      <c r="B96" s="53" t="str">
        <f t="shared" si="14"/>
        <v>Ok</v>
      </c>
      <c r="C96" s="53" t="str">
        <f t="shared" ca="1" si="15"/>
        <v>Ok</v>
      </c>
      <c r="D96" s="54">
        <f t="shared" si="16"/>
        <v>45726</v>
      </c>
      <c r="E96" s="196"/>
      <c r="F96" s="131">
        <v>157</v>
      </c>
      <c r="G96" s="33" t="s">
        <v>616</v>
      </c>
      <c r="H96" s="139" t="s">
        <v>57</v>
      </c>
      <c r="I96" s="19" t="s">
        <v>182</v>
      </c>
      <c r="J96" s="201" t="s">
        <v>183</v>
      </c>
      <c r="K96" s="67" t="s">
        <v>74</v>
      </c>
      <c r="L96" s="127" t="s">
        <v>617</v>
      </c>
      <c r="M96" s="68"/>
      <c r="N96" s="140" t="s">
        <v>63</v>
      </c>
      <c r="O96" s="76" t="s">
        <v>102</v>
      </c>
      <c r="P96" s="77" t="s">
        <v>65</v>
      </c>
      <c r="Q96" s="77" t="s">
        <v>618</v>
      </c>
      <c r="R96" s="204" t="s">
        <v>619</v>
      </c>
      <c r="S96" s="69">
        <v>43089</v>
      </c>
      <c r="T96" s="69">
        <v>45723</v>
      </c>
      <c r="U96" s="175" t="s">
        <v>7187</v>
      </c>
      <c r="V96" s="197" t="s">
        <v>67</v>
      </c>
      <c r="W96" s="181"/>
      <c r="X96" s="147"/>
      <c r="Y96" s="147"/>
      <c r="Z96" s="447"/>
      <c r="AA96" s="446" t="s">
        <v>8870</v>
      </c>
      <c r="AB96" s="70">
        <v>43090</v>
      </c>
      <c r="AC96" s="67">
        <v>45726</v>
      </c>
      <c r="AD96" s="67" t="s">
        <v>112</v>
      </c>
      <c r="AE96" s="71" t="s">
        <v>102</v>
      </c>
      <c r="AF96" s="67" t="s">
        <v>103</v>
      </c>
      <c r="AG96" s="67" t="s">
        <v>114</v>
      </c>
      <c r="AH96" s="67" t="s">
        <v>114</v>
      </c>
      <c r="AI96" s="67">
        <v>43249</v>
      </c>
      <c r="AJ96" s="73" t="s">
        <v>613</v>
      </c>
      <c r="AK96" s="141">
        <v>2</v>
      </c>
      <c r="AL96" s="72">
        <v>43258</v>
      </c>
      <c r="AM96" s="72" t="s">
        <v>117</v>
      </c>
      <c r="AN96" s="72" t="s">
        <v>117</v>
      </c>
      <c r="AO96" s="72">
        <v>43264</v>
      </c>
      <c r="AP96" s="72" t="s">
        <v>117</v>
      </c>
      <c r="AQ96" s="142" t="s">
        <v>620</v>
      </c>
      <c r="AR96" s="72">
        <v>43264</v>
      </c>
      <c r="AS96" s="70" t="s">
        <v>621</v>
      </c>
      <c r="AT96" s="72" t="s">
        <v>117</v>
      </c>
      <c r="AU96" s="72" t="s">
        <v>117</v>
      </c>
      <c r="AV96" s="67">
        <v>43294</v>
      </c>
      <c r="AW96" s="67">
        <v>43299</v>
      </c>
      <c r="AX96" s="67" t="s">
        <v>117</v>
      </c>
      <c r="AY96" s="74">
        <v>43306</v>
      </c>
      <c r="AZ96" s="74">
        <v>43306</v>
      </c>
      <c r="BA96" s="412">
        <f>800000+209371.33</f>
        <v>1009371.33</v>
      </c>
      <c r="BB96" s="412">
        <f>785000+1000000</f>
        <v>1785000</v>
      </c>
      <c r="BC96" s="75" t="s">
        <v>622</v>
      </c>
    </row>
    <row r="97" spans="1:55" ht="57.6" hidden="1">
      <c r="A97" s="52" t="str">
        <f t="shared" ca="1" si="13"/>
        <v>Ok</v>
      </c>
      <c r="B97" s="53" t="str">
        <f t="shared" si="14"/>
        <v>Ok</v>
      </c>
      <c r="C97" s="53" t="str">
        <f t="shared" ca="1" si="15"/>
        <v>Ok</v>
      </c>
      <c r="D97" s="54">
        <f t="shared" si="16"/>
        <v>43126</v>
      </c>
      <c r="E97" s="196"/>
      <c r="F97" s="130">
        <v>164</v>
      </c>
      <c r="G97" s="32" t="s">
        <v>623</v>
      </c>
      <c r="H97" s="91" t="s">
        <v>57</v>
      </c>
      <c r="I97" s="5" t="s">
        <v>624</v>
      </c>
      <c r="J97" s="2" t="s">
        <v>625</v>
      </c>
      <c r="K97" s="6" t="s">
        <v>188</v>
      </c>
      <c r="L97" s="79" t="s">
        <v>626</v>
      </c>
      <c r="M97" s="66"/>
      <c r="N97" s="10" t="s">
        <v>124</v>
      </c>
      <c r="O97" s="25" t="s">
        <v>627</v>
      </c>
      <c r="P97" s="55" t="s">
        <v>628</v>
      </c>
      <c r="Q97" s="55" t="s">
        <v>629</v>
      </c>
      <c r="R97" s="86" t="s">
        <v>630</v>
      </c>
      <c r="S97" s="56">
        <v>43103</v>
      </c>
      <c r="T97" s="56">
        <v>43115</v>
      </c>
      <c r="U97" s="58" t="s">
        <v>66</v>
      </c>
      <c r="V97" s="178" t="s">
        <v>67</v>
      </c>
      <c r="W97" s="180"/>
      <c r="X97" s="146" t="s">
        <v>143</v>
      </c>
      <c r="Y97" s="146"/>
      <c r="Z97" s="146"/>
      <c r="AA97" s="89" t="s">
        <v>631</v>
      </c>
      <c r="AB97" s="59">
        <v>43104</v>
      </c>
      <c r="AC97" s="6">
        <v>43126</v>
      </c>
      <c r="AD97" s="6" t="s">
        <v>70</v>
      </c>
      <c r="AE97" s="61"/>
      <c r="AF97" s="6"/>
      <c r="AG97" s="6"/>
      <c r="AH97" s="9"/>
      <c r="AI97" s="6"/>
      <c r="AJ97" s="63"/>
      <c r="AK97" s="63"/>
      <c r="AL97" s="62"/>
      <c r="AM97" s="62"/>
      <c r="AN97" s="62"/>
      <c r="AO97" s="62"/>
      <c r="AP97" s="62"/>
      <c r="AQ97" s="11"/>
      <c r="AR97" s="59"/>
      <c r="AS97" s="59"/>
      <c r="AT97" s="6"/>
      <c r="AU97" s="6"/>
      <c r="AV97" s="6"/>
      <c r="AW97" s="6"/>
      <c r="AX97" s="6"/>
      <c r="AY97" s="6"/>
      <c r="AZ97" s="64"/>
      <c r="BA97" s="6"/>
      <c r="BB97" s="6"/>
      <c r="BC97" s="65"/>
    </row>
    <row r="98" spans="1:55" ht="43.2" hidden="1">
      <c r="A98" s="52" t="str">
        <f t="shared" ca="1" si="13"/>
        <v>Ok</v>
      </c>
      <c r="B98" s="53" t="str">
        <f t="shared" si="14"/>
        <v>Fuori Range</v>
      </c>
      <c r="C98" s="53" t="str">
        <f t="shared" ca="1" si="15"/>
        <v>Ok</v>
      </c>
      <c r="D98" s="54">
        <f t="shared" si="16"/>
        <v>43126</v>
      </c>
      <c r="E98" s="196"/>
      <c r="F98" s="130">
        <v>110</v>
      </c>
      <c r="G98" s="32" t="s">
        <v>632</v>
      </c>
      <c r="H98" s="91" t="s">
        <v>57</v>
      </c>
      <c r="I98" s="5" t="s">
        <v>58</v>
      </c>
      <c r="J98" s="2" t="s">
        <v>59</v>
      </c>
      <c r="K98" s="6" t="s">
        <v>74</v>
      </c>
      <c r="L98" s="79" t="s">
        <v>633</v>
      </c>
      <c r="M98" s="66"/>
      <c r="N98" s="10" t="s">
        <v>124</v>
      </c>
      <c r="O98" s="25" t="s">
        <v>634</v>
      </c>
      <c r="P98" s="55" t="s">
        <v>245</v>
      </c>
      <c r="Q98" s="55" t="s">
        <v>635</v>
      </c>
      <c r="R98" s="86" t="s">
        <v>636</v>
      </c>
      <c r="S98" s="56">
        <v>43068</v>
      </c>
      <c r="T98" s="56">
        <v>43118</v>
      </c>
      <c r="U98" s="58" t="s">
        <v>66</v>
      </c>
      <c r="V98" s="178" t="s">
        <v>67</v>
      </c>
      <c r="W98" s="180"/>
      <c r="X98" s="146" t="s">
        <v>365</v>
      </c>
      <c r="Y98" s="146"/>
      <c r="Z98" s="146"/>
      <c r="AA98" s="89" t="s">
        <v>637</v>
      </c>
      <c r="AB98" s="59">
        <v>42746</v>
      </c>
      <c r="AC98" s="6">
        <v>43126</v>
      </c>
      <c r="AD98" s="6" t="s">
        <v>70</v>
      </c>
      <c r="AE98" s="61"/>
      <c r="AF98" s="6"/>
      <c r="AG98" s="6"/>
      <c r="AH98" s="9"/>
      <c r="AI98" s="6"/>
      <c r="AJ98" s="63"/>
      <c r="AK98" s="63"/>
      <c r="AL98" s="62"/>
      <c r="AM98" s="62"/>
      <c r="AN98" s="62"/>
      <c r="AO98" s="62"/>
      <c r="AP98" s="62"/>
      <c r="AQ98" s="11"/>
      <c r="AR98" s="59"/>
      <c r="AS98" s="59"/>
      <c r="AT98" s="6"/>
      <c r="AU98" s="6"/>
      <c r="AV98" s="6"/>
      <c r="AW98" s="6"/>
      <c r="AX98" s="6"/>
      <c r="AY98" s="6"/>
      <c r="AZ98" s="64"/>
      <c r="BA98" s="6"/>
      <c r="BB98" s="6"/>
      <c r="BC98" s="65"/>
    </row>
    <row r="99" spans="1:55" ht="72" hidden="1">
      <c r="A99" s="52" t="str">
        <f t="shared" ca="1" si="13"/>
        <v>Ok</v>
      </c>
      <c r="B99" s="53" t="str">
        <f t="shared" si="14"/>
        <v>Fuori Range</v>
      </c>
      <c r="C99" s="53" t="str">
        <f t="shared" ca="1" si="15"/>
        <v>Ok</v>
      </c>
      <c r="D99" s="54">
        <f t="shared" si="16"/>
        <v>43150</v>
      </c>
      <c r="E99" s="196"/>
      <c r="F99" s="130">
        <v>166</v>
      </c>
      <c r="G99" s="32" t="s">
        <v>638</v>
      </c>
      <c r="H99" s="91" t="s">
        <v>57</v>
      </c>
      <c r="I99" s="5" t="s">
        <v>471</v>
      </c>
      <c r="J99" s="2" t="s">
        <v>308</v>
      </c>
      <c r="K99" s="6" t="s">
        <v>74</v>
      </c>
      <c r="L99" s="79" t="s">
        <v>639</v>
      </c>
      <c r="M99" s="66"/>
      <c r="N99" s="10" t="s">
        <v>63</v>
      </c>
      <c r="O99" s="25" t="s">
        <v>97</v>
      </c>
      <c r="P99" s="55" t="s">
        <v>97</v>
      </c>
      <c r="Q99" s="55" t="s">
        <v>640</v>
      </c>
      <c r="R99" s="86" t="s">
        <v>641</v>
      </c>
      <c r="S99" s="56">
        <v>43104</v>
      </c>
      <c r="T99" s="56">
        <v>43130</v>
      </c>
      <c r="U99" s="58" t="s">
        <v>66</v>
      </c>
      <c r="V99" s="178" t="s">
        <v>67</v>
      </c>
      <c r="W99" s="180"/>
      <c r="X99" s="146" t="s">
        <v>143</v>
      </c>
      <c r="Y99" s="146"/>
      <c r="Z99" s="146"/>
      <c r="AA99" s="88" t="s">
        <v>642</v>
      </c>
      <c r="AB99" s="59">
        <v>42746</v>
      </c>
      <c r="AC99" s="6">
        <v>43150</v>
      </c>
      <c r="AD99" s="6" t="s">
        <v>70</v>
      </c>
      <c r="AE99" s="61"/>
      <c r="AF99" s="6"/>
      <c r="AG99" s="6"/>
      <c r="AH99" s="9"/>
      <c r="AI99" s="6"/>
      <c r="AJ99" s="63"/>
      <c r="AK99" s="63"/>
      <c r="AL99" s="62"/>
      <c r="AM99" s="62"/>
      <c r="AN99" s="62"/>
      <c r="AO99" s="62"/>
      <c r="AP99" s="62"/>
      <c r="AQ99" s="11"/>
      <c r="AR99" s="59"/>
      <c r="AS99" s="59"/>
      <c r="AT99" s="6"/>
      <c r="AU99" s="6"/>
      <c r="AV99" s="6"/>
      <c r="AW99" s="6"/>
      <c r="AX99" s="6"/>
      <c r="AY99" s="6"/>
      <c r="AZ99" s="64"/>
      <c r="BA99" s="6"/>
      <c r="BB99" s="6"/>
      <c r="BC99" s="65"/>
    </row>
    <row r="100" spans="1:55" ht="43.2" hidden="1">
      <c r="A100" s="52" t="str">
        <f t="shared" ca="1" si="13"/>
        <v>Ok</v>
      </c>
      <c r="B100" s="53" t="str">
        <f t="shared" si="14"/>
        <v>Fuori Range</v>
      </c>
      <c r="C100" s="53" t="str">
        <f t="shared" ca="1" si="15"/>
        <v>Ok</v>
      </c>
      <c r="D100" s="54">
        <f t="shared" si="16"/>
        <v>43136</v>
      </c>
      <c r="E100" s="196"/>
      <c r="F100" s="130">
        <v>169</v>
      </c>
      <c r="G100" s="32" t="s">
        <v>643</v>
      </c>
      <c r="H100" s="91" t="s">
        <v>159</v>
      </c>
      <c r="I100" s="5" t="s">
        <v>644</v>
      </c>
      <c r="J100" s="2" t="s">
        <v>645</v>
      </c>
      <c r="K100" s="6" t="s">
        <v>162</v>
      </c>
      <c r="L100" s="79" t="s">
        <v>646</v>
      </c>
      <c r="M100" s="66"/>
      <c r="N100" s="10" t="s">
        <v>63</v>
      </c>
      <c r="O100" s="25" t="s">
        <v>647</v>
      </c>
      <c r="P100" s="55" t="s">
        <v>88</v>
      </c>
      <c r="Q100" s="55" t="s">
        <v>648</v>
      </c>
      <c r="R100" s="86" t="s">
        <v>649</v>
      </c>
      <c r="S100" s="56">
        <v>43110</v>
      </c>
      <c r="T100" s="56">
        <v>43119</v>
      </c>
      <c r="U100" s="58" t="s">
        <v>66</v>
      </c>
      <c r="V100" s="178" t="s">
        <v>67</v>
      </c>
      <c r="W100" s="180"/>
      <c r="X100" s="146" t="s">
        <v>168</v>
      </c>
      <c r="Y100" s="146"/>
      <c r="Z100" s="146"/>
      <c r="AA100" s="89" t="s">
        <v>650</v>
      </c>
      <c r="AB100" s="59">
        <v>42746</v>
      </c>
      <c r="AC100" s="6">
        <v>43136</v>
      </c>
      <c r="AD100" s="6" t="s">
        <v>70</v>
      </c>
      <c r="AE100" s="61"/>
      <c r="AF100" s="6"/>
      <c r="AG100" s="6"/>
      <c r="AH100" s="9"/>
      <c r="AI100" s="6"/>
      <c r="AJ100" s="63"/>
      <c r="AK100" s="63"/>
      <c r="AL100" s="62"/>
      <c r="AM100" s="62"/>
      <c r="AN100" s="62"/>
      <c r="AO100" s="62"/>
      <c r="AP100" s="62"/>
      <c r="AQ100" s="11"/>
      <c r="AR100" s="59"/>
      <c r="AS100" s="59"/>
      <c r="AT100" s="6"/>
      <c r="AU100" s="6"/>
      <c r="AV100" s="6"/>
      <c r="AW100" s="6"/>
      <c r="AX100" s="6"/>
      <c r="AY100" s="6"/>
      <c r="AZ100" s="64"/>
      <c r="BA100" s="6"/>
      <c r="BB100" s="6"/>
      <c r="BC100" s="65"/>
    </row>
    <row r="101" spans="1:55" ht="28.8" hidden="1">
      <c r="A101" s="52" t="str">
        <f t="shared" ca="1" si="13"/>
        <v>Ok</v>
      </c>
      <c r="B101" s="53" t="str">
        <f t="shared" si="14"/>
        <v>Fuori Range</v>
      </c>
      <c r="C101" s="53" t="str">
        <f t="shared" ca="1" si="15"/>
        <v>Ok</v>
      </c>
      <c r="D101" s="54">
        <f t="shared" si="16"/>
        <v>43178</v>
      </c>
      <c r="E101" s="196"/>
      <c r="F101" s="130">
        <v>171</v>
      </c>
      <c r="G101" s="32" t="s">
        <v>651</v>
      </c>
      <c r="H101" s="91" t="s">
        <v>57</v>
      </c>
      <c r="I101" s="5" t="s">
        <v>58</v>
      </c>
      <c r="J101" s="2" t="s">
        <v>59</v>
      </c>
      <c r="K101" s="6" t="s">
        <v>210</v>
      </c>
      <c r="L101" s="79" t="s">
        <v>652</v>
      </c>
      <c r="M101" s="66"/>
      <c r="N101" s="10" t="s">
        <v>63</v>
      </c>
      <c r="O101" s="25" t="s">
        <v>653</v>
      </c>
      <c r="P101" s="55" t="s">
        <v>165</v>
      </c>
      <c r="Q101" s="55" t="s">
        <v>654</v>
      </c>
      <c r="R101" s="86" t="s">
        <v>655</v>
      </c>
      <c r="S101" s="56">
        <v>43110</v>
      </c>
      <c r="T101" s="56">
        <v>43167</v>
      </c>
      <c r="U101" s="58" t="s">
        <v>66</v>
      </c>
      <c r="V101" s="178" t="s">
        <v>67</v>
      </c>
      <c r="W101" s="180"/>
      <c r="X101" s="146" t="s">
        <v>168</v>
      </c>
      <c r="Y101" s="146"/>
      <c r="Z101" s="146"/>
      <c r="AA101" s="88"/>
      <c r="AB101" s="59">
        <v>42746</v>
      </c>
      <c r="AC101" s="6">
        <v>43178</v>
      </c>
      <c r="AD101" s="6" t="s">
        <v>70</v>
      </c>
      <c r="AE101" s="61"/>
      <c r="AF101" s="6"/>
      <c r="AG101" s="6"/>
      <c r="AH101" s="9"/>
      <c r="AI101" s="6"/>
      <c r="AJ101" s="63"/>
      <c r="AK101" s="63"/>
      <c r="AL101" s="62"/>
      <c r="AM101" s="62"/>
      <c r="AN101" s="62"/>
      <c r="AO101" s="62"/>
      <c r="AP101" s="62"/>
      <c r="AQ101" s="11"/>
      <c r="AR101" s="59"/>
      <c r="AS101" s="59"/>
      <c r="AT101" s="6"/>
      <c r="AU101" s="6"/>
      <c r="AV101" s="6"/>
      <c r="AW101" s="6"/>
      <c r="AX101" s="6"/>
      <c r="AY101" s="6"/>
      <c r="AZ101" s="64"/>
      <c r="BA101" s="6"/>
      <c r="BB101" s="6"/>
      <c r="BC101" s="65"/>
    </row>
    <row r="102" spans="1:55" ht="86.4" hidden="1">
      <c r="A102" s="52" t="str">
        <f t="shared" ca="1" si="13"/>
        <v>Ok</v>
      </c>
      <c r="B102" s="53" t="str">
        <f t="shared" si="14"/>
        <v>Ok</v>
      </c>
      <c r="C102" s="53" t="str">
        <f t="shared" ca="1" si="15"/>
        <v>Ok</v>
      </c>
      <c r="D102" s="54">
        <f t="shared" si="16"/>
        <v>45103</v>
      </c>
      <c r="E102" s="196"/>
      <c r="F102" s="131">
        <v>2149</v>
      </c>
      <c r="G102" s="33" t="s">
        <v>3610</v>
      </c>
      <c r="H102" s="91" t="s">
        <v>57</v>
      </c>
      <c r="I102" s="19" t="s">
        <v>530</v>
      </c>
      <c r="J102" s="201" t="s">
        <v>308</v>
      </c>
      <c r="K102" s="6" t="s">
        <v>105</v>
      </c>
      <c r="L102" s="127" t="s">
        <v>3611</v>
      </c>
      <c r="M102" s="68"/>
      <c r="N102" s="10" t="s">
        <v>63</v>
      </c>
      <c r="O102" s="25" t="s">
        <v>3849</v>
      </c>
      <c r="P102" s="55" t="s">
        <v>88</v>
      </c>
      <c r="Q102" s="55" t="s">
        <v>3612</v>
      </c>
      <c r="R102" s="86" t="s">
        <v>3613</v>
      </c>
      <c r="S102" s="56">
        <v>44474</v>
      </c>
      <c r="T102" s="56">
        <v>45103</v>
      </c>
      <c r="U102" s="58" t="s">
        <v>100</v>
      </c>
      <c r="V102" s="197" t="s">
        <v>218</v>
      </c>
      <c r="W102" s="181"/>
      <c r="X102" s="147" t="s">
        <v>168</v>
      </c>
      <c r="Y102" s="147" t="s">
        <v>80</v>
      </c>
      <c r="Z102" s="147"/>
      <c r="AA102" s="89" t="s">
        <v>5672</v>
      </c>
      <c r="AB102" s="59">
        <v>44474</v>
      </c>
      <c r="AC102" s="6">
        <v>45103</v>
      </c>
      <c r="AD102" s="283" t="s">
        <v>70</v>
      </c>
      <c r="AE102" s="71"/>
      <c r="AF102" s="67"/>
      <c r="AG102" s="67"/>
      <c r="AH102" s="128"/>
      <c r="AI102" s="67"/>
      <c r="AJ102" s="73"/>
      <c r="AK102" s="73"/>
      <c r="AL102" s="72"/>
      <c r="AM102" s="72"/>
      <c r="AN102" s="72"/>
      <c r="AO102" s="72"/>
      <c r="AP102" s="72"/>
      <c r="AQ102" s="12"/>
      <c r="AR102" s="70"/>
      <c r="AS102" s="70"/>
      <c r="AT102" s="67"/>
      <c r="AU102" s="67"/>
      <c r="AV102" s="67"/>
      <c r="AW102" s="67"/>
      <c r="AX102" s="67"/>
      <c r="AY102" s="67"/>
      <c r="AZ102" s="74"/>
      <c r="BA102" s="67"/>
      <c r="BB102" s="67"/>
      <c r="BC102" s="75"/>
    </row>
    <row r="103" spans="1:55" ht="43.2" hidden="1">
      <c r="A103" s="52" t="str">
        <f t="shared" ca="1" si="13"/>
        <v>Ok</v>
      </c>
      <c r="B103" s="53" t="str">
        <f t="shared" si="14"/>
        <v>Ok</v>
      </c>
      <c r="C103" s="53" t="str">
        <f t="shared" ca="1" si="15"/>
        <v>Ok</v>
      </c>
      <c r="D103" s="54">
        <f t="shared" si="16"/>
        <v>43119</v>
      </c>
      <c r="E103" s="196"/>
      <c r="F103" s="130">
        <v>162</v>
      </c>
      <c r="G103" s="32" t="s">
        <v>662</v>
      </c>
      <c r="H103" s="91" t="s">
        <v>57</v>
      </c>
      <c r="I103" s="5" t="s">
        <v>663</v>
      </c>
      <c r="J103" s="2" t="s">
        <v>122</v>
      </c>
      <c r="K103" s="6" t="s">
        <v>261</v>
      </c>
      <c r="L103" s="79" t="s">
        <v>664</v>
      </c>
      <c r="M103" s="66"/>
      <c r="N103" s="10" t="s">
        <v>63</v>
      </c>
      <c r="O103" s="25" t="s">
        <v>97</v>
      </c>
      <c r="P103" s="55" t="s">
        <v>97</v>
      </c>
      <c r="Q103" s="55" t="s">
        <v>665</v>
      </c>
      <c r="R103" s="86" t="s">
        <v>666</v>
      </c>
      <c r="S103" s="56">
        <v>43102</v>
      </c>
      <c r="T103" s="56">
        <v>43112</v>
      </c>
      <c r="U103" s="58" t="s">
        <v>66</v>
      </c>
      <c r="V103" s="178" t="s">
        <v>67</v>
      </c>
      <c r="W103" s="180"/>
      <c r="X103" s="146" t="s">
        <v>143</v>
      </c>
      <c r="Y103" s="146"/>
      <c r="Z103" s="146"/>
      <c r="AA103" s="88"/>
      <c r="AB103" s="59">
        <v>43118</v>
      </c>
      <c r="AC103" s="6">
        <v>43119</v>
      </c>
      <c r="AD103" s="6" t="s">
        <v>70</v>
      </c>
      <c r="AE103" s="61"/>
      <c r="AF103" s="6"/>
      <c r="AG103" s="6"/>
      <c r="AH103" s="9"/>
      <c r="AI103" s="6"/>
      <c r="AJ103" s="63"/>
      <c r="AK103" s="63"/>
      <c r="AL103" s="62"/>
      <c r="AM103" s="62"/>
      <c r="AN103" s="62"/>
      <c r="AO103" s="62"/>
      <c r="AP103" s="62"/>
      <c r="AQ103" s="11"/>
      <c r="AR103" s="59"/>
      <c r="AS103" s="59"/>
      <c r="AT103" s="6"/>
      <c r="AU103" s="6"/>
      <c r="AV103" s="6"/>
      <c r="AW103" s="6"/>
      <c r="AX103" s="6"/>
      <c r="AY103" s="6"/>
      <c r="AZ103" s="64"/>
      <c r="BA103" s="6"/>
      <c r="BB103" s="6"/>
      <c r="BC103" s="65"/>
    </row>
    <row r="104" spans="1:55" ht="57.6" hidden="1">
      <c r="A104" s="52" t="str">
        <f t="shared" ca="1" si="13"/>
        <v>Ok</v>
      </c>
      <c r="B104" s="53" t="str">
        <f t="shared" si="14"/>
        <v>Ok</v>
      </c>
      <c r="C104" s="53" t="str">
        <f t="shared" ca="1" si="15"/>
        <v>Ok</v>
      </c>
      <c r="D104" s="54">
        <f t="shared" si="16"/>
        <v>43143</v>
      </c>
      <c r="E104" s="196"/>
      <c r="F104" s="130">
        <v>174</v>
      </c>
      <c r="G104" s="32" t="s">
        <v>667</v>
      </c>
      <c r="H104" s="91" t="s">
        <v>57</v>
      </c>
      <c r="I104" s="5" t="s">
        <v>182</v>
      </c>
      <c r="J104" s="2" t="s">
        <v>183</v>
      </c>
      <c r="K104" s="6" t="s">
        <v>261</v>
      </c>
      <c r="L104" s="79" t="s">
        <v>668</v>
      </c>
      <c r="M104" s="66"/>
      <c r="N104" s="10" t="s">
        <v>63</v>
      </c>
      <c r="O104" s="25" t="s">
        <v>669</v>
      </c>
      <c r="P104" s="55" t="s">
        <v>88</v>
      </c>
      <c r="Q104" s="55" t="s">
        <v>670</v>
      </c>
      <c r="R104" s="86" t="s">
        <v>671</v>
      </c>
      <c r="S104" s="56">
        <v>43111</v>
      </c>
      <c r="T104" s="56">
        <v>43133</v>
      </c>
      <c r="U104" s="58" t="s">
        <v>66</v>
      </c>
      <c r="V104" s="178" t="s">
        <v>67</v>
      </c>
      <c r="W104" s="180"/>
      <c r="X104" s="146" t="s">
        <v>238</v>
      </c>
      <c r="Y104" s="146"/>
      <c r="Z104" s="146"/>
      <c r="AA104" s="89" t="s">
        <v>672</v>
      </c>
      <c r="AB104" s="59">
        <v>43118</v>
      </c>
      <c r="AC104" s="6">
        <v>43143</v>
      </c>
      <c r="AD104" s="6" t="s">
        <v>70</v>
      </c>
      <c r="AE104" s="61"/>
      <c r="AF104" s="6"/>
      <c r="AG104" s="6"/>
      <c r="AH104" s="9"/>
      <c r="AI104" s="6"/>
      <c r="AJ104" s="63"/>
      <c r="AK104" s="63"/>
      <c r="AL104" s="62"/>
      <c r="AM104" s="62"/>
      <c r="AN104" s="62"/>
      <c r="AO104" s="62"/>
      <c r="AP104" s="62"/>
      <c r="AQ104" s="11"/>
      <c r="AR104" s="59"/>
      <c r="AS104" s="59"/>
      <c r="AT104" s="6"/>
      <c r="AU104" s="6"/>
      <c r="AV104" s="6"/>
      <c r="AW104" s="6"/>
      <c r="AX104" s="6"/>
      <c r="AY104" s="6"/>
      <c r="AZ104" s="64"/>
      <c r="BA104" s="6"/>
      <c r="BB104" s="6"/>
      <c r="BC104" s="65"/>
    </row>
    <row r="105" spans="1:55" ht="305.55" hidden="1" customHeight="1">
      <c r="A105" s="52" t="str">
        <f t="shared" ca="1" si="13"/>
        <v>Ok</v>
      </c>
      <c r="B105" s="53" t="str">
        <f t="shared" si="14"/>
        <v>Ok</v>
      </c>
      <c r="C105" s="53" t="str">
        <f t="shared" ca="1" si="15"/>
        <v>Ok</v>
      </c>
      <c r="D105" s="54">
        <f t="shared" si="16"/>
        <v>45677</v>
      </c>
      <c r="E105" s="308" t="s">
        <v>4015</v>
      </c>
      <c r="F105" s="310">
        <v>2764</v>
      </c>
      <c r="G105" s="313" t="s">
        <v>8158</v>
      </c>
      <c r="H105" s="320" t="s">
        <v>57</v>
      </c>
      <c r="I105" s="171" t="s">
        <v>58</v>
      </c>
      <c r="J105" s="171" t="s">
        <v>59</v>
      </c>
      <c r="K105" s="67" t="s">
        <v>105</v>
      </c>
      <c r="L105" s="332" t="s">
        <v>8024</v>
      </c>
      <c r="M105" s="338" t="s">
        <v>4015</v>
      </c>
      <c r="N105" s="10" t="s">
        <v>124</v>
      </c>
      <c r="O105" s="344" t="s">
        <v>97</v>
      </c>
      <c r="P105" s="55" t="s">
        <v>97</v>
      </c>
      <c r="Q105" s="351" t="s">
        <v>5577</v>
      </c>
      <c r="R105" s="357" t="s">
        <v>5582</v>
      </c>
      <c r="S105" s="367">
        <v>45058</v>
      </c>
      <c r="T105" s="56">
        <v>45677</v>
      </c>
      <c r="U105" s="58" t="s">
        <v>100</v>
      </c>
      <c r="V105" s="197" t="s">
        <v>218</v>
      </c>
      <c r="W105" s="181"/>
      <c r="X105" s="147" t="s">
        <v>365</v>
      </c>
      <c r="Y105" s="373" t="s">
        <v>80</v>
      </c>
      <c r="Z105" s="373"/>
      <c r="AA105" s="375" t="s">
        <v>8417</v>
      </c>
      <c r="AB105" s="59">
        <v>45058</v>
      </c>
      <c r="AC105" s="67">
        <v>45677</v>
      </c>
      <c r="AD105" s="67" t="s">
        <v>70</v>
      </c>
      <c r="AE105" s="382" t="s">
        <v>4015</v>
      </c>
      <c r="AF105" s="384" t="s">
        <v>4015</v>
      </c>
      <c r="AG105" s="384" t="s">
        <v>4015</v>
      </c>
      <c r="AH105" s="384" t="s">
        <v>4015</v>
      </c>
      <c r="AI105" s="384" t="s">
        <v>4015</v>
      </c>
      <c r="AJ105" s="387" t="s">
        <v>4015</v>
      </c>
      <c r="AK105" s="387" t="s">
        <v>4015</v>
      </c>
      <c r="AL105" s="384" t="s">
        <v>4015</v>
      </c>
      <c r="AM105" s="384" t="s">
        <v>4015</v>
      </c>
      <c r="AN105" s="384" t="s">
        <v>4015</v>
      </c>
      <c r="AO105" s="384" t="s">
        <v>4015</v>
      </c>
      <c r="AP105" s="384" t="s">
        <v>4015</v>
      </c>
      <c r="AQ105" s="394" t="s">
        <v>4015</v>
      </c>
      <c r="AR105" s="396" t="s">
        <v>4015</v>
      </c>
      <c r="AS105" s="396" t="s">
        <v>4015</v>
      </c>
      <c r="AT105" s="384" t="s">
        <v>4015</v>
      </c>
      <c r="AU105" s="384" t="s">
        <v>4015</v>
      </c>
      <c r="AV105" s="384" t="s">
        <v>4015</v>
      </c>
      <c r="AW105" s="384" t="s">
        <v>4015</v>
      </c>
      <c r="AX105" s="384" t="s">
        <v>4015</v>
      </c>
      <c r="AY105" s="384" t="s">
        <v>4015</v>
      </c>
      <c r="AZ105" s="387" t="s">
        <v>4015</v>
      </c>
      <c r="BA105" s="384" t="s">
        <v>4015</v>
      </c>
      <c r="BB105" s="384" t="s">
        <v>4015</v>
      </c>
      <c r="BC105" s="398" t="s">
        <v>4015</v>
      </c>
    </row>
    <row r="106" spans="1:55" ht="100.8" hidden="1">
      <c r="A106" s="52" t="str">
        <f t="shared" ca="1" si="13"/>
        <v>Ok</v>
      </c>
      <c r="B106" s="53" t="str">
        <f t="shared" si="14"/>
        <v>Ok</v>
      </c>
      <c r="C106" s="53" t="str">
        <f t="shared" ca="1" si="15"/>
        <v>Ok</v>
      </c>
      <c r="D106" s="54">
        <f t="shared" si="16"/>
        <v>43150</v>
      </c>
      <c r="E106" s="196"/>
      <c r="F106" s="130">
        <v>179</v>
      </c>
      <c r="G106" s="32" t="s">
        <v>679</v>
      </c>
      <c r="H106" s="91" t="s">
        <v>57</v>
      </c>
      <c r="I106" s="5" t="s">
        <v>58</v>
      </c>
      <c r="J106" s="2" t="s">
        <v>59</v>
      </c>
      <c r="K106" s="6" t="s">
        <v>105</v>
      </c>
      <c r="L106" s="79" t="s">
        <v>680</v>
      </c>
      <c r="M106" s="66"/>
      <c r="N106" s="10" t="s">
        <v>63</v>
      </c>
      <c r="O106" s="25" t="s">
        <v>97</v>
      </c>
      <c r="P106" s="55" t="s">
        <v>97</v>
      </c>
      <c r="Q106" s="55" t="s">
        <v>681</v>
      </c>
      <c r="R106" s="86" t="s">
        <v>682</v>
      </c>
      <c r="S106" s="56">
        <v>43116</v>
      </c>
      <c r="T106" s="56">
        <v>43124</v>
      </c>
      <c r="U106" s="58" t="s">
        <v>66</v>
      </c>
      <c r="V106" s="178" t="s">
        <v>67</v>
      </c>
      <c r="W106" s="180"/>
      <c r="X106" s="146" t="s">
        <v>143</v>
      </c>
      <c r="Y106" s="146"/>
      <c r="Z106" s="146"/>
      <c r="AA106" s="88" t="s">
        <v>683</v>
      </c>
      <c r="AB106" s="59">
        <v>43118</v>
      </c>
      <c r="AC106" s="6">
        <v>43150</v>
      </c>
      <c r="AD106" s="6" t="s">
        <v>70</v>
      </c>
      <c r="AE106" s="61"/>
      <c r="AF106" s="6"/>
      <c r="AG106" s="6"/>
      <c r="AH106" s="9"/>
      <c r="AI106" s="6"/>
      <c r="AJ106" s="63"/>
      <c r="AK106" s="63"/>
      <c r="AL106" s="62"/>
      <c r="AM106" s="62"/>
      <c r="AN106" s="62"/>
      <c r="AO106" s="62"/>
      <c r="AP106" s="62"/>
      <c r="AQ106" s="11"/>
      <c r="AR106" s="59"/>
      <c r="AS106" s="59"/>
      <c r="AT106" s="6"/>
      <c r="AU106" s="6"/>
      <c r="AV106" s="6"/>
      <c r="AW106" s="6"/>
      <c r="AX106" s="6"/>
      <c r="AY106" s="6"/>
      <c r="AZ106" s="64"/>
      <c r="BA106" s="6"/>
      <c r="BB106" s="6"/>
      <c r="BC106" s="65"/>
    </row>
    <row r="107" spans="1:55" ht="72" hidden="1">
      <c r="A107" s="52" t="str">
        <f t="shared" ca="1" si="13"/>
        <v>Ok</v>
      </c>
      <c r="B107" s="53" t="str">
        <f t="shared" si="14"/>
        <v>Ok</v>
      </c>
      <c r="C107" s="53" t="str">
        <f t="shared" ca="1" si="15"/>
        <v>Ok</v>
      </c>
      <c r="D107" s="54">
        <f t="shared" si="16"/>
        <v>44554</v>
      </c>
      <c r="E107" s="196"/>
      <c r="F107" s="130">
        <v>187</v>
      </c>
      <c r="G107" s="32" t="s">
        <v>684</v>
      </c>
      <c r="H107" s="91" t="s">
        <v>57</v>
      </c>
      <c r="I107" s="5" t="s">
        <v>182</v>
      </c>
      <c r="J107" s="2" t="s">
        <v>183</v>
      </c>
      <c r="K107" s="6" t="s">
        <v>105</v>
      </c>
      <c r="L107" s="79" t="s">
        <v>685</v>
      </c>
      <c r="M107" s="66"/>
      <c r="N107" s="10" t="s">
        <v>63</v>
      </c>
      <c r="O107" s="25" t="s">
        <v>292</v>
      </c>
      <c r="P107" s="55" t="s">
        <v>65</v>
      </c>
      <c r="Q107" s="55" t="s">
        <v>686</v>
      </c>
      <c r="R107" s="86" t="s">
        <v>687</v>
      </c>
      <c r="S107" s="56">
        <v>43118</v>
      </c>
      <c r="T107" s="56">
        <v>44554</v>
      </c>
      <c r="U107" s="58" t="s">
        <v>66</v>
      </c>
      <c r="V107" s="178" t="s">
        <v>91</v>
      </c>
      <c r="W107" s="180" t="s">
        <v>92</v>
      </c>
      <c r="X107" s="146" t="s">
        <v>101</v>
      </c>
      <c r="Y107" s="146"/>
      <c r="Z107" s="146"/>
      <c r="AA107" s="89" t="s">
        <v>688</v>
      </c>
      <c r="AB107" s="59">
        <v>43125</v>
      </c>
      <c r="AC107" s="6">
        <v>44554</v>
      </c>
      <c r="AD107" s="67" t="s">
        <v>70</v>
      </c>
      <c r="AE107" s="61"/>
      <c r="AF107" s="6"/>
      <c r="AG107" s="6"/>
      <c r="AH107" s="9"/>
      <c r="AI107" s="6"/>
      <c r="AJ107" s="63"/>
      <c r="AK107" s="63"/>
      <c r="AL107" s="62"/>
      <c r="AM107" s="62"/>
      <c r="AN107" s="62"/>
      <c r="AO107" s="62"/>
      <c r="AP107" s="62"/>
      <c r="AQ107" s="11"/>
      <c r="AR107" s="59"/>
      <c r="AS107" s="59"/>
      <c r="AT107" s="6"/>
      <c r="AU107" s="6"/>
      <c r="AV107" s="6"/>
      <c r="AW107" s="6"/>
      <c r="AX107" s="6"/>
      <c r="AY107" s="6"/>
      <c r="AZ107" s="64"/>
      <c r="BA107" s="6"/>
      <c r="BB107" s="6"/>
      <c r="BC107" s="65"/>
    </row>
    <row r="108" spans="1:55" ht="72" hidden="1">
      <c r="A108" s="52" t="str">
        <f t="shared" ca="1" si="13"/>
        <v>Ok</v>
      </c>
      <c r="B108" s="53" t="str">
        <f t="shared" si="14"/>
        <v>Ok</v>
      </c>
      <c r="C108" s="53" t="str">
        <f t="shared" ca="1" si="15"/>
        <v>Ok</v>
      </c>
      <c r="D108" s="54">
        <f t="shared" si="16"/>
        <v>43126</v>
      </c>
      <c r="E108" s="196"/>
      <c r="F108" s="130">
        <v>192</v>
      </c>
      <c r="G108" s="32" t="s">
        <v>689</v>
      </c>
      <c r="H108" s="91" t="s">
        <v>57</v>
      </c>
      <c r="I108" s="5" t="s">
        <v>83</v>
      </c>
      <c r="J108" s="2" t="s">
        <v>84</v>
      </c>
      <c r="K108" s="6" t="s">
        <v>210</v>
      </c>
      <c r="L108" s="79" t="s">
        <v>690</v>
      </c>
      <c r="M108" s="66"/>
      <c r="N108" s="10" t="s">
        <v>63</v>
      </c>
      <c r="O108" s="25" t="s">
        <v>454</v>
      </c>
      <c r="P108" s="55" t="s">
        <v>88</v>
      </c>
      <c r="Q108" s="55" t="s">
        <v>455</v>
      </c>
      <c r="R108" s="86" t="s">
        <v>456</v>
      </c>
      <c r="S108" s="56">
        <v>43123</v>
      </c>
      <c r="T108" s="56">
        <f>+S108</f>
        <v>43123</v>
      </c>
      <c r="U108" s="58" t="s">
        <v>66</v>
      </c>
      <c r="V108" s="178" t="s">
        <v>91</v>
      </c>
      <c r="W108" s="180" t="s">
        <v>92</v>
      </c>
      <c r="X108" s="146" t="s">
        <v>79</v>
      </c>
      <c r="Y108" s="146"/>
      <c r="Z108" s="146"/>
      <c r="AA108" s="88" t="s">
        <v>691</v>
      </c>
      <c r="AB108" s="59">
        <v>43125</v>
      </c>
      <c r="AC108" s="6">
        <v>43126</v>
      </c>
      <c r="AD108" s="6" t="s">
        <v>70</v>
      </c>
      <c r="AE108" s="61"/>
      <c r="AF108" s="6"/>
      <c r="AG108" s="6"/>
      <c r="AH108" s="9"/>
      <c r="AI108" s="6"/>
      <c r="AJ108" s="63"/>
      <c r="AK108" s="63"/>
      <c r="AL108" s="62"/>
      <c r="AM108" s="62"/>
      <c r="AN108" s="62"/>
      <c r="AO108" s="62"/>
      <c r="AP108" s="62"/>
      <c r="AQ108" s="11"/>
      <c r="AR108" s="59"/>
      <c r="AS108" s="59"/>
      <c r="AT108" s="6"/>
      <c r="AU108" s="6"/>
      <c r="AV108" s="6"/>
      <c r="AW108" s="6"/>
      <c r="AX108" s="6"/>
      <c r="AY108" s="6"/>
      <c r="AZ108" s="64"/>
      <c r="BA108" s="6"/>
      <c r="BB108" s="6"/>
      <c r="BC108" s="65"/>
    </row>
    <row r="109" spans="1:55" ht="43.2" hidden="1">
      <c r="A109" s="52" t="str">
        <f t="shared" ca="1" si="13"/>
        <v>Ok</v>
      </c>
      <c r="B109" s="53" t="str">
        <f t="shared" si="14"/>
        <v>Ok</v>
      </c>
      <c r="C109" s="53" t="str">
        <f t="shared" ca="1" si="15"/>
        <v>Ok</v>
      </c>
      <c r="D109" s="54">
        <f t="shared" si="16"/>
        <v>43126</v>
      </c>
      <c r="E109" s="196"/>
      <c r="F109" s="130">
        <v>193</v>
      </c>
      <c r="G109" s="32" t="s">
        <v>692</v>
      </c>
      <c r="H109" s="91" t="s">
        <v>57</v>
      </c>
      <c r="I109" s="5" t="s">
        <v>58</v>
      </c>
      <c r="J109" s="2" t="s">
        <v>59</v>
      </c>
      <c r="K109" s="6" t="s">
        <v>210</v>
      </c>
      <c r="L109" s="79" t="s">
        <v>693</v>
      </c>
      <c r="M109" s="66"/>
      <c r="N109" s="10" t="s">
        <v>63</v>
      </c>
      <c r="O109" s="25" t="s">
        <v>694</v>
      </c>
      <c r="P109" s="55" t="s">
        <v>245</v>
      </c>
      <c r="Q109" s="55" t="s">
        <v>694</v>
      </c>
      <c r="R109" s="86" t="s">
        <v>695</v>
      </c>
      <c r="S109" s="56">
        <v>43123</v>
      </c>
      <c r="T109" s="56">
        <v>43125</v>
      </c>
      <c r="U109" s="58" t="s">
        <v>66</v>
      </c>
      <c r="V109" s="178" t="s">
        <v>67</v>
      </c>
      <c r="W109" s="180"/>
      <c r="X109" s="146" t="s">
        <v>143</v>
      </c>
      <c r="Y109" s="146"/>
      <c r="Z109" s="146"/>
      <c r="AA109" s="88" t="s">
        <v>696</v>
      </c>
      <c r="AB109" s="59">
        <v>43125</v>
      </c>
      <c r="AC109" s="6">
        <v>43126</v>
      </c>
      <c r="AD109" s="6" t="s">
        <v>70</v>
      </c>
      <c r="AE109" s="61"/>
      <c r="AF109" s="6"/>
      <c r="AG109" s="6"/>
      <c r="AH109" s="9"/>
      <c r="AI109" s="6"/>
      <c r="AJ109" s="63"/>
      <c r="AK109" s="63"/>
      <c r="AL109" s="62"/>
      <c r="AM109" s="62"/>
      <c r="AN109" s="62"/>
      <c r="AO109" s="62"/>
      <c r="AP109" s="62"/>
      <c r="AQ109" s="11"/>
      <c r="AR109" s="59"/>
      <c r="AS109" s="59"/>
      <c r="AT109" s="6"/>
      <c r="AU109" s="6"/>
      <c r="AV109" s="6"/>
      <c r="AW109" s="6"/>
      <c r="AX109" s="6"/>
      <c r="AY109" s="6"/>
      <c r="AZ109" s="64"/>
      <c r="BA109" s="6"/>
      <c r="BB109" s="6"/>
      <c r="BC109" s="65"/>
    </row>
    <row r="110" spans="1:55" ht="28.8" hidden="1">
      <c r="A110" s="52" t="str">
        <f t="shared" ca="1" si="13"/>
        <v>Ok</v>
      </c>
      <c r="B110" s="53" t="str">
        <f t="shared" si="14"/>
        <v>Ok</v>
      </c>
      <c r="C110" s="53" t="str">
        <f t="shared" ca="1" si="15"/>
        <v>Ok</v>
      </c>
      <c r="D110" s="54">
        <f t="shared" si="16"/>
        <v>43126</v>
      </c>
      <c r="E110" s="196"/>
      <c r="F110" s="130">
        <v>194</v>
      </c>
      <c r="G110" s="32">
        <v>1177</v>
      </c>
      <c r="H110" s="91" t="s">
        <v>57</v>
      </c>
      <c r="I110" s="5" t="s">
        <v>697</v>
      </c>
      <c r="J110" s="2" t="s">
        <v>59</v>
      </c>
      <c r="K110" s="6" t="s">
        <v>85</v>
      </c>
      <c r="L110" s="79" t="s">
        <v>698</v>
      </c>
      <c r="M110" s="66"/>
      <c r="N110" s="10" t="s">
        <v>63</v>
      </c>
      <c r="O110" s="25" t="s">
        <v>699</v>
      </c>
      <c r="P110" s="55" t="s">
        <v>88</v>
      </c>
      <c r="Q110" s="55" t="s">
        <v>700</v>
      </c>
      <c r="R110" s="86" t="s">
        <v>701</v>
      </c>
      <c r="S110" s="56">
        <v>43123</v>
      </c>
      <c r="T110" s="56">
        <f>+S110</f>
        <v>43123</v>
      </c>
      <c r="U110" s="58" t="s">
        <v>66</v>
      </c>
      <c r="V110" s="178" t="s">
        <v>67</v>
      </c>
      <c r="W110" s="180"/>
      <c r="X110" s="146" t="s">
        <v>79</v>
      </c>
      <c r="Y110" s="146"/>
      <c r="Z110" s="146"/>
      <c r="AA110" s="88" t="s">
        <v>702</v>
      </c>
      <c r="AB110" s="59">
        <v>43125</v>
      </c>
      <c r="AC110" s="6">
        <v>43126</v>
      </c>
      <c r="AD110" s="6" t="s">
        <v>70</v>
      </c>
      <c r="AE110" s="61"/>
      <c r="AF110" s="6"/>
      <c r="AG110" s="6"/>
      <c r="AH110" s="9"/>
      <c r="AI110" s="6"/>
      <c r="AJ110" s="63"/>
      <c r="AK110" s="63"/>
      <c r="AL110" s="62"/>
      <c r="AM110" s="62"/>
      <c r="AN110" s="62"/>
      <c r="AO110" s="62"/>
      <c r="AP110" s="62"/>
      <c r="AQ110" s="11"/>
      <c r="AR110" s="59"/>
      <c r="AS110" s="59"/>
      <c r="AT110" s="6"/>
      <c r="AU110" s="6"/>
      <c r="AV110" s="6"/>
      <c r="AW110" s="6"/>
      <c r="AX110" s="6"/>
      <c r="AY110" s="6"/>
      <c r="AZ110" s="64"/>
      <c r="BA110" s="6"/>
      <c r="BB110" s="6"/>
      <c r="BC110" s="65"/>
    </row>
    <row r="111" spans="1:55" ht="43.2" hidden="1">
      <c r="A111" s="52" t="str">
        <f t="shared" ca="1" si="13"/>
        <v>Ok</v>
      </c>
      <c r="B111" s="53" t="str">
        <f t="shared" si="14"/>
        <v>Ok</v>
      </c>
      <c r="C111" s="53" t="str">
        <f t="shared" ca="1" si="15"/>
        <v>Ok</v>
      </c>
      <c r="D111" s="54">
        <f t="shared" si="16"/>
        <v>43126</v>
      </c>
      <c r="E111" s="196"/>
      <c r="F111" s="130">
        <v>178</v>
      </c>
      <c r="G111" s="32" t="s">
        <v>703</v>
      </c>
      <c r="H111" s="91" t="s">
        <v>57</v>
      </c>
      <c r="I111" s="5" t="s">
        <v>146</v>
      </c>
      <c r="J111" s="2" t="s">
        <v>59</v>
      </c>
      <c r="K111" s="6" t="s">
        <v>261</v>
      </c>
      <c r="L111" s="79" t="s">
        <v>704</v>
      </c>
      <c r="M111" s="66"/>
      <c r="N111" s="10" t="s">
        <v>124</v>
      </c>
      <c r="O111" s="25" t="s">
        <v>97</v>
      </c>
      <c r="P111" s="55" t="s">
        <v>97</v>
      </c>
      <c r="Q111" s="55" t="s">
        <v>705</v>
      </c>
      <c r="R111" s="86" t="s">
        <v>706</v>
      </c>
      <c r="S111" s="56">
        <v>43115</v>
      </c>
      <c r="T111" s="56">
        <v>43118</v>
      </c>
      <c r="U111" s="58" t="s">
        <v>66</v>
      </c>
      <c r="V111" s="178" t="s">
        <v>67</v>
      </c>
      <c r="W111" s="180"/>
      <c r="X111" s="146" t="s">
        <v>79</v>
      </c>
      <c r="Y111" s="146"/>
      <c r="Z111" s="146"/>
      <c r="AA111" s="88" t="s">
        <v>707</v>
      </c>
      <c r="AB111" s="59">
        <v>43125</v>
      </c>
      <c r="AC111" s="6">
        <v>43126</v>
      </c>
      <c r="AD111" s="6" t="s">
        <v>70</v>
      </c>
      <c r="AE111" s="61"/>
      <c r="AF111" s="6"/>
      <c r="AG111" s="6"/>
      <c r="AH111" s="9"/>
      <c r="AI111" s="6"/>
      <c r="AJ111" s="63"/>
      <c r="AK111" s="63"/>
      <c r="AL111" s="62"/>
      <c r="AM111" s="62"/>
      <c r="AN111" s="62"/>
      <c r="AO111" s="62"/>
      <c r="AP111" s="62"/>
      <c r="AQ111" s="11"/>
      <c r="AR111" s="59"/>
      <c r="AS111" s="59"/>
      <c r="AT111" s="6"/>
      <c r="AU111" s="6"/>
      <c r="AV111" s="6"/>
      <c r="AW111" s="6"/>
      <c r="AX111" s="6"/>
      <c r="AY111" s="6"/>
      <c r="AZ111" s="64"/>
      <c r="BA111" s="6"/>
      <c r="BB111" s="6"/>
      <c r="BC111" s="65"/>
    </row>
    <row r="112" spans="1:55" ht="28.8" hidden="1">
      <c r="A112" s="52" t="str">
        <f t="shared" ca="1" si="13"/>
        <v>Ok</v>
      </c>
      <c r="B112" s="53" t="str">
        <f t="shared" si="14"/>
        <v>Ok</v>
      </c>
      <c r="C112" s="53" t="str">
        <f t="shared" ca="1" si="15"/>
        <v>Ok</v>
      </c>
      <c r="D112" s="54">
        <f t="shared" si="16"/>
        <v>43136</v>
      </c>
      <c r="E112" s="196"/>
      <c r="F112" s="130">
        <v>197</v>
      </c>
      <c r="G112" s="32" t="s">
        <v>708</v>
      </c>
      <c r="H112" s="91" t="s">
        <v>159</v>
      </c>
      <c r="I112" s="5" t="s">
        <v>709</v>
      </c>
      <c r="J112" s="2" t="s">
        <v>431</v>
      </c>
      <c r="K112" s="6" t="s">
        <v>105</v>
      </c>
      <c r="L112" s="79" t="s">
        <v>710</v>
      </c>
      <c r="M112" s="66"/>
      <c r="N112" s="10" t="s">
        <v>124</v>
      </c>
      <c r="O112" s="25" t="s">
        <v>97</v>
      </c>
      <c r="P112" s="55" t="s">
        <v>97</v>
      </c>
      <c r="Q112" s="55" t="s">
        <v>711</v>
      </c>
      <c r="R112" s="86" t="s">
        <v>712</v>
      </c>
      <c r="S112" s="56">
        <v>43124</v>
      </c>
      <c r="T112" s="56">
        <v>43125</v>
      </c>
      <c r="U112" s="58" t="s">
        <v>66</v>
      </c>
      <c r="V112" s="178" t="s">
        <v>67</v>
      </c>
      <c r="W112" s="180"/>
      <c r="X112" s="146" t="s">
        <v>238</v>
      </c>
      <c r="Y112" s="146"/>
      <c r="Z112" s="146"/>
      <c r="AA112" s="88"/>
      <c r="AB112" s="59">
        <v>43133</v>
      </c>
      <c r="AC112" s="6">
        <v>43136</v>
      </c>
      <c r="AD112" s="6" t="s">
        <v>70</v>
      </c>
      <c r="AE112" s="61"/>
      <c r="AF112" s="6"/>
      <c r="AG112" s="6"/>
      <c r="AH112" s="9"/>
      <c r="AI112" s="6"/>
      <c r="AJ112" s="63"/>
      <c r="AK112" s="63"/>
      <c r="AL112" s="62"/>
      <c r="AM112" s="62"/>
      <c r="AN112" s="62"/>
      <c r="AO112" s="62"/>
      <c r="AP112" s="62"/>
      <c r="AQ112" s="11"/>
      <c r="AR112" s="59"/>
      <c r="AS112" s="59"/>
      <c r="AT112" s="6"/>
      <c r="AU112" s="6"/>
      <c r="AV112" s="6"/>
      <c r="AW112" s="6"/>
      <c r="AX112" s="6"/>
      <c r="AY112" s="6"/>
      <c r="AZ112" s="64"/>
      <c r="BA112" s="6"/>
      <c r="BB112" s="6"/>
      <c r="BC112" s="65"/>
    </row>
    <row r="113" spans="1:55" ht="28.8" hidden="1">
      <c r="A113" s="52" t="str">
        <f t="shared" ca="1" si="13"/>
        <v>Ok</v>
      </c>
      <c r="B113" s="53" t="str">
        <f t="shared" si="14"/>
        <v>Ok</v>
      </c>
      <c r="C113" s="53" t="str">
        <f t="shared" ca="1" si="15"/>
        <v>Ok</v>
      </c>
      <c r="D113" s="54">
        <f t="shared" si="16"/>
        <v>43178</v>
      </c>
      <c r="E113" s="196"/>
      <c r="F113" s="130">
        <v>205</v>
      </c>
      <c r="G113" s="32" t="s">
        <v>713</v>
      </c>
      <c r="H113" s="91" t="s">
        <v>57</v>
      </c>
      <c r="I113" s="5" t="s">
        <v>58</v>
      </c>
      <c r="J113" s="2" t="s">
        <v>59</v>
      </c>
      <c r="K113" s="6" t="s">
        <v>210</v>
      </c>
      <c r="L113" s="79" t="s">
        <v>714</v>
      </c>
      <c r="M113" s="66"/>
      <c r="N113" s="10" t="s">
        <v>63</v>
      </c>
      <c r="O113" s="25" t="s">
        <v>102</v>
      </c>
      <c r="P113" s="55" t="s">
        <v>65</v>
      </c>
      <c r="Q113" s="55" t="s">
        <v>715</v>
      </c>
      <c r="R113" s="86" t="s">
        <v>716</v>
      </c>
      <c r="S113" s="56">
        <v>43131</v>
      </c>
      <c r="T113" s="56">
        <v>43173</v>
      </c>
      <c r="U113" s="58" t="s">
        <v>66</v>
      </c>
      <c r="V113" s="178" t="s">
        <v>67</v>
      </c>
      <c r="W113" s="180"/>
      <c r="X113" s="146" t="s">
        <v>68</v>
      </c>
      <c r="Y113" s="146"/>
      <c r="Z113" s="146"/>
      <c r="AA113" s="88" t="s">
        <v>717</v>
      </c>
      <c r="AB113" s="59">
        <v>43133</v>
      </c>
      <c r="AC113" s="6">
        <v>43178</v>
      </c>
      <c r="AD113" s="6" t="s">
        <v>70</v>
      </c>
      <c r="AE113" s="61"/>
      <c r="AF113" s="6"/>
      <c r="AG113" s="6"/>
      <c r="AH113" s="9"/>
      <c r="AI113" s="6"/>
      <c r="AJ113" s="63"/>
      <c r="AK113" s="63"/>
      <c r="AL113" s="62"/>
      <c r="AM113" s="62"/>
      <c r="AN113" s="62"/>
      <c r="AO113" s="62"/>
      <c r="AP113" s="62"/>
      <c r="AQ113" s="11"/>
      <c r="AR113" s="59"/>
      <c r="AS113" s="59"/>
      <c r="AT113" s="6"/>
      <c r="AU113" s="6"/>
      <c r="AV113" s="6"/>
      <c r="AW113" s="6"/>
      <c r="AX113" s="6"/>
      <c r="AY113" s="6"/>
      <c r="AZ113" s="64"/>
      <c r="BA113" s="6"/>
      <c r="BB113" s="6"/>
      <c r="BC113" s="65"/>
    </row>
    <row r="114" spans="1:55" ht="28.8" hidden="1">
      <c r="A114" s="52" t="str">
        <f t="shared" ca="1" si="13"/>
        <v>Ok</v>
      </c>
      <c r="B114" s="53" t="str">
        <f t="shared" si="14"/>
        <v>Ok</v>
      </c>
      <c r="C114" s="53" t="str">
        <f t="shared" ca="1" si="15"/>
        <v>Ok</v>
      </c>
      <c r="D114" s="54">
        <f t="shared" si="16"/>
        <v>43136</v>
      </c>
      <c r="E114" s="196"/>
      <c r="F114" s="130">
        <v>206</v>
      </c>
      <c r="G114" s="32" t="s">
        <v>718</v>
      </c>
      <c r="H114" s="91" t="s">
        <v>57</v>
      </c>
      <c r="I114" s="5" t="s">
        <v>289</v>
      </c>
      <c r="J114" s="201" t="s">
        <v>290</v>
      </c>
      <c r="K114" s="6" t="s">
        <v>210</v>
      </c>
      <c r="L114" s="79" t="s">
        <v>719</v>
      </c>
      <c r="M114" s="66"/>
      <c r="N114" s="10" t="s">
        <v>124</v>
      </c>
      <c r="O114" s="25" t="s">
        <v>720</v>
      </c>
      <c r="P114" s="55" t="s">
        <v>165</v>
      </c>
      <c r="Q114" s="55"/>
      <c r="R114" s="56"/>
      <c r="S114" s="56">
        <v>43132</v>
      </c>
      <c r="T114" s="56">
        <f>+S114</f>
        <v>43132</v>
      </c>
      <c r="U114" s="58" t="s">
        <v>66</v>
      </c>
      <c r="V114" s="178" t="s">
        <v>67</v>
      </c>
      <c r="W114" s="180"/>
      <c r="X114" s="146" t="s">
        <v>79</v>
      </c>
      <c r="Y114" s="146"/>
      <c r="Z114" s="146"/>
      <c r="AA114" s="88"/>
      <c r="AB114" s="59">
        <v>43133</v>
      </c>
      <c r="AC114" s="6">
        <v>43136</v>
      </c>
      <c r="AD114" s="6" t="s">
        <v>70</v>
      </c>
      <c r="AE114" s="61"/>
      <c r="AF114" s="6"/>
      <c r="AG114" s="6"/>
      <c r="AH114" s="9"/>
      <c r="AI114" s="6"/>
      <c r="AJ114" s="63"/>
      <c r="AK114" s="63"/>
      <c r="AL114" s="62"/>
      <c r="AM114" s="62"/>
      <c r="AN114" s="62"/>
      <c r="AO114" s="62"/>
      <c r="AP114" s="62"/>
      <c r="AQ114" s="11"/>
      <c r="AR114" s="59"/>
      <c r="AS114" s="59"/>
      <c r="AT114" s="6"/>
      <c r="AU114" s="6"/>
      <c r="AV114" s="6"/>
      <c r="AW114" s="6"/>
      <c r="AX114" s="6"/>
      <c r="AY114" s="6"/>
      <c r="AZ114" s="64"/>
      <c r="BA114" s="6"/>
      <c r="BB114" s="6"/>
      <c r="BC114" s="65"/>
    </row>
    <row r="115" spans="1:55" ht="100.8" hidden="1">
      <c r="A115" s="52" t="str">
        <f t="shared" ca="1" si="13"/>
        <v>Ok</v>
      </c>
      <c r="B115" s="53" t="str">
        <f t="shared" si="14"/>
        <v>Ok</v>
      </c>
      <c r="C115" s="53" t="str">
        <f t="shared" ca="1" si="15"/>
        <v>Ok</v>
      </c>
      <c r="D115" s="54">
        <f t="shared" si="16"/>
        <v>43160</v>
      </c>
      <c r="E115" s="196"/>
      <c r="F115" s="130">
        <v>140</v>
      </c>
      <c r="G115" s="32" t="s">
        <v>721</v>
      </c>
      <c r="H115" s="91" t="s">
        <v>57</v>
      </c>
      <c r="I115" s="5" t="s">
        <v>289</v>
      </c>
      <c r="J115" s="201" t="s">
        <v>290</v>
      </c>
      <c r="K115" s="6" t="s">
        <v>210</v>
      </c>
      <c r="L115" s="79" t="s">
        <v>722</v>
      </c>
      <c r="M115" s="66" t="s">
        <v>723</v>
      </c>
      <c r="N115" s="10" t="s">
        <v>63</v>
      </c>
      <c r="O115" s="25" t="s">
        <v>724</v>
      </c>
      <c r="P115" s="55" t="s">
        <v>165</v>
      </c>
      <c r="Q115" s="55" t="s">
        <v>725</v>
      </c>
      <c r="R115" s="86" t="s">
        <v>726</v>
      </c>
      <c r="S115" s="56">
        <v>43073</v>
      </c>
      <c r="T115" s="56">
        <f>+S115</f>
        <v>43073</v>
      </c>
      <c r="U115" s="58" t="s">
        <v>66</v>
      </c>
      <c r="V115" s="178" t="s">
        <v>67</v>
      </c>
      <c r="W115" s="180"/>
      <c r="X115" s="146" t="s">
        <v>79</v>
      </c>
      <c r="Y115" s="146"/>
      <c r="Z115" s="146"/>
      <c r="AA115" s="88" t="s">
        <v>727</v>
      </c>
      <c r="AB115" s="59">
        <v>43140</v>
      </c>
      <c r="AC115" s="6">
        <v>43160</v>
      </c>
      <c r="AD115" s="6" t="s">
        <v>70</v>
      </c>
      <c r="AE115" s="61"/>
      <c r="AF115" s="6"/>
      <c r="AG115" s="6"/>
      <c r="AH115" s="9"/>
      <c r="AI115" s="6"/>
      <c r="AJ115" s="63"/>
      <c r="AK115" s="63"/>
      <c r="AL115" s="62"/>
      <c r="AM115" s="62"/>
      <c r="AN115" s="62"/>
      <c r="AO115" s="62"/>
      <c r="AP115" s="62"/>
      <c r="AQ115" s="11"/>
      <c r="AR115" s="59"/>
      <c r="AS115" s="59"/>
      <c r="AT115" s="6"/>
      <c r="AU115" s="6"/>
      <c r="AV115" s="6"/>
      <c r="AW115" s="6"/>
      <c r="AX115" s="6"/>
      <c r="AY115" s="6"/>
      <c r="AZ115" s="64"/>
      <c r="BA115" s="6"/>
      <c r="BB115" s="6"/>
      <c r="BC115" s="65"/>
    </row>
    <row r="116" spans="1:55" ht="28.8" hidden="1">
      <c r="A116" s="52" t="str">
        <f t="shared" ca="1" si="13"/>
        <v>Ok</v>
      </c>
      <c r="B116" s="53" t="str">
        <f t="shared" si="14"/>
        <v>Ok</v>
      </c>
      <c r="C116" s="53" t="str">
        <f t="shared" ca="1" si="15"/>
        <v>Ok</v>
      </c>
      <c r="D116" s="54">
        <f t="shared" si="16"/>
        <v>43143</v>
      </c>
      <c r="E116" s="196"/>
      <c r="F116" s="130">
        <v>201</v>
      </c>
      <c r="G116" s="32" t="s">
        <v>728</v>
      </c>
      <c r="H116" s="91" t="s">
        <v>159</v>
      </c>
      <c r="I116" s="5" t="s">
        <v>729</v>
      </c>
      <c r="J116" s="2" t="s">
        <v>431</v>
      </c>
      <c r="K116" s="6" t="s">
        <v>210</v>
      </c>
      <c r="L116" s="79" t="s">
        <v>730</v>
      </c>
      <c r="M116" s="66"/>
      <c r="N116" s="10" t="s">
        <v>124</v>
      </c>
      <c r="O116" s="25" t="s">
        <v>97</v>
      </c>
      <c r="P116" s="55" t="s">
        <v>97</v>
      </c>
      <c r="Q116" s="55" t="s">
        <v>731</v>
      </c>
      <c r="R116" s="86" t="s">
        <v>732</v>
      </c>
      <c r="S116" s="56">
        <v>43129</v>
      </c>
      <c r="T116" s="56">
        <v>43132</v>
      </c>
      <c r="U116" s="58" t="s">
        <v>66</v>
      </c>
      <c r="V116" s="178" t="s">
        <v>67</v>
      </c>
      <c r="W116" s="180"/>
      <c r="X116" s="146" t="s">
        <v>143</v>
      </c>
      <c r="Y116" s="146"/>
      <c r="Z116" s="146"/>
      <c r="AA116" s="88" t="s">
        <v>733</v>
      </c>
      <c r="AB116" s="59">
        <v>43140</v>
      </c>
      <c r="AC116" s="6">
        <v>43143</v>
      </c>
      <c r="AD116" s="6" t="s">
        <v>70</v>
      </c>
      <c r="AE116" s="61"/>
      <c r="AF116" s="6"/>
      <c r="AG116" s="6"/>
      <c r="AH116" s="9"/>
      <c r="AI116" s="6"/>
      <c r="AJ116" s="63"/>
      <c r="AK116" s="63"/>
      <c r="AL116" s="62"/>
      <c r="AM116" s="62"/>
      <c r="AN116" s="62"/>
      <c r="AO116" s="62"/>
      <c r="AP116" s="62"/>
      <c r="AQ116" s="11"/>
      <c r="AR116" s="59"/>
      <c r="AS116" s="59"/>
      <c r="AT116" s="6"/>
      <c r="AU116" s="6"/>
      <c r="AV116" s="6"/>
      <c r="AW116" s="6"/>
      <c r="AX116" s="6"/>
      <c r="AY116" s="6"/>
      <c r="AZ116" s="64"/>
      <c r="BA116" s="6"/>
      <c r="BB116" s="6"/>
      <c r="BC116" s="65"/>
    </row>
    <row r="117" spans="1:55" ht="43.2" hidden="1">
      <c r="A117" s="52" t="str">
        <f t="shared" ca="1" si="13"/>
        <v>Ok</v>
      </c>
      <c r="B117" s="53" t="str">
        <f t="shared" si="14"/>
        <v>Ok</v>
      </c>
      <c r="C117" s="53" t="str">
        <f t="shared" ca="1" si="15"/>
        <v>Ok</v>
      </c>
      <c r="D117" s="54">
        <f t="shared" si="16"/>
        <v>43143</v>
      </c>
      <c r="E117" s="196"/>
      <c r="F117" s="130">
        <v>210</v>
      </c>
      <c r="G117" s="32" t="s">
        <v>734</v>
      </c>
      <c r="H117" s="91" t="s">
        <v>57</v>
      </c>
      <c r="I117" s="5" t="s">
        <v>58</v>
      </c>
      <c r="J117" s="2" t="s">
        <v>59</v>
      </c>
      <c r="K117" s="6" t="s">
        <v>261</v>
      </c>
      <c r="L117" s="79" t="s">
        <v>735</v>
      </c>
      <c r="M117" s="66"/>
      <c r="N117" s="10" t="s">
        <v>63</v>
      </c>
      <c r="O117" s="25" t="s">
        <v>736</v>
      </c>
      <c r="P117" s="55" t="s">
        <v>177</v>
      </c>
      <c r="Q117" s="55" t="s">
        <v>737</v>
      </c>
      <c r="R117" s="86" t="s">
        <v>738</v>
      </c>
      <c r="S117" s="56">
        <v>43136</v>
      </c>
      <c r="T117" s="56">
        <f>+S117</f>
        <v>43136</v>
      </c>
      <c r="U117" s="58" t="s">
        <v>66</v>
      </c>
      <c r="V117" s="178" t="s">
        <v>67</v>
      </c>
      <c r="W117" s="180"/>
      <c r="X117" s="146" t="s">
        <v>168</v>
      </c>
      <c r="Y117" s="146"/>
      <c r="Z117" s="146"/>
      <c r="AA117" s="88" t="s">
        <v>739</v>
      </c>
      <c r="AB117" s="59">
        <v>43140</v>
      </c>
      <c r="AC117" s="6">
        <v>43143</v>
      </c>
      <c r="AD117" s="6" t="s">
        <v>70</v>
      </c>
      <c r="AE117" s="61"/>
      <c r="AF117" s="6"/>
      <c r="AG117" s="6"/>
      <c r="AH117" s="9"/>
      <c r="AI117" s="6"/>
      <c r="AJ117" s="63"/>
      <c r="AK117" s="63"/>
      <c r="AL117" s="62"/>
      <c r="AM117" s="62"/>
      <c r="AN117" s="62"/>
      <c r="AO117" s="62"/>
      <c r="AP117" s="62"/>
      <c r="AQ117" s="11"/>
      <c r="AR117" s="59"/>
      <c r="AS117" s="59"/>
      <c r="AT117" s="6"/>
      <c r="AU117" s="6"/>
      <c r="AV117" s="6"/>
      <c r="AW117" s="6"/>
      <c r="AX117" s="6"/>
      <c r="AY117" s="6"/>
      <c r="AZ117" s="64"/>
      <c r="BA117" s="6"/>
      <c r="BB117" s="6"/>
      <c r="BC117" s="65"/>
    </row>
    <row r="118" spans="1:55" ht="28.8" hidden="1">
      <c r="A118" s="52" t="str">
        <f t="shared" ca="1" si="13"/>
        <v>Ok</v>
      </c>
      <c r="B118" s="53" t="str">
        <f t="shared" si="14"/>
        <v>Ok</v>
      </c>
      <c r="C118" s="53" t="str">
        <f t="shared" ca="1" si="15"/>
        <v>Ok</v>
      </c>
      <c r="D118" s="54">
        <f t="shared" si="16"/>
        <v>43143</v>
      </c>
      <c r="E118" s="196"/>
      <c r="F118" s="130">
        <v>211</v>
      </c>
      <c r="G118" s="32" t="s">
        <v>740</v>
      </c>
      <c r="H118" s="91" t="s">
        <v>57</v>
      </c>
      <c r="I118" s="5" t="s">
        <v>741</v>
      </c>
      <c r="J118" s="2" t="s">
        <v>183</v>
      </c>
      <c r="K118" s="6" t="s">
        <v>210</v>
      </c>
      <c r="L118" s="79" t="s">
        <v>742</v>
      </c>
      <c r="M118" s="66"/>
      <c r="N118" s="10" t="s">
        <v>124</v>
      </c>
      <c r="O118" s="25" t="s">
        <v>97</v>
      </c>
      <c r="P118" s="55" t="s">
        <v>97</v>
      </c>
      <c r="Q118" s="55" t="s">
        <v>743</v>
      </c>
      <c r="R118" s="86" t="s">
        <v>744</v>
      </c>
      <c r="S118" s="56">
        <v>43136</v>
      </c>
      <c r="T118" s="56">
        <f>+S118</f>
        <v>43136</v>
      </c>
      <c r="U118" s="58" t="s">
        <v>66</v>
      </c>
      <c r="V118" s="178" t="s">
        <v>67</v>
      </c>
      <c r="W118" s="180"/>
      <c r="X118" s="146" t="s">
        <v>143</v>
      </c>
      <c r="Y118" s="146"/>
      <c r="Z118" s="146"/>
      <c r="AA118" s="88" t="s">
        <v>745</v>
      </c>
      <c r="AB118" s="59">
        <v>43140</v>
      </c>
      <c r="AC118" s="6">
        <v>43143</v>
      </c>
      <c r="AD118" s="6" t="s">
        <v>70</v>
      </c>
      <c r="AE118" s="61"/>
      <c r="AF118" s="6"/>
      <c r="AG118" s="6"/>
      <c r="AH118" s="9"/>
      <c r="AI118" s="6"/>
      <c r="AJ118" s="63"/>
      <c r="AK118" s="63"/>
      <c r="AL118" s="62"/>
      <c r="AM118" s="62"/>
      <c r="AN118" s="62"/>
      <c r="AO118" s="62"/>
      <c r="AP118" s="62"/>
      <c r="AQ118" s="11"/>
      <c r="AR118" s="59"/>
      <c r="AS118" s="59"/>
      <c r="AT118" s="6"/>
      <c r="AU118" s="6"/>
      <c r="AV118" s="6"/>
      <c r="AW118" s="6"/>
      <c r="AX118" s="6"/>
      <c r="AY118" s="6"/>
      <c r="AZ118" s="64"/>
      <c r="BA118" s="6"/>
      <c r="BB118" s="6"/>
      <c r="BC118" s="65"/>
    </row>
    <row r="119" spans="1:55" ht="28.8" hidden="1">
      <c r="A119" s="52" t="str">
        <f t="shared" ca="1" si="13"/>
        <v>Ok</v>
      </c>
      <c r="B119" s="53" t="str">
        <f t="shared" si="14"/>
        <v>Ok</v>
      </c>
      <c r="C119" s="53" t="str">
        <f t="shared" ca="1" si="15"/>
        <v>Ok</v>
      </c>
      <c r="D119" s="54">
        <f t="shared" si="16"/>
        <v>43150</v>
      </c>
      <c r="E119" s="196"/>
      <c r="F119" s="130">
        <v>214</v>
      </c>
      <c r="G119" s="32" t="s">
        <v>746</v>
      </c>
      <c r="H119" s="91" t="s">
        <v>57</v>
      </c>
      <c r="I119" s="5" t="s">
        <v>137</v>
      </c>
      <c r="J119" s="5" t="s">
        <v>137</v>
      </c>
      <c r="K119" s="6" t="s">
        <v>210</v>
      </c>
      <c r="L119" s="79" t="s">
        <v>747</v>
      </c>
      <c r="M119" s="66"/>
      <c r="N119" s="10" t="s">
        <v>124</v>
      </c>
      <c r="O119" s="25" t="s">
        <v>215</v>
      </c>
      <c r="P119" s="55" t="s">
        <v>65</v>
      </c>
      <c r="Q119" s="55"/>
      <c r="R119" s="56"/>
      <c r="S119" s="56">
        <v>43138</v>
      </c>
      <c r="T119" s="56">
        <f>+S119</f>
        <v>43138</v>
      </c>
      <c r="U119" s="58" t="s">
        <v>66</v>
      </c>
      <c r="V119" s="178" t="s">
        <v>67</v>
      </c>
      <c r="W119" s="180"/>
      <c r="X119" s="146" t="s">
        <v>143</v>
      </c>
      <c r="Y119" s="146"/>
      <c r="Z119" s="146"/>
      <c r="AA119" s="88" t="s">
        <v>748</v>
      </c>
      <c r="AB119" s="59">
        <v>43140</v>
      </c>
      <c r="AC119" s="6">
        <v>43150</v>
      </c>
      <c r="AD119" s="6" t="s">
        <v>70</v>
      </c>
      <c r="AE119" s="61"/>
      <c r="AF119" s="6"/>
      <c r="AG119" s="6"/>
      <c r="AH119" s="9"/>
      <c r="AI119" s="6"/>
      <c r="AJ119" s="63"/>
      <c r="AK119" s="63"/>
      <c r="AL119" s="62"/>
      <c r="AM119" s="62"/>
      <c r="AN119" s="62"/>
      <c r="AO119" s="62"/>
      <c r="AP119" s="62"/>
      <c r="AQ119" s="11"/>
      <c r="AR119" s="59"/>
      <c r="AS119" s="59"/>
      <c r="AT119" s="6"/>
      <c r="AU119" s="6"/>
      <c r="AV119" s="6"/>
      <c r="AW119" s="6"/>
      <c r="AX119" s="6"/>
      <c r="AY119" s="6"/>
      <c r="AZ119" s="64"/>
      <c r="BA119" s="6"/>
      <c r="BB119" s="6"/>
      <c r="BC119" s="65"/>
    </row>
    <row r="120" spans="1:55" ht="57.6" hidden="1">
      <c r="A120" s="52" t="str">
        <f t="shared" ca="1" si="13"/>
        <v>Ok</v>
      </c>
      <c r="B120" s="53" t="str">
        <f t="shared" si="14"/>
        <v>Ok</v>
      </c>
      <c r="C120" s="53" t="str">
        <f t="shared" ca="1" si="15"/>
        <v>Ok</v>
      </c>
      <c r="D120" s="54">
        <f t="shared" si="16"/>
        <v>45082</v>
      </c>
      <c r="E120" s="308" t="s">
        <v>4015</v>
      </c>
      <c r="F120" s="310">
        <v>2773</v>
      </c>
      <c r="G120" s="313" t="s">
        <v>5574</v>
      </c>
      <c r="H120" s="320" t="s">
        <v>57</v>
      </c>
      <c r="I120" s="171" t="s">
        <v>58</v>
      </c>
      <c r="J120" s="171" t="s">
        <v>59</v>
      </c>
      <c r="K120" s="67" t="s">
        <v>74</v>
      </c>
      <c r="L120" s="332" t="s">
        <v>5587</v>
      </c>
      <c r="M120" s="338" t="s">
        <v>4015</v>
      </c>
      <c r="N120" s="10" t="s">
        <v>124</v>
      </c>
      <c r="O120" s="344" t="s">
        <v>97</v>
      </c>
      <c r="P120" s="55" t="s">
        <v>97</v>
      </c>
      <c r="Q120" s="351" t="s">
        <v>5579</v>
      </c>
      <c r="R120" s="357" t="s">
        <v>5586</v>
      </c>
      <c r="S120" s="367">
        <v>45075</v>
      </c>
      <c r="T120" s="56">
        <v>45082</v>
      </c>
      <c r="U120" s="78" t="s">
        <v>66</v>
      </c>
      <c r="V120" s="197" t="s">
        <v>218</v>
      </c>
      <c r="W120" s="181"/>
      <c r="X120" s="147" t="s">
        <v>143</v>
      </c>
      <c r="Y120" s="373" t="s">
        <v>80</v>
      </c>
      <c r="Z120" s="373"/>
      <c r="AA120" s="375" t="s">
        <v>5594</v>
      </c>
      <c r="AB120" s="59">
        <v>45075</v>
      </c>
      <c r="AC120" s="6">
        <v>45082</v>
      </c>
      <c r="AD120" s="283" t="s">
        <v>70</v>
      </c>
      <c r="AE120" s="382" t="s">
        <v>4015</v>
      </c>
      <c r="AF120" s="384" t="s">
        <v>4015</v>
      </c>
      <c r="AG120" s="384" t="s">
        <v>4015</v>
      </c>
      <c r="AH120" s="384" t="s">
        <v>4015</v>
      </c>
      <c r="AI120" s="384" t="s">
        <v>4015</v>
      </c>
      <c r="AJ120" s="387" t="s">
        <v>4015</v>
      </c>
      <c r="AK120" s="387" t="s">
        <v>4015</v>
      </c>
      <c r="AL120" s="384" t="s">
        <v>4015</v>
      </c>
      <c r="AM120" s="384" t="s">
        <v>4015</v>
      </c>
      <c r="AN120" s="384" t="s">
        <v>4015</v>
      </c>
      <c r="AO120" s="384" t="s">
        <v>4015</v>
      </c>
      <c r="AP120" s="384" t="s">
        <v>4015</v>
      </c>
      <c r="AQ120" s="394" t="s">
        <v>4015</v>
      </c>
      <c r="AR120" s="396" t="s">
        <v>4015</v>
      </c>
      <c r="AS120" s="396" t="s">
        <v>4015</v>
      </c>
      <c r="AT120" s="384" t="s">
        <v>4015</v>
      </c>
      <c r="AU120" s="384" t="s">
        <v>4015</v>
      </c>
      <c r="AV120" s="384" t="s">
        <v>4015</v>
      </c>
      <c r="AW120" s="384" t="s">
        <v>4015</v>
      </c>
      <c r="AX120" s="384" t="s">
        <v>4015</v>
      </c>
      <c r="AY120" s="384" t="s">
        <v>4015</v>
      </c>
      <c r="AZ120" s="387" t="s">
        <v>4015</v>
      </c>
      <c r="BA120" s="384" t="s">
        <v>4015</v>
      </c>
      <c r="BB120" s="384" t="s">
        <v>4015</v>
      </c>
      <c r="BC120" s="398" t="s">
        <v>4015</v>
      </c>
    </row>
    <row r="121" spans="1:55" ht="57.6" hidden="1">
      <c r="A121" s="52" t="str">
        <f t="shared" ca="1" si="13"/>
        <v>Ok</v>
      </c>
      <c r="B121" s="53" t="str">
        <f t="shared" si="14"/>
        <v>Ok</v>
      </c>
      <c r="C121" s="53" t="str">
        <f t="shared" ca="1" si="15"/>
        <v>Ok</v>
      </c>
      <c r="D121" s="54">
        <f t="shared" si="16"/>
        <v>43160</v>
      </c>
      <c r="E121" s="196"/>
      <c r="F121" s="130">
        <v>216</v>
      </c>
      <c r="G121" s="32" t="s">
        <v>753</v>
      </c>
      <c r="H121" s="91" t="s">
        <v>57</v>
      </c>
      <c r="I121" s="5" t="s">
        <v>334</v>
      </c>
      <c r="J121" s="2" t="s">
        <v>260</v>
      </c>
      <c r="K121" s="6" t="s">
        <v>74</v>
      </c>
      <c r="L121" s="79" t="s">
        <v>754</v>
      </c>
      <c r="M121" s="66"/>
      <c r="N121" s="10" t="s">
        <v>124</v>
      </c>
      <c r="O121" s="25" t="s">
        <v>755</v>
      </c>
      <c r="P121" s="55" t="s">
        <v>88</v>
      </c>
      <c r="Q121" s="55" t="s">
        <v>756</v>
      </c>
      <c r="R121" s="86" t="s">
        <v>757</v>
      </c>
      <c r="S121" s="56">
        <v>43138</v>
      </c>
      <c r="T121" s="56">
        <f>+S121</f>
        <v>43138</v>
      </c>
      <c r="U121" s="58" t="s">
        <v>66</v>
      </c>
      <c r="V121" s="178" t="s">
        <v>67</v>
      </c>
      <c r="W121" s="180"/>
      <c r="X121" s="146" t="s">
        <v>143</v>
      </c>
      <c r="Y121" s="146"/>
      <c r="Z121" s="146"/>
      <c r="AA121" s="88" t="s">
        <v>758</v>
      </c>
      <c r="AB121" s="59">
        <v>43140</v>
      </c>
      <c r="AC121" s="6">
        <v>43160</v>
      </c>
      <c r="AD121" s="6" t="s">
        <v>70</v>
      </c>
      <c r="AE121" s="61"/>
      <c r="AF121" s="6"/>
      <c r="AG121" s="6"/>
      <c r="AH121" s="9"/>
      <c r="AI121" s="6"/>
      <c r="AJ121" s="63"/>
      <c r="AK121" s="63"/>
      <c r="AL121" s="62"/>
      <c r="AM121" s="62"/>
      <c r="AN121" s="62"/>
      <c r="AO121" s="62"/>
      <c r="AP121" s="62"/>
      <c r="AQ121" s="11"/>
      <c r="AR121" s="59"/>
      <c r="AS121" s="59"/>
      <c r="AT121" s="6"/>
      <c r="AU121" s="6"/>
      <c r="AV121" s="6"/>
      <c r="AW121" s="6"/>
      <c r="AX121" s="6"/>
      <c r="AY121" s="6"/>
      <c r="AZ121" s="64"/>
      <c r="BA121" s="6"/>
      <c r="BB121" s="6"/>
      <c r="BC121" s="65"/>
    </row>
    <row r="122" spans="1:55" ht="57.6" hidden="1">
      <c r="A122" s="52" t="str">
        <f t="shared" ca="1" si="13"/>
        <v>Ok</v>
      </c>
      <c r="B122" s="53" t="str">
        <f t="shared" si="14"/>
        <v>Ok</v>
      </c>
      <c r="C122" s="53" t="str">
        <f t="shared" ca="1" si="15"/>
        <v>Ok</v>
      </c>
      <c r="D122" s="54">
        <f t="shared" si="16"/>
        <v>43160</v>
      </c>
      <c r="E122" s="196"/>
      <c r="F122" s="130">
        <v>217</v>
      </c>
      <c r="G122" s="32" t="s">
        <v>759</v>
      </c>
      <c r="H122" s="91" t="s">
        <v>57</v>
      </c>
      <c r="I122" s="5" t="s">
        <v>58</v>
      </c>
      <c r="J122" s="2" t="s">
        <v>59</v>
      </c>
      <c r="K122" s="6" t="s">
        <v>74</v>
      </c>
      <c r="L122" s="79" t="s">
        <v>760</v>
      </c>
      <c r="M122" s="66"/>
      <c r="N122" s="10" t="s">
        <v>63</v>
      </c>
      <c r="O122" s="25" t="s">
        <v>755</v>
      </c>
      <c r="P122" s="55" t="s">
        <v>88</v>
      </c>
      <c r="Q122" s="55" t="s">
        <v>756</v>
      </c>
      <c r="R122" s="86" t="s">
        <v>757</v>
      </c>
      <c r="S122" s="56">
        <v>43138</v>
      </c>
      <c r="T122" s="56">
        <f>+S122</f>
        <v>43138</v>
      </c>
      <c r="U122" s="58" t="s">
        <v>66</v>
      </c>
      <c r="V122" s="178" t="s">
        <v>67</v>
      </c>
      <c r="W122" s="180"/>
      <c r="X122" s="146" t="s">
        <v>79</v>
      </c>
      <c r="Y122" s="146"/>
      <c r="Z122" s="146"/>
      <c r="AA122" s="88" t="s">
        <v>761</v>
      </c>
      <c r="AB122" s="59">
        <v>43140</v>
      </c>
      <c r="AC122" s="6">
        <v>43160</v>
      </c>
      <c r="AD122" s="6" t="s">
        <v>70</v>
      </c>
      <c r="AE122" s="61"/>
      <c r="AF122" s="6"/>
      <c r="AG122" s="6"/>
      <c r="AH122" s="9"/>
      <c r="AI122" s="6"/>
      <c r="AJ122" s="63"/>
      <c r="AK122" s="63"/>
      <c r="AL122" s="62"/>
      <c r="AM122" s="62"/>
      <c r="AN122" s="62"/>
      <c r="AO122" s="62"/>
      <c r="AP122" s="62"/>
      <c r="AQ122" s="11"/>
      <c r="AR122" s="59"/>
      <c r="AS122" s="59"/>
      <c r="AT122" s="6"/>
      <c r="AU122" s="6"/>
      <c r="AV122" s="6"/>
      <c r="AW122" s="6"/>
      <c r="AX122" s="6"/>
      <c r="AY122" s="6"/>
      <c r="AZ122" s="64"/>
      <c r="BA122" s="6"/>
      <c r="BB122" s="6"/>
      <c r="BC122" s="65"/>
    </row>
    <row r="123" spans="1:55" ht="72" hidden="1">
      <c r="A123" s="52" t="str">
        <f t="shared" ca="1" si="13"/>
        <v>Ok</v>
      </c>
      <c r="B123" s="53" t="str">
        <f t="shared" si="14"/>
        <v>Ok</v>
      </c>
      <c r="C123" s="53" t="str">
        <f t="shared" ca="1" si="15"/>
        <v>Ok</v>
      </c>
      <c r="D123" s="54">
        <f t="shared" si="16"/>
        <v>43150</v>
      </c>
      <c r="E123" s="196"/>
      <c r="F123" s="130">
        <v>218</v>
      </c>
      <c r="G123" s="32" t="s">
        <v>762</v>
      </c>
      <c r="H123" s="91" t="s">
        <v>57</v>
      </c>
      <c r="I123" s="5" t="s">
        <v>289</v>
      </c>
      <c r="J123" s="201" t="s">
        <v>290</v>
      </c>
      <c r="K123" s="6" t="s">
        <v>210</v>
      </c>
      <c r="L123" s="79" t="s">
        <v>763</v>
      </c>
      <c r="M123" s="66"/>
      <c r="N123" s="10" t="s">
        <v>124</v>
      </c>
      <c r="O123" s="25" t="s">
        <v>764</v>
      </c>
      <c r="P123" s="55" t="s">
        <v>245</v>
      </c>
      <c r="Q123" s="55" t="s">
        <v>765</v>
      </c>
      <c r="R123" s="86" t="s">
        <v>766</v>
      </c>
      <c r="S123" s="56">
        <v>43139</v>
      </c>
      <c r="T123" s="56">
        <f>+S123</f>
        <v>43139</v>
      </c>
      <c r="U123" s="58" t="s">
        <v>66</v>
      </c>
      <c r="V123" s="178" t="s">
        <v>67</v>
      </c>
      <c r="W123" s="180"/>
      <c r="X123" s="146" t="s">
        <v>238</v>
      </c>
      <c r="Y123" s="146"/>
      <c r="Z123" s="146"/>
      <c r="AA123" s="88" t="s">
        <v>767</v>
      </c>
      <c r="AB123" s="59">
        <v>43147</v>
      </c>
      <c r="AC123" s="6">
        <v>43150</v>
      </c>
      <c r="AD123" s="6" t="s">
        <v>70</v>
      </c>
      <c r="AE123" s="61"/>
      <c r="AF123" s="6"/>
      <c r="AG123" s="6"/>
      <c r="AH123" s="9"/>
      <c r="AI123" s="6"/>
      <c r="AJ123" s="63"/>
      <c r="AK123" s="63"/>
      <c r="AL123" s="62"/>
      <c r="AM123" s="62"/>
      <c r="AN123" s="62"/>
      <c r="AO123" s="62"/>
      <c r="AP123" s="62"/>
      <c r="AQ123" s="11"/>
      <c r="AR123" s="59"/>
      <c r="AS123" s="59"/>
      <c r="AT123" s="6"/>
      <c r="AU123" s="6"/>
      <c r="AV123" s="6"/>
      <c r="AW123" s="6"/>
      <c r="AX123" s="6"/>
      <c r="AY123" s="6"/>
      <c r="AZ123" s="64"/>
      <c r="BA123" s="6"/>
      <c r="BB123" s="6"/>
      <c r="BC123" s="65"/>
    </row>
    <row r="124" spans="1:55" ht="28.8" hidden="1">
      <c r="A124" s="52" t="str">
        <f t="shared" ca="1" si="13"/>
        <v>Ok</v>
      </c>
      <c r="B124" s="53" t="str">
        <f t="shared" si="14"/>
        <v>Ok</v>
      </c>
      <c r="C124" s="53" t="str">
        <f t="shared" ca="1" si="15"/>
        <v>Ok</v>
      </c>
      <c r="D124" s="54">
        <f t="shared" si="16"/>
        <v>43150</v>
      </c>
      <c r="E124" s="196"/>
      <c r="F124" s="130">
        <v>225</v>
      </c>
      <c r="G124" s="32" t="s">
        <v>768</v>
      </c>
      <c r="H124" s="91" t="s">
        <v>57</v>
      </c>
      <c r="I124" s="5" t="s">
        <v>58</v>
      </c>
      <c r="J124" s="2" t="s">
        <v>59</v>
      </c>
      <c r="K124" s="6" t="s">
        <v>105</v>
      </c>
      <c r="L124" s="79" t="s">
        <v>769</v>
      </c>
      <c r="M124" s="66"/>
      <c r="N124" s="10" t="s">
        <v>63</v>
      </c>
      <c r="O124" s="25" t="s">
        <v>770</v>
      </c>
      <c r="P124" s="55" t="s">
        <v>88</v>
      </c>
      <c r="Q124" s="55" t="s">
        <v>770</v>
      </c>
      <c r="R124" s="86" t="s">
        <v>771</v>
      </c>
      <c r="S124" s="56">
        <v>43144</v>
      </c>
      <c r="T124" s="56">
        <f>+S124</f>
        <v>43144</v>
      </c>
      <c r="U124" s="58" t="s">
        <v>66</v>
      </c>
      <c r="V124" s="178" t="s">
        <v>67</v>
      </c>
      <c r="W124" s="180"/>
      <c r="X124" s="146" t="s">
        <v>143</v>
      </c>
      <c r="Y124" s="146"/>
      <c r="Z124" s="146"/>
      <c r="AA124" s="88" t="s">
        <v>772</v>
      </c>
      <c r="AB124" s="59">
        <v>43147</v>
      </c>
      <c r="AC124" s="6">
        <v>43150</v>
      </c>
      <c r="AD124" s="6" t="s">
        <v>70</v>
      </c>
      <c r="AE124" s="61"/>
      <c r="AF124" s="6"/>
      <c r="AG124" s="6"/>
      <c r="AH124" s="9"/>
      <c r="AI124" s="6"/>
      <c r="AJ124" s="63"/>
      <c r="AK124" s="63"/>
      <c r="AL124" s="62"/>
      <c r="AM124" s="62"/>
      <c r="AN124" s="62"/>
      <c r="AO124" s="62"/>
      <c r="AP124" s="62"/>
      <c r="AQ124" s="11"/>
      <c r="AR124" s="59"/>
      <c r="AS124" s="59"/>
      <c r="AT124" s="6"/>
      <c r="AU124" s="6"/>
      <c r="AV124" s="6"/>
      <c r="AW124" s="6"/>
      <c r="AX124" s="6"/>
      <c r="AY124" s="6"/>
      <c r="AZ124" s="64"/>
      <c r="BA124" s="6"/>
      <c r="BB124" s="6"/>
      <c r="BC124" s="65"/>
    </row>
    <row r="125" spans="1:55" ht="28.8" hidden="1">
      <c r="A125" s="52" t="str">
        <f t="shared" ca="1" si="13"/>
        <v>Ok</v>
      </c>
      <c r="B125" s="53" t="str">
        <f t="shared" si="14"/>
        <v>Ok</v>
      </c>
      <c r="C125" s="53" t="str">
        <f t="shared" ca="1" si="15"/>
        <v>Ok</v>
      </c>
      <c r="D125" s="54">
        <f t="shared" si="16"/>
        <v>43160</v>
      </c>
      <c r="E125" s="196"/>
      <c r="F125" s="130">
        <v>228</v>
      </c>
      <c r="G125" s="32" t="s">
        <v>773</v>
      </c>
      <c r="H125" s="91" t="s">
        <v>57</v>
      </c>
      <c r="I125" s="5" t="s">
        <v>58</v>
      </c>
      <c r="J125" s="2" t="s">
        <v>59</v>
      </c>
      <c r="K125" s="6" t="s">
        <v>210</v>
      </c>
      <c r="L125" s="79" t="s">
        <v>774</v>
      </c>
      <c r="M125" s="66"/>
      <c r="N125" s="10" t="s">
        <v>63</v>
      </c>
      <c r="O125" s="270" t="s">
        <v>4035</v>
      </c>
      <c r="P125" s="55" t="s">
        <v>165</v>
      </c>
      <c r="Q125" s="55" t="s">
        <v>775</v>
      </c>
      <c r="R125" s="86" t="s">
        <v>776</v>
      </c>
      <c r="S125" s="56">
        <v>43146</v>
      </c>
      <c r="T125" s="56">
        <v>43158</v>
      </c>
      <c r="U125" s="58" t="s">
        <v>66</v>
      </c>
      <c r="V125" s="178" t="s">
        <v>67</v>
      </c>
      <c r="W125" s="180"/>
      <c r="X125" s="146" t="s">
        <v>68</v>
      </c>
      <c r="Y125" s="146"/>
      <c r="Z125" s="146"/>
      <c r="AA125" s="88" t="s">
        <v>777</v>
      </c>
      <c r="AB125" s="59">
        <v>43154</v>
      </c>
      <c r="AC125" s="6">
        <v>43160</v>
      </c>
      <c r="AD125" s="6" t="s">
        <v>70</v>
      </c>
      <c r="AE125" s="61"/>
      <c r="AF125" s="6"/>
      <c r="AG125" s="6"/>
      <c r="AH125" s="9"/>
      <c r="AI125" s="6"/>
      <c r="AJ125" s="63"/>
      <c r="AK125" s="63"/>
      <c r="AL125" s="62"/>
      <c r="AM125" s="62"/>
      <c r="AN125" s="62"/>
      <c r="AO125" s="62"/>
      <c r="AP125" s="62"/>
      <c r="AQ125" s="11"/>
      <c r="AR125" s="59"/>
      <c r="AS125" s="59"/>
      <c r="AT125" s="6"/>
      <c r="AU125" s="6"/>
      <c r="AV125" s="6"/>
      <c r="AW125" s="6"/>
      <c r="AX125" s="6"/>
      <c r="AY125" s="6"/>
      <c r="AZ125" s="64"/>
      <c r="BA125" s="6"/>
      <c r="BB125" s="6"/>
      <c r="BC125" s="65"/>
    </row>
    <row r="126" spans="1:55" ht="43.2" hidden="1">
      <c r="A126" s="52" t="str">
        <f t="shared" ca="1" si="13"/>
        <v>Ok</v>
      </c>
      <c r="B126" s="53" t="str">
        <f t="shared" si="14"/>
        <v>Ok</v>
      </c>
      <c r="C126" s="53" t="str">
        <f t="shared" ca="1" si="15"/>
        <v>Ok</v>
      </c>
      <c r="D126" s="54">
        <f t="shared" si="16"/>
        <v>43194</v>
      </c>
      <c r="E126" s="196"/>
      <c r="F126" s="130">
        <v>231</v>
      </c>
      <c r="G126" s="32" t="s">
        <v>778</v>
      </c>
      <c r="H126" s="91" t="s">
        <v>57</v>
      </c>
      <c r="I126" s="5" t="s">
        <v>58</v>
      </c>
      <c r="J126" s="2" t="s">
        <v>59</v>
      </c>
      <c r="K126" s="6" t="s">
        <v>255</v>
      </c>
      <c r="L126" s="79" t="s">
        <v>779</v>
      </c>
      <c r="M126" s="66"/>
      <c r="N126" s="10" t="s">
        <v>124</v>
      </c>
      <c r="O126" s="25" t="s">
        <v>780</v>
      </c>
      <c r="P126" s="55" t="s">
        <v>165</v>
      </c>
      <c r="Q126" s="55" t="s">
        <v>781</v>
      </c>
      <c r="R126" s="86" t="s">
        <v>782</v>
      </c>
      <c r="S126" s="56">
        <v>43150</v>
      </c>
      <c r="T126" s="56">
        <v>43194</v>
      </c>
      <c r="U126" s="58" t="s">
        <v>66</v>
      </c>
      <c r="V126" s="178" t="s">
        <v>67</v>
      </c>
      <c r="W126" s="180"/>
      <c r="X126" s="146" t="s">
        <v>68</v>
      </c>
      <c r="Y126" s="146"/>
      <c r="Z126" s="146"/>
      <c r="AA126" s="88" t="s">
        <v>783</v>
      </c>
      <c r="AB126" s="59">
        <v>43154</v>
      </c>
      <c r="AC126" s="6">
        <v>43194</v>
      </c>
      <c r="AD126" s="6" t="s">
        <v>70</v>
      </c>
      <c r="AE126" s="61"/>
      <c r="AF126" s="6"/>
      <c r="AG126" s="6"/>
      <c r="AH126" s="9"/>
      <c r="AI126" s="6"/>
      <c r="AJ126" s="63"/>
      <c r="AK126" s="63"/>
      <c r="AL126" s="62"/>
      <c r="AM126" s="62"/>
      <c r="AN126" s="62"/>
      <c r="AO126" s="62"/>
      <c r="AP126" s="62"/>
      <c r="AQ126" s="11"/>
      <c r="AR126" s="59"/>
      <c r="AS126" s="59"/>
      <c r="AT126" s="6"/>
      <c r="AU126" s="6"/>
      <c r="AV126" s="6"/>
      <c r="AW126" s="6"/>
      <c r="AX126" s="6"/>
      <c r="AY126" s="6"/>
      <c r="AZ126" s="64"/>
      <c r="BA126" s="6"/>
      <c r="BB126" s="6"/>
      <c r="BC126" s="65"/>
    </row>
    <row r="127" spans="1:55" ht="28.8" hidden="1">
      <c r="A127" s="52" t="str">
        <f t="shared" ca="1" si="13"/>
        <v>Ok</v>
      </c>
      <c r="B127" s="53" t="str">
        <f t="shared" si="14"/>
        <v>Ok</v>
      </c>
      <c r="C127" s="53" t="str">
        <f t="shared" ca="1" si="15"/>
        <v>Ok</v>
      </c>
      <c r="D127" s="54">
        <f t="shared" si="16"/>
        <v>43160</v>
      </c>
      <c r="E127" s="196"/>
      <c r="F127" s="130">
        <v>233</v>
      </c>
      <c r="G127" s="32" t="s">
        <v>784</v>
      </c>
      <c r="H127" s="91" t="s">
        <v>57</v>
      </c>
      <c r="I127" s="5" t="s">
        <v>785</v>
      </c>
      <c r="J127" s="2" t="s">
        <v>308</v>
      </c>
      <c r="K127" s="6" t="s">
        <v>210</v>
      </c>
      <c r="L127" s="79" t="s">
        <v>786</v>
      </c>
      <c r="M127" s="66"/>
      <c r="N127" s="10" t="s">
        <v>124</v>
      </c>
      <c r="O127" s="25" t="s">
        <v>473</v>
      </c>
      <c r="P127" s="55" t="s">
        <v>88</v>
      </c>
      <c r="Q127" s="55" t="s">
        <v>474</v>
      </c>
      <c r="R127" s="86" t="s">
        <v>475</v>
      </c>
      <c r="S127" s="56">
        <v>43150</v>
      </c>
      <c r="T127" s="56">
        <f>+S127</f>
        <v>43150</v>
      </c>
      <c r="U127" s="58" t="s">
        <v>66</v>
      </c>
      <c r="V127" s="178" t="s">
        <v>67</v>
      </c>
      <c r="W127" s="180"/>
      <c r="X127" s="146" t="s">
        <v>238</v>
      </c>
      <c r="Y127" s="146"/>
      <c r="Z127" s="146"/>
      <c r="AA127" s="88" t="s">
        <v>787</v>
      </c>
      <c r="AB127" s="59">
        <v>43154</v>
      </c>
      <c r="AC127" s="6">
        <v>43160</v>
      </c>
      <c r="AD127" s="6" t="s">
        <v>70</v>
      </c>
      <c r="AE127" s="61"/>
      <c r="AF127" s="6"/>
      <c r="AG127" s="6"/>
      <c r="AH127" s="9"/>
      <c r="AI127" s="6"/>
      <c r="AJ127" s="63"/>
      <c r="AK127" s="63"/>
      <c r="AL127" s="62"/>
      <c r="AM127" s="62"/>
      <c r="AN127" s="62"/>
      <c r="AO127" s="62"/>
      <c r="AP127" s="62"/>
      <c r="AQ127" s="11"/>
      <c r="AR127" s="59"/>
      <c r="AS127" s="59"/>
      <c r="AT127" s="6"/>
      <c r="AU127" s="6"/>
      <c r="AV127" s="6"/>
      <c r="AW127" s="6"/>
      <c r="AX127" s="6"/>
      <c r="AY127" s="6"/>
      <c r="AZ127" s="64"/>
      <c r="BA127" s="6"/>
      <c r="BB127" s="6"/>
      <c r="BC127" s="65"/>
    </row>
    <row r="128" spans="1:55" ht="187.2" hidden="1">
      <c r="A128" s="52" t="str">
        <f t="shared" ca="1" si="13"/>
        <v>Ok</v>
      </c>
      <c r="B128" s="53" t="str">
        <f t="shared" si="14"/>
        <v>Ok</v>
      </c>
      <c r="C128" s="53" t="str">
        <f t="shared" ca="1" si="15"/>
        <v>Ok</v>
      </c>
      <c r="D128" s="54">
        <f t="shared" si="16"/>
        <v>45446</v>
      </c>
      <c r="E128" s="308" t="s">
        <v>4015</v>
      </c>
      <c r="F128" s="310">
        <v>2703</v>
      </c>
      <c r="G128" s="313" t="s">
        <v>5367</v>
      </c>
      <c r="H128" s="320" t="s">
        <v>57</v>
      </c>
      <c r="I128" s="171" t="s">
        <v>58</v>
      </c>
      <c r="J128" s="171" t="s">
        <v>59</v>
      </c>
      <c r="K128" s="67" t="s">
        <v>74</v>
      </c>
      <c r="L128" s="332" t="s">
        <v>5378</v>
      </c>
      <c r="M128" s="338" t="s">
        <v>4015</v>
      </c>
      <c r="N128" s="10" t="s">
        <v>124</v>
      </c>
      <c r="O128" s="344" t="s">
        <v>3587</v>
      </c>
      <c r="P128" s="55" t="s">
        <v>65</v>
      </c>
      <c r="Q128" s="351" t="s">
        <v>5377</v>
      </c>
      <c r="R128" s="357" t="s">
        <v>5376</v>
      </c>
      <c r="S128" s="367">
        <v>44998</v>
      </c>
      <c r="T128" s="56">
        <v>45446</v>
      </c>
      <c r="U128" s="78" t="s">
        <v>66</v>
      </c>
      <c r="V128" s="197" t="s">
        <v>218</v>
      </c>
      <c r="W128" s="181"/>
      <c r="X128" s="147" t="s">
        <v>238</v>
      </c>
      <c r="Y128" s="373"/>
      <c r="Z128" s="373"/>
      <c r="AA128" s="375" t="s">
        <v>7035</v>
      </c>
      <c r="AB128" s="59">
        <v>44998</v>
      </c>
      <c r="AC128" s="67">
        <v>45446</v>
      </c>
      <c r="AD128" s="283" t="s">
        <v>70</v>
      </c>
      <c r="AE128" s="382" t="s">
        <v>4015</v>
      </c>
      <c r="AF128" s="384" t="s">
        <v>4015</v>
      </c>
      <c r="AG128" s="384" t="s">
        <v>4015</v>
      </c>
      <c r="AH128" s="384" t="s">
        <v>4015</v>
      </c>
      <c r="AI128" s="384" t="s">
        <v>4015</v>
      </c>
      <c r="AJ128" s="387" t="s">
        <v>4015</v>
      </c>
      <c r="AK128" s="387" t="s">
        <v>4015</v>
      </c>
      <c r="AL128" s="384" t="s">
        <v>4015</v>
      </c>
      <c r="AM128" s="384" t="s">
        <v>4015</v>
      </c>
      <c r="AN128" s="384" t="s">
        <v>4015</v>
      </c>
      <c r="AO128" s="384" t="s">
        <v>4015</v>
      </c>
      <c r="AP128" s="384" t="s">
        <v>4015</v>
      </c>
      <c r="AQ128" s="394" t="s">
        <v>4015</v>
      </c>
      <c r="AR128" s="396" t="s">
        <v>4015</v>
      </c>
      <c r="AS128" s="396" t="s">
        <v>4015</v>
      </c>
      <c r="AT128" s="384" t="s">
        <v>4015</v>
      </c>
      <c r="AU128" s="384" t="s">
        <v>4015</v>
      </c>
      <c r="AV128" s="384" t="s">
        <v>4015</v>
      </c>
      <c r="AW128" s="384" t="s">
        <v>4015</v>
      </c>
      <c r="AX128" s="384" t="s">
        <v>4015</v>
      </c>
      <c r="AY128" s="384" t="s">
        <v>4015</v>
      </c>
      <c r="AZ128" s="387" t="s">
        <v>4015</v>
      </c>
      <c r="BA128" s="384" t="s">
        <v>4015</v>
      </c>
      <c r="BB128" s="384" t="s">
        <v>4015</v>
      </c>
      <c r="BC128" s="398" t="s">
        <v>4015</v>
      </c>
    </row>
    <row r="129" spans="1:55" ht="172.8" hidden="1">
      <c r="A129" s="52" t="str">
        <f t="shared" ca="1" si="13"/>
        <v>Ok</v>
      </c>
      <c r="B129" s="53" t="str">
        <f t="shared" si="14"/>
        <v>Ok</v>
      </c>
      <c r="C129" s="53" t="str">
        <f t="shared" ca="1" si="15"/>
        <v>Ok</v>
      </c>
      <c r="D129" s="54">
        <f t="shared" si="16"/>
        <v>45453</v>
      </c>
      <c r="E129" s="308" t="s">
        <v>4015</v>
      </c>
      <c r="F129" s="310">
        <v>2565</v>
      </c>
      <c r="G129" s="313" t="s">
        <v>4929</v>
      </c>
      <c r="H129" s="320" t="s">
        <v>57</v>
      </c>
      <c r="I129" s="171" t="s">
        <v>58</v>
      </c>
      <c r="J129" s="326" t="s">
        <v>59</v>
      </c>
      <c r="K129" s="67" t="s">
        <v>74</v>
      </c>
      <c r="L129" s="332" t="s">
        <v>6947</v>
      </c>
      <c r="M129" s="338" t="s">
        <v>4015</v>
      </c>
      <c r="N129" s="10" t="s">
        <v>124</v>
      </c>
      <c r="O129" s="344" t="s">
        <v>3587</v>
      </c>
      <c r="P129" s="55" t="s">
        <v>65</v>
      </c>
      <c r="Q129" s="55" t="s">
        <v>4942</v>
      </c>
      <c r="R129" s="357" t="s">
        <v>4941</v>
      </c>
      <c r="S129" s="367">
        <v>44873</v>
      </c>
      <c r="T129" s="69">
        <v>45453</v>
      </c>
      <c r="U129" s="58" t="s">
        <v>66</v>
      </c>
      <c r="V129" s="197" t="s">
        <v>218</v>
      </c>
      <c r="W129" s="181"/>
      <c r="X129" s="147" t="s">
        <v>101</v>
      </c>
      <c r="Y129" s="373" t="s">
        <v>80</v>
      </c>
      <c r="Z129" s="373"/>
      <c r="AA129" s="375" t="s">
        <v>7067</v>
      </c>
      <c r="AB129" s="59">
        <v>44873</v>
      </c>
      <c r="AC129" s="67">
        <v>45453</v>
      </c>
      <c r="AD129" s="67" t="s">
        <v>70</v>
      </c>
      <c r="AE129" s="382" t="s">
        <v>4015</v>
      </c>
      <c r="AF129" s="384" t="s">
        <v>4015</v>
      </c>
      <c r="AG129" s="384" t="s">
        <v>4015</v>
      </c>
      <c r="AH129" s="384" t="s">
        <v>4015</v>
      </c>
      <c r="AI129" s="384" t="s">
        <v>4015</v>
      </c>
      <c r="AJ129" s="387" t="s">
        <v>4015</v>
      </c>
      <c r="AK129" s="387" t="s">
        <v>4015</v>
      </c>
      <c r="AL129" s="384" t="s">
        <v>4015</v>
      </c>
      <c r="AM129" s="384" t="s">
        <v>4015</v>
      </c>
      <c r="AN129" s="384" t="s">
        <v>4015</v>
      </c>
      <c r="AO129" s="384" t="s">
        <v>4015</v>
      </c>
      <c r="AP129" s="384" t="s">
        <v>4015</v>
      </c>
      <c r="AQ129" s="394" t="s">
        <v>4015</v>
      </c>
      <c r="AR129" s="396" t="s">
        <v>4015</v>
      </c>
      <c r="AS129" s="396" t="s">
        <v>4015</v>
      </c>
      <c r="AT129" s="384" t="s">
        <v>4015</v>
      </c>
      <c r="AU129" s="384" t="s">
        <v>4015</v>
      </c>
      <c r="AV129" s="384" t="s">
        <v>4015</v>
      </c>
      <c r="AW129" s="384" t="s">
        <v>4015</v>
      </c>
      <c r="AX129" s="384" t="s">
        <v>4015</v>
      </c>
      <c r="AY129" s="384" t="s">
        <v>4015</v>
      </c>
      <c r="AZ129" s="387" t="s">
        <v>4015</v>
      </c>
      <c r="BA129" s="384" t="s">
        <v>4015</v>
      </c>
      <c r="BB129" s="384" t="s">
        <v>4015</v>
      </c>
      <c r="BC129" s="398" t="s">
        <v>4015</v>
      </c>
    </row>
    <row r="130" spans="1:55" ht="28.8" hidden="1">
      <c r="A130" s="52" t="str">
        <f t="shared" ca="1" si="13"/>
        <v>Ok</v>
      </c>
      <c r="B130" s="53" t="str">
        <f t="shared" si="14"/>
        <v>Ok</v>
      </c>
      <c r="C130" s="53" t="str">
        <f t="shared" ca="1" si="15"/>
        <v>Ok</v>
      </c>
      <c r="D130" s="54">
        <f t="shared" si="16"/>
        <v>43164</v>
      </c>
      <c r="E130" s="196"/>
      <c r="F130" s="130">
        <v>232</v>
      </c>
      <c r="G130" s="32" t="s">
        <v>800</v>
      </c>
      <c r="H130" s="91" t="s">
        <v>57</v>
      </c>
      <c r="I130" s="5" t="s">
        <v>801</v>
      </c>
      <c r="J130" s="2" t="s">
        <v>59</v>
      </c>
      <c r="K130" s="6" t="s">
        <v>60</v>
      </c>
      <c r="L130" s="79" t="s">
        <v>802</v>
      </c>
      <c r="M130" s="66"/>
      <c r="N130" s="10" t="s">
        <v>124</v>
      </c>
      <c r="O130" s="25" t="s">
        <v>97</v>
      </c>
      <c r="P130" s="55" t="s">
        <v>97</v>
      </c>
      <c r="Q130" s="55" t="s">
        <v>803</v>
      </c>
      <c r="R130" s="86" t="s">
        <v>804</v>
      </c>
      <c r="S130" s="56">
        <v>43150</v>
      </c>
      <c r="T130" s="56">
        <v>43158</v>
      </c>
      <c r="U130" s="58" t="s">
        <v>66</v>
      </c>
      <c r="V130" s="178" t="s">
        <v>67</v>
      </c>
      <c r="W130" s="180"/>
      <c r="X130" s="146" t="s">
        <v>143</v>
      </c>
      <c r="Y130" s="146"/>
      <c r="Z130" s="146"/>
      <c r="AA130" s="88" t="s">
        <v>805</v>
      </c>
      <c r="AB130" s="59">
        <v>43161</v>
      </c>
      <c r="AC130" s="6">
        <v>43164</v>
      </c>
      <c r="AD130" s="6" t="s">
        <v>70</v>
      </c>
      <c r="AE130" s="61"/>
      <c r="AF130" s="6"/>
      <c r="AG130" s="6"/>
      <c r="AH130" s="9"/>
      <c r="AI130" s="6"/>
      <c r="AJ130" s="63"/>
      <c r="AK130" s="63"/>
      <c r="AL130" s="62"/>
      <c r="AM130" s="62"/>
      <c r="AN130" s="62"/>
      <c r="AO130" s="62"/>
      <c r="AP130" s="62"/>
      <c r="AQ130" s="11"/>
      <c r="AR130" s="59"/>
      <c r="AS130" s="59"/>
      <c r="AT130" s="6"/>
      <c r="AU130" s="6"/>
      <c r="AV130" s="6"/>
      <c r="AW130" s="6"/>
      <c r="AX130" s="6"/>
      <c r="AY130" s="6"/>
      <c r="AZ130" s="64"/>
      <c r="BA130" s="6"/>
      <c r="BB130" s="6"/>
      <c r="BC130" s="65"/>
    </row>
    <row r="131" spans="1:55" ht="100.8" hidden="1">
      <c r="A131" s="52" t="str">
        <f t="shared" ca="1" si="13"/>
        <v>Ok</v>
      </c>
      <c r="B131" s="53" t="str">
        <f t="shared" si="14"/>
        <v>Ok</v>
      </c>
      <c r="C131" s="53" t="str">
        <f t="shared" ca="1" si="15"/>
        <v>Ok</v>
      </c>
      <c r="D131" s="54">
        <f t="shared" si="16"/>
        <v>44505</v>
      </c>
      <c r="E131" s="196"/>
      <c r="F131" s="130">
        <v>235</v>
      </c>
      <c r="G131" s="32" t="s">
        <v>806</v>
      </c>
      <c r="H131" s="91" t="s">
        <v>57</v>
      </c>
      <c r="I131" s="5" t="s">
        <v>58</v>
      </c>
      <c r="J131" s="2" t="s">
        <v>59</v>
      </c>
      <c r="K131" s="6" t="s">
        <v>74</v>
      </c>
      <c r="L131" s="79" t="s">
        <v>807</v>
      </c>
      <c r="M131" s="66"/>
      <c r="N131" s="10" t="s">
        <v>124</v>
      </c>
      <c r="O131" s="25" t="s">
        <v>808</v>
      </c>
      <c r="P131" s="55" t="s">
        <v>165</v>
      </c>
      <c r="Q131" s="55" t="s">
        <v>809</v>
      </c>
      <c r="R131" s="86" t="s">
        <v>810</v>
      </c>
      <c r="S131" s="56">
        <v>43153</v>
      </c>
      <c r="T131" s="56">
        <v>44504</v>
      </c>
      <c r="U131" s="58" t="s">
        <v>66</v>
      </c>
      <c r="V131" s="178" t="s">
        <v>218</v>
      </c>
      <c r="W131" s="180"/>
      <c r="X131" s="146" t="s">
        <v>143</v>
      </c>
      <c r="Y131" s="146"/>
      <c r="Z131" s="146"/>
      <c r="AA131" s="88" t="s">
        <v>811</v>
      </c>
      <c r="AB131" s="59">
        <v>43161</v>
      </c>
      <c r="AC131" s="6">
        <v>44505</v>
      </c>
      <c r="AD131" s="67" t="s">
        <v>70</v>
      </c>
      <c r="AE131" s="61"/>
      <c r="AF131" s="6"/>
      <c r="AG131" s="6"/>
      <c r="AH131" s="9"/>
      <c r="AI131" s="6"/>
      <c r="AJ131" s="63"/>
      <c r="AK131" s="63"/>
      <c r="AL131" s="62"/>
      <c r="AM131" s="62"/>
      <c r="AN131" s="62"/>
      <c r="AO131" s="62"/>
      <c r="AP131" s="62"/>
      <c r="AQ131" s="11"/>
      <c r="AR131" s="59"/>
      <c r="AS131" s="59"/>
      <c r="AT131" s="6"/>
      <c r="AU131" s="6"/>
      <c r="AV131" s="6"/>
      <c r="AW131" s="6"/>
      <c r="AX131" s="6"/>
      <c r="AY131" s="6"/>
      <c r="AZ131" s="64"/>
      <c r="BA131" s="6"/>
      <c r="BB131" s="6"/>
      <c r="BC131" s="65"/>
    </row>
    <row r="132" spans="1:55" ht="43.2" hidden="1">
      <c r="A132" s="52" t="str">
        <f t="shared" ca="1" si="13"/>
        <v>Ok</v>
      </c>
      <c r="B132" s="53" t="str">
        <f t="shared" si="14"/>
        <v>Ok</v>
      </c>
      <c r="C132" s="53" t="str">
        <f t="shared" ca="1" si="15"/>
        <v>Ok</v>
      </c>
      <c r="D132" s="54">
        <f t="shared" si="16"/>
        <v>43164</v>
      </c>
      <c r="E132" s="196"/>
      <c r="F132" s="130">
        <v>236</v>
      </c>
      <c r="G132" s="32" t="s">
        <v>812</v>
      </c>
      <c r="H132" s="91" t="s">
        <v>57</v>
      </c>
      <c r="I132" s="5" t="s">
        <v>58</v>
      </c>
      <c r="J132" s="2" t="s">
        <v>59</v>
      </c>
      <c r="K132" s="6" t="s">
        <v>210</v>
      </c>
      <c r="L132" s="79" t="s">
        <v>813</v>
      </c>
      <c r="M132" s="66"/>
      <c r="N132" s="10" t="s">
        <v>124</v>
      </c>
      <c r="O132" s="25" t="s">
        <v>97</v>
      </c>
      <c r="P132" s="55" t="s">
        <v>97</v>
      </c>
      <c r="Q132" s="55" t="s">
        <v>814</v>
      </c>
      <c r="R132" s="86" t="s">
        <v>815</v>
      </c>
      <c r="S132" s="56">
        <v>43153</v>
      </c>
      <c r="T132" s="56">
        <v>43160</v>
      </c>
      <c r="U132" s="58" t="s">
        <v>66</v>
      </c>
      <c r="V132" s="178" t="s">
        <v>67</v>
      </c>
      <c r="W132" s="180"/>
      <c r="X132" s="146" t="s">
        <v>143</v>
      </c>
      <c r="Y132" s="146"/>
      <c r="Z132" s="146"/>
      <c r="AA132" s="88" t="s">
        <v>816</v>
      </c>
      <c r="AB132" s="59">
        <v>43160</v>
      </c>
      <c r="AC132" s="6">
        <v>43164</v>
      </c>
      <c r="AD132" s="6" t="s">
        <v>70</v>
      </c>
      <c r="AE132" s="61"/>
      <c r="AF132" s="6"/>
      <c r="AG132" s="6"/>
      <c r="AH132" s="9"/>
      <c r="AI132" s="6"/>
      <c r="AJ132" s="63"/>
      <c r="AK132" s="63"/>
      <c r="AL132" s="62"/>
      <c r="AM132" s="62"/>
      <c r="AN132" s="62"/>
      <c r="AO132" s="62"/>
      <c r="AP132" s="62"/>
      <c r="AQ132" s="11"/>
      <c r="AR132" s="59"/>
      <c r="AS132" s="59"/>
      <c r="AT132" s="6"/>
      <c r="AU132" s="6"/>
      <c r="AV132" s="6"/>
      <c r="AW132" s="6"/>
      <c r="AX132" s="6"/>
      <c r="AY132" s="6"/>
      <c r="AZ132" s="64"/>
      <c r="BA132" s="6"/>
      <c r="BB132" s="6"/>
      <c r="BC132" s="65"/>
    </row>
    <row r="133" spans="1:55" ht="115.2" hidden="1">
      <c r="A133" s="52" t="str">
        <f t="shared" ca="1" si="13"/>
        <v>Ok</v>
      </c>
      <c r="B133" s="53" t="str">
        <f t="shared" si="14"/>
        <v>Ok</v>
      </c>
      <c r="C133" s="53" t="str">
        <f t="shared" ca="1" si="15"/>
        <v>Ok</v>
      </c>
      <c r="D133" s="54">
        <f t="shared" si="16"/>
        <v>45068</v>
      </c>
      <c r="E133" s="308" t="s">
        <v>4015</v>
      </c>
      <c r="F133" s="310">
        <v>2724</v>
      </c>
      <c r="G133" s="313" t="s">
        <v>5442</v>
      </c>
      <c r="H133" s="320" t="s">
        <v>57</v>
      </c>
      <c r="I133" s="171" t="s">
        <v>1489</v>
      </c>
      <c r="J133" s="171" t="s">
        <v>122</v>
      </c>
      <c r="K133" s="67" t="s">
        <v>74</v>
      </c>
      <c r="L133" s="332" t="s">
        <v>5448</v>
      </c>
      <c r="M133" s="338" t="s">
        <v>4015</v>
      </c>
      <c r="N133" s="10" t="s">
        <v>124</v>
      </c>
      <c r="O133" s="344" t="s">
        <v>3587</v>
      </c>
      <c r="P133" s="55" t="s">
        <v>65</v>
      </c>
      <c r="Q133" s="351" t="s">
        <v>5447</v>
      </c>
      <c r="R133" s="357" t="s">
        <v>5446</v>
      </c>
      <c r="S133" s="367">
        <v>45014</v>
      </c>
      <c r="T133" s="56">
        <v>45068</v>
      </c>
      <c r="U133" s="78" t="s">
        <v>100</v>
      </c>
      <c r="V133" s="197" t="s">
        <v>218</v>
      </c>
      <c r="W133" s="181"/>
      <c r="X133" s="147" t="s">
        <v>143</v>
      </c>
      <c r="Y133" s="373" t="s">
        <v>80</v>
      </c>
      <c r="Z133" s="373"/>
      <c r="AA133" s="375" t="s">
        <v>5563</v>
      </c>
      <c r="AB133" s="59">
        <v>45014</v>
      </c>
      <c r="AC133" s="6">
        <v>45068</v>
      </c>
      <c r="AD133" s="67" t="s">
        <v>70</v>
      </c>
      <c r="AE133" s="382" t="s">
        <v>4015</v>
      </c>
      <c r="AF133" s="384" t="s">
        <v>4015</v>
      </c>
      <c r="AG133" s="384" t="s">
        <v>4015</v>
      </c>
      <c r="AH133" s="384" t="s">
        <v>4015</v>
      </c>
      <c r="AI133" s="384" t="s">
        <v>4015</v>
      </c>
      <c r="AJ133" s="387" t="s">
        <v>4015</v>
      </c>
      <c r="AK133" s="387" t="s">
        <v>4015</v>
      </c>
      <c r="AL133" s="384" t="s">
        <v>4015</v>
      </c>
      <c r="AM133" s="384" t="s">
        <v>4015</v>
      </c>
      <c r="AN133" s="384" t="s">
        <v>4015</v>
      </c>
      <c r="AO133" s="384" t="s">
        <v>4015</v>
      </c>
      <c r="AP133" s="384" t="s">
        <v>4015</v>
      </c>
      <c r="AQ133" s="394" t="s">
        <v>4015</v>
      </c>
      <c r="AR133" s="396" t="s">
        <v>4015</v>
      </c>
      <c r="AS133" s="396" t="s">
        <v>4015</v>
      </c>
      <c r="AT133" s="384" t="s">
        <v>4015</v>
      </c>
      <c r="AU133" s="384" t="s">
        <v>4015</v>
      </c>
      <c r="AV133" s="384" t="s">
        <v>4015</v>
      </c>
      <c r="AW133" s="384" t="s">
        <v>4015</v>
      </c>
      <c r="AX133" s="384" t="s">
        <v>4015</v>
      </c>
      <c r="AY133" s="384" t="s">
        <v>4015</v>
      </c>
      <c r="AZ133" s="387" t="s">
        <v>4015</v>
      </c>
      <c r="BA133" s="384" t="s">
        <v>4015</v>
      </c>
      <c r="BB133" s="384" t="s">
        <v>4015</v>
      </c>
      <c r="BC133" s="398" t="s">
        <v>4015</v>
      </c>
    </row>
    <row r="134" spans="1:55" ht="72" hidden="1">
      <c r="A134" s="52" t="str">
        <f t="shared" ca="1" si="13"/>
        <v>Ok</v>
      </c>
      <c r="B134" s="53" t="str">
        <f t="shared" si="14"/>
        <v>Ok</v>
      </c>
      <c r="C134" s="53" t="str">
        <f t="shared" ca="1" si="15"/>
        <v>Ok</v>
      </c>
      <c r="D134" s="54">
        <f t="shared" si="16"/>
        <v>45061</v>
      </c>
      <c r="E134" s="196"/>
      <c r="F134" s="130">
        <v>1687</v>
      </c>
      <c r="G134" s="32" t="s">
        <v>2772</v>
      </c>
      <c r="H134" s="91" t="s">
        <v>57</v>
      </c>
      <c r="I134" s="5" t="s">
        <v>2773</v>
      </c>
      <c r="J134" s="2" t="s">
        <v>1367</v>
      </c>
      <c r="K134" s="6" t="s">
        <v>74</v>
      </c>
      <c r="L134" s="79" t="s">
        <v>2774</v>
      </c>
      <c r="M134" s="66"/>
      <c r="N134" s="10" t="s">
        <v>63</v>
      </c>
      <c r="O134" s="25" t="s">
        <v>292</v>
      </c>
      <c r="P134" s="55" t="s">
        <v>65</v>
      </c>
      <c r="Q134" s="55" t="s">
        <v>2775</v>
      </c>
      <c r="R134" s="86" t="s">
        <v>2776</v>
      </c>
      <c r="S134" s="56">
        <v>44112</v>
      </c>
      <c r="T134" s="56">
        <v>45061</v>
      </c>
      <c r="U134" s="58" t="s">
        <v>66</v>
      </c>
      <c r="V134" s="178" t="s">
        <v>218</v>
      </c>
      <c r="W134" s="180"/>
      <c r="X134" s="146" t="s">
        <v>365</v>
      </c>
      <c r="Y134" s="146" t="s">
        <v>80</v>
      </c>
      <c r="Z134" s="146"/>
      <c r="AA134" s="199" t="s">
        <v>5541</v>
      </c>
      <c r="AB134" s="59">
        <v>44113</v>
      </c>
      <c r="AC134" s="6">
        <v>45061</v>
      </c>
      <c r="AD134" s="283" t="s">
        <v>70</v>
      </c>
      <c r="AE134" s="61"/>
      <c r="AF134" s="6"/>
      <c r="AG134" s="6"/>
      <c r="AH134" s="9"/>
      <c r="AI134" s="6"/>
      <c r="AJ134" s="63"/>
      <c r="AK134" s="63"/>
      <c r="AL134" s="62"/>
      <c r="AM134" s="62"/>
      <c r="AN134" s="62"/>
      <c r="AO134" s="62"/>
      <c r="AP134" s="62"/>
      <c r="AQ134" s="11"/>
      <c r="AR134" s="59"/>
      <c r="AS134" s="59"/>
      <c r="AT134" s="6"/>
      <c r="AU134" s="6"/>
      <c r="AV134" s="6"/>
      <c r="AW134" s="6"/>
      <c r="AX134" s="6"/>
      <c r="AY134" s="6"/>
      <c r="AZ134" s="64"/>
      <c r="BA134" s="6"/>
      <c r="BB134" s="6"/>
      <c r="BC134" s="65"/>
    </row>
    <row r="135" spans="1:55" ht="172.8" hidden="1">
      <c r="A135" s="52" t="str">
        <f t="shared" ref="A135:A198" ca="1" si="17">IF(OR(S135&lt;$B$1,S135&gt;=TODAY()),"Fuori Range","Ok")</f>
        <v>Ok</v>
      </c>
      <c r="B135" s="53" t="str">
        <f t="shared" ref="B135:B198" si="18">IF(AND(AB135&lt;S135,AB135&lt;&gt;""),"Fuori Range",IF(AND(AB135&gt;AC135,AC135&lt;&gt;""),"Sup ITM",IF(AND(AC135&lt;&gt;"",AB135=""),"Assente","Ok")))</f>
        <v>Ok</v>
      </c>
      <c r="C135" s="53" t="str">
        <f t="shared" ref="C135:C198" ca="1" si="19">IF(AND(AC135&lt;AB135,AC135&lt;&gt;""),"Inf Avvio",IF(AC135&gt;TODAY(),"Errore","Ok"))</f>
        <v>Ok</v>
      </c>
      <c r="D135" s="54">
        <f t="shared" ref="D135:D198" si="20">MAX(AC135,AH135,AL135)</f>
        <v>45061</v>
      </c>
      <c r="E135" s="308" t="s">
        <v>4015</v>
      </c>
      <c r="F135" s="310">
        <v>2606</v>
      </c>
      <c r="G135" s="313" t="s">
        <v>5073</v>
      </c>
      <c r="H135" s="320" t="s">
        <v>57</v>
      </c>
      <c r="I135" s="171" t="s">
        <v>58</v>
      </c>
      <c r="J135" s="171" t="s">
        <v>59</v>
      </c>
      <c r="K135" s="67" t="s">
        <v>105</v>
      </c>
      <c r="L135" s="332" t="s">
        <v>5095</v>
      </c>
      <c r="M135" s="338" t="s">
        <v>4015</v>
      </c>
      <c r="N135" s="10" t="s">
        <v>124</v>
      </c>
      <c r="O135" s="344" t="s">
        <v>5081</v>
      </c>
      <c r="P135" s="55" t="s">
        <v>88</v>
      </c>
      <c r="Q135" s="351" t="s">
        <v>5081</v>
      </c>
      <c r="R135" s="357" t="s">
        <v>2477</v>
      </c>
      <c r="S135" s="367">
        <v>44909</v>
      </c>
      <c r="T135" s="56">
        <v>45061</v>
      </c>
      <c r="U135" s="78" t="s">
        <v>66</v>
      </c>
      <c r="V135" s="197" t="s">
        <v>218</v>
      </c>
      <c r="W135" s="181"/>
      <c r="X135" s="147" t="s">
        <v>143</v>
      </c>
      <c r="Y135" s="373" t="s">
        <v>80</v>
      </c>
      <c r="Z135" s="373"/>
      <c r="AA135" s="375" t="s">
        <v>5542</v>
      </c>
      <c r="AB135" s="59">
        <v>44909</v>
      </c>
      <c r="AC135" s="6">
        <v>45061</v>
      </c>
      <c r="AD135" s="283" t="s">
        <v>70</v>
      </c>
      <c r="AE135" s="382" t="s">
        <v>4015</v>
      </c>
      <c r="AF135" s="384" t="s">
        <v>4015</v>
      </c>
      <c r="AG135" s="384" t="s">
        <v>4015</v>
      </c>
      <c r="AH135" s="384" t="s">
        <v>4015</v>
      </c>
      <c r="AI135" s="384" t="s">
        <v>4015</v>
      </c>
      <c r="AJ135" s="387" t="s">
        <v>4015</v>
      </c>
      <c r="AK135" s="387" t="s">
        <v>4015</v>
      </c>
      <c r="AL135" s="384" t="s">
        <v>4015</v>
      </c>
      <c r="AM135" s="384" t="s">
        <v>4015</v>
      </c>
      <c r="AN135" s="384" t="s">
        <v>4015</v>
      </c>
      <c r="AO135" s="384" t="s">
        <v>4015</v>
      </c>
      <c r="AP135" s="384" t="s">
        <v>4015</v>
      </c>
      <c r="AQ135" s="394" t="s">
        <v>4015</v>
      </c>
      <c r="AR135" s="396" t="s">
        <v>4015</v>
      </c>
      <c r="AS135" s="396" t="s">
        <v>4015</v>
      </c>
      <c r="AT135" s="384" t="s">
        <v>4015</v>
      </c>
      <c r="AU135" s="384" t="s">
        <v>4015</v>
      </c>
      <c r="AV135" s="384" t="s">
        <v>4015</v>
      </c>
      <c r="AW135" s="384" t="s">
        <v>4015</v>
      </c>
      <c r="AX135" s="384" t="s">
        <v>4015</v>
      </c>
      <c r="AY135" s="384" t="s">
        <v>4015</v>
      </c>
      <c r="AZ135" s="387" t="s">
        <v>4015</v>
      </c>
      <c r="BA135" s="384" t="s">
        <v>4015</v>
      </c>
      <c r="BB135" s="384" t="s">
        <v>4015</v>
      </c>
      <c r="BC135" s="398" t="s">
        <v>4015</v>
      </c>
    </row>
    <row r="136" spans="1:55" ht="57.6" hidden="1">
      <c r="A136" s="52" t="str">
        <f t="shared" ca="1" si="17"/>
        <v>Ok</v>
      </c>
      <c r="B136" s="53" t="str">
        <f t="shared" si="18"/>
        <v>Ok</v>
      </c>
      <c r="C136" s="53" t="str">
        <f t="shared" ca="1" si="19"/>
        <v>Ok</v>
      </c>
      <c r="D136" s="54">
        <f t="shared" si="20"/>
        <v>45061</v>
      </c>
      <c r="E136" s="308" t="s">
        <v>4015</v>
      </c>
      <c r="F136" s="310">
        <v>2732</v>
      </c>
      <c r="G136" s="313" t="s">
        <v>5460</v>
      </c>
      <c r="H136" s="320" t="s">
        <v>57</v>
      </c>
      <c r="I136" s="171" t="s">
        <v>83</v>
      </c>
      <c r="J136" s="171" t="s">
        <v>84</v>
      </c>
      <c r="K136" s="67" t="s">
        <v>74</v>
      </c>
      <c r="L136" s="332" t="s">
        <v>5517</v>
      </c>
      <c r="M136" s="338" t="s">
        <v>4015</v>
      </c>
      <c r="N136" s="10" t="s">
        <v>124</v>
      </c>
      <c r="O136" s="344" t="s">
        <v>2475</v>
      </c>
      <c r="P136" s="55" t="s">
        <v>88</v>
      </c>
      <c r="Q136" s="351" t="s">
        <v>2476</v>
      </c>
      <c r="R136" s="357" t="s">
        <v>2477</v>
      </c>
      <c r="S136" s="367">
        <v>45028</v>
      </c>
      <c r="T136" s="56">
        <v>45061</v>
      </c>
      <c r="U136" s="78" t="s">
        <v>66</v>
      </c>
      <c r="V136" s="197" t="s">
        <v>218</v>
      </c>
      <c r="W136" s="181"/>
      <c r="X136" s="147" t="s">
        <v>143</v>
      </c>
      <c r="Y136" s="373" t="s">
        <v>80</v>
      </c>
      <c r="Z136" s="373"/>
      <c r="AA136" s="375" t="s">
        <v>5544</v>
      </c>
      <c r="AB136" s="59">
        <v>45028</v>
      </c>
      <c r="AC136" s="6">
        <v>45061</v>
      </c>
      <c r="AD136" s="283" t="s">
        <v>70</v>
      </c>
      <c r="AE136" s="382" t="s">
        <v>4015</v>
      </c>
      <c r="AF136" s="384" t="s">
        <v>4015</v>
      </c>
      <c r="AG136" s="384" t="s">
        <v>4015</v>
      </c>
      <c r="AH136" s="384" t="s">
        <v>4015</v>
      </c>
      <c r="AI136" s="384" t="s">
        <v>4015</v>
      </c>
      <c r="AJ136" s="387" t="s">
        <v>4015</v>
      </c>
      <c r="AK136" s="387" t="s">
        <v>4015</v>
      </c>
      <c r="AL136" s="384" t="s">
        <v>4015</v>
      </c>
      <c r="AM136" s="384" t="s">
        <v>4015</v>
      </c>
      <c r="AN136" s="384" t="s">
        <v>4015</v>
      </c>
      <c r="AO136" s="384" t="s">
        <v>4015</v>
      </c>
      <c r="AP136" s="384" t="s">
        <v>4015</v>
      </c>
      <c r="AQ136" s="394" t="s">
        <v>4015</v>
      </c>
      <c r="AR136" s="396" t="s">
        <v>4015</v>
      </c>
      <c r="AS136" s="396" t="s">
        <v>4015</v>
      </c>
      <c r="AT136" s="384" t="s">
        <v>4015</v>
      </c>
      <c r="AU136" s="384" t="s">
        <v>4015</v>
      </c>
      <c r="AV136" s="384" t="s">
        <v>4015</v>
      </c>
      <c r="AW136" s="384" t="s">
        <v>4015</v>
      </c>
      <c r="AX136" s="384" t="s">
        <v>4015</v>
      </c>
      <c r="AY136" s="384" t="s">
        <v>4015</v>
      </c>
      <c r="AZ136" s="387" t="s">
        <v>4015</v>
      </c>
      <c r="BA136" s="384" t="s">
        <v>4015</v>
      </c>
      <c r="BB136" s="384" t="s">
        <v>4015</v>
      </c>
      <c r="BC136" s="398" t="s">
        <v>4015</v>
      </c>
    </row>
    <row r="137" spans="1:55" ht="28.8" hidden="1">
      <c r="A137" s="52" t="str">
        <f t="shared" ca="1" si="17"/>
        <v>Ok</v>
      </c>
      <c r="B137" s="53" t="str">
        <f t="shared" si="18"/>
        <v>Ok</v>
      </c>
      <c r="C137" s="53" t="str">
        <f t="shared" ca="1" si="19"/>
        <v>Ok</v>
      </c>
      <c r="D137" s="54">
        <f t="shared" si="20"/>
        <v>43178</v>
      </c>
      <c r="E137" s="196"/>
      <c r="F137" s="130">
        <v>252</v>
      </c>
      <c r="G137" s="32" t="s">
        <v>838</v>
      </c>
      <c r="H137" s="91" t="s">
        <v>57</v>
      </c>
      <c r="I137" s="5" t="s">
        <v>58</v>
      </c>
      <c r="J137" s="2" t="s">
        <v>59</v>
      </c>
      <c r="K137" s="6" t="s">
        <v>74</v>
      </c>
      <c r="L137" s="79" t="s">
        <v>839</v>
      </c>
      <c r="M137" s="66"/>
      <c r="N137" s="10" t="s">
        <v>124</v>
      </c>
      <c r="O137" s="25" t="s">
        <v>97</v>
      </c>
      <c r="P137" s="55" t="s">
        <v>97</v>
      </c>
      <c r="Q137" s="55" t="s">
        <v>840</v>
      </c>
      <c r="R137" s="86" t="s">
        <v>841</v>
      </c>
      <c r="S137" s="56">
        <v>43161</v>
      </c>
      <c r="T137" s="56">
        <v>43161</v>
      </c>
      <c r="U137" s="58" t="s">
        <v>66</v>
      </c>
      <c r="V137" s="178" t="s">
        <v>67</v>
      </c>
      <c r="W137" s="180"/>
      <c r="X137" s="146" t="s">
        <v>143</v>
      </c>
      <c r="Y137" s="146"/>
      <c r="Z137" s="146"/>
      <c r="AA137" s="88" t="s">
        <v>842</v>
      </c>
      <c r="AB137" s="59">
        <v>43167</v>
      </c>
      <c r="AC137" s="6">
        <v>43178</v>
      </c>
      <c r="AD137" s="6" t="s">
        <v>70</v>
      </c>
      <c r="AE137" s="61"/>
      <c r="AF137" s="6"/>
      <c r="AG137" s="6"/>
      <c r="AH137" s="9"/>
      <c r="AI137" s="6"/>
      <c r="AJ137" s="63"/>
      <c r="AK137" s="63"/>
      <c r="AL137" s="62"/>
      <c r="AM137" s="62"/>
      <c r="AN137" s="62"/>
      <c r="AO137" s="62"/>
      <c r="AP137" s="62"/>
      <c r="AQ137" s="11"/>
      <c r="AR137" s="59"/>
      <c r="AS137" s="59"/>
      <c r="AT137" s="6"/>
      <c r="AU137" s="6"/>
      <c r="AV137" s="6"/>
      <c r="AW137" s="6"/>
      <c r="AX137" s="6"/>
      <c r="AY137" s="6"/>
      <c r="AZ137" s="64"/>
      <c r="BA137" s="6"/>
      <c r="BB137" s="6"/>
      <c r="BC137" s="65"/>
    </row>
    <row r="138" spans="1:55" ht="201.6">
      <c r="A138" s="52" t="str">
        <f t="shared" ca="1" si="17"/>
        <v>Ok</v>
      </c>
      <c r="B138" s="53" t="str">
        <f t="shared" si="18"/>
        <v>Ok</v>
      </c>
      <c r="C138" s="53" t="str">
        <f t="shared" ca="1" si="19"/>
        <v>Ok</v>
      </c>
      <c r="D138" s="54">
        <f t="shared" si="20"/>
        <v>45726</v>
      </c>
      <c r="E138" s="308" t="s">
        <v>4015</v>
      </c>
      <c r="F138" s="310">
        <v>2399</v>
      </c>
      <c r="G138" s="316" t="s">
        <v>4338</v>
      </c>
      <c r="H138" s="320" t="s">
        <v>57</v>
      </c>
      <c r="I138" s="171" t="s">
        <v>83</v>
      </c>
      <c r="J138" s="326" t="s">
        <v>84</v>
      </c>
      <c r="K138" s="67" t="s">
        <v>210</v>
      </c>
      <c r="L138" s="332" t="s">
        <v>4366</v>
      </c>
      <c r="M138" s="338" t="s">
        <v>4015</v>
      </c>
      <c r="N138" s="10" t="s">
        <v>124</v>
      </c>
      <c r="O138" s="344" t="s">
        <v>3587</v>
      </c>
      <c r="P138" s="55" t="s">
        <v>65</v>
      </c>
      <c r="Q138" s="351" t="s">
        <v>4353</v>
      </c>
      <c r="R138" s="355" t="s">
        <v>4354</v>
      </c>
      <c r="S138" s="367">
        <v>44699</v>
      </c>
      <c r="T138" s="369">
        <v>45721</v>
      </c>
      <c r="U138" s="78" t="s">
        <v>1356</v>
      </c>
      <c r="V138" s="197" t="s">
        <v>218</v>
      </c>
      <c r="W138" s="181"/>
      <c r="X138" s="147"/>
      <c r="Y138" s="373"/>
      <c r="Z138" s="373"/>
      <c r="AA138" s="375" t="s">
        <v>8789</v>
      </c>
      <c r="AB138" s="59">
        <v>44699</v>
      </c>
      <c r="AC138" s="67">
        <v>45726</v>
      </c>
      <c r="AD138" s="67"/>
      <c r="AE138" s="382" t="s">
        <v>4015</v>
      </c>
      <c r="AF138" s="384" t="s">
        <v>4015</v>
      </c>
      <c r="AG138" s="384" t="s">
        <v>4015</v>
      </c>
      <c r="AH138" s="384" t="s">
        <v>4015</v>
      </c>
      <c r="AI138" s="384" t="s">
        <v>4015</v>
      </c>
      <c r="AJ138" s="387" t="s">
        <v>4015</v>
      </c>
      <c r="AK138" s="387" t="s">
        <v>4015</v>
      </c>
      <c r="AL138" s="384" t="s">
        <v>4015</v>
      </c>
      <c r="AM138" s="384" t="s">
        <v>4015</v>
      </c>
      <c r="AN138" s="384" t="s">
        <v>4015</v>
      </c>
      <c r="AO138" s="384" t="s">
        <v>4015</v>
      </c>
      <c r="AP138" s="384" t="s">
        <v>4015</v>
      </c>
      <c r="AQ138" s="394" t="s">
        <v>4015</v>
      </c>
      <c r="AR138" s="396" t="s">
        <v>4015</v>
      </c>
      <c r="AS138" s="396" t="s">
        <v>4015</v>
      </c>
      <c r="AT138" s="384" t="s">
        <v>4015</v>
      </c>
      <c r="AU138" s="384" t="s">
        <v>4015</v>
      </c>
      <c r="AV138" s="384" t="s">
        <v>4015</v>
      </c>
      <c r="AW138" s="384" t="s">
        <v>4015</v>
      </c>
      <c r="AX138" s="384" t="s">
        <v>4015</v>
      </c>
      <c r="AY138" s="384" t="s">
        <v>4015</v>
      </c>
      <c r="AZ138" s="387" t="s">
        <v>4015</v>
      </c>
      <c r="BA138" s="384" t="s">
        <v>4015</v>
      </c>
      <c r="BB138" s="384" t="s">
        <v>4015</v>
      </c>
      <c r="BC138" s="398" t="s">
        <v>4015</v>
      </c>
    </row>
    <row r="139" spans="1:55" ht="43.2" hidden="1">
      <c r="A139" s="52" t="str">
        <f t="shared" ca="1" si="17"/>
        <v>Ok</v>
      </c>
      <c r="B139" s="53" t="str">
        <f t="shared" si="18"/>
        <v>Ok</v>
      </c>
      <c r="C139" s="53" t="str">
        <f t="shared" ca="1" si="19"/>
        <v>Ok</v>
      </c>
      <c r="D139" s="54">
        <f t="shared" si="20"/>
        <v>43178</v>
      </c>
      <c r="E139" s="196"/>
      <c r="F139" s="130">
        <v>260</v>
      </c>
      <c r="G139" s="32" t="s">
        <v>850</v>
      </c>
      <c r="H139" s="91" t="s">
        <v>159</v>
      </c>
      <c r="I139" s="5" t="s">
        <v>851</v>
      </c>
      <c r="J139" s="2" t="s">
        <v>645</v>
      </c>
      <c r="K139" s="6" t="s">
        <v>210</v>
      </c>
      <c r="L139" s="79" t="s">
        <v>852</v>
      </c>
      <c r="M139" s="66"/>
      <c r="N139" s="10" t="s">
        <v>124</v>
      </c>
      <c r="O139" s="25" t="s">
        <v>853</v>
      </c>
      <c r="P139" s="55" t="s">
        <v>88</v>
      </c>
      <c r="Q139" s="55" t="s">
        <v>854</v>
      </c>
      <c r="R139" s="86" t="s">
        <v>855</v>
      </c>
      <c r="S139" s="56">
        <v>43165</v>
      </c>
      <c r="T139" s="56">
        <v>43165</v>
      </c>
      <c r="U139" s="58" t="s">
        <v>66</v>
      </c>
      <c r="V139" s="178" t="s">
        <v>67</v>
      </c>
      <c r="W139" s="180"/>
      <c r="X139" s="146" t="s">
        <v>68</v>
      </c>
      <c r="Y139" s="146"/>
      <c r="Z139" s="146"/>
      <c r="AA139" s="88" t="s">
        <v>856</v>
      </c>
      <c r="AB139" s="59">
        <v>43167</v>
      </c>
      <c r="AC139" s="6">
        <v>43178</v>
      </c>
      <c r="AD139" s="6" t="s">
        <v>70</v>
      </c>
      <c r="AE139" s="61"/>
      <c r="AF139" s="6"/>
      <c r="AG139" s="6"/>
      <c r="AH139" s="9"/>
      <c r="AI139" s="6"/>
      <c r="AJ139" s="63"/>
      <c r="AK139" s="63"/>
      <c r="AL139" s="62"/>
      <c r="AM139" s="62"/>
      <c r="AN139" s="62"/>
      <c r="AO139" s="62"/>
      <c r="AP139" s="62"/>
      <c r="AQ139" s="11"/>
      <c r="AR139" s="59"/>
      <c r="AS139" s="59"/>
      <c r="AT139" s="6"/>
      <c r="AU139" s="6"/>
      <c r="AV139" s="6"/>
      <c r="AW139" s="6"/>
      <c r="AX139" s="6"/>
      <c r="AY139" s="6"/>
      <c r="AZ139" s="64"/>
      <c r="BA139" s="6"/>
      <c r="BB139" s="6"/>
      <c r="BC139" s="65"/>
    </row>
    <row r="140" spans="1:55" ht="172.8" hidden="1">
      <c r="A140" s="52" t="str">
        <f t="shared" ca="1" si="17"/>
        <v>Ok</v>
      </c>
      <c r="B140" s="53" t="str">
        <f t="shared" si="18"/>
        <v>Ok</v>
      </c>
      <c r="C140" s="53" t="str">
        <f t="shared" ca="1" si="19"/>
        <v>Ok</v>
      </c>
      <c r="D140" s="54">
        <f t="shared" si="20"/>
        <v>44830</v>
      </c>
      <c r="E140" s="196"/>
      <c r="F140" s="130">
        <v>261</v>
      </c>
      <c r="G140" s="32" t="s">
        <v>857</v>
      </c>
      <c r="H140" s="91" t="s">
        <v>57</v>
      </c>
      <c r="I140" s="5" t="s">
        <v>858</v>
      </c>
      <c r="J140" s="2" t="s">
        <v>122</v>
      </c>
      <c r="K140" s="6" t="s">
        <v>261</v>
      </c>
      <c r="L140" s="79" t="s">
        <v>4668</v>
      </c>
      <c r="M140" s="66"/>
      <c r="N140" s="10" t="s">
        <v>124</v>
      </c>
      <c r="O140" s="25" t="s">
        <v>859</v>
      </c>
      <c r="P140" s="55" t="s">
        <v>88</v>
      </c>
      <c r="Q140" s="55" t="s">
        <v>4677</v>
      </c>
      <c r="R140" s="86" t="s">
        <v>4652</v>
      </c>
      <c r="S140" s="56">
        <v>43166</v>
      </c>
      <c r="T140" s="56">
        <v>44830</v>
      </c>
      <c r="U140" s="58" t="s">
        <v>66</v>
      </c>
      <c r="V140" s="178" t="s">
        <v>218</v>
      </c>
      <c r="W140" s="180"/>
      <c r="X140" s="146" t="s">
        <v>751</v>
      </c>
      <c r="Y140" s="146"/>
      <c r="Z140" s="146"/>
      <c r="AA140" s="88" t="s">
        <v>4722</v>
      </c>
      <c r="AB140" s="59">
        <v>43167</v>
      </c>
      <c r="AC140" s="6">
        <v>44830</v>
      </c>
      <c r="AD140" s="6" t="s">
        <v>70</v>
      </c>
      <c r="AE140" s="61"/>
      <c r="AF140" s="6"/>
      <c r="AG140" s="6"/>
      <c r="AH140" s="9"/>
      <c r="AI140" s="6"/>
      <c r="AJ140" s="63"/>
      <c r="AK140" s="63"/>
      <c r="AL140" s="62"/>
      <c r="AM140" s="62"/>
      <c r="AN140" s="62"/>
      <c r="AO140" s="62"/>
      <c r="AP140" s="62"/>
      <c r="AQ140" s="11"/>
      <c r="AR140" s="59"/>
      <c r="AS140" s="59"/>
      <c r="AT140" s="6"/>
      <c r="AU140" s="6"/>
      <c r="AV140" s="6"/>
      <c r="AW140" s="6"/>
      <c r="AX140" s="6"/>
      <c r="AY140" s="6"/>
      <c r="AZ140" s="64"/>
      <c r="BA140" s="6"/>
      <c r="BB140" s="6"/>
      <c r="BC140" s="65"/>
    </row>
    <row r="141" spans="1:55" ht="129.6" hidden="1">
      <c r="A141" s="52" t="str">
        <f t="shared" ca="1" si="17"/>
        <v>Ok</v>
      </c>
      <c r="B141" s="53" t="str">
        <f t="shared" si="18"/>
        <v>Ok</v>
      </c>
      <c r="C141" s="53" t="str">
        <f t="shared" ca="1" si="19"/>
        <v>Ok</v>
      </c>
      <c r="D141" s="54">
        <f t="shared" si="20"/>
        <v>44977</v>
      </c>
      <c r="E141" s="196"/>
      <c r="F141" s="130">
        <v>263</v>
      </c>
      <c r="G141" s="32" t="s">
        <v>860</v>
      </c>
      <c r="H141" s="91" t="s">
        <v>57</v>
      </c>
      <c r="I141" s="5" t="s">
        <v>83</v>
      </c>
      <c r="J141" s="2" t="s">
        <v>84</v>
      </c>
      <c r="K141" s="6" t="s">
        <v>210</v>
      </c>
      <c r="L141" s="79" t="s">
        <v>861</v>
      </c>
      <c r="M141" s="66"/>
      <c r="N141" s="10" t="s">
        <v>124</v>
      </c>
      <c r="O141" s="25" t="s">
        <v>862</v>
      </c>
      <c r="P141" s="55" t="s">
        <v>88</v>
      </c>
      <c r="Q141" s="55" t="s">
        <v>863</v>
      </c>
      <c r="R141" s="86" t="s">
        <v>864</v>
      </c>
      <c r="S141" s="56">
        <v>43166</v>
      </c>
      <c r="T141" s="56">
        <v>44977</v>
      </c>
      <c r="U141" s="174" t="s">
        <v>66</v>
      </c>
      <c r="V141" s="178" t="s">
        <v>218</v>
      </c>
      <c r="W141" s="180"/>
      <c r="X141" s="146" t="s">
        <v>79</v>
      </c>
      <c r="Y141" s="146"/>
      <c r="Z141" s="146"/>
      <c r="AA141" s="88" t="s">
        <v>5264</v>
      </c>
      <c r="AB141" s="59">
        <v>43167</v>
      </c>
      <c r="AC141" s="6">
        <v>44977</v>
      </c>
      <c r="AD141" s="6" t="s">
        <v>70</v>
      </c>
      <c r="AE141" s="61"/>
      <c r="AF141" s="6"/>
      <c r="AG141" s="6"/>
      <c r="AH141" s="9"/>
      <c r="AI141" s="6"/>
      <c r="AJ141" s="63"/>
      <c r="AK141" s="63"/>
      <c r="AL141" s="62"/>
      <c r="AM141" s="62"/>
      <c r="AN141" s="62"/>
      <c r="AO141" s="62"/>
      <c r="AP141" s="62"/>
      <c r="AQ141" s="11"/>
      <c r="AR141" s="59"/>
      <c r="AS141" s="59"/>
      <c r="AT141" s="6"/>
      <c r="AU141" s="6"/>
      <c r="AV141" s="6"/>
      <c r="AW141" s="6"/>
      <c r="AX141" s="6"/>
      <c r="AY141" s="6"/>
      <c r="AZ141" s="64"/>
      <c r="BA141" s="6"/>
      <c r="BB141" s="6"/>
      <c r="BC141" s="65"/>
    </row>
    <row r="142" spans="1:55" ht="57.6" hidden="1">
      <c r="A142" s="52" t="str">
        <f t="shared" ca="1" si="17"/>
        <v>Ok</v>
      </c>
      <c r="B142" s="53" t="str">
        <f t="shared" si="18"/>
        <v>Ok</v>
      </c>
      <c r="C142" s="53" t="str">
        <f t="shared" ca="1" si="19"/>
        <v>Ok</v>
      </c>
      <c r="D142" s="54">
        <f t="shared" si="20"/>
        <v>43452</v>
      </c>
      <c r="E142" s="196"/>
      <c r="F142" s="130">
        <v>264</v>
      </c>
      <c r="G142" s="32" t="s">
        <v>865</v>
      </c>
      <c r="H142" s="91" t="s">
        <v>159</v>
      </c>
      <c r="I142" s="5" t="s">
        <v>241</v>
      </c>
      <c r="J142" s="2" t="s">
        <v>242</v>
      </c>
      <c r="K142" s="6" t="s">
        <v>105</v>
      </c>
      <c r="L142" s="79" t="s">
        <v>866</v>
      </c>
      <c r="M142" s="66"/>
      <c r="N142" s="10" t="s">
        <v>63</v>
      </c>
      <c r="O142" s="25" t="s">
        <v>352</v>
      </c>
      <c r="P142" s="55" t="s">
        <v>177</v>
      </c>
      <c r="Q142" s="55" t="s">
        <v>867</v>
      </c>
      <c r="R142" s="86" t="s">
        <v>868</v>
      </c>
      <c r="S142" s="56">
        <v>43167</v>
      </c>
      <c r="T142" s="145">
        <v>43301</v>
      </c>
      <c r="U142" s="58" t="s">
        <v>66</v>
      </c>
      <c r="V142" s="178" t="s">
        <v>67</v>
      </c>
      <c r="W142" s="180"/>
      <c r="X142" s="146" t="s">
        <v>168</v>
      </c>
      <c r="Y142" s="146"/>
      <c r="Z142" s="146"/>
      <c r="AA142" s="88" t="s">
        <v>869</v>
      </c>
      <c r="AB142" s="59">
        <v>43174</v>
      </c>
      <c r="AC142" s="6">
        <v>43452</v>
      </c>
      <c r="AD142" s="6" t="s">
        <v>70</v>
      </c>
      <c r="AE142" s="61"/>
      <c r="AF142" s="6"/>
      <c r="AG142" s="6"/>
      <c r="AH142" s="9"/>
      <c r="AI142" s="6"/>
      <c r="AJ142" s="63"/>
      <c r="AK142" s="63"/>
      <c r="AL142" s="62"/>
      <c r="AM142" s="62"/>
      <c r="AN142" s="62"/>
      <c r="AO142" s="62"/>
      <c r="AP142" s="62"/>
      <c r="AQ142" s="11"/>
      <c r="AR142" s="59"/>
      <c r="AS142" s="59"/>
      <c r="AT142" s="6"/>
      <c r="AU142" s="6"/>
      <c r="AV142" s="6"/>
      <c r="AW142" s="6"/>
      <c r="AX142" s="6"/>
      <c r="AY142" s="6"/>
      <c r="AZ142" s="64"/>
      <c r="BA142" s="6"/>
      <c r="BB142" s="6"/>
      <c r="BC142" s="65"/>
    </row>
    <row r="143" spans="1:55" ht="28.8" hidden="1">
      <c r="A143" s="52" t="str">
        <f t="shared" ca="1" si="17"/>
        <v>Ok</v>
      </c>
      <c r="B143" s="53" t="str">
        <f t="shared" si="18"/>
        <v>Ok</v>
      </c>
      <c r="C143" s="53" t="str">
        <f t="shared" ca="1" si="19"/>
        <v>Ok</v>
      </c>
      <c r="D143" s="54">
        <f t="shared" si="20"/>
        <v>43178</v>
      </c>
      <c r="E143" s="196"/>
      <c r="F143" s="130">
        <v>265</v>
      </c>
      <c r="G143" s="32" t="s">
        <v>870</v>
      </c>
      <c r="H143" s="91" t="s">
        <v>57</v>
      </c>
      <c r="I143" s="5" t="s">
        <v>58</v>
      </c>
      <c r="J143" s="2" t="s">
        <v>59</v>
      </c>
      <c r="K143" s="6" t="s">
        <v>210</v>
      </c>
      <c r="L143" s="79" t="s">
        <v>871</v>
      </c>
      <c r="M143" s="66"/>
      <c r="N143" s="10" t="s">
        <v>124</v>
      </c>
      <c r="O143" s="25" t="s">
        <v>872</v>
      </c>
      <c r="P143" s="55" t="s">
        <v>165</v>
      </c>
      <c r="Q143" s="55" t="s">
        <v>873</v>
      </c>
      <c r="R143" s="86" t="s">
        <v>874</v>
      </c>
      <c r="S143" s="56">
        <v>43167</v>
      </c>
      <c r="T143" s="56">
        <v>43167</v>
      </c>
      <c r="U143" s="58" t="s">
        <v>66</v>
      </c>
      <c r="V143" s="178" t="s">
        <v>67</v>
      </c>
      <c r="W143" s="180"/>
      <c r="X143" s="146" t="s">
        <v>143</v>
      </c>
      <c r="Y143" s="146"/>
      <c r="Z143" s="146"/>
      <c r="AA143" s="88" t="s">
        <v>875</v>
      </c>
      <c r="AB143" s="59">
        <v>43174</v>
      </c>
      <c r="AC143" s="6">
        <v>43178</v>
      </c>
      <c r="AD143" s="6" t="s">
        <v>70</v>
      </c>
      <c r="AE143" s="61"/>
      <c r="AF143" s="6"/>
      <c r="AG143" s="6"/>
      <c r="AH143" s="9"/>
      <c r="AI143" s="6"/>
      <c r="AJ143" s="63"/>
      <c r="AK143" s="63"/>
      <c r="AL143" s="62"/>
      <c r="AM143" s="62"/>
      <c r="AN143" s="62"/>
      <c r="AO143" s="62"/>
      <c r="AP143" s="62"/>
      <c r="AQ143" s="11"/>
      <c r="AR143" s="59"/>
      <c r="AS143" s="59"/>
      <c r="AT143" s="6"/>
      <c r="AU143" s="6"/>
      <c r="AV143" s="6"/>
      <c r="AW143" s="6"/>
      <c r="AX143" s="6"/>
      <c r="AY143" s="6"/>
      <c r="AZ143" s="64"/>
      <c r="BA143" s="6"/>
      <c r="BB143" s="6"/>
      <c r="BC143" s="65"/>
    </row>
    <row r="144" spans="1:55" ht="43.2" hidden="1">
      <c r="A144" s="52" t="str">
        <f t="shared" ca="1" si="17"/>
        <v>Ok</v>
      </c>
      <c r="B144" s="53" t="str">
        <f t="shared" si="18"/>
        <v>Ok</v>
      </c>
      <c r="C144" s="53" t="str">
        <f t="shared" ca="1" si="19"/>
        <v>Ok</v>
      </c>
      <c r="D144" s="54">
        <f t="shared" si="20"/>
        <v>43186</v>
      </c>
      <c r="E144" s="196"/>
      <c r="F144" s="130">
        <v>270</v>
      </c>
      <c r="G144" s="32" t="s">
        <v>876</v>
      </c>
      <c r="H144" s="91" t="s">
        <v>159</v>
      </c>
      <c r="I144" s="5" t="s">
        <v>877</v>
      </c>
      <c r="J144" s="5" t="s">
        <v>877</v>
      </c>
      <c r="K144" s="6" t="s">
        <v>105</v>
      </c>
      <c r="L144" s="79" t="s">
        <v>878</v>
      </c>
      <c r="M144" s="66"/>
      <c r="N144" s="10" t="s">
        <v>63</v>
      </c>
      <c r="O144" s="25" t="s">
        <v>879</v>
      </c>
      <c r="P144" s="55" t="s">
        <v>88</v>
      </c>
      <c r="Q144" s="55" t="s">
        <v>880</v>
      </c>
      <c r="R144" s="86" t="s">
        <v>881</v>
      </c>
      <c r="S144" s="56">
        <v>43172</v>
      </c>
      <c r="T144" s="145">
        <v>43182</v>
      </c>
      <c r="U144" s="58" t="s">
        <v>66</v>
      </c>
      <c r="V144" s="178" t="s">
        <v>67</v>
      </c>
      <c r="W144" s="180"/>
      <c r="X144" s="146" t="s">
        <v>238</v>
      </c>
      <c r="Y144" s="146"/>
      <c r="Z144" s="146"/>
      <c r="AA144" s="88"/>
      <c r="AB144" s="59">
        <v>43174</v>
      </c>
      <c r="AC144" s="6">
        <v>43186</v>
      </c>
      <c r="AD144" s="6" t="s">
        <v>70</v>
      </c>
      <c r="AE144" s="61"/>
      <c r="AF144" s="6"/>
      <c r="AG144" s="6"/>
      <c r="AH144" s="9"/>
      <c r="AI144" s="6"/>
      <c r="AJ144" s="63"/>
      <c r="AK144" s="63"/>
      <c r="AL144" s="62"/>
      <c r="AM144" s="62"/>
      <c r="AN144" s="62"/>
      <c r="AO144" s="62"/>
      <c r="AP144" s="62"/>
      <c r="AQ144" s="11"/>
      <c r="AR144" s="59"/>
      <c r="AS144" s="59"/>
      <c r="AT144" s="6"/>
      <c r="AU144" s="6"/>
      <c r="AV144" s="6"/>
      <c r="AW144" s="6"/>
      <c r="AX144" s="6"/>
      <c r="AY144" s="6"/>
      <c r="AZ144" s="64"/>
      <c r="BA144" s="6"/>
      <c r="BB144" s="6"/>
      <c r="BC144" s="65"/>
    </row>
    <row r="145" spans="1:55" ht="28.8" hidden="1">
      <c r="A145" s="52" t="str">
        <f t="shared" ca="1" si="17"/>
        <v>Ok</v>
      </c>
      <c r="B145" s="53" t="str">
        <f t="shared" si="18"/>
        <v>Ok</v>
      </c>
      <c r="C145" s="53" t="str">
        <f t="shared" ca="1" si="19"/>
        <v>Ok</v>
      </c>
      <c r="D145" s="54">
        <f t="shared" si="20"/>
        <v>43178</v>
      </c>
      <c r="E145" s="196"/>
      <c r="F145" s="130">
        <v>272</v>
      </c>
      <c r="G145" s="32" t="s">
        <v>882</v>
      </c>
      <c r="H145" s="91" t="s">
        <v>57</v>
      </c>
      <c r="I145" s="5" t="s">
        <v>58</v>
      </c>
      <c r="J145" s="2" t="s">
        <v>59</v>
      </c>
      <c r="K145" s="6" t="s">
        <v>105</v>
      </c>
      <c r="L145" s="79" t="s">
        <v>883</v>
      </c>
      <c r="M145" s="66"/>
      <c r="N145" s="10" t="s">
        <v>124</v>
      </c>
      <c r="O145" s="25" t="s">
        <v>97</v>
      </c>
      <c r="P145" s="55" t="s">
        <v>97</v>
      </c>
      <c r="Q145" s="55" t="s">
        <v>884</v>
      </c>
      <c r="R145" s="86" t="s">
        <v>885</v>
      </c>
      <c r="S145" s="56">
        <v>43173</v>
      </c>
      <c r="T145" s="145">
        <v>43173</v>
      </c>
      <c r="U145" s="58" t="s">
        <v>66</v>
      </c>
      <c r="V145" s="178" t="s">
        <v>67</v>
      </c>
      <c r="W145" s="180"/>
      <c r="X145" s="146" t="s">
        <v>143</v>
      </c>
      <c r="Y145" s="146"/>
      <c r="Z145" s="146"/>
      <c r="AA145" s="88" t="s">
        <v>886</v>
      </c>
      <c r="AB145" s="59">
        <v>43174</v>
      </c>
      <c r="AC145" s="6">
        <v>43178</v>
      </c>
      <c r="AD145" s="6" t="s">
        <v>70</v>
      </c>
      <c r="AE145" s="61"/>
      <c r="AF145" s="6"/>
      <c r="AG145" s="6"/>
      <c r="AH145" s="9"/>
      <c r="AI145" s="6"/>
      <c r="AJ145" s="63"/>
      <c r="AK145" s="63"/>
      <c r="AL145" s="62"/>
      <c r="AM145" s="62"/>
      <c r="AN145" s="62"/>
      <c r="AO145" s="62"/>
      <c r="AP145" s="62"/>
      <c r="AQ145" s="11"/>
      <c r="AR145" s="59"/>
      <c r="AS145" s="59"/>
      <c r="AT145" s="6"/>
      <c r="AU145" s="6"/>
      <c r="AV145" s="6"/>
      <c r="AW145" s="6"/>
      <c r="AX145" s="6"/>
      <c r="AY145" s="6"/>
      <c r="AZ145" s="64"/>
      <c r="BA145" s="6"/>
      <c r="BB145" s="6"/>
      <c r="BC145" s="65"/>
    </row>
    <row r="146" spans="1:55" ht="28.8" hidden="1">
      <c r="A146" s="52" t="str">
        <f t="shared" ca="1" si="17"/>
        <v>Ok</v>
      </c>
      <c r="B146" s="53" t="str">
        <f t="shared" si="18"/>
        <v>Ok</v>
      </c>
      <c r="C146" s="53" t="str">
        <f t="shared" ca="1" si="19"/>
        <v>Ok</v>
      </c>
      <c r="D146" s="54">
        <f t="shared" si="20"/>
        <v>43186</v>
      </c>
      <c r="E146" s="196"/>
      <c r="F146" s="130">
        <v>274</v>
      </c>
      <c r="G146" s="32" t="s">
        <v>887</v>
      </c>
      <c r="H146" s="91" t="s">
        <v>57</v>
      </c>
      <c r="I146" s="5" t="s">
        <v>560</v>
      </c>
      <c r="J146" s="2" t="s">
        <v>233</v>
      </c>
      <c r="K146" s="6" t="s">
        <v>105</v>
      </c>
      <c r="L146" s="79" t="s">
        <v>888</v>
      </c>
      <c r="M146" s="66"/>
      <c r="N146" s="10" t="s">
        <v>124</v>
      </c>
      <c r="O146" s="25" t="s">
        <v>479</v>
      </c>
      <c r="P146" s="55" t="s">
        <v>65</v>
      </c>
      <c r="Q146" s="55" t="s">
        <v>889</v>
      </c>
      <c r="R146" s="86" t="s">
        <v>890</v>
      </c>
      <c r="S146" s="56">
        <v>43175</v>
      </c>
      <c r="T146" s="145">
        <v>43175</v>
      </c>
      <c r="U146" s="58" t="s">
        <v>66</v>
      </c>
      <c r="V146" s="178" t="s">
        <v>67</v>
      </c>
      <c r="W146" s="180"/>
      <c r="X146" s="146" t="s">
        <v>79</v>
      </c>
      <c r="Y146" s="146"/>
      <c r="Z146" s="146"/>
      <c r="AA146" s="88" t="s">
        <v>891</v>
      </c>
      <c r="AB146" s="59">
        <v>43175</v>
      </c>
      <c r="AC146" s="6">
        <v>43186</v>
      </c>
      <c r="AD146" s="6" t="s">
        <v>70</v>
      </c>
      <c r="AE146" s="61"/>
      <c r="AF146" s="6"/>
      <c r="AG146" s="6"/>
      <c r="AH146" s="9"/>
      <c r="AI146" s="6"/>
      <c r="AJ146" s="63"/>
      <c r="AK146" s="63"/>
      <c r="AL146" s="62"/>
      <c r="AM146" s="62"/>
      <c r="AN146" s="62"/>
      <c r="AO146" s="62"/>
      <c r="AP146" s="62"/>
      <c r="AQ146" s="11"/>
      <c r="AR146" s="59"/>
      <c r="AS146" s="59"/>
      <c r="AT146" s="6"/>
      <c r="AU146" s="6"/>
      <c r="AV146" s="6"/>
      <c r="AW146" s="6"/>
      <c r="AX146" s="6"/>
      <c r="AY146" s="6"/>
      <c r="AZ146" s="64"/>
      <c r="BA146" s="6"/>
      <c r="BB146" s="6"/>
      <c r="BC146" s="65"/>
    </row>
    <row r="147" spans="1:55" ht="28.8" hidden="1">
      <c r="A147" s="52" t="str">
        <f t="shared" ca="1" si="17"/>
        <v>Ok</v>
      </c>
      <c r="B147" s="53" t="str">
        <f t="shared" si="18"/>
        <v>Ok</v>
      </c>
      <c r="C147" s="53" t="str">
        <f t="shared" ca="1" si="19"/>
        <v>Ok</v>
      </c>
      <c r="D147" s="54">
        <f t="shared" si="20"/>
        <v>43312</v>
      </c>
      <c r="E147" s="196"/>
      <c r="F147" s="130">
        <v>275</v>
      </c>
      <c r="G147" s="32" t="s">
        <v>892</v>
      </c>
      <c r="H147" s="91" t="s">
        <v>57</v>
      </c>
      <c r="I147" s="5" t="s">
        <v>58</v>
      </c>
      <c r="J147" s="2" t="s">
        <v>59</v>
      </c>
      <c r="K147" s="6" t="s">
        <v>210</v>
      </c>
      <c r="L147" s="79" t="s">
        <v>893</v>
      </c>
      <c r="M147" s="66"/>
      <c r="N147" s="10" t="s">
        <v>124</v>
      </c>
      <c r="O147" s="25" t="s">
        <v>97</v>
      </c>
      <c r="P147" s="55" t="s">
        <v>97</v>
      </c>
      <c r="Q147" s="55" t="s">
        <v>894</v>
      </c>
      <c r="R147" s="86" t="s">
        <v>895</v>
      </c>
      <c r="S147" s="56">
        <v>43179</v>
      </c>
      <c r="T147" s="56">
        <v>43284</v>
      </c>
      <c r="U147" s="58" t="s">
        <v>66</v>
      </c>
      <c r="V147" s="178" t="s">
        <v>67</v>
      </c>
      <c r="W147" s="180"/>
      <c r="X147" s="146" t="s">
        <v>365</v>
      </c>
      <c r="Y147" s="146"/>
      <c r="Z147" s="146"/>
      <c r="AA147" s="88" t="s">
        <v>896</v>
      </c>
      <c r="AB147" s="59">
        <v>43188</v>
      </c>
      <c r="AC147" s="6">
        <v>43312</v>
      </c>
      <c r="AD147" s="6" t="s">
        <v>70</v>
      </c>
      <c r="AE147" s="61"/>
      <c r="AF147" s="6"/>
      <c r="AG147" s="6"/>
      <c r="AH147" s="9"/>
      <c r="AI147" s="6"/>
      <c r="AJ147" s="63"/>
      <c r="AK147" s="63"/>
      <c r="AL147" s="62"/>
      <c r="AM147" s="62"/>
      <c r="AN147" s="62"/>
      <c r="AO147" s="62"/>
      <c r="AP147" s="62"/>
      <c r="AQ147" s="11"/>
      <c r="AR147" s="59"/>
      <c r="AS147" s="59"/>
      <c r="AT147" s="6"/>
      <c r="AU147" s="6"/>
      <c r="AV147" s="6"/>
      <c r="AW147" s="6"/>
      <c r="AX147" s="6"/>
      <c r="AY147" s="6"/>
      <c r="AZ147" s="64"/>
      <c r="BA147" s="6"/>
      <c r="BB147" s="6"/>
      <c r="BC147" s="65"/>
    </row>
    <row r="148" spans="1:55" ht="72" hidden="1">
      <c r="A148" s="52" t="str">
        <f t="shared" ca="1" si="17"/>
        <v>Ok</v>
      </c>
      <c r="B148" s="53" t="str">
        <f t="shared" si="18"/>
        <v>Ok</v>
      </c>
      <c r="C148" s="53" t="str">
        <f t="shared" ca="1" si="19"/>
        <v>Ok</v>
      </c>
      <c r="D148" s="54">
        <f t="shared" si="20"/>
        <v>43214</v>
      </c>
      <c r="E148" s="196"/>
      <c r="F148" s="130">
        <v>279</v>
      </c>
      <c r="G148" s="32" t="s">
        <v>897</v>
      </c>
      <c r="H148" s="91" t="s">
        <v>57</v>
      </c>
      <c r="I148" s="5" t="s">
        <v>898</v>
      </c>
      <c r="J148" s="2" t="s">
        <v>84</v>
      </c>
      <c r="K148" s="6" t="s">
        <v>255</v>
      </c>
      <c r="L148" s="79" t="s">
        <v>899</v>
      </c>
      <c r="M148" s="66"/>
      <c r="N148" s="10" t="s">
        <v>63</v>
      </c>
      <c r="O148" s="25" t="s">
        <v>900</v>
      </c>
      <c r="P148" s="55" t="s">
        <v>165</v>
      </c>
      <c r="Q148" s="55" t="s">
        <v>901</v>
      </c>
      <c r="R148" s="86" t="s">
        <v>902</v>
      </c>
      <c r="S148" s="56">
        <v>43185</v>
      </c>
      <c r="T148" s="56">
        <f>+S148</f>
        <v>43185</v>
      </c>
      <c r="U148" s="58" t="s">
        <v>66</v>
      </c>
      <c r="V148" s="178" t="s">
        <v>91</v>
      </c>
      <c r="W148" s="180" t="s">
        <v>92</v>
      </c>
      <c r="X148" s="146" t="s">
        <v>79</v>
      </c>
      <c r="Y148" s="146"/>
      <c r="Z148" s="146"/>
      <c r="AA148" s="88"/>
      <c r="AB148" s="59">
        <v>43188</v>
      </c>
      <c r="AC148" s="6">
        <v>43214</v>
      </c>
      <c r="AD148" s="6" t="s">
        <v>70</v>
      </c>
      <c r="AE148" s="61"/>
      <c r="AF148" s="6"/>
      <c r="AG148" s="6"/>
      <c r="AH148" s="9"/>
      <c r="AI148" s="6"/>
      <c r="AJ148" s="63"/>
      <c r="AK148" s="63"/>
      <c r="AL148" s="62"/>
      <c r="AM148" s="62"/>
      <c r="AN148" s="62"/>
      <c r="AO148" s="62"/>
      <c r="AP148" s="62"/>
      <c r="AQ148" s="11"/>
      <c r="AR148" s="59"/>
      <c r="AS148" s="59"/>
      <c r="AT148" s="6"/>
      <c r="AU148" s="6"/>
      <c r="AV148" s="6"/>
      <c r="AW148" s="6"/>
      <c r="AX148" s="6"/>
      <c r="AY148" s="6"/>
      <c r="AZ148" s="64"/>
      <c r="BA148" s="6"/>
      <c r="BB148" s="6"/>
      <c r="BC148" s="65"/>
    </row>
    <row r="149" spans="1:55" ht="43.2" hidden="1">
      <c r="A149" s="52" t="str">
        <f t="shared" ca="1" si="17"/>
        <v>Ok</v>
      </c>
      <c r="B149" s="53" t="str">
        <f t="shared" si="18"/>
        <v>Ok</v>
      </c>
      <c r="C149" s="53" t="str">
        <f t="shared" ca="1" si="19"/>
        <v>Ok</v>
      </c>
      <c r="D149" s="54">
        <f t="shared" si="20"/>
        <v>44554</v>
      </c>
      <c r="E149" s="196"/>
      <c r="F149" s="130">
        <v>281</v>
      </c>
      <c r="G149" s="32" t="s">
        <v>903</v>
      </c>
      <c r="H149" s="91" t="s">
        <v>57</v>
      </c>
      <c r="I149" s="5" t="s">
        <v>58</v>
      </c>
      <c r="J149" s="2" t="s">
        <v>59</v>
      </c>
      <c r="K149" s="6" t="s">
        <v>210</v>
      </c>
      <c r="L149" s="79" t="s">
        <v>904</v>
      </c>
      <c r="M149" s="66"/>
      <c r="N149" s="10" t="s">
        <v>63</v>
      </c>
      <c r="O149" s="25" t="s">
        <v>215</v>
      </c>
      <c r="P149" s="55" t="s">
        <v>65</v>
      </c>
      <c r="Q149" s="55" t="s">
        <v>905</v>
      </c>
      <c r="R149" s="86" t="s">
        <v>906</v>
      </c>
      <c r="S149" s="56">
        <v>43187</v>
      </c>
      <c r="T149" s="56">
        <v>44552</v>
      </c>
      <c r="U149" s="58" t="s">
        <v>66</v>
      </c>
      <c r="V149" s="178" t="s">
        <v>218</v>
      </c>
      <c r="W149" s="180"/>
      <c r="X149" s="146" t="s">
        <v>93</v>
      </c>
      <c r="Y149" s="146"/>
      <c r="Z149" s="146"/>
      <c r="AA149" s="88" t="s">
        <v>907</v>
      </c>
      <c r="AB149" s="59">
        <v>43188</v>
      </c>
      <c r="AC149" s="6">
        <v>44554</v>
      </c>
      <c r="AD149" s="67" t="s">
        <v>70</v>
      </c>
      <c r="AE149" s="61"/>
      <c r="AF149" s="6"/>
      <c r="AG149" s="6"/>
      <c r="AH149" s="9"/>
      <c r="AI149" s="6"/>
      <c r="AJ149" s="63"/>
      <c r="AK149" s="63"/>
      <c r="AL149" s="62"/>
      <c r="AM149" s="62"/>
      <c r="AN149" s="62"/>
      <c r="AO149" s="62"/>
      <c r="AP149" s="62"/>
      <c r="AQ149" s="11"/>
      <c r="AR149" s="59"/>
      <c r="AS149" s="59"/>
      <c r="AT149" s="6"/>
      <c r="AU149" s="6"/>
      <c r="AV149" s="6"/>
      <c r="AW149" s="6"/>
      <c r="AX149" s="6"/>
      <c r="AY149" s="6"/>
      <c r="AZ149" s="64"/>
      <c r="BA149" s="6"/>
      <c r="BB149" s="6"/>
      <c r="BC149" s="65"/>
    </row>
    <row r="150" spans="1:55" ht="86.4" hidden="1">
      <c r="A150" s="52" t="str">
        <f t="shared" ca="1" si="17"/>
        <v>Ok</v>
      </c>
      <c r="B150" s="53" t="str">
        <f t="shared" si="18"/>
        <v>Ok</v>
      </c>
      <c r="C150" s="53" t="str">
        <f t="shared" ca="1" si="19"/>
        <v>Ok</v>
      </c>
      <c r="D150" s="54">
        <f t="shared" si="20"/>
        <v>43207</v>
      </c>
      <c r="E150" s="196"/>
      <c r="F150" s="130">
        <v>285</v>
      </c>
      <c r="G150" s="32" t="s">
        <v>908</v>
      </c>
      <c r="H150" s="91" t="s">
        <v>57</v>
      </c>
      <c r="I150" s="5" t="s">
        <v>909</v>
      </c>
      <c r="J150" s="2" t="s">
        <v>183</v>
      </c>
      <c r="K150" s="6" t="s">
        <v>105</v>
      </c>
      <c r="L150" s="79" t="s">
        <v>910</v>
      </c>
      <c r="M150" s="66"/>
      <c r="N150" s="10" t="s">
        <v>124</v>
      </c>
      <c r="O150" s="25" t="s">
        <v>97</v>
      </c>
      <c r="P150" s="55" t="s">
        <v>97</v>
      </c>
      <c r="Q150" s="55" t="s">
        <v>911</v>
      </c>
      <c r="R150" s="86" t="s">
        <v>912</v>
      </c>
      <c r="S150" s="56">
        <v>43189</v>
      </c>
      <c r="T150" s="56">
        <v>43189</v>
      </c>
      <c r="U150" s="58" t="s">
        <v>66</v>
      </c>
      <c r="V150" s="178" t="s">
        <v>67</v>
      </c>
      <c r="W150" s="180"/>
      <c r="X150" s="146" t="s">
        <v>143</v>
      </c>
      <c r="Y150" s="146"/>
      <c r="Z150" s="146"/>
      <c r="AA150" s="88" t="s">
        <v>913</v>
      </c>
      <c r="AB150" s="59">
        <v>43195</v>
      </c>
      <c r="AC150" s="6">
        <v>43207</v>
      </c>
      <c r="AD150" s="6" t="s">
        <v>70</v>
      </c>
      <c r="AE150" s="61"/>
      <c r="AF150" s="6"/>
      <c r="AG150" s="6"/>
      <c r="AH150" s="9"/>
      <c r="AI150" s="6"/>
      <c r="AJ150" s="63"/>
      <c r="AK150" s="63"/>
      <c r="AL150" s="62"/>
      <c r="AM150" s="62"/>
      <c r="AN150" s="62"/>
      <c r="AO150" s="62"/>
      <c r="AP150" s="62"/>
      <c r="AQ150" s="11"/>
      <c r="AR150" s="59"/>
      <c r="AS150" s="59"/>
      <c r="AT150" s="6"/>
      <c r="AU150" s="6"/>
      <c r="AV150" s="6"/>
      <c r="AW150" s="6"/>
      <c r="AX150" s="6"/>
      <c r="AY150" s="6"/>
      <c r="AZ150" s="64"/>
      <c r="BA150" s="6"/>
      <c r="BB150" s="6"/>
      <c r="BC150" s="65"/>
    </row>
    <row r="151" spans="1:55" ht="43.2" hidden="1">
      <c r="A151" s="52" t="str">
        <f t="shared" ca="1" si="17"/>
        <v>Ok</v>
      </c>
      <c r="B151" s="53" t="str">
        <f t="shared" si="18"/>
        <v>Ok</v>
      </c>
      <c r="C151" s="53" t="str">
        <f t="shared" ca="1" si="19"/>
        <v>Ok</v>
      </c>
      <c r="D151" s="54">
        <f t="shared" si="20"/>
        <v>43207</v>
      </c>
      <c r="E151" s="196"/>
      <c r="F151" s="130">
        <v>286</v>
      </c>
      <c r="G151" s="32" t="s">
        <v>914</v>
      </c>
      <c r="H151" s="91" t="s">
        <v>57</v>
      </c>
      <c r="I151" s="5" t="s">
        <v>915</v>
      </c>
      <c r="J151" s="2" t="s">
        <v>59</v>
      </c>
      <c r="K151" s="6" t="s">
        <v>105</v>
      </c>
      <c r="L151" s="79" t="s">
        <v>916</v>
      </c>
      <c r="M151" s="66"/>
      <c r="N151" s="10" t="s">
        <v>124</v>
      </c>
      <c r="O151" s="25" t="s">
        <v>97</v>
      </c>
      <c r="P151" s="55" t="s">
        <v>97</v>
      </c>
      <c r="Q151" s="55" t="s">
        <v>917</v>
      </c>
      <c r="R151" s="86" t="s">
        <v>918</v>
      </c>
      <c r="S151" s="56">
        <v>43193</v>
      </c>
      <c r="T151" s="56">
        <v>43193</v>
      </c>
      <c r="U151" s="58" t="s">
        <v>66</v>
      </c>
      <c r="V151" s="178" t="s">
        <v>67</v>
      </c>
      <c r="W151" s="180"/>
      <c r="X151" s="146" t="s">
        <v>143</v>
      </c>
      <c r="Y151" s="146"/>
      <c r="Z151" s="146"/>
      <c r="AA151" s="88" t="s">
        <v>919</v>
      </c>
      <c r="AB151" s="59">
        <v>43195</v>
      </c>
      <c r="AC151" s="6">
        <v>43207</v>
      </c>
      <c r="AD151" s="6" t="s">
        <v>70</v>
      </c>
      <c r="AE151" s="61"/>
      <c r="AF151" s="6"/>
      <c r="AG151" s="6"/>
      <c r="AH151" s="9"/>
      <c r="AI151" s="6"/>
      <c r="AJ151" s="63"/>
      <c r="AK151" s="63"/>
      <c r="AL151" s="62"/>
      <c r="AM151" s="62"/>
      <c r="AN151" s="62"/>
      <c r="AO151" s="62"/>
      <c r="AP151" s="62"/>
      <c r="AQ151" s="11"/>
      <c r="AR151" s="59"/>
      <c r="AS151" s="59"/>
      <c r="AT151" s="6"/>
      <c r="AU151" s="6"/>
      <c r="AV151" s="6"/>
      <c r="AW151" s="6"/>
      <c r="AX151" s="6"/>
      <c r="AY151" s="6"/>
      <c r="AZ151" s="64"/>
      <c r="BA151" s="6"/>
      <c r="BB151" s="6"/>
      <c r="BC151" s="65"/>
    </row>
    <row r="152" spans="1:55" ht="57.6" hidden="1">
      <c r="A152" s="52" t="str">
        <f t="shared" ca="1" si="17"/>
        <v>Ok</v>
      </c>
      <c r="B152" s="53" t="str">
        <f t="shared" si="18"/>
        <v>Ok</v>
      </c>
      <c r="C152" s="53" t="str">
        <f t="shared" ca="1" si="19"/>
        <v>Ok</v>
      </c>
      <c r="D152" s="54">
        <f t="shared" si="20"/>
        <v>43230</v>
      </c>
      <c r="E152" s="196"/>
      <c r="F152" s="130">
        <v>296</v>
      </c>
      <c r="G152" s="32" t="s">
        <v>920</v>
      </c>
      <c r="H152" s="91" t="s">
        <v>57</v>
      </c>
      <c r="I152" s="5" t="s">
        <v>58</v>
      </c>
      <c r="J152" s="2" t="s">
        <v>59</v>
      </c>
      <c r="K152" s="6" t="s">
        <v>105</v>
      </c>
      <c r="L152" s="79" t="s">
        <v>921</v>
      </c>
      <c r="M152" s="66"/>
      <c r="N152" s="10" t="s">
        <v>63</v>
      </c>
      <c r="O152" s="25" t="s">
        <v>292</v>
      </c>
      <c r="P152" s="55" t="s">
        <v>65</v>
      </c>
      <c r="Q152" s="55" t="s">
        <v>922</v>
      </c>
      <c r="R152" s="86" t="s">
        <v>923</v>
      </c>
      <c r="S152" s="56">
        <v>43196</v>
      </c>
      <c r="T152" s="56">
        <v>43202</v>
      </c>
      <c r="U152" s="58" t="s">
        <v>66</v>
      </c>
      <c r="V152" s="178" t="s">
        <v>67</v>
      </c>
      <c r="W152" s="180"/>
      <c r="X152" s="146" t="s">
        <v>79</v>
      </c>
      <c r="Y152" s="146"/>
      <c r="Z152" s="146"/>
      <c r="AA152" s="88" t="s">
        <v>924</v>
      </c>
      <c r="AB152" s="59">
        <v>43202</v>
      </c>
      <c r="AC152" s="6">
        <v>43230</v>
      </c>
      <c r="AD152" s="6" t="s">
        <v>70</v>
      </c>
      <c r="AE152" s="61"/>
      <c r="AF152" s="6"/>
      <c r="AG152" s="6"/>
      <c r="AH152" s="9"/>
      <c r="AI152" s="6"/>
      <c r="AJ152" s="63"/>
      <c r="AK152" s="63"/>
      <c r="AL152" s="62"/>
      <c r="AM152" s="62"/>
      <c r="AN152" s="62"/>
      <c r="AO152" s="62"/>
      <c r="AP152" s="62"/>
      <c r="AQ152" s="11"/>
      <c r="AR152" s="59"/>
      <c r="AS152" s="59"/>
      <c r="AT152" s="6"/>
      <c r="AU152" s="6"/>
      <c r="AV152" s="6"/>
      <c r="AW152" s="6"/>
      <c r="AX152" s="6"/>
      <c r="AY152" s="6"/>
      <c r="AZ152" s="64"/>
      <c r="BA152" s="6"/>
      <c r="BB152" s="6"/>
      <c r="BC152" s="65"/>
    </row>
    <row r="153" spans="1:55" ht="129.6" hidden="1">
      <c r="A153" s="52" t="str">
        <f t="shared" ca="1" si="17"/>
        <v>Ok</v>
      </c>
      <c r="B153" s="53" t="str">
        <f t="shared" si="18"/>
        <v>Ok</v>
      </c>
      <c r="C153" s="53" t="str">
        <f t="shared" ca="1" si="19"/>
        <v>Ok</v>
      </c>
      <c r="D153" s="54">
        <f t="shared" si="20"/>
        <v>45509</v>
      </c>
      <c r="E153" s="196"/>
      <c r="F153" s="130">
        <v>298</v>
      </c>
      <c r="G153" s="32" t="s">
        <v>925</v>
      </c>
      <c r="H153" s="91" t="s">
        <v>57</v>
      </c>
      <c r="I153" s="5" t="s">
        <v>83</v>
      </c>
      <c r="J153" s="2" t="s">
        <v>84</v>
      </c>
      <c r="K153" s="6" t="s">
        <v>210</v>
      </c>
      <c r="L153" s="79" t="s">
        <v>7435</v>
      </c>
      <c r="M153" s="66"/>
      <c r="N153" s="10" t="s">
        <v>124</v>
      </c>
      <c r="O153" s="25" t="s">
        <v>164</v>
      </c>
      <c r="P153" s="55" t="s">
        <v>165</v>
      </c>
      <c r="Q153" s="55" t="s">
        <v>926</v>
      </c>
      <c r="R153" s="86" t="s">
        <v>927</v>
      </c>
      <c r="S153" s="56">
        <v>43199</v>
      </c>
      <c r="T153" s="56">
        <v>41856</v>
      </c>
      <c r="U153" s="58" t="s">
        <v>66</v>
      </c>
      <c r="V153" s="178" t="s">
        <v>218</v>
      </c>
      <c r="W153" s="180" t="s">
        <v>92</v>
      </c>
      <c r="X153" s="146" t="s">
        <v>79</v>
      </c>
      <c r="Y153" s="146"/>
      <c r="Z153" s="146"/>
      <c r="AA153" s="88" t="s">
        <v>7520</v>
      </c>
      <c r="AB153" s="59">
        <v>43202</v>
      </c>
      <c r="AC153" s="67">
        <v>45509</v>
      </c>
      <c r="AD153" s="67" t="s">
        <v>70</v>
      </c>
      <c r="AE153" s="61"/>
      <c r="AF153" s="6"/>
      <c r="AG153" s="6"/>
      <c r="AH153" s="9"/>
      <c r="AI153" s="6"/>
      <c r="AJ153" s="63"/>
      <c r="AK153" s="63"/>
      <c r="AL153" s="62"/>
      <c r="AM153" s="62"/>
      <c r="AN153" s="62"/>
      <c r="AO153" s="62"/>
      <c r="AP153" s="62"/>
      <c r="AQ153" s="11"/>
      <c r="AR153" s="59"/>
      <c r="AS153" s="59"/>
      <c r="AT153" s="6"/>
      <c r="AU153" s="6"/>
      <c r="AV153" s="6"/>
      <c r="AW153" s="6"/>
      <c r="AX153" s="6"/>
      <c r="AY153" s="6"/>
      <c r="AZ153" s="64"/>
      <c r="BA153" s="6"/>
      <c r="BB153" s="6"/>
      <c r="BC153" s="65"/>
    </row>
    <row r="154" spans="1:55" ht="72" hidden="1">
      <c r="A154" s="52" t="str">
        <f t="shared" ca="1" si="17"/>
        <v>Ok</v>
      </c>
      <c r="B154" s="53" t="str">
        <f t="shared" si="18"/>
        <v>Ok</v>
      </c>
      <c r="C154" s="53" t="str">
        <f t="shared" ca="1" si="19"/>
        <v>Ok</v>
      </c>
      <c r="D154" s="54">
        <f t="shared" si="20"/>
        <v>44761</v>
      </c>
      <c r="E154" s="196"/>
      <c r="F154" s="130">
        <v>300</v>
      </c>
      <c r="G154" s="32" t="s">
        <v>928</v>
      </c>
      <c r="H154" s="91" t="s">
        <v>57</v>
      </c>
      <c r="I154" s="5" t="s">
        <v>929</v>
      </c>
      <c r="J154" s="2" t="s">
        <v>130</v>
      </c>
      <c r="K154" s="6" t="s">
        <v>255</v>
      </c>
      <c r="L154" s="79" t="s">
        <v>930</v>
      </c>
      <c r="M154" s="66"/>
      <c r="N154" s="10" t="s">
        <v>124</v>
      </c>
      <c r="O154" s="25" t="s">
        <v>479</v>
      </c>
      <c r="P154" s="55" t="s">
        <v>65</v>
      </c>
      <c r="Q154" s="55" t="s">
        <v>4504</v>
      </c>
      <c r="R154" s="86" t="s">
        <v>4505</v>
      </c>
      <c r="S154" s="56">
        <v>43200</v>
      </c>
      <c r="T154" s="56">
        <v>44761</v>
      </c>
      <c r="U154" s="58" t="s">
        <v>66</v>
      </c>
      <c r="V154" s="178" t="s">
        <v>218</v>
      </c>
      <c r="W154" s="180"/>
      <c r="X154" s="146" t="s">
        <v>143</v>
      </c>
      <c r="Y154" s="146"/>
      <c r="Z154" s="146"/>
      <c r="AA154" s="88" t="s">
        <v>4506</v>
      </c>
      <c r="AB154" s="59">
        <v>43202</v>
      </c>
      <c r="AC154" s="6">
        <v>44761</v>
      </c>
      <c r="AD154" s="67" t="s">
        <v>70</v>
      </c>
      <c r="AE154" s="61"/>
      <c r="AF154" s="6"/>
      <c r="AG154" s="6"/>
      <c r="AH154" s="9"/>
      <c r="AI154" s="6"/>
      <c r="AJ154" s="63"/>
      <c r="AK154" s="63"/>
      <c r="AL154" s="62"/>
      <c r="AM154" s="62"/>
      <c r="AN154" s="62"/>
      <c r="AO154" s="62"/>
      <c r="AP154" s="62"/>
      <c r="AQ154" s="11"/>
      <c r="AR154" s="59"/>
      <c r="AS154" s="59"/>
      <c r="AT154" s="6"/>
      <c r="AU154" s="6"/>
      <c r="AV154" s="6"/>
      <c r="AW154" s="6"/>
      <c r="AX154" s="6"/>
      <c r="AY154" s="6"/>
      <c r="AZ154" s="64"/>
      <c r="BA154" s="6"/>
      <c r="BB154" s="6"/>
      <c r="BC154" s="65"/>
    </row>
    <row r="155" spans="1:55" ht="43.2" hidden="1">
      <c r="A155" s="52" t="str">
        <f t="shared" ca="1" si="17"/>
        <v>Ok</v>
      </c>
      <c r="B155" s="53" t="str">
        <f t="shared" si="18"/>
        <v>Ok</v>
      </c>
      <c r="C155" s="53" t="str">
        <f t="shared" ca="1" si="19"/>
        <v>Ok</v>
      </c>
      <c r="D155" s="54">
        <f t="shared" si="20"/>
        <v>44950</v>
      </c>
      <c r="E155" s="196"/>
      <c r="F155" s="130">
        <v>301</v>
      </c>
      <c r="G155" s="32" t="s">
        <v>932</v>
      </c>
      <c r="H155" s="91" t="s">
        <v>57</v>
      </c>
      <c r="I155" s="5" t="s">
        <v>58</v>
      </c>
      <c r="J155" s="2" t="s">
        <v>59</v>
      </c>
      <c r="K155" s="6" t="s">
        <v>105</v>
      </c>
      <c r="L155" s="79" t="s">
        <v>356</v>
      </c>
      <c r="M155" s="66"/>
      <c r="N155" s="10" t="s">
        <v>63</v>
      </c>
      <c r="O155" s="25" t="s">
        <v>933</v>
      </c>
      <c r="P155" s="55" t="s">
        <v>88</v>
      </c>
      <c r="Q155" s="55" t="s">
        <v>934</v>
      </c>
      <c r="R155" s="86" t="s">
        <v>935</v>
      </c>
      <c r="S155" s="56">
        <v>43200</v>
      </c>
      <c r="T155" s="56">
        <v>44950</v>
      </c>
      <c r="U155" s="58" t="s">
        <v>66</v>
      </c>
      <c r="V155" s="178" t="s">
        <v>218</v>
      </c>
      <c r="W155" s="180"/>
      <c r="X155" s="146" t="s">
        <v>168</v>
      </c>
      <c r="Y155" s="146"/>
      <c r="Z155" s="146"/>
      <c r="AA155" s="88" t="s">
        <v>5133</v>
      </c>
      <c r="AB155" s="59">
        <v>43202</v>
      </c>
      <c r="AC155" s="6">
        <v>44950</v>
      </c>
      <c r="AD155" s="67" t="s">
        <v>70</v>
      </c>
      <c r="AE155" s="61"/>
      <c r="AF155" s="6"/>
      <c r="AG155" s="6"/>
      <c r="AH155" s="9"/>
      <c r="AI155" s="6"/>
      <c r="AJ155" s="63"/>
      <c r="AK155" s="63"/>
      <c r="AL155" s="62"/>
      <c r="AM155" s="62"/>
      <c r="AN155" s="62"/>
      <c r="AO155" s="62"/>
      <c r="AP155" s="62"/>
      <c r="AQ155" s="11"/>
      <c r="AR155" s="59"/>
      <c r="AS155" s="59"/>
      <c r="AT155" s="6"/>
      <c r="AU155" s="6"/>
      <c r="AV155" s="6"/>
      <c r="AW155" s="6"/>
      <c r="AX155" s="6"/>
      <c r="AY155" s="6"/>
      <c r="AZ155" s="64"/>
      <c r="BA155" s="6"/>
      <c r="BB155" s="6"/>
      <c r="BC155" s="65"/>
    </row>
    <row r="156" spans="1:55" ht="43.2" hidden="1">
      <c r="A156" s="52" t="str">
        <f t="shared" ca="1" si="17"/>
        <v>Ok</v>
      </c>
      <c r="B156" s="53" t="str">
        <f t="shared" si="18"/>
        <v>Ok</v>
      </c>
      <c r="C156" s="53" t="str">
        <f t="shared" ca="1" si="19"/>
        <v>Ok</v>
      </c>
      <c r="D156" s="54">
        <f t="shared" si="20"/>
        <v>45054</v>
      </c>
      <c r="E156" s="308" t="s">
        <v>4015</v>
      </c>
      <c r="F156" s="310">
        <v>2725</v>
      </c>
      <c r="G156" s="313" t="s">
        <v>5443</v>
      </c>
      <c r="H156" s="320" t="s">
        <v>57</v>
      </c>
      <c r="I156" s="171" t="s">
        <v>58</v>
      </c>
      <c r="J156" s="171" t="s">
        <v>59</v>
      </c>
      <c r="K156" s="67" t="s">
        <v>74</v>
      </c>
      <c r="L156" s="332" t="s">
        <v>5454</v>
      </c>
      <c r="M156" s="338" t="s">
        <v>4015</v>
      </c>
      <c r="N156" s="10" t="s">
        <v>124</v>
      </c>
      <c r="O156" s="344" t="s">
        <v>5445</v>
      </c>
      <c r="P156" s="55" t="s">
        <v>88</v>
      </c>
      <c r="Q156" s="351" t="s">
        <v>5450</v>
      </c>
      <c r="R156" s="357" t="s">
        <v>5449</v>
      </c>
      <c r="S156" s="367">
        <v>45016</v>
      </c>
      <c r="T156" s="56">
        <v>45054</v>
      </c>
      <c r="U156" s="175" t="s">
        <v>66</v>
      </c>
      <c r="V156" s="197" t="s">
        <v>218</v>
      </c>
      <c r="W156" s="181"/>
      <c r="X156" s="147" t="s">
        <v>143</v>
      </c>
      <c r="Y156" s="373" t="s">
        <v>80</v>
      </c>
      <c r="Z156" s="373"/>
      <c r="AA156" s="375" t="s">
        <v>5512</v>
      </c>
      <c r="AB156" s="59">
        <v>45016</v>
      </c>
      <c r="AC156" s="6">
        <v>45054</v>
      </c>
      <c r="AD156" s="283" t="s">
        <v>70</v>
      </c>
      <c r="AE156" s="382" t="s">
        <v>4015</v>
      </c>
      <c r="AF156" s="384" t="s">
        <v>4015</v>
      </c>
      <c r="AG156" s="384" t="s">
        <v>4015</v>
      </c>
      <c r="AH156" s="384" t="s">
        <v>4015</v>
      </c>
      <c r="AI156" s="384" t="s">
        <v>4015</v>
      </c>
      <c r="AJ156" s="387" t="s">
        <v>4015</v>
      </c>
      <c r="AK156" s="387" t="s">
        <v>4015</v>
      </c>
      <c r="AL156" s="384" t="s">
        <v>4015</v>
      </c>
      <c r="AM156" s="384" t="s">
        <v>4015</v>
      </c>
      <c r="AN156" s="384" t="s">
        <v>4015</v>
      </c>
      <c r="AO156" s="384" t="s">
        <v>4015</v>
      </c>
      <c r="AP156" s="384" t="s">
        <v>4015</v>
      </c>
      <c r="AQ156" s="394" t="s">
        <v>4015</v>
      </c>
      <c r="AR156" s="396" t="s">
        <v>4015</v>
      </c>
      <c r="AS156" s="396" t="s">
        <v>4015</v>
      </c>
      <c r="AT156" s="384" t="s">
        <v>4015</v>
      </c>
      <c r="AU156" s="384" t="s">
        <v>4015</v>
      </c>
      <c r="AV156" s="384" t="s">
        <v>4015</v>
      </c>
      <c r="AW156" s="384" t="s">
        <v>4015</v>
      </c>
      <c r="AX156" s="384" t="s">
        <v>4015</v>
      </c>
      <c r="AY156" s="384" t="s">
        <v>4015</v>
      </c>
      <c r="AZ156" s="387" t="s">
        <v>4015</v>
      </c>
      <c r="BA156" s="384" t="s">
        <v>4015</v>
      </c>
      <c r="BB156" s="384" t="s">
        <v>4015</v>
      </c>
      <c r="BC156" s="398" t="s">
        <v>4015</v>
      </c>
    </row>
    <row r="157" spans="1:55" ht="86.4" hidden="1">
      <c r="A157" s="52" t="str">
        <f t="shared" ca="1" si="17"/>
        <v>Ok</v>
      </c>
      <c r="B157" s="53" t="str">
        <f t="shared" si="18"/>
        <v>Ok</v>
      </c>
      <c r="C157" s="53" t="str">
        <f t="shared" ca="1" si="19"/>
        <v>Ok</v>
      </c>
      <c r="D157" s="54">
        <f t="shared" si="20"/>
        <v>45054</v>
      </c>
      <c r="E157" s="308" t="s">
        <v>4015</v>
      </c>
      <c r="F157" s="310">
        <v>2736</v>
      </c>
      <c r="G157" s="313" t="s">
        <v>5477</v>
      </c>
      <c r="H157" s="320" t="s">
        <v>57</v>
      </c>
      <c r="I157" s="171" t="s">
        <v>1358</v>
      </c>
      <c r="J157" s="201" t="s">
        <v>290</v>
      </c>
      <c r="K157" s="67" t="s">
        <v>74</v>
      </c>
      <c r="L157" s="332" t="s">
        <v>5485</v>
      </c>
      <c r="M157" s="338" t="s">
        <v>4015</v>
      </c>
      <c r="N157" s="10" t="s">
        <v>124</v>
      </c>
      <c r="O157" s="344" t="s">
        <v>97</v>
      </c>
      <c r="P157" s="55" t="s">
        <v>97</v>
      </c>
      <c r="Q157" s="351" t="s">
        <v>5480</v>
      </c>
      <c r="R157" s="357" t="s">
        <v>5484</v>
      </c>
      <c r="S157" s="367">
        <v>45036</v>
      </c>
      <c r="T157" s="56">
        <v>45054</v>
      </c>
      <c r="U157" s="78" t="s">
        <v>66</v>
      </c>
      <c r="V157" s="197" t="s">
        <v>218</v>
      </c>
      <c r="W157" s="181"/>
      <c r="X157" s="147" t="s">
        <v>143</v>
      </c>
      <c r="Y157" s="373" t="s">
        <v>80</v>
      </c>
      <c r="Z157" s="373"/>
      <c r="AA157" s="375" t="s">
        <v>5513</v>
      </c>
      <c r="AB157" s="59">
        <v>45036</v>
      </c>
      <c r="AC157" s="6">
        <v>45054</v>
      </c>
      <c r="AD157" s="283" t="s">
        <v>70</v>
      </c>
      <c r="AE157" s="382" t="s">
        <v>4015</v>
      </c>
      <c r="AF157" s="384" t="s">
        <v>4015</v>
      </c>
      <c r="AG157" s="384" t="s">
        <v>4015</v>
      </c>
      <c r="AH157" s="384" t="s">
        <v>4015</v>
      </c>
      <c r="AI157" s="384" t="s">
        <v>4015</v>
      </c>
      <c r="AJ157" s="387" t="s">
        <v>4015</v>
      </c>
      <c r="AK157" s="387" t="s">
        <v>4015</v>
      </c>
      <c r="AL157" s="384" t="s">
        <v>4015</v>
      </c>
      <c r="AM157" s="384" t="s">
        <v>4015</v>
      </c>
      <c r="AN157" s="384" t="s">
        <v>4015</v>
      </c>
      <c r="AO157" s="384" t="s">
        <v>4015</v>
      </c>
      <c r="AP157" s="384" t="s">
        <v>4015</v>
      </c>
      <c r="AQ157" s="394" t="s">
        <v>4015</v>
      </c>
      <c r="AR157" s="396" t="s">
        <v>4015</v>
      </c>
      <c r="AS157" s="396" t="s">
        <v>4015</v>
      </c>
      <c r="AT157" s="384" t="s">
        <v>4015</v>
      </c>
      <c r="AU157" s="384" t="s">
        <v>4015</v>
      </c>
      <c r="AV157" s="384" t="s">
        <v>4015</v>
      </c>
      <c r="AW157" s="384" t="s">
        <v>4015</v>
      </c>
      <c r="AX157" s="384" t="s">
        <v>4015</v>
      </c>
      <c r="AY157" s="384" t="s">
        <v>4015</v>
      </c>
      <c r="AZ157" s="387" t="s">
        <v>4015</v>
      </c>
      <c r="BA157" s="384" t="s">
        <v>4015</v>
      </c>
      <c r="BB157" s="384" t="s">
        <v>4015</v>
      </c>
      <c r="BC157" s="398" t="s">
        <v>4015</v>
      </c>
    </row>
    <row r="158" spans="1:55" ht="57.6" hidden="1">
      <c r="A158" s="52" t="str">
        <f t="shared" ca="1" si="17"/>
        <v>Ok</v>
      </c>
      <c r="B158" s="53" t="str">
        <f t="shared" si="18"/>
        <v>Ok</v>
      </c>
      <c r="C158" s="53" t="str">
        <f t="shared" ca="1" si="19"/>
        <v>Ok</v>
      </c>
      <c r="D158" s="54">
        <f t="shared" si="20"/>
        <v>43248</v>
      </c>
      <c r="E158" s="196"/>
      <c r="F158" s="130">
        <v>309</v>
      </c>
      <c r="G158" s="32" t="s">
        <v>946</v>
      </c>
      <c r="H158" s="91" t="s">
        <v>57</v>
      </c>
      <c r="I158" s="5" t="s">
        <v>58</v>
      </c>
      <c r="J158" s="2" t="s">
        <v>59</v>
      </c>
      <c r="K158" s="6" t="s">
        <v>105</v>
      </c>
      <c r="L158" s="79" t="s">
        <v>947</v>
      </c>
      <c r="M158" s="66"/>
      <c r="N158" s="10" t="s">
        <v>124</v>
      </c>
      <c r="O158" s="25" t="s">
        <v>948</v>
      </c>
      <c r="P158" s="55" t="s">
        <v>245</v>
      </c>
      <c r="Q158" s="55" t="s">
        <v>949</v>
      </c>
      <c r="R158" s="86" t="s">
        <v>950</v>
      </c>
      <c r="S158" s="56">
        <v>43206</v>
      </c>
      <c r="T158" s="56">
        <v>43206</v>
      </c>
      <c r="U158" s="58" t="s">
        <v>66</v>
      </c>
      <c r="V158" s="178" t="s">
        <v>67</v>
      </c>
      <c r="W158" s="180"/>
      <c r="X158" s="146" t="s">
        <v>143</v>
      </c>
      <c r="Y158" s="146"/>
      <c r="Z158" s="146"/>
      <c r="AA158" s="88" t="s">
        <v>951</v>
      </c>
      <c r="AB158" s="59">
        <v>43209</v>
      </c>
      <c r="AC158" s="6">
        <v>43248</v>
      </c>
      <c r="AD158" s="6" t="s">
        <v>70</v>
      </c>
      <c r="AE158" s="61"/>
      <c r="AF158" s="6"/>
      <c r="AG158" s="6"/>
      <c r="AH158" s="9"/>
      <c r="AI158" s="6"/>
      <c r="AJ158" s="63"/>
      <c r="AK158" s="63"/>
      <c r="AL158" s="62"/>
      <c r="AM158" s="62"/>
      <c r="AN158" s="62"/>
      <c r="AO158" s="62"/>
      <c r="AP158" s="62"/>
      <c r="AQ158" s="11"/>
      <c r="AR158" s="59"/>
      <c r="AS158" s="59"/>
      <c r="AT158" s="6"/>
      <c r="AU158" s="6"/>
      <c r="AV158" s="6"/>
      <c r="AW158" s="6"/>
      <c r="AX158" s="6"/>
      <c r="AY158" s="6"/>
      <c r="AZ158" s="64"/>
      <c r="BA158" s="6"/>
      <c r="BB158" s="6"/>
      <c r="BC158" s="65"/>
    </row>
    <row r="159" spans="1:55" ht="72" customHeight="1">
      <c r="A159" s="52" t="str">
        <f t="shared" ca="1" si="17"/>
        <v>Ok</v>
      </c>
      <c r="B159" s="53" t="str">
        <f t="shared" si="18"/>
        <v>Ok</v>
      </c>
      <c r="C159" s="53" t="str">
        <f t="shared" ca="1" si="19"/>
        <v>Ok</v>
      </c>
      <c r="D159" s="54">
        <f t="shared" si="20"/>
        <v>45726</v>
      </c>
      <c r="E159" s="196"/>
      <c r="F159" s="131">
        <v>311</v>
      </c>
      <c r="G159" s="33" t="s">
        <v>952</v>
      </c>
      <c r="H159" s="139" t="s">
        <v>57</v>
      </c>
      <c r="I159" s="19" t="s">
        <v>83</v>
      </c>
      <c r="J159" s="201" t="s">
        <v>84</v>
      </c>
      <c r="K159" s="67" t="s">
        <v>105</v>
      </c>
      <c r="L159" s="127" t="s">
        <v>953</v>
      </c>
      <c r="M159" s="68"/>
      <c r="N159" s="140" t="s">
        <v>124</v>
      </c>
      <c r="O159" s="76" t="s">
        <v>954</v>
      </c>
      <c r="P159" s="77" t="s">
        <v>939</v>
      </c>
      <c r="Q159" s="77" t="s">
        <v>955</v>
      </c>
      <c r="R159" s="204" t="s">
        <v>956</v>
      </c>
      <c r="S159" s="69">
        <v>43206</v>
      </c>
      <c r="T159" s="69">
        <v>45709</v>
      </c>
      <c r="U159" s="78" t="s">
        <v>7187</v>
      </c>
      <c r="V159" s="197" t="s">
        <v>91</v>
      </c>
      <c r="W159" s="181" t="s">
        <v>92</v>
      </c>
      <c r="X159" s="147"/>
      <c r="Y159" s="147"/>
      <c r="Z159" s="147"/>
      <c r="AA159" s="89" t="s">
        <v>8863</v>
      </c>
      <c r="AB159" s="59">
        <v>43209</v>
      </c>
      <c r="AC159" s="67">
        <v>45726</v>
      </c>
      <c r="AD159" s="67" t="s">
        <v>112</v>
      </c>
      <c r="AE159" s="71" t="s">
        <v>113</v>
      </c>
      <c r="AF159" s="67" t="s">
        <v>296</v>
      </c>
      <c r="AG159" s="67" t="s">
        <v>114</v>
      </c>
      <c r="AH159" s="67" t="s">
        <v>114</v>
      </c>
      <c r="AI159" s="67">
        <v>44134</v>
      </c>
      <c r="AJ159" s="73">
        <v>44138</v>
      </c>
      <c r="AK159" s="73" t="s">
        <v>957</v>
      </c>
      <c r="AL159" s="72">
        <v>44144</v>
      </c>
      <c r="AM159" s="72" t="s">
        <v>117</v>
      </c>
      <c r="AN159" s="72" t="s">
        <v>117</v>
      </c>
      <c r="AO159" s="72">
        <v>44146</v>
      </c>
      <c r="AP159" s="72" t="s">
        <v>117</v>
      </c>
      <c r="AQ159" s="142" t="s">
        <v>958</v>
      </c>
      <c r="AR159" s="72">
        <v>44146</v>
      </c>
      <c r="AS159" s="72">
        <v>44172</v>
      </c>
      <c r="AT159" s="72" t="s">
        <v>117</v>
      </c>
      <c r="AU159" s="72" t="s">
        <v>117</v>
      </c>
      <c r="AV159" s="67">
        <v>44169</v>
      </c>
      <c r="AW159" s="67">
        <v>44172</v>
      </c>
      <c r="AX159" s="67" t="s">
        <v>117</v>
      </c>
      <c r="AY159" s="67">
        <v>44183</v>
      </c>
      <c r="AZ159" s="74">
        <v>44187</v>
      </c>
      <c r="BA159" s="412">
        <v>2000000</v>
      </c>
      <c r="BB159" s="412">
        <v>2445000</v>
      </c>
      <c r="BC159" s="418" t="s">
        <v>959</v>
      </c>
    </row>
    <row r="160" spans="1:55" ht="86.4" hidden="1">
      <c r="A160" s="52" t="str">
        <f t="shared" ca="1" si="17"/>
        <v>Ok</v>
      </c>
      <c r="B160" s="53" t="str">
        <f t="shared" si="18"/>
        <v>Ok</v>
      </c>
      <c r="C160" s="53" t="str">
        <f t="shared" ca="1" si="19"/>
        <v>Ok</v>
      </c>
      <c r="D160" s="54">
        <f t="shared" si="20"/>
        <v>43248</v>
      </c>
      <c r="E160" s="196"/>
      <c r="F160" s="130">
        <v>315</v>
      </c>
      <c r="G160" s="32" t="s">
        <v>960</v>
      </c>
      <c r="H160" s="91" t="s">
        <v>57</v>
      </c>
      <c r="I160" s="5" t="s">
        <v>961</v>
      </c>
      <c r="J160" s="2" t="s">
        <v>183</v>
      </c>
      <c r="K160" s="6" t="s">
        <v>105</v>
      </c>
      <c r="L160" s="79" t="s">
        <v>962</v>
      </c>
      <c r="M160" s="66"/>
      <c r="N160" s="10" t="s">
        <v>124</v>
      </c>
      <c r="O160" s="25" t="s">
        <v>97</v>
      </c>
      <c r="P160" s="55" t="s">
        <v>97</v>
      </c>
      <c r="Q160" s="55" t="s">
        <v>963</v>
      </c>
      <c r="R160" s="86" t="s">
        <v>964</v>
      </c>
      <c r="S160" s="56">
        <v>43207</v>
      </c>
      <c r="T160" s="56">
        <v>43207</v>
      </c>
      <c r="U160" s="58" t="s">
        <v>66</v>
      </c>
      <c r="V160" s="178" t="s">
        <v>67</v>
      </c>
      <c r="W160" s="180"/>
      <c r="X160" s="146" t="s">
        <v>143</v>
      </c>
      <c r="Y160" s="146"/>
      <c r="Z160" s="146"/>
      <c r="AA160" s="88" t="s">
        <v>965</v>
      </c>
      <c r="AB160" s="59">
        <v>43209</v>
      </c>
      <c r="AC160" s="6">
        <v>43248</v>
      </c>
      <c r="AD160" s="6" t="s">
        <v>70</v>
      </c>
      <c r="AE160" s="61"/>
      <c r="AF160" s="6"/>
      <c r="AG160" s="6"/>
      <c r="AH160" s="9"/>
      <c r="AI160" s="6"/>
      <c r="AJ160" s="63"/>
      <c r="AK160" s="63"/>
      <c r="AL160" s="62"/>
      <c r="AM160" s="62"/>
      <c r="AN160" s="62"/>
      <c r="AO160" s="62"/>
      <c r="AP160" s="62"/>
      <c r="AQ160" s="11"/>
      <c r="AR160" s="59"/>
      <c r="AS160" s="59"/>
      <c r="AT160" s="6"/>
      <c r="AU160" s="6"/>
      <c r="AV160" s="6"/>
      <c r="AW160" s="6"/>
      <c r="AX160" s="6"/>
      <c r="AY160" s="6"/>
      <c r="AZ160" s="64"/>
      <c r="BA160" s="6"/>
      <c r="BB160" s="6"/>
      <c r="BC160" s="65"/>
    </row>
    <row r="161" spans="1:55" ht="72" hidden="1">
      <c r="A161" s="52" t="str">
        <f t="shared" ca="1" si="17"/>
        <v>Ok</v>
      </c>
      <c r="B161" s="53" t="str">
        <f t="shared" si="18"/>
        <v>Ok</v>
      </c>
      <c r="C161" s="53" t="str">
        <f t="shared" ca="1" si="19"/>
        <v>Ok</v>
      </c>
      <c r="D161" s="54">
        <f t="shared" si="20"/>
        <v>44659</v>
      </c>
      <c r="E161" s="196"/>
      <c r="F161" s="130">
        <v>317</v>
      </c>
      <c r="G161" s="33" t="s">
        <v>966</v>
      </c>
      <c r="H161" s="91" t="s">
        <v>57</v>
      </c>
      <c r="I161" s="5" t="s">
        <v>83</v>
      </c>
      <c r="J161" s="2" t="s">
        <v>84</v>
      </c>
      <c r="K161" s="6" t="s">
        <v>210</v>
      </c>
      <c r="L161" s="79" t="s">
        <v>967</v>
      </c>
      <c r="M161" s="66"/>
      <c r="N161" s="10" t="s">
        <v>63</v>
      </c>
      <c r="O161" s="25" t="s">
        <v>968</v>
      </c>
      <c r="P161" s="55" t="s">
        <v>165</v>
      </c>
      <c r="Q161" s="55" t="s">
        <v>4187</v>
      </c>
      <c r="R161" s="86" t="s">
        <v>3375</v>
      </c>
      <c r="S161" s="56">
        <v>43207</v>
      </c>
      <c r="T161" s="56">
        <v>44651</v>
      </c>
      <c r="U161" s="174" t="s">
        <v>66</v>
      </c>
      <c r="V161" s="178" t="s">
        <v>218</v>
      </c>
      <c r="W161" s="180" t="s">
        <v>92</v>
      </c>
      <c r="X161" s="146" t="s">
        <v>1056</v>
      </c>
      <c r="Y161" s="146"/>
      <c r="Z161" s="146"/>
      <c r="AA161" s="88" t="s">
        <v>4193</v>
      </c>
      <c r="AB161" s="59">
        <v>43742</v>
      </c>
      <c r="AC161" s="6">
        <v>44659</v>
      </c>
      <c r="AD161" s="6" t="s">
        <v>70</v>
      </c>
      <c r="AE161" s="61"/>
      <c r="AF161" s="6"/>
      <c r="AG161" s="6"/>
      <c r="AH161" s="9"/>
      <c r="AI161" s="6"/>
      <c r="AJ161" s="63"/>
      <c r="AK161" s="63"/>
      <c r="AL161" s="62"/>
      <c r="AM161" s="62"/>
      <c r="AN161" s="62"/>
      <c r="AO161" s="62"/>
      <c r="AP161" s="62"/>
      <c r="AQ161" s="11"/>
      <c r="AR161" s="59"/>
      <c r="AS161" s="59"/>
      <c r="AT161" s="6"/>
      <c r="AU161" s="6"/>
      <c r="AV161" s="6"/>
      <c r="AW161" s="6"/>
      <c r="AX161" s="6"/>
      <c r="AY161" s="6"/>
      <c r="AZ161" s="64"/>
      <c r="BA161" s="6"/>
      <c r="BB161" s="6"/>
      <c r="BC161" s="65"/>
    </row>
    <row r="162" spans="1:55" ht="28.8" hidden="1">
      <c r="A162" s="52" t="str">
        <f t="shared" ca="1" si="17"/>
        <v>Ok</v>
      </c>
      <c r="B162" s="53" t="str">
        <f t="shared" si="18"/>
        <v>Ok</v>
      </c>
      <c r="C162" s="53" t="str">
        <f t="shared" ca="1" si="19"/>
        <v>Ok</v>
      </c>
      <c r="D162" s="54">
        <f t="shared" si="20"/>
        <v>43248</v>
      </c>
      <c r="E162" s="196"/>
      <c r="F162" s="130">
        <v>319</v>
      </c>
      <c r="G162" s="32" t="s">
        <v>969</v>
      </c>
      <c r="H162" s="91" t="s">
        <v>57</v>
      </c>
      <c r="I162" s="5" t="s">
        <v>58</v>
      </c>
      <c r="J162" s="2" t="s">
        <v>59</v>
      </c>
      <c r="K162" s="6" t="s">
        <v>74</v>
      </c>
      <c r="L162" s="79" t="s">
        <v>970</v>
      </c>
      <c r="M162" s="66"/>
      <c r="N162" s="10" t="s">
        <v>63</v>
      </c>
      <c r="O162" s="25" t="s">
        <v>215</v>
      </c>
      <c r="P162" s="55" t="s">
        <v>65</v>
      </c>
      <c r="Q162" s="55" t="s">
        <v>971</v>
      </c>
      <c r="R162" s="86" t="s">
        <v>972</v>
      </c>
      <c r="S162" s="56">
        <v>43208</v>
      </c>
      <c r="T162" s="56">
        <v>43208</v>
      </c>
      <c r="U162" s="58" t="s">
        <v>66</v>
      </c>
      <c r="V162" s="178" t="s">
        <v>67</v>
      </c>
      <c r="W162" s="180"/>
      <c r="X162" s="146" t="s">
        <v>143</v>
      </c>
      <c r="Y162" s="146"/>
      <c r="Z162" s="146"/>
      <c r="AA162" s="88"/>
      <c r="AB162" s="59">
        <v>43209</v>
      </c>
      <c r="AC162" s="6">
        <v>43248</v>
      </c>
      <c r="AD162" s="6" t="s">
        <v>70</v>
      </c>
      <c r="AE162" s="61"/>
      <c r="AF162" s="6"/>
      <c r="AG162" s="6"/>
      <c r="AH162" s="9"/>
      <c r="AI162" s="6"/>
      <c r="AJ162" s="63"/>
      <c r="AK162" s="63"/>
      <c r="AL162" s="62"/>
      <c r="AM162" s="62"/>
      <c r="AN162" s="62"/>
      <c r="AO162" s="62"/>
      <c r="AP162" s="62"/>
      <c r="AQ162" s="11"/>
      <c r="AR162" s="59"/>
      <c r="AS162" s="59"/>
      <c r="AT162" s="6"/>
      <c r="AU162" s="6"/>
      <c r="AV162" s="6"/>
      <c r="AW162" s="6"/>
      <c r="AX162" s="6"/>
      <c r="AY162" s="6"/>
      <c r="AZ162" s="64"/>
      <c r="BA162" s="6"/>
      <c r="BB162" s="6"/>
      <c r="BC162" s="65"/>
    </row>
    <row r="163" spans="1:55" ht="43.2" hidden="1">
      <c r="A163" s="52" t="str">
        <f t="shared" ca="1" si="17"/>
        <v>Ok</v>
      </c>
      <c r="B163" s="53" t="str">
        <f t="shared" si="18"/>
        <v>Ok</v>
      </c>
      <c r="C163" s="53" t="str">
        <f t="shared" ca="1" si="19"/>
        <v>Ok</v>
      </c>
      <c r="D163" s="54">
        <f t="shared" si="20"/>
        <v>43382</v>
      </c>
      <c r="E163" s="196"/>
      <c r="F163" s="130">
        <v>303</v>
      </c>
      <c r="G163" s="32" t="s">
        <v>973</v>
      </c>
      <c r="H163" s="91" t="s">
        <v>57</v>
      </c>
      <c r="I163" s="5" t="s">
        <v>974</v>
      </c>
      <c r="J163" s="2" t="s">
        <v>122</v>
      </c>
      <c r="K163" s="6" t="s">
        <v>210</v>
      </c>
      <c r="L163" s="79" t="s">
        <v>975</v>
      </c>
      <c r="M163" s="66"/>
      <c r="N163" s="10" t="s">
        <v>124</v>
      </c>
      <c r="O163" s="25" t="s">
        <v>976</v>
      </c>
      <c r="P163" s="55" t="s">
        <v>165</v>
      </c>
      <c r="Q163" s="55" t="s">
        <v>977</v>
      </c>
      <c r="R163" s="86" t="s">
        <v>978</v>
      </c>
      <c r="S163" s="56">
        <v>43202</v>
      </c>
      <c r="T163" s="56">
        <v>43377</v>
      </c>
      <c r="U163" s="58" t="s">
        <v>66</v>
      </c>
      <c r="V163" s="178" t="s">
        <v>67</v>
      </c>
      <c r="W163" s="180"/>
      <c r="X163" s="146" t="s">
        <v>168</v>
      </c>
      <c r="Y163" s="146"/>
      <c r="Z163" s="146"/>
      <c r="AA163" s="88" t="s">
        <v>979</v>
      </c>
      <c r="AB163" s="59">
        <v>43214</v>
      </c>
      <c r="AC163" s="6">
        <v>43382</v>
      </c>
      <c r="AD163" s="6" t="s">
        <v>70</v>
      </c>
      <c r="AE163" s="61"/>
      <c r="AF163" s="6"/>
      <c r="AG163" s="6"/>
      <c r="AH163" s="9"/>
      <c r="AI163" s="6"/>
      <c r="AJ163" s="63"/>
      <c r="AK163" s="63"/>
      <c r="AL163" s="62"/>
      <c r="AM163" s="62"/>
      <c r="AN163" s="62"/>
      <c r="AO163" s="62"/>
      <c r="AP163" s="62"/>
      <c r="AQ163" s="11"/>
      <c r="AR163" s="59"/>
      <c r="AS163" s="59"/>
      <c r="AT163" s="6"/>
      <c r="AU163" s="6"/>
      <c r="AV163" s="6"/>
      <c r="AW163" s="6"/>
      <c r="AX163" s="6"/>
      <c r="AY163" s="6"/>
      <c r="AZ163" s="64"/>
      <c r="BA163" s="6"/>
      <c r="BB163" s="6"/>
      <c r="BC163" s="65"/>
    </row>
    <row r="164" spans="1:55" ht="129.6" hidden="1">
      <c r="A164" s="52" t="str">
        <f t="shared" ca="1" si="17"/>
        <v>Ok</v>
      </c>
      <c r="B164" s="53" t="str">
        <f t="shared" si="18"/>
        <v>Ok</v>
      </c>
      <c r="C164" s="53" t="str">
        <f t="shared" ca="1" si="19"/>
        <v>Ok</v>
      </c>
      <c r="D164" s="54">
        <f t="shared" si="20"/>
        <v>45565</v>
      </c>
      <c r="E164" s="308" t="s">
        <v>4015</v>
      </c>
      <c r="F164" s="310">
        <v>2644</v>
      </c>
      <c r="G164" s="313" t="s">
        <v>5193</v>
      </c>
      <c r="H164" s="320" t="s">
        <v>57</v>
      </c>
      <c r="I164" s="171" t="s">
        <v>58</v>
      </c>
      <c r="J164" s="171" t="s">
        <v>59</v>
      </c>
      <c r="K164" s="67" t="s">
        <v>74</v>
      </c>
      <c r="L164" s="332" t="s">
        <v>5212</v>
      </c>
      <c r="M164" s="338" t="s">
        <v>4015</v>
      </c>
      <c r="N164" s="10" t="s">
        <v>124</v>
      </c>
      <c r="O164" s="344" t="s">
        <v>3423</v>
      </c>
      <c r="P164" s="55" t="s">
        <v>88</v>
      </c>
      <c r="Q164" s="351" t="s">
        <v>3424</v>
      </c>
      <c r="R164" s="363" t="s">
        <v>3425</v>
      </c>
      <c r="S164" s="367">
        <v>44958</v>
      </c>
      <c r="T164" s="56">
        <v>45565</v>
      </c>
      <c r="U164" s="78" t="s">
        <v>66</v>
      </c>
      <c r="V164" s="197" t="s">
        <v>218</v>
      </c>
      <c r="W164" s="181"/>
      <c r="X164" s="147" t="s">
        <v>143</v>
      </c>
      <c r="Y164" s="373"/>
      <c r="Z164" s="373"/>
      <c r="AA164" s="375" t="s">
        <v>7770</v>
      </c>
      <c r="AB164" s="59">
        <v>44958</v>
      </c>
      <c r="AC164" s="67">
        <v>45565</v>
      </c>
      <c r="AD164" s="67" t="s">
        <v>70</v>
      </c>
      <c r="AE164" s="382" t="s">
        <v>4015</v>
      </c>
      <c r="AF164" s="384" t="s">
        <v>4015</v>
      </c>
      <c r="AG164" s="384" t="s">
        <v>4015</v>
      </c>
      <c r="AH164" s="384" t="s">
        <v>4015</v>
      </c>
      <c r="AI164" s="384" t="s">
        <v>4015</v>
      </c>
      <c r="AJ164" s="387" t="s">
        <v>4015</v>
      </c>
      <c r="AK164" s="387" t="s">
        <v>4015</v>
      </c>
      <c r="AL164" s="384" t="s">
        <v>4015</v>
      </c>
      <c r="AM164" s="384" t="s">
        <v>4015</v>
      </c>
      <c r="AN164" s="384" t="s">
        <v>4015</v>
      </c>
      <c r="AO164" s="384" t="s">
        <v>4015</v>
      </c>
      <c r="AP164" s="384" t="s">
        <v>4015</v>
      </c>
      <c r="AQ164" s="394" t="s">
        <v>4015</v>
      </c>
      <c r="AR164" s="396" t="s">
        <v>4015</v>
      </c>
      <c r="AS164" s="396" t="s">
        <v>4015</v>
      </c>
      <c r="AT164" s="384" t="s">
        <v>4015</v>
      </c>
      <c r="AU164" s="384" t="s">
        <v>4015</v>
      </c>
      <c r="AV164" s="384" t="s">
        <v>4015</v>
      </c>
      <c r="AW164" s="384" t="s">
        <v>4015</v>
      </c>
      <c r="AX164" s="384" t="s">
        <v>4015</v>
      </c>
      <c r="AY164" s="384" t="s">
        <v>4015</v>
      </c>
      <c r="AZ164" s="387" t="s">
        <v>4015</v>
      </c>
      <c r="BA164" s="384" t="s">
        <v>4015</v>
      </c>
      <c r="BB164" s="384" t="s">
        <v>4015</v>
      </c>
      <c r="BC164" s="398" t="s">
        <v>4015</v>
      </c>
    </row>
    <row r="165" spans="1:55" ht="28.8" hidden="1">
      <c r="A165" s="52" t="str">
        <f t="shared" ca="1" si="17"/>
        <v>Ok</v>
      </c>
      <c r="B165" s="53" t="str">
        <f t="shared" si="18"/>
        <v>Ok</v>
      </c>
      <c r="C165" s="53" t="str">
        <f t="shared" ca="1" si="19"/>
        <v>Ok</v>
      </c>
      <c r="D165" s="54">
        <f t="shared" si="20"/>
        <v>43230</v>
      </c>
      <c r="E165" s="196"/>
      <c r="F165" s="130">
        <v>322</v>
      </c>
      <c r="G165" s="32" t="s">
        <v>986</v>
      </c>
      <c r="H165" s="91" t="s">
        <v>159</v>
      </c>
      <c r="I165" s="5" t="s">
        <v>241</v>
      </c>
      <c r="J165" s="2" t="s">
        <v>242</v>
      </c>
      <c r="K165" s="6" t="s">
        <v>261</v>
      </c>
      <c r="L165" s="79" t="s">
        <v>987</v>
      </c>
      <c r="M165" s="66"/>
      <c r="N165" s="10" t="s">
        <v>124</v>
      </c>
      <c r="O165" s="25" t="s">
        <v>97</v>
      </c>
      <c r="P165" s="55" t="s">
        <v>97</v>
      </c>
      <c r="Q165" s="55" t="s">
        <v>988</v>
      </c>
      <c r="R165" s="86" t="s">
        <v>989</v>
      </c>
      <c r="S165" s="56">
        <v>43213</v>
      </c>
      <c r="T165" s="56">
        <v>43213</v>
      </c>
      <c r="U165" s="58" t="s">
        <v>66</v>
      </c>
      <c r="V165" s="178" t="s">
        <v>67</v>
      </c>
      <c r="W165" s="180"/>
      <c r="X165" s="146" t="s">
        <v>79</v>
      </c>
      <c r="Y165" s="146"/>
      <c r="Z165" s="146"/>
      <c r="AA165" s="88" t="s">
        <v>990</v>
      </c>
      <c r="AB165" s="59">
        <v>43214</v>
      </c>
      <c r="AC165" s="6">
        <v>43230</v>
      </c>
      <c r="AD165" s="6" t="s">
        <v>70</v>
      </c>
      <c r="AE165" s="61"/>
      <c r="AF165" s="6"/>
      <c r="AG165" s="6"/>
      <c r="AH165" s="9"/>
      <c r="AI165" s="6"/>
      <c r="AJ165" s="63"/>
      <c r="AK165" s="63"/>
      <c r="AL165" s="62"/>
      <c r="AM165" s="62"/>
      <c r="AN165" s="62"/>
      <c r="AO165" s="62"/>
      <c r="AP165" s="62"/>
      <c r="AQ165" s="11"/>
      <c r="AR165" s="59"/>
      <c r="AS165" s="59"/>
      <c r="AT165" s="6"/>
      <c r="AU165" s="6"/>
      <c r="AV165" s="6"/>
      <c r="AW165" s="6"/>
      <c r="AX165" s="6"/>
      <c r="AY165" s="6"/>
      <c r="AZ165" s="64"/>
      <c r="BA165" s="6"/>
      <c r="BB165" s="6"/>
      <c r="BC165" s="65"/>
    </row>
    <row r="166" spans="1:55" ht="28.8" hidden="1">
      <c r="A166" s="52" t="str">
        <f t="shared" ca="1" si="17"/>
        <v>Ok</v>
      </c>
      <c r="B166" s="53" t="str">
        <f t="shared" si="18"/>
        <v>Ok</v>
      </c>
      <c r="C166" s="53" t="str">
        <f t="shared" ca="1" si="19"/>
        <v>Ok</v>
      </c>
      <c r="D166" s="54">
        <f t="shared" si="20"/>
        <v>43545</v>
      </c>
      <c r="E166" s="196"/>
      <c r="F166" s="130">
        <v>324</v>
      </c>
      <c r="G166" s="32" t="s">
        <v>991</v>
      </c>
      <c r="H166" s="91" t="s">
        <v>57</v>
      </c>
      <c r="I166" s="5" t="s">
        <v>83</v>
      </c>
      <c r="J166" s="2" t="s">
        <v>84</v>
      </c>
      <c r="K166" s="6" t="s">
        <v>105</v>
      </c>
      <c r="L166" s="79" t="s">
        <v>992</v>
      </c>
      <c r="M166" s="66"/>
      <c r="N166" s="10" t="s">
        <v>63</v>
      </c>
      <c r="O166" s="25" t="s">
        <v>825</v>
      </c>
      <c r="P166" s="55" t="s">
        <v>165</v>
      </c>
      <c r="Q166" s="55" t="s">
        <v>993</v>
      </c>
      <c r="R166" s="86" t="s">
        <v>994</v>
      </c>
      <c r="S166" s="56">
        <v>43214</v>
      </c>
      <c r="T166" s="56">
        <v>43276</v>
      </c>
      <c r="U166" s="58" t="s">
        <v>66</v>
      </c>
      <c r="V166" s="178" t="s">
        <v>91</v>
      </c>
      <c r="W166" s="180" t="s">
        <v>92</v>
      </c>
      <c r="X166" s="146" t="s">
        <v>365</v>
      </c>
      <c r="Y166" s="146"/>
      <c r="Z166" s="146"/>
      <c r="AA166" s="88" t="s">
        <v>995</v>
      </c>
      <c r="AB166" s="6">
        <v>43214</v>
      </c>
      <c r="AC166" s="6">
        <v>43545</v>
      </c>
      <c r="AD166" s="6" t="s">
        <v>70</v>
      </c>
      <c r="AE166" s="61"/>
      <c r="AF166" s="6"/>
      <c r="AG166" s="6"/>
      <c r="AH166" s="9"/>
      <c r="AI166" s="6"/>
      <c r="AJ166" s="63"/>
      <c r="AK166" s="63"/>
      <c r="AL166" s="62"/>
      <c r="AM166" s="62"/>
      <c r="AN166" s="62"/>
      <c r="AO166" s="62"/>
      <c r="AP166" s="62"/>
      <c r="AQ166" s="11"/>
      <c r="AR166" s="59"/>
      <c r="AS166" s="59"/>
      <c r="AT166" s="6"/>
      <c r="AU166" s="6"/>
      <c r="AV166" s="6"/>
      <c r="AW166" s="6"/>
      <c r="AX166" s="6"/>
      <c r="AY166" s="6"/>
      <c r="AZ166" s="64"/>
      <c r="BA166" s="6"/>
      <c r="BB166" s="6"/>
      <c r="BC166" s="65"/>
    </row>
    <row r="167" spans="1:55" ht="43.2" hidden="1">
      <c r="A167" s="52" t="str">
        <f t="shared" ca="1" si="17"/>
        <v>Ok</v>
      </c>
      <c r="B167" s="53" t="str">
        <f t="shared" si="18"/>
        <v>Ok</v>
      </c>
      <c r="C167" s="53" t="str">
        <f t="shared" ca="1" si="19"/>
        <v>Ok</v>
      </c>
      <c r="D167" s="54">
        <f t="shared" si="20"/>
        <v>43501</v>
      </c>
      <c r="E167" s="196"/>
      <c r="F167" s="130">
        <v>325</v>
      </c>
      <c r="G167" s="32" t="s">
        <v>996</v>
      </c>
      <c r="H167" s="91" t="s">
        <v>57</v>
      </c>
      <c r="I167" s="5" t="s">
        <v>83</v>
      </c>
      <c r="J167" s="2" t="s">
        <v>84</v>
      </c>
      <c r="K167" s="6" t="s">
        <v>105</v>
      </c>
      <c r="L167" s="79" t="s">
        <v>997</v>
      </c>
      <c r="M167" s="66"/>
      <c r="N167" s="10" t="s">
        <v>63</v>
      </c>
      <c r="O167" s="25" t="s">
        <v>825</v>
      </c>
      <c r="P167" s="55" t="s">
        <v>165</v>
      </c>
      <c r="Q167" s="55" t="s">
        <v>998</v>
      </c>
      <c r="R167" s="86" t="s">
        <v>999</v>
      </c>
      <c r="S167" s="56">
        <v>43214</v>
      </c>
      <c r="T167" s="56">
        <v>43447</v>
      </c>
      <c r="U167" s="58" t="s">
        <v>66</v>
      </c>
      <c r="V167" s="178" t="s">
        <v>91</v>
      </c>
      <c r="W167" s="180" t="s">
        <v>92</v>
      </c>
      <c r="X167" s="146" t="s">
        <v>79</v>
      </c>
      <c r="Y167" s="146"/>
      <c r="Z167" s="146"/>
      <c r="AA167" s="88" t="s">
        <v>1000</v>
      </c>
      <c r="AB167" s="6">
        <v>43214</v>
      </c>
      <c r="AC167" s="6">
        <v>43501</v>
      </c>
      <c r="AD167" s="6" t="s">
        <v>70</v>
      </c>
      <c r="AE167" s="61"/>
      <c r="AF167" s="6"/>
      <c r="AG167" s="6"/>
      <c r="AH167" s="9"/>
      <c r="AI167" s="6"/>
      <c r="AJ167" s="63"/>
      <c r="AK167" s="63"/>
      <c r="AL167" s="62"/>
      <c r="AM167" s="62"/>
      <c r="AN167" s="62"/>
      <c r="AO167" s="62"/>
      <c r="AP167" s="62"/>
      <c r="AQ167" s="11"/>
      <c r="AR167" s="59"/>
      <c r="AS167" s="59"/>
      <c r="AT167" s="6"/>
      <c r="AU167" s="6"/>
      <c r="AV167" s="6"/>
      <c r="AW167" s="6"/>
      <c r="AX167" s="6"/>
      <c r="AY167" s="6"/>
      <c r="AZ167" s="64"/>
      <c r="BA167" s="6"/>
      <c r="BB167" s="6"/>
      <c r="BC167" s="65"/>
    </row>
    <row r="168" spans="1:55" ht="28.8" hidden="1">
      <c r="A168" s="52" t="str">
        <f t="shared" ca="1" si="17"/>
        <v>Ok</v>
      </c>
      <c r="B168" s="53" t="str">
        <f t="shared" si="18"/>
        <v>Ok</v>
      </c>
      <c r="C168" s="53" t="str">
        <f t="shared" ca="1" si="19"/>
        <v>Ok</v>
      </c>
      <c r="D168" s="54">
        <f t="shared" si="20"/>
        <v>43273</v>
      </c>
      <c r="E168" s="196"/>
      <c r="F168" s="130">
        <v>328</v>
      </c>
      <c r="G168" s="32" t="s">
        <v>1001</v>
      </c>
      <c r="H168" s="91" t="s">
        <v>57</v>
      </c>
      <c r="I168" s="5" t="s">
        <v>58</v>
      </c>
      <c r="J168" s="2" t="s">
        <v>59</v>
      </c>
      <c r="K168" s="6" t="s">
        <v>105</v>
      </c>
      <c r="L168" s="79" t="s">
        <v>1002</v>
      </c>
      <c r="M168" s="66"/>
      <c r="N168" s="10" t="s">
        <v>63</v>
      </c>
      <c r="O168" s="25" t="s">
        <v>292</v>
      </c>
      <c r="P168" s="55" t="s">
        <v>65</v>
      </c>
      <c r="Q168" s="56" t="s">
        <v>1003</v>
      </c>
      <c r="R168" s="86" t="s">
        <v>1004</v>
      </c>
      <c r="S168" s="56">
        <v>43214</v>
      </c>
      <c r="T168" s="56">
        <v>43264</v>
      </c>
      <c r="U168" s="58" t="s">
        <v>66</v>
      </c>
      <c r="V168" s="178" t="s">
        <v>67</v>
      </c>
      <c r="W168" s="180"/>
      <c r="X168" s="146" t="s">
        <v>238</v>
      </c>
      <c r="Y168" s="146"/>
      <c r="Z168" s="146"/>
      <c r="AA168" s="88" t="s">
        <v>1005</v>
      </c>
      <c r="AB168" s="6">
        <v>43214</v>
      </c>
      <c r="AC168" s="6">
        <v>43273</v>
      </c>
      <c r="AD168" s="6" t="s">
        <v>70</v>
      </c>
      <c r="AE168" s="61"/>
      <c r="AF168" s="6"/>
      <c r="AG168" s="6"/>
      <c r="AH168" s="9"/>
      <c r="AI168" s="6"/>
      <c r="AJ168" s="63"/>
      <c r="AK168" s="63"/>
      <c r="AL168" s="62"/>
      <c r="AM168" s="62"/>
      <c r="AN168" s="62"/>
      <c r="AO168" s="62"/>
      <c r="AP168" s="62"/>
      <c r="AQ168" s="11"/>
      <c r="AR168" s="59"/>
      <c r="AS168" s="59"/>
      <c r="AT168" s="6"/>
      <c r="AU168" s="6"/>
      <c r="AV168" s="6"/>
      <c r="AW168" s="6"/>
      <c r="AX168" s="6"/>
      <c r="AY168" s="6"/>
      <c r="AZ168" s="64"/>
      <c r="BA168" s="6"/>
      <c r="BB168" s="6"/>
      <c r="BC168" s="65"/>
    </row>
    <row r="169" spans="1:55" ht="115.2" hidden="1">
      <c r="A169" s="52" t="str">
        <f t="shared" ca="1" si="17"/>
        <v>Ok</v>
      </c>
      <c r="B169" s="53" t="str">
        <f t="shared" si="18"/>
        <v>Ok</v>
      </c>
      <c r="C169" s="53" t="str">
        <f t="shared" ca="1" si="19"/>
        <v>Ok</v>
      </c>
      <c r="D169" s="54">
        <f t="shared" si="20"/>
        <v>43676</v>
      </c>
      <c r="E169" s="196"/>
      <c r="F169" s="130">
        <v>333</v>
      </c>
      <c r="G169" s="32" t="s">
        <v>1006</v>
      </c>
      <c r="H169" s="91" t="s">
        <v>57</v>
      </c>
      <c r="I169" s="5" t="s">
        <v>58</v>
      </c>
      <c r="J169" s="2" t="s">
        <v>59</v>
      </c>
      <c r="K169" s="6" t="s">
        <v>105</v>
      </c>
      <c r="L169" s="79" t="s">
        <v>1007</v>
      </c>
      <c r="M169" s="66"/>
      <c r="N169" s="10" t="s">
        <v>124</v>
      </c>
      <c r="O169" s="25" t="s">
        <v>215</v>
      </c>
      <c r="P169" s="55" t="s">
        <v>65</v>
      </c>
      <c r="Q169" s="55" t="s">
        <v>1008</v>
      </c>
      <c r="R169" s="86" t="s">
        <v>1009</v>
      </c>
      <c r="S169" s="56">
        <v>43222</v>
      </c>
      <c r="T169" s="56">
        <v>43671</v>
      </c>
      <c r="U169" s="58" t="s">
        <v>66</v>
      </c>
      <c r="V169" s="178" t="s">
        <v>91</v>
      </c>
      <c r="W169" s="180" t="s">
        <v>237</v>
      </c>
      <c r="X169" s="146" t="s">
        <v>143</v>
      </c>
      <c r="Y169" s="146"/>
      <c r="Z169" s="146"/>
      <c r="AA169" s="88" t="s">
        <v>1010</v>
      </c>
      <c r="AB169" s="59">
        <v>43665</v>
      </c>
      <c r="AC169" s="6">
        <v>43676</v>
      </c>
      <c r="AD169" s="6" t="s">
        <v>70</v>
      </c>
      <c r="AE169" s="61"/>
      <c r="AF169" s="6"/>
      <c r="AG169" s="6"/>
      <c r="AH169" s="9"/>
      <c r="AI169" s="6"/>
      <c r="AJ169" s="63"/>
      <c r="AK169" s="63"/>
      <c r="AL169" s="62"/>
      <c r="AM169" s="62"/>
      <c r="AN169" s="62"/>
      <c r="AO169" s="62"/>
      <c r="AP169" s="62"/>
      <c r="AQ169" s="11"/>
      <c r="AR169" s="59"/>
      <c r="AS169" s="59"/>
      <c r="AT169" s="6"/>
      <c r="AU169" s="6"/>
      <c r="AV169" s="6"/>
      <c r="AW169" s="6"/>
      <c r="AX169" s="6"/>
      <c r="AY169" s="6"/>
      <c r="AZ169" s="64"/>
      <c r="BA169" s="6"/>
      <c r="BB169" s="6"/>
      <c r="BC169" s="65"/>
    </row>
    <row r="170" spans="1:55" ht="129.6" hidden="1">
      <c r="A170" s="52" t="str">
        <f t="shared" ca="1" si="17"/>
        <v>Ok</v>
      </c>
      <c r="B170" s="53" t="str">
        <f t="shared" si="18"/>
        <v>Ok</v>
      </c>
      <c r="C170" s="53" t="str">
        <f t="shared" ca="1" si="19"/>
        <v>Ok</v>
      </c>
      <c r="D170" s="54">
        <f t="shared" si="20"/>
        <v>45034</v>
      </c>
      <c r="E170" s="308" t="s">
        <v>4015</v>
      </c>
      <c r="F170" s="310">
        <v>2678</v>
      </c>
      <c r="G170" s="313" t="s">
        <v>5316</v>
      </c>
      <c r="H170" s="320" t="s">
        <v>57</v>
      </c>
      <c r="I170" s="171" t="s">
        <v>591</v>
      </c>
      <c r="J170" s="171" t="s">
        <v>506</v>
      </c>
      <c r="K170" s="67" t="s">
        <v>74</v>
      </c>
      <c r="L170" s="332" t="s">
        <v>5323</v>
      </c>
      <c r="M170" s="338" t="s">
        <v>4015</v>
      </c>
      <c r="N170" s="10" t="s">
        <v>124</v>
      </c>
      <c r="O170" s="344" t="s">
        <v>5319</v>
      </c>
      <c r="P170" s="55" t="s">
        <v>88</v>
      </c>
      <c r="Q170" s="351" t="s">
        <v>5322</v>
      </c>
      <c r="R170" s="357" t="s">
        <v>5321</v>
      </c>
      <c r="S170" s="367">
        <v>44979</v>
      </c>
      <c r="T170" s="56">
        <v>45034</v>
      </c>
      <c r="U170" s="78" t="s">
        <v>66</v>
      </c>
      <c r="V170" s="197" t="s">
        <v>218</v>
      </c>
      <c r="W170" s="181"/>
      <c r="X170" s="147" t="s">
        <v>143</v>
      </c>
      <c r="Y170" s="373" t="s">
        <v>80</v>
      </c>
      <c r="Z170" s="373"/>
      <c r="AA170" s="375" t="s">
        <v>5455</v>
      </c>
      <c r="AB170" s="59">
        <v>44979</v>
      </c>
      <c r="AC170" s="6">
        <v>45034</v>
      </c>
      <c r="AD170" s="67" t="s">
        <v>70</v>
      </c>
      <c r="AE170" s="382" t="s">
        <v>4015</v>
      </c>
      <c r="AF170" s="384" t="s">
        <v>4015</v>
      </c>
      <c r="AG170" s="384" t="s">
        <v>4015</v>
      </c>
      <c r="AH170" s="384" t="s">
        <v>4015</v>
      </c>
      <c r="AI170" s="384" t="s">
        <v>4015</v>
      </c>
      <c r="AJ170" s="387" t="s">
        <v>4015</v>
      </c>
      <c r="AK170" s="387" t="s">
        <v>4015</v>
      </c>
      <c r="AL170" s="384" t="s">
        <v>4015</v>
      </c>
      <c r="AM170" s="384" t="s">
        <v>4015</v>
      </c>
      <c r="AN170" s="384" t="s">
        <v>4015</v>
      </c>
      <c r="AO170" s="384" t="s">
        <v>4015</v>
      </c>
      <c r="AP170" s="384" t="s">
        <v>4015</v>
      </c>
      <c r="AQ170" s="394" t="s">
        <v>4015</v>
      </c>
      <c r="AR170" s="396" t="s">
        <v>4015</v>
      </c>
      <c r="AS170" s="396" t="s">
        <v>4015</v>
      </c>
      <c r="AT170" s="384" t="s">
        <v>4015</v>
      </c>
      <c r="AU170" s="384" t="s">
        <v>4015</v>
      </c>
      <c r="AV170" s="384" t="s">
        <v>4015</v>
      </c>
      <c r="AW170" s="384" t="s">
        <v>4015</v>
      </c>
      <c r="AX170" s="384" t="s">
        <v>4015</v>
      </c>
      <c r="AY170" s="384" t="s">
        <v>4015</v>
      </c>
      <c r="AZ170" s="387" t="s">
        <v>4015</v>
      </c>
      <c r="BA170" s="384" t="s">
        <v>4015</v>
      </c>
      <c r="BB170" s="384" t="s">
        <v>4015</v>
      </c>
      <c r="BC170" s="398" t="s">
        <v>4015</v>
      </c>
    </row>
    <row r="171" spans="1:55" ht="72" hidden="1">
      <c r="A171" s="52" t="str">
        <f t="shared" ca="1" si="17"/>
        <v>Ok</v>
      </c>
      <c r="B171" s="53" t="str">
        <f t="shared" si="18"/>
        <v>Ok</v>
      </c>
      <c r="C171" s="53" t="str">
        <f t="shared" ca="1" si="19"/>
        <v>Ok</v>
      </c>
      <c r="D171" s="54">
        <f t="shared" si="20"/>
        <v>43719</v>
      </c>
      <c r="E171" s="196"/>
      <c r="F171" s="130">
        <v>340</v>
      </c>
      <c r="G171" s="33" t="s">
        <v>1016</v>
      </c>
      <c r="H171" s="91" t="s">
        <v>57</v>
      </c>
      <c r="I171" s="5" t="s">
        <v>83</v>
      </c>
      <c r="J171" s="2" t="s">
        <v>84</v>
      </c>
      <c r="K171" s="6" t="s">
        <v>105</v>
      </c>
      <c r="L171" s="79" t="s">
        <v>1017</v>
      </c>
      <c r="M171" s="66"/>
      <c r="N171" s="10" t="s">
        <v>63</v>
      </c>
      <c r="O171" s="25" t="s">
        <v>825</v>
      </c>
      <c r="P171" s="55" t="s">
        <v>165</v>
      </c>
      <c r="Q171" s="55" t="s">
        <v>1018</v>
      </c>
      <c r="R171" s="86" t="s">
        <v>1019</v>
      </c>
      <c r="S171" s="56">
        <v>43222</v>
      </c>
      <c r="T171" s="56">
        <v>43781</v>
      </c>
      <c r="U171" s="174" t="s">
        <v>100</v>
      </c>
      <c r="V171" s="178" t="s">
        <v>91</v>
      </c>
      <c r="W171" s="180" t="s">
        <v>237</v>
      </c>
      <c r="X171" s="146" t="s">
        <v>168</v>
      </c>
      <c r="Y171" s="146"/>
      <c r="Z171" s="146"/>
      <c r="AA171" s="88" t="s">
        <v>1020</v>
      </c>
      <c r="AB171" s="59">
        <v>43223</v>
      </c>
      <c r="AC171" s="6">
        <v>43719</v>
      </c>
      <c r="AD171" s="6" t="s">
        <v>70</v>
      </c>
      <c r="AE171" s="61"/>
      <c r="AF171" s="6"/>
      <c r="AG171" s="6"/>
      <c r="AH171" s="9"/>
      <c r="AI171" s="6"/>
      <c r="AJ171" s="63"/>
      <c r="AK171" s="63"/>
      <c r="AL171" s="62"/>
      <c r="AM171" s="62"/>
      <c r="AN171" s="62"/>
      <c r="AO171" s="62"/>
      <c r="AP171" s="62"/>
      <c r="AQ171" s="11"/>
      <c r="AR171" s="59"/>
      <c r="AS171" s="59"/>
      <c r="AT171" s="6"/>
      <c r="AU171" s="6"/>
      <c r="AV171" s="6"/>
      <c r="AW171" s="6"/>
      <c r="AX171" s="6"/>
      <c r="AY171" s="6"/>
      <c r="AZ171" s="64"/>
      <c r="BA171" s="6"/>
      <c r="BB171" s="6"/>
      <c r="BC171" s="65"/>
    </row>
    <row r="172" spans="1:55" ht="255.75" hidden="1" customHeight="1">
      <c r="A172" s="52" t="str">
        <f t="shared" ca="1" si="17"/>
        <v>Ok</v>
      </c>
      <c r="B172" s="53" t="str">
        <f t="shared" si="18"/>
        <v>Ok</v>
      </c>
      <c r="C172" s="53" t="str">
        <f t="shared" ca="1" si="19"/>
        <v>Ok</v>
      </c>
      <c r="D172" s="54">
        <f t="shared" si="20"/>
        <v>45103</v>
      </c>
      <c r="E172" s="196"/>
      <c r="F172" s="130">
        <v>341</v>
      </c>
      <c r="G172" s="32" t="s">
        <v>1021</v>
      </c>
      <c r="H172" s="91" t="s">
        <v>57</v>
      </c>
      <c r="I172" s="5" t="s">
        <v>345</v>
      </c>
      <c r="J172" s="2" t="s">
        <v>260</v>
      </c>
      <c r="K172" s="6" t="s">
        <v>74</v>
      </c>
      <c r="L172" s="79" t="s">
        <v>5591</v>
      </c>
      <c r="M172" s="66"/>
      <c r="N172" s="10" t="s">
        <v>63</v>
      </c>
      <c r="O172" s="25" t="s">
        <v>1022</v>
      </c>
      <c r="P172" s="55" t="s">
        <v>88</v>
      </c>
      <c r="Q172" s="55" t="s">
        <v>5422</v>
      </c>
      <c r="R172" s="86" t="s">
        <v>5423</v>
      </c>
      <c r="S172" s="56">
        <v>43223</v>
      </c>
      <c r="T172" s="56">
        <v>45103</v>
      </c>
      <c r="U172" s="58" t="s">
        <v>66</v>
      </c>
      <c r="V172" s="178" t="s">
        <v>218</v>
      </c>
      <c r="W172" s="180"/>
      <c r="X172" s="146" t="s">
        <v>238</v>
      </c>
      <c r="Y172" s="146"/>
      <c r="Z172" s="146"/>
      <c r="AA172" s="88" t="s">
        <v>5671</v>
      </c>
      <c r="AB172" s="59">
        <v>43230</v>
      </c>
      <c r="AC172" s="6">
        <v>45103</v>
      </c>
      <c r="AD172" s="283" t="s">
        <v>70</v>
      </c>
      <c r="AE172" s="61"/>
      <c r="AF172" s="6"/>
      <c r="AG172" s="6"/>
      <c r="AH172" s="9"/>
      <c r="AI172" s="6"/>
      <c r="AJ172" s="63"/>
      <c r="AK172" s="63"/>
      <c r="AL172" s="62"/>
      <c r="AM172" s="62"/>
      <c r="AN172" s="62"/>
      <c r="AO172" s="62"/>
      <c r="AP172" s="62"/>
      <c r="AQ172" s="11"/>
      <c r="AR172" s="59"/>
      <c r="AS172" s="59"/>
      <c r="AT172" s="6"/>
      <c r="AU172" s="6"/>
      <c r="AV172" s="6"/>
      <c r="AW172" s="6"/>
      <c r="AX172" s="6"/>
      <c r="AY172" s="6"/>
      <c r="AZ172" s="64"/>
      <c r="BA172" s="6"/>
      <c r="BB172" s="6"/>
      <c r="BC172" s="65"/>
    </row>
    <row r="173" spans="1:55" ht="28.8" hidden="1">
      <c r="A173" s="52" t="str">
        <f t="shared" ca="1" si="17"/>
        <v>Ok</v>
      </c>
      <c r="B173" s="53" t="str">
        <f t="shared" si="18"/>
        <v>Ok</v>
      </c>
      <c r="C173" s="53" t="str">
        <f t="shared" ca="1" si="19"/>
        <v>Ok</v>
      </c>
      <c r="D173" s="54">
        <f t="shared" si="20"/>
        <v>43248</v>
      </c>
      <c r="E173" s="196"/>
      <c r="F173" s="130">
        <v>342</v>
      </c>
      <c r="G173" s="32" t="s">
        <v>1025</v>
      </c>
      <c r="H173" s="91" t="s">
        <v>57</v>
      </c>
      <c r="I173" s="5" t="s">
        <v>58</v>
      </c>
      <c r="J173" s="2" t="s">
        <v>59</v>
      </c>
      <c r="K173" s="6" t="s">
        <v>74</v>
      </c>
      <c r="L173" s="79" t="s">
        <v>1026</v>
      </c>
      <c r="M173" s="66"/>
      <c r="N173" s="10" t="s">
        <v>63</v>
      </c>
      <c r="O173" s="25" t="s">
        <v>1022</v>
      </c>
      <c r="P173" s="55" t="s">
        <v>88</v>
      </c>
      <c r="Q173" s="55" t="s">
        <v>1023</v>
      </c>
      <c r="R173" s="86" t="s">
        <v>1024</v>
      </c>
      <c r="S173" s="56">
        <v>43223</v>
      </c>
      <c r="T173" s="56">
        <v>43224</v>
      </c>
      <c r="U173" s="58" t="s">
        <v>66</v>
      </c>
      <c r="V173" s="178" t="s">
        <v>67</v>
      </c>
      <c r="W173" s="180"/>
      <c r="X173" s="146" t="s">
        <v>143</v>
      </c>
      <c r="Y173" s="146"/>
      <c r="Z173" s="146"/>
      <c r="AA173" s="88" t="s">
        <v>1027</v>
      </c>
      <c r="AB173" s="59">
        <v>43230</v>
      </c>
      <c r="AC173" s="6">
        <v>43248</v>
      </c>
      <c r="AD173" s="6" t="s">
        <v>70</v>
      </c>
      <c r="AE173" s="61"/>
      <c r="AF173" s="6"/>
      <c r="AG173" s="6"/>
      <c r="AH173" s="9"/>
      <c r="AI173" s="6"/>
      <c r="AJ173" s="63"/>
      <c r="AK173" s="63"/>
      <c r="AL173" s="62"/>
      <c r="AM173" s="62"/>
      <c r="AN173" s="62"/>
      <c r="AO173" s="62"/>
      <c r="AP173" s="62"/>
      <c r="AQ173" s="11"/>
      <c r="AR173" s="59"/>
      <c r="AS173" s="59"/>
      <c r="AT173" s="6"/>
      <c r="AU173" s="6"/>
      <c r="AV173" s="6"/>
      <c r="AW173" s="6"/>
      <c r="AX173" s="6"/>
      <c r="AY173" s="6"/>
      <c r="AZ173" s="64"/>
      <c r="BA173" s="6"/>
      <c r="BB173" s="6"/>
      <c r="BC173" s="65"/>
    </row>
    <row r="174" spans="1:55" ht="158.4" hidden="1">
      <c r="A174" s="52" t="str">
        <f t="shared" ca="1" si="17"/>
        <v>Ok</v>
      </c>
      <c r="B174" s="53" t="str">
        <f t="shared" si="18"/>
        <v>Ok</v>
      </c>
      <c r="C174" s="53" t="str">
        <f t="shared" ca="1" si="19"/>
        <v>Ok</v>
      </c>
      <c r="D174" s="54">
        <f t="shared" si="20"/>
        <v>44281</v>
      </c>
      <c r="E174" s="196"/>
      <c r="F174" s="130">
        <v>343</v>
      </c>
      <c r="G174" s="32" t="s">
        <v>1028</v>
      </c>
      <c r="H174" s="91" t="s">
        <v>57</v>
      </c>
      <c r="I174" s="5" t="s">
        <v>58</v>
      </c>
      <c r="J174" s="2" t="s">
        <v>59</v>
      </c>
      <c r="K174" s="6" t="s">
        <v>74</v>
      </c>
      <c r="L174" s="79" t="s">
        <v>1029</v>
      </c>
      <c r="M174" s="66"/>
      <c r="N174" s="10" t="s">
        <v>63</v>
      </c>
      <c r="O174" s="25" t="s">
        <v>1030</v>
      </c>
      <c r="P174" s="55" t="s">
        <v>88</v>
      </c>
      <c r="Q174" s="55" t="s">
        <v>1031</v>
      </c>
      <c r="R174" s="86" t="s">
        <v>1032</v>
      </c>
      <c r="S174" s="56">
        <v>43223</v>
      </c>
      <c r="T174" s="56">
        <v>44279</v>
      </c>
      <c r="U174" s="58" t="s">
        <v>66</v>
      </c>
      <c r="V174" s="178" t="s">
        <v>67</v>
      </c>
      <c r="W174" s="180"/>
      <c r="X174" s="146" t="s">
        <v>79</v>
      </c>
      <c r="Y174" s="146"/>
      <c r="Z174" s="146"/>
      <c r="AA174" s="88" t="s">
        <v>1033</v>
      </c>
      <c r="AB174" s="59">
        <v>43230</v>
      </c>
      <c r="AC174" s="6">
        <v>44281</v>
      </c>
      <c r="AD174" s="6" t="s">
        <v>70</v>
      </c>
      <c r="AE174" s="61"/>
      <c r="AF174" s="6"/>
      <c r="AG174" s="6"/>
      <c r="AH174" s="9"/>
      <c r="AI174" s="6"/>
      <c r="AJ174" s="63"/>
      <c r="AK174" s="63"/>
      <c r="AL174" s="62"/>
      <c r="AM174" s="62"/>
      <c r="AN174" s="62"/>
      <c r="AO174" s="62"/>
      <c r="AP174" s="62"/>
      <c r="AQ174" s="11"/>
      <c r="AR174" s="59"/>
      <c r="AS174" s="59"/>
      <c r="AT174" s="6"/>
      <c r="AU174" s="6"/>
      <c r="AV174" s="6"/>
      <c r="AW174" s="6"/>
      <c r="AX174" s="6"/>
      <c r="AY174" s="6"/>
      <c r="AZ174" s="64"/>
      <c r="BA174" s="6"/>
      <c r="BB174" s="6"/>
      <c r="BC174" s="65"/>
    </row>
    <row r="175" spans="1:55" ht="57.6" hidden="1">
      <c r="A175" s="52" t="str">
        <f t="shared" ca="1" si="17"/>
        <v>Ok</v>
      </c>
      <c r="B175" s="53" t="str">
        <f t="shared" si="18"/>
        <v>Ok</v>
      </c>
      <c r="C175" s="53" t="str">
        <f t="shared" ca="1" si="19"/>
        <v>Ok</v>
      </c>
      <c r="D175" s="54">
        <f t="shared" si="20"/>
        <v>43248</v>
      </c>
      <c r="E175" s="196"/>
      <c r="F175" s="130">
        <v>344</v>
      </c>
      <c r="G175" s="32" t="s">
        <v>1034</v>
      </c>
      <c r="H175" s="91" t="s">
        <v>57</v>
      </c>
      <c r="I175" s="5" t="s">
        <v>83</v>
      </c>
      <c r="J175" s="2" t="s">
        <v>84</v>
      </c>
      <c r="K175" s="6" t="s">
        <v>105</v>
      </c>
      <c r="L175" s="79" t="s">
        <v>1035</v>
      </c>
      <c r="M175" s="66"/>
      <c r="N175" s="10" t="s">
        <v>124</v>
      </c>
      <c r="O175" s="25" t="s">
        <v>164</v>
      </c>
      <c r="P175" s="55" t="s">
        <v>165</v>
      </c>
      <c r="Q175" s="55" t="s">
        <v>926</v>
      </c>
      <c r="R175" s="86" t="s">
        <v>927</v>
      </c>
      <c r="S175" s="56">
        <v>43224</v>
      </c>
      <c r="T175" s="56">
        <v>43224</v>
      </c>
      <c r="U175" s="58" t="s">
        <v>66</v>
      </c>
      <c r="V175" s="178" t="s">
        <v>91</v>
      </c>
      <c r="W175" s="180" t="s">
        <v>92</v>
      </c>
      <c r="X175" s="146" t="s">
        <v>93</v>
      </c>
      <c r="Y175" s="146"/>
      <c r="Z175" s="146"/>
      <c r="AA175" s="88" t="s">
        <v>1036</v>
      </c>
      <c r="AB175" s="59">
        <v>43230</v>
      </c>
      <c r="AC175" s="6">
        <v>43248</v>
      </c>
      <c r="AD175" s="6" t="s">
        <v>70</v>
      </c>
      <c r="AE175" s="61"/>
      <c r="AF175" s="6"/>
      <c r="AG175" s="6"/>
      <c r="AH175" s="9"/>
      <c r="AI175" s="6"/>
      <c r="AJ175" s="63"/>
      <c r="AK175" s="63"/>
      <c r="AL175" s="62"/>
      <c r="AM175" s="62"/>
      <c r="AN175" s="62"/>
      <c r="AO175" s="62"/>
      <c r="AP175" s="62"/>
      <c r="AQ175" s="11"/>
      <c r="AR175" s="59"/>
      <c r="AS175" s="59"/>
      <c r="AT175" s="6"/>
      <c r="AU175" s="6"/>
      <c r="AV175" s="6"/>
      <c r="AW175" s="6"/>
      <c r="AX175" s="6"/>
      <c r="AY175" s="6"/>
      <c r="AZ175" s="64"/>
      <c r="BA175" s="6"/>
      <c r="BB175" s="6"/>
      <c r="BC175" s="65"/>
    </row>
    <row r="176" spans="1:55" ht="302.39999999999998" hidden="1">
      <c r="A176" s="52" t="str">
        <f t="shared" ca="1" si="17"/>
        <v>Ok</v>
      </c>
      <c r="B176" s="53" t="str">
        <f t="shared" si="18"/>
        <v>Ok</v>
      </c>
      <c r="C176" s="53" t="str">
        <f t="shared" ca="1" si="19"/>
        <v>Ok</v>
      </c>
      <c r="D176" s="54">
        <f t="shared" si="20"/>
        <v>45579</v>
      </c>
      <c r="E176" s="308" t="s">
        <v>4015</v>
      </c>
      <c r="F176" s="310">
        <v>2723</v>
      </c>
      <c r="G176" s="313" t="s">
        <v>5441</v>
      </c>
      <c r="H176" s="415" t="s">
        <v>57</v>
      </c>
      <c r="I176" s="171" t="s">
        <v>58</v>
      </c>
      <c r="J176" s="171" t="s">
        <v>59</v>
      </c>
      <c r="K176" s="67" t="s">
        <v>74</v>
      </c>
      <c r="L176" s="332" t="s">
        <v>6270</v>
      </c>
      <c r="M176" s="338" t="s">
        <v>4015</v>
      </c>
      <c r="N176" s="140" t="s">
        <v>124</v>
      </c>
      <c r="O176" s="344" t="s">
        <v>4155</v>
      </c>
      <c r="P176" s="77" t="s">
        <v>65</v>
      </c>
      <c r="Q176" s="351" t="s">
        <v>6170</v>
      </c>
      <c r="R176" s="416" t="s">
        <v>6169</v>
      </c>
      <c r="S176" s="367">
        <v>45013</v>
      </c>
      <c r="T176" s="69">
        <v>45579</v>
      </c>
      <c r="U176" s="78" t="s">
        <v>66</v>
      </c>
      <c r="V176" s="197" t="s">
        <v>218</v>
      </c>
      <c r="W176" s="181"/>
      <c r="X176" s="147" t="s">
        <v>168</v>
      </c>
      <c r="Y176" s="373"/>
      <c r="Z176" s="373"/>
      <c r="AA176" s="375" t="s">
        <v>7866</v>
      </c>
      <c r="AB176" s="70">
        <v>45013</v>
      </c>
      <c r="AC176" s="67">
        <v>45579</v>
      </c>
      <c r="AD176" s="67" t="s">
        <v>70</v>
      </c>
      <c r="AE176" s="382" t="s">
        <v>4015</v>
      </c>
      <c r="AF176" s="384" t="s">
        <v>4015</v>
      </c>
      <c r="AG176" s="384" t="s">
        <v>4015</v>
      </c>
      <c r="AH176" s="384" t="s">
        <v>4015</v>
      </c>
      <c r="AI176" s="384" t="s">
        <v>4015</v>
      </c>
      <c r="AJ176" s="387" t="s">
        <v>4015</v>
      </c>
      <c r="AK176" s="387" t="s">
        <v>4015</v>
      </c>
      <c r="AL176" s="384" t="s">
        <v>4015</v>
      </c>
      <c r="AM176" s="384" t="s">
        <v>4015</v>
      </c>
      <c r="AN176" s="384" t="s">
        <v>4015</v>
      </c>
      <c r="AO176" s="384" t="s">
        <v>4015</v>
      </c>
      <c r="AP176" s="384" t="s">
        <v>4015</v>
      </c>
      <c r="AQ176" s="394" t="s">
        <v>4015</v>
      </c>
      <c r="AR176" s="396" t="s">
        <v>4015</v>
      </c>
      <c r="AS176" s="396" t="s">
        <v>4015</v>
      </c>
      <c r="AT176" s="384" t="s">
        <v>4015</v>
      </c>
      <c r="AU176" s="384" t="s">
        <v>4015</v>
      </c>
      <c r="AV176" s="384" t="s">
        <v>4015</v>
      </c>
      <c r="AW176" s="384" t="s">
        <v>4015</v>
      </c>
      <c r="AX176" s="384" t="s">
        <v>4015</v>
      </c>
      <c r="AY176" s="384" t="s">
        <v>4015</v>
      </c>
      <c r="AZ176" s="387" t="s">
        <v>4015</v>
      </c>
      <c r="BA176" s="384" t="s">
        <v>4015</v>
      </c>
      <c r="BB176" s="384" t="s">
        <v>4015</v>
      </c>
      <c r="BC176" s="398" t="s">
        <v>4015</v>
      </c>
    </row>
    <row r="177" spans="1:55" ht="43.2" hidden="1">
      <c r="A177" s="52" t="str">
        <f t="shared" ca="1" si="17"/>
        <v>Ok</v>
      </c>
      <c r="B177" s="53" t="str">
        <f t="shared" si="18"/>
        <v>Ok</v>
      </c>
      <c r="C177" s="53" t="str">
        <f t="shared" ca="1" si="19"/>
        <v>Ok</v>
      </c>
      <c r="D177" s="54">
        <f t="shared" si="20"/>
        <v>43445</v>
      </c>
      <c r="E177" s="196"/>
      <c r="F177" s="130">
        <v>355</v>
      </c>
      <c r="G177" s="32" t="s">
        <v>1042</v>
      </c>
      <c r="H177" s="91" t="s">
        <v>57</v>
      </c>
      <c r="I177" s="5" t="s">
        <v>58</v>
      </c>
      <c r="J177" s="2" t="s">
        <v>59</v>
      </c>
      <c r="K177" s="6" t="s">
        <v>105</v>
      </c>
      <c r="L177" s="79" t="s">
        <v>1043</v>
      </c>
      <c r="M177" s="66"/>
      <c r="N177" s="10" t="s">
        <v>63</v>
      </c>
      <c r="O177" s="25" t="s">
        <v>215</v>
      </c>
      <c r="P177" s="55" t="s">
        <v>65</v>
      </c>
      <c r="Q177" s="55" t="s">
        <v>1044</v>
      </c>
      <c r="R177" s="86" t="s">
        <v>1045</v>
      </c>
      <c r="S177" s="56">
        <v>43229</v>
      </c>
      <c r="T177" s="56">
        <v>43440</v>
      </c>
      <c r="U177" s="58" t="s">
        <v>66</v>
      </c>
      <c r="V177" s="178" t="s">
        <v>67</v>
      </c>
      <c r="W177" s="180"/>
      <c r="X177" s="146" t="s">
        <v>143</v>
      </c>
      <c r="Y177" s="146"/>
      <c r="Z177" s="146"/>
      <c r="AA177" s="88" t="s">
        <v>1046</v>
      </c>
      <c r="AB177" s="59">
        <v>43230</v>
      </c>
      <c r="AC177" s="6">
        <v>43445</v>
      </c>
      <c r="AD177" s="6" t="s">
        <v>70</v>
      </c>
      <c r="AE177" s="61"/>
      <c r="AF177" s="6"/>
      <c r="AG177" s="6"/>
      <c r="AH177" s="9"/>
      <c r="AI177" s="6"/>
      <c r="AJ177" s="63"/>
      <c r="AK177" s="63"/>
      <c r="AL177" s="62"/>
      <c r="AM177" s="62"/>
      <c r="AN177" s="62"/>
      <c r="AO177" s="62"/>
      <c r="AP177" s="62"/>
      <c r="AQ177" s="11"/>
      <c r="AR177" s="59"/>
      <c r="AS177" s="59"/>
      <c r="AT177" s="6"/>
      <c r="AU177" s="6"/>
      <c r="AV177" s="6"/>
      <c r="AW177" s="6"/>
      <c r="AX177" s="6"/>
      <c r="AY177" s="6"/>
      <c r="AZ177" s="64"/>
      <c r="BA177" s="6"/>
      <c r="BB177" s="6"/>
      <c r="BC177" s="65"/>
    </row>
    <row r="178" spans="1:55" ht="43.2" hidden="1">
      <c r="A178" s="52" t="str">
        <f t="shared" ca="1" si="17"/>
        <v>Ok</v>
      </c>
      <c r="B178" s="53" t="str">
        <f t="shared" si="18"/>
        <v>Ok</v>
      </c>
      <c r="C178" s="53" t="str">
        <f t="shared" ca="1" si="19"/>
        <v>Ok</v>
      </c>
      <c r="D178" s="54">
        <f t="shared" si="20"/>
        <v>43248</v>
      </c>
      <c r="E178" s="196"/>
      <c r="F178" s="130">
        <v>359</v>
      </c>
      <c r="G178" s="32" t="s">
        <v>1047</v>
      </c>
      <c r="H178" s="91" t="s">
        <v>57</v>
      </c>
      <c r="I178" s="5" t="s">
        <v>58</v>
      </c>
      <c r="J178" s="2" t="s">
        <v>59</v>
      </c>
      <c r="K178" s="6" t="s">
        <v>105</v>
      </c>
      <c r="L178" s="79" t="s">
        <v>1048</v>
      </c>
      <c r="M178" s="66"/>
      <c r="N178" s="10" t="s">
        <v>63</v>
      </c>
      <c r="O178" s="25" t="s">
        <v>1049</v>
      </c>
      <c r="P178" s="55" t="s">
        <v>88</v>
      </c>
      <c r="Q178" s="55" t="s">
        <v>1050</v>
      </c>
      <c r="R178" s="86" t="s">
        <v>1051</v>
      </c>
      <c r="S178" s="56">
        <v>43230</v>
      </c>
      <c r="T178" s="56">
        <v>43230</v>
      </c>
      <c r="U178" s="58" t="s">
        <v>66</v>
      </c>
      <c r="V178" s="178" t="s">
        <v>67</v>
      </c>
      <c r="W178" s="180"/>
      <c r="X178" s="146" t="s">
        <v>238</v>
      </c>
      <c r="Y178" s="146"/>
      <c r="Z178" s="146"/>
      <c r="AA178" s="88" t="s">
        <v>1052</v>
      </c>
      <c r="AB178" s="59">
        <v>43237</v>
      </c>
      <c r="AC178" s="6">
        <v>43248</v>
      </c>
      <c r="AD178" s="6" t="s">
        <v>70</v>
      </c>
      <c r="AE178" s="61"/>
      <c r="AF178" s="6"/>
      <c r="AG178" s="6"/>
      <c r="AH178" s="9"/>
      <c r="AI178" s="6"/>
      <c r="AJ178" s="63"/>
      <c r="AK178" s="63"/>
      <c r="AL178" s="62"/>
      <c r="AM178" s="62"/>
      <c r="AN178" s="62"/>
      <c r="AO178" s="62"/>
      <c r="AP178" s="62"/>
      <c r="AQ178" s="11"/>
      <c r="AR178" s="59"/>
      <c r="AS178" s="59"/>
      <c r="AT178" s="6"/>
      <c r="AU178" s="6"/>
      <c r="AV178" s="6"/>
      <c r="AW178" s="6"/>
      <c r="AX178" s="6"/>
      <c r="AY178" s="6"/>
      <c r="AZ178" s="64"/>
      <c r="BA178" s="6"/>
      <c r="BB178" s="6"/>
      <c r="BC178" s="65"/>
    </row>
    <row r="179" spans="1:55" ht="158.4" hidden="1">
      <c r="A179" s="52" t="str">
        <f t="shared" ca="1" si="17"/>
        <v>Ok</v>
      </c>
      <c r="B179" s="53" t="str">
        <f t="shared" si="18"/>
        <v>Ok</v>
      </c>
      <c r="C179" s="53" t="str">
        <f t="shared" ca="1" si="19"/>
        <v>Ok</v>
      </c>
      <c r="D179" s="54">
        <f t="shared" si="20"/>
        <v>45404</v>
      </c>
      <c r="E179" s="196"/>
      <c r="F179" s="130">
        <v>368</v>
      </c>
      <c r="G179" s="32" t="s">
        <v>1053</v>
      </c>
      <c r="H179" s="91" t="s">
        <v>57</v>
      </c>
      <c r="I179" s="5" t="s">
        <v>267</v>
      </c>
      <c r="J179" s="2" t="s">
        <v>122</v>
      </c>
      <c r="K179" s="6" t="s">
        <v>74</v>
      </c>
      <c r="L179" s="79" t="s">
        <v>6707</v>
      </c>
      <c r="M179" s="66"/>
      <c r="N179" s="10" t="s">
        <v>124</v>
      </c>
      <c r="O179" s="25" t="s">
        <v>97</v>
      </c>
      <c r="P179" s="55" t="s">
        <v>97</v>
      </c>
      <c r="Q179" s="55" t="s">
        <v>1054</v>
      </c>
      <c r="R179" s="86" t="s">
        <v>1055</v>
      </c>
      <c r="S179" s="56">
        <v>43234</v>
      </c>
      <c r="T179" s="56">
        <v>45404</v>
      </c>
      <c r="U179" s="58" t="s">
        <v>66</v>
      </c>
      <c r="V179" s="178" t="s">
        <v>218</v>
      </c>
      <c r="W179" s="180"/>
      <c r="X179" s="146" t="s">
        <v>1056</v>
      </c>
      <c r="Y179" s="146"/>
      <c r="Z179" s="146"/>
      <c r="AA179" s="88" t="s">
        <v>6827</v>
      </c>
      <c r="AB179" s="59">
        <v>43237</v>
      </c>
      <c r="AC179" s="67">
        <v>45404</v>
      </c>
      <c r="AD179" s="67" t="s">
        <v>70</v>
      </c>
      <c r="AE179" s="61"/>
      <c r="AF179" s="6"/>
      <c r="AG179" s="6"/>
      <c r="AH179" s="9"/>
      <c r="AI179" s="6"/>
      <c r="AJ179" s="63"/>
      <c r="AK179" s="63"/>
      <c r="AL179" s="62"/>
      <c r="AM179" s="62"/>
      <c r="AN179" s="62"/>
      <c r="AO179" s="62"/>
      <c r="AP179" s="62"/>
      <c r="AQ179" s="11"/>
      <c r="AR179" s="59"/>
      <c r="AS179" s="59"/>
      <c r="AT179" s="6"/>
      <c r="AU179" s="6"/>
      <c r="AV179" s="6"/>
      <c r="AW179" s="6"/>
      <c r="AX179" s="6"/>
      <c r="AY179" s="6"/>
      <c r="AZ179" s="64"/>
      <c r="BA179" s="6"/>
      <c r="BB179" s="6"/>
      <c r="BC179" s="65"/>
    </row>
    <row r="180" spans="1:55" ht="100.8" hidden="1">
      <c r="A180" s="52" t="str">
        <f t="shared" ca="1" si="17"/>
        <v>Ok</v>
      </c>
      <c r="B180" s="53" t="str">
        <f t="shared" si="18"/>
        <v>Ok</v>
      </c>
      <c r="C180" s="53" t="str">
        <f t="shared" ca="1" si="19"/>
        <v>Ok</v>
      </c>
      <c r="D180" s="54">
        <f t="shared" si="20"/>
        <v>45008</v>
      </c>
      <c r="E180" s="196"/>
      <c r="F180" s="130">
        <v>1586</v>
      </c>
      <c r="G180" s="32" t="s">
        <v>2607</v>
      </c>
      <c r="H180" s="91" t="s">
        <v>57</v>
      </c>
      <c r="I180" s="5" t="s">
        <v>83</v>
      </c>
      <c r="J180" s="2" t="s">
        <v>84</v>
      </c>
      <c r="K180" s="6" t="s">
        <v>74</v>
      </c>
      <c r="L180" s="79" t="s">
        <v>2608</v>
      </c>
      <c r="M180" s="66"/>
      <c r="N180" s="10" t="s">
        <v>124</v>
      </c>
      <c r="O180" s="25" t="s">
        <v>164</v>
      </c>
      <c r="P180" s="55" t="s">
        <v>88</v>
      </c>
      <c r="Q180" s="55" t="s">
        <v>2609</v>
      </c>
      <c r="R180" s="86" t="s">
        <v>2610</v>
      </c>
      <c r="S180" s="56">
        <v>44005</v>
      </c>
      <c r="T180" s="56">
        <v>45008</v>
      </c>
      <c r="U180" s="58" t="s">
        <v>66</v>
      </c>
      <c r="V180" s="178" t="s">
        <v>218</v>
      </c>
      <c r="W180" s="180"/>
      <c r="X180" s="146" t="s">
        <v>156</v>
      </c>
      <c r="Y180" s="146" t="s">
        <v>80</v>
      </c>
      <c r="Z180" s="146"/>
      <c r="AA180" s="89" t="s">
        <v>5363</v>
      </c>
      <c r="AB180" s="59">
        <v>44007</v>
      </c>
      <c r="AC180" s="6">
        <v>45008</v>
      </c>
      <c r="AD180" s="67" t="s">
        <v>70</v>
      </c>
      <c r="AE180" s="61"/>
      <c r="AF180" s="6"/>
      <c r="AG180" s="6"/>
      <c r="AH180" s="9"/>
      <c r="AI180" s="6"/>
      <c r="AJ180" s="63"/>
      <c r="AK180" s="63"/>
      <c r="AL180" s="62"/>
      <c r="AM180" s="62"/>
      <c r="AN180" s="62"/>
      <c r="AO180" s="62"/>
      <c r="AP180" s="62"/>
      <c r="AQ180" s="11"/>
      <c r="AR180" s="59"/>
      <c r="AS180" s="59"/>
      <c r="AT180" s="6"/>
      <c r="AU180" s="6"/>
      <c r="AV180" s="6"/>
      <c r="AW180" s="6"/>
      <c r="AX180" s="6"/>
      <c r="AY180" s="6"/>
      <c r="AZ180" s="64"/>
      <c r="BA180" s="6"/>
      <c r="BB180" s="6"/>
      <c r="BC180" s="65"/>
    </row>
    <row r="181" spans="1:55" ht="28.8" hidden="1">
      <c r="A181" s="52" t="str">
        <f t="shared" ca="1" si="17"/>
        <v>Ok</v>
      </c>
      <c r="B181" s="53" t="str">
        <f t="shared" si="18"/>
        <v>Ok</v>
      </c>
      <c r="C181" s="53" t="str">
        <f t="shared" ca="1" si="19"/>
        <v>Ok</v>
      </c>
      <c r="D181" s="54">
        <f t="shared" si="20"/>
        <v>43264</v>
      </c>
      <c r="E181" s="196"/>
      <c r="F181" s="130">
        <v>374</v>
      </c>
      <c r="G181" s="32" t="s">
        <v>1062</v>
      </c>
      <c r="H181" s="91" t="s">
        <v>57</v>
      </c>
      <c r="I181" s="5" t="s">
        <v>83</v>
      </c>
      <c r="J181" s="2" t="s">
        <v>84</v>
      </c>
      <c r="K181" s="6" t="s">
        <v>188</v>
      </c>
      <c r="L181" s="79" t="s">
        <v>1063</v>
      </c>
      <c r="M181" s="66"/>
      <c r="N181" s="10" t="s">
        <v>124</v>
      </c>
      <c r="O181" s="25" t="s">
        <v>1064</v>
      </c>
      <c r="P181" s="55" t="s">
        <v>165</v>
      </c>
      <c r="Q181" s="55" t="s">
        <v>1065</v>
      </c>
      <c r="R181" s="86" t="s">
        <v>1066</v>
      </c>
      <c r="S181" s="56">
        <v>43236</v>
      </c>
      <c r="T181" s="56">
        <v>43253</v>
      </c>
      <c r="U181" s="58" t="s">
        <v>66</v>
      </c>
      <c r="V181" s="178" t="s">
        <v>91</v>
      </c>
      <c r="W181" s="180" t="s">
        <v>92</v>
      </c>
      <c r="X181" s="146" t="s">
        <v>79</v>
      </c>
      <c r="Y181" s="146"/>
      <c r="Z181" s="146"/>
      <c r="AA181" s="88" t="s">
        <v>1067</v>
      </c>
      <c r="AB181" s="59">
        <v>43237</v>
      </c>
      <c r="AC181" s="6">
        <v>43264</v>
      </c>
      <c r="AD181" s="6" t="s">
        <v>70</v>
      </c>
      <c r="AE181" s="61"/>
      <c r="AF181" s="6"/>
      <c r="AG181" s="6"/>
      <c r="AH181" s="9"/>
      <c r="AI181" s="6"/>
      <c r="AJ181" s="63"/>
      <c r="AK181" s="63"/>
      <c r="AL181" s="62"/>
      <c r="AM181" s="62"/>
      <c r="AN181" s="62"/>
      <c r="AO181" s="62"/>
      <c r="AP181" s="62"/>
      <c r="AQ181" s="11"/>
      <c r="AR181" s="59"/>
      <c r="AS181" s="59"/>
      <c r="AT181" s="6"/>
      <c r="AU181" s="6"/>
      <c r="AV181" s="6"/>
      <c r="AW181" s="6"/>
      <c r="AX181" s="6"/>
      <c r="AY181" s="6"/>
      <c r="AZ181" s="64"/>
      <c r="BA181" s="6"/>
      <c r="BB181" s="6"/>
      <c r="BC181" s="65"/>
    </row>
    <row r="182" spans="1:55" ht="28.8" hidden="1">
      <c r="A182" s="52" t="str">
        <f t="shared" ca="1" si="17"/>
        <v>Ok</v>
      </c>
      <c r="B182" s="53" t="str">
        <f t="shared" si="18"/>
        <v>Ok</v>
      </c>
      <c r="C182" s="53" t="str">
        <f t="shared" ca="1" si="19"/>
        <v>Ok</v>
      </c>
      <c r="D182" s="54">
        <f t="shared" si="20"/>
        <v>43276</v>
      </c>
      <c r="E182" s="196"/>
      <c r="F182" s="130">
        <v>385</v>
      </c>
      <c r="G182" s="32" t="s">
        <v>1068</v>
      </c>
      <c r="H182" s="91" t="s">
        <v>57</v>
      </c>
      <c r="I182" s="5" t="s">
        <v>1069</v>
      </c>
      <c r="J182" s="2" t="s">
        <v>308</v>
      </c>
      <c r="K182" s="6" t="s">
        <v>105</v>
      </c>
      <c r="L182" s="79" t="s">
        <v>1070</v>
      </c>
      <c r="M182" s="66"/>
      <c r="N182" s="10" t="s">
        <v>63</v>
      </c>
      <c r="O182" s="25" t="s">
        <v>97</v>
      </c>
      <c r="P182" s="55" t="s">
        <v>97</v>
      </c>
      <c r="Q182" s="55" t="s">
        <v>1071</v>
      </c>
      <c r="R182" s="86" t="s">
        <v>1072</v>
      </c>
      <c r="S182" s="56">
        <v>43242</v>
      </c>
      <c r="T182" s="56">
        <v>43242</v>
      </c>
      <c r="U182" s="58" t="s">
        <v>66</v>
      </c>
      <c r="V182" s="178" t="s">
        <v>67</v>
      </c>
      <c r="W182" s="180"/>
      <c r="X182" s="146" t="s">
        <v>79</v>
      </c>
      <c r="Y182" s="146"/>
      <c r="Z182" s="146"/>
      <c r="AA182" s="88"/>
      <c r="AB182" s="59">
        <v>43242</v>
      </c>
      <c r="AC182" s="6">
        <v>43276</v>
      </c>
      <c r="AD182" s="6" t="s">
        <v>70</v>
      </c>
      <c r="AE182" s="61"/>
      <c r="AF182" s="6"/>
      <c r="AG182" s="6"/>
      <c r="AH182" s="9"/>
      <c r="AI182" s="6"/>
      <c r="AJ182" s="63"/>
      <c r="AK182" s="63"/>
      <c r="AL182" s="62"/>
      <c r="AM182" s="62"/>
      <c r="AN182" s="62"/>
      <c r="AO182" s="62"/>
      <c r="AP182" s="62"/>
      <c r="AQ182" s="11"/>
      <c r="AR182" s="59"/>
      <c r="AS182" s="59"/>
      <c r="AT182" s="6"/>
      <c r="AU182" s="6"/>
      <c r="AV182" s="6"/>
      <c r="AW182" s="6"/>
      <c r="AX182" s="6"/>
      <c r="AY182" s="6"/>
      <c r="AZ182" s="64"/>
      <c r="BA182" s="6"/>
      <c r="BB182" s="6"/>
      <c r="BC182" s="65"/>
    </row>
    <row r="183" spans="1:55" ht="43.2" hidden="1">
      <c r="A183" s="52" t="str">
        <f t="shared" ca="1" si="17"/>
        <v>Ok</v>
      </c>
      <c r="B183" s="53" t="str">
        <f t="shared" si="18"/>
        <v>Ok</v>
      </c>
      <c r="C183" s="53" t="str">
        <f t="shared" ca="1" si="19"/>
        <v>Ok</v>
      </c>
      <c r="D183" s="54">
        <f t="shared" si="20"/>
        <v>43276</v>
      </c>
      <c r="E183" s="196"/>
      <c r="F183" s="130">
        <v>386</v>
      </c>
      <c r="G183" s="32" t="s">
        <v>1073</v>
      </c>
      <c r="H183" s="91" t="s">
        <v>57</v>
      </c>
      <c r="I183" s="5" t="s">
        <v>560</v>
      </c>
      <c r="J183" s="2" t="s">
        <v>233</v>
      </c>
      <c r="K183" s="6" t="s">
        <v>74</v>
      </c>
      <c r="L183" s="79" t="s">
        <v>1074</v>
      </c>
      <c r="M183" s="66"/>
      <c r="N183" s="10" t="s">
        <v>124</v>
      </c>
      <c r="O183" s="25" t="s">
        <v>374</v>
      </c>
      <c r="P183" s="55" t="s">
        <v>165</v>
      </c>
      <c r="Q183" s="55" t="s">
        <v>1075</v>
      </c>
      <c r="R183" s="86" t="s">
        <v>1076</v>
      </c>
      <c r="S183" s="56">
        <v>43243</v>
      </c>
      <c r="T183" s="56">
        <v>43243</v>
      </c>
      <c r="U183" s="58" t="s">
        <v>66</v>
      </c>
      <c r="V183" s="178" t="s">
        <v>67</v>
      </c>
      <c r="W183" s="180"/>
      <c r="X183" s="146" t="s">
        <v>143</v>
      </c>
      <c r="Y183" s="146"/>
      <c r="Z183" s="146"/>
      <c r="AA183" s="88"/>
      <c r="AB183" s="59">
        <v>43243</v>
      </c>
      <c r="AC183" s="6">
        <v>43276</v>
      </c>
      <c r="AD183" s="6" t="s">
        <v>70</v>
      </c>
      <c r="AE183" s="61"/>
      <c r="AF183" s="6"/>
      <c r="AG183" s="6"/>
      <c r="AH183" s="9"/>
      <c r="AI183" s="6"/>
      <c r="AJ183" s="63"/>
      <c r="AK183" s="63"/>
      <c r="AL183" s="62"/>
      <c r="AM183" s="62"/>
      <c r="AN183" s="62"/>
      <c r="AO183" s="62"/>
      <c r="AP183" s="62"/>
      <c r="AQ183" s="11"/>
      <c r="AR183" s="59"/>
      <c r="AS183" s="59"/>
      <c r="AT183" s="6"/>
      <c r="AU183" s="6"/>
      <c r="AV183" s="6"/>
      <c r="AW183" s="6"/>
      <c r="AX183" s="6"/>
      <c r="AY183" s="6"/>
      <c r="AZ183" s="64"/>
      <c r="BA183" s="6"/>
      <c r="BB183" s="6"/>
      <c r="BC183" s="65"/>
    </row>
    <row r="184" spans="1:55" ht="86.4" hidden="1">
      <c r="A184" s="52" t="str">
        <f t="shared" ca="1" si="17"/>
        <v>Ok</v>
      </c>
      <c r="B184" s="53" t="str">
        <f t="shared" si="18"/>
        <v>Ok</v>
      </c>
      <c r="C184" s="53" t="str">
        <f t="shared" ca="1" si="19"/>
        <v>Ok</v>
      </c>
      <c r="D184" s="54">
        <f t="shared" si="20"/>
        <v>45008</v>
      </c>
      <c r="E184" s="196"/>
      <c r="F184" s="130">
        <v>1204</v>
      </c>
      <c r="G184" s="32" t="s">
        <v>2993</v>
      </c>
      <c r="H184" s="91" t="s">
        <v>57</v>
      </c>
      <c r="I184" s="5" t="s">
        <v>58</v>
      </c>
      <c r="J184" s="2" t="s">
        <v>59</v>
      </c>
      <c r="K184" s="6" t="s">
        <v>74</v>
      </c>
      <c r="L184" s="79" t="s">
        <v>5157</v>
      </c>
      <c r="M184" s="66"/>
      <c r="N184" s="10" t="s">
        <v>124</v>
      </c>
      <c r="O184" s="25" t="s">
        <v>2994</v>
      </c>
      <c r="P184" s="55" t="s">
        <v>245</v>
      </c>
      <c r="Q184" s="55" t="s">
        <v>5159</v>
      </c>
      <c r="R184" s="86" t="s">
        <v>5158</v>
      </c>
      <c r="S184" s="56">
        <v>43755</v>
      </c>
      <c r="T184" s="56">
        <v>45008</v>
      </c>
      <c r="U184" s="58" t="s">
        <v>66</v>
      </c>
      <c r="V184" s="178" t="s">
        <v>218</v>
      </c>
      <c r="W184" s="180"/>
      <c r="X184" s="146" t="s">
        <v>1056</v>
      </c>
      <c r="Y184" s="146"/>
      <c r="Z184" s="146"/>
      <c r="AA184" s="88" t="s">
        <v>5389</v>
      </c>
      <c r="AB184" s="59">
        <v>44218</v>
      </c>
      <c r="AC184" s="6">
        <v>45008</v>
      </c>
      <c r="AD184" s="6" t="s">
        <v>70</v>
      </c>
      <c r="AE184" s="61"/>
      <c r="AF184" s="6"/>
      <c r="AG184" s="6"/>
      <c r="AH184" s="9"/>
      <c r="AI184" s="6"/>
      <c r="AJ184" s="63"/>
      <c r="AK184" s="63"/>
      <c r="AL184" s="62"/>
      <c r="AM184" s="62"/>
      <c r="AN184" s="62"/>
      <c r="AO184" s="62"/>
      <c r="AP184" s="62"/>
      <c r="AQ184" s="11"/>
      <c r="AR184" s="59"/>
      <c r="AS184" s="59"/>
      <c r="AT184" s="6"/>
      <c r="AU184" s="6"/>
      <c r="AV184" s="6"/>
      <c r="AW184" s="6"/>
      <c r="AX184" s="6"/>
      <c r="AY184" s="6"/>
      <c r="AZ184" s="64"/>
      <c r="BA184" s="6"/>
      <c r="BB184" s="6"/>
      <c r="BC184" s="65"/>
    </row>
    <row r="185" spans="1:55" ht="57.6" hidden="1">
      <c r="A185" s="52" t="str">
        <f t="shared" ca="1" si="17"/>
        <v>Ok</v>
      </c>
      <c r="B185" s="53" t="str">
        <f t="shared" si="18"/>
        <v>Ok</v>
      </c>
      <c r="C185" s="53" t="str">
        <f t="shared" ca="1" si="19"/>
        <v>Ok</v>
      </c>
      <c r="D185" s="54">
        <f t="shared" si="20"/>
        <v>43276</v>
      </c>
      <c r="E185" s="196"/>
      <c r="F185" s="130">
        <v>390</v>
      </c>
      <c r="G185" s="32" t="s">
        <v>1081</v>
      </c>
      <c r="H185" s="91" t="s">
        <v>57</v>
      </c>
      <c r="I185" s="5" t="s">
        <v>1082</v>
      </c>
      <c r="J185" s="2" t="s">
        <v>233</v>
      </c>
      <c r="K185" s="6" t="s">
        <v>188</v>
      </c>
      <c r="L185" s="79" t="s">
        <v>1083</v>
      </c>
      <c r="M185" s="66"/>
      <c r="N185" s="10" t="s">
        <v>63</v>
      </c>
      <c r="O185" s="25" t="s">
        <v>1084</v>
      </c>
      <c r="P185" s="55" t="s">
        <v>939</v>
      </c>
      <c r="Q185" s="55" t="s">
        <v>1085</v>
      </c>
      <c r="R185" s="86" t="s">
        <v>1086</v>
      </c>
      <c r="S185" s="56">
        <v>43244</v>
      </c>
      <c r="T185" s="56">
        <v>43244</v>
      </c>
      <c r="U185" s="58" t="s">
        <v>66</v>
      </c>
      <c r="V185" s="178" t="s">
        <v>67</v>
      </c>
      <c r="W185" s="180"/>
      <c r="X185" s="146" t="s">
        <v>79</v>
      </c>
      <c r="Y185" s="146"/>
      <c r="Z185" s="146"/>
      <c r="AA185" s="88"/>
      <c r="AB185" s="59">
        <v>43250</v>
      </c>
      <c r="AC185" s="6">
        <v>43276</v>
      </c>
      <c r="AD185" s="6" t="s">
        <v>70</v>
      </c>
      <c r="AE185" s="61"/>
      <c r="AF185" s="6"/>
      <c r="AG185" s="6"/>
      <c r="AH185" s="9"/>
      <c r="AI185" s="6"/>
      <c r="AJ185" s="63"/>
      <c r="AK185" s="63"/>
      <c r="AL185" s="62"/>
      <c r="AM185" s="62"/>
      <c r="AN185" s="62"/>
      <c r="AO185" s="62"/>
      <c r="AP185" s="62"/>
      <c r="AQ185" s="11"/>
      <c r="AR185" s="59"/>
      <c r="AS185" s="59"/>
      <c r="AT185" s="6"/>
      <c r="AU185" s="6"/>
      <c r="AV185" s="6"/>
      <c r="AW185" s="6"/>
      <c r="AX185" s="6"/>
      <c r="AY185" s="6"/>
      <c r="AZ185" s="64"/>
      <c r="BA185" s="6"/>
      <c r="BB185" s="6"/>
      <c r="BC185" s="65"/>
    </row>
    <row r="186" spans="1:55" ht="28.8" hidden="1">
      <c r="A186" s="52" t="str">
        <f t="shared" ca="1" si="17"/>
        <v>Ok</v>
      </c>
      <c r="B186" s="53" t="str">
        <f t="shared" si="18"/>
        <v>Ok</v>
      </c>
      <c r="C186" s="53" t="str">
        <f t="shared" ca="1" si="19"/>
        <v>Ok</v>
      </c>
      <c r="D186" s="54">
        <f t="shared" si="20"/>
        <v>43508</v>
      </c>
      <c r="E186" s="196"/>
      <c r="F186" s="130">
        <v>391</v>
      </c>
      <c r="G186" s="32" t="s">
        <v>1087</v>
      </c>
      <c r="H186" s="91" t="s">
        <v>57</v>
      </c>
      <c r="I186" s="5" t="s">
        <v>58</v>
      </c>
      <c r="J186" s="2" t="s">
        <v>59</v>
      </c>
      <c r="K186" s="6" t="s">
        <v>210</v>
      </c>
      <c r="L186" s="79" t="s">
        <v>1088</v>
      </c>
      <c r="M186" s="66"/>
      <c r="N186" s="10" t="s">
        <v>63</v>
      </c>
      <c r="O186" s="25" t="s">
        <v>102</v>
      </c>
      <c r="P186" s="55" t="s">
        <v>65</v>
      </c>
      <c r="Q186" s="55" t="s">
        <v>1089</v>
      </c>
      <c r="R186" s="86" t="s">
        <v>1090</v>
      </c>
      <c r="S186" s="56">
        <v>43244</v>
      </c>
      <c r="T186" s="56">
        <v>43508</v>
      </c>
      <c r="U186" s="58" t="s">
        <v>66</v>
      </c>
      <c r="V186" s="178" t="s">
        <v>67</v>
      </c>
      <c r="W186" s="180"/>
      <c r="X186" s="146" t="s">
        <v>238</v>
      </c>
      <c r="Y186" s="146"/>
      <c r="Z186" s="146"/>
      <c r="AA186" s="88"/>
      <c r="AB186" s="59">
        <v>43250</v>
      </c>
      <c r="AC186" s="6">
        <v>43508</v>
      </c>
      <c r="AD186" s="6" t="s">
        <v>70</v>
      </c>
      <c r="AE186" s="61"/>
      <c r="AF186" s="6"/>
      <c r="AG186" s="6"/>
      <c r="AH186" s="9"/>
      <c r="AI186" s="6"/>
      <c r="AJ186" s="63"/>
      <c r="AK186" s="63"/>
      <c r="AL186" s="62"/>
      <c r="AM186" s="62"/>
      <c r="AN186" s="62"/>
      <c r="AO186" s="62"/>
      <c r="AP186" s="62"/>
      <c r="AQ186" s="11"/>
      <c r="AR186" s="59"/>
      <c r="AS186" s="59"/>
      <c r="AT186" s="6"/>
      <c r="AU186" s="6"/>
      <c r="AV186" s="6"/>
      <c r="AW186" s="6"/>
      <c r="AX186" s="6"/>
      <c r="AY186" s="6"/>
      <c r="AZ186" s="64"/>
      <c r="BA186" s="6"/>
      <c r="BB186" s="6"/>
      <c r="BC186" s="65"/>
    </row>
    <row r="187" spans="1:55" ht="86.4" hidden="1">
      <c r="A187" s="52" t="str">
        <f t="shared" ca="1" si="17"/>
        <v>Ok</v>
      </c>
      <c r="B187" s="53" t="str">
        <f t="shared" si="18"/>
        <v>Ok</v>
      </c>
      <c r="C187" s="53" t="str">
        <f t="shared" ca="1" si="19"/>
        <v>Ok</v>
      </c>
      <c r="D187" s="54">
        <f t="shared" si="20"/>
        <v>43299</v>
      </c>
      <c r="E187" s="196"/>
      <c r="F187" s="130">
        <v>392</v>
      </c>
      <c r="G187" s="32" t="s">
        <v>1091</v>
      </c>
      <c r="H187" s="91" t="s">
        <v>57</v>
      </c>
      <c r="I187" s="5" t="s">
        <v>137</v>
      </c>
      <c r="J187" s="2" t="s">
        <v>584</v>
      </c>
      <c r="K187" s="6" t="s">
        <v>545</v>
      </c>
      <c r="L187" s="79" t="s">
        <v>1092</v>
      </c>
      <c r="M187" s="66"/>
      <c r="N187" s="10" t="s">
        <v>63</v>
      </c>
      <c r="O187" s="25" t="s">
        <v>1093</v>
      </c>
      <c r="P187" s="55" t="s">
        <v>88</v>
      </c>
      <c r="Q187" s="55" t="s">
        <v>1093</v>
      </c>
      <c r="R187" s="86" t="s">
        <v>1094</v>
      </c>
      <c r="S187" s="56">
        <v>43250</v>
      </c>
      <c r="T187" s="56">
        <v>43286</v>
      </c>
      <c r="U187" s="58" t="s">
        <v>66</v>
      </c>
      <c r="V187" s="178" t="s">
        <v>67</v>
      </c>
      <c r="W187" s="180"/>
      <c r="X187" s="146" t="s">
        <v>238</v>
      </c>
      <c r="Y187" s="146"/>
      <c r="Z187" s="146"/>
      <c r="AA187" s="88" t="s">
        <v>1095</v>
      </c>
      <c r="AB187" s="59">
        <v>43250</v>
      </c>
      <c r="AC187" s="6">
        <v>43299</v>
      </c>
      <c r="AD187" s="6" t="s">
        <v>70</v>
      </c>
      <c r="AE187" s="61"/>
      <c r="AF187" s="6"/>
      <c r="AG187" s="6"/>
      <c r="AH187" s="9"/>
      <c r="AI187" s="6"/>
      <c r="AJ187" s="63"/>
      <c r="AK187" s="63"/>
      <c r="AL187" s="62"/>
      <c r="AM187" s="62"/>
      <c r="AN187" s="62"/>
      <c r="AO187" s="62"/>
      <c r="AP187" s="62"/>
      <c r="AQ187" s="11"/>
      <c r="AR187" s="59"/>
      <c r="AS187" s="59"/>
      <c r="AT187" s="6"/>
      <c r="AU187" s="6"/>
      <c r="AV187" s="6"/>
      <c r="AW187" s="6"/>
      <c r="AX187" s="6"/>
      <c r="AY187" s="6"/>
      <c r="AZ187" s="64"/>
      <c r="BA187" s="6"/>
      <c r="BB187" s="6"/>
      <c r="BC187" s="65"/>
    </row>
    <row r="188" spans="1:55" ht="28.8" hidden="1">
      <c r="A188" s="52" t="str">
        <f t="shared" ca="1" si="17"/>
        <v>Ok</v>
      </c>
      <c r="B188" s="53" t="str">
        <f t="shared" si="18"/>
        <v>Ok</v>
      </c>
      <c r="C188" s="53" t="str">
        <f t="shared" ca="1" si="19"/>
        <v>Ok</v>
      </c>
      <c r="D188" s="54">
        <f t="shared" si="20"/>
        <v>43276</v>
      </c>
      <c r="E188" s="196"/>
      <c r="F188" s="130">
        <v>396</v>
      </c>
      <c r="G188" s="32" t="s">
        <v>1096</v>
      </c>
      <c r="H188" s="91" t="s">
        <v>57</v>
      </c>
      <c r="I188" s="5" t="s">
        <v>289</v>
      </c>
      <c r="J188" s="201" t="s">
        <v>290</v>
      </c>
      <c r="K188" s="6" t="s">
        <v>60</v>
      </c>
      <c r="L188" s="79" t="s">
        <v>1097</v>
      </c>
      <c r="M188" s="66"/>
      <c r="N188" s="10" t="s">
        <v>63</v>
      </c>
      <c r="O188" s="25" t="s">
        <v>292</v>
      </c>
      <c r="P188" s="55" t="s">
        <v>65</v>
      </c>
      <c r="Q188" s="55" t="s">
        <v>1098</v>
      </c>
      <c r="R188" s="86" t="s">
        <v>1099</v>
      </c>
      <c r="S188" s="56">
        <v>43251</v>
      </c>
      <c r="T188" s="56">
        <v>43251</v>
      </c>
      <c r="U188" s="58" t="s">
        <v>66</v>
      </c>
      <c r="V188" s="178" t="s">
        <v>67</v>
      </c>
      <c r="W188" s="180"/>
      <c r="X188" s="146" t="s">
        <v>143</v>
      </c>
      <c r="Y188" s="146"/>
      <c r="Z188" s="146"/>
      <c r="AA188" s="88" t="s">
        <v>1100</v>
      </c>
      <c r="AB188" s="59">
        <v>43258</v>
      </c>
      <c r="AC188" s="6">
        <v>43276</v>
      </c>
      <c r="AD188" s="6" t="s">
        <v>70</v>
      </c>
      <c r="AE188" s="61"/>
      <c r="AF188" s="6"/>
      <c r="AG188" s="6"/>
      <c r="AH188" s="9"/>
      <c r="AI188" s="6"/>
      <c r="AJ188" s="63"/>
      <c r="AK188" s="63"/>
      <c r="AL188" s="62"/>
      <c r="AM188" s="62"/>
      <c r="AN188" s="62"/>
      <c r="AO188" s="62"/>
      <c r="AP188" s="62"/>
      <c r="AQ188" s="11"/>
      <c r="AR188" s="59"/>
      <c r="AS188" s="59"/>
      <c r="AT188" s="6"/>
      <c r="AU188" s="6"/>
      <c r="AV188" s="6"/>
      <c r="AW188" s="6"/>
      <c r="AX188" s="6"/>
      <c r="AY188" s="6"/>
      <c r="AZ188" s="64"/>
      <c r="BA188" s="6"/>
      <c r="BB188" s="6"/>
      <c r="BC188" s="65"/>
    </row>
    <row r="189" spans="1:55" ht="28.8" hidden="1">
      <c r="A189" s="52" t="str">
        <f t="shared" ca="1" si="17"/>
        <v>Ok</v>
      </c>
      <c r="B189" s="53" t="str">
        <f t="shared" si="18"/>
        <v>Ok</v>
      </c>
      <c r="C189" s="53" t="str">
        <f t="shared" ca="1" si="19"/>
        <v>Ok</v>
      </c>
      <c r="D189" s="54">
        <f t="shared" si="20"/>
        <v>43276</v>
      </c>
      <c r="E189" s="196"/>
      <c r="F189" s="130">
        <v>399</v>
      </c>
      <c r="G189" s="32" t="s">
        <v>1101</v>
      </c>
      <c r="H189" s="91" t="s">
        <v>57</v>
      </c>
      <c r="I189" s="5" t="s">
        <v>267</v>
      </c>
      <c r="J189" s="2" t="s">
        <v>122</v>
      </c>
      <c r="K189" s="6" t="s">
        <v>74</v>
      </c>
      <c r="L189" s="79" t="s">
        <v>1102</v>
      </c>
      <c r="M189" s="66"/>
      <c r="N189" s="10" t="s">
        <v>124</v>
      </c>
      <c r="O189" s="25" t="s">
        <v>1103</v>
      </c>
      <c r="P189" s="55" t="s">
        <v>88</v>
      </c>
      <c r="Q189" s="55" t="s">
        <v>1103</v>
      </c>
      <c r="R189" s="86" t="s">
        <v>1104</v>
      </c>
      <c r="S189" s="56">
        <v>43251</v>
      </c>
      <c r="T189" s="56">
        <v>43251</v>
      </c>
      <c r="U189" s="58" t="s">
        <v>66</v>
      </c>
      <c r="V189" s="178" t="s">
        <v>67</v>
      </c>
      <c r="W189" s="180"/>
      <c r="X189" s="146" t="s">
        <v>79</v>
      </c>
      <c r="Y189" s="146"/>
      <c r="Z189" s="146"/>
      <c r="AA189" s="88"/>
      <c r="AB189" s="59">
        <v>43258</v>
      </c>
      <c r="AC189" s="6">
        <v>43276</v>
      </c>
      <c r="AD189" s="6" t="s">
        <v>70</v>
      </c>
      <c r="AE189" s="61"/>
      <c r="AF189" s="6"/>
      <c r="AG189" s="6"/>
      <c r="AH189" s="9"/>
      <c r="AI189" s="6"/>
      <c r="AJ189" s="63"/>
      <c r="AK189" s="63"/>
      <c r="AL189" s="62"/>
      <c r="AM189" s="62"/>
      <c r="AN189" s="62"/>
      <c r="AO189" s="62"/>
      <c r="AP189" s="62"/>
      <c r="AQ189" s="11"/>
      <c r="AR189" s="59"/>
      <c r="AS189" s="59"/>
      <c r="AT189" s="6"/>
      <c r="AU189" s="6"/>
      <c r="AV189" s="6"/>
      <c r="AW189" s="6"/>
      <c r="AX189" s="6"/>
      <c r="AY189" s="6"/>
      <c r="AZ189" s="64"/>
      <c r="BA189" s="6"/>
      <c r="BB189" s="6"/>
      <c r="BC189" s="65"/>
    </row>
    <row r="190" spans="1:55" ht="115.2" hidden="1">
      <c r="A190" s="52" t="str">
        <f t="shared" ca="1" si="17"/>
        <v>Ok</v>
      </c>
      <c r="B190" s="53" t="str">
        <f t="shared" si="18"/>
        <v>Ok</v>
      </c>
      <c r="C190" s="53" t="str">
        <f t="shared" ca="1" si="19"/>
        <v>Ok</v>
      </c>
      <c r="D190" s="54">
        <f t="shared" si="20"/>
        <v>45404</v>
      </c>
      <c r="E190" s="308" t="s">
        <v>4015</v>
      </c>
      <c r="F190" s="310">
        <v>2547</v>
      </c>
      <c r="G190" s="313" t="s">
        <v>4878</v>
      </c>
      <c r="H190" s="320" t="s">
        <v>159</v>
      </c>
      <c r="I190" s="171" t="s">
        <v>4880</v>
      </c>
      <c r="J190" s="326" t="s">
        <v>4881</v>
      </c>
      <c r="K190" s="67" t="s">
        <v>210</v>
      </c>
      <c r="L190" s="332" t="s">
        <v>6760</v>
      </c>
      <c r="M190" s="338" t="s">
        <v>4015</v>
      </c>
      <c r="N190" s="10" t="s">
        <v>63</v>
      </c>
      <c r="O190" s="344" t="s">
        <v>4515</v>
      </c>
      <c r="P190" s="55" t="s">
        <v>165</v>
      </c>
      <c r="Q190" s="55" t="s">
        <v>4891</v>
      </c>
      <c r="R190" s="357" t="s">
        <v>6761</v>
      </c>
      <c r="S190" s="367">
        <v>44859</v>
      </c>
      <c r="T190" s="56">
        <v>45404</v>
      </c>
      <c r="U190" s="58" t="s">
        <v>66</v>
      </c>
      <c r="V190" s="197" t="s">
        <v>218</v>
      </c>
      <c r="W190" s="181"/>
      <c r="X190" s="147" t="s">
        <v>79</v>
      </c>
      <c r="Y190" s="373"/>
      <c r="Z190" s="373"/>
      <c r="AA190" s="375" t="s">
        <v>6834</v>
      </c>
      <c r="AB190" s="59">
        <v>44859</v>
      </c>
      <c r="AC190" s="67">
        <v>45404</v>
      </c>
      <c r="AD190" s="67" t="s">
        <v>70</v>
      </c>
      <c r="AE190" s="382" t="s">
        <v>4015</v>
      </c>
      <c r="AF190" s="384" t="s">
        <v>4015</v>
      </c>
      <c r="AG190" s="384" t="s">
        <v>4015</v>
      </c>
      <c r="AH190" s="384" t="s">
        <v>4015</v>
      </c>
      <c r="AI190" s="384" t="s">
        <v>4015</v>
      </c>
      <c r="AJ190" s="387" t="s">
        <v>4015</v>
      </c>
      <c r="AK190" s="387" t="s">
        <v>4015</v>
      </c>
      <c r="AL190" s="384" t="s">
        <v>4015</v>
      </c>
      <c r="AM190" s="384" t="s">
        <v>4015</v>
      </c>
      <c r="AN190" s="384" t="s">
        <v>4015</v>
      </c>
      <c r="AO190" s="384" t="s">
        <v>4015</v>
      </c>
      <c r="AP190" s="384" t="s">
        <v>4015</v>
      </c>
      <c r="AQ190" s="394" t="s">
        <v>4015</v>
      </c>
      <c r="AR190" s="396" t="s">
        <v>4015</v>
      </c>
      <c r="AS190" s="396" t="s">
        <v>4015</v>
      </c>
      <c r="AT190" s="384" t="s">
        <v>4015</v>
      </c>
      <c r="AU190" s="384" t="s">
        <v>4015</v>
      </c>
      <c r="AV190" s="384" t="s">
        <v>4015</v>
      </c>
      <c r="AW190" s="384" t="s">
        <v>4015</v>
      </c>
      <c r="AX190" s="384" t="s">
        <v>4015</v>
      </c>
      <c r="AY190" s="384" t="s">
        <v>4015</v>
      </c>
      <c r="AZ190" s="387" t="s">
        <v>4015</v>
      </c>
      <c r="BA190" s="384" t="s">
        <v>4015</v>
      </c>
      <c r="BB190" s="384" t="s">
        <v>4015</v>
      </c>
      <c r="BC190" s="398" t="s">
        <v>4015</v>
      </c>
    </row>
    <row r="191" spans="1:55" ht="72" hidden="1">
      <c r="A191" s="52" t="str">
        <f t="shared" ca="1" si="17"/>
        <v>Ok</v>
      </c>
      <c r="B191" s="53" t="str">
        <f t="shared" si="18"/>
        <v>Ok</v>
      </c>
      <c r="C191" s="53" t="str">
        <f t="shared" ca="1" si="19"/>
        <v>Ok</v>
      </c>
      <c r="D191" s="54">
        <f t="shared" si="20"/>
        <v>45000</v>
      </c>
      <c r="E191" s="308" t="s">
        <v>4015</v>
      </c>
      <c r="F191" s="310">
        <v>2663</v>
      </c>
      <c r="G191" s="313" t="s">
        <v>5270</v>
      </c>
      <c r="H191" s="320" t="s">
        <v>57</v>
      </c>
      <c r="I191" s="171" t="s">
        <v>334</v>
      </c>
      <c r="J191" s="171" t="s">
        <v>260</v>
      </c>
      <c r="K191" s="67" t="s">
        <v>74</v>
      </c>
      <c r="L191" s="332" t="s">
        <v>5294</v>
      </c>
      <c r="M191" s="338" t="s">
        <v>4015</v>
      </c>
      <c r="N191" s="10" t="s">
        <v>124</v>
      </c>
      <c r="O191" s="344" t="s">
        <v>97</v>
      </c>
      <c r="P191" s="55" t="s">
        <v>97</v>
      </c>
      <c r="Q191" s="351" t="s">
        <v>5279</v>
      </c>
      <c r="R191" s="357" t="s">
        <v>5287</v>
      </c>
      <c r="S191" s="367">
        <v>44971</v>
      </c>
      <c r="T191" s="56">
        <v>45000</v>
      </c>
      <c r="U191" s="78" t="s">
        <v>66</v>
      </c>
      <c r="V191" s="197" t="s">
        <v>218</v>
      </c>
      <c r="W191" s="181"/>
      <c r="X191" s="147" t="s">
        <v>143</v>
      </c>
      <c r="Y191" s="373" t="s">
        <v>80</v>
      </c>
      <c r="Z191" s="373"/>
      <c r="AA191" s="375" t="s">
        <v>5334</v>
      </c>
      <c r="AB191" s="59">
        <v>44971</v>
      </c>
      <c r="AC191" s="6">
        <v>45000</v>
      </c>
      <c r="AD191" s="67" t="s">
        <v>70</v>
      </c>
      <c r="AE191" s="382" t="s">
        <v>4015</v>
      </c>
      <c r="AF191" s="384" t="s">
        <v>4015</v>
      </c>
      <c r="AG191" s="384" t="s">
        <v>4015</v>
      </c>
      <c r="AH191" s="384" t="s">
        <v>4015</v>
      </c>
      <c r="AI191" s="384" t="s">
        <v>4015</v>
      </c>
      <c r="AJ191" s="387" t="s">
        <v>4015</v>
      </c>
      <c r="AK191" s="387" t="s">
        <v>4015</v>
      </c>
      <c r="AL191" s="384" t="s">
        <v>4015</v>
      </c>
      <c r="AM191" s="384" t="s">
        <v>4015</v>
      </c>
      <c r="AN191" s="384" t="s">
        <v>4015</v>
      </c>
      <c r="AO191" s="384" t="s">
        <v>4015</v>
      </c>
      <c r="AP191" s="384" t="s">
        <v>4015</v>
      </c>
      <c r="AQ191" s="394" t="s">
        <v>4015</v>
      </c>
      <c r="AR191" s="396" t="s">
        <v>4015</v>
      </c>
      <c r="AS191" s="396" t="s">
        <v>4015</v>
      </c>
      <c r="AT191" s="384" t="s">
        <v>4015</v>
      </c>
      <c r="AU191" s="384" t="s">
        <v>4015</v>
      </c>
      <c r="AV191" s="384" t="s">
        <v>4015</v>
      </c>
      <c r="AW191" s="384" t="s">
        <v>4015</v>
      </c>
      <c r="AX191" s="384" t="s">
        <v>4015</v>
      </c>
      <c r="AY191" s="384" t="s">
        <v>4015</v>
      </c>
      <c r="AZ191" s="387" t="s">
        <v>4015</v>
      </c>
      <c r="BA191" s="384" t="s">
        <v>4015</v>
      </c>
      <c r="BB191" s="384" t="s">
        <v>4015</v>
      </c>
      <c r="BC191" s="398" t="s">
        <v>4015</v>
      </c>
    </row>
    <row r="192" spans="1:55" ht="28.8" hidden="1">
      <c r="A192" s="52" t="str">
        <f t="shared" ca="1" si="17"/>
        <v>Ok</v>
      </c>
      <c r="B192" s="53" t="str">
        <f t="shared" si="18"/>
        <v>Ok</v>
      </c>
      <c r="C192" s="53" t="str">
        <f t="shared" ca="1" si="19"/>
        <v>Ok</v>
      </c>
      <c r="D192" s="54">
        <f t="shared" si="20"/>
        <v>43382</v>
      </c>
      <c r="E192" s="196"/>
      <c r="F192" s="130">
        <v>413</v>
      </c>
      <c r="G192" s="32" t="s">
        <v>1116</v>
      </c>
      <c r="H192" s="91" t="s">
        <v>57</v>
      </c>
      <c r="I192" s="5" t="s">
        <v>83</v>
      </c>
      <c r="J192" s="2" t="s">
        <v>84</v>
      </c>
      <c r="K192" s="6" t="s">
        <v>74</v>
      </c>
      <c r="L192" s="79" t="s">
        <v>1117</v>
      </c>
      <c r="M192" s="66"/>
      <c r="N192" s="10" t="s">
        <v>124</v>
      </c>
      <c r="O192" s="25" t="s">
        <v>1118</v>
      </c>
      <c r="P192" s="55" t="s">
        <v>165</v>
      </c>
      <c r="Q192" s="55" t="s">
        <v>1119</v>
      </c>
      <c r="R192" s="86" t="s">
        <v>1120</v>
      </c>
      <c r="S192" s="56">
        <v>43258</v>
      </c>
      <c r="T192" s="56">
        <v>43377</v>
      </c>
      <c r="U192" s="58" t="s">
        <v>66</v>
      </c>
      <c r="V192" s="178" t="s">
        <v>91</v>
      </c>
      <c r="W192" s="180" t="s">
        <v>92</v>
      </c>
      <c r="X192" s="146" t="s">
        <v>168</v>
      </c>
      <c r="Y192" s="146"/>
      <c r="Z192" s="146"/>
      <c r="AA192" s="88" t="s">
        <v>1121</v>
      </c>
      <c r="AB192" s="59">
        <v>43265</v>
      </c>
      <c r="AC192" s="6">
        <v>43382</v>
      </c>
      <c r="AD192" s="6" t="s">
        <v>70</v>
      </c>
      <c r="AE192" s="61"/>
      <c r="AF192" s="6"/>
      <c r="AG192" s="6"/>
      <c r="AH192" s="9"/>
      <c r="AI192" s="6"/>
      <c r="AJ192" s="63"/>
      <c r="AK192" s="63"/>
      <c r="AL192" s="62"/>
      <c r="AM192" s="62"/>
      <c r="AN192" s="62"/>
      <c r="AO192" s="62"/>
      <c r="AP192" s="62"/>
      <c r="AQ192" s="11"/>
      <c r="AR192" s="59"/>
      <c r="AS192" s="59"/>
      <c r="AT192" s="6"/>
      <c r="AU192" s="6"/>
      <c r="AV192" s="6"/>
      <c r="AW192" s="6"/>
      <c r="AX192" s="6"/>
      <c r="AY192" s="6"/>
      <c r="AZ192" s="64"/>
      <c r="BA192" s="6"/>
      <c r="BB192" s="6"/>
      <c r="BC192" s="65"/>
    </row>
    <row r="193" spans="1:55" ht="28.8" hidden="1">
      <c r="A193" s="52" t="str">
        <f t="shared" ca="1" si="17"/>
        <v>Ok</v>
      </c>
      <c r="B193" s="53" t="str">
        <f t="shared" si="18"/>
        <v>Ok</v>
      </c>
      <c r="C193" s="53" t="str">
        <f t="shared" ca="1" si="19"/>
        <v>Ok</v>
      </c>
      <c r="D193" s="54">
        <f t="shared" si="20"/>
        <v>43545</v>
      </c>
      <c r="E193" s="196"/>
      <c r="F193" s="130">
        <v>415</v>
      </c>
      <c r="G193" s="32" t="s">
        <v>1122</v>
      </c>
      <c r="H193" s="91" t="s">
        <v>57</v>
      </c>
      <c r="I193" s="5" t="s">
        <v>83</v>
      </c>
      <c r="J193" s="2" t="s">
        <v>84</v>
      </c>
      <c r="K193" s="6" t="s">
        <v>74</v>
      </c>
      <c r="L193" s="79" t="s">
        <v>1123</v>
      </c>
      <c r="M193" s="66"/>
      <c r="N193" s="10" t="s">
        <v>63</v>
      </c>
      <c r="O193" s="25" t="s">
        <v>1118</v>
      </c>
      <c r="P193" s="55" t="s">
        <v>165</v>
      </c>
      <c r="Q193" s="55" t="s">
        <v>1124</v>
      </c>
      <c r="R193" s="86" t="s">
        <v>1125</v>
      </c>
      <c r="S193" s="56">
        <v>43259</v>
      </c>
      <c r="T193" s="56">
        <v>43284</v>
      </c>
      <c r="U193" s="58" t="s">
        <v>66</v>
      </c>
      <c r="V193" s="178" t="s">
        <v>91</v>
      </c>
      <c r="W193" s="180" t="s">
        <v>92</v>
      </c>
      <c r="X193" s="146" t="s">
        <v>365</v>
      </c>
      <c r="Y193" s="146"/>
      <c r="Z193" s="146"/>
      <c r="AA193" s="88" t="s">
        <v>1126</v>
      </c>
      <c r="AB193" s="59">
        <v>43265</v>
      </c>
      <c r="AC193" s="6">
        <v>43545</v>
      </c>
      <c r="AD193" s="6" t="s">
        <v>70</v>
      </c>
      <c r="AE193" s="61"/>
      <c r="AF193" s="6"/>
      <c r="AG193" s="6"/>
      <c r="AH193" s="9"/>
      <c r="AI193" s="6"/>
      <c r="AJ193" s="63"/>
      <c r="AK193" s="63"/>
      <c r="AL193" s="62"/>
      <c r="AM193" s="62"/>
      <c r="AN193" s="62"/>
      <c r="AO193" s="62"/>
      <c r="AP193" s="62"/>
      <c r="AQ193" s="11"/>
      <c r="AR193" s="59"/>
      <c r="AS193" s="59"/>
      <c r="AT193" s="6"/>
      <c r="AU193" s="6"/>
      <c r="AV193" s="6"/>
      <c r="AW193" s="6"/>
      <c r="AX193" s="6"/>
      <c r="AY193" s="6"/>
      <c r="AZ193" s="64"/>
      <c r="BA193" s="6"/>
      <c r="BB193" s="6"/>
      <c r="BC193" s="65"/>
    </row>
    <row r="194" spans="1:55" ht="72" hidden="1">
      <c r="A194" s="52" t="str">
        <f t="shared" ca="1" si="17"/>
        <v>Ok</v>
      </c>
      <c r="B194" s="53" t="str">
        <f t="shared" si="18"/>
        <v>Ok</v>
      </c>
      <c r="C194" s="53" t="str">
        <f t="shared" ca="1" si="19"/>
        <v>Ok</v>
      </c>
      <c r="D194" s="54">
        <f t="shared" si="20"/>
        <v>43382</v>
      </c>
      <c r="E194" s="196"/>
      <c r="F194" s="130">
        <v>417</v>
      </c>
      <c r="G194" s="32" t="s">
        <v>1127</v>
      </c>
      <c r="H194" s="91" t="s">
        <v>57</v>
      </c>
      <c r="I194" s="5" t="s">
        <v>1128</v>
      </c>
      <c r="J194" s="201" t="s">
        <v>290</v>
      </c>
      <c r="K194" s="6" t="s">
        <v>188</v>
      </c>
      <c r="L194" s="79" t="s">
        <v>1129</v>
      </c>
      <c r="M194" s="66"/>
      <c r="N194" s="10" t="s">
        <v>124</v>
      </c>
      <c r="O194" s="25" t="s">
        <v>1130</v>
      </c>
      <c r="P194" s="55" t="s">
        <v>245</v>
      </c>
      <c r="Q194" s="55" t="s">
        <v>1131</v>
      </c>
      <c r="R194" s="86" t="s">
        <v>1132</v>
      </c>
      <c r="S194" s="56">
        <v>43257</v>
      </c>
      <c r="T194" s="56">
        <v>43381</v>
      </c>
      <c r="U194" s="58" t="s">
        <v>66</v>
      </c>
      <c r="V194" s="178" t="s">
        <v>67</v>
      </c>
      <c r="W194" s="180"/>
      <c r="X194" s="146" t="s">
        <v>143</v>
      </c>
      <c r="Y194" s="146"/>
      <c r="Z194" s="146"/>
      <c r="AA194" s="88" t="s">
        <v>1133</v>
      </c>
      <c r="AB194" s="59">
        <v>43265</v>
      </c>
      <c r="AC194" s="6">
        <v>43382</v>
      </c>
      <c r="AD194" s="6" t="s">
        <v>70</v>
      </c>
      <c r="AE194" s="61"/>
      <c r="AF194" s="6"/>
      <c r="AG194" s="6"/>
      <c r="AH194" s="9"/>
      <c r="AI194" s="6"/>
      <c r="AJ194" s="63"/>
      <c r="AK194" s="63"/>
      <c r="AL194" s="62"/>
      <c r="AM194" s="62"/>
      <c r="AN194" s="62"/>
      <c r="AO194" s="62"/>
      <c r="AP194" s="62"/>
      <c r="AQ194" s="11"/>
      <c r="AR194" s="59"/>
      <c r="AS194" s="59"/>
      <c r="AT194" s="6"/>
      <c r="AU194" s="6"/>
      <c r="AV194" s="6"/>
      <c r="AW194" s="6"/>
      <c r="AX194" s="6"/>
      <c r="AY194" s="6"/>
      <c r="AZ194" s="64"/>
      <c r="BA194" s="6"/>
      <c r="BB194" s="6"/>
      <c r="BC194" s="65"/>
    </row>
    <row r="195" spans="1:55" ht="100.8" hidden="1">
      <c r="A195" s="52" t="str">
        <f t="shared" ca="1" si="17"/>
        <v>Ok</v>
      </c>
      <c r="B195" s="53" t="str">
        <f t="shared" si="18"/>
        <v>Ok</v>
      </c>
      <c r="C195" s="53" t="str">
        <f t="shared" ca="1" si="19"/>
        <v>Ok</v>
      </c>
      <c r="D195" s="54">
        <f t="shared" si="20"/>
        <v>45558</v>
      </c>
      <c r="E195" s="196"/>
      <c r="F195" s="130">
        <v>424</v>
      </c>
      <c r="G195" s="32" t="s">
        <v>1134</v>
      </c>
      <c r="H195" s="91" t="s">
        <v>57</v>
      </c>
      <c r="I195" s="5" t="s">
        <v>83</v>
      </c>
      <c r="J195" s="2" t="s">
        <v>84</v>
      </c>
      <c r="K195" s="6" t="s">
        <v>74</v>
      </c>
      <c r="L195" s="79" t="s">
        <v>1135</v>
      </c>
      <c r="M195" s="66"/>
      <c r="N195" s="10" t="s">
        <v>124</v>
      </c>
      <c r="O195" s="25" t="s">
        <v>64</v>
      </c>
      <c r="P195" s="55" t="s">
        <v>65</v>
      </c>
      <c r="Q195" s="55" t="s">
        <v>1136</v>
      </c>
      <c r="R195" s="86" t="s">
        <v>1137</v>
      </c>
      <c r="S195" s="56">
        <v>43271</v>
      </c>
      <c r="T195" s="56">
        <v>45558</v>
      </c>
      <c r="U195" s="58" t="s">
        <v>66</v>
      </c>
      <c r="V195" s="178" t="s">
        <v>218</v>
      </c>
      <c r="W195" s="180" t="s">
        <v>92</v>
      </c>
      <c r="X195" s="146" t="s">
        <v>79</v>
      </c>
      <c r="Y195" s="146"/>
      <c r="Z195" s="146"/>
      <c r="AA195" s="89" t="s">
        <v>7722</v>
      </c>
      <c r="AB195" s="59">
        <v>43272</v>
      </c>
      <c r="AC195" s="6">
        <v>45558</v>
      </c>
      <c r="AD195" s="67" t="s">
        <v>70</v>
      </c>
      <c r="AE195" s="61"/>
      <c r="AF195" s="6"/>
      <c r="AG195" s="6"/>
      <c r="AH195" s="9"/>
      <c r="AI195" s="6"/>
      <c r="AJ195" s="63"/>
      <c r="AK195" s="63"/>
      <c r="AL195" s="62"/>
      <c r="AM195" s="62"/>
      <c r="AN195" s="62"/>
      <c r="AO195" s="62"/>
      <c r="AP195" s="62"/>
      <c r="AQ195" s="11"/>
      <c r="AR195" s="59"/>
      <c r="AS195" s="59"/>
      <c r="AT195" s="6"/>
      <c r="AU195" s="6"/>
      <c r="AV195" s="6"/>
      <c r="AW195" s="6"/>
      <c r="AX195" s="6"/>
      <c r="AY195" s="6"/>
      <c r="AZ195" s="64"/>
      <c r="BA195" s="6"/>
      <c r="BB195" s="6"/>
      <c r="BC195" s="65"/>
    </row>
    <row r="196" spans="1:55" ht="43.2" hidden="1">
      <c r="A196" s="52" t="str">
        <f t="shared" ca="1" si="17"/>
        <v>Ok</v>
      </c>
      <c r="B196" s="53" t="str">
        <f t="shared" si="18"/>
        <v>Ok</v>
      </c>
      <c r="C196" s="53" t="str">
        <f t="shared" ca="1" si="19"/>
        <v>Ok</v>
      </c>
      <c r="D196" s="54">
        <f t="shared" si="20"/>
        <v>43276</v>
      </c>
      <c r="E196" s="196"/>
      <c r="F196" s="130">
        <v>428</v>
      </c>
      <c r="G196" s="32" t="s">
        <v>1138</v>
      </c>
      <c r="H196" s="91" t="s">
        <v>57</v>
      </c>
      <c r="I196" s="5" t="s">
        <v>58</v>
      </c>
      <c r="J196" s="2" t="s">
        <v>59</v>
      </c>
      <c r="K196" s="6" t="s">
        <v>105</v>
      </c>
      <c r="L196" s="79" t="s">
        <v>1139</v>
      </c>
      <c r="M196" s="66"/>
      <c r="N196" s="10" t="s">
        <v>124</v>
      </c>
      <c r="O196" s="25" t="s">
        <v>97</v>
      </c>
      <c r="P196" s="55" t="s">
        <v>97</v>
      </c>
      <c r="Q196" s="55" t="s">
        <v>1140</v>
      </c>
      <c r="R196" s="86" t="s">
        <v>1141</v>
      </c>
      <c r="S196" s="56">
        <v>43271</v>
      </c>
      <c r="T196" s="56">
        <v>43271</v>
      </c>
      <c r="U196" s="58" t="s">
        <v>66</v>
      </c>
      <c r="V196" s="178" t="s">
        <v>67</v>
      </c>
      <c r="W196" s="180"/>
      <c r="X196" s="146" t="s">
        <v>143</v>
      </c>
      <c r="Y196" s="146"/>
      <c r="Z196" s="146"/>
      <c r="AA196" s="88" t="s">
        <v>1142</v>
      </c>
      <c r="AB196" s="59">
        <v>43272</v>
      </c>
      <c r="AC196" s="6">
        <v>43276</v>
      </c>
      <c r="AD196" s="6" t="s">
        <v>70</v>
      </c>
      <c r="AE196" s="61"/>
      <c r="AF196" s="6"/>
      <c r="AG196" s="6"/>
      <c r="AH196" s="9"/>
      <c r="AI196" s="6"/>
      <c r="AJ196" s="63"/>
      <c r="AK196" s="63"/>
      <c r="AL196" s="62"/>
      <c r="AM196" s="62"/>
      <c r="AN196" s="62"/>
      <c r="AO196" s="62"/>
      <c r="AP196" s="62"/>
      <c r="AQ196" s="11"/>
      <c r="AR196" s="59"/>
      <c r="AS196" s="59"/>
      <c r="AT196" s="6"/>
      <c r="AU196" s="6"/>
      <c r="AV196" s="6"/>
      <c r="AW196" s="6"/>
      <c r="AX196" s="6"/>
      <c r="AY196" s="6"/>
      <c r="AZ196" s="64"/>
      <c r="BA196" s="6"/>
      <c r="BB196" s="6"/>
      <c r="BC196" s="65"/>
    </row>
    <row r="197" spans="1:55" ht="28.8" hidden="1">
      <c r="A197" s="52" t="str">
        <f t="shared" ca="1" si="17"/>
        <v>Ok</v>
      </c>
      <c r="B197" s="53" t="str">
        <f t="shared" si="18"/>
        <v>Ok</v>
      </c>
      <c r="C197" s="53" t="str">
        <f t="shared" ca="1" si="19"/>
        <v>Ok</v>
      </c>
      <c r="D197" s="54">
        <f t="shared" si="20"/>
        <v>43382</v>
      </c>
      <c r="E197" s="196"/>
      <c r="F197" s="130">
        <v>441</v>
      </c>
      <c r="G197" s="32" t="s">
        <v>1143</v>
      </c>
      <c r="H197" s="91" t="s">
        <v>57</v>
      </c>
      <c r="I197" s="5" t="s">
        <v>58</v>
      </c>
      <c r="J197" s="2" t="s">
        <v>59</v>
      </c>
      <c r="K197" s="6" t="s">
        <v>210</v>
      </c>
      <c r="L197" s="79" t="s">
        <v>1144</v>
      </c>
      <c r="M197" s="66"/>
      <c r="N197" s="10" t="s">
        <v>124</v>
      </c>
      <c r="O197" s="25" t="s">
        <v>97</v>
      </c>
      <c r="P197" s="55" t="s">
        <v>97</v>
      </c>
      <c r="Q197" s="55" t="s">
        <v>1145</v>
      </c>
      <c r="R197" s="86" t="s">
        <v>1146</v>
      </c>
      <c r="S197" s="56">
        <v>43272</v>
      </c>
      <c r="T197" s="56">
        <v>43377</v>
      </c>
      <c r="U197" s="58" t="s">
        <v>66</v>
      </c>
      <c r="V197" s="178" t="s">
        <v>67</v>
      </c>
      <c r="W197" s="180"/>
      <c r="X197" s="146" t="s">
        <v>143</v>
      </c>
      <c r="Y197" s="146"/>
      <c r="Z197" s="146"/>
      <c r="AA197" s="88" t="s">
        <v>1147</v>
      </c>
      <c r="AB197" s="59">
        <v>43279</v>
      </c>
      <c r="AC197" s="6">
        <v>43382</v>
      </c>
      <c r="AD197" s="6" t="s">
        <v>70</v>
      </c>
      <c r="AE197" s="61"/>
      <c r="AF197" s="6"/>
      <c r="AG197" s="6"/>
      <c r="AH197" s="9"/>
      <c r="AI197" s="6"/>
      <c r="AJ197" s="63"/>
      <c r="AK197" s="63"/>
      <c r="AL197" s="62"/>
      <c r="AM197" s="62"/>
      <c r="AN197" s="62"/>
      <c r="AO197" s="62"/>
      <c r="AP197" s="62"/>
      <c r="AQ197" s="11"/>
      <c r="AR197" s="59"/>
      <c r="AS197" s="59"/>
      <c r="AT197" s="6"/>
      <c r="AU197" s="6"/>
      <c r="AV197" s="6"/>
      <c r="AW197" s="6"/>
      <c r="AX197" s="6"/>
      <c r="AY197" s="6"/>
      <c r="AZ197" s="64"/>
      <c r="BA197" s="6"/>
      <c r="BB197" s="6"/>
      <c r="BC197" s="65"/>
    </row>
    <row r="198" spans="1:55" ht="43.2" hidden="1">
      <c r="A198" s="52" t="str">
        <f t="shared" ca="1" si="17"/>
        <v>Ok</v>
      </c>
      <c r="B198" s="53" t="str">
        <f t="shared" si="18"/>
        <v>Ok</v>
      </c>
      <c r="C198" s="53" t="str">
        <f t="shared" ca="1" si="19"/>
        <v>Ok</v>
      </c>
      <c r="D198" s="54">
        <f t="shared" si="20"/>
        <v>43473</v>
      </c>
      <c r="E198" s="196"/>
      <c r="F198" s="130">
        <v>443</v>
      </c>
      <c r="G198" s="32" t="s">
        <v>1148</v>
      </c>
      <c r="H198" s="91" t="s">
        <v>159</v>
      </c>
      <c r="I198" s="5" t="s">
        <v>1149</v>
      </c>
      <c r="J198" s="2" t="s">
        <v>1150</v>
      </c>
      <c r="K198" s="6" t="s">
        <v>74</v>
      </c>
      <c r="L198" s="79" t="s">
        <v>1151</v>
      </c>
      <c r="M198" s="66"/>
      <c r="N198" s="10" t="s">
        <v>63</v>
      </c>
      <c r="O198" s="25" t="s">
        <v>1152</v>
      </c>
      <c r="P198" s="55" t="s">
        <v>88</v>
      </c>
      <c r="Q198" s="55" t="s">
        <v>1153</v>
      </c>
      <c r="R198" s="86" t="s">
        <v>1154</v>
      </c>
      <c r="S198" s="56">
        <v>43272</v>
      </c>
      <c r="T198" s="56">
        <v>43286</v>
      </c>
      <c r="U198" s="58" t="s">
        <v>66</v>
      </c>
      <c r="V198" s="178" t="s">
        <v>67</v>
      </c>
      <c r="W198" s="180"/>
      <c r="X198" s="146" t="s">
        <v>238</v>
      </c>
      <c r="Y198" s="146"/>
      <c r="Z198" s="146"/>
      <c r="AA198" s="88" t="s">
        <v>1155</v>
      </c>
      <c r="AB198" s="59">
        <v>43279</v>
      </c>
      <c r="AC198" s="6">
        <v>43473</v>
      </c>
      <c r="AD198" s="6" t="s">
        <v>70</v>
      </c>
      <c r="AE198" s="61"/>
      <c r="AF198" s="6"/>
      <c r="AG198" s="6"/>
      <c r="AH198" s="9"/>
      <c r="AI198" s="6"/>
      <c r="AJ198" s="63"/>
      <c r="AK198" s="63"/>
      <c r="AL198" s="62"/>
      <c r="AM198" s="62"/>
      <c r="AN198" s="62"/>
      <c r="AO198" s="62"/>
      <c r="AP198" s="62"/>
      <c r="AQ198" s="11"/>
      <c r="AR198" s="59"/>
      <c r="AS198" s="59"/>
      <c r="AT198" s="6"/>
      <c r="AU198" s="6"/>
      <c r="AV198" s="6"/>
      <c r="AW198" s="6"/>
      <c r="AX198" s="6"/>
      <c r="AY198" s="6"/>
      <c r="AZ198" s="64"/>
      <c r="BA198" s="6"/>
      <c r="BB198" s="6"/>
      <c r="BC198" s="65"/>
    </row>
    <row r="199" spans="1:55" ht="273.60000000000002" hidden="1">
      <c r="A199" s="52" t="str">
        <f t="shared" ref="A199:A262" ca="1" si="21">IF(OR(S199&lt;$B$1,S199&gt;=TODAY()),"Fuori Range","Ok")</f>
        <v>Ok</v>
      </c>
      <c r="B199" s="53" t="str">
        <f t="shared" ref="B199:B262" si="22">IF(AND(AB199&lt;S199,AB199&lt;&gt;""),"Fuori Range",IF(AND(AB199&gt;AC199,AC199&lt;&gt;""),"Sup ITM",IF(AND(AC199&lt;&gt;"",AB199=""),"Assente","Ok")))</f>
        <v>Ok</v>
      </c>
      <c r="C199" s="53" t="str">
        <f t="shared" ref="C199:C262" ca="1" si="23">IF(AND(AC199&lt;AB199,AC199&lt;&gt;""),"Inf Avvio",IF(AC199&gt;TODAY(),"Errore","Ok"))</f>
        <v>Ok</v>
      </c>
      <c r="D199" s="54">
        <f t="shared" ref="D199:D262" si="24">MAX(AC199,AH199,AL199)</f>
        <v>45482</v>
      </c>
      <c r="E199" s="196"/>
      <c r="F199" s="130">
        <v>615</v>
      </c>
      <c r="G199" s="32" t="s">
        <v>1341</v>
      </c>
      <c r="H199" s="91" t="s">
        <v>57</v>
      </c>
      <c r="I199" s="5" t="s">
        <v>58</v>
      </c>
      <c r="J199" s="2" t="s">
        <v>59</v>
      </c>
      <c r="K199" s="6" t="s">
        <v>74</v>
      </c>
      <c r="L199" s="79" t="s">
        <v>7313</v>
      </c>
      <c r="M199" s="66"/>
      <c r="N199" s="10" t="s">
        <v>124</v>
      </c>
      <c r="O199" s="25" t="s">
        <v>102</v>
      </c>
      <c r="P199" s="55" t="s">
        <v>65</v>
      </c>
      <c r="Q199" s="55" t="s">
        <v>7126</v>
      </c>
      <c r="R199" s="86" t="s">
        <v>7125</v>
      </c>
      <c r="S199" s="56">
        <v>43398</v>
      </c>
      <c r="T199" s="56">
        <v>45482</v>
      </c>
      <c r="U199" s="174" t="s">
        <v>66</v>
      </c>
      <c r="V199" s="178" t="s">
        <v>218</v>
      </c>
      <c r="W199" s="180"/>
      <c r="X199" s="146" t="s">
        <v>143</v>
      </c>
      <c r="Y199" s="146"/>
      <c r="Z199" s="146"/>
      <c r="AA199" s="88" t="s">
        <v>7326</v>
      </c>
      <c r="AB199" s="59">
        <v>43398</v>
      </c>
      <c r="AC199" s="67">
        <v>45482</v>
      </c>
      <c r="AD199" s="67" t="s">
        <v>70</v>
      </c>
      <c r="AE199" s="61"/>
      <c r="AF199" s="6"/>
      <c r="AG199" s="6"/>
      <c r="AH199" s="9"/>
      <c r="AI199" s="6"/>
      <c r="AJ199" s="6"/>
      <c r="AK199" s="6"/>
      <c r="AL199" s="64"/>
      <c r="AM199" s="62"/>
      <c r="AN199" s="62"/>
      <c r="AO199" s="62"/>
      <c r="AP199" s="62"/>
      <c r="AQ199" s="11"/>
      <c r="AR199" s="6"/>
      <c r="AS199" s="6"/>
      <c r="AT199" s="6"/>
      <c r="AU199" s="6"/>
      <c r="AV199" s="6"/>
      <c r="AW199" s="6"/>
      <c r="AX199" s="6"/>
      <c r="AY199" s="6"/>
      <c r="AZ199" s="62"/>
      <c r="BA199" s="6"/>
      <c r="BB199" s="6"/>
      <c r="BC199" s="65"/>
    </row>
    <row r="200" spans="1:55" ht="28.8" hidden="1">
      <c r="A200" s="52" t="str">
        <f t="shared" ca="1" si="21"/>
        <v>Ok</v>
      </c>
      <c r="B200" s="53" t="str">
        <f t="shared" si="22"/>
        <v>Ok</v>
      </c>
      <c r="C200" s="53" t="str">
        <f t="shared" ca="1" si="23"/>
        <v>Ok</v>
      </c>
      <c r="D200" s="54">
        <f t="shared" si="24"/>
        <v>43396</v>
      </c>
      <c r="E200" s="196"/>
      <c r="F200" s="130">
        <v>448</v>
      </c>
      <c r="G200" s="32" t="s">
        <v>1161</v>
      </c>
      <c r="H200" s="91" t="s">
        <v>57</v>
      </c>
      <c r="I200" s="5" t="s">
        <v>58</v>
      </c>
      <c r="J200" s="2" t="s">
        <v>59</v>
      </c>
      <c r="K200" s="6" t="s">
        <v>162</v>
      </c>
      <c r="L200" s="79" t="s">
        <v>1162</v>
      </c>
      <c r="M200" s="66"/>
      <c r="N200" s="10" t="s">
        <v>63</v>
      </c>
      <c r="O200" s="25" t="s">
        <v>1163</v>
      </c>
      <c r="P200" s="55" t="s">
        <v>88</v>
      </c>
      <c r="Q200" s="55" t="s">
        <v>1164</v>
      </c>
      <c r="R200" s="86" t="s">
        <v>1165</v>
      </c>
      <c r="S200" s="56">
        <v>43276</v>
      </c>
      <c r="T200" s="56">
        <v>43396</v>
      </c>
      <c r="U200" s="58" t="s">
        <v>66</v>
      </c>
      <c r="V200" s="178" t="s">
        <v>67</v>
      </c>
      <c r="W200" s="180"/>
      <c r="X200" s="146" t="s">
        <v>79</v>
      </c>
      <c r="Y200" s="146"/>
      <c r="Z200" s="146"/>
      <c r="AA200" s="88" t="s">
        <v>1166</v>
      </c>
      <c r="AB200" s="59">
        <v>43279</v>
      </c>
      <c r="AC200" s="6">
        <v>43396</v>
      </c>
      <c r="AD200" s="6" t="s">
        <v>70</v>
      </c>
      <c r="AE200" s="61"/>
      <c r="AF200" s="6"/>
      <c r="AG200" s="6"/>
      <c r="AH200" s="9"/>
      <c r="AI200" s="6"/>
      <c r="AJ200" s="63"/>
      <c r="AK200" s="63"/>
      <c r="AL200" s="62"/>
      <c r="AM200" s="62"/>
      <c r="AN200" s="62"/>
      <c r="AO200" s="62"/>
      <c r="AP200" s="62"/>
      <c r="AQ200" s="11"/>
      <c r="AR200" s="59"/>
      <c r="AS200" s="59"/>
      <c r="AT200" s="6"/>
      <c r="AU200" s="6"/>
      <c r="AV200" s="6"/>
      <c r="AW200" s="6"/>
      <c r="AX200" s="6"/>
      <c r="AY200" s="6"/>
      <c r="AZ200" s="64"/>
      <c r="BA200" s="6"/>
      <c r="BB200" s="6"/>
      <c r="BC200" s="65"/>
    </row>
    <row r="201" spans="1:55" ht="28.8" hidden="1">
      <c r="A201" s="52" t="str">
        <f t="shared" ca="1" si="21"/>
        <v>Ok</v>
      </c>
      <c r="B201" s="53" t="str">
        <f t="shared" si="22"/>
        <v>Ok</v>
      </c>
      <c r="C201" s="53" t="str">
        <f t="shared" ca="1" si="23"/>
        <v>Ok</v>
      </c>
      <c r="D201" s="54">
        <f t="shared" si="24"/>
        <v>43382</v>
      </c>
      <c r="E201" s="196"/>
      <c r="F201" s="130">
        <v>449</v>
      </c>
      <c r="G201" s="32" t="s">
        <v>1167</v>
      </c>
      <c r="H201" s="91" t="s">
        <v>57</v>
      </c>
      <c r="I201" s="5" t="s">
        <v>530</v>
      </c>
      <c r="J201" s="2" t="s">
        <v>308</v>
      </c>
      <c r="K201" s="6" t="s">
        <v>105</v>
      </c>
      <c r="L201" s="79" t="s">
        <v>1168</v>
      </c>
      <c r="M201" s="66"/>
      <c r="N201" s="10" t="s">
        <v>124</v>
      </c>
      <c r="O201" s="25" t="s">
        <v>97</v>
      </c>
      <c r="P201" s="55" t="s">
        <v>97</v>
      </c>
      <c r="Q201" s="55" t="s">
        <v>1169</v>
      </c>
      <c r="R201" s="86" t="s">
        <v>1170</v>
      </c>
      <c r="S201" s="56">
        <v>43276</v>
      </c>
      <c r="T201" s="56">
        <v>43381</v>
      </c>
      <c r="U201" s="58" t="s">
        <v>66</v>
      </c>
      <c r="V201" s="178" t="s">
        <v>67</v>
      </c>
      <c r="W201" s="180"/>
      <c r="X201" s="146" t="s">
        <v>238</v>
      </c>
      <c r="Y201" s="146"/>
      <c r="Z201" s="146"/>
      <c r="AA201" s="88" t="s">
        <v>1171</v>
      </c>
      <c r="AB201" s="59">
        <v>43279</v>
      </c>
      <c r="AC201" s="6">
        <v>43382</v>
      </c>
      <c r="AD201" s="6" t="s">
        <v>70</v>
      </c>
      <c r="AE201" s="61"/>
      <c r="AF201" s="6"/>
      <c r="AG201" s="6"/>
      <c r="AH201" s="9"/>
      <c r="AI201" s="6"/>
      <c r="AJ201" s="63"/>
      <c r="AK201" s="63"/>
      <c r="AL201" s="62"/>
      <c r="AM201" s="62"/>
      <c r="AN201" s="62"/>
      <c r="AO201" s="62"/>
      <c r="AP201" s="62"/>
      <c r="AQ201" s="11"/>
      <c r="AR201" s="59"/>
      <c r="AS201" s="59"/>
      <c r="AT201" s="6"/>
      <c r="AU201" s="6"/>
      <c r="AV201" s="6"/>
      <c r="AW201" s="6"/>
      <c r="AX201" s="6"/>
      <c r="AY201" s="6"/>
      <c r="AZ201" s="64"/>
      <c r="BA201" s="6"/>
      <c r="BB201" s="6"/>
      <c r="BC201" s="65"/>
    </row>
    <row r="202" spans="1:55" ht="28.8" hidden="1">
      <c r="A202" s="52" t="str">
        <f t="shared" ca="1" si="21"/>
        <v>Ok</v>
      </c>
      <c r="B202" s="53" t="str">
        <f t="shared" si="22"/>
        <v>Ok</v>
      </c>
      <c r="C202" s="53" t="str">
        <f t="shared" ca="1" si="23"/>
        <v>Ok</v>
      </c>
      <c r="D202" s="54">
        <f t="shared" si="24"/>
        <v>43740</v>
      </c>
      <c r="E202" s="196"/>
      <c r="F202" s="130">
        <v>450</v>
      </c>
      <c r="G202" s="32" t="s">
        <v>1172</v>
      </c>
      <c r="H202" s="91" t="s">
        <v>57</v>
      </c>
      <c r="I202" s="5" t="s">
        <v>58</v>
      </c>
      <c r="J202" s="2" t="s">
        <v>59</v>
      </c>
      <c r="K202" s="6" t="s">
        <v>545</v>
      </c>
      <c r="L202" s="79" t="s">
        <v>1173</v>
      </c>
      <c r="M202" s="66"/>
      <c r="N202" s="10" t="s">
        <v>63</v>
      </c>
      <c r="O202" s="25" t="s">
        <v>97</v>
      </c>
      <c r="P202" s="55" t="s">
        <v>97</v>
      </c>
      <c r="Q202" s="55" t="s">
        <v>1174</v>
      </c>
      <c r="R202" s="86" t="s">
        <v>1175</v>
      </c>
      <c r="S202" s="56">
        <v>43276</v>
      </c>
      <c r="T202" s="56">
        <v>43738</v>
      </c>
      <c r="U202" s="174" t="s">
        <v>66</v>
      </c>
      <c r="V202" s="178" t="s">
        <v>67</v>
      </c>
      <c r="W202" s="180"/>
      <c r="X202" s="146" t="s">
        <v>238</v>
      </c>
      <c r="Y202" s="146"/>
      <c r="Z202" s="146"/>
      <c r="AA202" s="88"/>
      <c r="AB202" s="59">
        <v>43279</v>
      </c>
      <c r="AC202" s="6">
        <v>43740</v>
      </c>
      <c r="AD202" s="6" t="s">
        <v>70</v>
      </c>
      <c r="AE202" s="61"/>
      <c r="AF202" s="6"/>
      <c r="AG202" s="6"/>
      <c r="AH202" s="9"/>
      <c r="AI202" s="6"/>
      <c r="AJ202" s="63"/>
      <c r="AK202" s="63"/>
      <c r="AL202" s="62"/>
      <c r="AM202" s="62"/>
      <c r="AN202" s="62"/>
      <c r="AO202" s="62"/>
      <c r="AP202" s="62"/>
      <c r="AQ202" s="11"/>
      <c r="AR202" s="59"/>
      <c r="AS202" s="59"/>
      <c r="AT202" s="6"/>
      <c r="AU202" s="6"/>
      <c r="AV202" s="6"/>
      <c r="AW202" s="6"/>
      <c r="AX202" s="6"/>
      <c r="AY202" s="6"/>
      <c r="AZ202" s="64"/>
      <c r="BA202" s="6"/>
      <c r="BB202" s="6"/>
      <c r="BC202" s="65"/>
    </row>
    <row r="203" spans="1:55" ht="216" hidden="1">
      <c r="A203" s="52" t="str">
        <f t="shared" ca="1" si="21"/>
        <v>Ok</v>
      </c>
      <c r="B203" s="53" t="str">
        <f t="shared" si="22"/>
        <v>Ok</v>
      </c>
      <c r="C203" s="53" t="str">
        <f t="shared" ca="1" si="23"/>
        <v>Ok</v>
      </c>
      <c r="D203" s="54">
        <f t="shared" si="24"/>
        <v>45670</v>
      </c>
      <c r="E203" s="196"/>
      <c r="F203" s="131">
        <v>2314</v>
      </c>
      <c r="G203" s="33" t="s">
        <v>3932</v>
      </c>
      <c r="H203" s="91" t="s">
        <v>57</v>
      </c>
      <c r="I203" s="201" t="s">
        <v>151</v>
      </c>
      <c r="J203" s="201" t="s">
        <v>84</v>
      </c>
      <c r="K203" s="6" t="s">
        <v>74</v>
      </c>
      <c r="L203" s="127" t="s">
        <v>3933</v>
      </c>
      <c r="M203" s="68"/>
      <c r="N203" s="10" t="s">
        <v>124</v>
      </c>
      <c r="O203" s="346" t="s">
        <v>103</v>
      </c>
      <c r="P203" s="55" t="s">
        <v>65</v>
      </c>
      <c r="Q203" s="55" t="s">
        <v>3934</v>
      </c>
      <c r="R203" s="86" t="s">
        <v>3935</v>
      </c>
      <c r="S203" s="56">
        <v>44606</v>
      </c>
      <c r="T203" s="56">
        <v>45670</v>
      </c>
      <c r="U203" s="174" t="s">
        <v>66</v>
      </c>
      <c r="V203" s="197" t="s">
        <v>218</v>
      </c>
      <c r="W203" s="180"/>
      <c r="X203" s="147" t="s">
        <v>79</v>
      </c>
      <c r="Y203" s="147"/>
      <c r="Z203" s="147"/>
      <c r="AA203" s="302" t="s">
        <v>8349</v>
      </c>
      <c r="AB203" s="59">
        <v>44606</v>
      </c>
      <c r="AC203" s="67">
        <v>45670</v>
      </c>
      <c r="AD203" s="67" t="s">
        <v>70</v>
      </c>
      <c r="AE203" s="71"/>
      <c r="AF203" s="67"/>
      <c r="AG203" s="67"/>
      <c r="AH203" s="128"/>
      <c r="AI203" s="67"/>
      <c r="AJ203" s="73"/>
      <c r="AK203" s="73"/>
      <c r="AL203" s="72"/>
      <c r="AM203" s="72"/>
      <c r="AN203" s="72"/>
      <c r="AO203" s="72"/>
      <c r="AP203" s="72"/>
      <c r="AQ203" s="12"/>
      <c r="AR203" s="70"/>
      <c r="AS203" s="70"/>
      <c r="AT203" s="67"/>
      <c r="AU203" s="67"/>
      <c r="AV203" s="67"/>
      <c r="AW203" s="67"/>
      <c r="AX203" s="67"/>
      <c r="AY203" s="67"/>
      <c r="AZ203" s="74"/>
      <c r="BA203" s="67"/>
      <c r="BB203" s="67"/>
      <c r="BC203" s="75"/>
    </row>
    <row r="204" spans="1:55" ht="28.8" hidden="1">
      <c r="A204" s="52" t="str">
        <f t="shared" ca="1" si="21"/>
        <v>Ok</v>
      </c>
      <c r="B204" s="53" t="str">
        <f t="shared" si="22"/>
        <v>Ok</v>
      </c>
      <c r="C204" s="53" t="str">
        <f t="shared" ca="1" si="23"/>
        <v>Ok</v>
      </c>
      <c r="D204" s="54">
        <f t="shared" si="24"/>
        <v>43374</v>
      </c>
      <c r="E204" s="196"/>
      <c r="F204" s="130">
        <v>453</v>
      </c>
      <c r="G204" s="32" t="s">
        <v>1181</v>
      </c>
      <c r="H204" s="91" t="s">
        <v>57</v>
      </c>
      <c r="I204" s="5" t="s">
        <v>858</v>
      </c>
      <c r="J204" s="2" t="s">
        <v>122</v>
      </c>
      <c r="K204" s="6" t="s">
        <v>74</v>
      </c>
      <c r="L204" s="79" t="s">
        <v>1182</v>
      </c>
      <c r="M204" s="66"/>
      <c r="N204" s="10" t="s">
        <v>124</v>
      </c>
      <c r="O204" s="25" t="s">
        <v>140</v>
      </c>
      <c r="P204" s="55" t="s">
        <v>88</v>
      </c>
      <c r="Q204" s="55" t="s">
        <v>141</v>
      </c>
      <c r="R204" s="86" t="s">
        <v>142</v>
      </c>
      <c r="S204" s="56">
        <v>43280</v>
      </c>
      <c r="T204" s="56">
        <v>43357</v>
      </c>
      <c r="U204" s="58" t="s">
        <v>66</v>
      </c>
      <c r="V204" s="178" t="s">
        <v>67</v>
      </c>
      <c r="W204" s="180"/>
      <c r="X204" s="146" t="s">
        <v>168</v>
      </c>
      <c r="Y204" s="146"/>
      <c r="Z204" s="146"/>
      <c r="AA204" s="88" t="s">
        <v>1183</v>
      </c>
      <c r="AB204" s="59">
        <v>43286</v>
      </c>
      <c r="AC204" s="6">
        <v>43374</v>
      </c>
      <c r="AD204" s="6" t="s">
        <v>70</v>
      </c>
      <c r="AE204" s="61"/>
      <c r="AF204" s="6"/>
      <c r="AG204" s="6"/>
      <c r="AH204" s="9"/>
      <c r="AI204" s="6"/>
      <c r="AJ204" s="63"/>
      <c r="AK204" s="63"/>
      <c r="AL204" s="62"/>
      <c r="AM204" s="62"/>
      <c r="AN204" s="62"/>
      <c r="AO204" s="62"/>
      <c r="AP204" s="62"/>
      <c r="AQ204" s="11"/>
      <c r="AR204" s="59"/>
      <c r="AS204" s="59"/>
      <c r="AT204" s="6"/>
      <c r="AU204" s="6"/>
      <c r="AV204" s="6"/>
      <c r="AW204" s="6"/>
      <c r="AX204" s="6"/>
      <c r="AY204" s="6"/>
      <c r="AZ204" s="64"/>
      <c r="BA204" s="6"/>
      <c r="BB204" s="6"/>
      <c r="BC204" s="65"/>
    </row>
    <row r="205" spans="1:55" ht="86.4" hidden="1">
      <c r="A205" s="52" t="str">
        <f t="shared" ca="1" si="21"/>
        <v>Ok</v>
      </c>
      <c r="B205" s="53" t="str">
        <f t="shared" si="22"/>
        <v>Ok</v>
      </c>
      <c r="C205" s="53" t="str">
        <f t="shared" ca="1" si="23"/>
        <v>Ok</v>
      </c>
      <c r="D205" s="54">
        <f t="shared" si="24"/>
        <v>43417</v>
      </c>
      <c r="E205" s="196"/>
      <c r="F205" s="130">
        <v>455</v>
      </c>
      <c r="G205" s="32" t="s">
        <v>1184</v>
      </c>
      <c r="H205" s="91" t="s">
        <v>57</v>
      </c>
      <c r="I205" s="5" t="s">
        <v>58</v>
      </c>
      <c r="J205" s="2" t="s">
        <v>59</v>
      </c>
      <c r="K205" s="6" t="s">
        <v>74</v>
      </c>
      <c r="L205" s="79" t="s">
        <v>1185</v>
      </c>
      <c r="M205" s="66"/>
      <c r="N205" s="10" t="s">
        <v>63</v>
      </c>
      <c r="O205" s="25" t="s">
        <v>853</v>
      </c>
      <c r="P205" s="55" t="s">
        <v>88</v>
      </c>
      <c r="Q205" s="55" t="s">
        <v>854</v>
      </c>
      <c r="R205" s="86" t="s">
        <v>1186</v>
      </c>
      <c r="S205" s="56">
        <v>43284</v>
      </c>
      <c r="T205" s="56">
        <v>43417</v>
      </c>
      <c r="U205" s="58" t="s">
        <v>66</v>
      </c>
      <c r="V205" s="178" t="s">
        <v>67</v>
      </c>
      <c r="W205" s="180"/>
      <c r="X205" s="146" t="s">
        <v>168</v>
      </c>
      <c r="Y205" s="146"/>
      <c r="Z205" s="146"/>
      <c r="AA205" s="88" t="s">
        <v>1187</v>
      </c>
      <c r="AB205" s="59">
        <v>43286</v>
      </c>
      <c r="AC205" s="6">
        <v>43417</v>
      </c>
      <c r="AD205" s="6" t="s">
        <v>70</v>
      </c>
      <c r="AE205" s="61"/>
      <c r="AF205" s="6"/>
      <c r="AG205" s="6"/>
      <c r="AH205" s="9"/>
      <c r="AI205" s="6"/>
      <c r="AJ205" s="63"/>
      <c r="AK205" s="63"/>
      <c r="AL205" s="62"/>
      <c r="AM205" s="62"/>
      <c r="AN205" s="62"/>
      <c r="AO205" s="62"/>
      <c r="AP205" s="62"/>
      <c r="AQ205" s="11"/>
      <c r="AR205" s="59"/>
      <c r="AS205" s="59"/>
      <c r="AT205" s="6"/>
      <c r="AU205" s="6"/>
      <c r="AV205" s="6"/>
      <c r="AW205" s="6"/>
      <c r="AX205" s="6"/>
      <c r="AY205" s="6"/>
      <c r="AZ205" s="64"/>
      <c r="BA205" s="6"/>
      <c r="BB205" s="6"/>
      <c r="BC205" s="65"/>
    </row>
    <row r="206" spans="1:55" ht="57.6" hidden="1">
      <c r="A206" s="52" t="str">
        <f t="shared" ca="1" si="21"/>
        <v>Ok</v>
      </c>
      <c r="B206" s="53" t="str">
        <f t="shared" si="22"/>
        <v>Ok</v>
      </c>
      <c r="C206" s="53" t="str">
        <f t="shared" ca="1" si="23"/>
        <v>Ok</v>
      </c>
      <c r="D206" s="54">
        <f t="shared" si="24"/>
        <v>43382</v>
      </c>
      <c r="E206" s="196"/>
      <c r="F206" s="130">
        <v>457</v>
      </c>
      <c r="G206" s="32" t="s">
        <v>1188</v>
      </c>
      <c r="H206" s="91" t="s">
        <v>57</v>
      </c>
      <c r="I206" s="5" t="s">
        <v>83</v>
      </c>
      <c r="J206" s="2" t="s">
        <v>84</v>
      </c>
      <c r="K206" s="6" t="s">
        <v>105</v>
      </c>
      <c r="L206" s="79" t="s">
        <v>1189</v>
      </c>
      <c r="M206" s="66"/>
      <c r="N206" s="10" t="s">
        <v>124</v>
      </c>
      <c r="O206" s="25" t="s">
        <v>103</v>
      </c>
      <c r="P206" s="55" t="s">
        <v>65</v>
      </c>
      <c r="Q206" s="55" t="s">
        <v>1190</v>
      </c>
      <c r="R206" s="86" t="s">
        <v>1191</v>
      </c>
      <c r="S206" s="56">
        <v>43285</v>
      </c>
      <c r="T206" s="56">
        <v>43285</v>
      </c>
      <c r="U206" s="58" t="s">
        <v>66</v>
      </c>
      <c r="V206" s="178" t="s">
        <v>91</v>
      </c>
      <c r="W206" s="180" t="s">
        <v>92</v>
      </c>
      <c r="X206" s="146" t="s">
        <v>79</v>
      </c>
      <c r="Y206" s="146"/>
      <c r="Z206" s="146"/>
      <c r="AA206" s="88"/>
      <c r="AB206" s="59">
        <v>43293</v>
      </c>
      <c r="AC206" s="6">
        <v>43382</v>
      </c>
      <c r="AD206" s="6" t="s">
        <v>70</v>
      </c>
      <c r="AE206" s="61"/>
      <c r="AF206" s="6"/>
      <c r="AG206" s="6"/>
      <c r="AH206" s="9"/>
      <c r="AI206" s="6"/>
      <c r="AJ206" s="63"/>
      <c r="AK206" s="63"/>
      <c r="AL206" s="62"/>
      <c r="AM206" s="62"/>
      <c r="AN206" s="62"/>
      <c r="AO206" s="62"/>
      <c r="AP206" s="62"/>
      <c r="AQ206" s="11"/>
      <c r="AR206" s="59"/>
      <c r="AS206" s="59"/>
      <c r="AT206" s="6"/>
      <c r="AU206" s="6"/>
      <c r="AV206" s="6"/>
      <c r="AW206" s="6"/>
      <c r="AX206" s="6"/>
      <c r="AY206" s="6"/>
      <c r="AZ206" s="64"/>
      <c r="BA206" s="6"/>
      <c r="BB206" s="6"/>
      <c r="BC206" s="65"/>
    </row>
    <row r="207" spans="1:55" ht="86.4" hidden="1">
      <c r="A207" s="52" t="str">
        <f t="shared" ca="1" si="21"/>
        <v>Ok</v>
      </c>
      <c r="B207" s="53" t="str">
        <f t="shared" si="22"/>
        <v>Ok</v>
      </c>
      <c r="C207" s="53" t="str">
        <f t="shared" ca="1" si="23"/>
        <v>Ok</v>
      </c>
      <c r="D207" s="54">
        <f t="shared" si="24"/>
        <v>44993</v>
      </c>
      <c r="E207" s="308" t="s">
        <v>4015</v>
      </c>
      <c r="F207" s="310">
        <v>1378</v>
      </c>
      <c r="G207" s="313" t="s">
        <v>4838</v>
      </c>
      <c r="H207" s="320" t="s">
        <v>57</v>
      </c>
      <c r="I207" s="171" t="s">
        <v>588</v>
      </c>
      <c r="J207" s="326" t="s">
        <v>506</v>
      </c>
      <c r="K207" s="67" t="s">
        <v>74</v>
      </c>
      <c r="L207" s="332" t="s">
        <v>4864</v>
      </c>
      <c r="M207" s="338" t="s">
        <v>4015</v>
      </c>
      <c r="N207" s="10" t="s">
        <v>124</v>
      </c>
      <c r="O207" s="344" t="s">
        <v>1497</v>
      </c>
      <c r="P207" s="55" t="s">
        <v>65</v>
      </c>
      <c r="Q207" s="55" t="s">
        <v>4349</v>
      </c>
      <c r="R207" s="357" t="s">
        <v>4849</v>
      </c>
      <c r="S207" s="367">
        <v>43859</v>
      </c>
      <c r="T207" s="56">
        <v>44987</v>
      </c>
      <c r="U207" s="78" t="s">
        <v>100</v>
      </c>
      <c r="V207" s="197" t="s">
        <v>218</v>
      </c>
      <c r="W207" s="181"/>
      <c r="X207" s="147" t="s">
        <v>156</v>
      </c>
      <c r="Y207" s="373" t="s">
        <v>80</v>
      </c>
      <c r="Z207" s="373"/>
      <c r="AA207" s="375" t="s">
        <v>5190</v>
      </c>
      <c r="AB207" s="59">
        <v>43859</v>
      </c>
      <c r="AC207" s="6">
        <v>44993</v>
      </c>
      <c r="AD207" s="67" t="s">
        <v>70</v>
      </c>
      <c r="AE207" s="382" t="s">
        <v>4015</v>
      </c>
      <c r="AF207" s="384" t="s">
        <v>4015</v>
      </c>
      <c r="AG207" s="384" t="s">
        <v>4015</v>
      </c>
      <c r="AH207" s="384" t="s">
        <v>4015</v>
      </c>
      <c r="AI207" s="384" t="s">
        <v>4015</v>
      </c>
      <c r="AJ207" s="387" t="s">
        <v>4015</v>
      </c>
      <c r="AK207" s="387" t="s">
        <v>4015</v>
      </c>
      <c r="AL207" s="384" t="s">
        <v>4015</v>
      </c>
      <c r="AM207" s="384" t="s">
        <v>4015</v>
      </c>
      <c r="AN207" s="384" t="s">
        <v>4015</v>
      </c>
      <c r="AO207" s="384" t="s">
        <v>4015</v>
      </c>
      <c r="AP207" s="384" t="s">
        <v>4015</v>
      </c>
      <c r="AQ207" s="394" t="s">
        <v>4015</v>
      </c>
      <c r="AR207" s="396" t="s">
        <v>4015</v>
      </c>
      <c r="AS207" s="396" t="s">
        <v>4015</v>
      </c>
      <c r="AT207" s="384" t="s">
        <v>4015</v>
      </c>
      <c r="AU207" s="384" t="s">
        <v>4015</v>
      </c>
      <c r="AV207" s="384" t="s">
        <v>4015</v>
      </c>
      <c r="AW207" s="384" t="s">
        <v>4015</v>
      </c>
      <c r="AX207" s="384" t="s">
        <v>4015</v>
      </c>
      <c r="AY207" s="384" t="s">
        <v>4015</v>
      </c>
      <c r="AZ207" s="387" t="s">
        <v>4015</v>
      </c>
      <c r="BA207" s="384" t="s">
        <v>4015</v>
      </c>
      <c r="BB207" s="384" t="s">
        <v>4015</v>
      </c>
      <c r="BC207" s="398" t="s">
        <v>4015</v>
      </c>
    </row>
    <row r="208" spans="1:55" ht="28.8" hidden="1">
      <c r="A208" s="52" t="str">
        <f t="shared" ca="1" si="21"/>
        <v>Ok</v>
      </c>
      <c r="B208" s="53" t="str">
        <f t="shared" si="22"/>
        <v>Ok</v>
      </c>
      <c r="C208" s="53" t="str">
        <f t="shared" ca="1" si="23"/>
        <v>Ok</v>
      </c>
      <c r="D208" s="54">
        <f t="shared" si="24"/>
        <v>43382</v>
      </c>
      <c r="E208" s="196"/>
      <c r="F208" s="130">
        <v>497</v>
      </c>
      <c r="G208" s="32" t="s">
        <v>1198</v>
      </c>
      <c r="H208" s="91" t="s">
        <v>57</v>
      </c>
      <c r="I208" s="5" t="s">
        <v>58</v>
      </c>
      <c r="J208" s="2" t="s">
        <v>59</v>
      </c>
      <c r="K208" s="6" t="s">
        <v>74</v>
      </c>
      <c r="L208" s="79" t="s">
        <v>1199</v>
      </c>
      <c r="M208" s="66"/>
      <c r="N208" s="10" t="s">
        <v>124</v>
      </c>
      <c r="O208" s="25" t="s">
        <v>1200</v>
      </c>
      <c r="P208" s="55" t="s">
        <v>65</v>
      </c>
      <c r="Q208" s="55" t="s">
        <v>1201</v>
      </c>
      <c r="R208" s="86" t="s">
        <v>1202</v>
      </c>
      <c r="S208" s="56">
        <v>43307</v>
      </c>
      <c r="T208" s="56">
        <v>43381</v>
      </c>
      <c r="U208" s="58" t="s">
        <v>66</v>
      </c>
      <c r="V208" s="178" t="s">
        <v>67</v>
      </c>
      <c r="W208" s="180"/>
      <c r="X208" s="146" t="s">
        <v>238</v>
      </c>
      <c r="Y208" s="146"/>
      <c r="Z208" s="146"/>
      <c r="AA208" s="88"/>
      <c r="AB208" s="59">
        <v>43314</v>
      </c>
      <c r="AC208" s="6">
        <v>43382</v>
      </c>
      <c r="AD208" s="6" t="s">
        <v>70</v>
      </c>
      <c r="AE208" s="61"/>
      <c r="AF208" s="6"/>
      <c r="AG208" s="6"/>
      <c r="AH208" s="9"/>
      <c r="AI208" s="6"/>
      <c r="AJ208" s="63"/>
      <c r="AK208" s="63"/>
      <c r="AL208" s="62"/>
      <c r="AM208" s="62"/>
      <c r="AN208" s="62"/>
      <c r="AO208" s="62"/>
      <c r="AP208" s="62"/>
      <c r="AQ208" s="11"/>
      <c r="AR208" s="59"/>
      <c r="AS208" s="59"/>
      <c r="AT208" s="6"/>
      <c r="AU208" s="6"/>
      <c r="AV208" s="6"/>
      <c r="AW208" s="6"/>
      <c r="AX208" s="6"/>
      <c r="AY208" s="6"/>
      <c r="AZ208" s="64"/>
      <c r="BA208" s="6"/>
      <c r="BB208" s="6"/>
      <c r="BC208" s="65"/>
    </row>
    <row r="209" spans="1:55" ht="43.2" hidden="1">
      <c r="A209" s="52" t="str">
        <f t="shared" ca="1" si="21"/>
        <v>Ok</v>
      </c>
      <c r="B209" s="53" t="str">
        <f t="shared" si="22"/>
        <v>Ok</v>
      </c>
      <c r="C209" s="53" t="str">
        <f t="shared" ca="1" si="23"/>
        <v>Ok</v>
      </c>
      <c r="D209" s="54">
        <f t="shared" si="24"/>
        <v>43396</v>
      </c>
      <c r="E209" s="196"/>
      <c r="F209" s="130">
        <v>498</v>
      </c>
      <c r="G209" s="32" t="s">
        <v>1203</v>
      </c>
      <c r="H209" s="91" t="s">
        <v>159</v>
      </c>
      <c r="I209" s="5" t="s">
        <v>396</v>
      </c>
      <c r="J209" s="2" t="s">
        <v>161</v>
      </c>
      <c r="K209" s="6" t="s">
        <v>74</v>
      </c>
      <c r="L209" s="79" t="s">
        <v>1204</v>
      </c>
      <c r="M209" s="66"/>
      <c r="N209" s="10" t="s">
        <v>124</v>
      </c>
      <c r="O209" s="25" t="s">
        <v>102</v>
      </c>
      <c r="P209" s="55" t="s">
        <v>65</v>
      </c>
      <c r="Q209" s="55" t="s">
        <v>1205</v>
      </c>
      <c r="R209" s="86" t="s">
        <v>1206</v>
      </c>
      <c r="S209" s="56">
        <v>43307</v>
      </c>
      <c r="T209" s="56">
        <v>43385</v>
      </c>
      <c r="U209" s="58" t="s">
        <v>66</v>
      </c>
      <c r="V209" s="178" t="s">
        <v>67</v>
      </c>
      <c r="W209" s="180"/>
      <c r="X209" s="146" t="s">
        <v>168</v>
      </c>
      <c r="Y209" s="146"/>
      <c r="Z209" s="146"/>
      <c r="AA209" s="88" t="s">
        <v>1207</v>
      </c>
      <c r="AB209" s="59">
        <v>43314</v>
      </c>
      <c r="AC209" s="6">
        <v>43396</v>
      </c>
      <c r="AD209" s="6" t="s">
        <v>70</v>
      </c>
      <c r="AE209" s="61"/>
      <c r="AF209" s="6"/>
      <c r="AG209" s="6"/>
      <c r="AH209" s="9"/>
      <c r="AI209" s="6"/>
      <c r="AJ209" s="63"/>
      <c r="AK209" s="63"/>
      <c r="AL209" s="62"/>
      <c r="AM209" s="62"/>
      <c r="AN209" s="62"/>
      <c r="AO209" s="62"/>
      <c r="AP209" s="62"/>
      <c r="AQ209" s="11"/>
      <c r="AR209" s="59"/>
      <c r="AS209" s="59"/>
      <c r="AT209" s="6"/>
      <c r="AU209" s="6"/>
      <c r="AV209" s="6"/>
      <c r="AW209" s="6"/>
      <c r="AX209" s="6"/>
      <c r="AY209" s="6"/>
      <c r="AZ209" s="64"/>
      <c r="BA209" s="6"/>
      <c r="BB209" s="6"/>
      <c r="BC209" s="65"/>
    </row>
    <row r="210" spans="1:55" ht="43.2" hidden="1">
      <c r="A210" s="52" t="str">
        <f t="shared" ca="1" si="21"/>
        <v>Ok</v>
      </c>
      <c r="B210" s="53" t="str">
        <f t="shared" si="22"/>
        <v>Ok</v>
      </c>
      <c r="C210" s="53" t="str">
        <f t="shared" ca="1" si="23"/>
        <v>Ok</v>
      </c>
      <c r="D210" s="54">
        <f t="shared" si="24"/>
        <v>43396</v>
      </c>
      <c r="E210" s="196"/>
      <c r="F210" s="130">
        <v>502</v>
      </c>
      <c r="G210" s="32" t="s">
        <v>1208</v>
      </c>
      <c r="H210" s="91" t="s">
        <v>159</v>
      </c>
      <c r="I210" s="5" t="s">
        <v>396</v>
      </c>
      <c r="J210" s="2" t="s">
        <v>161</v>
      </c>
      <c r="K210" s="6" t="s">
        <v>74</v>
      </c>
      <c r="L210" s="79" t="s">
        <v>1209</v>
      </c>
      <c r="M210" s="66"/>
      <c r="N210" s="10" t="s">
        <v>124</v>
      </c>
      <c r="O210" s="25" t="s">
        <v>374</v>
      </c>
      <c r="P210" s="55" t="s">
        <v>165</v>
      </c>
      <c r="Q210" s="55" t="s">
        <v>1210</v>
      </c>
      <c r="R210" s="86" t="s">
        <v>1211</v>
      </c>
      <c r="S210" s="56">
        <v>43311</v>
      </c>
      <c r="T210" s="56">
        <v>43381</v>
      </c>
      <c r="U210" s="58" t="s">
        <v>66</v>
      </c>
      <c r="V210" s="178" t="s">
        <v>67</v>
      </c>
      <c r="W210" s="180"/>
      <c r="X210" s="146" t="s">
        <v>79</v>
      </c>
      <c r="Y210" s="146"/>
      <c r="Z210" s="146"/>
      <c r="AA210" s="88"/>
      <c r="AB210" s="59">
        <v>43314</v>
      </c>
      <c r="AC210" s="6">
        <v>43396</v>
      </c>
      <c r="AD210" s="6" t="s">
        <v>70</v>
      </c>
      <c r="AE210" s="61"/>
      <c r="AF210" s="6"/>
      <c r="AG210" s="6"/>
      <c r="AH210" s="9"/>
      <c r="AI210" s="6"/>
      <c r="AJ210" s="63"/>
      <c r="AK210" s="63"/>
      <c r="AL210" s="62"/>
      <c r="AM210" s="62"/>
      <c r="AN210" s="62"/>
      <c r="AO210" s="62"/>
      <c r="AP210" s="62"/>
      <c r="AQ210" s="11"/>
      <c r="AR210" s="59"/>
      <c r="AS210" s="59"/>
      <c r="AT210" s="6"/>
      <c r="AU210" s="6"/>
      <c r="AV210" s="6"/>
      <c r="AW210" s="6"/>
      <c r="AX210" s="6"/>
      <c r="AY210" s="6"/>
      <c r="AZ210" s="64"/>
      <c r="BA210" s="6"/>
      <c r="BB210" s="6"/>
      <c r="BC210" s="65"/>
    </row>
    <row r="211" spans="1:55" ht="28.8" hidden="1">
      <c r="A211" s="52" t="str">
        <f t="shared" ca="1" si="21"/>
        <v>Ok</v>
      </c>
      <c r="B211" s="53" t="str">
        <f t="shared" si="22"/>
        <v>Ok</v>
      </c>
      <c r="C211" s="53" t="str">
        <f t="shared" ca="1" si="23"/>
        <v>Ok</v>
      </c>
      <c r="D211" s="54">
        <f t="shared" si="24"/>
        <v>43382</v>
      </c>
      <c r="E211" s="196"/>
      <c r="F211" s="130">
        <v>507</v>
      </c>
      <c r="G211" s="32" t="s">
        <v>1212</v>
      </c>
      <c r="H211" s="91" t="s">
        <v>57</v>
      </c>
      <c r="I211" s="5" t="s">
        <v>1213</v>
      </c>
      <c r="J211" s="2" t="s">
        <v>59</v>
      </c>
      <c r="K211" s="6" t="s">
        <v>210</v>
      </c>
      <c r="L211" s="79" t="s">
        <v>1214</v>
      </c>
      <c r="M211" s="66"/>
      <c r="N211" s="10" t="s">
        <v>124</v>
      </c>
      <c r="O211" s="25" t="s">
        <v>374</v>
      </c>
      <c r="P211" s="55" t="s">
        <v>165</v>
      </c>
      <c r="Q211" s="55" t="s">
        <v>1215</v>
      </c>
      <c r="R211" s="86" t="s">
        <v>1216</v>
      </c>
      <c r="S211" s="56">
        <v>43341</v>
      </c>
      <c r="T211" s="56">
        <v>43381</v>
      </c>
      <c r="U211" s="58" t="s">
        <v>66</v>
      </c>
      <c r="V211" s="178" t="s">
        <v>67</v>
      </c>
      <c r="W211" s="180"/>
      <c r="X211" s="146" t="s">
        <v>238</v>
      </c>
      <c r="Y211" s="146"/>
      <c r="Z211" s="146"/>
      <c r="AA211" s="88" t="s">
        <v>1217</v>
      </c>
      <c r="AB211" s="59">
        <v>43349</v>
      </c>
      <c r="AC211" s="6">
        <v>43382</v>
      </c>
      <c r="AD211" s="6" t="s">
        <v>70</v>
      </c>
      <c r="AE211" s="61"/>
      <c r="AF211" s="6"/>
      <c r="AG211" s="6"/>
      <c r="AH211" s="9"/>
      <c r="AI211" s="6"/>
      <c r="AJ211" s="63"/>
      <c r="AK211" s="63"/>
      <c r="AL211" s="62"/>
      <c r="AM211" s="62"/>
      <c r="AN211" s="62"/>
      <c r="AO211" s="62"/>
      <c r="AP211" s="62"/>
      <c r="AQ211" s="11"/>
      <c r="AR211" s="59"/>
      <c r="AS211" s="59"/>
      <c r="AT211" s="6"/>
      <c r="AU211" s="6"/>
      <c r="AV211" s="6"/>
      <c r="AW211" s="6"/>
      <c r="AX211" s="6"/>
      <c r="AY211" s="6"/>
      <c r="AZ211" s="64"/>
      <c r="BA211" s="6"/>
      <c r="BB211" s="6"/>
      <c r="BC211" s="65"/>
    </row>
    <row r="212" spans="1:55" ht="28.8" hidden="1">
      <c r="A212" s="52" t="str">
        <f t="shared" ca="1" si="21"/>
        <v>Ok</v>
      </c>
      <c r="B212" s="53" t="str">
        <f t="shared" si="22"/>
        <v>Ok</v>
      </c>
      <c r="C212" s="53" t="str">
        <f t="shared" ca="1" si="23"/>
        <v>Ok</v>
      </c>
      <c r="D212" s="54">
        <f t="shared" si="24"/>
        <v>43410</v>
      </c>
      <c r="E212" s="196"/>
      <c r="F212" s="130">
        <v>508</v>
      </c>
      <c r="G212" s="32" t="s">
        <v>1218</v>
      </c>
      <c r="H212" s="91" t="s">
        <v>57</v>
      </c>
      <c r="I212" s="5" t="s">
        <v>1219</v>
      </c>
      <c r="J212" s="2" t="s">
        <v>437</v>
      </c>
      <c r="K212" s="6" t="s">
        <v>105</v>
      </c>
      <c r="L212" s="79" t="s">
        <v>1220</v>
      </c>
      <c r="M212" s="66"/>
      <c r="N212" s="10" t="s">
        <v>124</v>
      </c>
      <c r="O212" s="25" t="s">
        <v>1221</v>
      </c>
      <c r="P212" s="55" t="s">
        <v>177</v>
      </c>
      <c r="Q212" s="55" t="s">
        <v>1221</v>
      </c>
      <c r="R212" s="86" t="s">
        <v>1222</v>
      </c>
      <c r="S212" s="56">
        <v>43341</v>
      </c>
      <c r="T212" s="56">
        <v>43410</v>
      </c>
      <c r="U212" s="58" t="s">
        <v>66</v>
      </c>
      <c r="V212" s="178" t="s">
        <v>67</v>
      </c>
      <c r="W212" s="180"/>
      <c r="X212" s="146" t="s">
        <v>143</v>
      </c>
      <c r="Y212" s="146"/>
      <c r="Z212" s="146"/>
      <c r="AA212" s="88" t="s">
        <v>1223</v>
      </c>
      <c r="AB212" s="59">
        <v>43349</v>
      </c>
      <c r="AC212" s="6">
        <v>43410</v>
      </c>
      <c r="AD212" s="6" t="s">
        <v>70</v>
      </c>
      <c r="AE212" s="61"/>
      <c r="AF212" s="6"/>
      <c r="AG212" s="6"/>
      <c r="AH212" s="9"/>
      <c r="AI212" s="6"/>
      <c r="AJ212" s="63"/>
      <c r="AK212" s="63"/>
      <c r="AL212" s="62"/>
      <c r="AM212" s="62"/>
      <c r="AN212" s="62"/>
      <c r="AO212" s="62"/>
      <c r="AP212" s="62"/>
      <c r="AQ212" s="11"/>
      <c r="AR212" s="59"/>
      <c r="AS212" s="59"/>
      <c r="AT212" s="6"/>
      <c r="AU212" s="6"/>
      <c r="AV212" s="6"/>
      <c r="AW212" s="6"/>
      <c r="AX212" s="6"/>
      <c r="AY212" s="6"/>
      <c r="AZ212" s="64"/>
      <c r="BA212" s="6"/>
      <c r="BB212" s="6"/>
      <c r="BC212" s="65"/>
    </row>
    <row r="213" spans="1:55" ht="172.8" hidden="1">
      <c r="A213" s="52" t="str">
        <f t="shared" ca="1" si="21"/>
        <v>Ok</v>
      </c>
      <c r="B213" s="53" t="str">
        <f t="shared" si="22"/>
        <v>Ok</v>
      </c>
      <c r="C213" s="53" t="str">
        <f t="shared" ca="1" si="23"/>
        <v>Ok</v>
      </c>
      <c r="D213" s="54">
        <f t="shared" si="24"/>
        <v>44495</v>
      </c>
      <c r="E213" s="196"/>
      <c r="F213" s="130">
        <v>512</v>
      </c>
      <c r="G213" s="32" t="s">
        <v>1224</v>
      </c>
      <c r="H213" s="91" t="s">
        <v>57</v>
      </c>
      <c r="I213" s="5" t="s">
        <v>324</v>
      </c>
      <c r="J213" s="2" t="s">
        <v>325</v>
      </c>
      <c r="K213" s="6" t="s">
        <v>74</v>
      </c>
      <c r="L213" s="79" t="s">
        <v>1225</v>
      </c>
      <c r="M213" s="66"/>
      <c r="N213" s="10" t="s">
        <v>63</v>
      </c>
      <c r="O213" s="25" t="s">
        <v>1226</v>
      </c>
      <c r="P213" s="55" t="s">
        <v>88</v>
      </c>
      <c r="Q213" s="55" t="s">
        <v>1227</v>
      </c>
      <c r="R213" s="86" t="s">
        <v>1228</v>
      </c>
      <c r="S213" s="56">
        <v>43346</v>
      </c>
      <c r="T213" s="56">
        <v>44490</v>
      </c>
      <c r="U213" s="58" t="s">
        <v>66</v>
      </c>
      <c r="V213" s="178" t="s">
        <v>218</v>
      </c>
      <c r="W213" s="180"/>
      <c r="X213" s="146" t="s">
        <v>101</v>
      </c>
      <c r="Y213" s="146"/>
      <c r="Z213" s="146"/>
      <c r="AA213" s="88" t="s">
        <v>1229</v>
      </c>
      <c r="AB213" s="59">
        <v>43349</v>
      </c>
      <c r="AC213" s="6">
        <v>44495</v>
      </c>
      <c r="AD213" s="6" t="s">
        <v>70</v>
      </c>
      <c r="AE213" s="61"/>
      <c r="AF213" s="6"/>
      <c r="AG213" s="6"/>
      <c r="AH213" s="9"/>
      <c r="AI213" s="6"/>
      <c r="AJ213" s="63"/>
      <c r="AK213" s="63"/>
      <c r="AL213" s="62"/>
      <c r="AM213" s="62"/>
      <c r="AN213" s="62"/>
      <c r="AO213" s="62"/>
      <c r="AP213" s="62"/>
      <c r="AQ213" s="11"/>
      <c r="AR213" s="59"/>
      <c r="AS213" s="59"/>
      <c r="AT213" s="6"/>
      <c r="AU213" s="6"/>
      <c r="AV213" s="6"/>
      <c r="AW213" s="6"/>
      <c r="AX213" s="6"/>
      <c r="AY213" s="6"/>
      <c r="AZ213" s="64"/>
      <c r="BA213" s="6"/>
      <c r="BB213" s="6"/>
      <c r="BC213" s="65"/>
    </row>
    <row r="214" spans="1:55" ht="129.6" hidden="1">
      <c r="A214" s="52" t="str">
        <f t="shared" ca="1" si="21"/>
        <v>Ok</v>
      </c>
      <c r="B214" s="53" t="str">
        <f t="shared" si="22"/>
        <v>Ok</v>
      </c>
      <c r="C214" s="53" t="str">
        <f t="shared" ca="1" si="23"/>
        <v>Ok</v>
      </c>
      <c r="D214" s="54">
        <f t="shared" si="24"/>
        <v>43676</v>
      </c>
      <c r="E214" s="196"/>
      <c r="F214" s="130">
        <v>514</v>
      </c>
      <c r="G214" s="32" t="s">
        <v>1230</v>
      </c>
      <c r="H214" s="91" t="s">
        <v>57</v>
      </c>
      <c r="I214" s="5" t="s">
        <v>1231</v>
      </c>
      <c r="J214" s="2" t="s">
        <v>84</v>
      </c>
      <c r="K214" s="6" t="s">
        <v>545</v>
      </c>
      <c r="L214" s="79" t="s">
        <v>1232</v>
      </c>
      <c r="M214" s="66"/>
      <c r="N214" s="10" t="s">
        <v>124</v>
      </c>
      <c r="O214" s="25" t="s">
        <v>1233</v>
      </c>
      <c r="P214" s="55" t="s">
        <v>88</v>
      </c>
      <c r="Q214" s="55" t="s">
        <v>1234</v>
      </c>
      <c r="R214" s="86" t="s">
        <v>1235</v>
      </c>
      <c r="S214" s="56">
        <v>43346</v>
      </c>
      <c r="T214" s="56">
        <v>43676</v>
      </c>
      <c r="U214" s="58" t="s">
        <v>66</v>
      </c>
      <c r="V214" s="178" t="s">
        <v>91</v>
      </c>
      <c r="W214" s="180" t="s">
        <v>237</v>
      </c>
      <c r="X214" s="146" t="s">
        <v>143</v>
      </c>
      <c r="Y214" s="146"/>
      <c r="Z214" s="146"/>
      <c r="AA214" s="88" t="s">
        <v>1236</v>
      </c>
      <c r="AB214" s="59">
        <v>43671</v>
      </c>
      <c r="AC214" s="6">
        <v>43676</v>
      </c>
      <c r="AD214" s="6" t="s">
        <v>70</v>
      </c>
      <c r="AE214" s="61"/>
      <c r="AF214" s="6"/>
      <c r="AG214" s="6"/>
      <c r="AH214" s="9"/>
      <c r="AI214" s="6"/>
      <c r="AJ214" s="63"/>
      <c r="AK214" s="63"/>
      <c r="AL214" s="62"/>
      <c r="AM214" s="62"/>
      <c r="AN214" s="62"/>
      <c r="AO214" s="62"/>
      <c r="AP214" s="62"/>
      <c r="AQ214" s="11"/>
      <c r="AR214" s="59"/>
      <c r="AS214" s="59"/>
      <c r="AT214" s="6"/>
      <c r="AU214" s="6"/>
      <c r="AV214" s="6"/>
      <c r="AW214" s="6"/>
      <c r="AX214" s="6"/>
      <c r="AY214" s="6"/>
      <c r="AZ214" s="64"/>
      <c r="BA214" s="6"/>
      <c r="BB214" s="6"/>
      <c r="BC214" s="65"/>
    </row>
    <row r="215" spans="1:55" ht="43.2" hidden="1">
      <c r="A215" s="52" t="str">
        <f t="shared" ca="1" si="21"/>
        <v>Ok</v>
      </c>
      <c r="B215" s="53" t="str">
        <f t="shared" si="22"/>
        <v>Ok</v>
      </c>
      <c r="C215" s="53" t="str">
        <f t="shared" ca="1" si="23"/>
        <v>Ok</v>
      </c>
      <c r="D215" s="54">
        <f t="shared" si="24"/>
        <v>43410</v>
      </c>
      <c r="E215" s="196"/>
      <c r="F215" s="130">
        <v>519</v>
      </c>
      <c r="G215" s="32" t="s">
        <v>1237</v>
      </c>
      <c r="H215" s="91" t="s">
        <v>159</v>
      </c>
      <c r="I215" s="5" t="s">
        <v>396</v>
      </c>
      <c r="J215" s="2" t="s">
        <v>161</v>
      </c>
      <c r="K215" s="6" t="s">
        <v>255</v>
      </c>
      <c r="L215" s="79" t="s">
        <v>1238</v>
      </c>
      <c r="M215" s="66"/>
      <c r="N215" s="10" t="s">
        <v>63</v>
      </c>
      <c r="O215" s="25" t="s">
        <v>1239</v>
      </c>
      <c r="P215" s="55" t="s">
        <v>88</v>
      </c>
      <c r="Q215" s="55" t="s">
        <v>1240</v>
      </c>
      <c r="R215" s="86" t="s">
        <v>1241</v>
      </c>
      <c r="S215" s="56">
        <v>43339</v>
      </c>
      <c r="T215" s="56">
        <v>43339</v>
      </c>
      <c r="U215" s="58" t="s">
        <v>66</v>
      </c>
      <c r="V215" s="178" t="s">
        <v>67</v>
      </c>
      <c r="W215" s="180"/>
      <c r="X215" s="146" t="s">
        <v>168</v>
      </c>
      <c r="Y215" s="146"/>
      <c r="Z215" s="146"/>
      <c r="AA215" s="88" t="s">
        <v>1242</v>
      </c>
      <c r="AB215" s="59">
        <v>43349</v>
      </c>
      <c r="AC215" s="6">
        <v>43410</v>
      </c>
      <c r="AD215" s="6" t="s">
        <v>70</v>
      </c>
      <c r="AE215" s="61"/>
      <c r="AF215" s="6"/>
      <c r="AG215" s="6"/>
      <c r="AH215" s="9"/>
      <c r="AI215" s="6"/>
      <c r="AJ215" s="63"/>
      <c r="AK215" s="63"/>
      <c r="AL215" s="62"/>
      <c r="AM215" s="62"/>
      <c r="AN215" s="62"/>
      <c r="AO215" s="62"/>
      <c r="AP215" s="62"/>
      <c r="AQ215" s="11"/>
      <c r="AR215" s="59"/>
      <c r="AS215" s="59"/>
      <c r="AT215" s="6"/>
      <c r="AU215" s="6"/>
      <c r="AV215" s="6"/>
      <c r="AW215" s="6"/>
      <c r="AX215" s="6"/>
      <c r="AY215" s="6"/>
      <c r="AZ215" s="64"/>
      <c r="BA215" s="6"/>
      <c r="BB215" s="6"/>
      <c r="BC215" s="65"/>
    </row>
    <row r="216" spans="1:55" ht="28.8" hidden="1">
      <c r="A216" s="52" t="str">
        <f t="shared" ca="1" si="21"/>
        <v>Ok</v>
      </c>
      <c r="B216" s="53" t="str">
        <f t="shared" si="22"/>
        <v>Ok</v>
      </c>
      <c r="C216" s="53" t="str">
        <f t="shared" ca="1" si="23"/>
        <v>Ok</v>
      </c>
      <c r="D216" s="54">
        <f t="shared" si="24"/>
        <v>45404</v>
      </c>
      <c r="E216" s="196"/>
      <c r="F216" s="130">
        <v>1866</v>
      </c>
      <c r="G216" s="32" t="s">
        <v>3089</v>
      </c>
      <c r="H216" s="91" t="s">
        <v>57</v>
      </c>
      <c r="I216" s="5" t="s">
        <v>909</v>
      </c>
      <c r="J216" s="2" t="s">
        <v>183</v>
      </c>
      <c r="K216" s="6" t="s">
        <v>74</v>
      </c>
      <c r="L216" s="127" t="s">
        <v>6086</v>
      </c>
      <c r="M216" s="66"/>
      <c r="N216" s="10" t="s">
        <v>124</v>
      </c>
      <c r="O216" s="25" t="s">
        <v>97</v>
      </c>
      <c r="P216" s="55" t="s">
        <v>97</v>
      </c>
      <c r="Q216" s="55" t="s">
        <v>3090</v>
      </c>
      <c r="R216" s="86" t="s">
        <v>3091</v>
      </c>
      <c r="S216" s="56">
        <v>44253</v>
      </c>
      <c r="T216" s="56">
        <v>45404</v>
      </c>
      <c r="U216" s="174" t="s">
        <v>66</v>
      </c>
      <c r="V216" s="178" t="s">
        <v>218</v>
      </c>
      <c r="W216" s="180"/>
      <c r="X216" s="146" t="s">
        <v>143</v>
      </c>
      <c r="Y216" s="146" t="s">
        <v>80</v>
      </c>
      <c r="Z216" s="146"/>
      <c r="AA216" s="88" t="s">
        <v>8727</v>
      </c>
      <c r="AB216" s="59">
        <v>44260</v>
      </c>
      <c r="AC216" s="67">
        <v>45404</v>
      </c>
      <c r="AD216" s="67" t="s">
        <v>70</v>
      </c>
      <c r="AE216" s="61"/>
      <c r="AF216" s="6"/>
      <c r="AG216" s="6"/>
      <c r="AH216" s="9"/>
      <c r="AI216" s="6"/>
      <c r="AJ216" s="63"/>
      <c r="AK216" s="63"/>
      <c r="AL216" s="62"/>
      <c r="AM216" s="62"/>
      <c r="AN216" s="62"/>
      <c r="AO216" s="62"/>
      <c r="AP216" s="62"/>
      <c r="AQ216" s="11"/>
      <c r="AR216" s="59"/>
      <c r="AS216" s="59"/>
      <c r="AT216" s="6"/>
      <c r="AU216" s="6"/>
      <c r="AV216" s="6"/>
      <c r="AW216" s="6"/>
      <c r="AX216" s="6"/>
      <c r="AY216" s="6"/>
      <c r="AZ216" s="64"/>
      <c r="BA216" s="6"/>
      <c r="BB216" s="6"/>
      <c r="BC216" s="65"/>
    </row>
    <row r="217" spans="1:55" ht="28.8" hidden="1">
      <c r="A217" s="52" t="str">
        <f t="shared" ca="1" si="21"/>
        <v>Ok</v>
      </c>
      <c r="B217" s="53" t="str">
        <f t="shared" si="22"/>
        <v>Ok</v>
      </c>
      <c r="C217" s="53" t="str">
        <f t="shared" ca="1" si="23"/>
        <v>Ok</v>
      </c>
      <c r="D217" s="54">
        <f t="shared" si="24"/>
        <v>43374</v>
      </c>
      <c r="E217" s="196"/>
      <c r="F217" s="130">
        <v>551</v>
      </c>
      <c r="G217" s="32" t="s">
        <v>1248</v>
      </c>
      <c r="H217" s="91" t="s">
        <v>57</v>
      </c>
      <c r="I217" s="5" t="s">
        <v>1249</v>
      </c>
      <c r="J217" s="2" t="s">
        <v>122</v>
      </c>
      <c r="K217" s="6" t="s">
        <v>105</v>
      </c>
      <c r="L217" s="79" t="s">
        <v>1250</v>
      </c>
      <c r="M217" s="66"/>
      <c r="N217" s="10" t="s">
        <v>124</v>
      </c>
      <c r="O217" s="25" t="s">
        <v>1251</v>
      </c>
      <c r="P217" s="55" t="s">
        <v>245</v>
      </c>
      <c r="Q217" s="55" t="s">
        <v>1252</v>
      </c>
      <c r="R217" s="86" t="s">
        <v>1253</v>
      </c>
      <c r="S217" s="56">
        <v>43357</v>
      </c>
      <c r="T217" s="56">
        <v>43357</v>
      </c>
      <c r="U217" s="58" t="s">
        <v>66</v>
      </c>
      <c r="V217" s="178" t="s">
        <v>67</v>
      </c>
      <c r="W217" s="180"/>
      <c r="X217" s="146" t="s">
        <v>168</v>
      </c>
      <c r="Y217" s="146"/>
      <c r="Z217" s="146"/>
      <c r="AA217" s="88" t="s">
        <v>1254</v>
      </c>
      <c r="AB217" s="59">
        <v>43363</v>
      </c>
      <c r="AC217" s="6">
        <v>43374</v>
      </c>
      <c r="AD217" s="6" t="s">
        <v>70</v>
      </c>
      <c r="AE217" s="61"/>
      <c r="AF217" s="6"/>
      <c r="AG217" s="6"/>
      <c r="AH217" s="9"/>
      <c r="AI217" s="6"/>
      <c r="AJ217" s="63"/>
      <c r="AK217" s="63"/>
      <c r="AL217" s="62"/>
      <c r="AM217" s="62"/>
      <c r="AN217" s="62"/>
      <c r="AO217" s="62"/>
      <c r="AP217" s="62"/>
      <c r="AQ217" s="11"/>
      <c r="AR217" s="59"/>
      <c r="AS217" s="59"/>
      <c r="AT217" s="6"/>
      <c r="AU217" s="6"/>
      <c r="AV217" s="6"/>
      <c r="AW217" s="6"/>
      <c r="AX217" s="6"/>
      <c r="AY217" s="6"/>
      <c r="AZ217" s="64"/>
      <c r="BA217" s="6"/>
      <c r="BB217" s="6"/>
      <c r="BC217" s="65"/>
    </row>
    <row r="218" spans="1:55" ht="28.8" hidden="1">
      <c r="A218" s="52" t="str">
        <f t="shared" ca="1" si="21"/>
        <v>Ok</v>
      </c>
      <c r="B218" s="53" t="str">
        <f t="shared" si="22"/>
        <v>Ok</v>
      </c>
      <c r="C218" s="53" t="str">
        <f t="shared" ca="1" si="23"/>
        <v>Ok</v>
      </c>
      <c r="D218" s="54">
        <f t="shared" si="24"/>
        <v>43374</v>
      </c>
      <c r="E218" s="196"/>
      <c r="F218" s="130">
        <v>552</v>
      </c>
      <c r="G218" s="32" t="s">
        <v>1255</v>
      </c>
      <c r="H218" s="91" t="s">
        <v>57</v>
      </c>
      <c r="I218" s="5" t="s">
        <v>1106</v>
      </c>
      <c r="J218" s="2" t="s">
        <v>130</v>
      </c>
      <c r="K218" s="6" t="s">
        <v>105</v>
      </c>
      <c r="L218" s="79" t="s">
        <v>1256</v>
      </c>
      <c r="M218" s="66"/>
      <c r="N218" s="10" t="s">
        <v>124</v>
      </c>
      <c r="O218" s="25" t="s">
        <v>1251</v>
      </c>
      <c r="P218" s="55" t="s">
        <v>245</v>
      </c>
      <c r="Q218" s="55" t="s">
        <v>1252</v>
      </c>
      <c r="R218" s="86" t="s">
        <v>1253</v>
      </c>
      <c r="S218" s="56">
        <v>43357</v>
      </c>
      <c r="T218" s="56">
        <v>43357</v>
      </c>
      <c r="U218" s="58" t="s">
        <v>66</v>
      </c>
      <c r="V218" s="178" t="s">
        <v>67</v>
      </c>
      <c r="W218" s="180"/>
      <c r="X218" s="146" t="s">
        <v>168</v>
      </c>
      <c r="Y218" s="146"/>
      <c r="Z218" s="146"/>
      <c r="AA218" s="88" t="s">
        <v>1257</v>
      </c>
      <c r="AB218" s="59">
        <v>43363</v>
      </c>
      <c r="AC218" s="6">
        <v>43374</v>
      </c>
      <c r="AD218" s="6" t="s">
        <v>70</v>
      </c>
      <c r="AE218" s="61"/>
      <c r="AF218" s="6"/>
      <c r="AG218" s="6"/>
      <c r="AH218" s="9"/>
      <c r="AI218" s="6"/>
      <c r="AJ218" s="63"/>
      <c r="AK218" s="63"/>
      <c r="AL218" s="62"/>
      <c r="AM218" s="62"/>
      <c r="AN218" s="62"/>
      <c r="AO218" s="62"/>
      <c r="AP218" s="62"/>
      <c r="AQ218" s="11"/>
      <c r="AR218" s="59"/>
      <c r="AS218" s="59"/>
      <c r="AT218" s="6"/>
      <c r="AU218" s="6"/>
      <c r="AV218" s="6"/>
      <c r="AW218" s="6"/>
      <c r="AX218" s="6"/>
      <c r="AY218" s="6"/>
      <c r="AZ218" s="64"/>
      <c r="BA218" s="6"/>
      <c r="BB218" s="6"/>
      <c r="BC218" s="65"/>
    </row>
    <row r="219" spans="1:55" ht="28.8" hidden="1">
      <c r="A219" s="52" t="str">
        <f t="shared" ca="1" si="21"/>
        <v>Ok</v>
      </c>
      <c r="B219" s="53" t="str">
        <f t="shared" si="22"/>
        <v>Ok</v>
      </c>
      <c r="C219" s="53" t="str">
        <f t="shared" ca="1" si="23"/>
        <v>Ok</v>
      </c>
      <c r="D219" s="54">
        <f t="shared" si="24"/>
        <v>43374</v>
      </c>
      <c r="E219" s="196"/>
      <c r="F219" s="130">
        <v>553</v>
      </c>
      <c r="G219" s="32" t="s">
        <v>1258</v>
      </c>
      <c r="H219" s="91" t="s">
        <v>57</v>
      </c>
      <c r="I219" s="5" t="s">
        <v>146</v>
      </c>
      <c r="J219" s="2" t="s">
        <v>59</v>
      </c>
      <c r="K219" s="6" t="s">
        <v>105</v>
      </c>
      <c r="L219" s="79" t="s">
        <v>1259</v>
      </c>
      <c r="M219" s="66"/>
      <c r="N219" s="10" t="s">
        <v>124</v>
      </c>
      <c r="O219" s="25" t="s">
        <v>1260</v>
      </c>
      <c r="P219" s="55" t="s">
        <v>165</v>
      </c>
      <c r="Q219" s="55" t="s">
        <v>1261</v>
      </c>
      <c r="R219" s="86" t="s">
        <v>1262</v>
      </c>
      <c r="S219" s="56">
        <v>43357</v>
      </c>
      <c r="T219" s="56">
        <v>43357</v>
      </c>
      <c r="U219" s="58" t="s">
        <v>66</v>
      </c>
      <c r="V219" s="178" t="s">
        <v>67</v>
      </c>
      <c r="W219" s="180"/>
      <c r="X219" s="146" t="s">
        <v>143</v>
      </c>
      <c r="Y219" s="146"/>
      <c r="Z219" s="146"/>
      <c r="AA219" s="88"/>
      <c r="AB219" s="59">
        <v>43363</v>
      </c>
      <c r="AC219" s="6">
        <v>43374</v>
      </c>
      <c r="AD219" s="6" t="s">
        <v>70</v>
      </c>
      <c r="AE219" s="61"/>
      <c r="AF219" s="6"/>
      <c r="AG219" s="6"/>
      <c r="AH219" s="9"/>
      <c r="AI219" s="6"/>
      <c r="AJ219" s="63"/>
      <c r="AK219" s="63"/>
      <c r="AL219" s="62"/>
      <c r="AM219" s="62"/>
      <c r="AN219" s="62"/>
      <c r="AO219" s="62"/>
      <c r="AP219" s="62"/>
      <c r="AQ219" s="11"/>
      <c r="AR219" s="59"/>
      <c r="AS219" s="59"/>
      <c r="AT219" s="6"/>
      <c r="AU219" s="6"/>
      <c r="AV219" s="6"/>
      <c r="AW219" s="6"/>
      <c r="AX219" s="6"/>
      <c r="AY219" s="6"/>
      <c r="AZ219" s="64"/>
      <c r="BA219" s="6"/>
      <c r="BB219" s="6"/>
      <c r="BC219" s="65"/>
    </row>
    <row r="220" spans="1:55" ht="100.8" hidden="1">
      <c r="A220" s="52" t="str">
        <f t="shared" ca="1" si="21"/>
        <v>Ok</v>
      </c>
      <c r="B220" s="53" t="str">
        <f t="shared" si="22"/>
        <v>Ok</v>
      </c>
      <c r="C220" s="53" t="str">
        <f t="shared" ca="1" si="23"/>
        <v>Ok</v>
      </c>
      <c r="D220" s="54">
        <f t="shared" si="24"/>
        <v>45042</v>
      </c>
      <c r="E220" s="196"/>
      <c r="F220" s="130">
        <v>554</v>
      </c>
      <c r="G220" s="32" t="s">
        <v>1263</v>
      </c>
      <c r="H220" s="91" t="s">
        <v>57</v>
      </c>
      <c r="I220" s="5" t="s">
        <v>471</v>
      </c>
      <c r="J220" s="2" t="s">
        <v>308</v>
      </c>
      <c r="K220" s="6" t="s">
        <v>105</v>
      </c>
      <c r="L220" s="79" t="s">
        <v>1264</v>
      </c>
      <c r="M220" s="66"/>
      <c r="N220" s="10" t="s">
        <v>124</v>
      </c>
      <c r="O220" s="25" t="s">
        <v>103</v>
      </c>
      <c r="P220" s="55" t="s">
        <v>65</v>
      </c>
      <c r="Q220" s="55" t="s">
        <v>4248</v>
      </c>
      <c r="R220" s="86" t="s">
        <v>4249</v>
      </c>
      <c r="S220" s="56">
        <v>43357</v>
      </c>
      <c r="T220" s="56">
        <v>45036</v>
      </c>
      <c r="U220" s="58" t="s">
        <v>66</v>
      </c>
      <c r="V220" s="178" t="s">
        <v>218</v>
      </c>
      <c r="W220" s="180"/>
      <c r="X220" s="147" t="s">
        <v>365</v>
      </c>
      <c r="Y220" s="146"/>
      <c r="Z220" s="146"/>
      <c r="AA220" s="88" t="s">
        <v>5472</v>
      </c>
      <c r="AB220" s="59">
        <v>43363</v>
      </c>
      <c r="AC220" s="6">
        <v>45042</v>
      </c>
      <c r="AD220" s="67" t="s">
        <v>70</v>
      </c>
      <c r="AE220" s="61"/>
      <c r="AF220" s="6"/>
      <c r="AG220" s="6"/>
      <c r="AH220" s="9"/>
      <c r="AI220" s="6"/>
      <c r="AJ220" s="63"/>
      <c r="AK220" s="63"/>
      <c r="AL220" s="62"/>
      <c r="AM220" s="62"/>
      <c r="AN220" s="62"/>
      <c r="AO220" s="62"/>
      <c r="AP220" s="62"/>
      <c r="AQ220" s="11"/>
      <c r="AR220" s="59"/>
      <c r="AS220" s="59"/>
      <c r="AT220" s="6"/>
      <c r="AU220" s="6"/>
      <c r="AV220" s="6"/>
      <c r="AW220" s="6"/>
      <c r="AX220" s="6"/>
      <c r="AY220" s="6"/>
      <c r="AZ220" s="64"/>
      <c r="BA220" s="6"/>
      <c r="BB220" s="6"/>
      <c r="BC220" s="65"/>
    </row>
    <row r="221" spans="1:55" ht="43.2" hidden="1">
      <c r="A221" s="52" t="str">
        <f t="shared" ca="1" si="21"/>
        <v>Ok</v>
      </c>
      <c r="B221" s="53" t="str">
        <f t="shared" si="22"/>
        <v>Ok</v>
      </c>
      <c r="C221" s="53" t="str">
        <f t="shared" ca="1" si="23"/>
        <v>Ok</v>
      </c>
      <c r="D221" s="54">
        <f t="shared" si="24"/>
        <v>43374</v>
      </c>
      <c r="E221" s="196"/>
      <c r="F221" s="130">
        <v>555</v>
      </c>
      <c r="G221" s="32" t="s">
        <v>1265</v>
      </c>
      <c r="H221" s="91" t="s">
        <v>57</v>
      </c>
      <c r="I221" s="5" t="s">
        <v>58</v>
      </c>
      <c r="J221" s="2" t="s">
        <v>59</v>
      </c>
      <c r="K221" s="6" t="s">
        <v>105</v>
      </c>
      <c r="L221" s="79" t="s">
        <v>1266</v>
      </c>
      <c r="M221" s="66"/>
      <c r="N221" s="10" t="s">
        <v>124</v>
      </c>
      <c r="O221" s="25" t="s">
        <v>1267</v>
      </c>
      <c r="P221" s="55" t="s">
        <v>88</v>
      </c>
      <c r="Q221" s="55" t="s">
        <v>1268</v>
      </c>
      <c r="R221" s="86" t="s">
        <v>1269</v>
      </c>
      <c r="S221" s="56">
        <v>43369</v>
      </c>
      <c r="T221" s="56">
        <v>43369</v>
      </c>
      <c r="U221" s="58" t="s">
        <v>66</v>
      </c>
      <c r="V221" s="178" t="s">
        <v>67</v>
      </c>
      <c r="W221" s="180"/>
      <c r="X221" s="146" t="s">
        <v>143</v>
      </c>
      <c r="Y221" s="146"/>
      <c r="Z221" s="146"/>
      <c r="AA221" s="88"/>
      <c r="AB221" s="59">
        <v>43370</v>
      </c>
      <c r="AC221" s="6">
        <v>43374</v>
      </c>
      <c r="AD221" s="6" t="s">
        <v>70</v>
      </c>
      <c r="AE221" s="61"/>
      <c r="AF221" s="6"/>
      <c r="AG221" s="6"/>
      <c r="AH221" s="9"/>
      <c r="AI221" s="6"/>
      <c r="AJ221" s="63"/>
      <c r="AK221" s="63"/>
      <c r="AL221" s="62"/>
      <c r="AM221" s="62"/>
      <c r="AN221" s="62"/>
      <c r="AO221" s="62"/>
      <c r="AP221" s="62"/>
      <c r="AQ221" s="11"/>
      <c r="AR221" s="59"/>
      <c r="AS221" s="59"/>
      <c r="AT221" s="6"/>
      <c r="AU221" s="6"/>
      <c r="AV221" s="6"/>
      <c r="AW221" s="6"/>
      <c r="AX221" s="6"/>
      <c r="AY221" s="6"/>
      <c r="AZ221" s="64"/>
      <c r="BA221" s="6"/>
      <c r="BB221" s="6"/>
      <c r="BC221" s="65"/>
    </row>
    <row r="222" spans="1:55" ht="86.4" hidden="1">
      <c r="A222" s="52" t="str">
        <f t="shared" ca="1" si="21"/>
        <v>Ok</v>
      </c>
      <c r="B222" s="53" t="str">
        <f t="shared" si="22"/>
        <v>Ok</v>
      </c>
      <c r="C222" s="53" t="str">
        <f t="shared" ca="1" si="23"/>
        <v>Ok</v>
      </c>
      <c r="D222" s="54">
        <f t="shared" si="24"/>
        <v>44984</v>
      </c>
      <c r="E222" s="308" t="s">
        <v>4015</v>
      </c>
      <c r="F222" s="310">
        <v>2470</v>
      </c>
      <c r="G222" s="313" t="s">
        <v>4525</v>
      </c>
      <c r="H222" s="320" t="s">
        <v>57</v>
      </c>
      <c r="I222" s="171" t="s">
        <v>1951</v>
      </c>
      <c r="J222" s="326" t="s">
        <v>59</v>
      </c>
      <c r="K222" s="67" t="s">
        <v>210</v>
      </c>
      <c r="L222" s="332" t="s">
        <v>4559</v>
      </c>
      <c r="M222" s="338" t="s">
        <v>4015</v>
      </c>
      <c r="N222" s="10" t="s">
        <v>63</v>
      </c>
      <c r="O222" s="25" t="s">
        <v>4533</v>
      </c>
      <c r="P222" s="55" t="s">
        <v>88</v>
      </c>
      <c r="Q222" s="55" t="s">
        <v>5220</v>
      </c>
      <c r="R222" s="357" t="s">
        <v>4560</v>
      </c>
      <c r="S222" s="367">
        <v>44757</v>
      </c>
      <c r="T222" s="369">
        <v>44984</v>
      </c>
      <c r="U222" s="78" t="s">
        <v>66</v>
      </c>
      <c r="V222" s="197" t="s">
        <v>218</v>
      </c>
      <c r="W222" s="181"/>
      <c r="X222" s="147" t="s">
        <v>365</v>
      </c>
      <c r="Y222" s="373" t="s">
        <v>80</v>
      </c>
      <c r="Z222" s="373"/>
      <c r="AA222" s="375" t="s">
        <v>5315</v>
      </c>
      <c r="AB222" s="59">
        <v>44757</v>
      </c>
      <c r="AC222" s="6">
        <v>44984</v>
      </c>
      <c r="AD222" s="67" t="s">
        <v>70</v>
      </c>
      <c r="AE222" s="382" t="s">
        <v>4015</v>
      </c>
      <c r="AF222" s="384" t="s">
        <v>4015</v>
      </c>
      <c r="AG222" s="384" t="s">
        <v>4015</v>
      </c>
      <c r="AH222" s="384" t="s">
        <v>4015</v>
      </c>
      <c r="AI222" s="384" t="s">
        <v>4015</v>
      </c>
      <c r="AJ222" s="387" t="s">
        <v>4015</v>
      </c>
      <c r="AK222" s="387" t="s">
        <v>4015</v>
      </c>
      <c r="AL222" s="384" t="s">
        <v>4015</v>
      </c>
      <c r="AM222" s="384" t="s">
        <v>4015</v>
      </c>
      <c r="AN222" s="384" t="s">
        <v>4015</v>
      </c>
      <c r="AO222" s="384" t="s">
        <v>4015</v>
      </c>
      <c r="AP222" s="384" t="s">
        <v>4015</v>
      </c>
      <c r="AQ222" s="394" t="s">
        <v>4015</v>
      </c>
      <c r="AR222" s="396" t="s">
        <v>4015</v>
      </c>
      <c r="AS222" s="396" t="s">
        <v>4015</v>
      </c>
      <c r="AT222" s="384" t="s">
        <v>4015</v>
      </c>
      <c r="AU222" s="384" t="s">
        <v>4015</v>
      </c>
      <c r="AV222" s="384" t="s">
        <v>4015</v>
      </c>
      <c r="AW222" s="384" t="s">
        <v>4015</v>
      </c>
      <c r="AX222" s="384" t="s">
        <v>4015</v>
      </c>
      <c r="AY222" s="384" t="s">
        <v>4015</v>
      </c>
      <c r="AZ222" s="387" t="s">
        <v>4015</v>
      </c>
      <c r="BA222" s="384" t="s">
        <v>4015</v>
      </c>
      <c r="BB222" s="384" t="s">
        <v>4015</v>
      </c>
      <c r="BC222" s="398" t="s">
        <v>4015</v>
      </c>
    </row>
    <row r="223" spans="1:55" ht="259.2" hidden="1">
      <c r="A223" s="52" t="str">
        <f t="shared" ca="1" si="21"/>
        <v>Ok</v>
      </c>
      <c r="B223" s="53" t="str">
        <f t="shared" si="22"/>
        <v>Ok</v>
      </c>
      <c r="C223" s="53" t="str">
        <f t="shared" ca="1" si="23"/>
        <v>Ok</v>
      </c>
      <c r="D223" s="54">
        <f t="shared" si="24"/>
        <v>45355</v>
      </c>
      <c r="E223" s="308" t="s">
        <v>4015</v>
      </c>
      <c r="F223" s="310">
        <v>2558</v>
      </c>
      <c r="G223" s="313" t="s">
        <v>4926</v>
      </c>
      <c r="H223" s="320" t="s">
        <v>57</v>
      </c>
      <c r="I223" s="171" t="s">
        <v>1249</v>
      </c>
      <c r="J223" s="326" t="s">
        <v>122</v>
      </c>
      <c r="K223" s="67" t="s">
        <v>74</v>
      </c>
      <c r="L223" s="336" t="s">
        <v>6378</v>
      </c>
      <c r="M223" s="338" t="s">
        <v>4015</v>
      </c>
      <c r="N223" s="10" t="s">
        <v>63</v>
      </c>
      <c r="O223" s="344" t="s">
        <v>4934</v>
      </c>
      <c r="P223" s="55" t="s">
        <v>245</v>
      </c>
      <c r="Q223" s="351" t="s">
        <v>4952</v>
      </c>
      <c r="R223" s="357" t="s">
        <v>4953</v>
      </c>
      <c r="S223" s="367">
        <v>44870</v>
      </c>
      <c r="T223" s="56">
        <v>45355</v>
      </c>
      <c r="U223" s="78" t="s">
        <v>66</v>
      </c>
      <c r="V223" s="197" t="s">
        <v>218</v>
      </c>
      <c r="W223" s="181"/>
      <c r="X223" s="147" t="s">
        <v>101</v>
      </c>
      <c r="Y223" s="373"/>
      <c r="Z223" s="373"/>
      <c r="AA223" s="434" t="s">
        <v>6568</v>
      </c>
      <c r="AB223" s="59">
        <v>44870</v>
      </c>
      <c r="AC223" s="67">
        <v>45355</v>
      </c>
      <c r="AD223" s="283" t="s">
        <v>70</v>
      </c>
      <c r="AE223" s="382" t="s">
        <v>4015</v>
      </c>
      <c r="AF223" s="384" t="s">
        <v>4015</v>
      </c>
      <c r="AG223" s="384" t="s">
        <v>4015</v>
      </c>
      <c r="AH223" s="384" t="s">
        <v>4015</v>
      </c>
      <c r="AI223" s="384" t="s">
        <v>4015</v>
      </c>
      <c r="AJ223" s="387" t="s">
        <v>4015</v>
      </c>
      <c r="AK223" s="387" t="s">
        <v>4015</v>
      </c>
      <c r="AL223" s="384" t="s">
        <v>4015</v>
      </c>
      <c r="AM223" s="384" t="s">
        <v>4015</v>
      </c>
      <c r="AN223" s="384" t="s">
        <v>4015</v>
      </c>
      <c r="AO223" s="384" t="s">
        <v>4015</v>
      </c>
      <c r="AP223" s="384" t="s">
        <v>4015</v>
      </c>
      <c r="AQ223" s="394" t="s">
        <v>4015</v>
      </c>
      <c r="AR223" s="396" t="s">
        <v>4015</v>
      </c>
      <c r="AS223" s="396" t="s">
        <v>4015</v>
      </c>
      <c r="AT223" s="384" t="s">
        <v>4015</v>
      </c>
      <c r="AU223" s="384" t="s">
        <v>4015</v>
      </c>
      <c r="AV223" s="384" t="s">
        <v>4015</v>
      </c>
      <c r="AW223" s="384" t="s">
        <v>4015</v>
      </c>
      <c r="AX223" s="384" t="s">
        <v>4015</v>
      </c>
      <c r="AY223" s="384" t="s">
        <v>4015</v>
      </c>
      <c r="AZ223" s="387" t="s">
        <v>4015</v>
      </c>
      <c r="BA223" s="384" t="s">
        <v>4015</v>
      </c>
      <c r="BB223" s="384" t="s">
        <v>4015</v>
      </c>
      <c r="BC223" s="398" t="s">
        <v>4015</v>
      </c>
    </row>
    <row r="224" spans="1:55" ht="28.8" hidden="1">
      <c r="A224" s="52" t="str">
        <f t="shared" ca="1" si="21"/>
        <v>Ok</v>
      </c>
      <c r="B224" s="53" t="str">
        <f t="shared" si="22"/>
        <v>Ok</v>
      </c>
      <c r="C224" s="53" t="str">
        <f t="shared" ca="1" si="23"/>
        <v>Ok</v>
      </c>
      <c r="D224" s="54">
        <f t="shared" si="24"/>
        <v>43452</v>
      </c>
      <c r="E224" s="196"/>
      <c r="F224" s="130">
        <v>567</v>
      </c>
      <c r="G224" s="32" t="s">
        <v>1280</v>
      </c>
      <c r="H224" s="91" t="s">
        <v>57</v>
      </c>
      <c r="I224" s="2" t="s">
        <v>137</v>
      </c>
      <c r="J224" s="2" t="s">
        <v>137</v>
      </c>
      <c r="K224" s="6" t="s">
        <v>210</v>
      </c>
      <c r="L224" s="79" t="s">
        <v>1281</v>
      </c>
      <c r="M224" s="66"/>
      <c r="N224" s="10" t="s">
        <v>124</v>
      </c>
      <c r="O224" s="25" t="s">
        <v>374</v>
      </c>
      <c r="P224" s="55" t="s">
        <v>165</v>
      </c>
      <c r="Q224" s="55" t="s">
        <v>1282</v>
      </c>
      <c r="R224" s="86" t="s">
        <v>1283</v>
      </c>
      <c r="S224" s="56">
        <v>43375</v>
      </c>
      <c r="T224" s="56">
        <v>43451</v>
      </c>
      <c r="U224" s="58" t="s">
        <v>66</v>
      </c>
      <c r="V224" s="178" t="s">
        <v>67</v>
      </c>
      <c r="W224" s="180"/>
      <c r="X224" s="146" t="s">
        <v>143</v>
      </c>
      <c r="Y224" s="146"/>
      <c r="Z224" s="146"/>
      <c r="AA224" s="88" t="s">
        <v>758</v>
      </c>
      <c r="AB224" s="59">
        <v>43377</v>
      </c>
      <c r="AC224" s="6">
        <v>43452</v>
      </c>
      <c r="AD224" s="6" t="s">
        <v>70</v>
      </c>
      <c r="AE224" s="61"/>
      <c r="AF224" s="6"/>
      <c r="AG224" s="6"/>
      <c r="AH224" s="9"/>
      <c r="AI224" s="6"/>
      <c r="AJ224" s="63"/>
      <c r="AK224" s="63"/>
      <c r="AL224" s="62"/>
      <c r="AM224" s="62"/>
      <c r="AN224" s="62"/>
      <c r="AO224" s="62"/>
      <c r="AP224" s="62"/>
      <c r="AQ224" s="11"/>
      <c r="AR224" s="59"/>
      <c r="AS224" s="59"/>
      <c r="AT224" s="6"/>
      <c r="AU224" s="6"/>
      <c r="AV224" s="6"/>
      <c r="AW224" s="6"/>
      <c r="AX224" s="6"/>
      <c r="AY224" s="6"/>
      <c r="AZ224" s="64"/>
      <c r="BA224" s="6"/>
      <c r="BB224" s="6"/>
      <c r="BC224" s="65"/>
    </row>
    <row r="225" spans="1:55" ht="72" hidden="1">
      <c r="A225" s="52" t="str">
        <f t="shared" ca="1" si="21"/>
        <v>Ok</v>
      </c>
      <c r="B225" s="53" t="str">
        <f t="shared" si="22"/>
        <v>Ok</v>
      </c>
      <c r="C225" s="53" t="str">
        <f t="shared" ca="1" si="23"/>
        <v>Ok</v>
      </c>
      <c r="D225" s="54">
        <f t="shared" si="24"/>
        <v>44984</v>
      </c>
      <c r="E225" s="308" t="s">
        <v>4015</v>
      </c>
      <c r="F225" s="310">
        <v>2626</v>
      </c>
      <c r="G225" s="313" t="s">
        <v>5134</v>
      </c>
      <c r="H225" s="320" t="s">
        <v>57</v>
      </c>
      <c r="I225" s="171" t="s">
        <v>58</v>
      </c>
      <c r="J225" s="171" t="s">
        <v>59</v>
      </c>
      <c r="K225" s="67" t="s">
        <v>105</v>
      </c>
      <c r="L225" s="332" t="s">
        <v>5140</v>
      </c>
      <c r="M225" s="338" t="s">
        <v>4015</v>
      </c>
      <c r="N225" s="10" t="s">
        <v>124</v>
      </c>
      <c r="O225" s="344" t="s">
        <v>5151</v>
      </c>
      <c r="P225" s="55" t="s">
        <v>88</v>
      </c>
      <c r="Q225" s="351" t="s">
        <v>5152</v>
      </c>
      <c r="R225" s="357" t="s">
        <v>5153</v>
      </c>
      <c r="S225" s="367">
        <v>44938</v>
      </c>
      <c r="T225" s="56">
        <v>44984</v>
      </c>
      <c r="U225" s="78" t="s">
        <v>66</v>
      </c>
      <c r="V225" s="197" t="s">
        <v>218</v>
      </c>
      <c r="W225" s="181"/>
      <c r="X225" s="147" t="s">
        <v>143</v>
      </c>
      <c r="Y225" s="373" t="s">
        <v>80</v>
      </c>
      <c r="Z225" s="373"/>
      <c r="AA225" s="375" t="s">
        <v>5311</v>
      </c>
      <c r="AB225" s="59">
        <v>44938</v>
      </c>
      <c r="AC225" s="6">
        <v>44984</v>
      </c>
      <c r="AD225" s="67" t="s">
        <v>70</v>
      </c>
      <c r="AE225" s="382" t="s">
        <v>4015</v>
      </c>
      <c r="AF225" s="384" t="s">
        <v>4015</v>
      </c>
      <c r="AG225" s="384" t="s">
        <v>4015</v>
      </c>
      <c r="AH225" s="384" t="s">
        <v>4015</v>
      </c>
      <c r="AI225" s="384" t="s">
        <v>4015</v>
      </c>
      <c r="AJ225" s="387" t="s">
        <v>4015</v>
      </c>
      <c r="AK225" s="387" t="s">
        <v>4015</v>
      </c>
      <c r="AL225" s="384" t="s">
        <v>4015</v>
      </c>
      <c r="AM225" s="384" t="s">
        <v>4015</v>
      </c>
      <c r="AN225" s="384" t="s">
        <v>4015</v>
      </c>
      <c r="AO225" s="384" t="s">
        <v>4015</v>
      </c>
      <c r="AP225" s="384" t="s">
        <v>4015</v>
      </c>
      <c r="AQ225" s="394" t="s">
        <v>4015</v>
      </c>
      <c r="AR225" s="396" t="s">
        <v>4015</v>
      </c>
      <c r="AS225" s="396" t="s">
        <v>4015</v>
      </c>
      <c r="AT225" s="384" t="s">
        <v>4015</v>
      </c>
      <c r="AU225" s="384" t="s">
        <v>4015</v>
      </c>
      <c r="AV225" s="384" t="s">
        <v>4015</v>
      </c>
      <c r="AW225" s="384" t="s">
        <v>4015</v>
      </c>
      <c r="AX225" s="384" t="s">
        <v>4015</v>
      </c>
      <c r="AY225" s="384" t="s">
        <v>4015</v>
      </c>
      <c r="AZ225" s="387" t="s">
        <v>4015</v>
      </c>
      <c r="BA225" s="384" t="s">
        <v>4015</v>
      </c>
      <c r="BB225" s="384" t="s">
        <v>4015</v>
      </c>
      <c r="BC225" s="398" t="s">
        <v>4015</v>
      </c>
    </row>
    <row r="226" spans="1:55" ht="72" hidden="1">
      <c r="A226" s="52" t="str">
        <f t="shared" ca="1" si="21"/>
        <v>Ok</v>
      </c>
      <c r="B226" s="53" t="str">
        <f t="shared" si="22"/>
        <v>Ok</v>
      </c>
      <c r="C226" s="53" t="str">
        <f t="shared" ca="1" si="23"/>
        <v>Ok</v>
      </c>
      <c r="D226" s="54">
        <f t="shared" si="24"/>
        <v>44984</v>
      </c>
      <c r="E226" s="308" t="s">
        <v>4015</v>
      </c>
      <c r="F226" s="310">
        <v>2646</v>
      </c>
      <c r="G226" s="313" t="s">
        <v>5195</v>
      </c>
      <c r="H226" s="320" t="s">
        <v>57</v>
      </c>
      <c r="I226" s="171" t="s">
        <v>289</v>
      </c>
      <c r="J226" s="201" t="s">
        <v>290</v>
      </c>
      <c r="K226" s="67" t="s">
        <v>105</v>
      </c>
      <c r="L226" s="332" t="s">
        <v>5207</v>
      </c>
      <c r="M226" s="338" t="s">
        <v>4015</v>
      </c>
      <c r="N226" s="10" t="s">
        <v>124</v>
      </c>
      <c r="O226" s="344" t="s">
        <v>97</v>
      </c>
      <c r="P226" s="55" t="s">
        <v>97</v>
      </c>
      <c r="Q226" s="351" t="s">
        <v>5199</v>
      </c>
      <c r="R226" s="357" t="s">
        <v>5206</v>
      </c>
      <c r="S226" s="367">
        <v>44958</v>
      </c>
      <c r="T226" s="56">
        <v>44984</v>
      </c>
      <c r="U226" s="78" t="s">
        <v>66</v>
      </c>
      <c r="V226" s="197" t="s">
        <v>218</v>
      </c>
      <c r="W226" s="181"/>
      <c r="X226" s="147" t="s">
        <v>143</v>
      </c>
      <c r="Y226" s="373" t="s">
        <v>80</v>
      </c>
      <c r="Z226" s="373"/>
      <c r="AA226" s="375" t="s">
        <v>5312</v>
      </c>
      <c r="AB226" s="59">
        <v>44958</v>
      </c>
      <c r="AC226" s="6">
        <v>44984</v>
      </c>
      <c r="AD226" s="67" t="s">
        <v>70</v>
      </c>
      <c r="AE226" s="382" t="s">
        <v>4015</v>
      </c>
      <c r="AF226" s="384" t="s">
        <v>4015</v>
      </c>
      <c r="AG226" s="384" t="s">
        <v>4015</v>
      </c>
      <c r="AH226" s="384" t="s">
        <v>4015</v>
      </c>
      <c r="AI226" s="384" t="s">
        <v>4015</v>
      </c>
      <c r="AJ226" s="387" t="s">
        <v>4015</v>
      </c>
      <c r="AK226" s="387" t="s">
        <v>4015</v>
      </c>
      <c r="AL226" s="384" t="s">
        <v>4015</v>
      </c>
      <c r="AM226" s="384" t="s">
        <v>4015</v>
      </c>
      <c r="AN226" s="384" t="s">
        <v>4015</v>
      </c>
      <c r="AO226" s="384" t="s">
        <v>4015</v>
      </c>
      <c r="AP226" s="384" t="s">
        <v>4015</v>
      </c>
      <c r="AQ226" s="394" t="s">
        <v>4015</v>
      </c>
      <c r="AR226" s="396" t="s">
        <v>4015</v>
      </c>
      <c r="AS226" s="396" t="s">
        <v>4015</v>
      </c>
      <c r="AT226" s="384" t="s">
        <v>4015</v>
      </c>
      <c r="AU226" s="384" t="s">
        <v>4015</v>
      </c>
      <c r="AV226" s="384" t="s">
        <v>4015</v>
      </c>
      <c r="AW226" s="384" t="s">
        <v>4015</v>
      </c>
      <c r="AX226" s="384" t="s">
        <v>4015</v>
      </c>
      <c r="AY226" s="384" t="s">
        <v>4015</v>
      </c>
      <c r="AZ226" s="387" t="s">
        <v>4015</v>
      </c>
      <c r="BA226" s="384" t="s">
        <v>4015</v>
      </c>
      <c r="BB226" s="384" t="s">
        <v>4015</v>
      </c>
      <c r="BC226" s="398" t="s">
        <v>4015</v>
      </c>
    </row>
    <row r="227" spans="1:55" ht="144" hidden="1">
      <c r="A227" s="52" t="str">
        <f t="shared" ca="1" si="21"/>
        <v>Ok</v>
      </c>
      <c r="B227" s="53" t="str">
        <f t="shared" si="22"/>
        <v>Ok</v>
      </c>
      <c r="C227" s="53" t="str">
        <f t="shared" ca="1" si="23"/>
        <v>Ok</v>
      </c>
      <c r="D227" s="54">
        <f t="shared" si="24"/>
        <v>44967</v>
      </c>
      <c r="E227" s="308" t="s">
        <v>4015</v>
      </c>
      <c r="F227" s="310">
        <v>2548</v>
      </c>
      <c r="G227" s="313" t="s">
        <v>4879</v>
      </c>
      <c r="H227" s="320" t="s">
        <v>57</v>
      </c>
      <c r="I227" s="171" t="s">
        <v>334</v>
      </c>
      <c r="J227" s="326" t="s">
        <v>260</v>
      </c>
      <c r="K227" s="67" t="s">
        <v>74</v>
      </c>
      <c r="L227" s="332" t="s">
        <v>4892</v>
      </c>
      <c r="M227" s="338" t="s">
        <v>4015</v>
      </c>
      <c r="N227" s="10" t="s">
        <v>124</v>
      </c>
      <c r="O227" s="344" t="s">
        <v>5649</v>
      </c>
      <c r="P227" s="55" t="s">
        <v>165</v>
      </c>
      <c r="Q227" s="55" t="s">
        <v>4894</v>
      </c>
      <c r="R227" s="357" t="s">
        <v>4893</v>
      </c>
      <c r="S227" s="367">
        <v>44859</v>
      </c>
      <c r="T227" s="56">
        <v>44967</v>
      </c>
      <c r="U227" s="78" t="s">
        <v>66</v>
      </c>
      <c r="V227" s="197" t="s">
        <v>218</v>
      </c>
      <c r="W227" s="181"/>
      <c r="X227" s="147" t="s">
        <v>156</v>
      </c>
      <c r="Y227" s="373" t="s">
        <v>80</v>
      </c>
      <c r="Z227" s="373"/>
      <c r="AA227" s="375" t="s">
        <v>5186</v>
      </c>
      <c r="AB227" s="59">
        <v>44859</v>
      </c>
      <c r="AC227" s="6">
        <v>44967</v>
      </c>
      <c r="AD227" s="67" t="s">
        <v>70</v>
      </c>
      <c r="AE227" s="382" t="s">
        <v>4015</v>
      </c>
      <c r="AF227" s="384" t="s">
        <v>4015</v>
      </c>
      <c r="AG227" s="384" t="s">
        <v>4015</v>
      </c>
      <c r="AH227" s="384" t="s">
        <v>4015</v>
      </c>
      <c r="AI227" s="384" t="s">
        <v>4015</v>
      </c>
      <c r="AJ227" s="387" t="s">
        <v>4015</v>
      </c>
      <c r="AK227" s="387" t="s">
        <v>4015</v>
      </c>
      <c r="AL227" s="384" t="s">
        <v>4015</v>
      </c>
      <c r="AM227" s="384" t="s">
        <v>4015</v>
      </c>
      <c r="AN227" s="384" t="s">
        <v>4015</v>
      </c>
      <c r="AO227" s="384" t="s">
        <v>4015</v>
      </c>
      <c r="AP227" s="384" t="s">
        <v>4015</v>
      </c>
      <c r="AQ227" s="394" t="s">
        <v>4015</v>
      </c>
      <c r="AR227" s="396" t="s">
        <v>4015</v>
      </c>
      <c r="AS227" s="396" t="s">
        <v>4015</v>
      </c>
      <c r="AT227" s="384" t="s">
        <v>4015</v>
      </c>
      <c r="AU227" s="384" t="s">
        <v>4015</v>
      </c>
      <c r="AV227" s="384" t="s">
        <v>4015</v>
      </c>
      <c r="AW227" s="384" t="s">
        <v>4015</v>
      </c>
      <c r="AX227" s="384" t="s">
        <v>4015</v>
      </c>
      <c r="AY227" s="384" t="s">
        <v>4015</v>
      </c>
      <c r="AZ227" s="387" t="s">
        <v>4015</v>
      </c>
      <c r="BA227" s="384" t="s">
        <v>4015</v>
      </c>
      <c r="BB227" s="384" t="s">
        <v>4015</v>
      </c>
      <c r="BC227" s="398" t="s">
        <v>4015</v>
      </c>
    </row>
    <row r="228" spans="1:55" ht="86.4" hidden="1">
      <c r="A228" s="52" t="str">
        <f t="shared" ca="1" si="21"/>
        <v>Ok</v>
      </c>
      <c r="B228" s="53" t="str">
        <f t="shared" si="22"/>
        <v>Ok</v>
      </c>
      <c r="C228" s="53" t="str">
        <f t="shared" ca="1" si="23"/>
        <v>Ok</v>
      </c>
      <c r="D228" s="54">
        <f t="shared" si="24"/>
        <v>44956</v>
      </c>
      <c r="E228" s="308" t="s">
        <v>4015</v>
      </c>
      <c r="F228" s="310">
        <v>2536</v>
      </c>
      <c r="G228" s="313" t="s">
        <v>4841</v>
      </c>
      <c r="H228" s="320" t="s">
        <v>57</v>
      </c>
      <c r="I228" s="171" t="s">
        <v>83</v>
      </c>
      <c r="J228" s="326" t="s">
        <v>84</v>
      </c>
      <c r="K228" s="67" t="s">
        <v>74</v>
      </c>
      <c r="L228" s="336" t="s">
        <v>4856</v>
      </c>
      <c r="M228" s="338" t="s">
        <v>4015</v>
      </c>
      <c r="N228" s="10" t="s">
        <v>124</v>
      </c>
      <c r="O228" s="344" t="s">
        <v>103</v>
      </c>
      <c r="P228" s="55" t="s">
        <v>65</v>
      </c>
      <c r="Q228" s="55" t="s">
        <v>4858</v>
      </c>
      <c r="R228" s="357" t="s">
        <v>4857</v>
      </c>
      <c r="S228" s="367">
        <v>44846</v>
      </c>
      <c r="T228" s="371">
        <v>44956</v>
      </c>
      <c r="U228" s="78" t="s">
        <v>66</v>
      </c>
      <c r="V228" s="197" t="s">
        <v>218</v>
      </c>
      <c r="W228" s="181"/>
      <c r="X228" s="147" t="s">
        <v>143</v>
      </c>
      <c r="Y228" s="373" t="s">
        <v>80</v>
      </c>
      <c r="Z228" s="373"/>
      <c r="AA228" s="375" t="s">
        <v>5175</v>
      </c>
      <c r="AB228" s="59">
        <v>44846</v>
      </c>
      <c r="AC228" s="6">
        <v>44956</v>
      </c>
      <c r="AD228" s="67" t="s">
        <v>70</v>
      </c>
      <c r="AE228" s="382" t="s">
        <v>4015</v>
      </c>
      <c r="AF228" s="384" t="s">
        <v>4015</v>
      </c>
      <c r="AG228" s="384" t="s">
        <v>4015</v>
      </c>
      <c r="AH228" s="384" t="s">
        <v>4015</v>
      </c>
      <c r="AI228" s="384" t="s">
        <v>4015</v>
      </c>
      <c r="AJ228" s="387" t="s">
        <v>4015</v>
      </c>
      <c r="AK228" s="387" t="s">
        <v>4015</v>
      </c>
      <c r="AL228" s="384" t="s">
        <v>4015</v>
      </c>
      <c r="AM228" s="384" t="s">
        <v>4015</v>
      </c>
      <c r="AN228" s="384" t="s">
        <v>4015</v>
      </c>
      <c r="AO228" s="384" t="s">
        <v>4015</v>
      </c>
      <c r="AP228" s="384" t="s">
        <v>4015</v>
      </c>
      <c r="AQ228" s="394" t="s">
        <v>4015</v>
      </c>
      <c r="AR228" s="396" t="s">
        <v>4015</v>
      </c>
      <c r="AS228" s="396" t="s">
        <v>4015</v>
      </c>
      <c r="AT228" s="384" t="s">
        <v>4015</v>
      </c>
      <c r="AU228" s="384" t="s">
        <v>4015</v>
      </c>
      <c r="AV228" s="384" t="s">
        <v>4015</v>
      </c>
      <c r="AW228" s="384" t="s">
        <v>4015</v>
      </c>
      <c r="AX228" s="384" t="s">
        <v>4015</v>
      </c>
      <c r="AY228" s="384" t="s">
        <v>4015</v>
      </c>
      <c r="AZ228" s="387" t="s">
        <v>4015</v>
      </c>
      <c r="BA228" s="384" t="s">
        <v>4015</v>
      </c>
      <c r="BB228" s="384" t="s">
        <v>4015</v>
      </c>
      <c r="BC228" s="398" t="s">
        <v>4015</v>
      </c>
    </row>
    <row r="229" spans="1:55" ht="28.8" hidden="1">
      <c r="A229" s="52" t="str">
        <f t="shared" ca="1" si="21"/>
        <v>Ok</v>
      </c>
      <c r="B229" s="53" t="str">
        <f t="shared" si="22"/>
        <v>Ok</v>
      </c>
      <c r="C229" s="53" t="str">
        <f t="shared" ca="1" si="23"/>
        <v>Ok</v>
      </c>
      <c r="D229" s="54">
        <f t="shared" si="24"/>
        <v>43545</v>
      </c>
      <c r="E229" s="196"/>
      <c r="F229" s="130">
        <v>158</v>
      </c>
      <c r="G229" s="32" t="s">
        <v>1302</v>
      </c>
      <c r="H229" s="91" t="s">
        <v>159</v>
      </c>
      <c r="I229" s="5" t="s">
        <v>241</v>
      </c>
      <c r="J229" s="2" t="s">
        <v>242</v>
      </c>
      <c r="K229" s="6" t="s">
        <v>210</v>
      </c>
      <c r="L229" s="79" t="s">
        <v>1303</v>
      </c>
      <c r="M229" s="66"/>
      <c r="N229" s="10" t="s">
        <v>124</v>
      </c>
      <c r="O229" s="25" t="s">
        <v>97</v>
      </c>
      <c r="P229" s="55" t="s">
        <v>97</v>
      </c>
      <c r="Q229" s="55" t="s">
        <v>1304</v>
      </c>
      <c r="R229" s="86" t="s">
        <v>1305</v>
      </c>
      <c r="S229" s="56">
        <v>43090</v>
      </c>
      <c r="T229" s="56">
        <v>43426</v>
      </c>
      <c r="U229" s="58" t="s">
        <v>66</v>
      </c>
      <c r="V229" s="178" t="s">
        <v>67</v>
      </c>
      <c r="W229" s="180"/>
      <c r="X229" s="146" t="s">
        <v>365</v>
      </c>
      <c r="Y229" s="146"/>
      <c r="Z229" s="146"/>
      <c r="AA229" s="88" t="s">
        <v>1306</v>
      </c>
      <c r="AB229" s="59">
        <v>43398</v>
      </c>
      <c r="AC229" s="6">
        <v>43545</v>
      </c>
      <c r="AD229" s="6" t="s">
        <v>70</v>
      </c>
      <c r="AE229" s="61"/>
      <c r="AF229" s="6"/>
      <c r="AG229" s="6"/>
      <c r="AH229" s="9"/>
      <c r="AI229" s="6"/>
      <c r="AJ229" s="63"/>
      <c r="AK229" s="63"/>
      <c r="AL229" s="62"/>
      <c r="AM229" s="62"/>
      <c r="AN229" s="62"/>
      <c r="AO229" s="62"/>
      <c r="AP229" s="62"/>
      <c r="AQ229" s="11"/>
      <c r="AR229" s="59"/>
      <c r="AS229" s="59"/>
      <c r="AT229" s="6"/>
      <c r="AU229" s="6"/>
      <c r="AV229" s="6"/>
      <c r="AW229" s="6"/>
      <c r="AX229" s="6"/>
      <c r="AY229" s="6"/>
      <c r="AZ229" s="64"/>
      <c r="BA229" s="6"/>
      <c r="BB229" s="6"/>
      <c r="BC229" s="65"/>
    </row>
    <row r="230" spans="1:55" ht="43.2" hidden="1">
      <c r="A230" s="52" t="str">
        <f t="shared" ca="1" si="21"/>
        <v>Ok</v>
      </c>
      <c r="B230" s="53" t="str">
        <f t="shared" si="22"/>
        <v>Ok</v>
      </c>
      <c r="C230" s="53" t="str">
        <f t="shared" ca="1" si="23"/>
        <v>Ok</v>
      </c>
      <c r="D230" s="54">
        <f t="shared" si="24"/>
        <v>43445</v>
      </c>
      <c r="E230" s="196"/>
      <c r="F230" s="130">
        <v>602</v>
      </c>
      <c r="G230" s="32" t="s">
        <v>1307</v>
      </c>
      <c r="H230" s="91" t="s">
        <v>57</v>
      </c>
      <c r="I230" s="5" t="s">
        <v>1308</v>
      </c>
      <c r="J230" s="2" t="s">
        <v>183</v>
      </c>
      <c r="K230" s="6" t="s">
        <v>210</v>
      </c>
      <c r="L230" s="79" t="s">
        <v>1309</v>
      </c>
      <c r="M230" s="66"/>
      <c r="N230" s="10" t="s">
        <v>124</v>
      </c>
      <c r="O230" s="25" t="s">
        <v>1310</v>
      </c>
      <c r="P230" s="55" t="s">
        <v>65</v>
      </c>
      <c r="Q230" s="55" t="s">
        <v>1310</v>
      </c>
      <c r="R230" s="86" t="s">
        <v>1311</v>
      </c>
      <c r="S230" s="56">
        <v>43391</v>
      </c>
      <c r="T230" s="56">
        <v>43417</v>
      </c>
      <c r="U230" s="58" t="s">
        <v>66</v>
      </c>
      <c r="V230" s="178" t="s">
        <v>67</v>
      </c>
      <c r="W230" s="180"/>
      <c r="X230" s="146" t="s">
        <v>365</v>
      </c>
      <c r="Y230" s="146"/>
      <c r="Z230" s="146"/>
      <c r="AA230" s="88" t="s">
        <v>1312</v>
      </c>
      <c r="AB230" s="59">
        <v>43398</v>
      </c>
      <c r="AC230" s="6">
        <v>43445</v>
      </c>
      <c r="AD230" s="6" t="s">
        <v>70</v>
      </c>
      <c r="AE230" s="61"/>
      <c r="AF230" s="6"/>
      <c r="AG230" s="6"/>
      <c r="AH230" s="9"/>
      <c r="AI230" s="6"/>
      <c r="AJ230" s="63"/>
      <c r="AK230" s="63"/>
      <c r="AL230" s="62"/>
      <c r="AM230" s="62"/>
      <c r="AN230" s="62"/>
      <c r="AO230" s="62"/>
      <c r="AP230" s="62"/>
      <c r="AQ230" s="11"/>
      <c r="AR230" s="59"/>
      <c r="AS230" s="59"/>
      <c r="AT230" s="6"/>
      <c r="AU230" s="6"/>
      <c r="AV230" s="6"/>
      <c r="AW230" s="6"/>
      <c r="AX230" s="6"/>
      <c r="AY230" s="6"/>
      <c r="AZ230" s="64"/>
      <c r="BA230" s="6"/>
      <c r="BB230" s="6"/>
      <c r="BC230" s="65"/>
    </row>
    <row r="231" spans="1:55" ht="230.4" hidden="1">
      <c r="A231" s="52" t="str">
        <f t="shared" ca="1" si="21"/>
        <v>Ok</v>
      </c>
      <c r="B231" s="53" t="str">
        <f t="shared" si="22"/>
        <v>Ok</v>
      </c>
      <c r="C231" s="53" t="str">
        <f t="shared" ca="1" si="23"/>
        <v>Ok</v>
      </c>
      <c r="D231" s="54">
        <f t="shared" si="24"/>
        <v>45621</v>
      </c>
      <c r="E231" s="308" t="s">
        <v>4015</v>
      </c>
      <c r="F231" s="310">
        <v>2562</v>
      </c>
      <c r="G231" s="313" t="s">
        <v>5029</v>
      </c>
      <c r="H231" s="320" t="s">
        <v>57</v>
      </c>
      <c r="I231" s="171" t="s">
        <v>436</v>
      </c>
      <c r="J231" s="326" t="s">
        <v>437</v>
      </c>
      <c r="K231" s="67" t="s">
        <v>74</v>
      </c>
      <c r="L231" s="336" t="s">
        <v>7432</v>
      </c>
      <c r="M231" s="338" t="s">
        <v>4015</v>
      </c>
      <c r="N231" s="10" t="s">
        <v>124</v>
      </c>
      <c r="O231" s="344" t="s">
        <v>3587</v>
      </c>
      <c r="P231" s="55" t="s">
        <v>65</v>
      </c>
      <c r="Q231" s="55" t="s">
        <v>5121</v>
      </c>
      <c r="R231" s="357" t="s">
        <v>5122</v>
      </c>
      <c r="S231" s="367">
        <v>44873</v>
      </c>
      <c r="T231" s="56">
        <v>45491</v>
      </c>
      <c r="U231" s="78" t="s">
        <v>66</v>
      </c>
      <c r="V231" s="197" t="s">
        <v>218</v>
      </c>
      <c r="W231" s="181"/>
      <c r="X231" s="147" t="s">
        <v>156</v>
      </c>
      <c r="Y231" s="258" t="s">
        <v>80</v>
      </c>
      <c r="Z231" s="146" t="s">
        <v>80</v>
      </c>
      <c r="AA231" s="375" t="s">
        <v>8159</v>
      </c>
      <c r="AB231" s="59">
        <v>44873</v>
      </c>
      <c r="AC231" s="67">
        <v>45621</v>
      </c>
      <c r="AD231" s="67" t="s">
        <v>70</v>
      </c>
      <c r="AE231" s="382" t="s">
        <v>4015</v>
      </c>
      <c r="AF231" s="384" t="s">
        <v>4015</v>
      </c>
      <c r="AG231" s="384" t="s">
        <v>4015</v>
      </c>
      <c r="AH231" s="384" t="s">
        <v>4015</v>
      </c>
      <c r="AI231" s="384" t="s">
        <v>4015</v>
      </c>
      <c r="AJ231" s="387" t="s">
        <v>4015</v>
      </c>
      <c r="AK231" s="387" t="s">
        <v>4015</v>
      </c>
      <c r="AL231" s="384" t="s">
        <v>4015</v>
      </c>
      <c r="AM231" s="384" t="s">
        <v>4015</v>
      </c>
      <c r="AN231" s="384" t="s">
        <v>4015</v>
      </c>
      <c r="AO231" s="384" t="s">
        <v>4015</v>
      </c>
      <c r="AP231" s="384" t="s">
        <v>4015</v>
      </c>
      <c r="AQ231" s="394" t="s">
        <v>4015</v>
      </c>
      <c r="AR231" s="396" t="s">
        <v>4015</v>
      </c>
      <c r="AS231" s="396" t="s">
        <v>4015</v>
      </c>
      <c r="AT231" s="384" t="s">
        <v>4015</v>
      </c>
      <c r="AU231" s="384" t="s">
        <v>4015</v>
      </c>
      <c r="AV231" s="384" t="s">
        <v>4015</v>
      </c>
      <c r="AW231" s="384" t="s">
        <v>4015</v>
      </c>
      <c r="AX231" s="384" t="s">
        <v>4015</v>
      </c>
      <c r="AY231" s="384" t="s">
        <v>4015</v>
      </c>
      <c r="AZ231" s="387" t="s">
        <v>4015</v>
      </c>
      <c r="BA231" s="384" t="s">
        <v>4015</v>
      </c>
      <c r="BB231" s="384" t="s">
        <v>4015</v>
      </c>
      <c r="BC231" s="398" t="s">
        <v>4015</v>
      </c>
    </row>
    <row r="232" spans="1:55" ht="28.8" hidden="1">
      <c r="A232" s="52" t="str">
        <f t="shared" ca="1" si="21"/>
        <v>Ok</v>
      </c>
      <c r="B232" s="53" t="str">
        <f t="shared" si="22"/>
        <v>Ok</v>
      </c>
      <c r="C232" s="53" t="str">
        <f t="shared" ca="1" si="23"/>
        <v>Ok</v>
      </c>
      <c r="D232" s="54">
        <f t="shared" si="24"/>
        <v>43494</v>
      </c>
      <c r="E232" s="196"/>
      <c r="F232" s="130">
        <v>608</v>
      </c>
      <c r="G232" s="32" t="s">
        <v>1319</v>
      </c>
      <c r="H232" s="91" t="s">
        <v>57</v>
      </c>
      <c r="I232" s="5" t="s">
        <v>58</v>
      </c>
      <c r="J232" s="2" t="s">
        <v>59</v>
      </c>
      <c r="K232" s="6" t="s">
        <v>545</v>
      </c>
      <c r="L232" s="79" t="s">
        <v>1320</v>
      </c>
      <c r="M232" s="66"/>
      <c r="N232" s="10" t="s">
        <v>124</v>
      </c>
      <c r="O232" s="25" t="s">
        <v>1321</v>
      </c>
      <c r="P232" s="55" t="s">
        <v>88</v>
      </c>
      <c r="Q232" s="55" t="s">
        <v>1322</v>
      </c>
      <c r="R232" s="86" t="s">
        <v>1323</v>
      </c>
      <c r="S232" s="56">
        <v>43395</v>
      </c>
      <c r="T232" s="56">
        <v>43479</v>
      </c>
      <c r="U232" s="58" t="s">
        <v>66</v>
      </c>
      <c r="V232" s="178" t="s">
        <v>67</v>
      </c>
      <c r="W232" s="180"/>
      <c r="X232" s="146" t="s">
        <v>93</v>
      </c>
      <c r="Y232" s="146"/>
      <c r="Z232" s="146"/>
      <c r="AA232" s="88" t="s">
        <v>1324</v>
      </c>
      <c r="AB232" s="59">
        <v>43398</v>
      </c>
      <c r="AC232" s="6">
        <v>43494</v>
      </c>
      <c r="AD232" s="6" t="s">
        <v>70</v>
      </c>
      <c r="AE232" s="61"/>
      <c r="AF232" s="6"/>
      <c r="AG232" s="6"/>
      <c r="AH232" s="9"/>
      <c r="AI232" s="6"/>
      <c r="AJ232" s="63"/>
      <c r="AK232" s="63"/>
      <c r="AL232" s="62"/>
      <c r="AM232" s="62"/>
      <c r="AN232" s="62"/>
      <c r="AO232" s="62"/>
      <c r="AP232" s="62"/>
      <c r="AQ232" s="11"/>
      <c r="AR232" s="59"/>
      <c r="AS232" s="59"/>
      <c r="AT232" s="6"/>
      <c r="AU232" s="6"/>
      <c r="AV232" s="6"/>
      <c r="AW232" s="6"/>
      <c r="AX232" s="6"/>
      <c r="AY232" s="6"/>
      <c r="AZ232" s="64"/>
      <c r="BA232" s="6"/>
      <c r="BB232" s="6"/>
      <c r="BC232" s="65"/>
    </row>
    <row r="233" spans="1:55" ht="28.8" hidden="1">
      <c r="A233" s="52" t="str">
        <f t="shared" ca="1" si="21"/>
        <v>Ok</v>
      </c>
      <c r="B233" s="53" t="str">
        <f t="shared" si="22"/>
        <v>Ok</v>
      </c>
      <c r="C233" s="53" t="str">
        <f t="shared" ca="1" si="23"/>
        <v>Ok</v>
      </c>
      <c r="D233" s="54">
        <f t="shared" si="24"/>
        <v>43452</v>
      </c>
      <c r="E233" s="196"/>
      <c r="F233" s="130">
        <v>609</v>
      </c>
      <c r="G233" s="32" t="s">
        <v>1325</v>
      </c>
      <c r="H233" s="91" t="s">
        <v>57</v>
      </c>
      <c r="I233" s="5" t="s">
        <v>801</v>
      </c>
      <c r="J233" s="2" t="s">
        <v>59</v>
      </c>
      <c r="K233" s="6" t="s">
        <v>105</v>
      </c>
      <c r="L233" s="79" t="s">
        <v>1326</v>
      </c>
      <c r="M233" s="66"/>
      <c r="N233" s="10" t="s">
        <v>63</v>
      </c>
      <c r="O233" s="25" t="s">
        <v>97</v>
      </c>
      <c r="P233" s="55" t="s">
        <v>97</v>
      </c>
      <c r="Q233" s="55" t="s">
        <v>1327</v>
      </c>
      <c r="R233" s="86" t="s">
        <v>1328</v>
      </c>
      <c r="S233" s="56">
        <v>43395</v>
      </c>
      <c r="T233" s="56">
        <v>43451</v>
      </c>
      <c r="U233" s="58" t="s">
        <v>66</v>
      </c>
      <c r="V233" s="178" t="s">
        <v>67</v>
      </c>
      <c r="W233" s="180"/>
      <c r="X233" s="146" t="s">
        <v>238</v>
      </c>
      <c r="Y233" s="146"/>
      <c r="Z233" s="146"/>
      <c r="AA233" s="88" t="s">
        <v>1329</v>
      </c>
      <c r="AB233" s="59">
        <v>43398</v>
      </c>
      <c r="AC233" s="6">
        <v>43452</v>
      </c>
      <c r="AD233" s="6" t="s">
        <v>70</v>
      </c>
      <c r="AE233" s="61"/>
      <c r="AF233" s="6"/>
      <c r="AG233" s="6"/>
      <c r="AH233" s="9"/>
      <c r="AI233" s="6"/>
      <c r="AJ233" s="63"/>
      <c r="AK233" s="63"/>
      <c r="AL233" s="62"/>
      <c r="AM233" s="62"/>
      <c r="AN233" s="62"/>
      <c r="AO233" s="62"/>
      <c r="AP233" s="62"/>
      <c r="AQ233" s="11"/>
      <c r="AR233" s="59"/>
      <c r="AS233" s="59"/>
      <c r="AT233" s="6"/>
      <c r="AU233" s="6"/>
      <c r="AV233" s="6"/>
      <c r="AW233" s="6"/>
      <c r="AX233" s="6"/>
      <c r="AY233" s="6"/>
      <c r="AZ233" s="64"/>
      <c r="BA233" s="6"/>
      <c r="BB233" s="6"/>
      <c r="BC233" s="65"/>
    </row>
    <row r="234" spans="1:55" ht="86.4" hidden="1">
      <c r="A234" s="52" t="str">
        <f t="shared" ca="1" si="21"/>
        <v>Ok</v>
      </c>
      <c r="B234" s="53" t="str">
        <f t="shared" si="22"/>
        <v>Ok</v>
      </c>
      <c r="C234" s="53" t="str">
        <f t="shared" ca="1" si="23"/>
        <v>Ok</v>
      </c>
      <c r="D234" s="54">
        <f t="shared" si="24"/>
        <v>44942</v>
      </c>
      <c r="E234" s="308" t="s">
        <v>4015</v>
      </c>
      <c r="F234" s="310">
        <v>2614</v>
      </c>
      <c r="G234" s="313" t="s">
        <v>5110</v>
      </c>
      <c r="H234" s="320" t="s">
        <v>57</v>
      </c>
      <c r="I234" s="171" t="s">
        <v>267</v>
      </c>
      <c r="J234" s="171" t="s">
        <v>122</v>
      </c>
      <c r="K234" s="67" t="s">
        <v>210</v>
      </c>
      <c r="L234" s="332" t="s">
        <v>5116</v>
      </c>
      <c r="M234" s="338" t="s">
        <v>4015</v>
      </c>
      <c r="N234" s="10" t="s">
        <v>63</v>
      </c>
      <c r="O234" s="344" t="s">
        <v>653</v>
      </c>
      <c r="P234" s="55" t="s">
        <v>165</v>
      </c>
      <c r="Q234" s="351" t="s">
        <v>5253</v>
      </c>
      <c r="R234" s="357" t="s">
        <v>5114</v>
      </c>
      <c r="S234" s="367">
        <v>44918</v>
      </c>
      <c r="T234" s="56">
        <v>44942</v>
      </c>
      <c r="U234" s="78" t="s">
        <v>66</v>
      </c>
      <c r="V234" s="197" t="s">
        <v>218</v>
      </c>
      <c r="W234" s="181"/>
      <c r="X234" s="147" t="s">
        <v>156</v>
      </c>
      <c r="Y234" s="373" t="s">
        <v>80</v>
      </c>
      <c r="Z234" s="373"/>
      <c r="AA234" s="375" t="s">
        <v>5128</v>
      </c>
      <c r="AB234" s="59">
        <v>44918</v>
      </c>
      <c r="AC234" s="6">
        <v>44942</v>
      </c>
      <c r="AD234" s="67" t="s">
        <v>70</v>
      </c>
      <c r="AE234" s="382" t="s">
        <v>4015</v>
      </c>
      <c r="AF234" s="384" t="s">
        <v>4015</v>
      </c>
      <c r="AG234" s="384" t="s">
        <v>4015</v>
      </c>
      <c r="AH234" s="384" t="s">
        <v>4015</v>
      </c>
      <c r="AI234" s="384" t="s">
        <v>4015</v>
      </c>
      <c r="AJ234" s="387" t="s">
        <v>4015</v>
      </c>
      <c r="AK234" s="387" t="s">
        <v>4015</v>
      </c>
      <c r="AL234" s="384" t="s">
        <v>4015</v>
      </c>
      <c r="AM234" s="384" t="s">
        <v>4015</v>
      </c>
      <c r="AN234" s="384" t="s">
        <v>4015</v>
      </c>
      <c r="AO234" s="384" t="s">
        <v>4015</v>
      </c>
      <c r="AP234" s="384" t="s">
        <v>4015</v>
      </c>
      <c r="AQ234" s="394" t="s">
        <v>4015</v>
      </c>
      <c r="AR234" s="396" t="s">
        <v>4015</v>
      </c>
      <c r="AS234" s="396" t="s">
        <v>4015</v>
      </c>
      <c r="AT234" s="384" t="s">
        <v>4015</v>
      </c>
      <c r="AU234" s="384" t="s">
        <v>4015</v>
      </c>
      <c r="AV234" s="384" t="s">
        <v>4015</v>
      </c>
      <c r="AW234" s="384" t="s">
        <v>4015</v>
      </c>
      <c r="AX234" s="384" t="s">
        <v>4015</v>
      </c>
      <c r="AY234" s="384" t="s">
        <v>4015</v>
      </c>
      <c r="AZ234" s="387" t="s">
        <v>4015</v>
      </c>
      <c r="BA234" s="384" t="s">
        <v>4015</v>
      </c>
      <c r="BB234" s="384" t="s">
        <v>4015</v>
      </c>
      <c r="BC234" s="398" t="s">
        <v>4015</v>
      </c>
    </row>
    <row r="235" spans="1:55" ht="265.2" hidden="1" customHeight="1">
      <c r="A235" s="52" t="str">
        <f t="shared" ca="1" si="21"/>
        <v>Ok</v>
      </c>
      <c r="B235" s="53" t="str">
        <f t="shared" si="22"/>
        <v>Ok</v>
      </c>
      <c r="C235" s="53" t="str">
        <f t="shared" ca="1" si="23"/>
        <v>Ok</v>
      </c>
      <c r="D235" s="54">
        <f t="shared" si="24"/>
        <v>45551</v>
      </c>
      <c r="E235" s="308" t="s">
        <v>4015</v>
      </c>
      <c r="F235" s="310">
        <v>2498</v>
      </c>
      <c r="G235" s="313" t="s">
        <v>4697</v>
      </c>
      <c r="H235" s="415" t="s">
        <v>57</v>
      </c>
      <c r="I235" s="171" t="s">
        <v>58</v>
      </c>
      <c r="J235" s="326" t="s">
        <v>59</v>
      </c>
      <c r="K235" s="67" t="s">
        <v>74</v>
      </c>
      <c r="L235" s="332" t="s">
        <v>8105</v>
      </c>
      <c r="M235" s="338" t="s">
        <v>4015</v>
      </c>
      <c r="N235" s="140" t="s">
        <v>124</v>
      </c>
      <c r="O235" s="344" t="s">
        <v>4704</v>
      </c>
      <c r="P235" s="77" t="s">
        <v>165</v>
      </c>
      <c r="Q235" s="77" t="s">
        <v>4708</v>
      </c>
      <c r="R235" s="416" t="s">
        <v>4707</v>
      </c>
      <c r="S235" s="367">
        <v>44819</v>
      </c>
      <c r="T235" s="69">
        <v>45551</v>
      </c>
      <c r="U235" s="175" t="s">
        <v>100</v>
      </c>
      <c r="V235" s="197" t="s">
        <v>218</v>
      </c>
      <c r="W235" s="181"/>
      <c r="X235" s="147" t="s">
        <v>156</v>
      </c>
      <c r="Y235" s="373"/>
      <c r="Z235" s="373"/>
      <c r="AA235" s="375" t="s">
        <v>7633</v>
      </c>
      <c r="AB235" s="70">
        <v>44819</v>
      </c>
      <c r="AC235" s="67">
        <v>45551</v>
      </c>
      <c r="AD235" s="67" t="s">
        <v>70</v>
      </c>
      <c r="AE235" s="382" t="s">
        <v>4015</v>
      </c>
      <c r="AF235" s="384" t="s">
        <v>4015</v>
      </c>
      <c r="AG235" s="384" t="s">
        <v>4015</v>
      </c>
      <c r="AH235" s="384" t="s">
        <v>4015</v>
      </c>
      <c r="AI235" s="384" t="s">
        <v>4015</v>
      </c>
      <c r="AJ235" s="387" t="s">
        <v>4015</v>
      </c>
      <c r="AK235" s="387" t="s">
        <v>4015</v>
      </c>
      <c r="AL235" s="384" t="s">
        <v>4015</v>
      </c>
      <c r="AM235" s="384" t="s">
        <v>4015</v>
      </c>
      <c r="AN235" s="384" t="s">
        <v>4015</v>
      </c>
      <c r="AO235" s="384" t="s">
        <v>4015</v>
      </c>
      <c r="AP235" s="384" t="s">
        <v>4015</v>
      </c>
      <c r="AQ235" s="394" t="s">
        <v>4015</v>
      </c>
      <c r="AR235" s="396" t="s">
        <v>4015</v>
      </c>
      <c r="AS235" s="396" t="s">
        <v>4015</v>
      </c>
      <c r="AT235" s="384" t="s">
        <v>4015</v>
      </c>
      <c r="AU235" s="384" t="s">
        <v>4015</v>
      </c>
      <c r="AV235" s="384" t="s">
        <v>4015</v>
      </c>
      <c r="AW235" s="384" t="s">
        <v>4015</v>
      </c>
      <c r="AX235" s="384" t="s">
        <v>4015</v>
      </c>
      <c r="AY235" s="384" t="s">
        <v>4015</v>
      </c>
      <c r="AZ235" s="387" t="s">
        <v>4015</v>
      </c>
      <c r="BA235" s="384" t="s">
        <v>4015</v>
      </c>
      <c r="BB235" s="384" t="s">
        <v>4015</v>
      </c>
      <c r="BC235" s="398" t="s">
        <v>4015</v>
      </c>
    </row>
    <row r="236" spans="1:55" ht="100.8" hidden="1">
      <c r="A236" s="52" t="str">
        <f t="shared" ca="1" si="21"/>
        <v>Ok</v>
      </c>
      <c r="B236" s="53" t="str">
        <f t="shared" si="22"/>
        <v>Ok</v>
      </c>
      <c r="C236" s="53" t="str">
        <f t="shared" ca="1" si="23"/>
        <v>Ok</v>
      </c>
      <c r="D236" s="54">
        <f t="shared" si="24"/>
        <v>44914</v>
      </c>
      <c r="E236" s="196"/>
      <c r="F236" s="130">
        <v>1859</v>
      </c>
      <c r="G236" s="32" t="s">
        <v>3074</v>
      </c>
      <c r="H236" s="91" t="s">
        <v>159</v>
      </c>
      <c r="I236" s="5" t="s">
        <v>241</v>
      </c>
      <c r="J236" s="2" t="s">
        <v>242</v>
      </c>
      <c r="K236" s="6" t="s">
        <v>210</v>
      </c>
      <c r="L236" s="79" t="s">
        <v>4331</v>
      </c>
      <c r="M236" s="66"/>
      <c r="N236" s="10" t="s">
        <v>63</v>
      </c>
      <c r="O236" s="25" t="s">
        <v>103</v>
      </c>
      <c r="P236" s="55" t="s">
        <v>65</v>
      </c>
      <c r="Q236" s="55" t="s">
        <v>3075</v>
      </c>
      <c r="R236" s="86" t="s">
        <v>3076</v>
      </c>
      <c r="S236" s="56">
        <v>44251</v>
      </c>
      <c r="T236" s="56">
        <v>44910</v>
      </c>
      <c r="U236" s="58" t="s">
        <v>66</v>
      </c>
      <c r="V236" s="178" t="s">
        <v>218</v>
      </c>
      <c r="W236" s="180"/>
      <c r="X236" s="146" t="s">
        <v>156</v>
      </c>
      <c r="Y236" s="146" t="s">
        <v>80</v>
      </c>
      <c r="Z236" s="146"/>
      <c r="AA236" s="88" t="s">
        <v>5065</v>
      </c>
      <c r="AB236" s="59">
        <v>44253</v>
      </c>
      <c r="AC236" s="6">
        <v>44914</v>
      </c>
      <c r="AD236" s="67" t="s">
        <v>70</v>
      </c>
      <c r="AE236" s="61"/>
      <c r="AF236" s="6"/>
      <c r="AG236" s="6"/>
      <c r="AH236" s="9"/>
      <c r="AI236" s="6"/>
      <c r="AJ236" s="63"/>
      <c r="AK236" s="63"/>
      <c r="AL236" s="62"/>
      <c r="AM236" s="62"/>
      <c r="AN236" s="62"/>
      <c r="AO236" s="62"/>
      <c r="AP236" s="62"/>
      <c r="AQ236" s="11"/>
      <c r="AR236" s="59"/>
      <c r="AS236" s="59"/>
      <c r="AT236" s="6"/>
      <c r="AU236" s="6"/>
      <c r="AV236" s="6"/>
      <c r="AW236" s="6"/>
      <c r="AX236" s="6"/>
      <c r="AY236" s="6"/>
      <c r="AZ236" s="64"/>
      <c r="BA236" s="6"/>
      <c r="BB236" s="6"/>
      <c r="BC236" s="65"/>
    </row>
    <row r="237" spans="1:55" ht="43.2" hidden="1">
      <c r="A237" s="52" t="str">
        <f t="shared" ca="1" si="21"/>
        <v>Ok</v>
      </c>
      <c r="B237" s="53" t="str">
        <f t="shared" si="22"/>
        <v>Ok</v>
      </c>
      <c r="C237" s="53" t="str">
        <f t="shared" ca="1" si="23"/>
        <v>Ok</v>
      </c>
      <c r="D237" s="54">
        <f t="shared" si="24"/>
        <v>44914</v>
      </c>
      <c r="E237" s="308" t="s">
        <v>4015</v>
      </c>
      <c r="F237" s="310">
        <v>2563</v>
      </c>
      <c r="G237" s="313" t="s">
        <v>4959</v>
      </c>
      <c r="H237" s="320" t="s">
        <v>57</v>
      </c>
      <c r="I237" s="326" t="s">
        <v>137</v>
      </c>
      <c r="J237" s="326" t="s">
        <v>137</v>
      </c>
      <c r="K237" s="67" t="s">
        <v>74</v>
      </c>
      <c r="L237" s="336" t="s">
        <v>4960</v>
      </c>
      <c r="M237" s="338" t="s">
        <v>4015</v>
      </c>
      <c r="N237" s="10" t="s">
        <v>124</v>
      </c>
      <c r="O237" s="344" t="s">
        <v>3587</v>
      </c>
      <c r="P237" s="55" t="s">
        <v>65</v>
      </c>
      <c r="Q237" s="55" t="s">
        <v>4940</v>
      </c>
      <c r="R237" s="357" t="s">
        <v>4939</v>
      </c>
      <c r="S237" s="367">
        <v>44873</v>
      </c>
      <c r="T237" s="56">
        <v>44910</v>
      </c>
      <c r="U237" s="78" t="s">
        <v>66</v>
      </c>
      <c r="V237" s="197" t="s">
        <v>218</v>
      </c>
      <c r="W237" s="181"/>
      <c r="X237" s="147" t="s">
        <v>156</v>
      </c>
      <c r="Y237" s="373" t="s">
        <v>80</v>
      </c>
      <c r="Z237" s="373"/>
      <c r="AA237" s="375" t="s">
        <v>5066</v>
      </c>
      <c r="AB237" s="59">
        <v>44873</v>
      </c>
      <c r="AC237" s="6">
        <v>44914</v>
      </c>
      <c r="AD237" s="67" t="s">
        <v>70</v>
      </c>
      <c r="AE237" s="382" t="s">
        <v>4015</v>
      </c>
      <c r="AF237" s="384" t="s">
        <v>4015</v>
      </c>
      <c r="AG237" s="384" t="s">
        <v>4015</v>
      </c>
      <c r="AH237" s="384" t="s">
        <v>4015</v>
      </c>
      <c r="AI237" s="384" t="s">
        <v>4015</v>
      </c>
      <c r="AJ237" s="387" t="s">
        <v>4015</v>
      </c>
      <c r="AK237" s="387" t="s">
        <v>4015</v>
      </c>
      <c r="AL237" s="384" t="s">
        <v>4015</v>
      </c>
      <c r="AM237" s="384" t="s">
        <v>4015</v>
      </c>
      <c r="AN237" s="384" t="s">
        <v>4015</v>
      </c>
      <c r="AO237" s="384" t="s">
        <v>4015</v>
      </c>
      <c r="AP237" s="384" t="s">
        <v>4015</v>
      </c>
      <c r="AQ237" s="394" t="s">
        <v>4015</v>
      </c>
      <c r="AR237" s="396" t="s">
        <v>4015</v>
      </c>
      <c r="AS237" s="396" t="s">
        <v>4015</v>
      </c>
      <c r="AT237" s="384" t="s">
        <v>4015</v>
      </c>
      <c r="AU237" s="384" t="s">
        <v>4015</v>
      </c>
      <c r="AV237" s="384" t="s">
        <v>4015</v>
      </c>
      <c r="AW237" s="384" t="s">
        <v>4015</v>
      </c>
      <c r="AX237" s="384" t="s">
        <v>4015</v>
      </c>
      <c r="AY237" s="384" t="s">
        <v>4015</v>
      </c>
      <c r="AZ237" s="387" t="s">
        <v>4015</v>
      </c>
      <c r="BA237" s="384" t="s">
        <v>4015</v>
      </c>
      <c r="BB237" s="384" t="s">
        <v>4015</v>
      </c>
      <c r="BC237" s="398" t="s">
        <v>4015</v>
      </c>
    </row>
    <row r="238" spans="1:55" ht="201.6" hidden="1">
      <c r="A238" s="52" t="str">
        <f t="shared" ca="1" si="21"/>
        <v>Ok</v>
      </c>
      <c r="B238" s="53" t="str">
        <f t="shared" si="22"/>
        <v>Ok</v>
      </c>
      <c r="C238" s="53" t="str">
        <f t="shared" ca="1" si="23"/>
        <v>Ok</v>
      </c>
      <c r="D238" s="54">
        <f t="shared" si="24"/>
        <v>45257</v>
      </c>
      <c r="E238" s="308" t="s">
        <v>4015</v>
      </c>
      <c r="F238" s="310">
        <v>2578</v>
      </c>
      <c r="G238" s="313" t="s">
        <v>4979</v>
      </c>
      <c r="H238" s="320" t="s">
        <v>57</v>
      </c>
      <c r="I238" s="171" t="s">
        <v>58</v>
      </c>
      <c r="J238" s="326" t="s">
        <v>59</v>
      </c>
      <c r="K238" s="67" t="s">
        <v>105</v>
      </c>
      <c r="L238" s="332" t="s">
        <v>5014</v>
      </c>
      <c r="M238" s="338" t="s">
        <v>4015</v>
      </c>
      <c r="N238" s="10" t="s">
        <v>124</v>
      </c>
      <c r="O238" s="344" t="s">
        <v>3587</v>
      </c>
      <c r="P238" s="55" t="s">
        <v>65</v>
      </c>
      <c r="Q238" s="351" t="s">
        <v>5013</v>
      </c>
      <c r="R238" s="357" t="s">
        <v>5012</v>
      </c>
      <c r="S238" s="367">
        <v>44872</v>
      </c>
      <c r="T238" s="371">
        <v>45257</v>
      </c>
      <c r="U238" s="78" t="s">
        <v>100</v>
      </c>
      <c r="V238" s="197" t="s">
        <v>218</v>
      </c>
      <c r="W238" s="181"/>
      <c r="X238" s="147" t="s">
        <v>156</v>
      </c>
      <c r="Y238" s="373" t="s">
        <v>80</v>
      </c>
      <c r="Z238" s="373"/>
      <c r="AA238" s="406" t="s">
        <v>6219</v>
      </c>
      <c r="AB238" s="59">
        <v>44873</v>
      </c>
      <c r="AC238" s="6">
        <v>45257</v>
      </c>
      <c r="AD238" s="283" t="s">
        <v>70</v>
      </c>
      <c r="AE238" s="382" t="s">
        <v>4015</v>
      </c>
      <c r="AF238" s="384" t="s">
        <v>4015</v>
      </c>
      <c r="AG238" s="384" t="s">
        <v>4015</v>
      </c>
      <c r="AH238" s="384" t="s">
        <v>4015</v>
      </c>
      <c r="AI238" s="384" t="s">
        <v>4015</v>
      </c>
      <c r="AJ238" s="387" t="s">
        <v>4015</v>
      </c>
      <c r="AK238" s="387" t="s">
        <v>4015</v>
      </c>
      <c r="AL238" s="384" t="s">
        <v>4015</v>
      </c>
      <c r="AM238" s="384" t="s">
        <v>4015</v>
      </c>
      <c r="AN238" s="384" t="s">
        <v>4015</v>
      </c>
      <c r="AO238" s="384" t="s">
        <v>4015</v>
      </c>
      <c r="AP238" s="384" t="s">
        <v>4015</v>
      </c>
      <c r="AQ238" s="394" t="s">
        <v>4015</v>
      </c>
      <c r="AR238" s="396" t="s">
        <v>4015</v>
      </c>
      <c r="AS238" s="396" t="s">
        <v>4015</v>
      </c>
      <c r="AT238" s="384" t="s">
        <v>4015</v>
      </c>
      <c r="AU238" s="384" t="s">
        <v>4015</v>
      </c>
      <c r="AV238" s="384" t="s">
        <v>4015</v>
      </c>
      <c r="AW238" s="384" t="s">
        <v>4015</v>
      </c>
      <c r="AX238" s="384" t="s">
        <v>4015</v>
      </c>
      <c r="AY238" s="384" t="s">
        <v>4015</v>
      </c>
      <c r="AZ238" s="387" t="s">
        <v>4015</v>
      </c>
      <c r="BA238" s="384" t="s">
        <v>4015</v>
      </c>
      <c r="BB238" s="384" t="s">
        <v>4015</v>
      </c>
      <c r="BC238" s="398" t="s">
        <v>4015</v>
      </c>
    </row>
    <row r="239" spans="1:55" ht="115.2" hidden="1">
      <c r="A239" s="52" t="str">
        <f t="shared" ca="1" si="21"/>
        <v>Ok</v>
      </c>
      <c r="B239" s="53" t="str">
        <f t="shared" si="22"/>
        <v>Ok</v>
      </c>
      <c r="C239" s="53" t="str">
        <f t="shared" ca="1" si="23"/>
        <v>Ok</v>
      </c>
      <c r="D239" s="54">
        <f t="shared" si="24"/>
        <v>45432</v>
      </c>
      <c r="E239" s="196"/>
      <c r="F239" s="130">
        <v>672</v>
      </c>
      <c r="G239" s="32" t="s">
        <v>1352</v>
      </c>
      <c r="H239" s="91" t="s">
        <v>57</v>
      </c>
      <c r="I239" s="5" t="s">
        <v>182</v>
      </c>
      <c r="J239" s="2" t="s">
        <v>183</v>
      </c>
      <c r="K239" s="6" t="s">
        <v>105</v>
      </c>
      <c r="L239" s="79" t="s">
        <v>6957</v>
      </c>
      <c r="M239" s="66"/>
      <c r="N239" s="10" t="s">
        <v>63</v>
      </c>
      <c r="O239" s="25" t="s">
        <v>1353</v>
      </c>
      <c r="P239" s="55" t="s">
        <v>165</v>
      </c>
      <c r="Q239" s="55" t="s">
        <v>1354</v>
      </c>
      <c r="R239" s="86" t="s">
        <v>1355</v>
      </c>
      <c r="S239" s="56">
        <v>43420</v>
      </c>
      <c r="T239" s="56">
        <v>45432</v>
      </c>
      <c r="U239" s="58" t="s">
        <v>66</v>
      </c>
      <c r="V239" s="178" t="s">
        <v>218</v>
      </c>
      <c r="W239" s="180"/>
      <c r="X239" s="146" t="s">
        <v>238</v>
      </c>
      <c r="Y239" s="146"/>
      <c r="Z239" s="146"/>
      <c r="AA239" s="89" t="s">
        <v>6956</v>
      </c>
      <c r="AB239" s="59">
        <v>43426</v>
      </c>
      <c r="AC239" s="67">
        <v>45432</v>
      </c>
      <c r="AD239" s="283" t="s">
        <v>70</v>
      </c>
      <c r="AE239" s="61"/>
      <c r="AF239" s="6"/>
      <c r="AG239" s="6"/>
      <c r="AH239" s="9"/>
      <c r="AI239" s="6"/>
      <c r="AJ239" s="63"/>
      <c r="AK239" s="63"/>
      <c r="AL239" s="62"/>
      <c r="AM239" s="62"/>
      <c r="AN239" s="62"/>
      <c r="AO239" s="62"/>
      <c r="AP239" s="62"/>
      <c r="AQ239" s="11"/>
      <c r="AR239" s="59"/>
      <c r="AS239" s="59"/>
      <c r="AT239" s="6"/>
      <c r="AU239" s="6"/>
      <c r="AV239" s="6"/>
      <c r="AW239" s="6"/>
      <c r="AX239" s="6"/>
      <c r="AY239" s="6"/>
      <c r="AZ239" s="64"/>
      <c r="BA239" s="6"/>
      <c r="BB239" s="6"/>
      <c r="BC239" s="65"/>
    </row>
    <row r="240" spans="1:55" ht="172.8" hidden="1">
      <c r="A240" s="52" t="str">
        <f t="shared" ca="1" si="21"/>
        <v>Ok</v>
      </c>
      <c r="B240" s="53" t="str">
        <f t="shared" si="22"/>
        <v>Ok</v>
      </c>
      <c r="C240" s="53" t="str">
        <f t="shared" ca="1" si="23"/>
        <v>Ok</v>
      </c>
      <c r="D240" s="54">
        <f t="shared" si="24"/>
        <v>45313</v>
      </c>
      <c r="E240" s="196"/>
      <c r="F240" s="130">
        <v>674</v>
      </c>
      <c r="G240" s="32" t="s">
        <v>1357</v>
      </c>
      <c r="H240" s="91" t="s">
        <v>57</v>
      </c>
      <c r="I240" s="5" t="s">
        <v>1358</v>
      </c>
      <c r="J240" s="201" t="s">
        <v>290</v>
      </c>
      <c r="K240" s="6" t="s">
        <v>162</v>
      </c>
      <c r="L240" s="127" t="s">
        <v>1359</v>
      </c>
      <c r="M240" s="66"/>
      <c r="N240" s="10" t="s">
        <v>124</v>
      </c>
      <c r="O240" s="25" t="s">
        <v>97</v>
      </c>
      <c r="P240" s="55" t="s">
        <v>97</v>
      </c>
      <c r="Q240" s="55" t="s">
        <v>5714</v>
      </c>
      <c r="R240" s="86" t="s">
        <v>5715</v>
      </c>
      <c r="S240" s="56">
        <v>43423</v>
      </c>
      <c r="T240" s="56">
        <v>45313</v>
      </c>
      <c r="U240" s="175" t="s">
        <v>66</v>
      </c>
      <c r="V240" s="178" t="s">
        <v>218</v>
      </c>
      <c r="W240" s="180"/>
      <c r="X240" s="146" t="s">
        <v>168</v>
      </c>
      <c r="Y240" s="146"/>
      <c r="Z240" s="146"/>
      <c r="AA240" s="88" t="s">
        <v>6377</v>
      </c>
      <c r="AB240" s="59">
        <v>43426</v>
      </c>
      <c r="AC240" s="6">
        <v>45313</v>
      </c>
      <c r="AD240" s="67" t="s">
        <v>70</v>
      </c>
      <c r="AE240" s="61"/>
      <c r="AF240" s="6"/>
      <c r="AG240" s="6"/>
      <c r="AH240" s="9"/>
      <c r="AI240" s="6"/>
      <c r="AJ240" s="63"/>
      <c r="AK240" s="63"/>
      <c r="AL240" s="62"/>
      <c r="AM240" s="62"/>
      <c r="AN240" s="62"/>
      <c r="AO240" s="62"/>
      <c r="AP240" s="62"/>
      <c r="AQ240" s="11"/>
      <c r="AR240" s="59"/>
      <c r="AS240" s="59"/>
      <c r="AT240" s="6"/>
      <c r="AU240" s="6"/>
      <c r="AV240" s="6"/>
      <c r="AW240" s="6"/>
      <c r="AX240" s="6"/>
      <c r="AY240" s="6"/>
      <c r="AZ240" s="64"/>
      <c r="BA240" s="6"/>
      <c r="BB240" s="6"/>
      <c r="BC240" s="65"/>
    </row>
    <row r="241" spans="1:55" ht="184.8" hidden="1" customHeight="1">
      <c r="A241" s="52" t="str">
        <f t="shared" ca="1" si="21"/>
        <v>Ok</v>
      </c>
      <c r="B241" s="53" t="str">
        <f t="shared" si="22"/>
        <v>Ok</v>
      </c>
      <c r="C241" s="53" t="str">
        <f t="shared" ca="1" si="23"/>
        <v>Ok</v>
      </c>
      <c r="D241" s="54">
        <f t="shared" si="24"/>
        <v>45419</v>
      </c>
      <c r="E241" s="308" t="s">
        <v>4015</v>
      </c>
      <c r="F241" s="310">
        <v>2592</v>
      </c>
      <c r="G241" s="313" t="s">
        <v>5042</v>
      </c>
      <c r="H241" s="415" t="s">
        <v>57</v>
      </c>
      <c r="I241" s="171" t="s">
        <v>58</v>
      </c>
      <c r="J241" s="326" t="s">
        <v>59</v>
      </c>
      <c r="K241" s="67" t="s">
        <v>74</v>
      </c>
      <c r="L241" s="332" t="s">
        <v>6271</v>
      </c>
      <c r="M241" s="338" t="s">
        <v>4015</v>
      </c>
      <c r="N241" s="140" t="s">
        <v>63</v>
      </c>
      <c r="O241" s="344" t="s">
        <v>4155</v>
      </c>
      <c r="P241" s="77" t="s">
        <v>65</v>
      </c>
      <c r="Q241" s="351" t="s">
        <v>5050</v>
      </c>
      <c r="R241" s="416" t="s">
        <v>5051</v>
      </c>
      <c r="S241" s="367">
        <v>44895</v>
      </c>
      <c r="T241" s="69">
        <v>45419</v>
      </c>
      <c r="U241" s="175" t="s">
        <v>100</v>
      </c>
      <c r="V241" s="197" t="s">
        <v>218</v>
      </c>
      <c r="W241" s="181"/>
      <c r="X241" s="147" t="s">
        <v>238</v>
      </c>
      <c r="Y241" s="373"/>
      <c r="Z241" s="373"/>
      <c r="AA241" s="375" t="s">
        <v>6905</v>
      </c>
      <c r="AB241" s="70">
        <v>44895</v>
      </c>
      <c r="AC241" s="67">
        <v>45419</v>
      </c>
      <c r="AD241" s="67" t="s">
        <v>70</v>
      </c>
      <c r="AE241" s="382" t="s">
        <v>4015</v>
      </c>
      <c r="AF241" s="384" t="s">
        <v>4015</v>
      </c>
      <c r="AG241" s="384" t="s">
        <v>4015</v>
      </c>
      <c r="AH241" s="384" t="s">
        <v>4015</v>
      </c>
      <c r="AI241" s="384" t="s">
        <v>4015</v>
      </c>
      <c r="AJ241" s="387" t="s">
        <v>4015</v>
      </c>
      <c r="AK241" s="387" t="s">
        <v>4015</v>
      </c>
      <c r="AL241" s="384" t="s">
        <v>4015</v>
      </c>
      <c r="AM241" s="384" t="s">
        <v>4015</v>
      </c>
      <c r="AN241" s="384" t="s">
        <v>4015</v>
      </c>
      <c r="AO241" s="384" t="s">
        <v>4015</v>
      </c>
      <c r="AP241" s="384" t="s">
        <v>4015</v>
      </c>
      <c r="AQ241" s="394" t="s">
        <v>4015</v>
      </c>
      <c r="AR241" s="396" t="s">
        <v>4015</v>
      </c>
      <c r="AS241" s="396" t="s">
        <v>4015</v>
      </c>
      <c r="AT241" s="384" t="s">
        <v>4015</v>
      </c>
      <c r="AU241" s="384" t="s">
        <v>4015</v>
      </c>
      <c r="AV241" s="384" t="s">
        <v>4015</v>
      </c>
      <c r="AW241" s="384" t="s">
        <v>4015</v>
      </c>
      <c r="AX241" s="384" t="s">
        <v>4015</v>
      </c>
      <c r="AY241" s="384" t="s">
        <v>4015</v>
      </c>
      <c r="AZ241" s="387" t="s">
        <v>4015</v>
      </c>
      <c r="BA241" s="384" t="s">
        <v>4015</v>
      </c>
      <c r="BB241" s="384" t="s">
        <v>4015</v>
      </c>
      <c r="BC241" s="398" t="s">
        <v>4015</v>
      </c>
    </row>
    <row r="242" spans="1:55" ht="212.4" customHeight="1">
      <c r="A242" s="52" t="str">
        <f t="shared" ca="1" si="21"/>
        <v>Ok</v>
      </c>
      <c r="B242" s="53" t="str">
        <f t="shared" si="22"/>
        <v>Ok</v>
      </c>
      <c r="C242" s="53" t="str">
        <f t="shared" ca="1" si="23"/>
        <v>Ok</v>
      </c>
      <c r="D242" s="54">
        <f t="shared" si="24"/>
        <v>45726</v>
      </c>
      <c r="E242" s="196"/>
      <c r="F242" s="131">
        <v>734</v>
      </c>
      <c r="G242" s="33" t="s">
        <v>1365</v>
      </c>
      <c r="H242" s="139" t="s">
        <v>57</v>
      </c>
      <c r="I242" s="19" t="s">
        <v>1366</v>
      </c>
      <c r="J242" s="201" t="s">
        <v>1367</v>
      </c>
      <c r="K242" s="67" t="s">
        <v>74</v>
      </c>
      <c r="L242" s="127" t="s">
        <v>6005</v>
      </c>
      <c r="M242" s="68"/>
      <c r="N242" s="140" t="s">
        <v>63</v>
      </c>
      <c r="O242" s="76" t="s">
        <v>1369</v>
      </c>
      <c r="P242" s="77" t="s">
        <v>88</v>
      </c>
      <c r="Q242" s="77" t="s">
        <v>1370</v>
      </c>
      <c r="R242" s="204" t="s">
        <v>1371</v>
      </c>
      <c r="S242" s="69">
        <v>43430</v>
      </c>
      <c r="T242" s="69">
        <v>45723</v>
      </c>
      <c r="U242" s="175" t="s">
        <v>295</v>
      </c>
      <c r="V242" s="197" t="s">
        <v>67</v>
      </c>
      <c r="W242" s="181"/>
      <c r="X242" s="147"/>
      <c r="Y242" s="147"/>
      <c r="Z242" s="447"/>
      <c r="AA242" s="446" t="s">
        <v>8880</v>
      </c>
      <c r="AB242" s="70">
        <v>43433</v>
      </c>
      <c r="AC242" s="67">
        <v>45726</v>
      </c>
      <c r="AD242" s="67" t="s">
        <v>112</v>
      </c>
      <c r="AE242" s="71" t="s">
        <v>102</v>
      </c>
      <c r="AF242" s="67" t="s">
        <v>103</v>
      </c>
      <c r="AG242" s="67" t="s">
        <v>114</v>
      </c>
      <c r="AH242" s="67" t="s">
        <v>114</v>
      </c>
      <c r="AI242" s="67">
        <v>43607</v>
      </c>
      <c r="AJ242" s="73">
        <v>43609</v>
      </c>
      <c r="AK242" s="141">
        <v>2</v>
      </c>
      <c r="AL242" s="73">
        <v>43666</v>
      </c>
      <c r="AM242" s="72" t="s">
        <v>117</v>
      </c>
      <c r="AN242" s="72" t="s">
        <v>117</v>
      </c>
      <c r="AO242" s="73">
        <v>43672</v>
      </c>
      <c r="AP242" s="72" t="s">
        <v>117</v>
      </c>
      <c r="AQ242" s="142" t="s">
        <v>1372</v>
      </c>
      <c r="AR242" s="419">
        <v>43617</v>
      </c>
      <c r="AS242" s="419">
        <v>43647</v>
      </c>
      <c r="AT242" s="72" t="s">
        <v>117</v>
      </c>
      <c r="AU242" s="72" t="s">
        <v>117</v>
      </c>
      <c r="AV242" s="70">
        <v>43677</v>
      </c>
      <c r="AW242" s="70">
        <v>43683</v>
      </c>
      <c r="AX242" s="67" t="s">
        <v>117</v>
      </c>
      <c r="AY242" s="70">
        <v>43684</v>
      </c>
      <c r="AZ242" s="70">
        <v>43733</v>
      </c>
      <c r="BA242" s="412">
        <v>2800000</v>
      </c>
      <c r="BB242" s="412">
        <v>3000000</v>
      </c>
      <c r="BC242" s="75" t="s">
        <v>1373</v>
      </c>
    </row>
    <row r="243" spans="1:55" ht="244.8" hidden="1">
      <c r="A243" s="52" t="str">
        <f t="shared" ca="1" si="21"/>
        <v>Ok</v>
      </c>
      <c r="B243" s="53" t="str">
        <f t="shared" si="22"/>
        <v>Ok</v>
      </c>
      <c r="C243" s="53" t="str">
        <f t="shared" ca="1" si="23"/>
        <v>Ok</v>
      </c>
      <c r="D243" s="54">
        <f t="shared" si="24"/>
        <v>45320</v>
      </c>
      <c r="E243" s="196"/>
      <c r="F243" s="131">
        <v>735</v>
      </c>
      <c r="G243" s="33" t="s">
        <v>1374</v>
      </c>
      <c r="H243" s="139" t="s">
        <v>57</v>
      </c>
      <c r="I243" s="19" t="s">
        <v>1375</v>
      </c>
      <c r="J243" s="201" t="s">
        <v>325</v>
      </c>
      <c r="K243" s="67" t="s">
        <v>545</v>
      </c>
      <c r="L243" s="127" t="s">
        <v>1376</v>
      </c>
      <c r="M243" s="68"/>
      <c r="N243" s="140" t="s">
        <v>124</v>
      </c>
      <c r="O243" s="76" t="s">
        <v>1377</v>
      </c>
      <c r="P243" s="77" t="s">
        <v>88</v>
      </c>
      <c r="Q243" s="77" t="s">
        <v>6035</v>
      </c>
      <c r="R243" s="204" t="s">
        <v>6036</v>
      </c>
      <c r="S243" s="69">
        <v>43432</v>
      </c>
      <c r="T243" s="69">
        <v>45320</v>
      </c>
      <c r="U243" s="78" t="s">
        <v>66</v>
      </c>
      <c r="V243" s="197" t="s">
        <v>218</v>
      </c>
      <c r="W243" s="181"/>
      <c r="X243" s="147" t="s">
        <v>79</v>
      </c>
      <c r="Y243" s="147"/>
      <c r="Z243" s="147"/>
      <c r="AA243" s="89" t="s">
        <v>6383</v>
      </c>
      <c r="AB243" s="70">
        <v>43440</v>
      </c>
      <c r="AC243" s="67">
        <v>45320</v>
      </c>
      <c r="AD243" s="67" t="s">
        <v>70</v>
      </c>
      <c r="AE243" s="71"/>
      <c r="AF243" s="67"/>
      <c r="AG243" s="67"/>
      <c r="AH243" s="128"/>
      <c r="AI243" s="67"/>
      <c r="AJ243" s="73"/>
      <c r="AK243" s="73"/>
      <c r="AL243" s="72"/>
      <c r="AM243" s="72"/>
      <c r="AN243" s="72"/>
      <c r="AO243" s="72"/>
      <c r="AP243" s="72"/>
      <c r="AQ243" s="12"/>
      <c r="AR243" s="70"/>
      <c r="AS243" s="70"/>
      <c r="AT243" s="67"/>
      <c r="AU243" s="67"/>
      <c r="AV243" s="67"/>
      <c r="AW243" s="67"/>
      <c r="AX243" s="67"/>
      <c r="AY243" s="67"/>
      <c r="AZ243" s="74"/>
      <c r="BA243" s="67"/>
      <c r="BB243" s="67"/>
      <c r="BC243" s="75"/>
    </row>
    <row r="244" spans="1:55" ht="72" hidden="1">
      <c r="A244" s="52" t="str">
        <f t="shared" ca="1" si="21"/>
        <v>Ok</v>
      </c>
      <c r="B244" s="53" t="str">
        <f t="shared" si="22"/>
        <v>Ok</v>
      </c>
      <c r="C244" s="53" t="str">
        <f t="shared" ca="1" si="23"/>
        <v>Ok</v>
      </c>
      <c r="D244" s="54">
        <f t="shared" si="24"/>
        <v>45411</v>
      </c>
      <c r="E244" s="196"/>
      <c r="F244" s="130">
        <v>740</v>
      </c>
      <c r="G244" s="32" t="s">
        <v>1378</v>
      </c>
      <c r="H244" s="91" t="s">
        <v>57</v>
      </c>
      <c r="I244" s="5" t="s">
        <v>530</v>
      </c>
      <c r="J244" s="2" t="s">
        <v>308</v>
      </c>
      <c r="K244" s="67" t="s">
        <v>210</v>
      </c>
      <c r="L244" s="127" t="s">
        <v>1379</v>
      </c>
      <c r="M244" s="66"/>
      <c r="N244" s="10" t="s">
        <v>124</v>
      </c>
      <c r="O244" s="76" t="s">
        <v>97</v>
      </c>
      <c r="P244" s="55" t="s">
        <v>97</v>
      </c>
      <c r="Q244" s="77" t="s">
        <v>6849</v>
      </c>
      <c r="R244" s="138" t="s">
        <v>6848</v>
      </c>
      <c r="S244" s="56">
        <v>43434</v>
      </c>
      <c r="T244" s="56">
        <v>45411</v>
      </c>
      <c r="U244" s="58" t="s">
        <v>66</v>
      </c>
      <c r="V244" s="178" t="s">
        <v>218</v>
      </c>
      <c r="W244" s="180"/>
      <c r="X244" s="146" t="s">
        <v>1056</v>
      </c>
      <c r="Y244" s="146"/>
      <c r="Z244" s="146"/>
      <c r="AA244" s="440" t="s">
        <v>6890</v>
      </c>
      <c r="AB244" s="59">
        <v>43440</v>
      </c>
      <c r="AC244" s="6">
        <v>45411</v>
      </c>
      <c r="AD244" s="283" t="s">
        <v>70</v>
      </c>
      <c r="AE244" s="61"/>
      <c r="AF244" s="6"/>
      <c r="AG244" s="6"/>
      <c r="AH244" s="9"/>
      <c r="AI244" s="6"/>
      <c r="AJ244" s="63"/>
      <c r="AK244" s="63"/>
      <c r="AL244" s="62"/>
      <c r="AM244" s="62"/>
      <c r="AN244" s="62"/>
      <c r="AO244" s="62"/>
      <c r="AP244" s="62"/>
      <c r="AQ244" s="11"/>
      <c r="AR244" s="59"/>
      <c r="AS244" s="59"/>
      <c r="AT244" s="6"/>
      <c r="AU244" s="6"/>
      <c r="AV244" s="6"/>
      <c r="AW244" s="6"/>
      <c r="AX244" s="6"/>
      <c r="AY244" s="6"/>
      <c r="AZ244" s="64"/>
      <c r="BA244" s="6"/>
      <c r="BB244" s="6"/>
      <c r="BC244" s="65"/>
    </row>
    <row r="245" spans="1:55" ht="28.8" hidden="1">
      <c r="A245" s="52" t="str">
        <f t="shared" ca="1" si="21"/>
        <v>Ok</v>
      </c>
      <c r="B245" s="53" t="str">
        <f t="shared" si="22"/>
        <v>Ok</v>
      </c>
      <c r="C245" s="53" t="str">
        <f t="shared" ca="1" si="23"/>
        <v>Ok</v>
      </c>
      <c r="D245" s="54">
        <f t="shared" si="24"/>
        <v>43445</v>
      </c>
      <c r="E245" s="196"/>
      <c r="F245" s="130">
        <v>745</v>
      </c>
      <c r="G245" s="32" t="s">
        <v>1380</v>
      </c>
      <c r="H245" s="91" t="s">
        <v>57</v>
      </c>
      <c r="I245" s="5" t="s">
        <v>182</v>
      </c>
      <c r="J245" s="2" t="s">
        <v>183</v>
      </c>
      <c r="K245" s="67" t="s">
        <v>105</v>
      </c>
      <c r="L245" s="127" t="s">
        <v>1381</v>
      </c>
      <c r="M245" s="66"/>
      <c r="N245" s="10" t="s">
        <v>124</v>
      </c>
      <c r="O245" s="76" t="s">
        <v>1310</v>
      </c>
      <c r="P245" s="55" t="s">
        <v>65</v>
      </c>
      <c r="Q245" s="77" t="s">
        <v>1310</v>
      </c>
      <c r="R245" s="138" t="s">
        <v>1311</v>
      </c>
      <c r="S245" s="56">
        <v>43439</v>
      </c>
      <c r="T245" s="56">
        <f>+S245</f>
        <v>43439</v>
      </c>
      <c r="U245" s="58" t="s">
        <v>66</v>
      </c>
      <c r="V245" s="178" t="s">
        <v>67</v>
      </c>
      <c r="W245" s="180"/>
      <c r="X245" s="146" t="s">
        <v>238</v>
      </c>
      <c r="Y245" s="146"/>
      <c r="Z245" s="146"/>
      <c r="AA245" s="88"/>
      <c r="AB245" s="59">
        <v>43440</v>
      </c>
      <c r="AC245" s="6">
        <v>43445</v>
      </c>
      <c r="AD245" s="6" t="s">
        <v>70</v>
      </c>
      <c r="AE245" s="61"/>
      <c r="AF245" s="6"/>
      <c r="AG245" s="6"/>
      <c r="AH245" s="9"/>
      <c r="AI245" s="6"/>
      <c r="AJ245" s="63"/>
      <c r="AK245" s="63"/>
      <c r="AL245" s="62"/>
      <c r="AM245" s="62"/>
      <c r="AN245" s="62"/>
      <c r="AO245" s="62"/>
      <c r="AP245" s="62"/>
      <c r="AQ245" s="11"/>
      <c r="AR245" s="59"/>
      <c r="AS245" s="59"/>
      <c r="AT245" s="6"/>
      <c r="AU245" s="6"/>
      <c r="AV245" s="6"/>
      <c r="AW245" s="6"/>
      <c r="AX245" s="6"/>
      <c r="AY245" s="6"/>
      <c r="AZ245" s="64"/>
      <c r="BA245" s="6"/>
      <c r="BB245" s="6"/>
      <c r="BC245" s="65"/>
    </row>
    <row r="246" spans="1:55" ht="172.8" hidden="1">
      <c r="A246" s="52" t="str">
        <f t="shared" ca="1" si="21"/>
        <v>Ok</v>
      </c>
      <c r="B246" s="53" t="str">
        <f t="shared" si="22"/>
        <v>Ok</v>
      </c>
      <c r="C246" s="53" t="str">
        <f t="shared" ca="1" si="23"/>
        <v>Ok</v>
      </c>
      <c r="D246" s="54">
        <f t="shared" si="24"/>
        <v>44893</v>
      </c>
      <c r="E246" s="308" t="s">
        <v>4015</v>
      </c>
      <c r="F246" s="310">
        <v>2444</v>
      </c>
      <c r="G246" s="313" t="s">
        <v>4475</v>
      </c>
      <c r="H246" s="320" t="s">
        <v>57</v>
      </c>
      <c r="I246" s="171" t="s">
        <v>58</v>
      </c>
      <c r="J246" s="326" t="s">
        <v>59</v>
      </c>
      <c r="K246" s="67" t="s">
        <v>210</v>
      </c>
      <c r="L246" s="332" t="s">
        <v>4483</v>
      </c>
      <c r="M246" s="338" t="s">
        <v>4015</v>
      </c>
      <c r="N246" s="10" t="s">
        <v>63</v>
      </c>
      <c r="O246" s="344" t="s">
        <v>97</v>
      </c>
      <c r="P246" s="55" t="s">
        <v>97</v>
      </c>
      <c r="Q246" s="55" t="s">
        <v>4465</v>
      </c>
      <c r="R246" s="357" t="s">
        <v>4474</v>
      </c>
      <c r="S246" s="367">
        <v>44742</v>
      </c>
      <c r="T246" s="367">
        <v>44887</v>
      </c>
      <c r="U246" s="175" t="s">
        <v>66</v>
      </c>
      <c r="V246" s="197" t="s">
        <v>218</v>
      </c>
      <c r="W246" s="181"/>
      <c r="X246" s="147" t="s">
        <v>156</v>
      </c>
      <c r="Y246" s="373" t="s">
        <v>80</v>
      </c>
      <c r="Z246" s="373"/>
      <c r="AA246" s="375" t="s">
        <v>5020</v>
      </c>
      <c r="AB246" s="59">
        <v>44742</v>
      </c>
      <c r="AC246" s="6">
        <v>44893</v>
      </c>
      <c r="AD246" s="326" t="s">
        <v>70</v>
      </c>
      <c r="AE246" s="382" t="s">
        <v>4015</v>
      </c>
      <c r="AF246" s="384" t="s">
        <v>4015</v>
      </c>
      <c r="AG246" s="384" t="s">
        <v>4015</v>
      </c>
      <c r="AH246" s="384" t="s">
        <v>4015</v>
      </c>
      <c r="AI246" s="384" t="s">
        <v>4015</v>
      </c>
      <c r="AJ246" s="387" t="s">
        <v>4015</v>
      </c>
      <c r="AK246" s="387" t="s">
        <v>4015</v>
      </c>
      <c r="AL246" s="384" t="s">
        <v>4015</v>
      </c>
      <c r="AM246" s="384" t="s">
        <v>4015</v>
      </c>
      <c r="AN246" s="384" t="s">
        <v>4015</v>
      </c>
      <c r="AO246" s="384" t="s">
        <v>4015</v>
      </c>
      <c r="AP246" s="384" t="s">
        <v>4015</v>
      </c>
      <c r="AQ246" s="394" t="s">
        <v>4015</v>
      </c>
      <c r="AR246" s="396" t="s">
        <v>4015</v>
      </c>
      <c r="AS246" s="396" t="s">
        <v>4015</v>
      </c>
      <c r="AT246" s="384" t="s">
        <v>4015</v>
      </c>
      <c r="AU246" s="384" t="s">
        <v>4015</v>
      </c>
      <c r="AV246" s="384" t="s">
        <v>4015</v>
      </c>
      <c r="AW246" s="384" t="s">
        <v>4015</v>
      </c>
      <c r="AX246" s="384" t="s">
        <v>4015</v>
      </c>
      <c r="AY246" s="384" t="s">
        <v>4015</v>
      </c>
      <c r="AZ246" s="387" t="s">
        <v>4015</v>
      </c>
      <c r="BA246" s="384" t="s">
        <v>4015</v>
      </c>
      <c r="BB246" s="384" t="s">
        <v>4015</v>
      </c>
      <c r="BC246" s="398" t="s">
        <v>4015</v>
      </c>
    </row>
    <row r="247" spans="1:55" ht="43.2" hidden="1">
      <c r="A247" s="52" t="str">
        <f t="shared" ca="1" si="21"/>
        <v>Ok</v>
      </c>
      <c r="B247" s="53" t="str">
        <f t="shared" si="22"/>
        <v>Ok</v>
      </c>
      <c r="C247" s="53" t="str">
        <f t="shared" ca="1" si="23"/>
        <v>Ok</v>
      </c>
      <c r="D247" s="54">
        <f t="shared" si="24"/>
        <v>43545</v>
      </c>
      <c r="E247" s="196"/>
      <c r="F247" s="130">
        <v>749</v>
      </c>
      <c r="G247" s="32" t="s">
        <v>1387</v>
      </c>
      <c r="H247" s="91" t="s">
        <v>57</v>
      </c>
      <c r="I247" s="2" t="s">
        <v>137</v>
      </c>
      <c r="J247" s="2" t="s">
        <v>137</v>
      </c>
      <c r="K247" s="67" t="s">
        <v>74</v>
      </c>
      <c r="L247" s="79" t="s">
        <v>1388</v>
      </c>
      <c r="M247" s="66"/>
      <c r="N247" s="10" t="s">
        <v>63</v>
      </c>
      <c r="O247" s="25" t="s">
        <v>310</v>
      </c>
      <c r="P247" s="55" t="s">
        <v>88</v>
      </c>
      <c r="Q247" s="77" t="s">
        <v>311</v>
      </c>
      <c r="R247" s="86" t="s">
        <v>312</v>
      </c>
      <c r="S247" s="56">
        <v>43445</v>
      </c>
      <c r="T247" s="56">
        <v>43445</v>
      </c>
      <c r="U247" s="58" t="s">
        <v>66</v>
      </c>
      <c r="V247" s="178" t="s">
        <v>67</v>
      </c>
      <c r="W247" s="180"/>
      <c r="X247" s="146" t="s">
        <v>143</v>
      </c>
      <c r="Y247" s="146"/>
      <c r="Z247" s="146"/>
      <c r="AA247" s="88" t="s">
        <v>1389</v>
      </c>
      <c r="AB247" s="59">
        <v>43447</v>
      </c>
      <c r="AC247" s="6">
        <v>43545</v>
      </c>
      <c r="AD247" s="6" t="s">
        <v>70</v>
      </c>
      <c r="AE247" s="61"/>
      <c r="AF247" s="6"/>
      <c r="AG247" s="6"/>
      <c r="AH247" s="9"/>
      <c r="AI247" s="6"/>
      <c r="AJ247" s="63"/>
      <c r="AK247" s="63"/>
      <c r="AL247" s="62"/>
      <c r="AM247" s="62"/>
      <c r="AN247" s="62"/>
      <c r="AO247" s="62"/>
      <c r="AP247" s="62"/>
      <c r="AQ247" s="11"/>
      <c r="AR247" s="59"/>
      <c r="AS247" s="59"/>
      <c r="AT247" s="6"/>
      <c r="AU247" s="6"/>
      <c r="AV247" s="6"/>
      <c r="AW247" s="6"/>
      <c r="AX247" s="6"/>
      <c r="AY247" s="6"/>
      <c r="AZ247" s="64"/>
      <c r="BA247" s="6"/>
      <c r="BB247" s="6"/>
      <c r="BC247" s="65"/>
    </row>
    <row r="248" spans="1:55" ht="28.8" hidden="1">
      <c r="A248" s="52" t="str">
        <f t="shared" ca="1" si="21"/>
        <v>Ok</v>
      </c>
      <c r="B248" s="53" t="str">
        <f t="shared" si="22"/>
        <v>Ok</v>
      </c>
      <c r="C248" s="53" t="str">
        <f t="shared" ca="1" si="23"/>
        <v>Ok</v>
      </c>
      <c r="D248" s="54">
        <f t="shared" si="24"/>
        <v>43545</v>
      </c>
      <c r="E248" s="196"/>
      <c r="F248" s="130">
        <v>750</v>
      </c>
      <c r="G248" s="32" t="s">
        <v>1390</v>
      </c>
      <c r="H248" s="91" t="s">
        <v>57</v>
      </c>
      <c r="I248" s="5" t="s">
        <v>58</v>
      </c>
      <c r="J248" s="2" t="s">
        <v>59</v>
      </c>
      <c r="K248" s="67" t="s">
        <v>74</v>
      </c>
      <c r="L248" s="79" t="s">
        <v>1391</v>
      </c>
      <c r="M248" s="66"/>
      <c r="N248" s="10" t="s">
        <v>124</v>
      </c>
      <c r="O248" s="25" t="s">
        <v>1392</v>
      </c>
      <c r="P248" s="55" t="s">
        <v>88</v>
      </c>
      <c r="Q248" s="55" t="s">
        <v>1393</v>
      </c>
      <c r="R248" s="86" t="s">
        <v>1394</v>
      </c>
      <c r="S248" s="56">
        <v>43445</v>
      </c>
      <c r="T248" s="56">
        <v>43529</v>
      </c>
      <c r="U248" s="58" t="s">
        <v>66</v>
      </c>
      <c r="V248" s="178" t="s">
        <v>67</v>
      </c>
      <c r="W248" s="180"/>
      <c r="X248" s="146" t="s">
        <v>143</v>
      </c>
      <c r="Y248" s="146"/>
      <c r="Z248" s="146"/>
      <c r="AA248" s="88" t="s">
        <v>1395</v>
      </c>
      <c r="AB248" s="59">
        <v>43447</v>
      </c>
      <c r="AC248" s="6">
        <v>43545</v>
      </c>
      <c r="AD248" s="6" t="s">
        <v>70</v>
      </c>
      <c r="AE248" s="61"/>
      <c r="AF248" s="6"/>
      <c r="AG248" s="6"/>
      <c r="AH248" s="9"/>
      <c r="AI248" s="6"/>
      <c r="AJ248" s="63"/>
      <c r="AK248" s="63"/>
      <c r="AL248" s="62"/>
      <c r="AM248" s="62"/>
      <c r="AN248" s="62"/>
      <c r="AO248" s="62"/>
      <c r="AP248" s="62"/>
      <c r="AQ248" s="11"/>
      <c r="AR248" s="59"/>
      <c r="AS248" s="59"/>
      <c r="AT248" s="6"/>
      <c r="AU248" s="6"/>
      <c r="AV248" s="6"/>
      <c r="AW248" s="6"/>
      <c r="AX248" s="6"/>
      <c r="AY248" s="6"/>
      <c r="AZ248" s="64"/>
      <c r="BA248" s="6"/>
      <c r="BB248" s="6"/>
      <c r="BC248" s="65"/>
    </row>
    <row r="249" spans="1:55" ht="100.8" hidden="1">
      <c r="A249" s="52" t="str">
        <f t="shared" ca="1" si="21"/>
        <v>Ok</v>
      </c>
      <c r="B249" s="53" t="str">
        <f t="shared" si="22"/>
        <v>Ok</v>
      </c>
      <c r="C249" s="53" t="str">
        <f t="shared" ca="1" si="23"/>
        <v>Ok</v>
      </c>
      <c r="D249" s="54">
        <f t="shared" si="24"/>
        <v>44893</v>
      </c>
      <c r="E249" s="308" t="s">
        <v>4015</v>
      </c>
      <c r="F249" s="310">
        <v>2561</v>
      </c>
      <c r="G249" s="313" t="s">
        <v>4971</v>
      </c>
      <c r="H249" s="320" t="s">
        <v>159</v>
      </c>
      <c r="I249" s="171" t="s">
        <v>241</v>
      </c>
      <c r="J249" s="326" t="s">
        <v>242</v>
      </c>
      <c r="K249" s="67" t="s">
        <v>74</v>
      </c>
      <c r="L249" s="332" t="s">
        <v>4991</v>
      </c>
      <c r="M249" s="338" t="s">
        <v>4015</v>
      </c>
      <c r="N249" s="10" t="s">
        <v>124</v>
      </c>
      <c r="O249" s="344" t="s">
        <v>3587</v>
      </c>
      <c r="P249" s="55" t="s">
        <v>65</v>
      </c>
      <c r="Q249" s="351" t="s">
        <v>4989</v>
      </c>
      <c r="R249" s="357" t="s">
        <v>4990</v>
      </c>
      <c r="S249" s="367">
        <v>44460</v>
      </c>
      <c r="T249" s="56">
        <v>44893</v>
      </c>
      <c r="U249" s="58" t="s">
        <v>66</v>
      </c>
      <c r="V249" s="197" t="s">
        <v>218</v>
      </c>
      <c r="W249" s="181"/>
      <c r="X249" s="147" t="s">
        <v>143</v>
      </c>
      <c r="Y249" s="373" t="s">
        <v>80</v>
      </c>
      <c r="Z249" s="373"/>
      <c r="AA249" s="375" t="s">
        <v>5022</v>
      </c>
      <c r="AB249" s="59">
        <v>44872</v>
      </c>
      <c r="AC249" s="6">
        <v>44893</v>
      </c>
      <c r="AD249" s="67" t="s">
        <v>70</v>
      </c>
      <c r="AE249" s="382" t="s">
        <v>4015</v>
      </c>
      <c r="AF249" s="384" t="s">
        <v>4015</v>
      </c>
      <c r="AG249" s="384" t="s">
        <v>4015</v>
      </c>
      <c r="AH249" s="384" t="s">
        <v>4015</v>
      </c>
      <c r="AI249" s="384" t="s">
        <v>4015</v>
      </c>
      <c r="AJ249" s="387" t="s">
        <v>4015</v>
      </c>
      <c r="AK249" s="387" t="s">
        <v>4015</v>
      </c>
      <c r="AL249" s="384" t="s">
        <v>4015</v>
      </c>
      <c r="AM249" s="384" t="s">
        <v>4015</v>
      </c>
      <c r="AN249" s="384" t="s">
        <v>4015</v>
      </c>
      <c r="AO249" s="384" t="s">
        <v>4015</v>
      </c>
      <c r="AP249" s="384" t="s">
        <v>4015</v>
      </c>
      <c r="AQ249" s="394" t="s">
        <v>4015</v>
      </c>
      <c r="AR249" s="396" t="s">
        <v>4015</v>
      </c>
      <c r="AS249" s="396" t="s">
        <v>4015</v>
      </c>
      <c r="AT249" s="384" t="s">
        <v>4015</v>
      </c>
      <c r="AU249" s="384" t="s">
        <v>4015</v>
      </c>
      <c r="AV249" s="384" t="s">
        <v>4015</v>
      </c>
      <c r="AW249" s="384" t="s">
        <v>4015</v>
      </c>
      <c r="AX249" s="384" t="s">
        <v>4015</v>
      </c>
      <c r="AY249" s="384" t="s">
        <v>4015</v>
      </c>
      <c r="AZ249" s="387" t="s">
        <v>4015</v>
      </c>
      <c r="BA249" s="384" t="s">
        <v>4015</v>
      </c>
      <c r="BB249" s="384" t="s">
        <v>4015</v>
      </c>
      <c r="BC249" s="398" t="s">
        <v>4015</v>
      </c>
    </row>
    <row r="250" spans="1:55" ht="43.2" hidden="1">
      <c r="A250" s="52" t="str">
        <f t="shared" ca="1" si="21"/>
        <v>Ok</v>
      </c>
      <c r="B250" s="53" t="str">
        <f t="shared" si="22"/>
        <v>Ok</v>
      </c>
      <c r="C250" s="53" t="str">
        <f t="shared" ca="1" si="23"/>
        <v>Ok</v>
      </c>
      <c r="D250" s="54">
        <f t="shared" si="24"/>
        <v>43545</v>
      </c>
      <c r="E250" s="196"/>
      <c r="F250" s="130">
        <v>752</v>
      </c>
      <c r="G250" s="32" t="s">
        <v>1400</v>
      </c>
      <c r="H250" s="91" t="s">
        <v>57</v>
      </c>
      <c r="I250" s="5" t="s">
        <v>151</v>
      </c>
      <c r="J250" s="2" t="s">
        <v>84</v>
      </c>
      <c r="K250" s="6" t="s">
        <v>74</v>
      </c>
      <c r="L250" s="79" t="s">
        <v>1401</v>
      </c>
      <c r="M250" s="66"/>
      <c r="N250" s="10" t="s">
        <v>124</v>
      </c>
      <c r="O250" s="25" t="s">
        <v>1402</v>
      </c>
      <c r="P250" s="55" t="s">
        <v>165</v>
      </c>
      <c r="Q250" s="55" t="s">
        <v>1403</v>
      </c>
      <c r="R250" s="86" t="s">
        <v>1404</v>
      </c>
      <c r="S250" s="56">
        <v>43448</v>
      </c>
      <c r="T250" s="56">
        <v>43448</v>
      </c>
      <c r="U250" s="58" t="s">
        <v>66</v>
      </c>
      <c r="V250" s="178" t="s">
        <v>91</v>
      </c>
      <c r="W250" s="180" t="s">
        <v>92</v>
      </c>
      <c r="X250" s="146" t="s">
        <v>143</v>
      </c>
      <c r="Y250" s="146"/>
      <c r="Z250" s="146"/>
      <c r="AA250" s="88" t="s">
        <v>1405</v>
      </c>
      <c r="AB250" s="59">
        <v>43454</v>
      </c>
      <c r="AC250" s="6">
        <v>43545</v>
      </c>
      <c r="AD250" s="6" t="s">
        <v>70</v>
      </c>
      <c r="AE250" s="61"/>
      <c r="AF250" s="6"/>
      <c r="AG250" s="6"/>
      <c r="AH250" s="9"/>
      <c r="AI250" s="6"/>
      <c r="AJ250" s="63"/>
      <c r="AK250" s="63"/>
      <c r="AL250" s="62"/>
      <c r="AM250" s="62"/>
      <c r="AN250" s="62"/>
      <c r="AO250" s="62"/>
      <c r="AP250" s="62"/>
      <c r="AQ250" s="11"/>
      <c r="AR250" s="59"/>
      <c r="AS250" s="59"/>
      <c r="AT250" s="6"/>
      <c r="AU250" s="6"/>
      <c r="AV250" s="6"/>
      <c r="AW250" s="6"/>
      <c r="AX250" s="6"/>
      <c r="AY250" s="6"/>
      <c r="AZ250" s="64"/>
      <c r="BA250" s="6"/>
      <c r="BB250" s="6"/>
      <c r="BC250" s="65"/>
    </row>
    <row r="251" spans="1:55" ht="43.2" hidden="1">
      <c r="A251" s="52" t="str">
        <f t="shared" ca="1" si="21"/>
        <v>Ok</v>
      </c>
      <c r="B251" s="53" t="str">
        <f t="shared" si="22"/>
        <v>Ok</v>
      </c>
      <c r="C251" s="53" t="str">
        <f t="shared" ca="1" si="23"/>
        <v>Ok</v>
      </c>
      <c r="D251" s="54">
        <f t="shared" si="24"/>
        <v>43473</v>
      </c>
      <c r="E251" s="196"/>
      <c r="F251" s="130">
        <v>753</v>
      </c>
      <c r="G251" s="32" t="s">
        <v>1406</v>
      </c>
      <c r="H251" s="91" t="s">
        <v>57</v>
      </c>
      <c r="I251" s="5" t="s">
        <v>58</v>
      </c>
      <c r="J251" s="2" t="s">
        <v>59</v>
      </c>
      <c r="K251" s="6" t="s">
        <v>210</v>
      </c>
      <c r="L251" s="79" t="s">
        <v>1407</v>
      </c>
      <c r="M251" s="66"/>
      <c r="N251" s="10" t="s">
        <v>63</v>
      </c>
      <c r="O251" s="25" t="s">
        <v>297</v>
      </c>
      <c r="P251" s="55" t="s">
        <v>88</v>
      </c>
      <c r="Q251" s="55" t="s">
        <v>297</v>
      </c>
      <c r="R251" s="86" t="s">
        <v>1408</v>
      </c>
      <c r="S251" s="56">
        <v>43448</v>
      </c>
      <c r="T251" s="56">
        <v>43448</v>
      </c>
      <c r="U251" s="58" t="s">
        <v>66</v>
      </c>
      <c r="V251" s="178" t="s">
        <v>67</v>
      </c>
      <c r="W251" s="180"/>
      <c r="X251" s="146" t="s">
        <v>168</v>
      </c>
      <c r="Y251" s="146"/>
      <c r="Z251" s="146"/>
      <c r="AA251" s="88"/>
      <c r="AB251" s="59">
        <v>43454</v>
      </c>
      <c r="AC251" s="6">
        <v>43473</v>
      </c>
      <c r="AD251" s="6" t="s">
        <v>70</v>
      </c>
      <c r="AE251" s="61"/>
      <c r="AF251" s="6"/>
      <c r="AG251" s="6"/>
      <c r="AH251" s="9"/>
      <c r="AI251" s="6"/>
      <c r="AJ251" s="63"/>
      <c r="AK251" s="63"/>
      <c r="AL251" s="62"/>
      <c r="AM251" s="62"/>
      <c r="AN251" s="62"/>
      <c r="AO251" s="62"/>
      <c r="AP251" s="62"/>
      <c r="AQ251" s="11"/>
      <c r="AR251" s="59"/>
      <c r="AS251" s="59"/>
      <c r="AT251" s="6"/>
      <c r="AU251" s="6"/>
      <c r="AV251" s="6"/>
      <c r="AW251" s="6"/>
      <c r="AX251" s="6"/>
      <c r="AY251" s="6"/>
      <c r="AZ251" s="64"/>
      <c r="BA251" s="6"/>
      <c r="BB251" s="6"/>
      <c r="BC251" s="65"/>
    </row>
    <row r="252" spans="1:55" ht="43.2" hidden="1">
      <c r="A252" s="52" t="str">
        <f t="shared" ca="1" si="21"/>
        <v>Ok</v>
      </c>
      <c r="B252" s="53" t="str">
        <f t="shared" si="22"/>
        <v>Ok</v>
      </c>
      <c r="C252" s="53" t="str">
        <f t="shared" ca="1" si="23"/>
        <v>Ok</v>
      </c>
      <c r="D252" s="54">
        <f t="shared" si="24"/>
        <v>43476</v>
      </c>
      <c r="E252" s="196"/>
      <c r="F252" s="130">
        <v>754</v>
      </c>
      <c r="G252" s="32" t="s">
        <v>1409</v>
      </c>
      <c r="H252" s="91" t="s">
        <v>57</v>
      </c>
      <c r="I252" s="5" t="s">
        <v>1366</v>
      </c>
      <c r="J252" s="2" t="s">
        <v>1367</v>
      </c>
      <c r="K252" s="6" t="s">
        <v>255</v>
      </c>
      <c r="L252" s="79" t="s">
        <v>1410</v>
      </c>
      <c r="M252" s="66"/>
      <c r="N252" s="10" t="s">
        <v>124</v>
      </c>
      <c r="O252" s="25" t="s">
        <v>292</v>
      </c>
      <c r="P252" s="55" t="s">
        <v>65</v>
      </c>
      <c r="Q252" s="55" t="s">
        <v>1411</v>
      </c>
      <c r="R252" s="86" t="s">
        <v>1412</v>
      </c>
      <c r="S252" s="56">
        <v>43450</v>
      </c>
      <c r="T252" s="56">
        <v>43476</v>
      </c>
      <c r="U252" s="58" t="s">
        <v>66</v>
      </c>
      <c r="V252" s="178" t="s">
        <v>67</v>
      </c>
      <c r="W252" s="180"/>
      <c r="X252" s="146" t="s">
        <v>143</v>
      </c>
      <c r="Y252" s="146"/>
      <c r="Z252" s="146"/>
      <c r="AA252" s="88" t="s">
        <v>1413</v>
      </c>
      <c r="AB252" s="59">
        <v>43454</v>
      </c>
      <c r="AC252" s="6">
        <v>43476</v>
      </c>
      <c r="AD252" s="6" t="s">
        <v>70</v>
      </c>
      <c r="AE252" s="61"/>
      <c r="AF252" s="6"/>
      <c r="AG252" s="6"/>
      <c r="AH252" s="9"/>
      <c r="AI252" s="6"/>
      <c r="AJ252" s="63"/>
      <c r="AK252" s="63"/>
      <c r="AL252" s="62"/>
      <c r="AM252" s="62"/>
      <c r="AN252" s="62"/>
      <c r="AO252" s="62"/>
      <c r="AP252" s="62"/>
      <c r="AQ252" s="11"/>
      <c r="AR252" s="59"/>
      <c r="AS252" s="59"/>
      <c r="AT252" s="6"/>
      <c r="AU252" s="6"/>
      <c r="AV252" s="6"/>
      <c r="AW252" s="6"/>
      <c r="AX252" s="6"/>
      <c r="AY252" s="6"/>
      <c r="AZ252" s="64"/>
      <c r="BA252" s="6"/>
      <c r="BB252" s="6"/>
      <c r="BC252" s="65"/>
    </row>
    <row r="253" spans="1:55" ht="28.8" hidden="1">
      <c r="A253" s="52" t="str">
        <f t="shared" ca="1" si="21"/>
        <v>Ok</v>
      </c>
      <c r="B253" s="53" t="str">
        <f t="shared" si="22"/>
        <v>Ok</v>
      </c>
      <c r="C253" s="53" t="str">
        <f t="shared" ca="1" si="23"/>
        <v>Ok</v>
      </c>
      <c r="D253" s="54">
        <f t="shared" si="24"/>
        <v>43473</v>
      </c>
      <c r="E253" s="196"/>
      <c r="F253" s="130">
        <v>756</v>
      </c>
      <c r="G253" s="32" t="s">
        <v>1414</v>
      </c>
      <c r="H253" s="91" t="s">
        <v>57</v>
      </c>
      <c r="I253" s="5" t="s">
        <v>1366</v>
      </c>
      <c r="J253" s="2" t="s">
        <v>1367</v>
      </c>
      <c r="K253" s="6" t="s">
        <v>74</v>
      </c>
      <c r="L253" s="79" t="s">
        <v>1415</v>
      </c>
      <c r="M253" s="66"/>
      <c r="N253" s="10" t="s">
        <v>124</v>
      </c>
      <c r="O253" s="25" t="s">
        <v>1163</v>
      </c>
      <c r="P253" s="55" t="s">
        <v>88</v>
      </c>
      <c r="Q253" s="55" t="s">
        <v>1164</v>
      </c>
      <c r="R253" s="86" t="s">
        <v>1165</v>
      </c>
      <c r="S253" s="56">
        <v>43451</v>
      </c>
      <c r="T253" s="56">
        <v>43451</v>
      </c>
      <c r="U253" s="58" t="s">
        <v>66</v>
      </c>
      <c r="V253" s="178" t="s">
        <v>67</v>
      </c>
      <c r="W253" s="180"/>
      <c r="X253" s="146" t="s">
        <v>143</v>
      </c>
      <c r="Y253" s="146"/>
      <c r="Z253" s="146"/>
      <c r="AA253" s="88" t="s">
        <v>1416</v>
      </c>
      <c r="AB253" s="59">
        <v>43454</v>
      </c>
      <c r="AC253" s="6">
        <v>43473</v>
      </c>
      <c r="AD253" s="6" t="s">
        <v>70</v>
      </c>
      <c r="AE253" s="61"/>
      <c r="AF253" s="6"/>
      <c r="AG253" s="6"/>
      <c r="AH253" s="9"/>
      <c r="AI253" s="6"/>
      <c r="AJ253" s="63"/>
      <c r="AK253" s="63"/>
      <c r="AL253" s="62"/>
      <c r="AM253" s="62"/>
      <c r="AN253" s="62"/>
      <c r="AO253" s="62"/>
      <c r="AP253" s="62"/>
      <c r="AQ253" s="11"/>
      <c r="AR253" s="59"/>
      <c r="AS253" s="59"/>
      <c r="AT253" s="6"/>
      <c r="AU253" s="6"/>
      <c r="AV253" s="6"/>
      <c r="AW253" s="6"/>
      <c r="AX253" s="6"/>
      <c r="AY253" s="6"/>
      <c r="AZ253" s="64"/>
      <c r="BA253" s="6"/>
      <c r="BB253" s="6"/>
      <c r="BC253" s="65"/>
    </row>
    <row r="254" spans="1:55" ht="100.8" hidden="1">
      <c r="A254" s="52" t="str">
        <f t="shared" ca="1" si="21"/>
        <v>Ok</v>
      </c>
      <c r="B254" s="53" t="str">
        <f t="shared" si="22"/>
        <v>Ok</v>
      </c>
      <c r="C254" s="53" t="str">
        <f t="shared" ca="1" si="23"/>
        <v>Ok</v>
      </c>
      <c r="D254" s="54">
        <f t="shared" si="24"/>
        <v>44893</v>
      </c>
      <c r="E254" s="308" t="s">
        <v>4015</v>
      </c>
      <c r="F254" s="310">
        <v>2571</v>
      </c>
      <c r="G254" s="313" t="s">
        <v>4973</v>
      </c>
      <c r="H254" s="320" t="s">
        <v>57</v>
      </c>
      <c r="I254" s="171" t="s">
        <v>58</v>
      </c>
      <c r="J254" s="326" t="s">
        <v>59</v>
      </c>
      <c r="K254" s="67" t="s">
        <v>74</v>
      </c>
      <c r="L254" s="332" t="s">
        <v>4995</v>
      </c>
      <c r="M254" s="338" t="s">
        <v>4015</v>
      </c>
      <c r="N254" s="10" t="s">
        <v>124</v>
      </c>
      <c r="O254" s="344" t="s">
        <v>4155</v>
      </c>
      <c r="P254" s="55" t="s">
        <v>65</v>
      </c>
      <c r="Q254" s="351" t="s">
        <v>4999</v>
      </c>
      <c r="R254" s="357" t="s">
        <v>4998</v>
      </c>
      <c r="S254" s="367">
        <v>44874</v>
      </c>
      <c r="T254" s="56">
        <v>44887</v>
      </c>
      <c r="U254" s="78" t="s">
        <v>66</v>
      </c>
      <c r="V254" s="197" t="s">
        <v>218</v>
      </c>
      <c r="W254" s="181"/>
      <c r="X254" s="147" t="s">
        <v>156</v>
      </c>
      <c r="Y254" s="373" t="s">
        <v>80</v>
      </c>
      <c r="Z254" s="373"/>
      <c r="AA254" s="375" t="s">
        <v>4996</v>
      </c>
      <c r="AB254" s="59">
        <v>44875</v>
      </c>
      <c r="AC254" s="6">
        <v>44893</v>
      </c>
      <c r="AD254" s="67" t="s">
        <v>70</v>
      </c>
      <c r="AE254" s="382" t="s">
        <v>4015</v>
      </c>
      <c r="AF254" s="384" t="s">
        <v>4015</v>
      </c>
      <c r="AG254" s="384" t="s">
        <v>4015</v>
      </c>
      <c r="AH254" s="384" t="s">
        <v>4015</v>
      </c>
      <c r="AI254" s="384" t="s">
        <v>4015</v>
      </c>
      <c r="AJ254" s="387" t="s">
        <v>4015</v>
      </c>
      <c r="AK254" s="387" t="s">
        <v>4015</v>
      </c>
      <c r="AL254" s="384" t="s">
        <v>4015</v>
      </c>
      <c r="AM254" s="384" t="s">
        <v>4015</v>
      </c>
      <c r="AN254" s="384" t="s">
        <v>4015</v>
      </c>
      <c r="AO254" s="384" t="s">
        <v>4015</v>
      </c>
      <c r="AP254" s="384" t="s">
        <v>4015</v>
      </c>
      <c r="AQ254" s="394" t="s">
        <v>4015</v>
      </c>
      <c r="AR254" s="396" t="s">
        <v>4015</v>
      </c>
      <c r="AS254" s="396" t="s">
        <v>4015</v>
      </c>
      <c r="AT254" s="384" t="s">
        <v>4015</v>
      </c>
      <c r="AU254" s="384" t="s">
        <v>4015</v>
      </c>
      <c r="AV254" s="384" t="s">
        <v>4015</v>
      </c>
      <c r="AW254" s="384" t="s">
        <v>4015</v>
      </c>
      <c r="AX254" s="384" t="s">
        <v>4015</v>
      </c>
      <c r="AY254" s="384" t="s">
        <v>4015</v>
      </c>
      <c r="AZ254" s="387" t="s">
        <v>4015</v>
      </c>
      <c r="BA254" s="384" t="s">
        <v>4015</v>
      </c>
      <c r="BB254" s="384" t="s">
        <v>4015</v>
      </c>
      <c r="BC254" s="398" t="s">
        <v>4015</v>
      </c>
    </row>
    <row r="255" spans="1:55" ht="57.6" hidden="1">
      <c r="A255" s="52" t="str">
        <f t="shared" ca="1" si="21"/>
        <v>Ok</v>
      </c>
      <c r="B255" s="53" t="str">
        <f t="shared" si="22"/>
        <v>Ok</v>
      </c>
      <c r="C255" s="53" t="str">
        <f t="shared" ca="1" si="23"/>
        <v>Ok</v>
      </c>
      <c r="D255" s="54">
        <f t="shared" si="24"/>
        <v>44893</v>
      </c>
      <c r="E255" s="308" t="s">
        <v>4015</v>
      </c>
      <c r="F255" s="310">
        <v>2573</v>
      </c>
      <c r="G255" s="313" t="s">
        <v>4975</v>
      </c>
      <c r="H255" s="320" t="s">
        <v>57</v>
      </c>
      <c r="I255" s="171" t="s">
        <v>58</v>
      </c>
      <c r="J255" s="326" t="s">
        <v>59</v>
      </c>
      <c r="K255" s="67" t="s">
        <v>74</v>
      </c>
      <c r="L255" s="332" t="s">
        <v>5004</v>
      </c>
      <c r="M255" s="338" t="s">
        <v>4015</v>
      </c>
      <c r="N255" s="10" t="s">
        <v>124</v>
      </c>
      <c r="O255" s="344" t="s">
        <v>3587</v>
      </c>
      <c r="P255" s="55" t="s">
        <v>65</v>
      </c>
      <c r="Q255" s="351" t="s">
        <v>5002</v>
      </c>
      <c r="R255" s="357" t="s">
        <v>5001</v>
      </c>
      <c r="S255" s="367">
        <v>44876</v>
      </c>
      <c r="T255" s="56">
        <v>44893</v>
      </c>
      <c r="U255" s="58" t="s">
        <v>66</v>
      </c>
      <c r="V255" s="197" t="s">
        <v>218</v>
      </c>
      <c r="W255" s="181"/>
      <c r="X255" s="147" t="s">
        <v>156</v>
      </c>
      <c r="Y255" s="373" t="s">
        <v>80</v>
      </c>
      <c r="Z255" s="373"/>
      <c r="AA255" s="375" t="s">
        <v>5003</v>
      </c>
      <c r="AB255" s="59">
        <v>44880</v>
      </c>
      <c r="AC255" s="6">
        <v>44893</v>
      </c>
      <c r="AD255" s="67" t="s">
        <v>70</v>
      </c>
      <c r="AE255" s="382" t="s">
        <v>4015</v>
      </c>
      <c r="AF255" s="384" t="s">
        <v>4015</v>
      </c>
      <c r="AG255" s="384" t="s">
        <v>4015</v>
      </c>
      <c r="AH255" s="384" t="s">
        <v>4015</v>
      </c>
      <c r="AI255" s="384" t="s">
        <v>4015</v>
      </c>
      <c r="AJ255" s="387" t="s">
        <v>4015</v>
      </c>
      <c r="AK255" s="387" t="s">
        <v>4015</v>
      </c>
      <c r="AL255" s="384" t="s">
        <v>4015</v>
      </c>
      <c r="AM255" s="384" t="s">
        <v>4015</v>
      </c>
      <c r="AN255" s="384" t="s">
        <v>4015</v>
      </c>
      <c r="AO255" s="384" t="s">
        <v>4015</v>
      </c>
      <c r="AP255" s="384" t="s">
        <v>4015</v>
      </c>
      <c r="AQ255" s="394" t="s">
        <v>4015</v>
      </c>
      <c r="AR255" s="396" t="s">
        <v>4015</v>
      </c>
      <c r="AS255" s="396" t="s">
        <v>4015</v>
      </c>
      <c r="AT255" s="384" t="s">
        <v>4015</v>
      </c>
      <c r="AU255" s="384" t="s">
        <v>4015</v>
      </c>
      <c r="AV255" s="384" t="s">
        <v>4015</v>
      </c>
      <c r="AW255" s="384" t="s">
        <v>4015</v>
      </c>
      <c r="AX255" s="384" t="s">
        <v>4015</v>
      </c>
      <c r="AY255" s="384" t="s">
        <v>4015</v>
      </c>
      <c r="AZ255" s="387" t="s">
        <v>4015</v>
      </c>
      <c r="BA255" s="384" t="s">
        <v>4015</v>
      </c>
      <c r="BB255" s="384" t="s">
        <v>4015</v>
      </c>
      <c r="BC255" s="398" t="s">
        <v>4015</v>
      </c>
    </row>
    <row r="256" spans="1:55" ht="28.8" hidden="1">
      <c r="A256" s="52" t="str">
        <f t="shared" ca="1" si="21"/>
        <v>Ok</v>
      </c>
      <c r="B256" s="53" t="str">
        <f t="shared" si="22"/>
        <v>Ok</v>
      </c>
      <c r="C256" s="53" t="str">
        <f t="shared" ca="1" si="23"/>
        <v>Ok</v>
      </c>
      <c r="D256" s="54">
        <f t="shared" si="24"/>
        <v>43508</v>
      </c>
      <c r="E256" s="196"/>
      <c r="F256" s="130">
        <v>764</v>
      </c>
      <c r="G256" s="32" t="s">
        <v>1427</v>
      </c>
      <c r="H256" s="91" t="s">
        <v>57</v>
      </c>
      <c r="I256" s="5" t="s">
        <v>1428</v>
      </c>
      <c r="J256" s="2" t="s">
        <v>122</v>
      </c>
      <c r="K256" s="6" t="s">
        <v>210</v>
      </c>
      <c r="L256" s="79" t="s">
        <v>1429</v>
      </c>
      <c r="M256" s="66"/>
      <c r="N256" s="10" t="s">
        <v>124</v>
      </c>
      <c r="O256" s="25" t="s">
        <v>1430</v>
      </c>
      <c r="P256" s="55" t="s">
        <v>65</v>
      </c>
      <c r="Q256" s="55" t="s">
        <v>1430</v>
      </c>
      <c r="R256" s="86" t="s">
        <v>1431</v>
      </c>
      <c r="S256" s="56">
        <v>43455</v>
      </c>
      <c r="T256" s="56">
        <v>43504</v>
      </c>
      <c r="U256" s="58" t="s">
        <v>66</v>
      </c>
      <c r="V256" s="178" t="s">
        <v>67</v>
      </c>
      <c r="W256" s="180"/>
      <c r="X256" s="146" t="s">
        <v>143</v>
      </c>
      <c r="Y256" s="146"/>
      <c r="Z256" s="146"/>
      <c r="AA256" s="88" t="s">
        <v>1432</v>
      </c>
      <c r="AB256" s="59">
        <v>43475</v>
      </c>
      <c r="AC256" s="6">
        <v>43508</v>
      </c>
      <c r="AD256" s="6" t="s">
        <v>70</v>
      </c>
      <c r="AE256" s="61"/>
      <c r="AF256" s="6"/>
      <c r="AG256" s="6"/>
      <c r="AH256" s="9"/>
      <c r="AI256" s="6"/>
      <c r="AJ256" s="63"/>
      <c r="AK256" s="63"/>
      <c r="AL256" s="62"/>
      <c r="AM256" s="62"/>
      <c r="AN256" s="62"/>
      <c r="AO256" s="62"/>
      <c r="AP256" s="62"/>
      <c r="AQ256" s="11"/>
      <c r="AR256" s="59"/>
      <c r="AS256" s="59"/>
      <c r="AT256" s="6"/>
      <c r="AU256" s="6"/>
      <c r="AV256" s="6"/>
      <c r="AW256" s="6"/>
      <c r="AX256" s="6"/>
      <c r="AY256" s="6"/>
      <c r="AZ256" s="64"/>
      <c r="BA256" s="6"/>
      <c r="BB256" s="6"/>
      <c r="BC256" s="65"/>
    </row>
    <row r="257" spans="1:55" ht="172.8" hidden="1">
      <c r="A257" s="52" t="str">
        <f t="shared" ca="1" si="21"/>
        <v>Ok</v>
      </c>
      <c r="B257" s="53" t="str">
        <f t="shared" si="22"/>
        <v>Ok</v>
      </c>
      <c r="C257" s="53" t="str">
        <f t="shared" ca="1" si="23"/>
        <v>Ok</v>
      </c>
      <c r="D257" s="54">
        <f t="shared" si="24"/>
        <v>45265</v>
      </c>
      <c r="E257" s="308" t="s">
        <v>4015</v>
      </c>
      <c r="F257" s="310">
        <v>2584</v>
      </c>
      <c r="G257" s="313" t="s">
        <v>5030</v>
      </c>
      <c r="H257" s="320" t="s">
        <v>57</v>
      </c>
      <c r="I257" s="171" t="s">
        <v>83</v>
      </c>
      <c r="J257" s="326" t="s">
        <v>84</v>
      </c>
      <c r="K257" s="67" t="s">
        <v>74</v>
      </c>
      <c r="L257" s="332" t="s">
        <v>5036</v>
      </c>
      <c r="M257" s="338" t="s">
        <v>4015</v>
      </c>
      <c r="N257" s="10" t="s">
        <v>63</v>
      </c>
      <c r="O257" s="344" t="s">
        <v>97</v>
      </c>
      <c r="P257" s="55" t="s">
        <v>97</v>
      </c>
      <c r="Q257" s="351" t="s">
        <v>993</v>
      </c>
      <c r="R257" s="357" t="s">
        <v>5035</v>
      </c>
      <c r="S257" s="367">
        <v>44887</v>
      </c>
      <c r="T257" s="56">
        <v>45265</v>
      </c>
      <c r="U257" s="174" t="s">
        <v>66</v>
      </c>
      <c r="V257" s="197" t="s">
        <v>218</v>
      </c>
      <c r="W257" s="181"/>
      <c r="X257" s="147" t="s">
        <v>101</v>
      </c>
      <c r="Y257" s="147" t="s">
        <v>80</v>
      </c>
      <c r="Z257" s="147"/>
      <c r="AA257" s="375" t="s">
        <v>6236</v>
      </c>
      <c r="AB257" s="59">
        <v>44887</v>
      </c>
      <c r="AC257" s="6">
        <v>45265</v>
      </c>
      <c r="AD257" s="283" t="s">
        <v>70</v>
      </c>
      <c r="AE257" s="382" t="s">
        <v>4015</v>
      </c>
      <c r="AF257" s="384" t="s">
        <v>4015</v>
      </c>
      <c r="AG257" s="384" t="s">
        <v>4015</v>
      </c>
      <c r="AH257" s="384" t="s">
        <v>4015</v>
      </c>
      <c r="AI257" s="384" t="s">
        <v>4015</v>
      </c>
      <c r="AJ257" s="387" t="s">
        <v>4015</v>
      </c>
      <c r="AK257" s="387" t="s">
        <v>4015</v>
      </c>
      <c r="AL257" s="384" t="s">
        <v>4015</v>
      </c>
      <c r="AM257" s="384" t="s">
        <v>4015</v>
      </c>
      <c r="AN257" s="384" t="s">
        <v>4015</v>
      </c>
      <c r="AO257" s="384" t="s">
        <v>4015</v>
      </c>
      <c r="AP257" s="384" t="s">
        <v>4015</v>
      </c>
      <c r="AQ257" s="394" t="s">
        <v>4015</v>
      </c>
      <c r="AR257" s="396" t="s">
        <v>4015</v>
      </c>
      <c r="AS257" s="396" t="s">
        <v>4015</v>
      </c>
      <c r="AT257" s="384" t="s">
        <v>4015</v>
      </c>
      <c r="AU257" s="384" t="s">
        <v>4015</v>
      </c>
      <c r="AV257" s="384" t="s">
        <v>4015</v>
      </c>
      <c r="AW257" s="384" t="s">
        <v>4015</v>
      </c>
      <c r="AX257" s="384" t="s">
        <v>4015</v>
      </c>
      <c r="AY257" s="384" t="s">
        <v>4015</v>
      </c>
      <c r="AZ257" s="387" t="s">
        <v>4015</v>
      </c>
      <c r="BA257" s="384" t="s">
        <v>4015</v>
      </c>
      <c r="BB257" s="384" t="s">
        <v>4015</v>
      </c>
      <c r="BC257" s="398" t="s">
        <v>4015</v>
      </c>
    </row>
    <row r="258" spans="1:55" ht="72" hidden="1">
      <c r="A258" s="52" t="str">
        <f t="shared" ca="1" si="21"/>
        <v>Ok</v>
      </c>
      <c r="B258" s="53" t="str">
        <f t="shared" si="22"/>
        <v>Ok</v>
      </c>
      <c r="C258" s="53" t="str">
        <f t="shared" ca="1" si="23"/>
        <v>Ok</v>
      </c>
      <c r="D258" s="54">
        <f t="shared" si="24"/>
        <v>44879</v>
      </c>
      <c r="E258" s="308" t="s">
        <v>4015</v>
      </c>
      <c r="F258" s="310">
        <v>2566</v>
      </c>
      <c r="G258" s="313" t="s">
        <v>4930</v>
      </c>
      <c r="H258" s="320" t="s">
        <v>57</v>
      </c>
      <c r="I258" s="171" t="s">
        <v>83</v>
      </c>
      <c r="J258" s="326" t="s">
        <v>84</v>
      </c>
      <c r="K258" s="67" t="s">
        <v>74</v>
      </c>
      <c r="L258" s="332" t="s">
        <v>4961</v>
      </c>
      <c r="M258" s="338" t="s">
        <v>4015</v>
      </c>
      <c r="N258" s="10" t="s">
        <v>124</v>
      </c>
      <c r="O258" s="344" t="s">
        <v>3587</v>
      </c>
      <c r="P258" s="55" t="s">
        <v>65</v>
      </c>
      <c r="Q258" s="55" t="s">
        <v>4944</v>
      </c>
      <c r="R258" s="357" t="s">
        <v>4943</v>
      </c>
      <c r="S258" s="367">
        <v>44873</v>
      </c>
      <c r="T258" s="56">
        <v>44879</v>
      </c>
      <c r="U258" s="58" t="s">
        <v>66</v>
      </c>
      <c r="V258" s="197" t="s">
        <v>218</v>
      </c>
      <c r="W258" s="181"/>
      <c r="X258" s="147" t="s">
        <v>143</v>
      </c>
      <c r="Y258" s="373" t="s">
        <v>80</v>
      </c>
      <c r="Z258" s="373"/>
      <c r="AA258" s="375" t="s">
        <v>4968</v>
      </c>
      <c r="AB258" s="59">
        <v>44873</v>
      </c>
      <c r="AC258" s="6">
        <v>44879</v>
      </c>
      <c r="AD258" s="67" t="s">
        <v>70</v>
      </c>
      <c r="AE258" s="382" t="s">
        <v>4015</v>
      </c>
      <c r="AF258" s="384" t="s">
        <v>4015</v>
      </c>
      <c r="AG258" s="384" t="s">
        <v>4015</v>
      </c>
      <c r="AH258" s="384" t="s">
        <v>4015</v>
      </c>
      <c r="AI258" s="384" t="s">
        <v>4015</v>
      </c>
      <c r="AJ258" s="387" t="s">
        <v>4015</v>
      </c>
      <c r="AK258" s="387" t="s">
        <v>4015</v>
      </c>
      <c r="AL258" s="384" t="s">
        <v>4015</v>
      </c>
      <c r="AM258" s="384" t="s">
        <v>4015</v>
      </c>
      <c r="AN258" s="384" t="s">
        <v>4015</v>
      </c>
      <c r="AO258" s="384" t="s">
        <v>4015</v>
      </c>
      <c r="AP258" s="384" t="s">
        <v>4015</v>
      </c>
      <c r="AQ258" s="394" t="s">
        <v>4015</v>
      </c>
      <c r="AR258" s="396" t="s">
        <v>4015</v>
      </c>
      <c r="AS258" s="396" t="s">
        <v>4015</v>
      </c>
      <c r="AT258" s="384" t="s">
        <v>4015</v>
      </c>
      <c r="AU258" s="384" t="s">
        <v>4015</v>
      </c>
      <c r="AV258" s="384" t="s">
        <v>4015</v>
      </c>
      <c r="AW258" s="384" t="s">
        <v>4015</v>
      </c>
      <c r="AX258" s="384" t="s">
        <v>4015</v>
      </c>
      <c r="AY258" s="384" t="s">
        <v>4015</v>
      </c>
      <c r="AZ258" s="387" t="s">
        <v>4015</v>
      </c>
      <c r="BA258" s="384" t="s">
        <v>4015</v>
      </c>
      <c r="BB258" s="384" t="s">
        <v>4015</v>
      </c>
      <c r="BC258" s="398" t="s">
        <v>4015</v>
      </c>
    </row>
    <row r="259" spans="1:55" ht="72" hidden="1">
      <c r="A259" s="52" t="str">
        <f t="shared" ca="1" si="21"/>
        <v>Ok</v>
      </c>
      <c r="B259" s="53" t="str">
        <f t="shared" si="22"/>
        <v>Ok</v>
      </c>
      <c r="C259" s="53" t="str">
        <f t="shared" ca="1" si="23"/>
        <v>Ok</v>
      </c>
      <c r="D259" s="54">
        <f t="shared" si="24"/>
        <v>44879</v>
      </c>
      <c r="E259" s="308" t="s">
        <v>4015</v>
      </c>
      <c r="F259" s="310">
        <v>2567</v>
      </c>
      <c r="G259" s="313" t="s">
        <v>4931</v>
      </c>
      <c r="H259" s="320" t="s">
        <v>57</v>
      </c>
      <c r="I259" s="171" t="s">
        <v>83</v>
      </c>
      <c r="J259" s="326" t="s">
        <v>84</v>
      </c>
      <c r="K259" s="67" t="s">
        <v>74</v>
      </c>
      <c r="L259" s="332" t="s">
        <v>4962</v>
      </c>
      <c r="M259" s="338" t="s">
        <v>4015</v>
      </c>
      <c r="N259" s="10" t="s">
        <v>124</v>
      </c>
      <c r="O259" s="344" t="s">
        <v>3587</v>
      </c>
      <c r="P259" s="55" t="s">
        <v>65</v>
      </c>
      <c r="Q259" s="55" t="s">
        <v>4946</v>
      </c>
      <c r="R259" s="357" t="s">
        <v>4945</v>
      </c>
      <c r="S259" s="367">
        <v>44873</v>
      </c>
      <c r="T259" s="56">
        <v>44879</v>
      </c>
      <c r="U259" s="58" t="s">
        <v>66</v>
      </c>
      <c r="V259" s="197" t="s">
        <v>218</v>
      </c>
      <c r="W259" s="181"/>
      <c r="X259" s="147" t="s">
        <v>143</v>
      </c>
      <c r="Y259" s="373" t="s">
        <v>80</v>
      </c>
      <c r="Z259" s="373"/>
      <c r="AA259" s="375" t="s">
        <v>4963</v>
      </c>
      <c r="AB259" s="59">
        <v>44873</v>
      </c>
      <c r="AC259" s="6">
        <v>44879</v>
      </c>
      <c r="AD259" s="67" t="s">
        <v>70</v>
      </c>
      <c r="AE259" s="382" t="s">
        <v>4015</v>
      </c>
      <c r="AF259" s="384" t="s">
        <v>4015</v>
      </c>
      <c r="AG259" s="384" t="s">
        <v>4015</v>
      </c>
      <c r="AH259" s="384" t="s">
        <v>4015</v>
      </c>
      <c r="AI259" s="384" t="s">
        <v>4015</v>
      </c>
      <c r="AJ259" s="387" t="s">
        <v>4015</v>
      </c>
      <c r="AK259" s="387" t="s">
        <v>4015</v>
      </c>
      <c r="AL259" s="384" t="s">
        <v>4015</v>
      </c>
      <c r="AM259" s="384" t="s">
        <v>4015</v>
      </c>
      <c r="AN259" s="384" t="s">
        <v>4015</v>
      </c>
      <c r="AO259" s="384" t="s">
        <v>4015</v>
      </c>
      <c r="AP259" s="384" t="s">
        <v>4015</v>
      </c>
      <c r="AQ259" s="394" t="s">
        <v>4015</v>
      </c>
      <c r="AR259" s="396" t="s">
        <v>4015</v>
      </c>
      <c r="AS259" s="396" t="s">
        <v>4015</v>
      </c>
      <c r="AT259" s="384" t="s">
        <v>4015</v>
      </c>
      <c r="AU259" s="384" t="s">
        <v>4015</v>
      </c>
      <c r="AV259" s="384" t="s">
        <v>4015</v>
      </c>
      <c r="AW259" s="384" t="s">
        <v>4015</v>
      </c>
      <c r="AX259" s="384" t="s">
        <v>4015</v>
      </c>
      <c r="AY259" s="384" t="s">
        <v>4015</v>
      </c>
      <c r="AZ259" s="387" t="s">
        <v>4015</v>
      </c>
      <c r="BA259" s="384" t="s">
        <v>4015</v>
      </c>
      <c r="BB259" s="384" t="s">
        <v>4015</v>
      </c>
      <c r="BC259" s="398" t="s">
        <v>4015</v>
      </c>
    </row>
    <row r="260" spans="1:55" ht="72" hidden="1">
      <c r="A260" s="52" t="str">
        <f t="shared" ca="1" si="21"/>
        <v>Ok</v>
      </c>
      <c r="B260" s="53" t="str">
        <f t="shared" si="22"/>
        <v>Ok</v>
      </c>
      <c r="C260" s="53" t="str">
        <f t="shared" ca="1" si="23"/>
        <v>Ok</v>
      </c>
      <c r="D260" s="54">
        <f t="shared" si="24"/>
        <v>43607</v>
      </c>
      <c r="E260" s="196"/>
      <c r="F260" s="130">
        <v>773</v>
      </c>
      <c r="G260" s="33" t="s">
        <v>1448</v>
      </c>
      <c r="H260" s="91" t="s">
        <v>57</v>
      </c>
      <c r="I260" s="5" t="s">
        <v>83</v>
      </c>
      <c r="J260" s="2" t="s">
        <v>84</v>
      </c>
      <c r="K260" s="6" t="s">
        <v>105</v>
      </c>
      <c r="L260" s="79" t="s">
        <v>1449</v>
      </c>
      <c r="M260" s="66"/>
      <c r="N260" s="10" t="s">
        <v>63</v>
      </c>
      <c r="O260" s="25" t="s">
        <v>1450</v>
      </c>
      <c r="P260" s="55" t="s">
        <v>165</v>
      </c>
      <c r="Q260" s="55" t="s">
        <v>1451</v>
      </c>
      <c r="R260" s="86" t="s">
        <v>1452</v>
      </c>
      <c r="S260" s="56">
        <v>43475</v>
      </c>
      <c r="T260" s="56">
        <v>43602</v>
      </c>
      <c r="U260" s="174" t="s">
        <v>66</v>
      </c>
      <c r="V260" s="178" t="s">
        <v>91</v>
      </c>
      <c r="W260" s="180" t="s">
        <v>92</v>
      </c>
      <c r="X260" s="146" t="s">
        <v>156</v>
      </c>
      <c r="Y260" s="146"/>
      <c r="Z260" s="146"/>
      <c r="AA260" s="88" t="s">
        <v>1453</v>
      </c>
      <c r="AB260" s="59">
        <v>43482</v>
      </c>
      <c r="AC260" s="6">
        <v>43607</v>
      </c>
      <c r="AD260" s="6" t="s">
        <v>70</v>
      </c>
      <c r="AE260" s="61"/>
      <c r="AF260" s="6"/>
      <c r="AG260" s="6"/>
      <c r="AH260" s="9"/>
      <c r="AI260" s="6"/>
      <c r="AJ260" s="63"/>
      <c r="AK260" s="63"/>
      <c r="AL260" s="62"/>
      <c r="AM260" s="62"/>
      <c r="AN260" s="62"/>
      <c r="AO260" s="62"/>
      <c r="AP260" s="62"/>
      <c r="AQ260" s="11"/>
      <c r="AR260" s="59"/>
      <c r="AS260" s="59"/>
      <c r="AT260" s="6"/>
      <c r="AU260" s="6"/>
      <c r="AV260" s="6"/>
      <c r="AW260" s="6"/>
      <c r="AX260" s="6"/>
      <c r="AY260" s="6"/>
      <c r="AZ260" s="64"/>
      <c r="BA260" s="6"/>
      <c r="BB260" s="6"/>
      <c r="BC260" s="65"/>
    </row>
    <row r="261" spans="1:55" ht="28.8" hidden="1">
      <c r="A261" s="52" t="str">
        <f t="shared" ca="1" si="21"/>
        <v>Ok</v>
      </c>
      <c r="B261" s="53" t="str">
        <f t="shared" si="22"/>
        <v>Ok</v>
      </c>
      <c r="C261" s="53" t="str">
        <f t="shared" ca="1" si="23"/>
        <v>Ok</v>
      </c>
      <c r="D261" s="54">
        <f t="shared" si="24"/>
        <v>43494</v>
      </c>
      <c r="E261" s="196"/>
      <c r="F261" s="130">
        <v>775</v>
      </c>
      <c r="G261" s="32" t="s">
        <v>1454</v>
      </c>
      <c r="H261" s="91" t="s">
        <v>57</v>
      </c>
      <c r="I261" s="5" t="s">
        <v>58</v>
      </c>
      <c r="J261" s="2" t="s">
        <v>59</v>
      </c>
      <c r="K261" s="6" t="s">
        <v>105</v>
      </c>
      <c r="L261" s="79" t="s">
        <v>1455</v>
      </c>
      <c r="M261" s="66"/>
      <c r="N261" s="10" t="s">
        <v>63</v>
      </c>
      <c r="O261" s="25" t="s">
        <v>1456</v>
      </c>
      <c r="P261" s="55" t="s">
        <v>165</v>
      </c>
      <c r="Q261" s="55" t="s">
        <v>1457</v>
      </c>
      <c r="R261" s="86" t="s">
        <v>1458</v>
      </c>
      <c r="S261" s="56">
        <v>43475</v>
      </c>
      <c r="T261" s="56">
        <v>43475</v>
      </c>
      <c r="U261" s="58" t="s">
        <v>66</v>
      </c>
      <c r="V261" s="178" t="s">
        <v>67</v>
      </c>
      <c r="W261" s="180"/>
      <c r="X261" s="146" t="s">
        <v>143</v>
      </c>
      <c r="Y261" s="146"/>
      <c r="Z261" s="146"/>
      <c r="AA261" s="88" t="s">
        <v>1459</v>
      </c>
      <c r="AB261" s="59">
        <v>43482</v>
      </c>
      <c r="AC261" s="6">
        <v>43494</v>
      </c>
      <c r="AD261" s="6" t="s">
        <v>70</v>
      </c>
      <c r="AE261" s="61"/>
      <c r="AF261" s="6"/>
      <c r="AG261" s="6"/>
      <c r="AH261" s="9"/>
      <c r="AI261" s="6"/>
      <c r="AJ261" s="63"/>
      <c r="AK261" s="63"/>
      <c r="AL261" s="62"/>
      <c r="AM261" s="62"/>
      <c r="AN261" s="62"/>
      <c r="AO261" s="62"/>
      <c r="AP261" s="62"/>
      <c r="AQ261" s="11"/>
      <c r="AR261" s="59"/>
      <c r="AS261" s="59"/>
      <c r="AT261" s="6"/>
      <c r="AU261" s="6"/>
      <c r="AV261" s="6"/>
      <c r="AW261" s="6"/>
      <c r="AX261" s="6"/>
      <c r="AY261" s="6"/>
      <c r="AZ261" s="64"/>
      <c r="BA261" s="6"/>
      <c r="BB261" s="6"/>
      <c r="BC261" s="65"/>
    </row>
    <row r="262" spans="1:55" ht="43.2" hidden="1">
      <c r="A262" s="52" t="str">
        <f t="shared" ca="1" si="21"/>
        <v>Ok</v>
      </c>
      <c r="B262" s="53" t="str">
        <f t="shared" si="22"/>
        <v>Ok</v>
      </c>
      <c r="C262" s="53" t="str">
        <f t="shared" ca="1" si="23"/>
        <v>Ok</v>
      </c>
      <c r="D262" s="54">
        <f t="shared" si="24"/>
        <v>43501</v>
      </c>
      <c r="E262" s="196"/>
      <c r="F262" s="130">
        <v>776</v>
      </c>
      <c r="G262" s="32" t="s">
        <v>1460</v>
      </c>
      <c r="H262" s="91" t="s">
        <v>57</v>
      </c>
      <c r="I262" s="5" t="s">
        <v>560</v>
      </c>
      <c r="J262" s="2" t="s">
        <v>233</v>
      </c>
      <c r="K262" s="6" t="s">
        <v>210</v>
      </c>
      <c r="L262" s="79" t="s">
        <v>1461</v>
      </c>
      <c r="M262" s="66"/>
      <c r="N262" s="10" t="s">
        <v>63</v>
      </c>
      <c r="O262" s="25" t="s">
        <v>292</v>
      </c>
      <c r="P262" s="55" t="s">
        <v>65</v>
      </c>
      <c r="Q262" s="55" t="s">
        <v>1462</v>
      </c>
      <c r="R262" s="86" t="s">
        <v>1463</v>
      </c>
      <c r="S262" s="56">
        <v>43475</v>
      </c>
      <c r="T262" s="56">
        <v>43475</v>
      </c>
      <c r="U262" s="58" t="s">
        <v>66</v>
      </c>
      <c r="V262" s="178" t="s">
        <v>67</v>
      </c>
      <c r="W262" s="180"/>
      <c r="X262" s="146" t="s">
        <v>79</v>
      </c>
      <c r="Y262" s="146"/>
      <c r="Z262" s="146"/>
      <c r="AA262" s="88" t="s">
        <v>1464</v>
      </c>
      <c r="AB262" s="59">
        <v>43482</v>
      </c>
      <c r="AC262" s="6">
        <v>43501</v>
      </c>
      <c r="AD262" s="6" t="s">
        <v>70</v>
      </c>
      <c r="AE262" s="61"/>
      <c r="AF262" s="6"/>
      <c r="AG262" s="6"/>
      <c r="AH262" s="9"/>
      <c r="AI262" s="6"/>
      <c r="AJ262" s="63"/>
      <c r="AK262" s="63"/>
      <c r="AL262" s="62"/>
      <c r="AM262" s="62"/>
      <c r="AN262" s="62"/>
      <c r="AO262" s="62"/>
      <c r="AP262" s="62"/>
      <c r="AQ262" s="11"/>
      <c r="AR262" s="59"/>
      <c r="AS262" s="59"/>
      <c r="AT262" s="6"/>
      <c r="AU262" s="6"/>
      <c r="AV262" s="6"/>
      <c r="AW262" s="6"/>
      <c r="AX262" s="6"/>
      <c r="AY262" s="6"/>
      <c r="AZ262" s="64"/>
      <c r="BA262" s="6"/>
      <c r="BB262" s="6"/>
      <c r="BC262" s="65"/>
    </row>
    <row r="263" spans="1:55" ht="43.2" hidden="1">
      <c r="A263" s="52" t="str">
        <f t="shared" ref="A263:A326" ca="1" si="25">IF(OR(S263&lt;$B$1,S263&gt;=TODAY()),"Fuori Range","Ok")</f>
        <v>Ok</v>
      </c>
      <c r="B263" s="53" t="str">
        <f t="shared" ref="B263:B326" si="26">IF(AND(AB263&lt;S263,AB263&lt;&gt;""),"Fuori Range",IF(AND(AB263&gt;AC263,AC263&lt;&gt;""),"Sup ITM",IF(AND(AC263&lt;&gt;"",AB263=""),"Assente","Ok")))</f>
        <v>Ok</v>
      </c>
      <c r="C263" s="53" t="str">
        <f t="shared" ref="C263:C326" ca="1" si="27">IF(AND(AC263&lt;AB263,AC263&lt;&gt;""),"Inf Avvio",IF(AC263&gt;TODAY(),"Errore","Ok"))</f>
        <v>Ok</v>
      </c>
      <c r="D263" s="54">
        <f t="shared" ref="D263:D326" si="28">MAX(AC263,AH263,AL263)</f>
        <v>43508</v>
      </c>
      <c r="E263" s="196"/>
      <c r="F263" s="130">
        <v>779</v>
      </c>
      <c r="G263" s="32" t="s">
        <v>1465</v>
      </c>
      <c r="H263" s="91" t="s">
        <v>159</v>
      </c>
      <c r="I263" s="5" t="s">
        <v>1466</v>
      </c>
      <c r="J263" s="2" t="s">
        <v>1467</v>
      </c>
      <c r="K263" s="6" t="s">
        <v>162</v>
      </c>
      <c r="L263" s="79" t="s">
        <v>1468</v>
      </c>
      <c r="M263" s="66"/>
      <c r="N263" s="10" t="s">
        <v>63</v>
      </c>
      <c r="O263" s="25" t="s">
        <v>1469</v>
      </c>
      <c r="P263" s="55" t="s">
        <v>88</v>
      </c>
      <c r="Q263" s="55" t="s">
        <v>1470</v>
      </c>
      <c r="R263" s="86" t="s">
        <v>1471</v>
      </c>
      <c r="S263" s="56">
        <v>43482</v>
      </c>
      <c r="T263" s="56">
        <v>43508</v>
      </c>
      <c r="U263" s="58" t="s">
        <v>66</v>
      </c>
      <c r="V263" s="178" t="s">
        <v>67</v>
      </c>
      <c r="W263" s="180"/>
      <c r="X263" s="146" t="s">
        <v>79</v>
      </c>
      <c r="Y263" s="146"/>
      <c r="Z263" s="146"/>
      <c r="AA263" s="88" t="s">
        <v>1472</v>
      </c>
      <c r="AB263" s="59">
        <v>43489</v>
      </c>
      <c r="AC263" s="6">
        <v>43508</v>
      </c>
      <c r="AD263" s="6" t="s">
        <v>70</v>
      </c>
      <c r="AE263" s="61"/>
      <c r="AF263" s="6"/>
      <c r="AG263" s="6"/>
      <c r="AH263" s="9"/>
      <c r="AI263" s="6"/>
      <c r="AJ263" s="63"/>
      <c r="AK263" s="63"/>
      <c r="AL263" s="62"/>
      <c r="AM263" s="62"/>
      <c r="AN263" s="62"/>
      <c r="AO263" s="62"/>
      <c r="AP263" s="62"/>
      <c r="AQ263" s="11"/>
      <c r="AR263" s="59"/>
      <c r="AS263" s="59"/>
      <c r="AT263" s="6"/>
      <c r="AU263" s="6"/>
      <c r="AV263" s="6"/>
      <c r="AW263" s="6"/>
      <c r="AX263" s="6"/>
      <c r="AY263" s="6"/>
      <c r="AZ263" s="64"/>
      <c r="BA263" s="6"/>
      <c r="BB263" s="6"/>
      <c r="BC263" s="65"/>
    </row>
    <row r="264" spans="1:55" ht="28.8" hidden="1">
      <c r="A264" s="52" t="str">
        <f t="shared" ca="1" si="25"/>
        <v>Ok</v>
      </c>
      <c r="B264" s="53" t="str">
        <f t="shared" si="26"/>
        <v>Ok</v>
      </c>
      <c r="C264" s="53" t="str">
        <f t="shared" ca="1" si="27"/>
        <v>Ok</v>
      </c>
      <c r="D264" s="54">
        <f t="shared" si="28"/>
        <v>43494</v>
      </c>
      <c r="E264" s="196"/>
      <c r="F264" s="130">
        <v>785</v>
      </c>
      <c r="G264" s="32" t="s">
        <v>1473</v>
      </c>
      <c r="H264" s="91" t="s">
        <v>57</v>
      </c>
      <c r="I264" s="5" t="s">
        <v>267</v>
      </c>
      <c r="J264" s="2" t="s">
        <v>122</v>
      </c>
      <c r="K264" s="6" t="s">
        <v>188</v>
      </c>
      <c r="L264" s="79" t="s">
        <v>1474</v>
      </c>
      <c r="M264" s="66"/>
      <c r="N264" s="10" t="s">
        <v>124</v>
      </c>
      <c r="O264" s="25" t="s">
        <v>102</v>
      </c>
      <c r="P264" s="55" t="s">
        <v>65</v>
      </c>
      <c r="Q264" s="55" t="s">
        <v>1475</v>
      </c>
      <c r="R264" s="86" t="s">
        <v>1476</v>
      </c>
      <c r="S264" s="56">
        <v>43488</v>
      </c>
      <c r="T264" s="56">
        <v>43488</v>
      </c>
      <c r="U264" s="58" t="s">
        <v>66</v>
      </c>
      <c r="V264" s="178" t="s">
        <v>67</v>
      </c>
      <c r="W264" s="180"/>
      <c r="X264" s="146" t="s">
        <v>79</v>
      </c>
      <c r="Y264" s="146"/>
      <c r="Z264" s="146"/>
      <c r="AA264" s="88"/>
      <c r="AB264" s="59">
        <v>43489</v>
      </c>
      <c r="AC264" s="6">
        <v>43494</v>
      </c>
      <c r="AD264" s="6" t="s">
        <v>70</v>
      </c>
      <c r="AE264" s="61"/>
      <c r="AF264" s="6"/>
      <c r="AG264" s="6"/>
      <c r="AH264" s="9"/>
      <c r="AI264" s="6"/>
      <c r="AJ264" s="63"/>
      <c r="AK264" s="63"/>
      <c r="AL264" s="62"/>
      <c r="AM264" s="62"/>
      <c r="AN264" s="62"/>
      <c r="AO264" s="62"/>
      <c r="AP264" s="62"/>
      <c r="AQ264" s="11"/>
      <c r="AR264" s="59"/>
      <c r="AS264" s="59"/>
      <c r="AT264" s="6"/>
      <c r="AU264" s="6"/>
      <c r="AV264" s="6"/>
      <c r="AW264" s="6"/>
      <c r="AX264" s="6"/>
      <c r="AY264" s="6"/>
      <c r="AZ264" s="64"/>
      <c r="BA264" s="6"/>
      <c r="BB264" s="6"/>
      <c r="BC264" s="65"/>
    </row>
    <row r="265" spans="1:55" ht="124.8" hidden="1" customHeight="1">
      <c r="A265" s="52" t="str">
        <f t="shared" ca="1" si="25"/>
        <v>Ok</v>
      </c>
      <c r="B265" s="53" t="str">
        <f t="shared" si="26"/>
        <v>Ok</v>
      </c>
      <c r="C265" s="53" t="str">
        <f t="shared" ca="1" si="27"/>
        <v>Ok</v>
      </c>
      <c r="D265" s="54">
        <f t="shared" si="28"/>
        <v>44874</v>
      </c>
      <c r="E265" s="196"/>
      <c r="F265" s="131">
        <v>2241</v>
      </c>
      <c r="G265" s="33" t="s">
        <v>3816</v>
      </c>
      <c r="H265" s="91" t="s">
        <v>57</v>
      </c>
      <c r="I265" s="201" t="s">
        <v>58</v>
      </c>
      <c r="J265" s="201" t="s">
        <v>59</v>
      </c>
      <c r="K265" s="6" t="s">
        <v>74</v>
      </c>
      <c r="L265" s="127" t="s">
        <v>4902</v>
      </c>
      <c r="M265" s="68"/>
      <c r="N265" s="10" t="s">
        <v>124</v>
      </c>
      <c r="O265" s="25" t="s">
        <v>3817</v>
      </c>
      <c r="P265" s="55" t="s">
        <v>88</v>
      </c>
      <c r="Q265" s="55" t="s">
        <v>3318</v>
      </c>
      <c r="R265" s="86" t="s">
        <v>3319</v>
      </c>
      <c r="S265" s="56">
        <v>44537</v>
      </c>
      <c r="T265" s="56">
        <v>44874</v>
      </c>
      <c r="U265" s="78" t="s">
        <v>66</v>
      </c>
      <c r="V265" s="197" t="s">
        <v>218</v>
      </c>
      <c r="W265" s="181"/>
      <c r="X265" s="147" t="s">
        <v>143</v>
      </c>
      <c r="Y265" s="147"/>
      <c r="Z265" s="147"/>
      <c r="AA265" s="89" t="s">
        <v>4922</v>
      </c>
      <c r="AB265" s="59">
        <v>44537</v>
      </c>
      <c r="AC265" s="6">
        <v>44874</v>
      </c>
      <c r="AD265" s="67" t="s">
        <v>70</v>
      </c>
      <c r="AE265" s="71"/>
      <c r="AF265" s="67"/>
      <c r="AG265" s="67"/>
      <c r="AH265" s="128"/>
      <c r="AI265" s="67"/>
      <c r="AJ265" s="73"/>
      <c r="AK265" s="73"/>
      <c r="AL265" s="72"/>
      <c r="AM265" s="72"/>
      <c r="AN265" s="72"/>
      <c r="AO265" s="72"/>
      <c r="AP265" s="72"/>
      <c r="AQ265" s="12"/>
      <c r="AR265" s="70"/>
      <c r="AS265" s="70"/>
      <c r="AT265" s="67"/>
      <c r="AU265" s="67"/>
      <c r="AV265" s="67"/>
      <c r="AW265" s="67"/>
      <c r="AX265" s="67"/>
      <c r="AY265" s="67"/>
      <c r="AZ265" s="74"/>
      <c r="BA265" s="67"/>
      <c r="BB265" s="67"/>
      <c r="BC265" s="75"/>
    </row>
    <row r="266" spans="1:55" ht="72" hidden="1">
      <c r="A266" s="52" t="str">
        <f t="shared" ca="1" si="25"/>
        <v>Ok</v>
      </c>
      <c r="B266" s="53" t="str">
        <f t="shared" si="26"/>
        <v>Ok</v>
      </c>
      <c r="C266" s="53" t="str">
        <f t="shared" ca="1" si="27"/>
        <v>Ok</v>
      </c>
      <c r="D266" s="54">
        <f t="shared" si="28"/>
        <v>43545</v>
      </c>
      <c r="E266" s="196"/>
      <c r="F266" s="130">
        <v>791</v>
      </c>
      <c r="G266" s="32" t="s">
        <v>1481</v>
      </c>
      <c r="H266" s="91" t="s">
        <v>57</v>
      </c>
      <c r="I266" s="5" t="s">
        <v>83</v>
      </c>
      <c r="J266" s="2" t="s">
        <v>84</v>
      </c>
      <c r="K266" s="6" t="s">
        <v>74</v>
      </c>
      <c r="L266" s="79" t="s">
        <v>1482</v>
      </c>
      <c r="M266" s="66"/>
      <c r="N266" s="10" t="s">
        <v>63</v>
      </c>
      <c r="O266" s="25" t="s">
        <v>87</v>
      </c>
      <c r="P266" s="55" t="s">
        <v>88</v>
      </c>
      <c r="Q266" s="55" t="s">
        <v>87</v>
      </c>
      <c r="R266" s="86" t="s">
        <v>1483</v>
      </c>
      <c r="S266" s="56">
        <v>43495</v>
      </c>
      <c r="T266" s="56">
        <v>43521</v>
      </c>
      <c r="U266" s="58" t="s">
        <v>66</v>
      </c>
      <c r="V266" s="178" t="s">
        <v>91</v>
      </c>
      <c r="W266" s="180" t="s">
        <v>92</v>
      </c>
      <c r="X266" s="146" t="s">
        <v>238</v>
      </c>
      <c r="Y266" s="146"/>
      <c r="Z266" s="146"/>
      <c r="AA266" s="88" t="s">
        <v>1484</v>
      </c>
      <c r="AB266" s="59">
        <v>43496</v>
      </c>
      <c r="AC266" s="6">
        <v>43545</v>
      </c>
      <c r="AD266" s="6" t="s">
        <v>70</v>
      </c>
      <c r="AE266" s="61"/>
      <c r="AF266" s="6"/>
      <c r="AG266" s="6"/>
      <c r="AH266" s="9"/>
      <c r="AI266" s="6"/>
      <c r="AJ266" s="63"/>
      <c r="AK266" s="63"/>
      <c r="AL266" s="62"/>
      <c r="AM266" s="62"/>
      <c r="AN266" s="62"/>
      <c r="AO266" s="62"/>
      <c r="AP266" s="62"/>
      <c r="AQ266" s="11"/>
      <c r="AR266" s="59"/>
      <c r="AS266" s="59"/>
      <c r="AT266" s="6"/>
      <c r="AU266" s="6"/>
      <c r="AV266" s="6"/>
      <c r="AW266" s="6"/>
      <c r="AX266" s="6"/>
      <c r="AY266" s="6"/>
      <c r="AZ266" s="64"/>
      <c r="BA266" s="6"/>
      <c r="BB266" s="6"/>
      <c r="BC266" s="65"/>
    </row>
    <row r="267" spans="1:55" ht="43.2" hidden="1">
      <c r="A267" s="52" t="str">
        <f t="shared" ca="1" si="25"/>
        <v>Ok</v>
      </c>
      <c r="B267" s="53" t="str">
        <f t="shared" si="26"/>
        <v>Ok</v>
      </c>
      <c r="C267" s="53" t="str">
        <f t="shared" ca="1" si="27"/>
        <v>Ok</v>
      </c>
      <c r="D267" s="54">
        <f t="shared" si="28"/>
        <v>43508</v>
      </c>
      <c r="E267" s="196"/>
      <c r="F267" s="130">
        <v>797</v>
      </c>
      <c r="G267" s="32" t="s">
        <v>1485</v>
      </c>
      <c r="H267" s="91" t="s">
        <v>159</v>
      </c>
      <c r="I267" s="5" t="s">
        <v>241</v>
      </c>
      <c r="J267" s="2" t="s">
        <v>242</v>
      </c>
      <c r="K267" s="6" t="s">
        <v>210</v>
      </c>
      <c r="L267" s="79" t="s">
        <v>1486</v>
      </c>
      <c r="M267" s="66"/>
      <c r="N267" s="10" t="s">
        <v>63</v>
      </c>
      <c r="O267" s="25" t="s">
        <v>87</v>
      </c>
      <c r="P267" s="55" t="s">
        <v>88</v>
      </c>
      <c r="Q267" s="55" t="s">
        <v>87</v>
      </c>
      <c r="R267" s="86" t="s">
        <v>1483</v>
      </c>
      <c r="S267" s="56">
        <v>43497</v>
      </c>
      <c r="T267" s="56">
        <v>43508</v>
      </c>
      <c r="U267" s="58" t="s">
        <v>66</v>
      </c>
      <c r="V267" s="178" t="s">
        <v>67</v>
      </c>
      <c r="W267" s="180"/>
      <c r="X267" s="146" t="s">
        <v>79</v>
      </c>
      <c r="Y267" s="146"/>
      <c r="Z267" s="146"/>
      <c r="AA267" s="88" t="s">
        <v>1487</v>
      </c>
      <c r="AB267" s="59">
        <v>43503</v>
      </c>
      <c r="AC267" s="6">
        <v>43508</v>
      </c>
      <c r="AD267" s="6" t="s">
        <v>70</v>
      </c>
      <c r="AE267" s="61"/>
      <c r="AF267" s="6"/>
      <c r="AG267" s="6"/>
      <c r="AH267" s="9"/>
      <c r="AI267" s="6"/>
      <c r="AJ267" s="63"/>
      <c r="AK267" s="63"/>
      <c r="AL267" s="62"/>
      <c r="AM267" s="62"/>
      <c r="AN267" s="62"/>
      <c r="AO267" s="62"/>
      <c r="AP267" s="62"/>
      <c r="AQ267" s="11"/>
      <c r="AR267" s="59"/>
      <c r="AS267" s="59"/>
      <c r="AT267" s="6"/>
      <c r="AU267" s="6"/>
      <c r="AV267" s="6"/>
      <c r="AW267" s="6"/>
      <c r="AX267" s="6"/>
      <c r="AY267" s="6"/>
      <c r="AZ267" s="64"/>
      <c r="BA267" s="6"/>
      <c r="BB267" s="6"/>
      <c r="BC267" s="65"/>
    </row>
    <row r="268" spans="1:55" ht="28.8" hidden="1">
      <c r="A268" s="52" t="str">
        <f t="shared" ca="1" si="25"/>
        <v>Ok</v>
      </c>
      <c r="B268" s="53" t="str">
        <f t="shared" si="26"/>
        <v>Ok</v>
      </c>
      <c r="C268" s="53" t="str">
        <f t="shared" ca="1" si="27"/>
        <v>Ok</v>
      </c>
      <c r="D268" s="54">
        <f t="shared" si="28"/>
        <v>43571</v>
      </c>
      <c r="E268" s="196"/>
      <c r="F268" s="130">
        <v>801</v>
      </c>
      <c r="G268" s="32" t="s">
        <v>1488</v>
      </c>
      <c r="H268" s="91" t="s">
        <v>57</v>
      </c>
      <c r="I268" s="5" t="s">
        <v>1489</v>
      </c>
      <c r="J268" s="2" t="s">
        <v>122</v>
      </c>
      <c r="K268" s="6" t="s">
        <v>210</v>
      </c>
      <c r="L268" s="79" t="s">
        <v>1490</v>
      </c>
      <c r="M268" s="66"/>
      <c r="N268" s="10" t="s">
        <v>124</v>
      </c>
      <c r="O268" s="25" t="s">
        <v>1430</v>
      </c>
      <c r="P268" s="55" t="s">
        <v>65</v>
      </c>
      <c r="Q268" s="55" t="s">
        <v>172</v>
      </c>
      <c r="R268" s="86" t="s">
        <v>1491</v>
      </c>
      <c r="S268" s="56">
        <v>43500</v>
      </c>
      <c r="T268" s="56">
        <v>43500</v>
      </c>
      <c r="U268" s="174" t="s">
        <v>66</v>
      </c>
      <c r="V268" s="178" t="s">
        <v>67</v>
      </c>
      <c r="W268" s="180"/>
      <c r="X268" s="146" t="s">
        <v>143</v>
      </c>
      <c r="Y268" s="146"/>
      <c r="Z268" s="146"/>
      <c r="AA268" s="88"/>
      <c r="AB268" s="59">
        <v>43503</v>
      </c>
      <c r="AC268" s="6">
        <v>43571</v>
      </c>
      <c r="AD268" s="6" t="s">
        <v>70</v>
      </c>
      <c r="AE268" s="61"/>
      <c r="AF268" s="6"/>
      <c r="AG268" s="6"/>
      <c r="AH268" s="9"/>
      <c r="AI268" s="6"/>
      <c r="AJ268" s="63"/>
      <c r="AK268" s="63"/>
      <c r="AL268" s="62"/>
      <c r="AM268" s="62"/>
      <c r="AN268" s="62"/>
      <c r="AO268" s="62"/>
      <c r="AP268" s="62"/>
      <c r="AQ268" s="11"/>
      <c r="AR268" s="59"/>
      <c r="AS268" s="59"/>
      <c r="AT268" s="6"/>
      <c r="AU268" s="6"/>
      <c r="AV268" s="6"/>
      <c r="AW268" s="6"/>
      <c r="AX268" s="6"/>
      <c r="AY268" s="6"/>
      <c r="AZ268" s="64"/>
      <c r="BA268" s="6"/>
      <c r="BB268" s="6"/>
      <c r="BC268" s="65"/>
    </row>
    <row r="269" spans="1:55" ht="100.8" hidden="1">
      <c r="A269" s="52" t="str">
        <f t="shared" ca="1" si="25"/>
        <v>Ok</v>
      </c>
      <c r="B269" s="53" t="str">
        <f t="shared" si="26"/>
        <v>Ok</v>
      </c>
      <c r="C269" s="53" t="str">
        <f t="shared" ca="1" si="27"/>
        <v>Ok</v>
      </c>
      <c r="D269" s="54">
        <f t="shared" si="28"/>
        <v>43545</v>
      </c>
      <c r="E269" s="196"/>
      <c r="F269" s="130">
        <v>802</v>
      </c>
      <c r="G269" s="32" t="s">
        <v>1492</v>
      </c>
      <c r="H269" s="91" t="s">
        <v>57</v>
      </c>
      <c r="I269" s="5" t="s">
        <v>83</v>
      </c>
      <c r="J269" s="2" t="s">
        <v>84</v>
      </c>
      <c r="K269" s="6" t="s">
        <v>74</v>
      </c>
      <c r="L269" s="79" t="s">
        <v>1493</v>
      </c>
      <c r="M269" s="66"/>
      <c r="N269" s="10" t="s">
        <v>63</v>
      </c>
      <c r="O269" s="25" t="s">
        <v>87</v>
      </c>
      <c r="P269" s="55" t="s">
        <v>88</v>
      </c>
      <c r="Q269" s="55" t="s">
        <v>87</v>
      </c>
      <c r="R269" s="86" t="s">
        <v>1483</v>
      </c>
      <c r="S269" s="56">
        <v>43501</v>
      </c>
      <c r="T269" s="56">
        <v>43521</v>
      </c>
      <c r="U269" s="58" t="s">
        <v>66</v>
      </c>
      <c r="V269" s="178" t="s">
        <v>91</v>
      </c>
      <c r="W269" s="180" t="s">
        <v>92</v>
      </c>
      <c r="X269" s="146" t="s">
        <v>79</v>
      </c>
      <c r="Y269" s="146"/>
      <c r="Z269" s="146"/>
      <c r="AA269" s="88" t="s">
        <v>1494</v>
      </c>
      <c r="AB269" s="59">
        <v>43503</v>
      </c>
      <c r="AC269" s="6">
        <v>43545</v>
      </c>
      <c r="AD269" s="6" t="s">
        <v>70</v>
      </c>
      <c r="AE269" s="61"/>
      <c r="AF269" s="6"/>
      <c r="AG269" s="6"/>
      <c r="AH269" s="9"/>
      <c r="AI269" s="6"/>
      <c r="AJ269" s="63"/>
      <c r="AK269" s="63"/>
      <c r="AL269" s="62"/>
      <c r="AM269" s="62"/>
      <c r="AN269" s="62"/>
      <c r="AO269" s="62"/>
      <c r="AP269" s="62"/>
      <c r="AQ269" s="11"/>
      <c r="AR269" s="59"/>
      <c r="AS269" s="59"/>
      <c r="AT269" s="6"/>
      <c r="AU269" s="6"/>
      <c r="AV269" s="6"/>
      <c r="AW269" s="6"/>
      <c r="AX269" s="6"/>
      <c r="AY269" s="6"/>
      <c r="AZ269" s="64"/>
      <c r="BA269" s="6"/>
      <c r="BB269" s="6"/>
      <c r="BC269" s="65"/>
    </row>
    <row r="270" spans="1:55" ht="201.75" hidden="1" customHeight="1">
      <c r="A270" s="52" t="str">
        <f t="shared" ca="1" si="25"/>
        <v>Ok</v>
      </c>
      <c r="B270" s="53" t="str">
        <f t="shared" si="26"/>
        <v>Ok</v>
      </c>
      <c r="C270" s="53" t="str">
        <f t="shared" ca="1" si="27"/>
        <v>Ok</v>
      </c>
      <c r="D270" s="54">
        <f t="shared" si="28"/>
        <v>45320</v>
      </c>
      <c r="E270" s="308" t="s">
        <v>4015</v>
      </c>
      <c r="F270" s="310">
        <v>352</v>
      </c>
      <c r="G270" s="313" t="s">
        <v>4633</v>
      </c>
      <c r="H270" s="320" t="s">
        <v>57</v>
      </c>
      <c r="I270" s="171" t="s">
        <v>334</v>
      </c>
      <c r="J270" s="326" t="s">
        <v>260</v>
      </c>
      <c r="K270" s="67" t="s">
        <v>74</v>
      </c>
      <c r="L270" s="332" t="s">
        <v>4660</v>
      </c>
      <c r="M270" s="338" t="s">
        <v>4015</v>
      </c>
      <c r="N270" s="10" t="s">
        <v>124</v>
      </c>
      <c r="O270" s="344" t="s">
        <v>292</v>
      </c>
      <c r="P270" s="55" t="s">
        <v>65</v>
      </c>
      <c r="Q270" s="55" t="s">
        <v>4659</v>
      </c>
      <c r="R270" s="357" t="s">
        <v>4658</v>
      </c>
      <c r="S270" s="367">
        <v>43228</v>
      </c>
      <c r="T270" s="56">
        <v>45320</v>
      </c>
      <c r="U270" s="78" t="s">
        <v>66</v>
      </c>
      <c r="V270" s="197" t="s">
        <v>218</v>
      </c>
      <c r="W270" s="181"/>
      <c r="X270" s="147" t="s">
        <v>1056</v>
      </c>
      <c r="Y270" s="373"/>
      <c r="Z270" s="373"/>
      <c r="AA270" s="375" t="s">
        <v>6382</v>
      </c>
      <c r="AB270" s="59">
        <v>43228</v>
      </c>
      <c r="AC270" s="6">
        <v>45320</v>
      </c>
      <c r="AD270" s="67" t="s">
        <v>70</v>
      </c>
      <c r="AE270" s="382" t="s">
        <v>4015</v>
      </c>
      <c r="AF270" s="384" t="s">
        <v>4015</v>
      </c>
      <c r="AG270" s="384" t="s">
        <v>4015</v>
      </c>
      <c r="AH270" s="384" t="s">
        <v>4015</v>
      </c>
      <c r="AI270" s="384" t="s">
        <v>4015</v>
      </c>
      <c r="AJ270" s="387" t="s">
        <v>4015</v>
      </c>
      <c r="AK270" s="387" t="s">
        <v>4015</v>
      </c>
      <c r="AL270" s="384" t="s">
        <v>4015</v>
      </c>
      <c r="AM270" s="384" t="s">
        <v>4015</v>
      </c>
      <c r="AN270" s="384" t="s">
        <v>4015</v>
      </c>
      <c r="AO270" s="384" t="s">
        <v>4015</v>
      </c>
      <c r="AP270" s="384" t="s">
        <v>4015</v>
      </c>
      <c r="AQ270" s="394" t="s">
        <v>4015</v>
      </c>
      <c r="AR270" s="396" t="s">
        <v>4015</v>
      </c>
      <c r="AS270" s="396" t="s">
        <v>4015</v>
      </c>
      <c r="AT270" s="384" t="s">
        <v>4015</v>
      </c>
      <c r="AU270" s="384" t="s">
        <v>4015</v>
      </c>
      <c r="AV270" s="384" t="s">
        <v>4015</v>
      </c>
      <c r="AW270" s="384" t="s">
        <v>4015</v>
      </c>
      <c r="AX270" s="384" t="s">
        <v>4015</v>
      </c>
      <c r="AY270" s="384" t="s">
        <v>4015</v>
      </c>
      <c r="AZ270" s="387" t="s">
        <v>4015</v>
      </c>
      <c r="BA270" s="384" t="s">
        <v>4015</v>
      </c>
      <c r="BB270" s="384" t="s">
        <v>4015</v>
      </c>
      <c r="BC270" s="398" t="s">
        <v>4015</v>
      </c>
    </row>
    <row r="271" spans="1:55" ht="43.2" hidden="1">
      <c r="A271" s="52" t="str">
        <f t="shared" ca="1" si="25"/>
        <v>Ok</v>
      </c>
      <c r="B271" s="53" t="str">
        <f t="shared" si="26"/>
        <v>Ok</v>
      </c>
      <c r="C271" s="53" t="str">
        <f t="shared" ca="1" si="27"/>
        <v>Ok</v>
      </c>
      <c r="D271" s="54">
        <f t="shared" si="28"/>
        <v>43508</v>
      </c>
      <c r="E271" s="196"/>
      <c r="F271" s="130">
        <v>804</v>
      </c>
      <c r="G271" s="32" t="s">
        <v>1501</v>
      </c>
      <c r="H271" s="91" t="s">
        <v>57</v>
      </c>
      <c r="I271" s="5" t="s">
        <v>58</v>
      </c>
      <c r="J271" s="2" t="s">
        <v>59</v>
      </c>
      <c r="K271" s="6" t="s">
        <v>74</v>
      </c>
      <c r="L271" s="79" t="s">
        <v>1502</v>
      </c>
      <c r="M271" s="66"/>
      <c r="N271" s="10" t="s">
        <v>63</v>
      </c>
      <c r="O271" s="25" t="s">
        <v>1497</v>
      </c>
      <c r="P271" s="55" t="s">
        <v>65</v>
      </c>
      <c r="Q271" s="55" t="s">
        <v>1503</v>
      </c>
      <c r="R271" s="86" t="s">
        <v>1504</v>
      </c>
      <c r="S271" s="56">
        <v>43502</v>
      </c>
      <c r="T271" s="56">
        <v>43508</v>
      </c>
      <c r="U271" s="58" t="s">
        <v>66</v>
      </c>
      <c r="V271" s="178" t="s">
        <v>67</v>
      </c>
      <c r="W271" s="180"/>
      <c r="X271" s="146" t="s">
        <v>143</v>
      </c>
      <c r="Y271" s="146"/>
      <c r="Z271" s="146"/>
      <c r="AA271" s="88" t="s">
        <v>1505</v>
      </c>
      <c r="AB271" s="59">
        <v>43503</v>
      </c>
      <c r="AC271" s="6">
        <v>43508</v>
      </c>
      <c r="AD271" s="6" t="s">
        <v>70</v>
      </c>
      <c r="AE271" s="61"/>
      <c r="AF271" s="6"/>
      <c r="AG271" s="6"/>
      <c r="AH271" s="9"/>
      <c r="AI271" s="6"/>
      <c r="AJ271" s="63"/>
      <c r="AK271" s="63"/>
      <c r="AL271" s="62"/>
      <c r="AM271" s="62"/>
      <c r="AN271" s="62"/>
      <c r="AO271" s="62"/>
      <c r="AP271" s="62"/>
      <c r="AQ271" s="11"/>
      <c r="AR271" s="59"/>
      <c r="AS271" s="59"/>
      <c r="AT271" s="6"/>
      <c r="AU271" s="6"/>
      <c r="AV271" s="6"/>
      <c r="AW271" s="6"/>
      <c r="AX271" s="6"/>
      <c r="AY271" s="6"/>
      <c r="AZ271" s="64"/>
      <c r="BA271" s="6"/>
      <c r="BB271" s="6"/>
      <c r="BC271" s="65"/>
    </row>
    <row r="272" spans="1:55" ht="28.8" hidden="1">
      <c r="A272" s="52" t="str">
        <f t="shared" ca="1" si="25"/>
        <v>Ok</v>
      </c>
      <c r="B272" s="53" t="str">
        <f t="shared" si="26"/>
        <v>Ok</v>
      </c>
      <c r="C272" s="53" t="str">
        <f t="shared" ca="1" si="27"/>
        <v>Ok</v>
      </c>
      <c r="D272" s="54">
        <f t="shared" si="28"/>
        <v>43508</v>
      </c>
      <c r="E272" s="196"/>
      <c r="F272" s="130">
        <v>806</v>
      </c>
      <c r="G272" s="32" t="s">
        <v>1506</v>
      </c>
      <c r="H272" s="91" t="s">
        <v>57</v>
      </c>
      <c r="I272" s="5" t="s">
        <v>471</v>
      </c>
      <c r="J272" s="2" t="s">
        <v>506</v>
      </c>
      <c r="K272" s="6" t="s">
        <v>131</v>
      </c>
      <c r="L272" s="79" t="s">
        <v>1507</v>
      </c>
      <c r="M272" s="66"/>
      <c r="N272" s="10" t="s">
        <v>63</v>
      </c>
      <c r="O272" s="25" t="s">
        <v>1508</v>
      </c>
      <c r="P272" s="55" t="s">
        <v>88</v>
      </c>
      <c r="Q272" s="55" t="s">
        <v>1509</v>
      </c>
      <c r="R272" s="86" t="s">
        <v>1510</v>
      </c>
      <c r="S272" s="56">
        <v>43502</v>
      </c>
      <c r="T272" s="56">
        <v>43508</v>
      </c>
      <c r="U272" s="58" t="s">
        <v>66</v>
      </c>
      <c r="V272" s="178" t="s">
        <v>67</v>
      </c>
      <c r="W272" s="180"/>
      <c r="X272" s="146" t="s">
        <v>168</v>
      </c>
      <c r="Y272" s="146"/>
      <c r="Z272" s="146"/>
      <c r="AA272" s="88" t="s">
        <v>1511</v>
      </c>
      <c r="AB272" s="59">
        <v>43503</v>
      </c>
      <c r="AC272" s="6">
        <v>43508</v>
      </c>
      <c r="AD272" s="6" t="s">
        <v>70</v>
      </c>
      <c r="AE272" s="61"/>
      <c r="AF272" s="6"/>
      <c r="AG272" s="6"/>
      <c r="AH272" s="9"/>
      <c r="AI272" s="6"/>
      <c r="AJ272" s="63"/>
      <c r="AK272" s="63"/>
      <c r="AL272" s="62"/>
      <c r="AM272" s="62"/>
      <c r="AN272" s="62"/>
      <c r="AO272" s="62"/>
      <c r="AP272" s="62"/>
      <c r="AQ272" s="11"/>
      <c r="AR272" s="59"/>
      <c r="AS272" s="59"/>
      <c r="AT272" s="6"/>
      <c r="AU272" s="6"/>
      <c r="AV272" s="6"/>
      <c r="AW272" s="6"/>
      <c r="AX272" s="6"/>
      <c r="AY272" s="6"/>
      <c r="AZ272" s="64"/>
      <c r="BA272" s="6"/>
      <c r="BB272" s="6"/>
      <c r="BC272" s="65"/>
    </row>
    <row r="273" spans="1:55" ht="72" hidden="1">
      <c r="A273" s="52" t="str">
        <f t="shared" ca="1" si="25"/>
        <v>Ok</v>
      </c>
      <c r="B273" s="53" t="str">
        <f t="shared" si="26"/>
        <v>Ok</v>
      </c>
      <c r="C273" s="53" t="str">
        <f t="shared" ca="1" si="27"/>
        <v>Ok</v>
      </c>
      <c r="D273" s="54">
        <f t="shared" si="28"/>
        <v>43508</v>
      </c>
      <c r="E273" s="196"/>
      <c r="F273" s="130">
        <v>807</v>
      </c>
      <c r="G273" s="32" t="s">
        <v>1512</v>
      </c>
      <c r="H273" s="91" t="s">
        <v>57</v>
      </c>
      <c r="I273" s="5" t="s">
        <v>267</v>
      </c>
      <c r="J273" s="2" t="s">
        <v>122</v>
      </c>
      <c r="K273" s="6" t="s">
        <v>1513</v>
      </c>
      <c r="L273" s="79" t="s">
        <v>1514</v>
      </c>
      <c r="M273" s="66"/>
      <c r="N273" s="10" t="s">
        <v>124</v>
      </c>
      <c r="O273" s="25" t="s">
        <v>292</v>
      </c>
      <c r="P273" s="55" t="s">
        <v>65</v>
      </c>
      <c r="Q273" s="55" t="s">
        <v>873</v>
      </c>
      <c r="R273" s="86" t="s">
        <v>1515</v>
      </c>
      <c r="S273" s="56">
        <v>43502</v>
      </c>
      <c r="T273" s="56">
        <v>43508</v>
      </c>
      <c r="U273" s="58" t="s">
        <v>66</v>
      </c>
      <c r="V273" s="178" t="s">
        <v>67</v>
      </c>
      <c r="W273" s="180"/>
      <c r="X273" s="146" t="s">
        <v>168</v>
      </c>
      <c r="Y273" s="146"/>
      <c r="Z273" s="146"/>
      <c r="AA273" s="88" t="s">
        <v>1516</v>
      </c>
      <c r="AB273" s="59">
        <v>43503</v>
      </c>
      <c r="AC273" s="6">
        <v>43508</v>
      </c>
      <c r="AD273" s="6" t="s">
        <v>70</v>
      </c>
      <c r="AE273" s="61"/>
      <c r="AF273" s="6"/>
      <c r="AG273" s="6"/>
      <c r="AH273" s="9"/>
      <c r="AI273" s="6"/>
      <c r="AJ273" s="63"/>
      <c r="AK273" s="63"/>
      <c r="AL273" s="62"/>
      <c r="AM273" s="62"/>
      <c r="AN273" s="62"/>
      <c r="AO273" s="62"/>
      <c r="AP273" s="62"/>
      <c r="AQ273" s="11"/>
      <c r="AR273" s="59"/>
      <c r="AS273" s="59"/>
      <c r="AT273" s="6"/>
      <c r="AU273" s="6"/>
      <c r="AV273" s="6"/>
      <c r="AW273" s="6"/>
      <c r="AX273" s="6"/>
      <c r="AY273" s="6"/>
      <c r="AZ273" s="64"/>
      <c r="BA273" s="6"/>
      <c r="BB273" s="6"/>
      <c r="BC273" s="65"/>
    </row>
    <row r="274" spans="1:55" ht="28.8" hidden="1">
      <c r="A274" s="52" t="str">
        <f t="shared" ca="1" si="25"/>
        <v>Ok</v>
      </c>
      <c r="B274" s="53" t="str">
        <f t="shared" si="26"/>
        <v>Ok</v>
      </c>
      <c r="C274" s="53" t="str">
        <f t="shared" ca="1" si="27"/>
        <v>Ok</v>
      </c>
      <c r="D274" s="54">
        <f t="shared" si="28"/>
        <v>43545</v>
      </c>
      <c r="E274" s="196"/>
      <c r="F274" s="130">
        <v>809</v>
      </c>
      <c r="G274" s="32" t="s">
        <v>1517</v>
      </c>
      <c r="H274" s="91" t="s">
        <v>57</v>
      </c>
      <c r="I274" s="5" t="s">
        <v>151</v>
      </c>
      <c r="J274" s="2" t="s">
        <v>84</v>
      </c>
      <c r="K274" s="6" t="s">
        <v>74</v>
      </c>
      <c r="L274" s="79" t="s">
        <v>1518</v>
      </c>
      <c r="M274" s="66"/>
      <c r="N274" s="10" t="s">
        <v>124</v>
      </c>
      <c r="O274" s="25" t="s">
        <v>97</v>
      </c>
      <c r="P274" s="55" t="s">
        <v>97</v>
      </c>
      <c r="Q274" s="55" t="s">
        <v>1519</v>
      </c>
      <c r="R274" s="86" t="s">
        <v>1520</v>
      </c>
      <c r="S274" s="56">
        <v>43502</v>
      </c>
      <c r="T274" s="56">
        <v>43538</v>
      </c>
      <c r="U274" s="58" t="s">
        <v>66</v>
      </c>
      <c r="V274" s="178" t="s">
        <v>91</v>
      </c>
      <c r="W274" s="180" t="s">
        <v>92</v>
      </c>
      <c r="X274" s="146" t="s">
        <v>79</v>
      </c>
      <c r="Y274" s="146"/>
      <c r="Z274" s="146"/>
      <c r="AA274" s="88" t="s">
        <v>1521</v>
      </c>
      <c r="AB274" s="59">
        <v>43503</v>
      </c>
      <c r="AC274" s="6">
        <v>43545</v>
      </c>
      <c r="AD274" s="6" t="s">
        <v>70</v>
      </c>
      <c r="AE274" s="61"/>
      <c r="AF274" s="6"/>
      <c r="AG274" s="6"/>
      <c r="AH274" s="9"/>
      <c r="AI274" s="6"/>
      <c r="AJ274" s="63"/>
      <c r="AK274" s="63"/>
      <c r="AL274" s="62"/>
      <c r="AM274" s="62"/>
      <c r="AN274" s="62"/>
      <c r="AO274" s="62"/>
      <c r="AP274" s="62"/>
      <c r="AQ274" s="11"/>
      <c r="AR274" s="59"/>
      <c r="AS274" s="59"/>
      <c r="AT274" s="6"/>
      <c r="AU274" s="6"/>
      <c r="AV274" s="6"/>
      <c r="AW274" s="6"/>
      <c r="AX274" s="6"/>
      <c r="AY274" s="6"/>
      <c r="AZ274" s="64"/>
      <c r="BA274" s="6"/>
      <c r="BB274" s="6"/>
      <c r="BC274" s="65"/>
    </row>
    <row r="275" spans="1:55" ht="72" hidden="1">
      <c r="A275" s="52" t="str">
        <f t="shared" ca="1" si="25"/>
        <v>Ok</v>
      </c>
      <c r="B275" s="53" t="str">
        <f t="shared" si="26"/>
        <v>Ok</v>
      </c>
      <c r="C275" s="53" t="str">
        <f t="shared" ca="1" si="27"/>
        <v>Ok</v>
      </c>
      <c r="D275" s="54">
        <f t="shared" si="28"/>
        <v>44865</v>
      </c>
      <c r="E275" s="196"/>
      <c r="F275" s="131">
        <v>2299</v>
      </c>
      <c r="G275" s="33" t="s">
        <v>3898</v>
      </c>
      <c r="H275" s="91" t="s">
        <v>57</v>
      </c>
      <c r="I275" s="201" t="s">
        <v>58</v>
      </c>
      <c r="J275" s="201" t="s">
        <v>59</v>
      </c>
      <c r="K275" s="6" t="s">
        <v>74</v>
      </c>
      <c r="L275" s="127" t="s">
        <v>3899</v>
      </c>
      <c r="M275" s="68"/>
      <c r="N275" s="10" t="s">
        <v>124</v>
      </c>
      <c r="O275" s="25" t="s">
        <v>103</v>
      </c>
      <c r="P275" s="55" t="s">
        <v>65</v>
      </c>
      <c r="Q275" s="55" t="s">
        <v>3900</v>
      </c>
      <c r="R275" s="86" t="s">
        <v>3901</v>
      </c>
      <c r="S275" s="56">
        <v>44587</v>
      </c>
      <c r="T275" s="56">
        <v>44862</v>
      </c>
      <c r="U275" s="78" t="s">
        <v>66</v>
      </c>
      <c r="V275" s="197" t="s">
        <v>218</v>
      </c>
      <c r="W275" s="181"/>
      <c r="X275" s="147" t="s">
        <v>156</v>
      </c>
      <c r="Y275" s="147" t="s">
        <v>80</v>
      </c>
      <c r="Z275" s="147"/>
      <c r="AA275" s="89" t="s">
        <v>4899</v>
      </c>
      <c r="AB275" s="59">
        <v>44587</v>
      </c>
      <c r="AC275" s="6">
        <v>44865</v>
      </c>
      <c r="AD275" s="67" t="s">
        <v>70</v>
      </c>
      <c r="AE275" s="71"/>
      <c r="AF275" s="67"/>
      <c r="AG275" s="67"/>
      <c r="AH275" s="128"/>
      <c r="AI275" s="67"/>
      <c r="AJ275" s="73"/>
      <c r="AK275" s="73"/>
      <c r="AL275" s="72"/>
      <c r="AM275" s="72"/>
      <c r="AN275" s="72"/>
      <c r="AO275" s="72"/>
      <c r="AP275" s="72"/>
      <c r="AQ275" s="12"/>
      <c r="AR275" s="70"/>
      <c r="AS275" s="70"/>
      <c r="AT275" s="67"/>
      <c r="AU275" s="67"/>
      <c r="AV275" s="67"/>
      <c r="AW275" s="67"/>
      <c r="AX275" s="67"/>
      <c r="AY275" s="67"/>
      <c r="AZ275" s="74"/>
      <c r="BA275" s="67"/>
      <c r="BB275" s="67"/>
      <c r="BC275" s="75"/>
    </row>
    <row r="276" spans="1:55" ht="195" hidden="1" customHeight="1">
      <c r="A276" s="52" t="str">
        <f t="shared" ca="1" si="25"/>
        <v>Ok</v>
      </c>
      <c r="B276" s="53" t="str">
        <f t="shared" si="26"/>
        <v>Ok</v>
      </c>
      <c r="C276" s="53" t="str">
        <f t="shared" ca="1" si="27"/>
        <v>Ok</v>
      </c>
      <c r="D276" s="54">
        <f t="shared" si="28"/>
        <v>44659</v>
      </c>
      <c r="E276" s="196"/>
      <c r="F276" s="130">
        <v>813</v>
      </c>
      <c r="G276" s="32" t="s">
        <v>1525</v>
      </c>
      <c r="H276" s="91" t="s">
        <v>57</v>
      </c>
      <c r="I276" s="5" t="s">
        <v>530</v>
      </c>
      <c r="J276" s="2" t="s">
        <v>308</v>
      </c>
      <c r="K276" s="6" t="s">
        <v>74</v>
      </c>
      <c r="L276" s="127" t="s">
        <v>1526</v>
      </c>
      <c r="M276" s="66"/>
      <c r="N276" s="10" t="s">
        <v>63</v>
      </c>
      <c r="O276" s="25" t="s">
        <v>1527</v>
      </c>
      <c r="P276" s="55" t="s">
        <v>88</v>
      </c>
      <c r="Q276" s="55" t="s">
        <v>1528</v>
      </c>
      <c r="R276" s="86" t="s">
        <v>1529</v>
      </c>
      <c r="S276" s="56">
        <v>43507</v>
      </c>
      <c r="T276" s="56">
        <v>44658</v>
      </c>
      <c r="U276" s="174" t="s">
        <v>66</v>
      </c>
      <c r="V276" s="178" t="s">
        <v>218</v>
      </c>
      <c r="W276" s="180"/>
      <c r="X276" s="146" t="s">
        <v>79</v>
      </c>
      <c r="Y276" s="146"/>
      <c r="Z276" s="146"/>
      <c r="AA276" s="88" t="s">
        <v>4236</v>
      </c>
      <c r="AB276" s="59">
        <v>43510</v>
      </c>
      <c r="AC276" s="6">
        <v>44659</v>
      </c>
      <c r="AD276" s="67" t="s">
        <v>70</v>
      </c>
      <c r="AE276" s="61"/>
      <c r="AF276" s="6"/>
      <c r="AG276" s="6"/>
      <c r="AH276" s="9"/>
      <c r="AI276" s="6"/>
      <c r="AJ276" s="63"/>
      <c r="AK276" s="63"/>
      <c r="AL276" s="62"/>
      <c r="AM276" s="62"/>
      <c r="AN276" s="62"/>
      <c r="AO276" s="62"/>
      <c r="AP276" s="62"/>
      <c r="AQ276" s="11"/>
      <c r="AR276" s="59"/>
      <c r="AS276" s="59"/>
      <c r="AT276" s="6"/>
      <c r="AU276" s="6"/>
      <c r="AV276" s="6"/>
      <c r="AW276" s="6"/>
      <c r="AX276" s="6"/>
      <c r="AY276" s="6"/>
      <c r="AZ276" s="64"/>
      <c r="BA276" s="6"/>
      <c r="BB276" s="6"/>
      <c r="BC276" s="65"/>
    </row>
    <row r="277" spans="1:55" ht="28.8" hidden="1">
      <c r="A277" s="52" t="str">
        <f t="shared" ca="1" si="25"/>
        <v>Ok</v>
      </c>
      <c r="B277" s="53" t="str">
        <f t="shared" si="26"/>
        <v>Ok</v>
      </c>
      <c r="C277" s="53" t="str">
        <f t="shared" ca="1" si="27"/>
        <v>Ok</v>
      </c>
      <c r="D277" s="54">
        <f t="shared" si="28"/>
        <v>43515</v>
      </c>
      <c r="E277" s="196"/>
      <c r="F277" s="130">
        <v>820</v>
      </c>
      <c r="G277" s="32" t="s">
        <v>1530</v>
      </c>
      <c r="H277" s="91" t="s">
        <v>57</v>
      </c>
      <c r="I277" s="5" t="s">
        <v>1106</v>
      </c>
      <c r="J277" s="2" t="s">
        <v>130</v>
      </c>
      <c r="K277" s="6" t="s">
        <v>162</v>
      </c>
      <c r="L277" s="79" t="s">
        <v>1531</v>
      </c>
      <c r="M277" s="66"/>
      <c r="N277" s="10" t="s">
        <v>124</v>
      </c>
      <c r="O277" s="25" t="s">
        <v>64</v>
      </c>
      <c r="P277" s="55" t="s">
        <v>65</v>
      </c>
      <c r="Q277" s="55" t="s">
        <v>1532</v>
      </c>
      <c r="R277" s="86" t="s">
        <v>1533</v>
      </c>
      <c r="S277" s="56">
        <v>43509</v>
      </c>
      <c r="T277" s="56">
        <v>43515</v>
      </c>
      <c r="U277" s="58" t="s">
        <v>66</v>
      </c>
      <c r="V277" s="178" t="s">
        <v>67</v>
      </c>
      <c r="W277" s="180"/>
      <c r="X277" s="146" t="s">
        <v>143</v>
      </c>
      <c r="Y277" s="146"/>
      <c r="Z277" s="146"/>
      <c r="AA277" s="88" t="s">
        <v>1534</v>
      </c>
      <c r="AB277" s="59">
        <v>43510</v>
      </c>
      <c r="AC277" s="6">
        <v>43515</v>
      </c>
      <c r="AD277" s="6" t="s">
        <v>70</v>
      </c>
      <c r="AE277" s="61"/>
      <c r="AF277" s="6"/>
      <c r="AG277" s="6"/>
      <c r="AH277" s="9"/>
      <c r="AI277" s="6"/>
      <c r="AJ277" s="63"/>
      <c r="AK277" s="63"/>
      <c r="AL277" s="62"/>
      <c r="AM277" s="62"/>
      <c r="AN277" s="62"/>
      <c r="AO277" s="62"/>
      <c r="AP277" s="62"/>
      <c r="AQ277" s="11"/>
      <c r="AR277" s="59"/>
      <c r="AS277" s="59"/>
      <c r="AT277" s="6"/>
      <c r="AU277" s="6"/>
      <c r="AV277" s="6"/>
      <c r="AW277" s="6"/>
      <c r="AX277" s="6"/>
      <c r="AY277" s="6"/>
      <c r="AZ277" s="64"/>
      <c r="BA277" s="6"/>
      <c r="BB277" s="6"/>
      <c r="BC277" s="65"/>
    </row>
    <row r="278" spans="1:55" ht="57.6" hidden="1">
      <c r="A278" s="52" t="str">
        <f t="shared" ca="1" si="25"/>
        <v>Ok</v>
      </c>
      <c r="B278" s="53" t="str">
        <f t="shared" si="26"/>
        <v>Ok</v>
      </c>
      <c r="C278" s="53" t="str">
        <f t="shared" ca="1" si="27"/>
        <v>Ok</v>
      </c>
      <c r="D278" s="54">
        <f t="shared" si="28"/>
        <v>43893</v>
      </c>
      <c r="E278" s="196"/>
      <c r="F278" s="130">
        <v>821</v>
      </c>
      <c r="G278" s="33" t="s">
        <v>1535</v>
      </c>
      <c r="H278" s="91" t="s">
        <v>57</v>
      </c>
      <c r="I278" s="5" t="s">
        <v>83</v>
      </c>
      <c r="J278" s="2" t="s">
        <v>84</v>
      </c>
      <c r="K278" s="6" t="s">
        <v>74</v>
      </c>
      <c r="L278" s="79" t="s">
        <v>1536</v>
      </c>
      <c r="M278" s="66"/>
      <c r="N278" s="10" t="s">
        <v>63</v>
      </c>
      <c r="O278" s="25" t="s">
        <v>292</v>
      </c>
      <c r="P278" s="55" t="s">
        <v>65</v>
      </c>
      <c r="Q278" s="55" t="s">
        <v>1537</v>
      </c>
      <c r="R278" s="86" t="s">
        <v>1538</v>
      </c>
      <c r="S278" s="56">
        <v>43145</v>
      </c>
      <c r="T278" s="56">
        <v>43893</v>
      </c>
      <c r="U278" s="174" t="s">
        <v>66</v>
      </c>
      <c r="V278" s="178" t="s">
        <v>91</v>
      </c>
      <c r="W278" s="180" t="s">
        <v>92</v>
      </c>
      <c r="X278" s="146" t="s">
        <v>79</v>
      </c>
      <c r="Y278" s="146"/>
      <c r="Z278" s="146"/>
      <c r="AA278" s="88" t="s">
        <v>1539</v>
      </c>
      <c r="AB278" s="59">
        <v>43517</v>
      </c>
      <c r="AC278" s="6">
        <v>43893</v>
      </c>
      <c r="AD278" s="6" t="s">
        <v>70</v>
      </c>
      <c r="AE278" s="61"/>
      <c r="AF278" s="6"/>
      <c r="AG278" s="6"/>
      <c r="AH278" s="9"/>
      <c r="AI278" s="6"/>
      <c r="AJ278" s="63"/>
      <c r="AK278" s="63"/>
      <c r="AL278" s="62"/>
      <c r="AM278" s="62"/>
      <c r="AN278" s="62"/>
      <c r="AO278" s="62"/>
      <c r="AP278" s="62"/>
      <c r="AQ278" s="11"/>
      <c r="AR278" s="59"/>
      <c r="AS278" s="59"/>
      <c r="AT278" s="6"/>
      <c r="AU278" s="6"/>
      <c r="AV278" s="6"/>
      <c r="AW278" s="6"/>
      <c r="AX278" s="6"/>
      <c r="AY278" s="6"/>
      <c r="AZ278" s="64"/>
      <c r="BA278" s="6"/>
      <c r="BB278" s="6"/>
      <c r="BC278" s="65"/>
    </row>
    <row r="279" spans="1:55" ht="28.8" hidden="1">
      <c r="A279" s="52" t="str">
        <f t="shared" ca="1" si="25"/>
        <v>Ok</v>
      </c>
      <c r="B279" s="53" t="str">
        <f t="shared" si="26"/>
        <v>Ok</v>
      </c>
      <c r="C279" s="53" t="str">
        <f t="shared" ca="1" si="27"/>
        <v>Ok</v>
      </c>
      <c r="D279" s="54">
        <f t="shared" si="28"/>
        <v>43529</v>
      </c>
      <c r="E279" s="196"/>
      <c r="F279" s="130">
        <v>822</v>
      </c>
      <c r="G279" s="32" t="s">
        <v>1540</v>
      </c>
      <c r="H279" s="91" t="s">
        <v>57</v>
      </c>
      <c r="I279" s="5" t="s">
        <v>83</v>
      </c>
      <c r="J279" s="2" t="s">
        <v>84</v>
      </c>
      <c r="K279" s="6" t="s">
        <v>210</v>
      </c>
      <c r="L279" s="79" t="s">
        <v>1541</v>
      </c>
      <c r="M279" s="66"/>
      <c r="N279" s="10" t="s">
        <v>124</v>
      </c>
      <c r="O279" s="25" t="s">
        <v>97</v>
      </c>
      <c r="P279" s="55" t="s">
        <v>97</v>
      </c>
      <c r="Q279" s="55" t="s">
        <v>1542</v>
      </c>
      <c r="R279" s="86" t="s">
        <v>1543</v>
      </c>
      <c r="S279" s="56">
        <v>43511</v>
      </c>
      <c r="T279" s="56">
        <v>43511</v>
      </c>
      <c r="U279" s="58" t="s">
        <v>66</v>
      </c>
      <c r="V279" s="178" t="s">
        <v>91</v>
      </c>
      <c r="W279" s="180" t="s">
        <v>92</v>
      </c>
      <c r="X279" s="146" t="s">
        <v>143</v>
      </c>
      <c r="Y279" s="146"/>
      <c r="Z279" s="146"/>
      <c r="AA279" s="88" t="s">
        <v>1544</v>
      </c>
      <c r="AB279" s="59">
        <v>43517</v>
      </c>
      <c r="AC279" s="6">
        <v>43529</v>
      </c>
      <c r="AD279" s="6" t="s">
        <v>70</v>
      </c>
      <c r="AE279" s="61"/>
      <c r="AF279" s="6"/>
      <c r="AG279" s="6"/>
      <c r="AH279" s="9"/>
      <c r="AI279" s="6"/>
      <c r="AJ279" s="63"/>
      <c r="AK279" s="63"/>
      <c r="AL279" s="62"/>
      <c r="AM279" s="62"/>
      <c r="AN279" s="62"/>
      <c r="AO279" s="62"/>
      <c r="AP279" s="62"/>
      <c r="AQ279" s="11"/>
      <c r="AR279" s="59"/>
      <c r="AS279" s="59"/>
      <c r="AT279" s="6"/>
      <c r="AU279" s="6"/>
      <c r="AV279" s="6"/>
      <c r="AW279" s="6"/>
      <c r="AX279" s="6"/>
      <c r="AY279" s="6"/>
      <c r="AZ279" s="64"/>
      <c r="BA279" s="6"/>
      <c r="BB279" s="6"/>
      <c r="BC279" s="65"/>
    </row>
    <row r="280" spans="1:55" ht="28.8" hidden="1">
      <c r="A280" s="52" t="str">
        <f t="shared" ca="1" si="25"/>
        <v>Ok</v>
      </c>
      <c r="B280" s="53" t="str">
        <f t="shared" si="26"/>
        <v>Ok</v>
      </c>
      <c r="C280" s="53" t="str">
        <f t="shared" ca="1" si="27"/>
        <v>Ok</v>
      </c>
      <c r="D280" s="54">
        <f t="shared" si="28"/>
        <v>43529</v>
      </c>
      <c r="E280" s="196"/>
      <c r="F280" s="130">
        <v>866</v>
      </c>
      <c r="G280" s="32" t="s">
        <v>1545</v>
      </c>
      <c r="H280" s="91" t="s">
        <v>57</v>
      </c>
      <c r="I280" s="5" t="s">
        <v>697</v>
      </c>
      <c r="J280" s="2" t="s">
        <v>59</v>
      </c>
      <c r="K280" s="6" t="s">
        <v>210</v>
      </c>
      <c r="L280" s="79" t="s">
        <v>1546</v>
      </c>
      <c r="M280" s="66"/>
      <c r="N280" s="10" t="s">
        <v>63</v>
      </c>
      <c r="O280" s="25" t="s">
        <v>97</v>
      </c>
      <c r="P280" s="55" t="s">
        <v>97</v>
      </c>
      <c r="Q280" s="55" t="s">
        <v>1547</v>
      </c>
      <c r="R280" s="86" t="s">
        <v>1548</v>
      </c>
      <c r="S280" s="56">
        <v>43515</v>
      </c>
      <c r="T280" s="56">
        <v>43515</v>
      </c>
      <c r="U280" s="58" t="s">
        <v>66</v>
      </c>
      <c r="V280" s="178" t="s">
        <v>67</v>
      </c>
      <c r="W280" s="180"/>
      <c r="X280" s="146" t="s">
        <v>168</v>
      </c>
      <c r="Y280" s="146"/>
      <c r="Z280" s="146"/>
      <c r="AA280" s="88" t="s">
        <v>1549</v>
      </c>
      <c r="AB280" s="59">
        <v>43517</v>
      </c>
      <c r="AC280" s="6">
        <v>43529</v>
      </c>
      <c r="AD280" s="6" t="s">
        <v>70</v>
      </c>
      <c r="AE280" s="61"/>
      <c r="AF280" s="6"/>
      <c r="AG280" s="6"/>
      <c r="AH280" s="9"/>
      <c r="AI280" s="6"/>
      <c r="AJ280" s="63"/>
      <c r="AK280" s="63"/>
      <c r="AL280" s="62"/>
      <c r="AM280" s="62"/>
      <c r="AN280" s="62"/>
      <c r="AO280" s="62"/>
      <c r="AP280" s="62"/>
      <c r="AQ280" s="11"/>
      <c r="AR280" s="59"/>
      <c r="AS280" s="59"/>
      <c r="AT280" s="6"/>
      <c r="AU280" s="6"/>
      <c r="AV280" s="6"/>
      <c r="AW280" s="6"/>
      <c r="AX280" s="6"/>
      <c r="AY280" s="6"/>
      <c r="AZ280" s="64"/>
      <c r="BA280" s="6"/>
      <c r="BB280" s="6"/>
      <c r="BC280" s="65"/>
    </row>
    <row r="281" spans="1:55" ht="72" hidden="1">
      <c r="A281" s="52" t="str">
        <f t="shared" ca="1" si="25"/>
        <v>Ok</v>
      </c>
      <c r="B281" s="53" t="str">
        <f t="shared" si="26"/>
        <v>Ok</v>
      </c>
      <c r="C281" s="53" t="str">
        <f t="shared" ca="1" si="27"/>
        <v>Ok</v>
      </c>
      <c r="D281" s="54">
        <f t="shared" si="28"/>
        <v>44855</v>
      </c>
      <c r="E281" s="308" t="s">
        <v>4015</v>
      </c>
      <c r="F281" s="310">
        <v>2485</v>
      </c>
      <c r="G281" s="313" t="s">
        <v>4635</v>
      </c>
      <c r="H281" s="320" t="s">
        <v>57</v>
      </c>
      <c r="I281" s="171" t="s">
        <v>137</v>
      </c>
      <c r="J281" s="171" t="s">
        <v>137</v>
      </c>
      <c r="K281" s="67" t="s">
        <v>74</v>
      </c>
      <c r="L281" s="332" t="s">
        <v>8770</v>
      </c>
      <c r="M281" s="338" t="s">
        <v>4015</v>
      </c>
      <c r="N281" s="10" t="s">
        <v>124</v>
      </c>
      <c r="O281" s="344" t="s">
        <v>3587</v>
      </c>
      <c r="P281" s="55" t="s">
        <v>165</v>
      </c>
      <c r="Q281" s="55" t="s">
        <v>4649</v>
      </c>
      <c r="R281" s="357" t="s">
        <v>4648</v>
      </c>
      <c r="S281" s="367">
        <v>44774</v>
      </c>
      <c r="T281" s="56">
        <v>44855</v>
      </c>
      <c r="U281" s="78" t="s">
        <v>66</v>
      </c>
      <c r="V281" s="197" t="s">
        <v>218</v>
      </c>
      <c r="W281" s="181"/>
      <c r="X281" s="147" t="s">
        <v>143</v>
      </c>
      <c r="Y281" s="373" t="s">
        <v>80</v>
      </c>
      <c r="Z281" s="373"/>
      <c r="AA281" s="375" t="s">
        <v>4870</v>
      </c>
      <c r="AB281" s="59">
        <v>44774</v>
      </c>
      <c r="AC281" s="6">
        <v>44855</v>
      </c>
      <c r="AD281" s="67" t="s">
        <v>70</v>
      </c>
      <c r="AE281" s="382" t="s">
        <v>4015</v>
      </c>
      <c r="AF281" s="384" t="s">
        <v>4015</v>
      </c>
      <c r="AG281" s="384" t="s">
        <v>4015</v>
      </c>
      <c r="AH281" s="384" t="s">
        <v>4015</v>
      </c>
      <c r="AI281" s="384" t="s">
        <v>4015</v>
      </c>
      <c r="AJ281" s="387" t="s">
        <v>4015</v>
      </c>
      <c r="AK281" s="387" t="s">
        <v>4015</v>
      </c>
      <c r="AL281" s="384" t="s">
        <v>4015</v>
      </c>
      <c r="AM281" s="384" t="s">
        <v>4015</v>
      </c>
      <c r="AN281" s="384" t="s">
        <v>4015</v>
      </c>
      <c r="AO281" s="384" t="s">
        <v>4015</v>
      </c>
      <c r="AP281" s="384" t="s">
        <v>4015</v>
      </c>
      <c r="AQ281" s="394" t="s">
        <v>4015</v>
      </c>
      <c r="AR281" s="396" t="s">
        <v>4015</v>
      </c>
      <c r="AS281" s="396" t="s">
        <v>4015</v>
      </c>
      <c r="AT281" s="384" t="s">
        <v>4015</v>
      </c>
      <c r="AU281" s="384" t="s">
        <v>4015</v>
      </c>
      <c r="AV281" s="384" t="s">
        <v>4015</v>
      </c>
      <c r="AW281" s="384" t="s">
        <v>4015</v>
      </c>
      <c r="AX281" s="384" t="s">
        <v>4015</v>
      </c>
      <c r="AY281" s="384" t="s">
        <v>4015</v>
      </c>
      <c r="AZ281" s="387" t="s">
        <v>4015</v>
      </c>
      <c r="BA281" s="384" t="s">
        <v>4015</v>
      </c>
      <c r="BB281" s="384" t="s">
        <v>4015</v>
      </c>
      <c r="BC281" s="398" t="s">
        <v>4015</v>
      </c>
    </row>
    <row r="282" spans="1:55" ht="28.8" hidden="1">
      <c r="A282" s="52" t="str">
        <f t="shared" ca="1" si="25"/>
        <v>Ok</v>
      </c>
      <c r="B282" s="53" t="str">
        <f t="shared" si="26"/>
        <v>Ok</v>
      </c>
      <c r="C282" s="53" t="str">
        <f t="shared" ca="1" si="27"/>
        <v>Ok</v>
      </c>
      <c r="D282" s="54">
        <f t="shared" si="28"/>
        <v>43545</v>
      </c>
      <c r="E282" s="196"/>
      <c r="F282" s="130">
        <v>871</v>
      </c>
      <c r="G282" s="32" t="s">
        <v>1555</v>
      </c>
      <c r="H282" s="91" t="s">
        <v>57</v>
      </c>
      <c r="I282" s="5" t="s">
        <v>58</v>
      </c>
      <c r="J282" s="2" t="s">
        <v>59</v>
      </c>
      <c r="K282" s="6" t="s">
        <v>105</v>
      </c>
      <c r="L282" s="79" t="s">
        <v>1556</v>
      </c>
      <c r="M282" s="66"/>
      <c r="N282" s="10" t="s">
        <v>124</v>
      </c>
      <c r="O282" s="25" t="s">
        <v>1557</v>
      </c>
      <c r="P282" s="55" t="s">
        <v>165</v>
      </c>
      <c r="Q282" s="55" t="s">
        <v>1558</v>
      </c>
      <c r="R282" s="86" t="s">
        <v>1559</v>
      </c>
      <c r="S282" s="56">
        <v>43517</v>
      </c>
      <c r="T282" s="56">
        <v>43517</v>
      </c>
      <c r="U282" s="58" t="s">
        <v>66</v>
      </c>
      <c r="V282" s="178" t="s">
        <v>67</v>
      </c>
      <c r="W282" s="180"/>
      <c r="X282" s="146" t="s">
        <v>143</v>
      </c>
      <c r="Y282" s="146"/>
      <c r="Z282" s="146"/>
      <c r="AA282" s="88"/>
      <c r="AB282" s="59">
        <v>43524</v>
      </c>
      <c r="AC282" s="6">
        <v>43545</v>
      </c>
      <c r="AD282" s="6" t="s">
        <v>70</v>
      </c>
      <c r="AE282" s="61"/>
      <c r="AF282" s="6"/>
      <c r="AG282" s="6"/>
      <c r="AH282" s="9"/>
      <c r="AI282" s="6"/>
      <c r="AJ282" s="63"/>
      <c r="AK282" s="63"/>
      <c r="AL282" s="62"/>
      <c r="AM282" s="62"/>
      <c r="AN282" s="62"/>
      <c r="AO282" s="62"/>
      <c r="AP282" s="62"/>
      <c r="AQ282" s="11"/>
      <c r="AR282" s="59"/>
      <c r="AS282" s="59"/>
      <c r="AT282" s="6"/>
      <c r="AU282" s="6"/>
      <c r="AV282" s="6"/>
      <c r="AW282" s="6"/>
      <c r="AX282" s="6"/>
      <c r="AY282" s="6"/>
      <c r="AZ282" s="64"/>
      <c r="BA282" s="6"/>
      <c r="BB282" s="6"/>
      <c r="BC282" s="65"/>
    </row>
    <row r="283" spans="1:55" ht="144" hidden="1">
      <c r="A283" s="52" t="str">
        <f t="shared" ca="1" si="25"/>
        <v>Ok</v>
      </c>
      <c r="B283" s="53" t="str">
        <f t="shared" si="26"/>
        <v>Ok</v>
      </c>
      <c r="C283" s="53" t="str">
        <f t="shared" ca="1" si="27"/>
        <v>Ok</v>
      </c>
      <c r="D283" s="54">
        <f t="shared" si="28"/>
        <v>45236</v>
      </c>
      <c r="E283" s="308" t="s">
        <v>4015</v>
      </c>
      <c r="F283" s="310">
        <v>1731</v>
      </c>
      <c r="G283" s="313" t="s">
        <v>4696</v>
      </c>
      <c r="H283" s="320" t="s">
        <v>57</v>
      </c>
      <c r="I283" s="171" t="s">
        <v>72</v>
      </c>
      <c r="J283" s="326" t="s">
        <v>73</v>
      </c>
      <c r="K283" s="67" t="s">
        <v>74</v>
      </c>
      <c r="L283" s="332" t="s">
        <v>6064</v>
      </c>
      <c r="M283" s="338" t="s">
        <v>4015</v>
      </c>
      <c r="N283" s="10" t="s">
        <v>124</v>
      </c>
      <c r="O283" s="344" t="s">
        <v>4155</v>
      </c>
      <c r="P283" s="55" t="s">
        <v>65</v>
      </c>
      <c r="Q283" s="55" t="s">
        <v>4702</v>
      </c>
      <c r="R283" s="357" t="s">
        <v>4706</v>
      </c>
      <c r="S283" s="367">
        <v>44153</v>
      </c>
      <c r="T283" s="56">
        <v>45236</v>
      </c>
      <c r="U283" s="175" t="s">
        <v>66</v>
      </c>
      <c r="V283" s="197" t="s">
        <v>218</v>
      </c>
      <c r="W283" s="181"/>
      <c r="X283" s="147" t="s">
        <v>156</v>
      </c>
      <c r="Y283" s="373" t="s">
        <v>80</v>
      </c>
      <c r="Z283" s="373"/>
      <c r="AA283" s="375" t="s">
        <v>6065</v>
      </c>
      <c r="AB283" s="59">
        <v>44153</v>
      </c>
      <c r="AC283" s="6">
        <v>45236</v>
      </c>
      <c r="AD283" s="283" t="s">
        <v>70</v>
      </c>
      <c r="AE283" s="382" t="s">
        <v>4015</v>
      </c>
      <c r="AF283" s="384" t="s">
        <v>4015</v>
      </c>
      <c r="AG283" s="384" t="s">
        <v>4015</v>
      </c>
      <c r="AH283" s="384" t="s">
        <v>4015</v>
      </c>
      <c r="AI283" s="384" t="s">
        <v>4015</v>
      </c>
      <c r="AJ283" s="387" t="s">
        <v>4015</v>
      </c>
      <c r="AK283" s="387" t="s">
        <v>4015</v>
      </c>
      <c r="AL283" s="384" t="s">
        <v>4015</v>
      </c>
      <c r="AM283" s="384" t="s">
        <v>4015</v>
      </c>
      <c r="AN283" s="384" t="s">
        <v>4015</v>
      </c>
      <c r="AO283" s="384" t="s">
        <v>4015</v>
      </c>
      <c r="AP283" s="384" t="s">
        <v>4015</v>
      </c>
      <c r="AQ283" s="394" t="s">
        <v>4015</v>
      </c>
      <c r="AR283" s="396" t="s">
        <v>4015</v>
      </c>
      <c r="AS283" s="396" t="s">
        <v>4015</v>
      </c>
      <c r="AT283" s="384" t="s">
        <v>4015</v>
      </c>
      <c r="AU283" s="384" t="s">
        <v>4015</v>
      </c>
      <c r="AV283" s="384" t="s">
        <v>4015</v>
      </c>
      <c r="AW283" s="384" t="s">
        <v>4015</v>
      </c>
      <c r="AX283" s="384" t="s">
        <v>4015</v>
      </c>
      <c r="AY283" s="384" t="s">
        <v>4015</v>
      </c>
      <c r="AZ283" s="387" t="s">
        <v>4015</v>
      </c>
      <c r="BA283" s="384" t="s">
        <v>4015</v>
      </c>
      <c r="BB283" s="384" t="s">
        <v>4015</v>
      </c>
      <c r="BC283" s="398" t="s">
        <v>4015</v>
      </c>
    </row>
    <row r="284" spans="1:55" ht="114.45" customHeight="1">
      <c r="A284" s="52" t="str">
        <f t="shared" ca="1" si="25"/>
        <v>Ok</v>
      </c>
      <c r="B284" s="53" t="str">
        <f t="shared" si="26"/>
        <v>Ok</v>
      </c>
      <c r="C284" s="53" t="str">
        <f t="shared" ca="1" si="27"/>
        <v>Ok</v>
      </c>
      <c r="D284" s="54">
        <f t="shared" si="28"/>
        <v>45726</v>
      </c>
      <c r="E284" s="196"/>
      <c r="F284" s="131">
        <v>876</v>
      </c>
      <c r="G284" s="33" t="s">
        <v>1565</v>
      </c>
      <c r="H284" s="139" t="s">
        <v>57</v>
      </c>
      <c r="I284" s="19" t="s">
        <v>83</v>
      </c>
      <c r="J284" s="201" t="s">
        <v>84</v>
      </c>
      <c r="K284" s="67" t="s">
        <v>210</v>
      </c>
      <c r="L284" s="127" t="s">
        <v>1566</v>
      </c>
      <c r="M284" s="68"/>
      <c r="N284" s="140" t="s">
        <v>63</v>
      </c>
      <c r="O284" s="76" t="s">
        <v>164</v>
      </c>
      <c r="P284" s="77" t="s">
        <v>165</v>
      </c>
      <c r="Q284" s="77" t="s">
        <v>1567</v>
      </c>
      <c r="R284" s="204" t="s">
        <v>1568</v>
      </c>
      <c r="S284" s="69">
        <v>43522</v>
      </c>
      <c r="T284" s="69">
        <v>45723</v>
      </c>
      <c r="U284" s="175" t="s">
        <v>295</v>
      </c>
      <c r="V284" s="197" t="s">
        <v>91</v>
      </c>
      <c r="W284" s="181" t="s">
        <v>92</v>
      </c>
      <c r="X284" s="147"/>
      <c r="Y284" s="147"/>
      <c r="Z284" s="147"/>
      <c r="AA284" s="89" t="s">
        <v>8864</v>
      </c>
      <c r="AB284" s="70">
        <v>43524</v>
      </c>
      <c r="AC284" s="67">
        <v>45726</v>
      </c>
      <c r="AD284" s="67" t="s">
        <v>112</v>
      </c>
      <c r="AE284" s="71" t="s">
        <v>292</v>
      </c>
      <c r="AF284" s="67" t="s">
        <v>296</v>
      </c>
      <c r="AG284" s="67" t="s">
        <v>114</v>
      </c>
      <c r="AH284" s="67" t="s">
        <v>114</v>
      </c>
      <c r="AI284" s="67">
        <v>43649</v>
      </c>
      <c r="AJ284" s="67">
        <v>43650</v>
      </c>
      <c r="AK284" s="73" t="s">
        <v>1569</v>
      </c>
      <c r="AL284" s="73">
        <v>43684</v>
      </c>
      <c r="AM284" s="72" t="s">
        <v>117</v>
      </c>
      <c r="AN284" s="72" t="s">
        <v>117</v>
      </c>
      <c r="AO284" s="73">
        <v>43713</v>
      </c>
      <c r="AP284" s="72" t="s">
        <v>117</v>
      </c>
      <c r="AQ284" s="142" t="s">
        <v>1570</v>
      </c>
      <c r="AR284" s="70">
        <v>43713</v>
      </c>
      <c r="AS284" s="70" t="s">
        <v>1571</v>
      </c>
      <c r="AT284" s="72" t="s">
        <v>117</v>
      </c>
      <c r="AU284" s="72" t="s">
        <v>117</v>
      </c>
      <c r="AV284" s="70">
        <v>43805</v>
      </c>
      <c r="AW284" s="70">
        <v>43811</v>
      </c>
      <c r="AX284" s="67" t="s">
        <v>117</v>
      </c>
      <c r="AY284" s="67">
        <v>43816</v>
      </c>
      <c r="AZ284" s="74">
        <v>43819</v>
      </c>
      <c r="BA284" s="412">
        <v>2500000</v>
      </c>
      <c r="BB284" s="412">
        <v>2500000</v>
      </c>
      <c r="BC284" s="293" t="s">
        <v>114</v>
      </c>
    </row>
    <row r="285" spans="1:55" ht="28.8" hidden="1">
      <c r="A285" s="52" t="str">
        <f t="shared" ca="1" si="25"/>
        <v>Ok</v>
      </c>
      <c r="B285" s="53" t="str">
        <f t="shared" si="26"/>
        <v>Ok</v>
      </c>
      <c r="C285" s="53" t="str">
        <f t="shared" ca="1" si="27"/>
        <v>Ok</v>
      </c>
      <c r="D285" s="54">
        <f t="shared" si="28"/>
        <v>43545</v>
      </c>
      <c r="E285" s="196"/>
      <c r="F285" s="130">
        <v>869</v>
      </c>
      <c r="G285" s="32" t="s">
        <v>1572</v>
      </c>
      <c r="H285" s="91" t="s">
        <v>159</v>
      </c>
      <c r="I285" s="5" t="s">
        <v>1573</v>
      </c>
      <c r="J285" s="2" t="s">
        <v>431</v>
      </c>
      <c r="K285" s="6" t="s">
        <v>74</v>
      </c>
      <c r="L285" s="79" t="s">
        <v>1574</v>
      </c>
      <c r="M285" s="66"/>
      <c r="N285" s="10" t="s">
        <v>63</v>
      </c>
      <c r="O285" s="25" t="s">
        <v>1575</v>
      </c>
      <c r="P285" s="55" t="s">
        <v>88</v>
      </c>
      <c r="Q285" s="55" t="s">
        <v>1576</v>
      </c>
      <c r="R285" s="86" t="s">
        <v>1577</v>
      </c>
      <c r="S285" s="56">
        <v>43517</v>
      </c>
      <c r="T285" s="56">
        <v>43524</v>
      </c>
      <c r="U285" s="58" t="s">
        <v>66</v>
      </c>
      <c r="V285" s="178" t="s">
        <v>67</v>
      </c>
      <c r="W285" s="180"/>
      <c r="X285" s="146" t="s">
        <v>1578</v>
      </c>
      <c r="Y285" s="146"/>
      <c r="Z285" s="146"/>
      <c r="AA285" s="88" t="s">
        <v>6582</v>
      </c>
      <c r="AB285" s="59">
        <v>43531</v>
      </c>
      <c r="AC285" s="6">
        <v>43545</v>
      </c>
      <c r="AD285" s="6" t="s">
        <v>70</v>
      </c>
      <c r="AE285" s="61"/>
      <c r="AF285" s="6"/>
      <c r="AG285" s="6"/>
      <c r="AH285" s="9"/>
      <c r="AI285" s="6"/>
      <c r="AJ285" s="63"/>
      <c r="AK285" s="63"/>
      <c r="AL285" s="62"/>
      <c r="AM285" s="62"/>
      <c r="AN285" s="62"/>
      <c r="AO285" s="62"/>
      <c r="AP285" s="62"/>
      <c r="AQ285" s="11"/>
      <c r="AR285" s="59"/>
      <c r="AS285" s="59"/>
      <c r="AT285" s="6"/>
      <c r="AU285" s="6"/>
      <c r="AV285" s="6"/>
      <c r="AW285" s="6"/>
      <c r="AX285" s="6"/>
      <c r="AY285" s="6"/>
      <c r="AZ285" s="64"/>
      <c r="BA285" s="6"/>
      <c r="BB285" s="6"/>
      <c r="BC285" s="65"/>
    </row>
    <row r="286" spans="1:55" ht="28.8" hidden="1">
      <c r="A286" s="52" t="str">
        <f t="shared" ca="1" si="25"/>
        <v>Ok</v>
      </c>
      <c r="B286" s="53" t="str">
        <f t="shared" si="26"/>
        <v>Ok</v>
      </c>
      <c r="C286" s="53" t="str">
        <f t="shared" ca="1" si="27"/>
        <v>Ok</v>
      </c>
      <c r="D286" s="54">
        <f t="shared" si="28"/>
        <v>43545</v>
      </c>
      <c r="E286" s="196"/>
      <c r="F286" s="130">
        <v>870</v>
      </c>
      <c r="G286" s="32" t="s">
        <v>1579</v>
      </c>
      <c r="H286" s="91" t="s">
        <v>57</v>
      </c>
      <c r="I286" s="5" t="s">
        <v>388</v>
      </c>
      <c r="J286" s="2" t="s">
        <v>233</v>
      </c>
      <c r="K286" s="6" t="s">
        <v>105</v>
      </c>
      <c r="L286" s="79" t="s">
        <v>1580</v>
      </c>
      <c r="M286" s="66"/>
      <c r="N286" s="10" t="s">
        <v>124</v>
      </c>
      <c r="O286" s="25" t="s">
        <v>97</v>
      </c>
      <c r="P286" s="55" t="s">
        <v>97</v>
      </c>
      <c r="Q286" s="55" t="s">
        <v>1581</v>
      </c>
      <c r="R286" s="86" t="s">
        <v>1582</v>
      </c>
      <c r="S286" s="56">
        <v>43517</v>
      </c>
      <c r="T286" s="56">
        <v>43529</v>
      </c>
      <c r="U286" s="58" t="s">
        <v>66</v>
      </c>
      <c r="V286" s="178" t="s">
        <v>67</v>
      </c>
      <c r="W286" s="180"/>
      <c r="X286" s="146" t="s">
        <v>143</v>
      </c>
      <c r="Y286" s="146"/>
      <c r="Z286" s="146"/>
      <c r="AA286" s="88" t="s">
        <v>6583</v>
      </c>
      <c r="AB286" s="59">
        <v>43531</v>
      </c>
      <c r="AC286" s="6">
        <v>43545</v>
      </c>
      <c r="AD286" s="6" t="s">
        <v>70</v>
      </c>
      <c r="AE286" s="61"/>
      <c r="AF286" s="6"/>
      <c r="AG286" s="6"/>
      <c r="AH286" s="9"/>
      <c r="AI286" s="6"/>
      <c r="AJ286" s="63"/>
      <c r="AK286" s="63"/>
      <c r="AL286" s="62"/>
      <c r="AM286" s="62"/>
      <c r="AN286" s="62"/>
      <c r="AO286" s="62"/>
      <c r="AP286" s="62"/>
      <c r="AQ286" s="11"/>
      <c r="AR286" s="59"/>
      <c r="AS286" s="59"/>
      <c r="AT286" s="6"/>
      <c r="AU286" s="6"/>
      <c r="AV286" s="6"/>
      <c r="AW286" s="6"/>
      <c r="AX286" s="6"/>
      <c r="AY286" s="6"/>
      <c r="AZ286" s="64"/>
      <c r="BA286" s="6"/>
      <c r="BB286" s="6"/>
      <c r="BC286" s="65"/>
    </row>
    <row r="287" spans="1:55" ht="28.8" hidden="1">
      <c r="A287" s="52" t="str">
        <f t="shared" ca="1" si="25"/>
        <v>Ok</v>
      </c>
      <c r="B287" s="53" t="str">
        <f t="shared" si="26"/>
        <v>Ok</v>
      </c>
      <c r="C287" s="53" t="str">
        <f t="shared" ca="1" si="27"/>
        <v>Ok</v>
      </c>
      <c r="D287" s="54">
        <f t="shared" si="28"/>
        <v>43587</v>
      </c>
      <c r="E287" s="196"/>
      <c r="F287" s="130">
        <v>879</v>
      </c>
      <c r="G287" s="32" t="s">
        <v>1583</v>
      </c>
      <c r="H287" s="91" t="s">
        <v>57</v>
      </c>
      <c r="I287" s="5" t="s">
        <v>58</v>
      </c>
      <c r="J287" s="2" t="s">
        <v>59</v>
      </c>
      <c r="K287" s="6" t="s">
        <v>74</v>
      </c>
      <c r="L287" s="79" t="s">
        <v>1584</v>
      </c>
      <c r="M287" s="66"/>
      <c r="N287" s="10" t="s">
        <v>63</v>
      </c>
      <c r="O287" s="25" t="s">
        <v>292</v>
      </c>
      <c r="P287" s="55" t="s">
        <v>65</v>
      </c>
      <c r="Q287" s="55" t="s">
        <v>1585</v>
      </c>
      <c r="R287" s="86" t="s">
        <v>1586</v>
      </c>
      <c r="S287" s="56">
        <v>43524</v>
      </c>
      <c r="T287" s="56">
        <v>43587</v>
      </c>
      <c r="U287" s="174" t="s">
        <v>66</v>
      </c>
      <c r="V287" s="178" t="s">
        <v>67</v>
      </c>
      <c r="W287" s="180"/>
      <c r="X287" s="146" t="s">
        <v>79</v>
      </c>
      <c r="Y287" s="146"/>
      <c r="Z287" s="146"/>
      <c r="AA287" s="88" t="s">
        <v>6584</v>
      </c>
      <c r="AB287" s="59">
        <v>43531</v>
      </c>
      <c r="AC287" s="6">
        <v>43587</v>
      </c>
      <c r="AD287" s="6" t="s">
        <v>70</v>
      </c>
      <c r="AE287" s="61"/>
      <c r="AF287" s="6"/>
      <c r="AG287" s="6"/>
      <c r="AH287" s="9"/>
      <c r="AI287" s="6"/>
      <c r="AJ287" s="63"/>
      <c r="AK287" s="63"/>
      <c r="AL287" s="62"/>
      <c r="AM287" s="62"/>
      <c r="AN287" s="62"/>
      <c r="AO287" s="62"/>
      <c r="AP287" s="62"/>
      <c r="AQ287" s="11"/>
      <c r="AR287" s="59"/>
      <c r="AS287" s="59"/>
      <c r="AT287" s="6"/>
      <c r="AU287" s="6"/>
      <c r="AV287" s="6"/>
      <c r="AW287" s="6"/>
      <c r="AX287" s="6"/>
      <c r="AY287" s="6"/>
      <c r="AZ287" s="64"/>
      <c r="BA287" s="6"/>
      <c r="BB287" s="6"/>
      <c r="BC287" s="65"/>
    </row>
    <row r="288" spans="1:55" ht="28.8" hidden="1">
      <c r="A288" s="52" t="str">
        <f t="shared" ca="1" si="25"/>
        <v>Ok</v>
      </c>
      <c r="B288" s="53" t="str">
        <f t="shared" si="26"/>
        <v>Ok</v>
      </c>
      <c r="C288" s="53" t="str">
        <f t="shared" ca="1" si="27"/>
        <v>Ok</v>
      </c>
      <c r="D288" s="54">
        <f t="shared" si="28"/>
        <v>45587</v>
      </c>
      <c r="E288" s="196"/>
      <c r="F288" s="130">
        <v>881</v>
      </c>
      <c r="G288" s="32" t="s">
        <v>1587</v>
      </c>
      <c r="H288" s="91" t="s">
        <v>57</v>
      </c>
      <c r="I288" s="5" t="s">
        <v>83</v>
      </c>
      <c r="J288" s="2" t="s">
        <v>84</v>
      </c>
      <c r="K288" s="6" t="s">
        <v>210</v>
      </c>
      <c r="L288" s="79" t="s">
        <v>7914</v>
      </c>
      <c r="M288" s="66"/>
      <c r="N288" s="10" t="s">
        <v>124</v>
      </c>
      <c r="O288" s="25" t="s">
        <v>292</v>
      </c>
      <c r="P288" s="55" t="s">
        <v>65</v>
      </c>
      <c r="Q288" s="55" t="s">
        <v>1588</v>
      </c>
      <c r="R288" s="86" t="s">
        <v>1589</v>
      </c>
      <c r="S288" s="56">
        <v>43525</v>
      </c>
      <c r="T288" s="69">
        <v>45587</v>
      </c>
      <c r="U288" s="58" t="s">
        <v>66</v>
      </c>
      <c r="V288" s="178" t="s">
        <v>218</v>
      </c>
      <c r="W288" s="180" t="s">
        <v>237</v>
      </c>
      <c r="X288" s="146" t="s">
        <v>168</v>
      </c>
      <c r="Y288" s="146"/>
      <c r="Z288" s="146"/>
      <c r="AA288" s="89" t="s">
        <v>7915</v>
      </c>
      <c r="AB288" s="59">
        <v>43671</v>
      </c>
      <c r="AC288" s="67">
        <v>45587</v>
      </c>
      <c r="AD288" s="6" t="s">
        <v>70</v>
      </c>
      <c r="AE288" s="61"/>
      <c r="AF288" s="6"/>
      <c r="AG288" s="6"/>
      <c r="AH288" s="9"/>
      <c r="AI288" s="6"/>
      <c r="AJ288" s="63"/>
      <c r="AK288" s="63"/>
      <c r="AL288" s="62"/>
      <c r="AM288" s="62"/>
      <c r="AN288" s="62"/>
      <c r="AO288" s="62"/>
      <c r="AP288" s="62"/>
      <c r="AQ288" s="11"/>
      <c r="AR288" s="59"/>
      <c r="AS288" s="59"/>
      <c r="AT288" s="6"/>
      <c r="AU288" s="6"/>
      <c r="AV288" s="6"/>
      <c r="AW288" s="6"/>
      <c r="AX288" s="6"/>
      <c r="AY288" s="6"/>
      <c r="AZ288" s="64"/>
      <c r="BA288" s="6"/>
      <c r="BB288" s="6"/>
      <c r="BC288" s="65"/>
    </row>
    <row r="289" spans="1:55" ht="28.8" hidden="1">
      <c r="A289" s="52" t="str">
        <f t="shared" ca="1" si="25"/>
        <v>Ok</v>
      </c>
      <c r="B289" s="53" t="str">
        <f t="shared" si="26"/>
        <v>Ok</v>
      </c>
      <c r="C289" s="53" t="str">
        <f t="shared" ca="1" si="27"/>
        <v>Ok</v>
      </c>
      <c r="D289" s="54">
        <f t="shared" si="28"/>
        <v>43536</v>
      </c>
      <c r="E289" s="196"/>
      <c r="F289" s="130">
        <v>883</v>
      </c>
      <c r="G289" s="32" t="s">
        <v>1590</v>
      </c>
      <c r="H289" s="91" t="s">
        <v>159</v>
      </c>
      <c r="I289" s="5" t="s">
        <v>241</v>
      </c>
      <c r="J289" s="2" t="s">
        <v>242</v>
      </c>
      <c r="K289" s="6" t="s">
        <v>105</v>
      </c>
      <c r="L289" s="79" t="s">
        <v>1591</v>
      </c>
      <c r="M289" s="66"/>
      <c r="N289" s="10" t="s">
        <v>124</v>
      </c>
      <c r="O289" s="25" t="s">
        <v>97</v>
      </c>
      <c r="P289" s="55" t="s">
        <v>97</v>
      </c>
      <c r="Q289" s="55" t="s">
        <v>1592</v>
      </c>
      <c r="R289" s="86" t="s">
        <v>1593</v>
      </c>
      <c r="S289" s="56">
        <v>43528</v>
      </c>
      <c r="T289" s="56">
        <v>43528</v>
      </c>
      <c r="U289" s="58" t="s">
        <v>66</v>
      </c>
      <c r="V289" s="178" t="s">
        <v>67</v>
      </c>
      <c r="W289" s="180"/>
      <c r="X289" s="146" t="s">
        <v>143</v>
      </c>
      <c r="Y289" s="146"/>
      <c r="Z289" s="146"/>
      <c r="AA289" s="88" t="s">
        <v>1594</v>
      </c>
      <c r="AB289" s="59">
        <v>43531</v>
      </c>
      <c r="AC289" s="6">
        <v>43536</v>
      </c>
      <c r="AD289" s="6" t="s">
        <v>70</v>
      </c>
      <c r="AE289" s="61"/>
      <c r="AF289" s="6"/>
      <c r="AG289" s="6"/>
      <c r="AH289" s="9"/>
      <c r="AI289" s="6"/>
      <c r="AJ289" s="63"/>
      <c r="AK289" s="63"/>
      <c r="AL289" s="62"/>
      <c r="AM289" s="62"/>
      <c r="AN289" s="62"/>
      <c r="AO289" s="62"/>
      <c r="AP289" s="62"/>
      <c r="AQ289" s="11"/>
      <c r="AR289" s="59"/>
      <c r="AS289" s="59"/>
      <c r="AT289" s="6"/>
      <c r="AU289" s="6"/>
      <c r="AV289" s="6"/>
      <c r="AW289" s="6"/>
      <c r="AX289" s="6"/>
      <c r="AY289" s="6"/>
      <c r="AZ289" s="64"/>
      <c r="BA289" s="6"/>
      <c r="BB289" s="6"/>
      <c r="BC289" s="65"/>
    </row>
    <row r="290" spans="1:55" ht="158.4" hidden="1">
      <c r="A290" s="52" t="str">
        <f t="shared" ca="1" si="25"/>
        <v>Ok</v>
      </c>
      <c r="B290" s="53" t="str">
        <f t="shared" si="26"/>
        <v>Ok</v>
      </c>
      <c r="C290" s="53" t="str">
        <f t="shared" ca="1" si="27"/>
        <v>Ok</v>
      </c>
      <c r="D290" s="54">
        <f t="shared" si="28"/>
        <v>44855</v>
      </c>
      <c r="E290" s="308" t="s">
        <v>4015</v>
      </c>
      <c r="F290" s="310">
        <v>2510</v>
      </c>
      <c r="G290" s="313" t="s">
        <v>4750</v>
      </c>
      <c r="H290" s="320" t="s">
        <v>57</v>
      </c>
      <c r="I290" s="171" t="s">
        <v>289</v>
      </c>
      <c r="J290" s="201" t="s">
        <v>290</v>
      </c>
      <c r="K290" s="67" t="s">
        <v>261</v>
      </c>
      <c r="L290" s="332" t="s">
        <v>4770</v>
      </c>
      <c r="M290" s="338" t="s">
        <v>4015</v>
      </c>
      <c r="N290" s="10" t="s">
        <v>63</v>
      </c>
      <c r="O290" s="344" t="s">
        <v>1200</v>
      </c>
      <c r="P290" s="55" t="s">
        <v>65</v>
      </c>
      <c r="Q290" s="55" t="s">
        <v>4766</v>
      </c>
      <c r="R290" s="357" t="s">
        <v>4765</v>
      </c>
      <c r="S290" s="367">
        <v>44837</v>
      </c>
      <c r="T290" s="56">
        <v>44855</v>
      </c>
      <c r="U290" s="175" t="s">
        <v>66</v>
      </c>
      <c r="V290" s="197" t="s">
        <v>218</v>
      </c>
      <c r="W290" s="181"/>
      <c r="X290" s="147" t="s">
        <v>101</v>
      </c>
      <c r="Y290" s="373"/>
      <c r="Z290" s="373"/>
      <c r="AA290" s="375" t="s">
        <v>4836</v>
      </c>
      <c r="AB290" s="59">
        <v>44837</v>
      </c>
      <c r="AC290" s="6">
        <v>44855</v>
      </c>
      <c r="AD290" s="67" t="s">
        <v>70</v>
      </c>
      <c r="AE290" s="382" t="s">
        <v>4015</v>
      </c>
      <c r="AF290" s="384" t="s">
        <v>4015</v>
      </c>
      <c r="AG290" s="384" t="s">
        <v>4015</v>
      </c>
      <c r="AH290" s="384" t="s">
        <v>4015</v>
      </c>
      <c r="AI290" s="384" t="s">
        <v>4015</v>
      </c>
      <c r="AJ290" s="387" t="s">
        <v>4015</v>
      </c>
      <c r="AK290" s="387" t="s">
        <v>4015</v>
      </c>
      <c r="AL290" s="384" t="s">
        <v>4015</v>
      </c>
      <c r="AM290" s="384" t="s">
        <v>4015</v>
      </c>
      <c r="AN290" s="384" t="s">
        <v>4015</v>
      </c>
      <c r="AO290" s="384" t="s">
        <v>4015</v>
      </c>
      <c r="AP290" s="384" t="s">
        <v>4015</v>
      </c>
      <c r="AQ290" s="394" t="s">
        <v>4015</v>
      </c>
      <c r="AR290" s="396" t="s">
        <v>4015</v>
      </c>
      <c r="AS290" s="396" t="s">
        <v>4015</v>
      </c>
      <c r="AT290" s="384" t="s">
        <v>4015</v>
      </c>
      <c r="AU290" s="384" t="s">
        <v>4015</v>
      </c>
      <c r="AV290" s="384" t="s">
        <v>4015</v>
      </c>
      <c r="AW290" s="384" t="s">
        <v>4015</v>
      </c>
      <c r="AX290" s="384" t="s">
        <v>4015</v>
      </c>
      <c r="AY290" s="384" t="s">
        <v>4015</v>
      </c>
      <c r="AZ290" s="387" t="s">
        <v>4015</v>
      </c>
      <c r="BA290" s="384" t="s">
        <v>4015</v>
      </c>
      <c r="BB290" s="384" t="s">
        <v>4015</v>
      </c>
      <c r="BC290" s="398" t="s">
        <v>4015</v>
      </c>
    </row>
    <row r="291" spans="1:55" ht="72" hidden="1">
      <c r="A291" s="52" t="str">
        <f t="shared" ca="1" si="25"/>
        <v>Ok</v>
      </c>
      <c r="B291" s="53" t="str">
        <f t="shared" si="26"/>
        <v>Ok</v>
      </c>
      <c r="C291" s="53" t="str">
        <f t="shared" ca="1" si="27"/>
        <v>Ok</v>
      </c>
      <c r="D291" s="54">
        <f t="shared" si="28"/>
        <v>44855</v>
      </c>
      <c r="E291" s="308" t="s">
        <v>4015</v>
      </c>
      <c r="F291" s="310">
        <v>2523</v>
      </c>
      <c r="G291" s="313" t="s">
        <v>4794</v>
      </c>
      <c r="H291" s="320" t="s">
        <v>57</v>
      </c>
      <c r="I291" s="171" t="s">
        <v>58</v>
      </c>
      <c r="J291" s="326" t="s">
        <v>59</v>
      </c>
      <c r="K291" s="67" t="s">
        <v>74</v>
      </c>
      <c r="L291" s="332" t="s">
        <v>4813</v>
      </c>
      <c r="M291" s="338" t="s">
        <v>4015</v>
      </c>
      <c r="N291" s="10" t="s">
        <v>124</v>
      </c>
      <c r="O291" s="344" t="s">
        <v>4704</v>
      </c>
      <c r="P291" s="55" t="s">
        <v>88</v>
      </c>
      <c r="Q291" s="351" t="s">
        <v>5244</v>
      </c>
      <c r="R291" s="357" t="s">
        <v>4816</v>
      </c>
      <c r="S291" s="367">
        <v>44840</v>
      </c>
      <c r="T291" s="56">
        <v>44848</v>
      </c>
      <c r="U291" s="175" t="s">
        <v>66</v>
      </c>
      <c r="V291" s="197" t="s">
        <v>218</v>
      </c>
      <c r="W291" s="181"/>
      <c r="X291" s="147" t="s">
        <v>143</v>
      </c>
      <c r="Y291" s="373" t="s">
        <v>80</v>
      </c>
      <c r="Z291" s="373"/>
      <c r="AA291" s="375" t="s">
        <v>4814</v>
      </c>
      <c r="AB291" s="59">
        <v>44840</v>
      </c>
      <c r="AC291" s="6">
        <v>44855</v>
      </c>
      <c r="AD291" s="67" t="s">
        <v>70</v>
      </c>
      <c r="AE291" s="382" t="s">
        <v>4015</v>
      </c>
      <c r="AF291" s="384" t="s">
        <v>4015</v>
      </c>
      <c r="AG291" s="384" t="s">
        <v>4015</v>
      </c>
      <c r="AH291" s="384" t="s">
        <v>4015</v>
      </c>
      <c r="AI291" s="384" t="s">
        <v>4015</v>
      </c>
      <c r="AJ291" s="387" t="s">
        <v>4015</v>
      </c>
      <c r="AK291" s="387" t="s">
        <v>4015</v>
      </c>
      <c r="AL291" s="384" t="s">
        <v>4015</v>
      </c>
      <c r="AM291" s="384" t="s">
        <v>4015</v>
      </c>
      <c r="AN291" s="384" t="s">
        <v>4015</v>
      </c>
      <c r="AO291" s="384" t="s">
        <v>4015</v>
      </c>
      <c r="AP291" s="384" t="s">
        <v>4015</v>
      </c>
      <c r="AQ291" s="394" t="s">
        <v>4015</v>
      </c>
      <c r="AR291" s="396" t="s">
        <v>4015</v>
      </c>
      <c r="AS291" s="396" t="s">
        <v>4015</v>
      </c>
      <c r="AT291" s="384" t="s">
        <v>4015</v>
      </c>
      <c r="AU291" s="384" t="s">
        <v>4015</v>
      </c>
      <c r="AV291" s="384" t="s">
        <v>4015</v>
      </c>
      <c r="AW291" s="384" t="s">
        <v>4015</v>
      </c>
      <c r="AX291" s="384" t="s">
        <v>4015</v>
      </c>
      <c r="AY291" s="384" t="s">
        <v>4015</v>
      </c>
      <c r="AZ291" s="387" t="s">
        <v>4015</v>
      </c>
      <c r="BA291" s="384" t="s">
        <v>4015</v>
      </c>
      <c r="BB291" s="384" t="s">
        <v>4015</v>
      </c>
      <c r="BC291" s="398" t="s">
        <v>4015</v>
      </c>
    </row>
    <row r="292" spans="1:55" ht="201.6" hidden="1">
      <c r="A292" s="52" t="str">
        <f t="shared" ca="1" si="25"/>
        <v>Ok</v>
      </c>
      <c r="B292" s="53" t="str">
        <f t="shared" si="26"/>
        <v>Ok</v>
      </c>
      <c r="C292" s="53" t="str">
        <f t="shared" ca="1" si="27"/>
        <v>Ok</v>
      </c>
      <c r="D292" s="54">
        <f t="shared" si="28"/>
        <v>45362</v>
      </c>
      <c r="E292" s="308" t="s">
        <v>4015</v>
      </c>
      <c r="F292" s="310">
        <v>2541</v>
      </c>
      <c r="G292" s="313" t="s">
        <v>4844</v>
      </c>
      <c r="H292" s="320" t="s">
        <v>57</v>
      </c>
      <c r="I292" s="171" t="s">
        <v>2437</v>
      </c>
      <c r="J292" s="326" t="s">
        <v>308</v>
      </c>
      <c r="K292" s="67" t="s">
        <v>74</v>
      </c>
      <c r="L292" s="332" t="s">
        <v>8571</v>
      </c>
      <c r="M292" s="338" t="s">
        <v>4015</v>
      </c>
      <c r="N292" s="10" t="s">
        <v>124</v>
      </c>
      <c r="O292" s="344" t="s">
        <v>103</v>
      </c>
      <c r="P292" s="55" t="s">
        <v>65</v>
      </c>
      <c r="Q292" s="55" t="s">
        <v>4861</v>
      </c>
      <c r="R292" s="357" t="s">
        <v>4860</v>
      </c>
      <c r="S292" s="367">
        <v>44848</v>
      </c>
      <c r="T292" s="56">
        <v>45699</v>
      </c>
      <c r="U292" s="175" t="s">
        <v>66</v>
      </c>
      <c r="V292" s="197" t="s">
        <v>218</v>
      </c>
      <c r="W292" s="181"/>
      <c r="X292" s="147" t="s">
        <v>156</v>
      </c>
      <c r="Y292" s="373"/>
      <c r="Z292" s="373"/>
      <c r="AA292" s="375" t="s">
        <v>8572</v>
      </c>
      <c r="AB292" s="59">
        <v>44848</v>
      </c>
      <c r="AC292" s="67">
        <v>45362</v>
      </c>
      <c r="AD292" s="283" t="s">
        <v>70</v>
      </c>
      <c r="AE292" s="382" t="s">
        <v>4015</v>
      </c>
      <c r="AF292" s="384" t="s">
        <v>4015</v>
      </c>
      <c r="AG292" s="384" t="s">
        <v>4015</v>
      </c>
      <c r="AH292" s="384" t="s">
        <v>4015</v>
      </c>
      <c r="AI292" s="384" t="s">
        <v>4015</v>
      </c>
      <c r="AJ292" s="387" t="s">
        <v>4015</v>
      </c>
      <c r="AK292" s="387" t="s">
        <v>4015</v>
      </c>
      <c r="AL292" s="384" t="s">
        <v>4015</v>
      </c>
      <c r="AM292" s="384" t="s">
        <v>4015</v>
      </c>
      <c r="AN292" s="384" t="s">
        <v>4015</v>
      </c>
      <c r="AO292" s="384" t="s">
        <v>4015</v>
      </c>
      <c r="AP292" s="384" t="s">
        <v>4015</v>
      </c>
      <c r="AQ292" s="394" t="s">
        <v>4015</v>
      </c>
      <c r="AR292" s="396" t="s">
        <v>4015</v>
      </c>
      <c r="AS292" s="396" t="s">
        <v>4015</v>
      </c>
      <c r="AT292" s="384" t="s">
        <v>4015</v>
      </c>
      <c r="AU292" s="384" t="s">
        <v>4015</v>
      </c>
      <c r="AV292" s="384" t="s">
        <v>4015</v>
      </c>
      <c r="AW292" s="384" t="s">
        <v>4015</v>
      </c>
      <c r="AX292" s="384" t="s">
        <v>4015</v>
      </c>
      <c r="AY292" s="384" t="s">
        <v>4015</v>
      </c>
      <c r="AZ292" s="387" t="s">
        <v>4015</v>
      </c>
      <c r="BA292" s="384" t="s">
        <v>4015</v>
      </c>
      <c r="BB292" s="384" t="s">
        <v>4015</v>
      </c>
      <c r="BC292" s="398" t="s">
        <v>4015</v>
      </c>
    </row>
    <row r="293" spans="1:55" ht="72" hidden="1">
      <c r="A293" s="52" t="str">
        <f t="shared" ca="1" si="25"/>
        <v>Ok</v>
      </c>
      <c r="B293" s="53" t="str">
        <f t="shared" si="26"/>
        <v>Ok</v>
      </c>
      <c r="C293" s="53" t="str">
        <f t="shared" ca="1" si="27"/>
        <v>Ok</v>
      </c>
      <c r="D293" s="54">
        <f t="shared" si="28"/>
        <v>44935</v>
      </c>
      <c r="E293" s="196"/>
      <c r="F293" s="130">
        <v>893</v>
      </c>
      <c r="G293" s="32" t="s">
        <v>1611</v>
      </c>
      <c r="H293" s="91" t="s">
        <v>57</v>
      </c>
      <c r="I293" s="5" t="s">
        <v>58</v>
      </c>
      <c r="J293" s="2" t="s">
        <v>59</v>
      </c>
      <c r="K293" s="6" t="s">
        <v>545</v>
      </c>
      <c r="L293" s="79" t="s">
        <v>1612</v>
      </c>
      <c r="M293" s="66"/>
      <c r="N293" s="10" t="s">
        <v>124</v>
      </c>
      <c r="O293" s="25" t="s">
        <v>97</v>
      </c>
      <c r="P293" s="55" t="s">
        <v>97</v>
      </c>
      <c r="Q293" s="55" t="s">
        <v>1613</v>
      </c>
      <c r="R293" s="86" t="s">
        <v>1614</v>
      </c>
      <c r="S293" s="56">
        <v>43535</v>
      </c>
      <c r="T293" s="56">
        <v>44935</v>
      </c>
      <c r="U293" s="174" t="s">
        <v>66</v>
      </c>
      <c r="V293" s="178" t="s">
        <v>218</v>
      </c>
      <c r="W293" s="180"/>
      <c r="X293" s="146" t="s">
        <v>1056</v>
      </c>
      <c r="Y293" s="146"/>
      <c r="Z293" s="146"/>
      <c r="AA293" s="88" t="s">
        <v>5105</v>
      </c>
      <c r="AB293" s="59">
        <v>43538</v>
      </c>
      <c r="AC293" s="6">
        <v>44935</v>
      </c>
      <c r="AD293" s="67" t="s">
        <v>70</v>
      </c>
      <c r="AE293" s="61"/>
      <c r="AF293" s="6"/>
      <c r="AG293" s="6"/>
      <c r="AH293" s="9"/>
      <c r="AI293" s="6"/>
      <c r="AJ293" s="63"/>
      <c r="AK293" s="63"/>
      <c r="AL293" s="62"/>
      <c r="AM293" s="62"/>
      <c r="AN293" s="62"/>
      <c r="AO293" s="62"/>
      <c r="AP293" s="62"/>
      <c r="AQ293" s="11"/>
      <c r="AR293" s="59"/>
      <c r="AS293" s="59"/>
      <c r="AT293" s="6"/>
      <c r="AU293" s="6"/>
      <c r="AV293" s="6"/>
      <c r="AW293" s="6"/>
      <c r="AX293" s="6"/>
      <c r="AY293" s="6"/>
      <c r="AZ293" s="64"/>
      <c r="BA293" s="6"/>
      <c r="BB293" s="6"/>
      <c r="BC293" s="65"/>
    </row>
    <row r="294" spans="1:55" ht="28.8" hidden="1">
      <c r="A294" s="52" t="str">
        <f t="shared" ca="1" si="25"/>
        <v>Ok</v>
      </c>
      <c r="B294" s="53" t="str">
        <f t="shared" si="26"/>
        <v>Ok</v>
      </c>
      <c r="C294" s="53" t="str">
        <f t="shared" ca="1" si="27"/>
        <v>Ok</v>
      </c>
      <c r="D294" s="54">
        <f t="shared" si="28"/>
        <v>43560</v>
      </c>
      <c r="E294" s="196"/>
      <c r="F294" s="130">
        <v>880</v>
      </c>
      <c r="G294" s="32" t="s">
        <v>1615</v>
      </c>
      <c r="H294" s="91" t="s">
        <v>57</v>
      </c>
      <c r="I294" s="5" t="s">
        <v>1616</v>
      </c>
      <c r="J294" s="2" t="s">
        <v>584</v>
      </c>
      <c r="K294" s="6" t="s">
        <v>74</v>
      </c>
      <c r="L294" s="79" t="s">
        <v>1617</v>
      </c>
      <c r="M294" s="66"/>
      <c r="N294" s="10" t="s">
        <v>124</v>
      </c>
      <c r="O294" s="25" t="s">
        <v>1618</v>
      </c>
      <c r="P294" s="55" t="s">
        <v>88</v>
      </c>
      <c r="Q294" s="55" t="s">
        <v>1619</v>
      </c>
      <c r="R294" s="86" t="s">
        <v>1620</v>
      </c>
      <c r="S294" s="56">
        <v>43524</v>
      </c>
      <c r="T294" s="56">
        <v>43538</v>
      </c>
      <c r="U294" s="174" t="s">
        <v>66</v>
      </c>
      <c r="V294" s="178" t="s">
        <v>67</v>
      </c>
      <c r="W294" s="180"/>
      <c r="X294" s="146" t="s">
        <v>168</v>
      </c>
      <c r="Y294" s="146"/>
      <c r="Z294" s="146"/>
      <c r="AA294" s="88" t="s">
        <v>1621</v>
      </c>
      <c r="AB294" s="59">
        <v>43545</v>
      </c>
      <c r="AC294" s="6">
        <v>43560</v>
      </c>
      <c r="AD294" s="6" t="s">
        <v>70</v>
      </c>
      <c r="AE294" s="61"/>
      <c r="AF294" s="6"/>
      <c r="AG294" s="6"/>
      <c r="AH294" s="9"/>
      <c r="AI294" s="6"/>
      <c r="AJ294" s="63"/>
      <c r="AK294" s="63"/>
      <c r="AL294" s="62"/>
      <c r="AM294" s="62"/>
      <c r="AN294" s="62"/>
      <c r="AO294" s="62"/>
      <c r="AP294" s="62"/>
      <c r="AQ294" s="11"/>
      <c r="AR294" s="59"/>
      <c r="AS294" s="59"/>
      <c r="AT294" s="6"/>
      <c r="AU294" s="6"/>
      <c r="AV294" s="6"/>
      <c r="AW294" s="6"/>
      <c r="AX294" s="6"/>
      <c r="AY294" s="6"/>
      <c r="AZ294" s="64"/>
      <c r="BA294" s="6"/>
      <c r="BB294" s="6"/>
      <c r="BC294" s="65"/>
    </row>
    <row r="295" spans="1:55" ht="28.8" hidden="1">
      <c r="A295" s="52" t="str">
        <f t="shared" ca="1" si="25"/>
        <v>Ok</v>
      </c>
      <c r="B295" s="53" t="str">
        <f t="shared" si="26"/>
        <v>Ok</v>
      </c>
      <c r="C295" s="53" t="str">
        <f t="shared" ca="1" si="27"/>
        <v>Ok</v>
      </c>
      <c r="D295" s="54">
        <f t="shared" si="28"/>
        <v>43560</v>
      </c>
      <c r="E295" s="196"/>
      <c r="F295" s="130">
        <v>897</v>
      </c>
      <c r="G295" s="32" t="s">
        <v>1622</v>
      </c>
      <c r="H295" s="91" t="s">
        <v>57</v>
      </c>
      <c r="I295" s="5" t="s">
        <v>289</v>
      </c>
      <c r="J295" s="201" t="s">
        <v>290</v>
      </c>
      <c r="K295" s="6" t="s">
        <v>545</v>
      </c>
      <c r="L295" s="79" t="s">
        <v>1623</v>
      </c>
      <c r="M295" s="66"/>
      <c r="N295" s="10" t="s">
        <v>63</v>
      </c>
      <c r="O295" s="25" t="s">
        <v>97</v>
      </c>
      <c r="P295" s="55" t="s">
        <v>97</v>
      </c>
      <c r="Q295" s="55" t="s">
        <v>1624</v>
      </c>
      <c r="R295" s="86" t="s">
        <v>1625</v>
      </c>
      <c r="S295" s="56">
        <v>43538</v>
      </c>
      <c r="T295" s="56">
        <v>43538</v>
      </c>
      <c r="U295" s="174" t="s">
        <v>66</v>
      </c>
      <c r="V295" s="178" t="s">
        <v>67</v>
      </c>
      <c r="W295" s="180"/>
      <c r="X295" s="146" t="s">
        <v>238</v>
      </c>
      <c r="Y295" s="146"/>
      <c r="Z295" s="146"/>
      <c r="AA295" s="88" t="s">
        <v>1626</v>
      </c>
      <c r="AB295" s="59">
        <v>43545</v>
      </c>
      <c r="AC295" s="6">
        <v>43560</v>
      </c>
      <c r="AD295" s="6" t="s">
        <v>70</v>
      </c>
      <c r="AE295" s="61"/>
      <c r="AF295" s="6"/>
      <c r="AG295" s="6"/>
      <c r="AH295" s="9"/>
      <c r="AI295" s="6"/>
      <c r="AJ295" s="63"/>
      <c r="AK295" s="63"/>
      <c r="AL295" s="62"/>
      <c r="AM295" s="62"/>
      <c r="AN295" s="62"/>
      <c r="AO295" s="62"/>
      <c r="AP295" s="62"/>
      <c r="AQ295" s="11"/>
      <c r="AR295" s="59"/>
      <c r="AS295" s="59"/>
      <c r="AT295" s="6"/>
      <c r="AU295" s="6"/>
      <c r="AV295" s="6"/>
      <c r="AW295" s="6"/>
      <c r="AX295" s="6"/>
      <c r="AY295" s="6"/>
      <c r="AZ295" s="64"/>
      <c r="BA295" s="6"/>
      <c r="BB295" s="6"/>
      <c r="BC295" s="65"/>
    </row>
    <row r="296" spans="1:55" ht="28.8" hidden="1">
      <c r="A296" s="52" t="str">
        <f t="shared" ca="1" si="25"/>
        <v>Ok</v>
      </c>
      <c r="B296" s="53" t="str">
        <f t="shared" si="26"/>
        <v>Ok</v>
      </c>
      <c r="C296" s="53" t="str">
        <f t="shared" ca="1" si="27"/>
        <v>Ok</v>
      </c>
      <c r="D296" s="54">
        <f t="shared" si="28"/>
        <v>43560</v>
      </c>
      <c r="E296" s="196"/>
      <c r="F296" s="130">
        <v>904</v>
      </c>
      <c r="G296" s="32" t="s">
        <v>1627</v>
      </c>
      <c r="H296" s="91" t="s">
        <v>159</v>
      </c>
      <c r="I296" s="5" t="s">
        <v>1523</v>
      </c>
      <c r="J296" s="2" t="s">
        <v>645</v>
      </c>
      <c r="K296" s="6" t="s">
        <v>210</v>
      </c>
      <c r="L296" s="79" t="s">
        <v>1628</v>
      </c>
      <c r="M296" s="66"/>
      <c r="N296" s="10" t="s">
        <v>63</v>
      </c>
      <c r="O296" s="25" t="s">
        <v>1629</v>
      </c>
      <c r="P296" s="55" t="s">
        <v>88</v>
      </c>
      <c r="Q296" s="55" t="s">
        <v>1630</v>
      </c>
      <c r="R296" s="86" t="s">
        <v>1631</v>
      </c>
      <c r="S296" s="56">
        <v>43544</v>
      </c>
      <c r="T296" s="56">
        <v>43544</v>
      </c>
      <c r="U296" s="174" t="s">
        <v>66</v>
      </c>
      <c r="V296" s="178" t="s">
        <v>67</v>
      </c>
      <c r="W296" s="180"/>
      <c r="X296" s="146" t="s">
        <v>79</v>
      </c>
      <c r="Y296" s="146"/>
      <c r="Z296" s="146"/>
      <c r="AA296" s="88" t="s">
        <v>1632</v>
      </c>
      <c r="AB296" s="59">
        <v>43545</v>
      </c>
      <c r="AC296" s="6">
        <v>43560</v>
      </c>
      <c r="AD296" s="6" t="s">
        <v>70</v>
      </c>
      <c r="AE296" s="61"/>
      <c r="AF296" s="6"/>
      <c r="AG296" s="6"/>
      <c r="AH296" s="9"/>
      <c r="AI296" s="6"/>
      <c r="AJ296" s="63"/>
      <c r="AK296" s="63"/>
      <c r="AL296" s="62"/>
      <c r="AM296" s="62"/>
      <c r="AN296" s="62"/>
      <c r="AO296" s="62"/>
      <c r="AP296" s="62"/>
      <c r="AQ296" s="11"/>
      <c r="AR296" s="59"/>
      <c r="AS296" s="59"/>
      <c r="AT296" s="6"/>
      <c r="AU296" s="6"/>
      <c r="AV296" s="6"/>
      <c r="AW296" s="6"/>
      <c r="AX296" s="6"/>
      <c r="AY296" s="6"/>
      <c r="AZ296" s="64"/>
      <c r="BA296" s="6"/>
      <c r="BB296" s="6"/>
      <c r="BC296" s="65"/>
    </row>
    <row r="297" spans="1:55" ht="144" hidden="1">
      <c r="A297" s="52" t="str">
        <f t="shared" ca="1" si="25"/>
        <v>Ok</v>
      </c>
      <c r="B297" s="53" t="str">
        <f t="shared" si="26"/>
        <v>Ok</v>
      </c>
      <c r="C297" s="53" t="str">
        <f t="shared" ca="1" si="27"/>
        <v>Ok</v>
      </c>
      <c r="D297" s="54">
        <f t="shared" si="28"/>
        <v>44845</v>
      </c>
      <c r="E297" s="308" t="s">
        <v>4015</v>
      </c>
      <c r="F297" s="310">
        <v>2466</v>
      </c>
      <c r="G297" s="313" t="s">
        <v>4523</v>
      </c>
      <c r="H297" s="320" t="s">
        <v>57</v>
      </c>
      <c r="I297" s="171" t="s">
        <v>83</v>
      </c>
      <c r="J297" s="326" t="s">
        <v>84</v>
      </c>
      <c r="K297" s="67" t="s">
        <v>210</v>
      </c>
      <c r="L297" s="332" t="s">
        <v>4555</v>
      </c>
      <c r="M297" s="338" t="s">
        <v>4015</v>
      </c>
      <c r="N297" s="10" t="s">
        <v>124</v>
      </c>
      <c r="O297" s="25" t="s">
        <v>215</v>
      </c>
      <c r="P297" s="55" t="s">
        <v>65</v>
      </c>
      <c r="Q297" s="55" t="s">
        <v>4554</v>
      </c>
      <c r="R297" s="357" t="s">
        <v>4553</v>
      </c>
      <c r="S297" s="367">
        <v>44756</v>
      </c>
      <c r="T297" s="56">
        <v>44845</v>
      </c>
      <c r="U297" s="175" t="s">
        <v>66</v>
      </c>
      <c r="V297" s="197" t="s">
        <v>218</v>
      </c>
      <c r="W297" s="181"/>
      <c r="X297" s="147" t="s">
        <v>143</v>
      </c>
      <c r="Y297" s="373"/>
      <c r="Z297" s="373"/>
      <c r="AA297" s="375" t="s">
        <v>4790</v>
      </c>
      <c r="AB297" s="59">
        <v>44756</v>
      </c>
      <c r="AC297" s="6">
        <v>44845</v>
      </c>
      <c r="AD297" s="67" t="s">
        <v>70</v>
      </c>
      <c r="AE297" s="382" t="s">
        <v>4015</v>
      </c>
      <c r="AF297" s="384" t="s">
        <v>4015</v>
      </c>
      <c r="AG297" s="384" t="s">
        <v>4015</v>
      </c>
      <c r="AH297" s="384" t="s">
        <v>4015</v>
      </c>
      <c r="AI297" s="384" t="s">
        <v>4015</v>
      </c>
      <c r="AJ297" s="387" t="s">
        <v>4015</v>
      </c>
      <c r="AK297" s="387" t="s">
        <v>4015</v>
      </c>
      <c r="AL297" s="384" t="s">
        <v>4015</v>
      </c>
      <c r="AM297" s="384" t="s">
        <v>4015</v>
      </c>
      <c r="AN297" s="384" t="s">
        <v>4015</v>
      </c>
      <c r="AO297" s="384" t="s">
        <v>4015</v>
      </c>
      <c r="AP297" s="384" t="s">
        <v>4015</v>
      </c>
      <c r="AQ297" s="394" t="s">
        <v>4015</v>
      </c>
      <c r="AR297" s="396" t="s">
        <v>4015</v>
      </c>
      <c r="AS297" s="396" t="s">
        <v>4015</v>
      </c>
      <c r="AT297" s="384" t="s">
        <v>4015</v>
      </c>
      <c r="AU297" s="384" t="s">
        <v>4015</v>
      </c>
      <c r="AV297" s="384" t="s">
        <v>4015</v>
      </c>
      <c r="AW297" s="384" t="s">
        <v>4015</v>
      </c>
      <c r="AX297" s="384" t="s">
        <v>4015</v>
      </c>
      <c r="AY297" s="384" t="s">
        <v>4015</v>
      </c>
      <c r="AZ297" s="387" t="s">
        <v>4015</v>
      </c>
      <c r="BA297" s="384" t="s">
        <v>4015</v>
      </c>
      <c r="BB297" s="384" t="s">
        <v>4015</v>
      </c>
      <c r="BC297" s="398" t="s">
        <v>4015</v>
      </c>
    </row>
    <row r="298" spans="1:55" ht="28.8" hidden="1">
      <c r="A298" s="52" t="str">
        <f t="shared" ca="1" si="25"/>
        <v>Ok</v>
      </c>
      <c r="B298" s="53" t="str">
        <f t="shared" si="26"/>
        <v>Ok</v>
      </c>
      <c r="C298" s="53" t="str">
        <f t="shared" ca="1" si="27"/>
        <v>Ok</v>
      </c>
      <c r="D298" s="54">
        <f t="shared" si="28"/>
        <v>43587</v>
      </c>
      <c r="E298" s="196"/>
      <c r="F298" s="130">
        <v>907</v>
      </c>
      <c r="G298" s="32" t="s">
        <v>1639</v>
      </c>
      <c r="H298" s="91" t="s">
        <v>159</v>
      </c>
      <c r="I298" s="5" t="s">
        <v>1112</v>
      </c>
      <c r="J298" s="2" t="s">
        <v>161</v>
      </c>
      <c r="K298" s="6" t="s">
        <v>60</v>
      </c>
      <c r="L298" s="79" t="s">
        <v>1640</v>
      </c>
      <c r="M298" s="66"/>
      <c r="N298" s="10" t="s">
        <v>124</v>
      </c>
      <c r="O298" s="25" t="s">
        <v>97</v>
      </c>
      <c r="P298" s="55" t="s">
        <v>97</v>
      </c>
      <c r="Q298" s="55" t="s">
        <v>1641</v>
      </c>
      <c r="R298" s="86" t="s">
        <v>1642</v>
      </c>
      <c r="S298" s="56">
        <v>43545</v>
      </c>
      <c r="T298" s="56">
        <v>43587</v>
      </c>
      <c r="U298" s="174" t="s">
        <v>66</v>
      </c>
      <c r="V298" s="178" t="s">
        <v>67</v>
      </c>
      <c r="W298" s="180"/>
      <c r="X298" s="146" t="s">
        <v>68</v>
      </c>
      <c r="Y298" s="146"/>
      <c r="Z298" s="146"/>
      <c r="AA298" s="88" t="s">
        <v>1643</v>
      </c>
      <c r="AB298" s="59">
        <v>43552</v>
      </c>
      <c r="AC298" s="6">
        <v>43587</v>
      </c>
      <c r="AD298" s="6" t="s">
        <v>70</v>
      </c>
      <c r="AE298" s="61"/>
      <c r="AF298" s="6"/>
      <c r="AG298" s="6"/>
      <c r="AH298" s="9"/>
      <c r="AI298" s="6"/>
      <c r="AJ298" s="63"/>
      <c r="AK298" s="63"/>
      <c r="AL298" s="62"/>
      <c r="AM298" s="62"/>
      <c r="AN298" s="62"/>
      <c r="AO298" s="62"/>
      <c r="AP298" s="62"/>
      <c r="AQ298" s="11"/>
      <c r="AR298" s="59"/>
      <c r="AS298" s="59"/>
      <c r="AT298" s="6"/>
      <c r="AU298" s="6"/>
      <c r="AV298" s="6"/>
      <c r="AW298" s="6"/>
      <c r="AX298" s="6"/>
      <c r="AY298" s="6"/>
      <c r="AZ298" s="64"/>
      <c r="BA298" s="6"/>
      <c r="BB298" s="6"/>
      <c r="BC298" s="65"/>
    </row>
    <row r="299" spans="1:55" ht="72" hidden="1">
      <c r="A299" s="52" t="str">
        <f t="shared" ca="1" si="25"/>
        <v>Ok</v>
      </c>
      <c r="B299" s="53" t="str">
        <f t="shared" si="26"/>
        <v>Ok</v>
      </c>
      <c r="C299" s="53" t="str">
        <f t="shared" ca="1" si="27"/>
        <v>Ok</v>
      </c>
      <c r="D299" s="54">
        <f t="shared" si="28"/>
        <v>43560</v>
      </c>
      <c r="E299" s="196"/>
      <c r="F299" s="130">
        <v>909</v>
      </c>
      <c r="G299" s="32" t="s">
        <v>1644</v>
      </c>
      <c r="H299" s="91" t="s">
        <v>57</v>
      </c>
      <c r="I299" s="5" t="s">
        <v>83</v>
      </c>
      <c r="J299" s="2" t="s">
        <v>84</v>
      </c>
      <c r="K299" s="6" t="s">
        <v>545</v>
      </c>
      <c r="L299" s="79" t="s">
        <v>1645</v>
      </c>
      <c r="M299" s="66"/>
      <c r="N299" s="10" t="s">
        <v>63</v>
      </c>
      <c r="O299" s="25" t="s">
        <v>1635</v>
      </c>
      <c r="P299" s="55" t="s">
        <v>245</v>
      </c>
      <c r="Q299" s="55" t="s">
        <v>1646</v>
      </c>
      <c r="R299" s="86" t="s">
        <v>1647</v>
      </c>
      <c r="S299" s="56">
        <v>43546</v>
      </c>
      <c r="T299" s="56">
        <v>43546</v>
      </c>
      <c r="U299" s="174" t="s">
        <v>66</v>
      </c>
      <c r="V299" s="178" t="s">
        <v>91</v>
      </c>
      <c r="W299" s="180" t="s">
        <v>92</v>
      </c>
      <c r="X299" s="146" t="s">
        <v>79</v>
      </c>
      <c r="Y299" s="146"/>
      <c r="Z299" s="146"/>
      <c r="AA299" s="88" t="s">
        <v>1648</v>
      </c>
      <c r="AB299" s="59">
        <v>43552</v>
      </c>
      <c r="AC299" s="6">
        <v>43560</v>
      </c>
      <c r="AD299" s="6" t="s">
        <v>70</v>
      </c>
      <c r="AE299" s="61"/>
      <c r="AF299" s="6"/>
      <c r="AG299" s="6"/>
      <c r="AH299" s="9"/>
      <c r="AI299" s="6"/>
      <c r="AJ299" s="63"/>
      <c r="AK299" s="63"/>
      <c r="AL299" s="62"/>
      <c r="AM299" s="62"/>
      <c r="AN299" s="62"/>
      <c r="AO299" s="62"/>
      <c r="AP299" s="62"/>
      <c r="AQ299" s="11"/>
      <c r="AR299" s="59"/>
      <c r="AS299" s="59"/>
      <c r="AT299" s="6"/>
      <c r="AU299" s="6"/>
      <c r="AV299" s="6"/>
      <c r="AW299" s="6"/>
      <c r="AX299" s="6"/>
      <c r="AY299" s="6"/>
      <c r="AZ299" s="64"/>
      <c r="BA299" s="6"/>
      <c r="BB299" s="6"/>
      <c r="BC299" s="65"/>
    </row>
    <row r="300" spans="1:55" ht="28.8" hidden="1">
      <c r="A300" s="52" t="str">
        <f t="shared" ca="1" si="25"/>
        <v>Ok</v>
      </c>
      <c r="B300" s="53" t="str">
        <f t="shared" si="26"/>
        <v>Ok</v>
      </c>
      <c r="C300" s="53" t="str">
        <f t="shared" ca="1" si="27"/>
        <v>Ok</v>
      </c>
      <c r="D300" s="54">
        <f t="shared" si="28"/>
        <v>43587</v>
      </c>
      <c r="E300" s="196"/>
      <c r="F300" s="130">
        <v>911</v>
      </c>
      <c r="G300" s="32" t="s">
        <v>1649</v>
      </c>
      <c r="H300" s="91" t="s">
        <v>57</v>
      </c>
      <c r="I300" s="5" t="s">
        <v>388</v>
      </c>
      <c r="J300" s="2" t="s">
        <v>233</v>
      </c>
      <c r="K300" s="6" t="s">
        <v>210</v>
      </c>
      <c r="L300" s="79" t="s">
        <v>1650</v>
      </c>
      <c r="M300" s="66"/>
      <c r="N300" s="10" t="s">
        <v>63</v>
      </c>
      <c r="O300" s="25" t="s">
        <v>292</v>
      </c>
      <c r="P300" s="55" t="s">
        <v>65</v>
      </c>
      <c r="Q300" s="55" t="s">
        <v>1651</v>
      </c>
      <c r="R300" s="86" t="s">
        <v>1652</v>
      </c>
      <c r="S300" s="56">
        <v>43546</v>
      </c>
      <c r="T300" s="56">
        <v>43587</v>
      </c>
      <c r="U300" s="174" t="s">
        <v>66</v>
      </c>
      <c r="V300" s="178" t="s">
        <v>67</v>
      </c>
      <c r="W300" s="180"/>
      <c r="X300" s="146" t="s">
        <v>238</v>
      </c>
      <c r="Y300" s="146"/>
      <c r="Z300" s="146"/>
      <c r="AA300" s="88" t="s">
        <v>1653</v>
      </c>
      <c r="AB300" s="59">
        <v>43552</v>
      </c>
      <c r="AC300" s="6">
        <v>43587</v>
      </c>
      <c r="AD300" s="6" t="s">
        <v>70</v>
      </c>
      <c r="AE300" s="61"/>
      <c r="AF300" s="6"/>
      <c r="AG300" s="6"/>
      <c r="AH300" s="9"/>
      <c r="AI300" s="6"/>
      <c r="AJ300" s="63"/>
      <c r="AK300" s="63"/>
      <c r="AL300" s="62"/>
      <c r="AM300" s="62"/>
      <c r="AN300" s="62"/>
      <c r="AO300" s="62"/>
      <c r="AP300" s="62"/>
      <c r="AQ300" s="11"/>
      <c r="AR300" s="59"/>
      <c r="AS300" s="59"/>
      <c r="AT300" s="6"/>
      <c r="AU300" s="6"/>
      <c r="AV300" s="6"/>
      <c r="AW300" s="6"/>
      <c r="AX300" s="6"/>
      <c r="AY300" s="6"/>
      <c r="AZ300" s="64"/>
      <c r="BA300" s="6"/>
      <c r="BB300" s="6"/>
      <c r="BC300" s="65"/>
    </row>
    <row r="301" spans="1:55" ht="28.8" hidden="1">
      <c r="A301" s="52" t="str">
        <f t="shared" ca="1" si="25"/>
        <v>Ok</v>
      </c>
      <c r="B301" s="53" t="str">
        <f t="shared" si="26"/>
        <v>Ok</v>
      </c>
      <c r="C301" s="53" t="str">
        <f t="shared" ca="1" si="27"/>
        <v>Ok</v>
      </c>
      <c r="D301" s="54">
        <f t="shared" si="28"/>
        <v>43587</v>
      </c>
      <c r="E301" s="196"/>
      <c r="F301" s="130">
        <v>918</v>
      </c>
      <c r="G301" s="32" t="s">
        <v>1654</v>
      </c>
      <c r="H301" s="91" t="s">
        <v>57</v>
      </c>
      <c r="I301" s="5" t="s">
        <v>544</v>
      </c>
      <c r="J301" s="2" t="s">
        <v>73</v>
      </c>
      <c r="K301" s="6" t="s">
        <v>545</v>
      </c>
      <c r="L301" s="79" t="s">
        <v>1655</v>
      </c>
      <c r="M301" s="66"/>
      <c r="N301" s="10" t="s">
        <v>124</v>
      </c>
      <c r="O301" s="25" t="s">
        <v>796</v>
      </c>
      <c r="P301" s="55" t="s">
        <v>65</v>
      </c>
      <c r="Q301" s="55" t="s">
        <v>1656</v>
      </c>
      <c r="R301" s="86" t="s">
        <v>1657</v>
      </c>
      <c r="S301" s="56">
        <v>43552</v>
      </c>
      <c r="T301" s="56">
        <v>43587</v>
      </c>
      <c r="U301" s="174" t="s">
        <v>66</v>
      </c>
      <c r="V301" s="178" t="s">
        <v>67</v>
      </c>
      <c r="W301" s="180"/>
      <c r="X301" s="146" t="s">
        <v>1578</v>
      </c>
      <c r="Y301" s="146"/>
      <c r="Z301" s="146"/>
      <c r="AA301" s="88" t="s">
        <v>1658</v>
      </c>
      <c r="AB301" s="59">
        <v>43552</v>
      </c>
      <c r="AC301" s="6">
        <v>43587</v>
      </c>
      <c r="AD301" s="6" t="s">
        <v>70</v>
      </c>
      <c r="AE301" s="61"/>
      <c r="AF301" s="6"/>
      <c r="AG301" s="6"/>
      <c r="AH301" s="9"/>
      <c r="AI301" s="6"/>
      <c r="AJ301" s="63"/>
      <c r="AK301" s="63"/>
      <c r="AL301" s="62"/>
      <c r="AM301" s="62"/>
      <c r="AN301" s="62"/>
      <c r="AO301" s="62"/>
      <c r="AP301" s="62"/>
      <c r="AQ301" s="11"/>
      <c r="AR301" s="59"/>
      <c r="AS301" s="59"/>
      <c r="AT301" s="6"/>
      <c r="AU301" s="6"/>
      <c r="AV301" s="6"/>
      <c r="AW301" s="6"/>
      <c r="AX301" s="6"/>
      <c r="AY301" s="6"/>
      <c r="AZ301" s="64"/>
      <c r="BA301" s="6"/>
      <c r="BB301" s="6"/>
      <c r="BC301" s="65"/>
    </row>
    <row r="302" spans="1:55" ht="72" hidden="1">
      <c r="A302" s="52" t="str">
        <f t="shared" ca="1" si="25"/>
        <v>Ok</v>
      </c>
      <c r="B302" s="53" t="str">
        <f t="shared" si="26"/>
        <v>Ok</v>
      </c>
      <c r="C302" s="53" t="str">
        <f t="shared" ca="1" si="27"/>
        <v>Ok</v>
      </c>
      <c r="D302" s="54">
        <f t="shared" si="28"/>
        <v>44845</v>
      </c>
      <c r="E302" s="308" t="s">
        <v>4015</v>
      </c>
      <c r="F302" s="310">
        <v>2491</v>
      </c>
      <c r="G302" s="313" t="s">
        <v>4639</v>
      </c>
      <c r="H302" s="320" t="s">
        <v>57</v>
      </c>
      <c r="I302" s="171" t="s">
        <v>388</v>
      </c>
      <c r="J302" s="326" t="s">
        <v>233</v>
      </c>
      <c r="K302" s="67" t="s">
        <v>210</v>
      </c>
      <c r="L302" s="332" t="s">
        <v>4669</v>
      </c>
      <c r="M302" s="338" t="s">
        <v>4015</v>
      </c>
      <c r="N302" s="10" t="s">
        <v>63</v>
      </c>
      <c r="O302" s="344" t="s">
        <v>4643</v>
      </c>
      <c r="P302" s="55" t="s">
        <v>165</v>
      </c>
      <c r="Q302" s="55" t="s">
        <v>4643</v>
      </c>
      <c r="R302" s="357" t="s">
        <v>4661</v>
      </c>
      <c r="S302" s="367">
        <v>44795</v>
      </c>
      <c r="T302" s="56">
        <v>44845</v>
      </c>
      <c r="U302" s="175" t="s">
        <v>66</v>
      </c>
      <c r="V302" s="197" t="s">
        <v>218</v>
      </c>
      <c r="W302" s="181"/>
      <c r="X302" s="147" t="s">
        <v>79</v>
      </c>
      <c r="Y302" s="373"/>
      <c r="Z302" s="373"/>
      <c r="AA302" s="375" t="s">
        <v>4789</v>
      </c>
      <c r="AB302" s="59">
        <v>44795</v>
      </c>
      <c r="AC302" s="6">
        <v>44845</v>
      </c>
      <c r="AD302" s="67" t="s">
        <v>70</v>
      </c>
      <c r="AE302" s="382" t="s">
        <v>4015</v>
      </c>
      <c r="AF302" s="384" t="s">
        <v>4015</v>
      </c>
      <c r="AG302" s="384" t="s">
        <v>4015</v>
      </c>
      <c r="AH302" s="384" t="s">
        <v>4015</v>
      </c>
      <c r="AI302" s="384" t="s">
        <v>4015</v>
      </c>
      <c r="AJ302" s="387" t="s">
        <v>4015</v>
      </c>
      <c r="AK302" s="387" t="s">
        <v>4015</v>
      </c>
      <c r="AL302" s="384" t="s">
        <v>4015</v>
      </c>
      <c r="AM302" s="384" t="s">
        <v>4015</v>
      </c>
      <c r="AN302" s="384" t="s">
        <v>4015</v>
      </c>
      <c r="AO302" s="384" t="s">
        <v>4015</v>
      </c>
      <c r="AP302" s="384" t="s">
        <v>4015</v>
      </c>
      <c r="AQ302" s="394" t="s">
        <v>4015</v>
      </c>
      <c r="AR302" s="396" t="s">
        <v>4015</v>
      </c>
      <c r="AS302" s="396" t="s">
        <v>4015</v>
      </c>
      <c r="AT302" s="384" t="s">
        <v>4015</v>
      </c>
      <c r="AU302" s="384" t="s">
        <v>4015</v>
      </c>
      <c r="AV302" s="384" t="s">
        <v>4015</v>
      </c>
      <c r="AW302" s="384" t="s">
        <v>4015</v>
      </c>
      <c r="AX302" s="384" t="s">
        <v>4015</v>
      </c>
      <c r="AY302" s="384" t="s">
        <v>4015</v>
      </c>
      <c r="AZ302" s="387" t="s">
        <v>4015</v>
      </c>
      <c r="BA302" s="384" t="s">
        <v>4015</v>
      </c>
      <c r="BB302" s="384" t="s">
        <v>4015</v>
      </c>
      <c r="BC302" s="398" t="s">
        <v>4015</v>
      </c>
    </row>
    <row r="303" spans="1:55" ht="28.8" hidden="1">
      <c r="A303" s="52" t="str">
        <f t="shared" ca="1" si="25"/>
        <v>Ok</v>
      </c>
      <c r="B303" s="53" t="str">
        <f t="shared" si="26"/>
        <v>Ok</v>
      </c>
      <c r="C303" s="53" t="str">
        <f t="shared" ca="1" si="27"/>
        <v>Ok</v>
      </c>
      <c r="D303" s="54">
        <f t="shared" si="28"/>
        <v>43560</v>
      </c>
      <c r="E303" s="196"/>
      <c r="F303" s="130">
        <v>929</v>
      </c>
      <c r="G303" s="32" t="s">
        <v>1665</v>
      </c>
      <c r="H303" s="91" t="s">
        <v>57</v>
      </c>
      <c r="I303" s="5" t="s">
        <v>83</v>
      </c>
      <c r="J303" s="2" t="s">
        <v>84</v>
      </c>
      <c r="K303" s="6" t="s">
        <v>74</v>
      </c>
      <c r="L303" s="79" t="s">
        <v>1666</v>
      </c>
      <c r="M303" s="66"/>
      <c r="N303" s="10" t="s">
        <v>124</v>
      </c>
      <c r="O303" s="25" t="s">
        <v>97</v>
      </c>
      <c r="P303" s="55" t="s">
        <v>97</v>
      </c>
      <c r="Q303" s="55" t="s">
        <v>1667</v>
      </c>
      <c r="R303" s="86" t="s">
        <v>1668</v>
      </c>
      <c r="S303" s="56">
        <v>43556</v>
      </c>
      <c r="T303" s="56">
        <v>43556</v>
      </c>
      <c r="U303" s="174" t="s">
        <v>66</v>
      </c>
      <c r="V303" s="178" t="s">
        <v>91</v>
      </c>
      <c r="W303" s="180" t="s">
        <v>237</v>
      </c>
      <c r="X303" s="146" t="s">
        <v>143</v>
      </c>
      <c r="Y303" s="146"/>
      <c r="Z303" s="146"/>
      <c r="AA303" s="88" t="s">
        <v>1669</v>
      </c>
      <c r="AB303" s="59">
        <v>43559</v>
      </c>
      <c r="AC303" s="6">
        <v>43560</v>
      </c>
      <c r="AD303" s="6" t="s">
        <v>70</v>
      </c>
      <c r="AE303" s="61"/>
      <c r="AF303" s="6"/>
      <c r="AG303" s="6"/>
      <c r="AH303" s="9"/>
      <c r="AI303" s="6"/>
      <c r="AJ303" s="63"/>
      <c r="AK303" s="63"/>
      <c r="AL303" s="62"/>
      <c r="AM303" s="62"/>
      <c r="AN303" s="62"/>
      <c r="AO303" s="62"/>
      <c r="AP303" s="62"/>
      <c r="AQ303" s="11"/>
      <c r="AR303" s="59"/>
      <c r="AS303" s="59"/>
      <c r="AT303" s="6"/>
      <c r="AU303" s="6"/>
      <c r="AV303" s="6"/>
      <c r="AW303" s="6"/>
      <c r="AX303" s="6"/>
      <c r="AY303" s="6"/>
      <c r="AZ303" s="64"/>
      <c r="BA303" s="6"/>
      <c r="BB303" s="6"/>
      <c r="BC303" s="65"/>
    </row>
    <row r="304" spans="1:55" ht="72" hidden="1">
      <c r="A304" s="52" t="str">
        <f t="shared" ca="1" si="25"/>
        <v>Ok</v>
      </c>
      <c r="B304" s="53" t="str">
        <f t="shared" si="26"/>
        <v>Ok</v>
      </c>
      <c r="C304" s="53" t="str">
        <f t="shared" ca="1" si="27"/>
        <v>Ok</v>
      </c>
      <c r="D304" s="54">
        <f t="shared" si="28"/>
        <v>44845</v>
      </c>
      <c r="E304" s="308" t="s">
        <v>4015</v>
      </c>
      <c r="F304" s="310">
        <v>2501</v>
      </c>
      <c r="G304" s="313" t="s">
        <v>4700</v>
      </c>
      <c r="H304" s="320" t="s">
        <v>57</v>
      </c>
      <c r="I304" s="171" t="s">
        <v>121</v>
      </c>
      <c r="J304" s="326" t="s">
        <v>122</v>
      </c>
      <c r="K304" s="67" t="s">
        <v>105</v>
      </c>
      <c r="L304" s="332" t="s">
        <v>4748</v>
      </c>
      <c r="M304" s="338" t="s">
        <v>4015</v>
      </c>
      <c r="N304" s="10" t="s">
        <v>124</v>
      </c>
      <c r="O304" s="344" t="s">
        <v>4705</v>
      </c>
      <c r="P304" s="55" t="s">
        <v>245</v>
      </c>
      <c r="Q304" s="55" t="s">
        <v>4720</v>
      </c>
      <c r="R304" s="357" t="s">
        <v>4719</v>
      </c>
      <c r="S304" s="367">
        <v>44823</v>
      </c>
      <c r="T304" s="56">
        <v>44845</v>
      </c>
      <c r="U304" s="175" t="s">
        <v>66</v>
      </c>
      <c r="V304" s="197" t="s">
        <v>218</v>
      </c>
      <c r="W304" s="181"/>
      <c r="X304" s="147" t="s">
        <v>143</v>
      </c>
      <c r="Y304" s="373"/>
      <c r="Z304" s="373"/>
      <c r="AA304" s="375" t="s">
        <v>4744</v>
      </c>
      <c r="AB304" s="59">
        <v>44823</v>
      </c>
      <c r="AC304" s="6">
        <v>44845</v>
      </c>
      <c r="AD304" s="67" t="s">
        <v>70</v>
      </c>
      <c r="AE304" s="382" t="s">
        <v>4015</v>
      </c>
      <c r="AF304" s="384" t="s">
        <v>4015</v>
      </c>
      <c r="AG304" s="384" t="s">
        <v>4015</v>
      </c>
      <c r="AH304" s="384" t="s">
        <v>4015</v>
      </c>
      <c r="AI304" s="384" t="s">
        <v>4015</v>
      </c>
      <c r="AJ304" s="387" t="s">
        <v>4015</v>
      </c>
      <c r="AK304" s="387" t="s">
        <v>4015</v>
      </c>
      <c r="AL304" s="384" t="s">
        <v>4015</v>
      </c>
      <c r="AM304" s="384" t="s">
        <v>4015</v>
      </c>
      <c r="AN304" s="384" t="s">
        <v>4015</v>
      </c>
      <c r="AO304" s="384" t="s">
        <v>4015</v>
      </c>
      <c r="AP304" s="384" t="s">
        <v>4015</v>
      </c>
      <c r="AQ304" s="394" t="s">
        <v>4015</v>
      </c>
      <c r="AR304" s="396" t="s">
        <v>4015</v>
      </c>
      <c r="AS304" s="396" t="s">
        <v>4015</v>
      </c>
      <c r="AT304" s="384" t="s">
        <v>4015</v>
      </c>
      <c r="AU304" s="384" t="s">
        <v>4015</v>
      </c>
      <c r="AV304" s="384" t="s">
        <v>4015</v>
      </c>
      <c r="AW304" s="384" t="s">
        <v>4015</v>
      </c>
      <c r="AX304" s="384" t="s">
        <v>4015</v>
      </c>
      <c r="AY304" s="384" t="s">
        <v>4015</v>
      </c>
      <c r="AZ304" s="387" t="s">
        <v>4015</v>
      </c>
      <c r="BA304" s="384" t="s">
        <v>4015</v>
      </c>
      <c r="BB304" s="384" t="s">
        <v>4015</v>
      </c>
      <c r="BC304" s="398" t="s">
        <v>4015</v>
      </c>
    </row>
    <row r="305" spans="1:55" ht="28.8" hidden="1">
      <c r="A305" s="52" t="str">
        <f t="shared" ca="1" si="25"/>
        <v>Ok</v>
      </c>
      <c r="B305" s="53" t="str">
        <f t="shared" si="26"/>
        <v>Ok</v>
      </c>
      <c r="C305" s="53" t="str">
        <f t="shared" ca="1" si="27"/>
        <v>Ok</v>
      </c>
      <c r="D305" s="54">
        <f t="shared" si="28"/>
        <v>43607</v>
      </c>
      <c r="E305" s="196"/>
      <c r="F305" s="130">
        <v>931</v>
      </c>
      <c r="G305" s="32" t="s">
        <v>1674</v>
      </c>
      <c r="H305" s="91" t="s">
        <v>57</v>
      </c>
      <c r="I305" s="5" t="s">
        <v>58</v>
      </c>
      <c r="J305" s="2" t="s">
        <v>59</v>
      </c>
      <c r="K305" s="6" t="s">
        <v>210</v>
      </c>
      <c r="L305" s="79" t="s">
        <v>1675</v>
      </c>
      <c r="M305" s="66"/>
      <c r="N305" s="10" t="s">
        <v>124</v>
      </c>
      <c r="O305" s="25" t="s">
        <v>103</v>
      </c>
      <c r="P305" s="55" t="s">
        <v>65</v>
      </c>
      <c r="Q305" s="55" t="s">
        <v>1676</v>
      </c>
      <c r="R305" s="86" t="s">
        <v>1677</v>
      </c>
      <c r="S305" s="56">
        <v>43558</v>
      </c>
      <c r="T305" s="56">
        <v>43564</v>
      </c>
      <c r="U305" s="174" t="s">
        <v>66</v>
      </c>
      <c r="V305" s="178" t="s">
        <v>67</v>
      </c>
      <c r="W305" s="180"/>
      <c r="X305" s="146" t="s">
        <v>365</v>
      </c>
      <c r="Y305" s="146"/>
      <c r="Z305" s="146"/>
      <c r="AA305" s="88" t="s">
        <v>1678</v>
      </c>
      <c r="AB305" s="59">
        <v>43559</v>
      </c>
      <c r="AC305" s="6">
        <v>43607</v>
      </c>
      <c r="AD305" s="6" t="s">
        <v>70</v>
      </c>
      <c r="AE305" s="61"/>
      <c r="AF305" s="6"/>
      <c r="AG305" s="6"/>
      <c r="AH305" s="9"/>
      <c r="AI305" s="6"/>
      <c r="AJ305" s="63"/>
      <c r="AK305" s="63"/>
      <c r="AL305" s="62"/>
      <c r="AM305" s="62"/>
      <c r="AN305" s="62"/>
      <c r="AO305" s="62"/>
      <c r="AP305" s="62"/>
      <c r="AQ305" s="11"/>
      <c r="AR305" s="59"/>
      <c r="AS305" s="59"/>
      <c r="AT305" s="6"/>
      <c r="AU305" s="6"/>
      <c r="AV305" s="6"/>
      <c r="AW305" s="6"/>
      <c r="AX305" s="6"/>
      <c r="AY305" s="6"/>
      <c r="AZ305" s="64"/>
      <c r="BA305" s="6"/>
      <c r="BB305" s="6"/>
      <c r="BC305" s="65"/>
    </row>
    <row r="306" spans="1:55" ht="43.2" hidden="1">
      <c r="A306" s="52" t="str">
        <f t="shared" ca="1" si="25"/>
        <v>Ok</v>
      </c>
      <c r="B306" s="53" t="str">
        <f t="shared" si="26"/>
        <v>Ok</v>
      </c>
      <c r="C306" s="53" t="str">
        <f t="shared" ca="1" si="27"/>
        <v>Ok</v>
      </c>
      <c r="D306" s="54">
        <f t="shared" si="28"/>
        <v>43587</v>
      </c>
      <c r="E306" s="196"/>
      <c r="F306" s="130">
        <v>888</v>
      </c>
      <c r="G306" s="32" t="s">
        <v>1679</v>
      </c>
      <c r="H306" s="91" t="s">
        <v>57</v>
      </c>
      <c r="I306" s="5" t="s">
        <v>334</v>
      </c>
      <c r="J306" s="2" t="s">
        <v>260</v>
      </c>
      <c r="K306" s="6" t="s">
        <v>210</v>
      </c>
      <c r="L306" s="79" t="s">
        <v>1680</v>
      </c>
      <c r="M306" s="66"/>
      <c r="N306" s="10" t="s">
        <v>63</v>
      </c>
      <c r="O306" s="25" t="s">
        <v>1444</v>
      </c>
      <c r="P306" s="55" t="s">
        <v>88</v>
      </c>
      <c r="Q306" s="55" t="s">
        <v>1445</v>
      </c>
      <c r="R306" s="86" t="s">
        <v>1446</v>
      </c>
      <c r="S306" s="56">
        <v>43529</v>
      </c>
      <c r="T306" s="56">
        <v>43587</v>
      </c>
      <c r="U306" s="174" t="s">
        <v>66</v>
      </c>
      <c r="V306" s="178" t="s">
        <v>67</v>
      </c>
      <c r="W306" s="180"/>
      <c r="X306" s="146" t="s">
        <v>168</v>
      </c>
      <c r="Y306" s="146"/>
      <c r="Z306" s="146"/>
      <c r="AA306" s="88" t="s">
        <v>1681</v>
      </c>
      <c r="AB306" s="59">
        <v>43567</v>
      </c>
      <c r="AC306" s="6">
        <v>43587</v>
      </c>
      <c r="AD306" s="6" t="s">
        <v>70</v>
      </c>
      <c r="AE306" s="61"/>
      <c r="AF306" s="6"/>
      <c r="AG306" s="6"/>
      <c r="AH306" s="9"/>
      <c r="AI306" s="6"/>
      <c r="AJ306" s="63"/>
      <c r="AK306" s="63"/>
      <c r="AL306" s="62"/>
      <c r="AM306" s="62"/>
      <c r="AN306" s="62"/>
      <c r="AO306" s="62"/>
      <c r="AP306" s="62"/>
      <c r="AQ306" s="11"/>
      <c r="AR306" s="59"/>
      <c r="AS306" s="59"/>
      <c r="AT306" s="6"/>
      <c r="AU306" s="6"/>
      <c r="AV306" s="6"/>
      <c r="AW306" s="6"/>
      <c r="AX306" s="6"/>
      <c r="AY306" s="6"/>
      <c r="AZ306" s="64"/>
      <c r="BA306" s="6"/>
      <c r="BB306" s="6"/>
      <c r="BC306" s="65"/>
    </row>
    <row r="307" spans="1:55" ht="100.8" hidden="1">
      <c r="A307" s="52" t="str">
        <f t="shared" ca="1" si="25"/>
        <v>Ok</v>
      </c>
      <c r="B307" s="53" t="str">
        <f t="shared" si="26"/>
        <v>Ok</v>
      </c>
      <c r="C307" s="53" t="str">
        <f t="shared" ca="1" si="27"/>
        <v>Ok</v>
      </c>
      <c r="D307" s="54">
        <f t="shared" si="28"/>
        <v>44845</v>
      </c>
      <c r="E307" s="308" t="s">
        <v>4015</v>
      </c>
      <c r="F307" s="310">
        <v>1128</v>
      </c>
      <c r="G307" s="313" t="s">
        <v>4725</v>
      </c>
      <c r="H307" s="320" t="s">
        <v>57</v>
      </c>
      <c r="I307" s="171" t="s">
        <v>334</v>
      </c>
      <c r="J307" s="326" t="s">
        <v>260</v>
      </c>
      <c r="K307" s="67" t="s">
        <v>74</v>
      </c>
      <c r="L307" s="332" t="s">
        <v>4792</v>
      </c>
      <c r="M307" s="338" t="s">
        <v>4015</v>
      </c>
      <c r="N307" s="10" t="s">
        <v>124</v>
      </c>
      <c r="O307" s="344" t="s">
        <v>4729</v>
      </c>
      <c r="P307" s="55" t="s">
        <v>245</v>
      </c>
      <c r="Q307" s="55" t="s">
        <v>4733</v>
      </c>
      <c r="R307" s="357" t="s">
        <v>4732</v>
      </c>
      <c r="S307" s="367">
        <v>43664</v>
      </c>
      <c r="T307" s="56">
        <v>44845</v>
      </c>
      <c r="U307" s="175" t="s">
        <v>66</v>
      </c>
      <c r="V307" s="197" t="s">
        <v>218</v>
      </c>
      <c r="W307" s="181"/>
      <c r="X307" s="147" t="s">
        <v>156</v>
      </c>
      <c r="Y307" s="373" t="s">
        <v>80</v>
      </c>
      <c r="Z307" s="373"/>
      <c r="AA307" s="375" t="s">
        <v>4741</v>
      </c>
      <c r="AB307" s="59">
        <v>43664</v>
      </c>
      <c r="AC307" s="6">
        <v>44845</v>
      </c>
      <c r="AD307" s="67" t="s">
        <v>70</v>
      </c>
      <c r="AE307" s="382" t="s">
        <v>4015</v>
      </c>
      <c r="AF307" s="6" t="s">
        <v>4015</v>
      </c>
      <c r="AG307" s="384" t="s">
        <v>4015</v>
      </c>
      <c r="AH307" s="384" t="s">
        <v>4015</v>
      </c>
      <c r="AI307" s="384" t="s">
        <v>4015</v>
      </c>
      <c r="AJ307" s="387" t="s">
        <v>4015</v>
      </c>
      <c r="AK307" s="387" t="s">
        <v>4015</v>
      </c>
      <c r="AL307" s="384" t="s">
        <v>4015</v>
      </c>
      <c r="AM307" s="384" t="s">
        <v>4015</v>
      </c>
      <c r="AN307" s="384" t="s">
        <v>4015</v>
      </c>
      <c r="AO307" s="384" t="s">
        <v>4015</v>
      </c>
      <c r="AP307" s="384" t="s">
        <v>4015</v>
      </c>
      <c r="AQ307" s="394" t="s">
        <v>4015</v>
      </c>
      <c r="AR307" s="396" t="s">
        <v>4015</v>
      </c>
      <c r="AS307" s="396" t="s">
        <v>4015</v>
      </c>
      <c r="AT307" s="384" t="s">
        <v>4015</v>
      </c>
      <c r="AU307" s="384" t="s">
        <v>4015</v>
      </c>
      <c r="AV307" s="384" t="s">
        <v>4015</v>
      </c>
      <c r="AW307" s="384" t="s">
        <v>4015</v>
      </c>
      <c r="AX307" s="384" t="s">
        <v>4015</v>
      </c>
      <c r="AY307" s="384" t="s">
        <v>4015</v>
      </c>
      <c r="AZ307" s="387" t="s">
        <v>4015</v>
      </c>
      <c r="BA307" s="384" t="s">
        <v>4015</v>
      </c>
      <c r="BB307" s="384" t="s">
        <v>4015</v>
      </c>
      <c r="BC307" s="398" t="s">
        <v>4015</v>
      </c>
    </row>
    <row r="308" spans="1:55" ht="72" hidden="1">
      <c r="A308" s="52" t="str">
        <f t="shared" ca="1" si="25"/>
        <v>Ok</v>
      </c>
      <c r="B308" s="53" t="str">
        <f t="shared" si="26"/>
        <v>Ok</v>
      </c>
      <c r="C308" s="53" t="str">
        <f t="shared" ca="1" si="27"/>
        <v>Ok</v>
      </c>
      <c r="D308" s="54">
        <f t="shared" si="28"/>
        <v>43587</v>
      </c>
      <c r="E308" s="196"/>
      <c r="F308" s="130">
        <v>933</v>
      </c>
      <c r="G308" s="32" t="s">
        <v>1687</v>
      </c>
      <c r="H308" s="91" t="s">
        <v>57</v>
      </c>
      <c r="I308" s="5" t="s">
        <v>58</v>
      </c>
      <c r="J308" s="2" t="s">
        <v>59</v>
      </c>
      <c r="K308" s="6" t="s">
        <v>210</v>
      </c>
      <c r="L308" s="79" t="s">
        <v>1688</v>
      </c>
      <c r="M308" s="66"/>
      <c r="N308" s="10" t="s">
        <v>124</v>
      </c>
      <c r="O308" s="25" t="s">
        <v>1689</v>
      </c>
      <c r="P308" s="55" t="s">
        <v>88</v>
      </c>
      <c r="Q308" s="55" t="s">
        <v>1690</v>
      </c>
      <c r="R308" s="86" t="s">
        <v>1691</v>
      </c>
      <c r="S308" s="56">
        <v>43561</v>
      </c>
      <c r="T308" s="56">
        <v>43585</v>
      </c>
      <c r="U308" s="174" t="s">
        <v>66</v>
      </c>
      <c r="V308" s="178" t="s">
        <v>67</v>
      </c>
      <c r="W308" s="180"/>
      <c r="X308" s="146" t="s">
        <v>143</v>
      </c>
      <c r="Y308" s="146"/>
      <c r="Z308" s="146"/>
      <c r="AA308" s="88" t="s">
        <v>1692</v>
      </c>
      <c r="AB308" s="59">
        <v>43567</v>
      </c>
      <c r="AC308" s="6">
        <v>43587</v>
      </c>
      <c r="AD308" s="6" t="s">
        <v>70</v>
      </c>
      <c r="AE308" s="61"/>
      <c r="AF308" s="6"/>
      <c r="AG308" s="6"/>
      <c r="AH308" s="9"/>
      <c r="AI308" s="6"/>
      <c r="AJ308" s="63"/>
      <c r="AK308" s="63"/>
      <c r="AL308" s="62"/>
      <c r="AM308" s="62"/>
      <c r="AN308" s="62"/>
      <c r="AO308" s="62"/>
      <c r="AP308" s="62"/>
      <c r="AQ308" s="11"/>
      <c r="AR308" s="59"/>
      <c r="AS308" s="59"/>
      <c r="AT308" s="6"/>
      <c r="AU308" s="6"/>
      <c r="AV308" s="6"/>
      <c r="AW308" s="6"/>
      <c r="AX308" s="6"/>
      <c r="AY308" s="6"/>
      <c r="AZ308" s="64"/>
      <c r="BA308" s="6"/>
      <c r="BB308" s="6"/>
      <c r="BC308" s="65"/>
    </row>
    <row r="309" spans="1:55" ht="28.8" hidden="1">
      <c r="A309" s="52" t="str">
        <f t="shared" ca="1" si="25"/>
        <v>Ok</v>
      </c>
      <c r="B309" s="53" t="str">
        <f t="shared" si="26"/>
        <v>Ok</v>
      </c>
      <c r="C309" s="53" t="str">
        <f t="shared" ca="1" si="27"/>
        <v>Ok</v>
      </c>
      <c r="D309" s="54">
        <f t="shared" si="28"/>
        <v>43633</v>
      </c>
      <c r="E309" s="196"/>
      <c r="F309" s="130">
        <v>937</v>
      </c>
      <c r="G309" s="32" t="s">
        <v>1693</v>
      </c>
      <c r="H309" s="91" t="s">
        <v>57</v>
      </c>
      <c r="I309" s="5" t="s">
        <v>83</v>
      </c>
      <c r="J309" s="2" t="s">
        <v>84</v>
      </c>
      <c r="K309" s="6" t="s">
        <v>210</v>
      </c>
      <c r="L309" s="79" t="s">
        <v>1694</v>
      </c>
      <c r="M309" s="66"/>
      <c r="N309" s="10" t="s">
        <v>63</v>
      </c>
      <c r="O309" s="25" t="s">
        <v>1695</v>
      </c>
      <c r="P309" s="55" t="s">
        <v>88</v>
      </c>
      <c r="Q309" s="55" t="s">
        <v>1696</v>
      </c>
      <c r="R309" s="86" t="s">
        <v>1697</v>
      </c>
      <c r="S309" s="56">
        <v>43563</v>
      </c>
      <c r="T309" s="56">
        <v>43571</v>
      </c>
      <c r="U309" s="174" t="s">
        <v>66</v>
      </c>
      <c r="V309" s="178" t="s">
        <v>91</v>
      </c>
      <c r="W309" s="180" t="s">
        <v>92</v>
      </c>
      <c r="X309" s="146" t="s">
        <v>238</v>
      </c>
      <c r="Y309" s="146"/>
      <c r="Z309" s="146"/>
      <c r="AA309" s="88" t="s">
        <v>1698</v>
      </c>
      <c r="AB309" s="59">
        <v>43567</v>
      </c>
      <c r="AC309" s="6">
        <v>43633</v>
      </c>
      <c r="AD309" s="6" t="s">
        <v>70</v>
      </c>
      <c r="AE309" s="61"/>
      <c r="AF309" s="6"/>
      <c r="AG309" s="6"/>
      <c r="AH309" s="9"/>
      <c r="AI309" s="6"/>
      <c r="AJ309" s="63"/>
      <c r="AK309" s="63"/>
      <c r="AL309" s="62"/>
      <c r="AM309" s="62"/>
      <c r="AN309" s="62"/>
      <c r="AO309" s="62"/>
      <c r="AP309" s="62"/>
      <c r="AQ309" s="11"/>
      <c r="AR309" s="59"/>
      <c r="AS309" s="59"/>
      <c r="AT309" s="6"/>
      <c r="AU309" s="6"/>
      <c r="AV309" s="6"/>
      <c r="AW309" s="6"/>
      <c r="AX309" s="6"/>
      <c r="AY309" s="6"/>
      <c r="AZ309" s="64"/>
      <c r="BA309" s="6"/>
      <c r="BB309" s="6"/>
      <c r="BC309" s="65"/>
    </row>
    <row r="310" spans="1:55" ht="129.6" hidden="1">
      <c r="A310" s="52" t="str">
        <f t="shared" ca="1" si="25"/>
        <v>Ok</v>
      </c>
      <c r="B310" s="53" t="str">
        <f t="shared" si="26"/>
        <v>Ok</v>
      </c>
      <c r="C310" s="53" t="str">
        <f t="shared" ca="1" si="27"/>
        <v>Ok</v>
      </c>
      <c r="D310" s="54">
        <f t="shared" si="28"/>
        <v>44725</v>
      </c>
      <c r="E310" s="196"/>
      <c r="F310" s="130">
        <v>939</v>
      </c>
      <c r="G310" s="33" t="s">
        <v>1699</v>
      </c>
      <c r="H310" s="91" t="s">
        <v>57</v>
      </c>
      <c r="I310" s="5" t="s">
        <v>1700</v>
      </c>
      <c r="J310" s="2" t="s">
        <v>84</v>
      </c>
      <c r="K310" s="6" t="s">
        <v>545</v>
      </c>
      <c r="L310" s="79" t="s">
        <v>1701</v>
      </c>
      <c r="M310" s="66"/>
      <c r="N310" s="10" t="s">
        <v>124</v>
      </c>
      <c r="O310" s="25" t="s">
        <v>1702</v>
      </c>
      <c r="P310" s="55" t="s">
        <v>88</v>
      </c>
      <c r="Q310" s="55" t="s">
        <v>1703</v>
      </c>
      <c r="R310" s="86" t="s">
        <v>1704</v>
      </c>
      <c r="S310" s="56">
        <v>43565</v>
      </c>
      <c r="T310" s="56">
        <v>44725</v>
      </c>
      <c r="U310" s="174" t="s">
        <v>66</v>
      </c>
      <c r="V310" s="178" t="s">
        <v>218</v>
      </c>
      <c r="W310" s="180" t="s">
        <v>92</v>
      </c>
      <c r="X310" s="146" t="s">
        <v>751</v>
      </c>
      <c r="Y310" s="146"/>
      <c r="Z310" s="146"/>
      <c r="AA310" s="88" t="s">
        <v>4412</v>
      </c>
      <c r="AB310" s="59">
        <v>43567</v>
      </c>
      <c r="AC310" s="6">
        <v>44725</v>
      </c>
      <c r="AD310" s="6" t="s">
        <v>70</v>
      </c>
      <c r="AE310" s="61"/>
      <c r="AF310" s="6"/>
      <c r="AG310" s="6"/>
      <c r="AH310" s="9"/>
      <c r="AI310" s="6"/>
      <c r="AJ310" s="63"/>
      <c r="AK310" s="63"/>
      <c r="AL310" s="62"/>
      <c r="AM310" s="62"/>
      <c r="AN310" s="62"/>
      <c r="AO310" s="62"/>
      <c r="AP310" s="62"/>
      <c r="AQ310" s="11"/>
      <c r="AR310" s="59"/>
      <c r="AS310" s="59"/>
      <c r="AT310" s="6"/>
      <c r="AU310" s="6"/>
      <c r="AV310" s="6"/>
      <c r="AW310" s="6"/>
      <c r="AX310" s="6"/>
      <c r="AY310" s="6"/>
      <c r="AZ310" s="64"/>
      <c r="BA310" s="6"/>
      <c r="BB310" s="6"/>
      <c r="BC310" s="65"/>
    </row>
    <row r="311" spans="1:55" ht="43.2" hidden="1">
      <c r="A311" s="52" t="str">
        <f t="shared" ca="1" si="25"/>
        <v>Ok</v>
      </c>
      <c r="B311" s="53" t="str">
        <f t="shared" si="26"/>
        <v>Ok</v>
      </c>
      <c r="C311" s="53" t="str">
        <f t="shared" ca="1" si="27"/>
        <v>Ok</v>
      </c>
      <c r="D311" s="54">
        <f t="shared" si="28"/>
        <v>43607</v>
      </c>
      <c r="E311" s="196"/>
      <c r="F311" s="130">
        <v>940</v>
      </c>
      <c r="G311" s="32" t="s">
        <v>1705</v>
      </c>
      <c r="H311" s="91" t="s">
        <v>159</v>
      </c>
      <c r="I311" s="5" t="s">
        <v>1112</v>
      </c>
      <c r="J311" s="2" t="s">
        <v>161</v>
      </c>
      <c r="K311" s="6" t="s">
        <v>105</v>
      </c>
      <c r="L311" s="79" t="s">
        <v>1706</v>
      </c>
      <c r="M311" s="66"/>
      <c r="N311" s="10" t="s">
        <v>63</v>
      </c>
      <c r="O311" s="25" t="s">
        <v>1707</v>
      </c>
      <c r="P311" s="55" t="s">
        <v>88</v>
      </c>
      <c r="Q311" s="55" t="s">
        <v>1708</v>
      </c>
      <c r="R311" s="86" t="s">
        <v>1709</v>
      </c>
      <c r="S311" s="56">
        <v>43565</v>
      </c>
      <c r="T311" s="56">
        <v>43607</v>
      </c>
      <c r="U311" s="174" t="s">
        <v>66</v>
      </c>
      <c r="V311" s="178" t="s">
        <v>67</v>
      </c>
      <c r="W311" s="180"/>
      <c r="X311" s="146" t="s">
        <v>168</v>
      </c>
      <c r="Y311" s="146"/>
      <c r="Z311" s="146"/>
      <c r="AA311" s="88" t="s">
        <v>1710</v>
      </c>
      <c r="AB311" s="59">
        <v>43567</v>
      </c>
      <c r="AC311" s="6">
        <v>43607</v>
      </c>
      <c r="AD311" s="6" t="s">
        <v>70</v>
      </c>
      <c r="AE311" s="61"/>
      <c r="AF311" s="6"/>
      <c r="AG311" s="6"/>
      <c r="AH311" s="9"/>
      <c r="AI311" s="6"/>
      <c r="AJ311" s="63"/>
      <c r="AK311" s="63"/>
      <c r="AL311" s="62"/>
      <c r="AM311" s="62"/>
      <c r="AN311" s="62"/>
      <c r="AO311" s="62"/>
      <c r="AP311" s="62"/>
      <c r="AQ311" s="11"/>
      <c r="AR311" s="59"/>
      <c r="AS311" s="59"/>
      <c r="AT311" s="6"/>
      <c r="AU311" s="6"/>
      <c r="AV311" s="6"/>
      <c r="AW311" s="6"/>
      <c r="AX311" s="6"/>
      <c r="AY311" s="6"/>
      <c r="AZ311" s="64"/>
      <c r="BA311" s="6"/>
      <c r="BB311" s="6"/>
      <c r="BC311" s="65"/>
    </row>
    <row r="312" spans="1:55" ht="129.6" hidden="1">
      <c r="A312" s="52" t="str">
        <f t="shared" ca="1" si="25"/>
        <v>Ok</v>
      </c>
      <c r="B312" s="53" t="str">
        <f t="shared" si="26"/>
        <v>Ok</v>
      </c>
      <c r="C312" s="53" t="str">
        <f t="shared" ca="1" si="27"/>
        <v>Ok</v>
      </c>
      <c r="D312" s="54">
        <f t="shared" si="28"/>
        <v>44845</v>
      </c>
      <c r="E312" s="308" t="s">
        <v>4015</v>
      </c>
      <c r="F312" s="310">
        <v>2520</v>
      </c>
      <c r="G312" s="313" t="s">
        <v>4757</v>
      </c>
      <c r="H312" s="320" t="s">
        <v>57</v>
      </c>
      <c r="I312" s="171" t="s">
        <v>83</v>
      </c>
      <c r="J312" s="326" t="s">
        <v>84</v>
      </c>
      <c r="K312" s="67" t="s">
        <v>210</v>
      </c>
      <c r="L312" s="332" t="s">
        <v>4783</v>
      </c>
      <c r="M312" s="338" t="s">
        <v>4015</v>
      </c>
      <c r="N312" s="10" t="s">
        <v>63</v>
      </c>
      <c r="O312" s="344" t="s">
        <v>4704</v>
      </c>
      <c r="P312" s="55" t="s">
        <v>88</v>
      </c>
      <c r="Q312" s="55" t="s">
        <v>4782</v>
      </c>
      <c r="R312" s="357" t="s">
        <v>4781</v>
      </c>
      <c r="S312" s="367">
        <v>44837</v>
      </c>
      <c r="T312" s="56">
        <v>44845</v>
      </c>
      <c r="U312" s="175" t="s">
        <v>66</v>
      </c>
      <c r="V312" s="197" t="s">
        <v>218</v>
      </c>
      <c r="W312" s="181"/>
      <c r="X312" s="147" t="s">
        <v>79</v>
      </c>
      <c r="Y312" s="373" t="s">
        <v>80</v>
      </c>
      <c r="Z312" s="373"/>
      <c r="AA312" s="375" t="s">
        <v>4788</v>
      </c>
      <c r="AB312" s="59">
        <v>44837</v>
      </c>
      <c r="AC312" s="6">
        <v>44845</v>
      </c>
      <c r="AD312" s="67" t="s">
        <v>70</v>
      </c>
      <c r="AE312" s="382" t="s">
        <v>4015</v>
      </c>
      <c r="AF312" s="384" t="s">
        <v>4015</v>
      </c>
      <c r="AG312" s="384" t="s">
        <v>4015</v>
      </c>
      <c r="AH312" s="384" t="s">
        <v>4015</v>
      </c>
      <c r="AI312" s="384" t="s">
        <v>4015</v>
      </c>
      <c r="AJ312" s="387" t="s">
        <v>4015</v>
      </c>
      <c r="AK312" s="387" t="s">
        <v>4015</v>
      </c>
      <c r="AL312" s="384" t="s">
        <v>4015</v>
      </c>
      <c r="AM312" s="384" t="s">
        <v>4015</v>
      </c>
      <c r="AN312" s="384" t="s">
        <v>4015</v>
      </c>
      <c r="AO312" s="384" t="s">
        <v>4015</v>
      </c>
      <c r="AP312" s="384" t="s">
        <v>4015</v>
      </c>
      <c r="AQ312" s="394" t="s">
        <v>4015</v>
      </c>
      <c r="AR312" s="396" t="s">
        <v>4015</v>
      </c>
      <c r="AS312" s="396" t="s">
        <v>4015</v>
      </c>
      <c r="AT312" s="384" t="s">
        <v>4015</v>
      </c>
      <c r="AU312" s="384" t="s">
        <v>4015</v>
      </c>
      <c r="AV312" s="384" t="s">
        <v>4015</v>
      </c>
      <c r="AW312" s="384" t="s">
        <v>4015</v>
      </c>
      <c r="AX312" s="384" t="s">
        <v>4015</v>
      </c>
      <c r="AY312" s="384" t="s">
        <v>4015</v>
      </c>
      <c r="AZ312" s="387" t="s">
        <v>4015</v>
      </c>
      <c r="BA312" s="384" t="s">
        <v>4015</v>
      </c>
      <c r="BB312" s="384" t="s">
        <v>4015</v>
      </c>
      <c r="BC312" s="398" t="s">
        <v>4015</v>
      </c>
    </row>
    <row r="313" spans="1:55" ht="187.2" hidden="1">
      <c r="A313" s="52" t="str">
        <f t="shared" ca="1" si="25"/>
        <v>Ok</v>
      </c>
      <c r="B313" s="53" t="str">
        <f t="shared" si="26"/>
        <v>Ok</v>
      </c>
      <c r="C313" s="53" t="str">
        <f t="shared" ca="1" si="27"/>
        <v>Ok</v>
      </c>
      <c r="D313" s="54">
        <f t="shared" si="28"/>
        <v>45572</v>
      </c>
      <c r="E313" s="196"/>
      <c r="F313" s="130">
        <v>943</v>
      </c>
      <c r="G313" s="32" t="s">
        <v>1714</v>
      </c>
      <c r="H313" s="91" t="s">
        <v>57</v>
      </c>
      <c r="I313" s="5" t="s">
        <v>83</v>
      </c>
      <c r="J313" s="2" t="s">
        <v>84</v>
      </c>
      <c r="K313" s="6" t="s">
        <v>105</v>
      </c>
      <c r="L313" s="79" t="s">
        <v>1715</v>
      </c>
      <c r="M313" s="66"/>
      <c r="N313" s="10" t="s">
        <v>124</v>
      </c>
      <c r="O313" s="25" t="s">
        <v>1716</v>
      </c>
      <c r="P313" s="55" t="s">
        <v>245</v>
      </c>
      <c r="Q313" s="55" t="s">
        <v>1717</v>
      </c>
      <c r="R313" s="86" t="s">
        <v>1718</v>
      </c>
      <c r="S313" s="56">
        <v>43566</v>
      </c>
      <c r="T313" s="56">
        <v>45572</v>
      </c>
      <c r="U313" s="78" t="s">
        <v>66</v>
      </c>
      <c r="V313" s="178" t="s">
        <v>218</v>
      </c>
      <c r="W313" s="180" t="s">
        <v>237</v>
      </c>
      <c r="X313" s="146" t="s">
        <v>143</v>
      </c>
      <c r="Y313" s="146"/>
      <c r="Z313" s="146"/>
      <c r="AA313" s="89" t="s">
        <v>7806</v>
      </c>
      <c r="AB313" s="59">
        <v>43938</v>
      </c>
      <c r="AC313" s="67">
        <v>45572</v>
      </c>
      <c r="AD313" s="67" t="s">
        <v>70</v>
      </c>
      <c r="AE313" s="61"/>
      <c r="AF313" s="6"/>
      <c r="AG313" s="6"/>
      <c r="AH313" s="9"/>
      <c r="AI313" s="6"/>
      <c r="AJ313" s="63"/>
      <c r="AK313" s="63"/>
      <c r="AL313" s="62"/>
      <c r="AM313" s="62"/>
      <c r="AN313" s="62"/>
      <c r="AO313" s="62"/>
      <c r="AP313" s="62"/>
      <c r="AQ313" s="11"/>
      <c r="AR313" s="59"/>
      <c r="AS313" s="59"/>
      <c r="AT313" s="6"/>
      <c r="AU313" s="6"/>
      <c r="AV313" s="6"/>
      <c r="AW313" s="6"/>
      <c r="AX313" s="6"/>
      <c r="AY313" s="6"/>
      <c r="AZ313" s="64"/>
      <c r="BA313" s="6"/>
      <c r="BB313" s="6"/>
      <c r="BC313" s="65"/>
    </row>
    <row r="314" spans="1:55" ht="43.2" hidden="1">
      <c r="A314" s="52" t="str">
        <f t="shared" ca="1" si="25"/>
        <v>Ok</v>
      </c>
      <c r="B314" s="53" t="str">
        <f t="shared" si="26"/>
        <v>Ok</v>
      </c>
      <c r="C314" s="53" t="str">
        <f t="shared" ca="1" si="27"/>
        <v>Ok</v>
      </c>
      <c r="D314" s="54">
        <f t="shared" si="28"/>
        <v>43607</v>
      </c>
      <c r="E314" s="196"/>
      <c r="F314" s="130">
        <v>925</v>
      </c>
      <c r="G314" s="32" t="s">
        <v>1719</v>
      </c>
      <c r="H314" s="91" t="s">
        <v>57</v>
      </c>
      <c r="I314" s="5" t="s">
        <v>785</v>
      </c>
      <c r="J314" s="2" t="s">
        <v>308</v>
      </c>
      <c r="K314" s="6" t="s">
        <v>545</v>
      </c>
      <c r="L314" s="79" t="s">
        <v>1720</v>
      </c>
      <c r="M314" s="66"/>
      <c r="N314" s="10" t="s">
        <v>124</v>
      </c>
      <c r="O314" s="25" t="s">
        <v>97</v>
      </c>
      <c r="P314" s="55" t="s">
        <v>97</v>
      </c>
      <c r="Q314" s="55" t="s">
        <v>1721</v>
      </c>
      <c r="R314" s="86" t="s">
        <v>1722</v>
      </c>
      <c r="S314" s="56">
        <v>43556</v>
      </c>
      <c r="T314" s="56">
        <v>43570</v>
      </c>
      <c r="U314" s="174" t="s">
        <v>66</v>
      </c>
      <c r="V314" s="178" t="s">
        <v>67</v>
      </c>
      <c r="W314" s="180"/>
      <c r="X314" s="146" t="s">
        <v>79</v>
      </c>
      <c r="Y314" s="146"/>
      <c r="Z314" s="146"/>
      <c r="AA314" s="88" t="s">
        <v>1723</v>
      </c>
      <c r="AB314" s="59">
        <v>43574</v>
      </c>
      <c r="AC314" s="6">
        <v>43607</v>
      </c>
      <c r="AD314" s="6" t="s">
        <v>70</v>
      </c>
      <c r="AE314" s="61"/>
      <c r="AF314" s="6"/>
      <c r="AG314" s="6"/>
      <c r="AH314" s="9"/>
      <c r="AI314" s="6"/>
      <c r="AJ314" s="63"/>
      <c r="AK314" s="63"/>
      <c r="AL314" s="62"/>
      <c r="AM314" s="62"/>
      <c r="AN314" s="62"/>
      <c r="AO314" s="62"/>
      <c r="AP314" s="62"/>
      <c r="AQ314" s="11"/>
      <c r="AR314" s="59"/>
      <c r="AS314" s="59"/>
      <c r="AT314" s="6"/>
      <c r="AU314" s="6"/>
      <c r="AV314" s="6"/>
      <c r="AW314" s="6"/>
      <c r="AX314" s="6"/>
      <c r="AY314" s="6"/>
      <c r="AZ314" s="64"/>
      <c r="BA314" s="6"/>
      <c r="BB314" s="6"/>
      <c r="BC314" s="65"/>
    </row>
    <row r="315" spans="1:55" ht="57.6" hidden="1">
      <c r="A315" s="52" t="str">
        <f t="shared" ca="1" si="25"/>
        <v>Ok</v>
      </c>
      <c r="B315" s="53" t="str">
        <f t="shared" si="26"/>
        <v>Ok</v>
      </c>
      <c r="C315" s="53" t="str">
        <f t="shared" ca="1" si="27"/>
        <v>Ok</v>
      </c>
      <c r="D315" s="54">
        <f t="shared" si="28"/>
        <v>43607</v>
      </c>
      <c r="E315" s="196"/>
      <c r="F315" s="130">
        <v>945</v>
      </c>
      <c r="G315" s="32" t="s">
        <v>1724</v>
      </c>
      <c r="H315" s="91" t="s">
        <v>159</v>
      </c>
      <c r="I315" s="5" t="s">
        <v>1112</v>
      </c>
      <c r="J315" s="2" t="s">
        <v>161</v>
      </c>
      <c r="K315" s="6" t="s">
        <v>162</v>
      </c>
      <c r="L315" s="79" t="s">
        <v>1725</v>
      </c>
      <c r="M315" s="66"/>
      <c r="N315" s="10" t="s">
        <v>124</v>
      </c>
      <c r="O315" s="25" t="s">
        <v>1726</v>
      </c>
      <c r="P315" s="55" t="s">
        <v>88</v>
      </c>
      <c r="Q315" s="55" t="s">
        <v>1727</v>
      </c>
      <c r="R315" s="86" t="s">
        <v>1728</v>
      </c>
      <c r="S315" s="56">
        <v>43573</v>
      </c>
      <c r="T315" s="56">
        <v>43573</v>
      </c>
      <c r="U315" s="174" t="s">
        <v>66</v>
      </c>
      <c r="V315" s="178" t="s">
        <v>67</v>
      </c>
      <c r="W315" s="180"/>
      <c r="X315" s="146" t="s">
        <v>143</v>
      </c>
      <c r="Y315" s="146"/>
      <c r="Z315" s="146"/>
      <c r="AA315" s="88" t="s">
        <v>1729</v>
      </c>
      <c r="AB315" s="59">
        <v>43574</v>
      </c>
      <c r="AC315" s="6">
        <v>43607</v>
      </c>
      <c r="AD315" s="6" t="s">
        <v>70</v>
      </c>
      <c r="AE315" s="61"/>
      <c r="AF315" s="6"/>
      <c r="AG315" s="6"/>
      <c r="AH315" s="9"/>
      <c r="AI315" s="6"/>
      <c r="AJ315" s="63"/>
      <c r="AK315" s="63"/>
      <c r="AL315" s="62"/>
      <c r="AM315" s="62"/>
      <c r="AN315" s="62"/>
      <c r="AO315" s="62"/>
      <c r="AP315" s="62"/>
      <c r="AQ315" s="11"/>
      <c r="AR315" s="59"/>
      <c r="AS315" s="59"/>
      <c r="AT315" s="6"/>
      <c r="AU315" s="6"/>
      <c r="AV315" s="6"/>
      <c r="AW315" s="6"/>
      <c r="AX315" s="6"/>
      <c r="AY315" s="6"/>
      <c r="AZ315" s="64"/>
      <c r="BA315" s="6"/>
      <c r="BB315" s="6"/>
      <c r="BC315" s="65"/>
    </row>
    <row r="316" spans="1:55" ht="57.6" hidden="1">
      <c r="A316" s="52" t="str">
        <f t="shared" ca="1" si="25"/>
        <v>Ok</v>
      </c>
      <c r="B316" s="53" t="str">
        <f t="shared" si="26"/>
        <v>Ok</v>
      </c>
      <c r="C316" s="53" t="str">
        <f t="shared" ca="1" si="27"/>
        <v>Ok</v>
      </c>
      <c r="D316" s="54">
        <f t="shared" si="28"/>
        <v>43607</v>
      </c>
      <c r="E316" s="196"/>
      <c r="F316" s="130">
        <v>946</v>
      </c>
      <c r="G316" s="32" t="s">
        <v>1730</v>
      </c>
      <c r="H316" s="91" t="s">
        <v>57</v>
      </c>
      <c r="I316" s="5" t="s">
        <v>58</v>
      </c>
      <c r="J316" s="2" t="s">
        <v>59</v>
      </c>
      <c r="K316" s="6" t="s">
        <v>210</v>
      </c>
      <c r="L316" s="79" t="s">
        <v>1731</v>
      </c>
      <c r="M316" s="66"/>
      <c r="N316" s="10" t="s">
        <v>63</v>
      </c>
      <c r="O316" s="25" t="s">
        <v>1294</v>
      </c>
      <c r="P316" s="55" t="s">
        <v>88</v>
      </c>
      <c r="Q316" s="55" t="s">
        <v>1295</v>
      </c>
      <c r="R316" s="86" t="s">
        <v>1296</v>
      </c>
      <c r="S316" s="56">
        <v>43572</v>
      </c>
      <c r="T316" s="56">
        <v>43572</v>
      </c>
      <c r="U316" s="174" t="s">
        <v>66</v>
      </c>
      <c r="V316" s="178" t="s">
        <v>67</v>
      </c>
      <c r="W316" s="180"/>
      <c r="X316" s="146" t="s">
        <v>168</v>
      </c>
      <c r="Y316" s="146"/>
      <c r="Z316" s="146"/>
      <c r="AA316" s="88" t="s">
        <v>1732</v>
      </c>
      <c r="AB316" s="59">
        <v>43574</v>
      </c>
      <c r="AC316" s="6">
        <v>43607</v>
      </c>
      <c r="AD316" s="6" t="s">
        <v>70</v>
      </c>
      <c r="AE316" s="61"/>
      <c r="AF316" s="6"/>
      <c r="AG316" s="6"/>
      <c r="AH316" s="9"/>
      <c r="AI316" s="6"/>
      <c r="AJ316" s="63"/>
      <c r="AK316" s="63"/>
      <c r="AL316" s="62"/>
      <c r="AM316" s="62"/>
      <c r="AN316" s="62"/>
      <c r="AO316" s="62"/>
      <c r="AP316" s="62"/>
      <c r="AQ316" s="11"/>
      <c r="AR316" s="59"/>
      <c r="AS316" s="59"/>
      <c r="AT316" s="6"/>
      <c r="AU316" s="6"/>
      <c r="AV316" s="6"/>
      <c r="AW316" s="6"/>
      <c r="AX316" s="6"/>
      <c r="AY316" s="6"/>
      <c r="AZ316" s="64"/>
      <c r="BA316" s="6"/>
      <c r="BB316" s="6"/>
      <c r="BC316" s="65"/>
    </row>
    <row r="317" spans="1:55" ht="43.2" hidden="1">
      <c r="A317" s="52" t="str">
        <f t="shared" ca="1" si="25"/>
        <v>Ok</v>
      </c>
      <c r="B317" s="53" t="str">
        <f t="shared" si="26"/>
        <v>Ok</v>
      </c>
      <c r="C317" s="53" t="str">
        <f t="shared" ca="1" si="27"/>
        <v>Ok</v>
      </c>
      <c r="D317" s="54">
        <f t="shared" si="28"/>
        <v>43607</v>
      </c>
      <c r="E317" s="196"/>
      <c r="F317" s="130">
        <v>953</v>
      </c>
      <c r="G317" s="32" t="s">
        <v>1733</v>
      </c>
      <c r="H317" s="91" t="s">
        <v>57</v>
      </c>
      <c r="I317" s="5" t="s">
        <v>1734</v>
      </c>
      <c r="J317" s="2" t="s">
        <v>260</v>
      </c>
      <c r="K317" s="6" t="s">
        <v>74</v>
      </c>
      <c r="L317" s="79" t="s">
        <v>1735</v>
      </c>
      <c r="M317" s="66"/>
      <c r="N317" s="10" t="s">
        <v>63</v>
      </c>
      <c r="O317" s="25" t="s">
        <v>97</v>
      </c>
      <c r="P317" s="55" t="s">
        <v>97</v>
      </c>
      <c r="Q317" s="55" t="s">
        <v>1736</v>
      </c>
      <c r="R317" s="86" t="s">
        <v>1737</v>
      </c>
      <c r="S317" s="56">
        <v>43571</v>
      </c>
      <c r="T317" s="56">
        <v>43571</v>
      </c>
      <c r="U317" s="174" t="s">
        <v>66</v>
      </c>
      <c r="V317" s="178" t="s">
        <v>67</v>
      </c>
      <c r="W317" s="180"/>
      <c r="X317" s="146" t="s">
        <v>1578</v>
      </c>
      <c r="Y317" s="146"/>
      <c r="Z317" s="146"/>
      <c r="AA317" s="88" t="s">
        <v>1738</v>
      </c>
      <c r="AB317" s="59">
        <v>43574</v>
      </c>
      <c r="AC317" s="6">
        <v>43607</v>
      </c>
      <c r="AD317" s="6" t="s">
        <v>70</v>
      </c>
      <c r="AE317" s="61"/>
      <c r="AF317" s="6"/>
      <c r="AG317" s="6"/>
      <c r="AH317" s="9"/>
      <c r="AI317" s="6"/>
      <c r="AJ317" s="63"/>
      <c r="AK317" s="63"/>
      <c r="AL317" s="62"/>
      <c r="AM317" s="62"/>
      <c r="AN317" s="62"/>
      <c r="AO317" s="62"/>
      <c r="AP317" s="62"/>
      <c r="AQ317" s="11"/>
      <c r="AR317" s="59"/>
      <c r="AS317" s="59"/>
      <c r="AT317" s="6"/>
      <c r="AU317" s="6"/>
      <c r="AV317" s="6"/>
      <c r="AW317" s="6"/>
      <c r="AX317" s="6"/>
      <c r="AY317" s="6"/>
      <c r="AZ317" s="64"/>
      <c r="BA317" s="6"/>
      <c r="BB317" s="6"/>
      <c r="BC317" s="65"/>
    </row>
    <row r="318" spans="1:55" ht="158.4" hidden="1">
      <c r="A318" s="52" t="str">
        <f t="shared" ca="1" si="25"/>
        <v>Ok</v>
      </c>
      <c r="B318" s="53" t="str">
        <f t="shared" si="26"/>
        <v>Ok</v>
      </c>
      <c r="C318" s="53" t="str">
        <f t="shared" ca="1" si="27"/>
        <v>Ok</v>
      </c>
      <c r="D318" s="54">
        <f t="shared" si="28"/>
        <v>44826</v>
      </c>
      <c r="E318" s="196"/>
      <c r="F318" s="130">
        <v>1555</v>
      </c>
      <c r="G318" s="33" t="s">
        <v>2549</v>
      </c>
      <c r="H318" s="91" t="s">
        <v>57</v>
      </c>
      <c r="I318" s="5" t="s">
        <v>388</v>
      </c>
      <c r="J318" s="2" t="s">
        <v>233</v>
      </c>
      <c r="K318" s="6" t="s">
        <v>74</v>
      </c>
      <c r="L318" s="79" t="s">
        <v>2550</v>
      </c>
      <c r="M318" s="66"/>
      <c r="N318" s="10" t="s">
        <v>124</v>
      </c>
      <c r="O318" s="25" t="s">
        <v>97</v>
      </c>
      <c r="P318" s="55" t="s">
        <v>97</v>
      </c>
      <c r="Q318" s="55" t="s">
        <v>2551</v>
      </c>
      <c r="R318" s="86" t="s">
        <v>2552</v>
      </c>
      <c r="S318" s="56">
        <v>43978</v>
      </c>
      <c r="T318" s="56">
        <v>44826</v>
      </c>
      <c r="U318" s="174" t="s">
        <v>66</v>
      </c>
      <c r="V318" s="178" t="s">
        <v>218</v>
      </c>
      <c r="W318" s="180"/>
      <c r="X318" s="146" t="s">
        <v>143</v>
      </c>
      <c r="Y318" s="146" t="s">
        <v>80</v>
      </c>
      <c r="Z318" s="146"/>
      <c r="AA318" s="88" t="s">
        <v>4695</v>
      </c>
      <c r="AB318" s="59">
        <v>43979</v>
      </c>
      <c r="AC318" s="6">
        <v>44826</v>
      </c>
      <c r="AD318" s="67" t="s">
        <v>70</v>
      </c>
      <c r="AE318" s="61"/>
      <c r="AF318" s="6"/>
      <c r="AG318" s="6"/>
      <c r="AH318" s="9"/>
      <c r="AI318" s="6"/>
      <c r="AJ318" s="63"/>
      <c r="AK318" s="63"/>
      <c r="AL318" s="62"/>
      <c r="AM318" s="62"/>
      <c r="AN318" s="62"/>
      <c r="AO318" s="62"/>
      <c r="AP318" s="62"/>
      <c r="AQ318" s="11"/>
      <c r="AR318" s="59"/>
      <c r="AS318" s="59"/>
      <c r="AT318" s="6"/>
      <c r="AU318" s="6"/>
      <c r="AV318" s="6"/>
      <c r="AW318" s="6"/>
      <c r="AX318" s="6"/>
      <c r="AY318" s="6"/>
      <c r="AZ318" s="64"/>
      <c r="BA318" s="6"/>
      <c r="BB318" s="6"/>
      <c r="BC318" s="65"/>
    </row>
    <row r="319" spans="1:55" ht="28.8" hidden="1">
      <c r="A319" s="52" t="str">
        <f t="shared" ca="1" si="25"/>
        <v>Ok</v>
      </c>
      <c r="B319" s="53" t="str">
        <f t="shared" si="26"/>
        <v>Ok</v>
      </c>
      <c r="C319" s="53" t="str">
        <f t="shared" ca="1" si="27"/>
        <v>Ok</v>
      </c>
      <c r="D319" s="54">
        <f t="shared" si="28"/>
        <v>43627</v>
      </c>
      <c r="E319" s="196"/>
      <c r="F319" s="130">
        <v>961</v>
      </c>
      <c r="G319" s="32" t="s">
        <v>1744</v>
      </c>
      <c r="H319" s="91" t="s">
        <v>57</v>
      </c>
      <c r="I319" s="5" t="s">
        <v>83</v>
      </c>
      <c r="J319" s="2" t="s">
        <v>84</v>
      </c>
      <c r="K319" s="6" t="s">
        <v>545</v>
      </c>
      <c r="L319" s="79" t="s">
        <v>1745</v>
      </c>
      <c r="M319" s="66"/>
      <c r="N319" s="10" t="s">
        <v>124</v>
      </c>
      <c r="O319" s="25" t="s">
        <v>97</v>
      </c>
      <c r="P319" s="55" t="s">
        <v>97</v>
      </c>
      <c r="Q319" s="55" t="s">
        <v>1746</v>
      </c>
      <c r="R319" s="86" t="s">
        <v>1747</v>
      </c>
      <c r="S319" s="56">
        <v>43567</v>
      </c>
      <c r="T319" s="56">
        <v>43627</v>
      </c>
      <c r="U319" s="174" t="s">
        <v>66</v>
      </c>
      <c r="V319" s="178" t="s">
        <v>91</v>
      </c>
      <c r="W319" s="180" t="s">
        <v>92</v>
      </c>
      <c r="X319" s="146" t="s">
        <v>143</v>
      </c>
      <c r="Y319" s="146"/>
      <c r="Z319" s="146"/>
      <c r="AA319" s="88" t="s">
        <v>1748</v>
      </c>
      <c r="AB319" s="59">
        <v>43585</v>
      </c>
      <c r="AC319" s="6">
        <v>43627</v>
      </c>
      <c r="AD319" s="6" t="s">
        <v>70</v>
      </c>
      <c r="AE319" s="61"/>
      <c r="AF319" s="6"/>
      <c r="AG319" s="6"/>
      <c r="AH319" s="9"/>
      <c r="AI319" s="6"/>
      <c r="AJ319" s="63"/>
      <c r="AK319" s="63"/>
      <c r="AL319" s="62"/>
      <c r="AM319" s="62"/>
      <c r="AN319" s="62"/>
      <c r="AO319" s="62"/>
      <c r="AP319" s="62"/>
      <c r="AQ319" s="11"/>
      <c r="AR319" s="59"/>
      <c r="AS319" s="59"/>
      <c r="AT319" s="6"/>
      <c r="AU319" s="6"/>
      <c r="AV319" s="6"/>
      <c r="AW319" s="6"/>
      <c r="AX319" s="6"/>
      <c r="AY319" s="6"/>
      <c r="AZ319" s="64"/>
      <c r="BA319" s="6"/>
      <c r="BB319" s="6"/>
      <c r="BC319" s="65"/>
    </row>
    <row r="320" spans="1:55" ht="144" hidden="1">
      <c r="A320" s="52" t="str">
        <f t="shared" ca="1" si="25"/>
        <v>Ok</v>
      </c>
      <c r="B320" s="53" t="str">
        <f t="shared" si="26"/>
        <v>Ok</v>
      </c>
      <c r="C320" s="53" t="str">
        <f t="shared" ca="1" si="27"/>
        <v>Ok</v>
      </c>
      <c r="D320" s="54">
        <f t="shared" si="28"/>
        <v>44826</v>
      </c>
      <c r="E320" s="196"/>
      <c r="F320" s="130">
        <v>1991</v>
      </c>
      <c r="G320" s="32" t="s">
        <v>3391</v>
      </c>
      <c r="H320" s="91" t="s">
        <v>57</v>
      </c>
      <c r="I320" s="5" t="s">
        <v>58</v>
      </c>
      <c r="J320" s="2" t="s">
        <v>59</v>
      </c>
      <c r="K320" s="6" t="s">
        <v>210</v>
      </c>
      <c r="L320" s="79" t="s">
        <v>3392</v>
      </c>
      <c r="M320" s="66"/>
      <c r="N320" s="10" t="s">
        <v>124</v>
      </c>
      <c r="O320" s="25" t="s">
        <v>97</v>
      </c>
      <c r="P320" s="55" t="s">
        <v>97</v>
      </c>
      <c r="Q320" s="55" t="s">
        <v>3393</v>
      </c>
      <c r="R320" s="86" t="s">
        <v>3394</v>
      </c>
      <c r="S320" s="56">
        <v>44355</v>
      </c>
      <c r="T320" s="56">
        <v>44826</v>
      </c>
      <c r="U320" s="174" t="s">
        <v>66</v>
      </c>
      <c r="V320" s="178" t="s">
        <v>218</v>
      </c>
      <c r="W320" s="180"/>
      <c r="X320" s="146" t="s">
        <v>143</v>
      </c>
      <c r="Y320" s="146" t="s">
        <v>80</v>
      </c>
      <c r="Z320" s="146"/>
      <c r="AA320" s="88" t="s">
        <v>4690</v>
      </c>
      <c r="AB320" s="59">
        <v>44364</v>
      </c>
      <c r="AC320" s="6">
        <v>44826</v>
      </c>
      <c r="AD320" s="67" t="s">
        <v>70</v>
      </c>
      <c r="AE320" s="61"/>
      <c r="AF320" s="6"/>
      <c r="AG320" s="6"/>
      <c r="AH320" s="9"/>
      <c r="AI320" s="6"/>
      <c r="AJ320" s="63"/>
      <c r="AK320" s="63"/>
      <c r="AL320" s="62"/>
      <c r="AM320" s="62"/>
      <c r="AN320" s="62"/>
      <c r="AO320" s="62"/>
      <c r="AP320" s="62"/>
      <c r="AQ320" s="11"/>
      <c r="AR320" s="59"/>
      <c r="AS320" s="59"/>
      <c r="AT320" s="6"/>
      <c r="AU320" s="6"/>
      <c r="AV320" s="6"/>
      <c r="AW320" s="6"/>
      <c r="AX320" s="6"/>
      <c r="AY320" s="6"/>
      <c r="AZ320" s="64"/>
      <c r="BA320" s="6"/>
      <c r="BB320" s="6"/>
      <c r="BC320" s="65"/>
    </row>
    <row r="321" spans="1:55" ht="115.2" hidden="1">
      <c r="A321" s="52" t="str">
        <f t="shared" ca="1" si="25"/>
        <v>Ok</v>
      </c>
      <c r="B321" s="53" t="str">
        <f t="shared" si="26"/>
        <v>Ok</v>
      </c>
      <c r="C321" s="53" t="str">
        <f t="shared" ca="1" si="27"/>
        <v>Ok</v>
      </c>
      <c r="D321" s="54">
        <f t="shared" si="28"/>
        <v>43613</v>
      </c>
      <c r="E321" s="196"/>
      <c r="F321" s="130">
        <v>962</v>
      </c>
      <c r="G321" s="33" t="s">
        <v>1754</v>
      </c>
      <c r="H321" s="91" t="s">
        <v>57</v>
      </c>
      <c r="I321" s="5" t="s">
        <v>83</v>
      </c>
      <c r="J321" s="2" t="s">
        <v>84</v>
      </c>
      <c r="K321" s="6" t="s">
        <v>210</v>
      </c>
      <c r="L321" s="79" t="s">
        <v>1755</v>
      </c>
      <c r="M321" s="66"/>
      <c r="N321" s="10" t="s">
        <v>124</v>
      </c>
      <c r="O321" s="25" t="s">
        <v>97</v>
      </c>
      <c r="P321" s="55" t="s">
        <v>97</v>
      </c>
      <c r="Q321" s="55" t="s">
        <v>1756</v>
      </c>
      <c r="R321" s="86" t="s">
        <v>1757</v>
      </c>
      <c r="S321" s="56">
        <v>43583</v>
      </c>
      <c r="T321" s="56">
        <v>43608</v>
      </c>
      <c r="U321" s="174" t="s">
        <v>66</v>
      </c>
      <c r="V321" s="178" t="s">
        <v>91</v>
      </c>
      <c r="W321" s="180" t="s">
        <v>237</v>
      </c>
      <c r="X321" s="146" t="s">
        <v>143</v>
      </c>
      <c r="Y321" s="146"/>
      <c r="Z321" s="146"/>
      <c r="AA321" s="88" t="s">
        <v>1758</v>
      </c>
      <c r="AB321" s="59">
        <v>43585</v>
      </c>
      <c r="AC321" s="6">
        <v>43613</v>
      </c>
      <c r="AD321" s="6" t="s">
        <v>70</v>
      </c>
      <c r="AE321" s="61"/>
      <c r="AF321" s="6"/>
      <c r="AG321" s="6"/>
      <c r="AH321" s="9"/>
      <c r="AI321" s="6"/>
      <c r="AJ321" s="63"/>
      <c r="AK321" s="63"/>
      <c r="AL321" s="62"/>
      <c r="AM321" s="62"/>
      <c r="AN321" s="62"/>
      <c r="AO321" s="62"/>
      <c r="AP321" s="62"/>
      <c r="AQ321" s="11"/>
      <c r="AR321" s="59"/>
      <c r="AS321" s="59"/>
      <c r="AT321" s="6"/>
      <c r="AU321" s="6"/>
      <c r="AV321" s="6"/>
      <c r="AW321" s="6"/>
      <c r="AX321" s="6"/>
      <c r="AY321" s="6"/>
      <c r="AZ321" s="64"/>
      <c r="BA321" s="6"/>
      <c r="BB321" s="6"/>
      <c r="BC321" s="65"/>
    </row>
    <row r="322" spans="1:55" ht="28.8" hidden="1">
      <c r="A322" s="52" t="str">
        <f t="shared" ca="1" si="25"/>
        <v>Ok</v>
      </c>
      <c r="B322" s="53" t="str">
        <f t="shared" si="26"/>
        <v>Ok</v>
      </c>
      <c r="C322" s="53" t="str">
        <f t="shared" ca="1" si="27"/>
        <v>Ok</v>
      </c>
      <c r="D322" s="54">
        <f t="shared" si="28"/>
        <v>43594</v>
      </c>
      <c r="E322" s="196"/>
      <c r="F322" s="130">
        <v>965</v>
      </c>
      <c r="G322" s="32" t="s">
        <v>1759</v>
      </c>
      <c r="H322" s="91" t="s">
        <v>57</v>
      </c>
      <c r="I322" s="5" t="s">
        <v>137</v>
      </c>
      <c r="J322" s="5" t="s">
        <v>137</v>
      </c>
      <c r="K322" s="6" t="s">
        <v>210</v>
      </c>
      <c r="L322" s="79" t="s">
        <v>1760</v>
      </c>
      <c r="M322" s="66"/>
      <c r="N322" s="10" t="s">
        <v>124</v>
      </c>
      <c r="O322" s="25" t="s">
        <v>97</v>
      </c>
      <c r="P322" s="55" t="s">
        <v>97</v>
      </c>
      <c r="Q322" s="55" t="s">
        <v>1761</v>
      </c>
      <c r="R322" s="86" t="s">
        <v>1762</v>
      </c>
      <c r="S322" s="56">
        <v>43584</v>
      </c>
      <c r="T322" s="56">
        <v>43584</v>
      </c>
      <c r="U322" s="174" t="s">
        <v>66</v>
      </c>
      <c r="V322" s="178" t="s">
        <v>67</v>
      </c>
      <c r="W322" s="180"/>
      <c r="X322" s="146" t="s">
        <v>143</v>
      </c>
      <c r="Y322" s="146"/>
      <c r="Z322" s="146"/>
      <c r="AA322" s="88" t="s">
        <v>1763</v>
      </c>
      <c r="AB322" s="59">
        <v>43585</v>
      </c>
      <c r="AC322" s="6">
        <v>43594</v>
      </c>
      <c r="AD322" s="6" t="s">
        <v>70</v>
      </c>
      <c r="AE322" s="61"/>
      <c r="AF322" s="6"/>
      <c r="AG322" s="6"/>
      <c r="AH322" s="9"/>
      <c r="AI322" s="6"/>
      <c r="AJ322" s="63"/>
      <c r="AK322" s="63"/>
      <c r="AL322" s="62"/>
      <c r="AM322" s="62"/>
      <c r="AN322" s="62"/>
      <c r="AO322" s="62"/>
      <c r="AP322" s="62"/>
      <c r="AQ322" s="11"/>
      <c r="AR322" s="59"/>
      <c r="AS322" s="59"/>
      <c r="AT322" s="6"/>
      <c r="AU322" s="6"/>
      <c r="AV322" s="6"/>
      <c r="AW322" s="6"/>
      <c r="AX322" s="6"/>
      <c r="AY322" s="6"/>
      <c r="AZ322" s="64"/>
      <c r="BA322" s="6"/>
      <c r="BB322" s="6"/>
      <c r="BC322" s="65"/>
    </row>
    <row r="323" spans="1:55" ht="43.2" hidden="1">
      <c r="A323" s="52" t="str">
        <f t="shared" ca="1" si="25"/>
        <v>Ok</v>
      </c>
      <c r="B323" s="53" t="str">
        <f t="shared" si="26"/>
        <v>Ok</v>
      </c>
      <c r="C323" s="53" t="str">
        <f t="shared" ca="1" si="27"/>
        <v>Ok</v>
      </c>
      <c r="D323" s="54">
        <f t="shared" si="28"/>
        <v>43587</v>
      </c>
      <c r="E323" s="196"/>
      <c r="F323" s="130">
        <v>966</v>
      </c>
      <c r="G323" s="32" t="s">
        <v>1764</v>
      </c>
      <c r="H323" s="91" t="s">
        <v>159</v>
      </c>
      <c r="I323" s="5" t="s">
        <v>1765</v>
      </c>
      <c r="J323" s="2" t="s">
        <v>645</v>
      </c>
      <c r="K323" s="6" t="s">
        <v>210</v>
      </c>
      <c r="L323" s="79" t="s">
        <v>1766</v>
      </c>
      <c r="M323" s="66"/>
      <c r="N323" s="10" t="s">
        <v>124</v>
      </c>
      <c r="O323" s="25" t="s">
        <v>1767</v>
      </c>
      <c r="P323" s="55" t="s">
        <v>88</v>
      </c>
      <c r="Q323" s="55" t="s">
        <v>1768</v>
      </c>
      <c r="R323" s="86" t="s">
        <v>1769</v>
      </c>
      <c r="S323" s="56">
        <v>43584</v>
      </c>
      <c r="T323" s="56">
        <v>43584</v>
      </c>
      <c r="U323" s="174" t="s">
        <v>66</v>
      </c>
      <c r="V323" s="178" t="s">
        <v>67</v>
      </c>
      <c r="W323" s="180"/>
      <c r="X323" s="146" t="s">
        <v>143</v>
      </c>
      <c r="Y323" s="146"/>
      <c r="Z323" s="146"/>
      <c r="AA323" s="88" t="s">
        <v>1770</v>
      </c>
      <c r="AB323" s="59">
        <v>43585</v>
      </c>
      <c r="AC323" s="6">
        <v>43587</v>
      </c>
      <c r="AD323" s="6" t="s">
        <v>70</v>
      </c>
      <c r="AE323" s="61"/>
      <c r="AF323" s="6"/>
      <c r="AG323" s="6"/>
      <c r="AH323" s="9"/>
      <c r="AI323" s="6"/>
      <c r="AJ323" s="63"/>
      <c r="AK323" s="63"/>
      <c r="AL323" s="62"/>
      <c r="AM323" s="62"/>
      <c r="AN323" s="62"/>
      <c r="AO323" s="62"/>
      <c r="AP323" s="62"/>
      <c r="AQ323" s="11"/>
      <c r="AR323" s="59"/>
      <c r="AS323" s="59"/>
      <c r="AT323" s="6"/>
      <c r="AU323" s="6"/>
      <c r="AV323" s="6"/>
      <c r="AW323" s="6"/>
      <c r="AX323" s="6"/>
      <c r="AY323" s="6"/>
      <c r="AZ323" s="64"/>
      <c r="BA323" s="6"/>
      <c r="BB323" s="6"/>
      <c r="BC323" s="65"/>
    </row>
    <row r="324" spans="1:55" ht="28.8" hidden="1">
      <c r="A324" s="52" t="str">
        <f t="shared" ca="1" si="25"/>
        <v>Ok</v>
      </c>
      <c r="B324" s="53" t="str">
        <f t="shared" si="26"/>
        <v>Ok</v>
      </c>
      <c r="C324" s="53" t="str">
        <f t="shared" ca="1" si="27"/>
        <v>Ok</v>
      </c>
      <c r="D324" s="54">
        <f t="shared" si="28"/>
        <v>43594</v>
      </c>
      <c r="E324" s="196"/>
      <c r="F324" s="130">
        <v>968</v>
      </c>
      <c r="G324" s="32" t="s">
        <v>1771</v>
      </c>
      <c r="H324" s="91" t="s">
        <v>57</v>
      </c>
      <c r="I324" s="5" t="s">
        <v>151</v>
      </c>
      <c r="J324" s="2" t="s">
        <v>84</v>
      </c>
      <c r="K324" s="6" t="s">
        <v>210</v>
      </c>
      <c r="L324" s="79" t="s">
        <v>1772</v>
      </c>
      <c r="M324" s="66"/>
      <c r="N324" s="10" t="s">
        <v>124</v>
      </c>
      <c r="O324" s="25" t="s">
        <v>1773</v>
      </c>
      <c r="P324" s="55" t="s">
        <v>88</v>
      </c>
      <c r="Q324" s="55" t="s">
        <v>1774</v>
      </c>
      <c r="R324" s="86" t="s">
        <v>1775</v>
      </c>
      <c r="S324" s="56">
        <v>43585</v>
      </c>
      <c r="T324" s="56">
        <v>43585</v>
      </c>
      <c r="U324" s="174" t="s">
        <v>66</v>
      </c>
      <c r="V324" s="178" t="s">
        <v>91</v>
      </c>
      <c r="W324" s="180" t="s">
        <v>92</v>
      </c>
      <c r="X324" s="146" t="s">
        <v>143</v>
      </c>
      <c r="Y324" s="146"/>
      <c r="Z324" s="146"/>
      <c r="AA324" s="88" t="s">
        <v>1776</v>
      </c>
      <c r="AB324" s="59">
        <v>43585</v>
      </c>
      <c r="AC324" s="6">
        <v>43594</v>
      </c>
      <c r="AD324" s="6" t="s">
        <v>70</v>
      </c>
      <c r="AE324" s="61"/>
      <c r="AF324" s="6"/>
      <c r="AG324" s="6"/>
      <c r="AH324" s="9"/>
      <c r="AI324" s="6"/>
      <c r="AJ324" s="63"/>
      <c r="AK324" s="63"/>
      <c r="AL324" s="62"/>
      <c r="AM324" s="62"/>
      <c r="AN324" s="62"/>
      <c r="AO324" s="62"/>
      <c r="AP324" s="62"/>
      <c r="AQ324" s="11"/>
      <c r="AR324" s="59"/>
      <c r="AS324" s="59"/>
      <c r="AT324" s="6"/>
      <c r="AU324" s="6"/>
      <c r="AV324" s="6"/>
      <c r="AW324" s="6"/>
      <c r="AX324" s="6"/>
      <c r="AY324" s="6"/>
      <c r="AZ324" s="64"/>
      <c r="BA324" s="6"/>
      <c r="BB324" s="6"/>
      <c r="BC324" s="65"/>
    </row>
    <row r="325" spans="1:55" ht="276" hidden="1" customHeight="1">
      <c r="A325" s="52" t="str">
        <f t="shared" ca="1" si="25"/>
        <v>Ok</v>
      </c>
      <c r="B325" s="53" t="str">
        <f t="shared" si="26"/>
        <v>Ok</v>
      </c>
      <c r="C325" s="53" t="str">
        <f t="shared" ca="1" si="27"/>
        <v>Ok</v>
      </c>
      <c r="D325" s="54">
        <f t="shared" si="28"/>
        <v>45208</v>
      </c>
      <c r="E325" s="196"/>
      <c r="F325" s="131">
        <v>2152</v>
      </c>
      <c r="G325" s="33" t="s">
        <v>3620</v>
      </c>
      <c r="H325" s="91" t="s">
        <v>57</v>
      </c>
      <c r="I325" s="19" t="s">
        <v>334</v>
      </c>
      <c r="J325" s="201" t="s">
        <v>260</v>
      </c>
      <c r="K325" s="6" t="s">
        <v>74</v>
      </c>
      <c r="L325" s="127" t="s">
        <v>5868</v>
      </c>
      <c r="M325" s="68"/>
      <c r="N325" s="10" t="s">
        <v>124</v>
      </c>
      <c r="O325" s="25" t="s">
        <v>3621</v>
      </c>
      <c r="P325" s="55" t="s">
        <v>165</v>
      </c>
      <c r="Q325" s="55" t="s">
        <v>3622</v>
      </c>
      <c r="R325" s="86" t="s">
        <v>3623</v>
      </c>
      <c r="S325" s="56">
        <v>44476</v>
      </c>
      <c r="T325" s="56">
        <v>45208</v>
      </c>
      <c r="U325" s="78" t="s">
        <v>66</v>
      </c>
      <c r="V325" s="197" t="s">
        <v>218</v>
      </c>
      <c r="W325" s="181"/>
      <c r="X325" s="147" t="s">
        <v>101</v>
      </c>
      <c r="Y325" s="147" t="s">
        <v>80</v>
      </c>
      <c r="Z325" s="147"/>
      <c r="AA325" s="89" t="s">
        <v>5930</v>
      </c>
      <c r="AB325" s="59">
        <v>44476</v>
      </c>
      <c r="AC325" s="6">
        <v>45208</v>
      </c>
      <c r="AD325" s="67" t="s">
        <v>70</v>
      </c>
      <c r="AE325" s="71"/>
      <c r="AF325" s="67"/>
      <c r="AG325" s="67"/>
      <c r="AH325" s="128"/>
      <c r="AI325" s="67"/>
      <c r="AJ325" s="73"/>
      <c r="AK325" s="73"/>
      <c r="AL325" s="72"/>
      <c r="AM325" s="72"/>
      <c r="AN325" s="72"/>
      <c r="AO325" s="72"/>
      <c r="AP325" s="72"/>
      <c r="AQ325" s="12"/>
      <c r="AR325" s="70"/>
      <c r="AS325" s="70"/>
      <c r="AT325" s="67"/>
      <c r="AU325" s="67"/>
      <c r="AV325" s="67"/>
      <c r="AW325" s="67"/>
      <c r="AX325" s="67"/>
      <c r="AY325" s="67"/>
      <c r="AZ325" s="74"/>
      <c r="BA325" s="67"/>
      <c r="BB325" s="67"/>
      <c r="BC325" s="75"/>
    </row>
    <row r="326" spans="1:55" ht="57.6" hidden="1">
      <c r="A326" s="52" t="str">
        <f t="shared" ca="1" si="25"/>
        <v>Ok</v>
      </c>
      <c r="B326" s="53" t="str">
        <f t="shared" si="26"/>
        <v>Ok</v>
      </c>
      <c r="C326" s="53" t="str">
        <f t="shared" ca="1" si="27"/>
        <v>Ok</v>
      </c>
      <c r="D326" s="54">
        <f t="shared" si="28"/>
        <v>43607</v>
      </c>
      <c r="E326" s="196"/>
      <c r="F326" s="130">
        <v>949</v>
      </c>
      <c r="G326" s="32" t="s">
        <v>1782</v>
      </c>
      <c r="H326" s="91" t="s">
        <v>57</v>
      </c>
      <c r="I326" s="5" t="s">
        <v>1213</v>
      </c>
      <c r="J326" s="2" t="s">
        <v>59</v>
      </c>
      <c r="K326" s="6" t="s">
        <v>545</v>
      </c>
      <c r="L326" s="79" t="s">
        <v>1783</v>
      </c>
      <c r="M326" s="66"/>
      <c r="N326" s="10" t="s">
        <v>124</v>
      </c>
      <c r="O326" s="25" t="s">
        <v>97</v>
      </c>
      <c r="P326" s="55" t="s">
        <v>97</v>
      </c>
      <c r="Q326" s="55" t="s">
        <v>1784</v>
      </c>
      <c r="R326" s="86" t="s">
        <v>1785</v>
      </c>
      <c r="S326" s="56">
        <v>43572</v>
      </c>
      <c r="T326" s="56">
        <v>43594</v>
      </c>
      <c r="U326" s="174" t="s">
        <v>66</v>
      </c>
      <c r="V326" s="178" t="s">
        <v>67</v>
      </c>
      <c r="W326" s="180"/>
      <c r="X326" s="146" t="s">
        <v>79</v>
      </c>
      <c r="Y326" s="146"/>
      <c r="Z326" s="146"/>
      <c r="AA326" s="88"/>
      <c r="AB326" s="59">
        <v>43595</v>
      </c>
      <c r="AC326" s="6">
        <v>43607</v>
      </c>
      <c r="AD326" s="6" t="s">
        <v>70</v>
      </c>
      <c r="AE326" s="61"/>
      <c r="AF326" s="6"/>
      <c r="AG326" s="6"/>
      <c r="AH326" s="9"/>
      <c r="AI326" s="6"/>
      <c r="AJ326" s="63"/>
      <c r="AK326" s="63"/>
      <c r="AL326" s="62"/>
      <c r="AM326" s="62"/>
      <c r="AN326" s="62"/>
      <c r="AO326" s="62"/>
      <c r="AP326" s="62"/>
      <c r="AQ326" s="11"/>
      <c r="AR326" s="59"/>
      <c r="AS326" s="59"/>
      <c r="AT326" s="6"/>
      <c r="AU326" s="6"/>
      <c r="AV326" s="6"/>
      <c r="AW326" s="6"/>
      <c r="AX326" s="6"/>
      <c r="AY326" s="6"/>
      <c r="AZ326" s="64"/>
      <c r="BA326" s="6"/>
      <c r="BB326" s="6"/>
      <c r="BC326" s="65"/>
    </row>
    <row r="327" spans="1:55" ht="28.8" hidden="1">
      <c r="A327" s="52" t="str">
        <f t="shared" ref="A327:A390" ca="1" si="29">IF(OR(S327&lt;$B$1,S327&gt;=TODAY()),"Fuori Range","Ok")</f>
        <v>Ok</v>
      </c>
      <c r="B327" s="53" t="str">
        <f t="shared" ref="B327:B390" si="30">IF(AND(AB327&lt;S327,AB327&lt;&gt;""),"Fuori Range",IF(AND(AB327&gt;AC327,AC327&lt;&gt;""),"Sup ITM",IF(AND(AC327&lt;&gt;"",AB327=""),"Assente","Ok")))</f>
        <v>Ok</v>
      </c>
      <c r="C327" s="53" t="str">
        <f t="shared" ref="C327:C390" ca="1" si="31">IF(AND(AC327&lt;AB327,AC327&lt;&gt;""),"Inf Avvio",IF(AC327&gt;TODAY(),"Errore","Ok"))</f>
        <v>Ok</v>
      </c>
      <c r="D327" s="54">
        <f t="shared" ref="D327:D390" si="32">MAX(AC327,AH327,AL327)</f>
        <v>43607</v>
      </c>
      <c r="E327" s="196"/>
      <c r="F327" s="130">
        <v>970</v>
      </c>
      <c r="G327" s="32" t="s">
        <v>1786</v>
      </c>
      <c r="H327" s="91" t="s">
        <v>57</v>
      </c>
      <c r="I327" s="5" t="s">
        <v>58</v>
      </c>
      <c r="J327" s="2" t="s">
        <v>59</v>
      </c>
      <c r="K327" s="6" t="s">
        <v>210</v>
      </c>
      <c r="L327" s="79" t="s">
        <v>1787</v>
      </c>
      <c r="M327" s="66"/>
      <c r="N327" s="10" t="s">
        <v>124</v>
      </c>
      <c r="O327" s="25" t="s">
        <v>103</v>
      </c>
      <c r="P327" s="55" t="s">
        <v>65</v>
      </c>
      <c r="Q327" s="55" t="s">
        <v>1788</v>
      </c>
      <c r="R327" s="86" t="s">
        <v>1789</v>
      </c>
      <c r="S327" s="56">
        <v>43592</v>
      </c>
      <c r="T327" s="56">
        <v>43592</v>
      </c>
      <c r="U327" s="174" t="s">
        <v>66</v>
      </c>
      <c r="V327" s="178" t="s">
        <v>67</v>
      </c>
      <c r="W327" s="180"/>
      <c r="X327" s="146" t="s">
        <v>168</v>
      </c>
      <c r="Y327" s="146"/>
      <c r="Z327" s="146"/>
      <c r="AA327" s="88" t="s">
        <v>1790</v>
      </c>
      <c r="AB327" s="59">
        <v>43595</v>
      </c>
      <c r="AC327" s="6">
        <v>43607</v>
      </c>
      <c r="AD327" s="6" t="s">
        <v>70</v>
      </c>
      <c r="AE327" s="61"/>
      <c r="AF327" s="6"/>
      <c r="AG327" s="6"/>
      <c r="AH327" s="9"/>
      <c r="AI327" s="6"/>
      <c r="AJ327" s="63"/>
      <c r="AK327" s="63"/>
      <c r="AL327" s="62"/>
      <c r="AM327" s="62"/>
      <c r="AN327" s="62"/>
      <c r="AO327" s="62"/>
      <c r="AP327" s="62"/>
      <c r="AQ327" s="11"/>
      <c r="AR327" s="59"/>
      <c r="AS327" s="59"/>
      <c r="AT327" s="6"/>
      <c r="AU327" s="6"/>
      <c r="AV327" s="6"/>
      <c r="AW327" s="6"/>
      <c r="AX327" s="6"/>
      <c r="AY327" s="6"/>
      <c r="AZ327" s="64"/>
      <c r="BA327" s="6"/>
      <c r="BB327" s="6"/>
      <c r="BC327" s="65"/>
    </row>
    <row r="328" spans="1:55" ht="86.4" hidden="1">
      <c r="A328" s="52" t="str">
        <f t="shared" ca="1" si="29"/>
        <v>Ok</v>
      </c>
      <c r="B328" s="53" t="str">
        <f t="shared" si="30"/>
        <v>Ok</v>
      </c>
      <c r="C328" s="53" t="str">
        <f t="shared" ca="1" si="31"/>
        <v>Ok</v>
      </c>
      <c r="D328" s="54">
        <f t="shared" si="32"/>
        <v>43866</v>
      </c>
      <c r="E328" s="196"/>
      <c r="F328" s="130">
        <v>974</v>
      </c>
      <c r="G328" s="32" t="s">
        <v>1791</v>
      </c>
      <c r="H328" s="91" t="s">
        <v>57</v>
      </c>
      <c r="I328" s="5" t="s">
        <v>83</v>
      </c>
      <c r="J328" s="2" t="s">
        <v>84</v>
      </c>
      <c r="K328" s="6" t="s">
        <v>255</v>
      </c>
      <c r="L328" s="79" t="s">
        <v>1792</v>
      </c>
      <c r="M328" s="66"/>
      <c r="N328" s="10" t="s">
        <v>63</v>
      </c>
      <c r="O328" s="25" t="s">
        <v>1793</v>
      </c>
      <c r="P328" s="55" t="s">
        <v>245</v>
      </c>
      <c r="Q328" s="55" t="s">
        <v>1794</v>
      </c>
      <c r="R328" s="86" t="s">
        <v>1795</v>
      </c>
      <c r="S328" s="56">
        <v>43592</v>
      </c>
      <c r="T328" s="56">
        <v>43864</v>
      </c>
      <c r="U328" s="174" t="s">
        <v>66</v>
      </c>
      <c r="V328" s="178" t="s">
        <v>91</v>
      </c>
      <c r="W328" s="180" t="s">
        <v>237</v>
      </c>
      <c r="X328" s="146" t="s">
        <v>168</v>
      </c>
      <c r="Y328" s="146"/>
      <c r="Z328" s="146"/>
      <c r="AA328" s="88" t="s">
        <v>1796</v>
      </c>
      <c r="AB328" s="59">
        <v>43595</v>
      </c>
      <c r="AC328" s="6">
        <v>43866</v>
      </c>
      <c r="AD328" s="6" t="s">
        <v>70</v>
      </c>
      <c r="AE328" s="61"/>
      <c r="AF328" s="6"/>
      <c r="AG328" s="6"/>
      <c r="AH328" s="9"/>
      <c r="AI328" s="6"/>
      <c r="AJ328" s="63"/>
      <c r="AK328" s="63"/>
      <c r="AL328" s="62"/>
      <c r="AM328" s="62"/>
      <c r="AN328" s="62"/>
      <c r="AO328" s="62"/>
      <c r="AP328" s="62"/>
      <c r="AQ328" s="11"/>
      <c r="AR328" s="59"/>
      <c r="AS328" s="59"/>
      <c r="AT328" s="6"/>
      <c r="AU328" s="6"/>
      <c r="AV328" s="6"/>
      <c r="AW328" s="6"/>
      <c r="AX328" s="6"/>
      <c r="AY328" s="6"/>
      <c r="AZ328" s="64"/>
      <c r="BA328" s="6"/>
      <c r="BB328" s="6"/>
      <c r="BC328" s="65"/>
    </row>
    <row r="329" spans="1:55" ht="72" hidden="1">
      <c r="A329" s="52" t="str">
        <f t="shared" ca="1" si="29"/>
        <v>Ok</v>
      </c>
      <c r="B329" s="53" t="str">
        <f t="shared" si="30"/>
        <v>Ok</v>
      </c>
      <c r="C329" s="53" t="str">
        <f t="shared" ca="1" si="31"/>
        <v>Ok</v>
      </c>
      <c r="D329" s="54">
        <f t="shared" si="32"/>
        <v>43607</v>
      </c>
      <c r="E329" s="196"/>
      <c r="F329" s="130">
        <v>980</v>
      </c>
      <c r="G329" s="32" t="s">
        <v>1797</v>
      </c>
      <c r="H329" s="91" t="s">
        <v>57</v>
      </c>
      <c r="I329" s="5" t="s">
        <v>83</v>
      </c>
      <c r="J329" s="2" t="s">
        <v>84</v>
      </c>
      <c r="K329" s="6" t="s">
        <v>74</v>
      </c>
      <c r="L329" s="79" t="s">
        <v>1798</v>
      </c>
      <c r="M329" s="66"/>
      <c r="N329" s="10" t="s">
        <v>63</v>
      </c>
      <c r="O329" s="25" t="s">
        <v>764</v>
      </c>
      <c r="P329" s="55" t="s">
        <v>245</v>
      </c>
      <c r="Q329" s="55" t="s">
        <v>764</v>
      </c>
      <c r="R329" s="86" t="s">
        <v>1799</v>
      </c>
      <c r="S329" s="56">
        <v>43593</v>
      </c>
      <c r="T329" s="56">
        <v>43593</v>
      </c>
      <c r="U329" s="174" t="s">
        <v>66</v>
      </c>
      <c r="V329" s="178" t="s">
        <v>91</v>
      </c>
      <c r="W329" s="180" t="s">
        <v>92</v>
      </c>
      <c r="X329" s="146" t="s">
        <v>79</v>
      </c>
      <c r="Y329" s="146"/>
      <c r="Z329" s="146"/>
      <c r="AA329" s="88" t="s">
        <v>1800</v>
      </c>
      <c r="AB329" s="59">
        <v>43595</v>
      </c>
      <c r="AC329" s="6">
        <v>43607</v>
      </c>
      <c r="AD329" s="6" t="s">
        <v>70</v>
      </c>
      <c r="AE329" s="61"/>
      <c r="AF329" s="6"/>
      <c r="AG329" s="6"/>
      <c r="AH329" s="9"/>
      <c r="AI329" s="6"/>
      <c r="AJ329" s="63"/>
      <c r="AK329" s="63"/>
      <c r="AL329" s="62"/>
      <c r="AM329" s="62"/>
      <c r="AN329" s="62"/>
      <c r="AO329" s="62"/>
      <c r="AP329" s="62"/>
      <c r="AQ329" s="11"/>
      <c r="AR329" s="59"/>
      <c r="AS329" s="59"/>
      <c r="AT329" s="6"/>
      <c r="AU329" s="6"/>
      <c r="AV329" s="6"/>
      <c r="AW329" s="6"/>
      <c r="AX329" s="6"/>
      <c r="AY329" s="6"/>
      <c r="AZ329" s="64"/>
      <c r="BA329" s="6"/>
      <c r="BB329" s="6"/>
      <c r="BC329" s="65"/>
    </row>
    <row r="330" spans="1:55" ht="43.2" hidden="1">
      <c r="A330" s="52" t="str">
        <f t="shared" ca="1" si="29"/>
        <v>Ok</v>
      </c>
      <c r="B330" s="53" t="str">
        <f t="shared" si="30"/>
        <v>Ok</v>
      </c>
      <c r="C330" s="53" t="str">
        <f t="shared" ca="1" si="31"/>
        <v>Ok</v>
      </c>
      <c r="D330" s="54">
        <f t="shared" si="32"/>
        <v>43767</v>
      </c>
      <c r="E330" s="196"/>
      <c r="F330" s="130">
        <v>358</v>
      </c>
      <c r="G330" s="32" t="s">
        <v>1801</v>
      </c>
      <c r="H330" s="91" t="s">
        <v>57</v>
      </c>
      <c r="I330" s="5" t="s">
        <v>388</v>
      </c>
      <c r="J330" s="2" t="s">
        <v>233</v>
      </c>
      <c r="K330" s="6" t="s">
        <v>188</v>
      </c>
      <c r="L330" s="79" t="s">
        <v>1802</v>
      </c>
      <c r="M330" s="66"/>
      <c r="N330" s="10" t="s">
        <v>124</v>
      </c>
      <c r="O330" s="25" t="s">
        <v>1497</v>
      </c>
      <c r="P330" s="55" t="s">
        <v>65</v>
      </c>
      <c r="Q330" s="55" t="s">
        <v>1803</v>
      </c>
      <c r="R330" s="86" t="s">
        <v>1804</v>
      </c>
      <c r="S330" s="56">
        <v>43230</v>
      </c>
      <c r="T330" s="56">
        <v>43767</v>
      </c>
      <c r="U330" s="174" t="s">
        <v>66</v>
      </c>
      <c r="V330" s="178" t="s">
        <v>67</v>
      </c>
      <c r="W330" s="180"/>
      <c r="X330" s="146" t="s">
        <v>143</v>
      </c>
      <c r="Y330" s="146"/>
      <c r="Z330" s="146"/>
      <c r="AA330" s="88" t="s">
        <v>1805</v>
      </c>
      <c r="AB330" s="59">
        <v>43601</v>
      </c>
      <c r="AC330" s="6">
        <v>43767</v>
      </c>
      <c r="AD330" s="6" t="s">
        <v>70</v>
      </c>
      <c r="AE330" s="61"/>
      <c r="AF330" s="6"/>
      <c r="AG330" s="6"/>
      <c r="AH330" s="9"/>
      <c r="AI330" s="6"/>
      <c r="AJ330" s="63"/>
      <c r="AK330" s="63"/>
      <c r="AL330" s="62"/>
      <c r="AM330" s="62"/>
      <c r="AN330" s="62"/>
      <c r="AO330" s="62"/>
      <c r="AP330" s="62"/>
      <c r="AQ330" s="11"/>
      <c r="AR330" s="59"/>
      <c r="AS330" s="59"/>
      <c r="AT330" s="6"/>
      <c r="AU330" s="6"/>
      <c r="AV330" s="6"/>
      <c r="AW330" s="6"/>
      <c r="AX330" s="6"/>
      <c r="AY330" s="6"/>
      <c r="AZ330" s="64"/>
      <c r="BA330" s="6"/>
      <c r="BB330" s="6"/>
      <c r="BC330" s="65"/>
    </row>
    <row r="331" spans="1:55" ht="115.2" hidden="1">
      <c r="A331" s="52" t="str">
        <f t="shared" ca="1" si="29"/>
        <v>Ok</v>
      </c>
      <c r="B331" s="53" t="str">
        <f t="shared" si="30"/>
        <v>Ok</v>
      </c>
      <c r="C331" s="53" t="str">
        <f t="shared" ca="1" si="31"/>
        <v>Ok</v>
      </c>
      <c r="D331" s="54">
        <f t="shared" si="32"/>
        <v>44826</v>
      </c>
      <c r="E331" s="308" t="s">
        <v>4015</v>
      </c>
      <c r="F331" s="310">
        <v>2481</v>
      </c>
      <c r="G331" s="313" t="s">
        <v>4614</v>
      </c>
      <c r="H331" s="320" t="s">
        <v>57</v>
      </c>
      <c r="I331" s="171" t="s">
        <v>801</v>
      </c>
      <c r="J331" s="326" t="s">
        <v>59</v>
      </c>
      <c r="K331" s="67" t="s">
        <v>85</v>
      </c>
      <c r="L331" s="332" t="s">
        <v>4625</v>
      </c>
      <c r="M331" s="338" t="s">
        <v>4015</v>
      </c>
      <c r="N331" s="10" t="s">
        <v>63</v>
      </c>
      <c r="O331" s="344" t="s">
        <v>4618</v>
      </c>
      <c r="P331" s="55" t="s">
        <v>165</v>
      </c>
      <c r="Q331" s="55" t="s">
        <v>4620</v>
      </c>
      <c r="R331" s="357" t="s">
        <v>4619</v>
      </c>
      <c r="S331" s="367">
        <v>44768</v>
      </c>
      <c r="T331" s="56">
        <v>44826</v>
      </c>
      <c r="U331" s="174" t="s">
        <v>100</v>
      </c>
      <c r="V331" s="197" t="s">
        <v>218</v>
      </c>
      <c r="W331" s="181"/>
      <c r="X331" s="147" t="s">
        <v>101</v>
      </c>
      <c r="Y331" s="373" t="s">
        <v>80</v>
      </c>
      <c r="Z331" s="373"/>
      <c r="AA331" s="375" t="s">
        <v>4691</v>
      </c>
      <c r="AB331" s="59">
        <v>44768</v>
      </c>
      <c r="AC331" s="6">
        <v>44826</v>
      </c>
      <c r="AD331" s="67" t="s">
        <v>70</v>
      </c>
      <c r="AE331" s="382" t="s">
        <v>4015</v>
      </c>
      <c r="AF331" s="384" t="s">
        <v>4015</v>
      </c>
      <c r="AG331" s="384" t="s">
        <v>4015</v>
      </c>
      <c r="AH331" s="384" t="s">
        <v>4015</v>
      </c>
      <c r="AI331" s="384" t="s">
        <v>4015</v>
      </c>
      <c r="AJ331" s="387" t="s">
        <v>4015</v>
      </c>
      <c r="AK331" s="387" t="s">
        <v>4015</v>
      </c>
      <c r="AL331" s="384" t="s">
        <v>4015</v>
      </c>
      <c r="AM331" s="384" t="s">
        <v>4015</v>
      </c>
      <c r="AN331" s="384" t="s">
        <v>4015</v>
      </c>
      <c r="AO331" s="384" t="s">
        <v>4015</v>
      </c>
      <c r="AP331" s="384" t="s">
        <v>4015</v>
      </c>
      <c r="AQ331" s="394" t="s">
        <v>4015</v>
      </c>
      <c r="AR331" s="396" t="s">
        <v>4015</v>
      </c>
      <c r="AS331" s="396" t="s">
        <v>4015</v>
      </c>
      <c r="AT331" s="384" t="s">
        <v>4015</v>
      </c>
      <c r="AU331" s="384" t="s">
        <v>4015</v>
      </c>
      <c r="AV331" s="384" t="s">
        <v>4015</v>
      </c>
      <c r="AW331" s="384" t="s">
        <v>4015</v>
      </c>
      <c r="AX331" s="384" t="s">
        <v>4015</v>
      </c>
      <c r="AY331" s="384" t="s">
        <v>4015</v>
      </c>
      <c r="AZ331" s="387" t="s">
        <v>4015</v>
      </c>
      <c r="BA331" s="384" t="s">
        <v>4015</v>
      </c>
      <c r="BB331" s="384" t="s">
        <v>4015</v>
      </c>
      <c r="BC331" s="398" t="s">
        <v>4015</v>
      </c>
    </row>
    <row r="332" spans="1:55" ht="86.4" hidden="1">
      <c r="A332" s="52" t="str">
        <f t="shared" ca="1" si="29"/>
        <v>Ok</v>
      </c>
      <c r="B332" s="53" t="str">
        <f t="shared" si="30"/>
        <v>Ok</v>
      </c>
      <c r="C332" s="53" t="str">
        <f t="shared" ca="1" si="31"/>
        <v>Ok</v>
      </c>
      <c r="D332" s="54">
        <f t="shared" si="32"/>
        <v>44816</v>
      </c>
      <c r="E332" s="308" t="s">
        <v>4015</v>
      </c>
      <c r="F332" s="310">
        <v>2474</v>
      </c>
      <c r="G332" s="313" t="s">
        <v>4575</v>
      </c>
      <c r="H332" s="320" t="s">
        <v>57</v>
      </c>
      <c r="I332" s="171" t="s">
        <v>58</v>
      </c>
      <c r="J332" s="326" t="s">
        <v>59</v>
      </c>
      <c r="K332" s="67" t="s">
        <v>162</v>
      </c>
      <c r="L332" s="332" t="s">
        <v>4590</v>
      </c>
      <c r="M332" s="338" t="s">
        <v>4015</v>
      </c>
      <c r="N332" s="10" t="s">
        <v>124</v>
      </c>
      <c r="O332" s="25" t="s">
        <v>103</v>
      </c>
      <c r="P332" s="55" t="s">
        <v>65</v>
      </c>
      <c r="Q332" s="55" t="s">
        <v>4611</v>
      </c>
      <c r="R332" s="357" t="s">
        <v>4612</v>
      </c>
      <c r="S332" s="367">
        <v>44763</v>
      </c>
      <c r="T332" s="369">
        <v>44816</v>
      </c>
      <c r="U332" s="175" t="s">
        <v>66</v>
      </c>
      <c r="V332" s="197" t="s">
        <v>218</v>
      </c>
      <c r="W332" s="181"/>
      <c r="X332" s="147" t="s">
        <v>143</v>
      </c>
      <c r="Y332" s="373" t="s">
        <v>80</v>
      </c>
      <c r="Z332" s="373"/>
      <c r="AA332" s="375" t="s">
        <v>4673</v>
      </c>
      <c r="AB332" s="59">
        <v>44763</v>
      </c>
      <c r="AC332" s="6">
        <v>44816</v>
      </c>
      <c r="AD332" s="67" t="s">
        <v>70</v>
      </c>
      <c r="AE332" s="382" t="s">
        <v>4015</v>
      </c>
      <c r="AF332" s="384" t="s">
        <v>4015</v>
      </c>
      <c r="AG332" s="384" t="s">
        <v>4015</v>
      </c>
      <c r="AH332" s="384" t="s">
        <v>4015</v>
      </c>
      <c r="AI332" s="384" t="s">
        <v>4015</v>
      </c>
      <c r="AJ332" s="387" t="s">
        <v>4015</v>
      </c>
      <c r="AK332" s="387" t="s">
        <v>4015</v>
      </c>
      <c r="AL332" s="384" t="s">
        <v>4015</v>
      </c>
      <c r="AM332" s="384" t="s">
        <v>4015</v>
      </c>
      <c r="AN332" s="384" t="s">
        <v>4015</v>
      </c>
      <c r="AO332" s="384" t="s">
        <v>4015</v>
      </c>
      <c r="AP332" s="384" t="s">
        <v>4015</v>
      </c>
      <c r="AQ332" s="394" t="s">
        <v>4015</v>
      </c>
      <c r="AR332" s="396" t="s">
        <v>4015</v>
      </c>
      <c r="AS332" s="396" t="s">
        <v>4015</v>
      </c>
      <c r="AT332" s="384" t="s">
        <v>4015</v>
      </c>
      <c r="AU332" s="384" t="s">
        <v>4015</v>
      </c>
      <c r="AV332" s="384" t="s">
        <v>4015</v>
      </c>
      <c r="AW332" s="384" t="s">
        <v>4015</v>
      </c>
      <c r="AX332" s="384" t="s">
        <v>4015</v>
      </c>
      <c r="AY332" s="384" t="s">
        <v>4015</v>
      </c>
      <c r="AZ332" s="387" t="s">
        <v>4015</v>
      </c>
      <c r="BA332" s="384" t="s">
        <v>4015</v>
      </c>
      <c r="BB332" s="384" t="s">
        <v>4015</v>
      </c>
      <c r="BC332" s="398" t="s">
        <v>4015</v>
      </c>
    </row>
    <row r="333" spans="1:55" ht="43.2" hidden="1">
      <c r="A333" s="52" t="str">
        <f t="shared" ca="1" si="29"/>
        <v>Ok</v>
      </c>
      <c r="B333" s="53" t="str">
        <f t="shared" si="30"/>
        <v>Ok</v>
      </c>
      <c r="C333" s="53" t="str">
        <f t="shared" ca="1" si="31"/>
        <v>Ok</v>
      </c>
      <c r="D333" s="54">
        <f t="shared" si="32"/>
        <v>43627</v>
      </c>
      <c r="E333" s="196"/>
      <c r="F333" s="130">
        <v>977</v>
      </c>
      <c r="G333" s="32" t="s">
        <v>1814</v>
      </c>
      <c r="H333" s="91" t="s">
        <v>57</v>
      </c>
      <c r="I333" s="5" t="s">
        <v>151</v>
      </c>
      <c r="J333" s="2" t="s">
        <v>84</v>
      </c>
      <c r="K333" s="6" t="s">
        <v>74</v>
      </c>
      <c r="L333" s="79" t="s">
        <v>1815</v>
      </c>
      <c r="M333" s="66"/>
      <c r="N333" s="10" t="s">
        <v>124</v>
      </c>
      <c r="O333" s="25" t="s">
        <v>97</v>
      </c>
      <c r="P333" s="55" t="s">
        <v>97</v>
      </c>
      <c r="Q333" s="55" t="s">
        <v>1774</v>
      </c>
      <c r="R333" s="86" t="s">
        <v>1816</v>
      </c>
      <c r="S333" s="56">
        <v>43594</v>
      </c>
      <c r="T333" s="56">
        <v>43626</v>
      </c>
      <c r="U333" s="174" t="s">
        <v>66</v>
      </c>
      <c r="V333" s="178" t="s">
        <v>91</v>
      </c>
      <c r="W333" s="180" t="s">
        <v>92</v>
      </c>
      <c r="X333" s="146" t="s">
        <v>79</v>
      </c>
      <c r="Y333" s="146"/>
      <c r="Z333" s="146"/>
      <c r="AA333" s="88" t="s">
        <v>1817</v>
      </c>
      <c r="AB333" s="59">
        <v>43608</v>
      </c>
      <c r="AC333" s="6">
        <v>43627</v>
      </c>
      <c r="AD333" s="6" t="s">
        <v>70</v>
      </c>
      <c r="AE333" s="61"/>
      <c r="AF333" s="6"/>
      <c r="AG333" s="6"/>
      <c r="AH333" s="9"/>
      <c r="AI333" s="6"/>
      <c r="AJ333" s="63"/>
      <c r="AK333" s="63"/>
      <c r="AL333" s="62"/>
      <c r="AM333" s="62"/>
      <c r="AN333" s="62"/>
      <c r="AO333" s="62"/>
      <c r="AP333" s="62"/>
      <c r="AQ333" s="11"/>
      <c r="AR333" s="59"/>
      <c r="AS333" s="59"/>
      <c r="AT333" s="6"/>
      <c r="AU333" s="6"/>
      <c r="AV333" s="6"/>
      <c r="AW333" s="6"/>
      <c r="AX333" s="6"/>
      <c r="AY333" s="6"/>
      <c r="AZ333" s="64"/>
      <c r="BA333" s="6"/>
      <c r="BB333" s="6"/>
      <c r="BC333" s="65"/>
    </row>
    <row r="334" spans="1:55" ht="28.8" hidden="1">
      <c r="A334" s="52" t="str">
        <f t="shared" ca="1" si="29"/>
        <v>Ok</v>
      </c>
      <c r="B334" s="53" t="str">
        <f t="shared" si="30"/>
        <v>Ok</v>
      </c>
      <c r="C334" s="53" t="str">
        <f t="shared" ca="1" si="31"/>
        <v>Ok</v>
      </c>
      <c r="D334" s="54">
        <f t="shared" si="32"/>
        <v>43627</v>
      </c>
      <c r="E334" s="196"/>
      <c r="F334" s="130">
        <v>987</v>
      </c>
      <c r="G334" s="32" t="s">
        <v>1818</v>
      </c>
      <c r="H334" s="91" t="s">
        <v>57</v>
      </c>
      <c r="I334" s="5" t="s">
        <v>83</v>
      </c>
      <c r="J334" s="2" t="s">
        <v>84</v>
      </c>
      <c r="K334" s="6" t="s">
        <v>162</v>
      </c>
      <c r="L334" s="79" t="s">
        <v>1819</v>
      </c>
      <c r="M334" s="66"/>
      <c r="N334" s="10" t="s">
        <v>124</v>
      </c>
      <c r="O334" s="25" t="s">
        <v>97</v>
      </c>
      <c r="P334" s="55" t="s">
        <v>97</v>
      </c>
      <c r="Q334" s="55" t="s">
        <v>1820</v>
      </c>
      <c r="R334" s="86" t="s">
        <v>1821</v>
      </c>
      <c r="S334" s="56">
        <v>43599</v>
      </c>
      <c r="T334" s="56">
        <v>43626</v>
      </c>
      <c r="U334" s="174" t="s">
        <v>66</v>
      </c>
      <c r="V334" s="178" t="s">
        <v>91</v>
      </c>
      <c r="W334" s="180" t="s">
        <v>92</v>
      </c>
      <c r="X334" s="146" t="s">
        <v>143</v>
      </c>
      <c r="Y334" s="146"/>
      <c r="Z334" s="146"/>
      <c r="AA334" s="88" t="s">
        <v>1822</v>
      </c>
      <c r="AB334" s="59">
        <v>43608</v>
      </c>
      <c r="AC334" s="6">
        <v>43627</v>
      </c>
      <c r="AD334" s="6" t="s">
        <v>70</v>
      </c>
      <c r="AE334" s="61"/>
      <c r="AF334" s="6"/>
      <c r="AG334" s="6"/>
      <c r="AH334" s="9"/>
      <c r="AI334" s="6"/>
      <c r="AJ334" s="63"/>
      <c r="AK334" s="63"/>
      <c r="AL334" s="62"/>
      <c r="AM334" s="62"/>
      <c r="AN334" s="62"/>
      <c r="AO334" s="62"/>
      <c r="AP334" s="62"/>
      <c r="AQ334" s="11"/>
      <c r="AR334" s="59"/>
      <c r="AS334" s="59"/>
      <c r="AT334" s="6"/>
      <c r="AU334" s="6"/>
      <c r="AV334" s="6"/>
      <c r="AW334" s="6"/>
      <c r="AX334" s="6"/>
      <c r="AY334" s="6"/>
      <c r="AZ334" s="64"/>
      <c r="BA334" s="6"/>
      <c r="BB334" s="6"/>
      <c r="BC334" s="65"/>
    </row>
    <row r="335" spans="1:55" ht="86.4" hidden="1">
      <c r="A335" s="52" t="str">
        <f t="shared" ca="1" si="29"/>
        <v>Ok</v>
      </c>
      <c r="B335" s="53" t="str">
        <f t="shared" si="30"/>
        <v>Ok</v>
      </c>
      <c r="C335" s="53" t="str">
        <f t="shared" ca="1" si="31"/>
        <v>Ok</v>
      </c>
      <c r="D335" s="54">
        <f t="shared" si="32"/>
        <v>43648</v>
      </c>
      <c r="E335" s="196"/>
      <c r="F335" s="130">
        <v>991</v>
      </c>
      <c r="G335" s="32" t="s">
        <v>1823</v>
      </c>
      <c r="H335" s="91" t="s">
        <v>57</v>
      </c>
      <c r="I335" s="5" t="s">
        <v>591</v>
      </c>
      <c r="J335" s="2" t="s">
        <v>506</v>
      </c>
      <c r="K335" s="6" t="s">
        <v>188</v>
      </c>
      <c r="L335" s="79" t="s">
        <v>1824</v>
      </c>
      <c r="M335" s="66"/>
      <c r="N335" s="10" t="s">
        <v>124</v>
      </c>
      <c r="O335" s="25" t="s">
        <v>1825</v>
      </c>
      <c r="P335" s="55" t="s">
        <v>88</v>
      </c>
      <c r="Q335" s="55" t="s">
        <v>1826</v>
      </c>
      <c r="R335" s="86" t="s">
        <v>1827</v>
      </c>
      <c r="S335" s="56">
        <v>43601</v>
      </c>
      <c r="T335" s="56">
        <v>43648</v>
      </c>
      <c r="U335" s="174" t="s">
        <v>66</v>
      </c>
      <c r="V335" s="178" t="s">
        <v>67</v>
      </c>
      <c r="W335" s="180"/>
      <c r="X335" s="146" t="s">
        <v>79</v>
      </c>
      <c r="Y335" s="146"/>
      <c r="Z335" s="146"/>
      <c r="AA335" s="88" t="s">
        <v>1828</v>
      </c>
      <c r="AB335" s="59">
        <v>43608</v>
      </c>
      <c r="AC335" s="6">
        <v>43648</v>
      </c>
      <c r="AD335" s="6" t="s">
        <v>70</v>
      </c>
      <c r="AE335" s="61"/>
      <c r="AF335" s="6"/>
      <c r="AG335" s="6"/>
      <c r="AH335" s="9"/>
      <c r="AI335" s="6"/>
      <c r="AJ335" s="63"/>
      <c r="AK335" s="63"/>
      <c r="AL335" s="62"/>
      <c r="AM335" s="62"/>
      <c r="AN335" s="62"/>
      <c r="AO335" s="62"/>
      <c r="AP335" s="62"/>
      <c r="AQ335" s="11"/>
      <c r="AR335" s="59"/>
      <c r="AS335" s="59"/>
      <c r="AT335" s="6"/>
      <c r="AU335" s="6"/>
      <c r="AV335" s="6"/>
      <c r="AW335" s="6"/>
      <c r="AX335" s="6"/>
      <c r="AY335" s="6"/>
      <c r="AZ335" s="64"/>
      <c r="BA335" s="6"/>
      <c r="BB335" s="6"/>
      <c r="BC335" s="65"/>
    </row>
    <row r="336" spans="1:55" ht="129.6" hidden="1">
      <c r="A336" s="52" t="str">
        <f t="shared" ca="1" si="29"/>
        <v>Ok</v>
      </c>
      <c r="B336" s="53" t="str">
        <f t="shared" si="30"/>
        <v>Ok</v>
      </c>
      <c r="C336" s="53" t="str">
        <f t="shared" ca="1" si="31"/>
        <v>Ok</v>
      </c>
      <c r="D336" s="54">
        <f t="shared" si="32"/>
        <v>44816</v>
      </c>
      <c r="E336" s="308" t="s">
        <v>4015</v>
      </c>
      <c r="F336" s="310">
        <v>2475</v>
      </c>
      <c r="G336" s="313" t="s">
        <v>4576</v>
      </c>
      <c r="H336" s="320" t="s">
        <v>57</v>
      </c>
      <c r="I336" s="171" t="s">
        <v>58</v>
      </c>
      <c r="J336" s="326" t="s">
        <v>59</v>
      </c>
      <c r="K336" s="67" t="s">
        <v>105</v>
      </c>
      <c r="L336" s="332" t="s">
        <v>4603</v>
      </c>
      <c r="M336" s="338" t="s">
        <v>4015</v>
      </c>
      <c r="N336" s="10" t="s">
        <v>124</v>
      </c>
      <c r="O336" s="344" t="s">
        <v>97</v>
      </c>
      <c r="P336" s="55" t="s">
        <v>97</v>
      </c>
      <c r="Q336" s="55" t="s">
        <v>4581</v>
      </c>
      <c r="R336" s="357" t="s">
        <v>4594</v>
      </c>
      <c r="S336" s="367">
        <v>44763</v>
      </c>
      <c r="T336" s="369">
        <v>44816</v>
      </c>
      <c r="U336" s="175" t="s">
        <v>66</v>
      </c>
      <c r="V336" s="197" t="s">
        <v>218</v>
      </c>
      <c r="W336" s="181"/>
      <c r="X336" s="147" t="s">
        <v>143</v>
      </c>
      <c r="Y336" s="373" t="s">
        <v>80</v>
      </c>
      <c r="Z336" s="373"/>
      <c r="AA336" s="375" t="s">
        <v>4671</v>
      </c>
      <c r="AB336" s="59">
        <v>44763</v>
      </c>
      <c r="AC336" s="6">
        <v>44816</v>
      </c>
      <c r="AD336" s="67" t="s">
        <v>70</v>
      </c>
      <c r="AE336" s="382" t="s">
        <v>4015</v>
      </c>
      <c r="AF336" s="384" t="s">
        <v>4015</v>
      </c>
      <c r="AG336" s="384" t="s">
        <v>4015</v>
      </c>
      <c r="AH336" s="384" t="s">
        <v>4015</v>
      </c>
      <c r="AI336" s="384" t="s">
        <v>4015</v>
      </c>
      <c r="AJ336" s="387" t="s">
        <v>4015</v>
      </c>
      <c r="AK336" s="387" t="s">
        <v>4015</v>
      </c>
      <c r="AL336" s="384" t="s">
        <v>4015</v>
      </c>
      <c r="AM336" s="384" t="s">
        <v>4015</v>
      </c>
      <c r="AN336" s="384" t="s">
        <v>4015</v>
      </c>
      <c r="AO336" s="384" t="s">
        <v>4015</v>
      </c>
      <c r="AP336" s="384" t="s">
        <v>4015</v>
      </c>
      <c r="AQ336" s="394" t="s">
        <v>4015</v>
      </c>
      <c r="AR336" s="396" t="s">
        <v>4015</v>
      </c>
      <c r="AS336" s="396" t="s">
        <v>4015</v>
      </c>
      <c r="AT336" s="384" t="s">
        <v>4015</v>
      </c>
      <c r="AU336" s="384" t="s">
        <v>4015</v>
      </c>
      <c r="AV336" s="384" t="s">
        <v>4015</v>
      </c>
      <c r="AW336" s="384" t="s">
        <v>4015</v>
      </c>
      <c r="AX336" s="384" t="s">
        <v>4015</v>
      </c>
      <c r="AY336" s="384" t="s">
        <v>4015</v>
      </c>
      <c r="AZ336" s="387" t="s">
        <v>4015</v>
      </c>
      <c r="BA336" s="384" t="s">
        <v>4015</v>
      </c>
      <c r="BB336" s="384" t="s">
        <v>4015</v>
      </c>
      <c r="BC336" s="398" t="s">
        <v>4015</v>
      </c>
    </row>
    <row r="337" spans="1:55" ht="28.8" hidden="1">
      <c r="A337" s="52" t="str">
        <f t="shared" ca="1" si="29"/>
        <v>Ok</v>
      </c>
      <c r="B337" s="53" t="str">
        <f t="shared" si="30"/>
        <v>Ok</v>
      </c>
      <c r="C337" s="53" t="str">
        <f t="shared" ca="1" si="31"/>
        <v>Ok</v>
      </c>
      <c r="D337" s="54">
        <f t="shared" si="32"/>
        <v>43627</v>
      </c>
      <c r="E337" s="196"/>
      <c r="F337" s="130">
        <v>1011</v>
      </c>
      <c r="G337" s="32" t="s">
        <v>1834</v>
      </c>
      <c r="H337" s="91" t="s">
        <v>57</v>
      </c>
      <c r="I337" s="5" t="s">
        <v>58</v>
      </c>
      <c r="J337" s="2" t="s">
        <v>59</v>
      </c>
      <c r="K337" s="6" t="s">
        <v>210</v>
      </c>
      <c r="L337" s="79" t="s">
        <v>1835</v>
      </c>
      <c r="M337" s="66"/>
      <c r="N337" s="10" t="s">
        <v>124</v>
      </c>
      <c r="O337" s="25" t="s">
        <v>97</v>
      </c>
      <c r="P337" s="55" t="s">
        <v>97</v>
      </c>
      <c r="Q337" s="55" t="s">
        <v>1836</v>
      </c>
      <c r="R337" s="86" t="s">
        <v>1837</v>
      </c>
      <c r="S337" s="56">
        <v>43606</v>
      </c>
      <c r="T337" s="56">
        <v>43626</v>
      </c>
      <c r="U337" s="174" t="s">
        <v>66</v>
      </c>
      <c r="V337" s="178" t="s">
        <v>67</v>
      </c>
      <c r="W337" s="180"/>
      <c r="X337" s="146" t="s">
        <v>79</v>
      </c>
      <c r="Y337" s="146"/>
      <c r="Z337" s="146"/>
      <c r="AA337" s="88" t="s">
        <v>1838</v>
      </c>
      <c r="AB337" s="59">
        <v>43608</v>
      </c>
      <c r="AC337" s="6">
        <v>43627</v>
      </c>
      <c r="AD337" s="6" t="s">
        <v>70</v>
      </c>
      <c r="AE337" s="61"/>
      <c r="AF337" s="6"/>
      <c r="AG337" s="6"/>
      <c r="AH337" s="9"/>
      <c r="AI337" s="6"/>
      <c r="AJ337" s="63"/>
      <c r="AK337" s="63"/>
      <c r="AL337" s="62"/>
      <c r="AM337" s="62"/>
      <c r="AN337" s="62"/>
      <c r="AO337" s="62"/>
      <c r="AP337" s="62"/>
      <c r="AQ337" s="11"/>
      <c r="AR337" s="59"/>
      <c r="AS337" s="59"/>
      <c r="AT337" s="6"/>
      <c r="AU337" s="6"/>
      <c r="AV337" s="6"/>
      <c r="AW337" s="6"/>
      <c r="AX337" s="6"/>
      <c r="AY337" s="6"/>
      <c r="AZ337" s="64"/>
      <c r="BA337" s="6"/>
      <c r="BB337" s="6"/>
      <c r="BC337" s="65"/>
    </row>
    <row r="338" spans="1:55" ht="72" hidden="1">
      <c r="A338" s="52" t="str">
        <f t="shared" ca="1" si="29"/>
        <v>Ok</v>
      </c>
      <c r="B338" s="53" t="str">
        <f t="shared" si="30"/>
        <v>Ok</v>
      </c>
      <c r="C338" s="53" t="str">
        <f t="shared" ca="1" si="31"/>
        <v>Ok</v>
      </c>
      <c r="D338" s="54">
        <f t="shared" si="32"/>
        <v>43627</v>
      </c>
      <c r="E338" s="196"/>
      <c r="F338" s="130">
        <v>1020</v>
      </c>
      <c r="G338" s="32" t="s">
        <v>1839</v>
      </c>
      <c r="H338" s="91" t="s">
        <v>57</v>
      </c>
      <c r="I338" s="5" t="s">
        <v>1366</v>
      </c>
      <c r="J338" s="2" t="s">
        <v>1367</v>
      </c>
      <c r="K338" s="6" t="s">
        <v>162</v>
      </c>
      <c r="L338" s="79" t="s">
        <v>1840</v>
      </c>
      <c r="M338" s="66"/>
      <c r="N338" s="10" t="s">
        <v>124</v>
      </c>
      <c r="O338" s="25" t="s">
        <v>97</v>
      </c>
      <c r="P338" s="55" t="s">
        <v>97</v>
      </c>
      <c r="Q338" s="55" t="s">
        <v>1841</v>
      </c>
      <c r="R338" s="86" t="s">
        <v>1842</v>
      </c>
      <c r="S338" s="56">
        <v>43605</v>
      </c>
      <c r="T338" s="56">
        <v>43626</v>
      </c>
      <c r="U338" s="174" t="s">
        <v>66</v>
      </c>
      <c r="V338" s="178" t="s">
        <v>67</v>
      </c>
      <c r="W338" s="180"/>
      <c r="X338" s="146" t="s">
        <v>168</v>
      </c>
      <c r="Y338" s="146"/>
      <c r="Z338" s="146"/>
      <c r="AA338" s="88" t="s">
        <v>1843</v>
      </c>
      <c r="AB338" s="59">
        <v>43608</v>
      </c>
      <c r="AC338" s="6">
        <v>43627</v>
      </c>
      <c r="AD338" s="6" t="s">
        <v>70</v>
      </c>
      <c r="AE338" s="61"/>
      <c r="AF338" s="6"/>
      <c r="AG338" s="6"/>
      <c r="AH338" s="9"/>
      <c r="AI338" s="6"/>
      <c r="AJ338" s="63"/>
      <c r="AK338" s="63"/>
      <c r="AL338" s="62"/>
      <c r="AM338" s="62"/>
      <c r="AN338" s="62"/>
      <c r="AO338" s="62"/>
      <c r="AP338" s="62"/>
      <c r="AQ338" s="11"/>
      <c r="AR338" s="59"/>
      <c r="AS338" s="59"/>
      <c r="AT338" s="6"/>
      <c r="AU338" s="6"/>
      <c r="AV338" s="6"/>
      <c r="AW338" s="6"/>
      <c r="AX338" s="6"/>
      <c r="AY338" s="6"/>
      <c r="AZ338" s="64"/>
      <c r="BA338" s="6"/>
      <c r="BB338" s="6"/>
      <c r="BC338" s="65"/>
    </row>
    <row r="339" spans="1:55" ht="57.6" hidden="1">
      <c r="A339" s="52" t="str">
        <f t="shared" ca="1" si="29"/>
        <v>Ok</v>
      </c>
      <c r="B339" s="53" t="str">
        <f t="shared" si="30"/>
        <v>Ok</v>
      </c>
      <c r="C339" s="53" t="str">
        <f t="shared" ca="1" si="31"/>
        <v>Ok</v>
      </c>
      <c r="D339" s="54">
        <f t="shared" si="32"/>
        <v>43648</v>
      </c>
      <c r="E339" s="196"/>
      <c r="F339" s="130">
        <v>1021</v>
      </c>
      <c r="G339" s="32" t="s">
        <v>1844</v>
      </c>
      <c r="H339" s="91" t="s">
        <v>57</v>
      </c>
      <c r="I339" s="5" t="s">
        <v>58</v>
      </c>
      <c r="J339" s="2" t="s">
        <v>59</v>
      </c>
      <c r="K339" s="6" t="s">
        <v>188</v>
      </c>
      <c r="L339" s="79" t="s">
        <v>1845</v>
      </c>
      <c r="M339" s="66"/>
      <c r="N339" s="10" t="s">
        <v>63</v>
      </c>
      <c r="O339" s="25" t="s">
        <v>479</v>
      </c>
      <c r="P339" s="55" t="s">
        <v>65</v>
      </c>
      <c r="Q339" s="55" t="s">
        <v>889</v>
      </c>
      <c r="R339" s="86" t="s">
        <v>1846</v>
      </c>
      <c r="S339" s="56">
        <v>43602</v>
      </c>
      <c r="T339" s="56">
        <v>43648</v>
      </c>
      <c r="U339" s="174" t="s">
        <v>66</v>
      </c>
      <c r="V339" s="178" t="s">
        <v>67</v>
      </c>
      <c r="W339" s="180"/>
      <c r="X339" s="146" t="s">
        <v>79</v>
      </c>
      <c r="Y339" s="146"/>
      <c r="Z339" s="146"/>
      <c r="AA339" s="88" t="s">
        <v>1847</v>
      </c>
      <c r="AB339" s="59">
        <v>43608</v>
      </c>
      <c r="AC339" s="6">
        <v>43648</v>
      </c>
      <c r="AD339" s="6" t="s">
        <v>70</v>
      </c>
      <c r="AE339" s="61"/>
      <c r="AF339" s="6"/>
      <c r="AG339" s="6"/>
      <c r="AH339" s="9"/>
      <c r="AI339" s="6"/>
      <c r="AJ339" s="63"/>
      <c r="AK339" s="63"/>
      <c r="AL339" s="62"/>
      <c r="AM339" s="62"/>
      <c r="AN339" s="62"/>
      <c r="AO339" s="62"/>
      <c r="AP339" s="62"/>
      <c r="AQ339" s="11"/>
      <c r="AR339" s="59"/>
      <c r="AS339" s="59"/>
      <c r="AT339" s="6"/>
      <c r="AU339" s="6"/>
      <c r="AV339" s="6"/>
      <c r="AW339" s="6"/>
      <c r="AX339" s="6"/>
      <c r="AY339" s="6"/>
      <c r="AZ339" s="64"/>
      <c r="BA339" s="6"/>
      <c r="BB339" s="6"/>
      <c r="BC339" s="65"/>
    </row>
    <row r="340" spans="1:55" ht="144" hidden="1">
      <c r="A340" s="52" t="str">
        <f t="shared" ca="1" si="29"/>
        <v>Ok</v>
      </c>
      <c r="B340" s="53" t="str">
        <f t="shared" si="30"/>
        <v>Ok</v>
      </c>
      <c r="C340" s="53" t="str">
        <f t="shared" ca="1" si="31"/>
        <v>Ok</v>
      </c>
      <c r="D340" s="54">
        <f t="shared" si="32"/>
        <v>44802</v>
      </c>
      <c r="E340" s="308" t="s">
        <v>4015</v>
      </c>
      <c r="F340" s="310">
        <v>2432</v>
      </c>
      <c r="G340" s="313" t="s">
        <v>4438</v>
      </c>
      <c r="H340" s="320" t="s">
        <v>57</v>
      </c>
      <c r="I340" s="171" t="s">
        <v>146</v>
      </c>
      <c r="J340" s="326" t="s">
        <v>59</v>
      </c>
      <c r="K340" s="67" t="s">
        <v>74</v>
      </c>
      <c r="L340" s="332" t="s">
        <v>4442</v>
      </c>
      <c r="M340" s="338" t="s">
        <v>4015</v>
      </c>
      <c r="N340" s="10" t="s">
        <v>63</v>
      </c>
      <c r="O340" s="25" t="s">
        <v>3764</v>
      </c>
      <c r="P340" s="55" t="s">
        <v>88</v>
      </c>
      <c r="Q340" s="55" t="s">
        <v>5237</v>
      </c>
      <c r="R340" s="355" t="s">
        <v>3765</v>
      </c>
      <c r="S340" s="367">
        <v>44733</v>
      </c>
      <c r="T340" s="56">
        <v>44802</v>
      </c>
      <c r="U340" s="175" t="s">
        <v>100</v>
      </c>
      <c r="V340" s="197" t="s">
        <v>218</v>
      </c>
      <c r="W340" s="181"/>
      <c r="X340" s="147" t="s">
        <v>143</v>
      </c>
      <c r="Y340" s="373" t="s">
        <v>80</v>
      </c>
      <c r="Z340" s="373"/>
      <c r="AA340" s="375" t="s">
        <v>4629</v>
      </c>
      <c r="AB340" s="59">
        <v>44733</v>
      </c>
      <c r="AC340" s="6">
        <v>44802</v>
      </c>
      <c r="AD340" s="67" t="s">
        <v>70</v>
      </c>
      <c r="AE340" s="382" t="s">
        <v>4015</v>
      </c>
      <c r="AF340" s="384" t="s">
        <v>4015</v>
      </c>
      <c r="AG340" s="384" t="s">
        <v>4015</v>
      </c>
      <c r="AH340" s="384" t="s">
        <v>4015</v>
      </c>
      <c r="AI340" s="384" t="s">
        <v>4015</v>
      </c>
      <c r="AJ340" s="387" t="s">
        <v>4015</v>
      </c>
      <c r="AK340" s="387" t="s">
        <v>4015</v>
      </c>
      <c r="AL340" s="384" t="s">
        <v>4015</v>
      </c>
      <c r="AM340" s="384" t="s">
        <v>4015</v>
      </c>
      <c r="AN340" s="384" t="s">
        <v>4015</v>
      </c>
      <c r="AO340" s="384" t="s">
        <v>4015</v>
      </c>
      <c r="AP340" s="384" t="s">
        <v>4015</v>
      </c>
      <c r="AQ340" s="394" t="s">
        <v>4015</v>
      </c>
      <c r="AR340" s="396" t="s">
        <v>4015</v>
      </c>
      <c r="AS340" s="396" t="s">
        <v>4015</v>
      </c>
      <c r="AT340" s="384" t="s">
        <v>4015</v>
      </c>
      <c r="AU340" s="384" t="s">
        <v>4015</v>
      </c>
      <c r="AV340" s="384" t="s">
        <v>4015</v>
      </c>
      <c r="AW340" s="384" t="s">
        <v>4015</v>
      </c>
      <c r="AX340" s="384" t="s">
        <v>4015</v>
      </c>
      <c r="AY340" s="384" t="s">
        <v>4015</v>
      </c>
      <c r="AZ340" s="387" t="s">
        <v>4015</v>
      </c>
      <c r="BA340" s="384" t="s">
        <v>4015</v>
      </c>
      <c r="BB340" s="384" t="s">
        <v>4015</v>
      </c>
      <c r="BC340" s="398" t="s">
        <v>4015</v>
      </c>
    </row>
    <row r="341" spans="1:55" ht="28.8" hidden="1">
      <c r="A341" s="52" t="str">
        <f t="shared" ca="1" si="29"/>
        <v>Ok</v>
      </c>
      <c r="B341" s="53" t="str">
        <f t="shared" si="30"/>
        <v>Ok</v>
      </c>
      <c r="C341" s="53" t="str">
        <f t="shared" ca="1" si="31"/>
        <v>Ok</v>
      </c>
      <c r="D341" s="54">
        <f t="shared" si="32"/>
        <v>43627</v>
      </c>
      <c r="E341" s="196"/>
      <c r="F341" s="130">
        <v>1026</v>
      </c>
      <c r="G341" s="32" t="s">
        <v>1851</v>
      </c>
      <c r="H341" s="91" t="s">
        <v>159</v>
      </c>
      <c r="I341" s="5" t="s">
        <v>1852</v>
      </c>
      <c r="J341" s="2" t="s">
        <v>645</v>
      </c>
      <c r="K341" s="6" t="s">
        <v>210</v>
      </c>
      <c r="L341" s="79" t="s">
        <v>1853</v>
      </c>
      <c r="M341" s="66"/>
      <c r="N341" s="10" t="s">
        <v>124</v>
      </c>
      <c r="O341" s="25" t="s">
        <v>97</v>
      </c>
      <c r="P341" s="55" t="s">
        <v>97</v>
      </c>
      <c r="Q341" s="55" t="s">
        <v>1854</v>
      </c>
      <c r="R341" s="86" t="s">
        <v>1855</v>
      </c>
      <c r="S341" s="56">
        <v>43612</v>
      </c>
      <c r="T341" s="56">
        <v>43626</v>
      </c>
      <c r="U341" s="174" t="s">
        <v>66</v>
      </c>
      <c r="V341" s="178" t="s">
        <v>67</v>
      </c>
      <c r="W341" s="180"/>
      <c r="X341" s="146" t="s">
        <v>168</v>
      </c>
      <c r="Y341" s="146"/>
      <c r="Z341" s="146"/>
      <c r="AA341" s="88" t="s">
        <v>1856</v>
      </c>
      <c r="AB341" s="59">
        <v>43616</v>
      </c>
      <c r="AC341" s="6">
        <v>43627</v>
      </c>
      <c r="AD341" s="6" t="s">
        <v>70</v>
      </c>
      <c r="AE341" s="61"/>
      <c r="AF341" s="6"/>
      <c r="AG341" s="6"/>
      <c r="AH341" s="9"/>
      <c r="AI341" s="6"/>
      <c r="AJ341" s="63"/>
      <c r="AK341" s="63"/>
      <c r="AL341" s="62"/>
      <c r="AM341" s="62"/>
      <c r="AN341" s="62"/>
      <c r="AO341" s="62"/>
      <c r="AP341" s="62"/>
      <c r="AQ341" s="11"/>
      <c r="AR341" s="59"/>
      <c r="AS341" s="59"/>
      <c r="AT341" s="6"/>
      <c r="AU341" s="6"/>
      <c r="AV341" s="6"/>
      <c r="AW341" s="6"/>
      <c r="AX341" s="6"/>
      <c r="AY341" s="6"/>
      <c r="AZ341" s="64"/>
      <c r="BA341" s="6"/>
      <c r="BB341" s="6"/>
      <c r="BC341" s="65"/>
    </row>
    <row r="342" spans="1:55" ht="57.6" hidden="1">
      <c r="A342" s="52" t="str">
        <f t="shared" ca="1" si="29"/>
        <v>Ok</v>
      </c>
      <c r="B342" s="53" t="str">
        <f t="shared" si="30"/>
        <v>Ok</v>
      </c>
      <c r="C342" s="53" t="str">
        <f t="shared" ca="1" si="31"/>
        <v>Ok</v>
      </c>
      <c r="D342" s="54">
        <f t="shared" si="32"/>
        <v>43641</v>
      </c>
      <c r="E342" s="196"/>
      <c r="F342" s="130">
        <v>1028</v>
      </c>
      <c r="G342" s="32" t="s">
        <v>1857</v>
      </c>
      <c r="H342" s="91" t="s">
        <v>57</v>
      </c>
      <c r="I342" s="5" t="s">
        <v>1858</v>
      </c>
      <c r="J342" s="2" t="s">
        <v>1859</v>
      </c>
      <c r="K342" s="6" t="s">
        <v>210</v>
      </c>
      <c r="L342" s="79" t="s">
        <v>1860</v>
      </c>
      <c r="M342" s="66"/>
      <c r="N342" s="10" t="s">
        <v>124</v>
      </c>
      <c r="O342" s="25" t="s">
        <v>1861</v>
      </c>
      <c r="P342" s="55" t="s">
        <v>88</v>
      </c>
      <c r="Q342" s="55" t="s">
        <v>1861</v>
      </c>
      <c r="R342" s="86" t="s">
        <v>1862</v>
      </c>
      <c r="S342" s="56">
        <v>43614</v>
      </c>
      <c r="T342" s="56">
        <v>43636</v>
      </c>
      <c r="U342" s="174" t="s">
        <v>66</v>
      </c>
      <c r="V342" s="178" t="s">
        <v>67</v>
      </c>
      <c r="W342" s="180"/>
      <c r="X342" s="146" t="s">
        <v>168</v>
      </c>
      <c r="Y342" s="146"/>
      <c r="Z342" s="146"/>
      <c r="AA342" s="88" t="s">
        <v>1863</v>
      </c>
      <c r="AB342" s="59">
        <v>43616</v>
      </c>
      <c r="AC342" s="6">
        <v>43641</v>
      </c>
      <c r="AD342" s="6" t="s">
        <v>70</v>
      </c>
      <c r="AE342" s="61"/>
      <c r="AF342" s="6"/>
      <c r="AG342" s="6"/>
      <c r="AH342" s="9"/>
      <c r="AI342" s="6"/>
      <c r="AJ342" s="63"/>
      <c r="AK342" s="63"/>
      <c r="AL342" s="62"/>
      <c r="AM342" s="62"/>
      <c r="AN342" s="62"/>
      <c r="AO342" s="62"/>
      <c r="AP342" s="62"/>
      <c r="AQ342" s="11"/>
      <c r="AR342" s="59"/>
      <c r="AS342" s="59"/>
      <c r="AT342" s="6"/>
      <c r="AU342" s="6"/>
      <c r="AV342" s="6"/>
      <c r="AW342" s="6"/>
      <c r="AX342" s="6"/>
      <c r="AY342" s="6"/>
      <c r="AZ342" s="64"/>
      <c r="BA342" s="6"/>
      <c r="BB342" s="6"/>
      <c r="BC342" s="65"/>
    </row>
    <row r="343" spans="1:55" ht="331.2" hidden="1">
      <c r="A343" s="52" t="str">
        <f t="shared" ca="1" si="29"/>
        <v>Ok</v>
      </c>
      <c r="B343" s="53" t="str">
        <f t="shared" si="30"/>
        <v>Ok</v>
      </c>
      <c r="C343" s="53" t="str">
        <f t="shared" ca="1" si="31"/>
        <v>Ok</v>
      </c>
      <c r="D343" s="54">
        <f t="shared" si="32"/>
        <v>45327</v>
      </c>
      <c r="E343" s="196"/>
      <c r="F343" s="130">
        <v>1030</v>
      </c>
      <c r="G343" s="32" t="s">
        <v>1864</v>
      </c>
      <c r="H343" s="91" t="s">
        <v>57</v>
      </c>
      <c r="I343" s="5" t="s">
        <v>858</v>
      </c>
      <c r="J343" s="2" t="s">
        <v>122</v>
      </c>
      <c r="K343" s="6" t="s">
        <v>74</v>
      </c>
      <c r="L343" s="79" t="s">
        <v>6387</v>
      </c>
      <c r="M343" s="66"/>
      <c r="N343" s="10" t="s">
        <v>63</v>
      </c>
      <c r="O343" s="25" t="s">
        <v>1865</v>
      </c>
      <c r="P343" s="55" t="s">
        <v>165</v>
      </c>
      <c r="Q343" s="55" t="s">
        <v>1866</v>
      </c>
      <c r="R343" s="86" t="s">
        <v>1867</v>
      </c>
      <c r="S343" s="56">
        <v>43614</v>
      </c>
      <c r="T343" s="56">
        <v>45327</v>
      </c>
      <c r="U343" s="175" t="s">
        <v>66</v>
      </c>
      <c r="V343" s="178" t="s">
        <v>218</v>
      </c>
      <c r="W343" s="180"/>
      <c r="X343" s="146" t="s">
        <v>101</v>
      </c>
      <c r="Y343" s="146"/>
      <c r="Z343" s="146"/>
      <c r="AA343" s="88" t="s">
        <v>6411</v>
      </c>
      <c r="AB343" s="59">
        <v>43616</v>
      </c>
      <c r="AC343" s="67">
        <v>45327</v>
      </c>
      <c r="AD343" s="283" t="s">
        <v>70</v>
      </c>
      <c r="AE343" s="61"/>
      <c r="AF343" s="6"/>
      <c r="AG343" s="6"/>
      <c r="AH343" s="9"/>
      <c r="AI343" s="6"/>
      <c r="AJ343" s="63"/>
      <c r="AK343" s="63"/>
      <c r="AL343" s="62"/>
      <c r="AM343" s="62"/>
      <c r="AN343" s="62"/>
      <c r="AO343" s="62"/>
      <c r="AP343" s="62"/>
      <c r="AQ343" s="11"/>
      <c r="AR343" s="59"/>
      <c r="AS343" s="59"/>
      <c r="AT343" s="6"/>
      <c r="AU343" s="6"/>
      <c r="AV343" s="6"/>
      <c r="AW343" s="6"/>
      <c r="AX343" s="6"/>
      <c r="AY343" s="6"/>
      <c r="AZ343" s="64"/>
      <c r="BA343" s="6"/>
      <c r="BB343" s="6"/>
      <c r="BC343" s="65"/>
    </row>
    <row r="344" spans="1:55" ht="86.4" hidden="1">
      <c r="A344" s="52" t="str">
        <f t="shared" ca="1" si="29"/>
        <v>Ok</v>
      </c>
      <c r="B344" s="53" t="str">
        <f t="shared" si="30"/>
        <v>Ok</v>
      </c>
      <c r="C344" s="53" t="str">
        <f t="shared" ca="1" si="31"/>
        <v>Ok</v>
      </c>
      <c r="D344" s="54">
        <f t="shared" si="32"/>
        <v>44802</v>
      </c>
      <c r="E344" s="308" t="s">
        <v>4015</v>
      </c>
      <c r="F344" s="310">
        <v>2479</v>
      </c>
      <c r="G344" s="313" t="s">
        <v>4579</v>
      </c>
      <c r="H344" s="320" t="s">
        <v>57</v>
      </c>
      <c r="I344" s="171" t="s">
        <v>1734</v>
      </c>
      <c r="J344" s="326" t="s">
        <v>260</v>
      </c>
      <c r="K344" s="67" t="s">
        <v>545</v>
      </c>
      <c r="L344" s="332" t="s">
        <v>4602</v>
      </c>
      <c r="M344" s="338" t="s">
        <v>4015</v>
      </c>
      <c r="N344" s="10" t="s">
        <v>124</v>
      </c>
      <c r="O344" s="344" t="s">
        <v>97</v>
      </c>
      <c r="P344" s="55" t="s">
        <v>97</v>
      </c>
      <c r="Q344" s="55" t="s">
        <v>4583</v>
      </c>
      <c r="R344" s="357" t="s">
        <v>4599</v>
      </c>
      <c r="S344" s="367">
        <v>44764</v>
      </c>
      <c r="T344" s="369">
        <v>44802</v>
      </c>
      <c r="U344" s="175" t="s">
        <v>66</v>
      </c>
      <c r="V344" s="197" t="s">
        <v>218</v>
      </c>
      <c r="W344" s="181"/>
      <c r="X344" s="147" t="s">
        <v>143</v>
      </c>
      <c r="Y344" s="373" t="s">
        <v>80</v>
      </c>
      <c r="Z344" s="373"/>
      <c r="AA344" s="375" t="s">
        <v>4630</v>
      </c>
      <c r="AB344" s="59">
        <v>44764</v>
      </c>
      <c r="AC344" s="6">
        <v>44802</v>
      </c>
      <c r="AD344" s="67" t="s">
        <v>70</v>
      </c>
      <c r="AE344" s="382" t="s">
        <v>4015</v>
      </c>
      <c r="AF344" s="384" t="s">
        <v>4015</v>
      </c>
      <c r="AG344" s="384" t="s">
        <v>4015</v>
      </c>
      <c r="AH344" s="384" t="s">
        <v>4015</v>
      </c>
      <c r="AI344" s="384" t="s">
        <v>4015</v>
      </c>
      <c r="AJ344" s="387" t="s">
        <v>4015</v>
      </c>
      <c r="AK344" s="387" t="s">
        <v>4015</v>
      </c>
      <c r="AL344" s="384" t="s">
        <v>4015</v>
      </c>
      <c r="AM344" s="384" t="s">
        <v>4015</v>
      </c>
      <c r="AN344" s="384" t="s">
        <v>4015</v>
      </c>
      <c r="AO344" s="384" t="s">
        <v>4015</v>
      </c>
      <c r="AP344" s="384" t="s">
        <v>4015</v>
      </c>
      <c r="AQ344" s="394" t="s">
        <v>4015</v>
      </c>
      <c r="AR344" s="396" t="s">
        <v>4015</v>
      </c>
      <c r="AS344" s="396" t="s">
        <v>4015</v>
      </c>
      <c r="AT344" s="384" t="s">
        <v>4015</v>
      </c>
      <c r="AU344" s="384" t="s">
        <v>4015</v>
      </c>
      <c r="AV344" s="384" t="s">
        <v>4015</v>
      </c>
      <c r="AW344" s="384" t="s">
        <v>4015</v>
      </c>
      <c r="AX344" s="384" t="s">
        <v>4015</v>
      </c>
      <c r="AY344" s="384" t="s">
        <v>4015</v>
      </c>
      <c r="AZ344" s="387" t="s">
        <v>4015</v>
      </c>
      <c r="BA344" s="384" t="s">
        <v>4015</v>
      </c>
      <c r="BB344" s="384" t="s">
        <v>4015</v>
      </c>
      <c r="BC344" s="398" t="s">
        <v>4015</v>
      </c>
    </row>
    <row r="345" spans="1:55" ht="158.4" hidden="1">
      <c r="A345" s="52" t="str">
        <f t="shared" ca="1" si="29"/>
        <v>Ok</v>
      </c>
      <c r="B345" s="53" t="str">
        <f t="shared" si="30"/>
        <v>Ok</v>
      </c>
      <c r="C345" s="53" t="str">
        <f t="shared" ca="1" si="31"/>
        <v>Ok</v>
      </c>
      <c r="D345" s="54">
        <f t="shared" si="32"/>
        <v>44455</v>
      </c>
      <c r="E345" s="196"/>
      <c r="F345" s="130">
        <v>1045</v>
      </c>
      <c r="G345" s="32" t="s">
        <v>1873</v>
      </c>
      <c r="H345" s="91" t="s">
        <v>57</v>
      </c>
      <c r="I345" s="5" t="s">
        <v>121</v>
      </c>
      <c r="J345" s="2" t="s">
        <v>122</v>
      </c>
      <c r="K345" s="6" t="s">
        <v>545</v>
      </c>
      <c r="L345" s="79" t="s">
        <v>1874</v>
      </c>
      <c r="M345" s="66"/>
      <c r="N345" s="10" t="s">
        <v>63</v>
      </c>
      <c r="O345" s="25" t="s">
        <v>694</v>
      </c>
      <c r="P345" s="55" t="s">
        <v>245</v>
      </c>
      <c r="Q345" s="55" t="s">
        <v>1875</v>
      </c>
      <c r="R345" s="86" t="s">
        <v>1876</v>
      </c>
      <c r="S345" s="56">
        <v>43621</v>
      </c>
      <c r="T345" s="56">
        <v>44455</v>
      </c>
      <c r="U345" s="174" t="s">
        <v>66</v>
      </c>
      <c r="V345" s="178" t="s">
        <v>218</v>
      </c>
      <c r="W345" s="180"/>
      <c r="X345" s="146" t="s">
        <v>93</v>
      </c>
      <c r="Y345" s="146"/>
      <c r="Z345" s="146"/>
      <c r="AA345" s="88" t="s">
        <v>1877</v>
      </c>
      <c r="AB345" s="59">
        <v>43623</v>
      </c>
      <c r="AC345" s="6">
        <v>44455</v>
      </c>
      <c r="AD345" s="6" t="s">
        <v>70</v>
      </c>
      <c r="AE345" s="61"/>
      <c r="AF345" s="6"/>
      <c r="AG345" s="6"/>
      <c r="AH345" s="9"/>
      <c r="AI345" s="6"/>
      <c r="AJ345" s="63"/>
      <c r="AK345" s="63"/>
      <c r="AL345" s="62"/>
      <c r="AM345" s="62"/>
      <c r="AN345" s="62"/>
      <c r="AO345" s="62"/>
      <c r="AP345" s="62"/>
      <c r="AQ345" s="11"/>
      <c r="AR345" s="59"/>
      <c r="AS345" s="59"/>
      <c r="AT345" s="6"/>
      <c r="AU345" s="6"/>
      <c r="AV345" s="6"/>
      <c r="AW345" s="6"/>
      <c r="AX345" s="6"/>
      <c r="AY345" s="6"/>
      <c r="AZ345" s="64"/>
      <c r="BA345" s="6"/>
      <c r="BB345" s="6"/>
      <c r="BC345" s="65"/>
    </row>
    <row r="346" spans="1:55" ht="100.8" hidden="1">
      <c r="A346" s="52" t="str">
        <f t="shared" ca="1" si="29"/>
        <v>Ok</v>
      </c>
      <c r="B346" s="53" t="str">
        <f t="shared" si="30"/>
        <v>Ok</v>
      </c>
      <c r="C346" s="53" t="str">
        <f t="shared" ca="1" si="31"/>
        <v>Ok</v>
      </c>
      <c r="D346" s="54">
        <f t="shared" si="32"/>
        <v>44802</v>
      </c>
      <c r="E346" s="308" t="s">
        <v>4015</v>
      </c>
      <c r="F346" s="310">
        <v>2482</v>
      </c>
      <c r="G346" s="313" t="s">
        <v>4615</v>
      </c>
      <c r="H346" s="320" t="s">
        <v>57</v>
      </c>
      <c r="I346" s="171" t="s">
        <v>58</v>
      </c>
      <c r="J346" s="326" t="s">
        <v>59</v>
      </c>
      <c r="K346" s="67" t="s">
        <v>210</v>
      </c>
      <c r="L346" s="332" t="s">
        <v>4626</v>
      </c>
      <c r="M346" s="338" t="s">
        <v>4015</v>
      </c>
      <c r="N346" s="10" t="s">
        <v>124</v>
      </c>
      <c r="O346" s="344" t="s">
        <v>4617</v>
      </c>
      <c r="P346" s="55" t="s">
        <v>245</v>
      </c>
      <c r="Q346" s="55" t="s">
        <v>4622</v>
      </c>
      <c r="R346" s="357" t="s">
        <v>4621</v>
      </c>
      <c r="S346" s="367">
        <v>44768</v>
      </c>
      <c r="T346" s="369">
        <v>44802</v>
      </c>
      <c r="U346" s="175" t="s">
        <v>66</v>
      </c>
      <c r="V346" s="197" t="s">
        <v>218</v>
      </c>
      <c r="W346" s="181"/>
      <c r="X346" s="147" t="s">
        <v>156</v>
      </c>
      <c r="Y346" s="373" t="s">
        <v>80</v>
      </c>
      <c r="Z346" s="373"/>
      <c r="AA346" s="375" t="s">
        <v>4628</v>
      </c>
      <c r="AB346" s="59">
        <v>44768</v>
      </c>
      <c r="AC346" s="6">
        <v>44802</v>
      </c>
      <c r="AD346" s="67" t="s">
        <v>70</v>
      </c>
      <c r="AE346" s="382" t="s">
        <v>4015</v>
      </c>
      <c r="AF346" s="384" t="s">
        <v>4015</v>
      </c>
      <c r="AG346" s="384" t="s">
        <v>4015</v>
      </c>
      <c r="AH346" s="384" t="s">
        <v>4015</v>
      </c>
      <c r="AI346" s="384" t="s">
        <v>4015</v>
      </c>
      <c r="AJ346" s="387" t="s">
        <v>4015</v>
      </c>
      <c r="AK346" s="387" t="s">
        <v>4015</v>
      </c>
      <c r="AL346" s="384" t="s">
        <v>4015</v>
      </c>
      <c r="AM346" s="384" t="s">
        <v>4015</v>
      </c>
      <c r="AN346" s="384" t="s">
        <v>4015</v>
      </c>
      <c r="AO346" s="384" t="s">
        <v>4015</v>
      </c>
      <c r="AP346" s="384" t="s">
        <v>4015</v>
      </c>
      <c r="AQ346" s="394" t="s">
        <v>4015</v>
      </c>
      <c r="AR346" s="396" t="s">
        <v>4015</v>
      </c>
      <c r="AS346" s="396" t="s">
        <v>4015</v>
      </c>
      <c r="AT346" s="384" t="s">
        <v>4015</v>
      </c>
      <c r="AU346" s="384" t="s">
        <v>4015</v>
      </c>
      <c r="AV346" s="384" t="s">
        <v>4015</v>
      </c>
      <c r="AW346" s="384" t="s">
        <v>4015</v>
      </c>
      <c r="AX346" s="384" t="s">
        <v>4015</v>
      </c>
      <c r="AY346" s="384" t="s">
        <v>4015</v>
      </c>
      <c r="AZ346" s="387" t="s">
        <v>4015</v>
      </c>
      <c r="BA346" s="384" t="s">
        <v>4015</v>
      </c>
      <c r="BB346" s="384" t="s">
        <v>4015</v>
      </c>
      <c r="BC346" s="398" t="s">
        <v>4015</v>
      </c>
    </row>
    <row r="347" spans="1:55" ht="105" hidden="1" customHeight="1">
      <c r="A347" s="52" t="str">
        <f t="shared" ca="1" si="29"/>
        <v>Ok</v>
      </c>
      <c r="B347" s="53" t="str">
        <f t="shared" si="30"/>
        <v>Ok</v>
      </c>
      <c r="C347" s="53" t="str">
        <f t="shared" ca="1" si="31"/>
        <v>Ok</v>
      </c>
      <c r="D347" s="54">
        <f t="shared" si="32"/>
        <v>44761</v>
      </c>
      <c r="E347" s="196"/>
      <c r="F347" s="131">
        <v>2196</v>
      </c>
      <c r="G347" s="33" t="s">
        <v>3751</v>
      </c>
      <c r="H347" s="91" t="s">
        <v>57</v>
      </c>
      <c r="I347" s="19" t="s">
        <v>58</v>
      </c>
      <c r="J347" s="201" t="s">
        <v>59</v>
      </c>
      <c r="K347" s="6" t="s">
        <v>74</v>
      </c>
      <c r="L347" s="127" t="s">
        <v>4329</v>
      </c>
      <c r="M347" s="68"/>
      <c r="N347" s="10" t="s">
        <v>63</v>
      </c>
      <c r="O347" s="25" t="s">
        <v>3587</v>
      </c>
      <c r="P347" s="55" t="s">
        <v>65</v>
      </c>
      <c r="Q347" s="55" t="s">
        <v>3752</v>
      </c>
      <c r="R347" s="86" t="s">
        <v>3753</v>
      </c>
      <c r="S347" s="56">
        <v>44505</v>
      </c>
      <c r="T347" s="56">
        <v>44756</v>
      </c>
      <c r="U347" s="175" t="s">
        <v>66</v>
      </c>
      <c r="V347" s="197" t="s">
        <v>218</v>
      </c>
      <c r="W347" s="181"/>
      <c r="X347" s="147" t="s">
        <v>156</v>
      </c>
      <c r="Y347" s="147"/>
      <c r="Z347" s="147"/>
      <c r="AA347" s="89" t="s">
        <v>4507</v>
      </c>
      <c r="AB347" s="59">
        <v>44505</v>
      </c>
      <c r="AC347" s="6">
        <v>44761</v>
      </c>
      <c r="AD347" s="67" t="s">
        <v>70</v>
      </c>
      <c r="AE347" s="71"/>
      <c r="AF347" s="67"/>
      <c r="AG347" s="67"/>
      <c r="AH347" s="128"/>
      <c r="AI347" s="67"/>
      <c r="AJ347" s="73"/>
      <c r="AK347" s="73"/>
      <c r="AL347" s="72"/>
      <c r="AM347" s="72"/>
      <c r="AN347" s="72"/>
      <c r="AO347" s="72"/>
      <c r="AP347" s="72"/>
      <c r="AQ347" s="12"/>
      <c r="AR347" s="70"/>
      <c r="AS347" s="70"/>
      <c r="AT347" s="67"/>
      <c r="AU347" s="67"/>
      <c r="AV347" s="67"/>
      <c r="AW347" s="67"/>
      <c r="AX347" s="67"/>
      <c r="AY347" s="67"/>
      <c r="AZ347" s="74"/>
      <c r="BA347" s="67"/>
      <c r="BB347" s="67"/>
      <c r="BC347" s="75"/>
    </row>
    <row r="348" spans="1:55" ht="28.8" hidden="1">
      <c r="A348" s="52" t="str">
        <f t="shared" ca="1" si="29"/>
        <v>Ok</v>
      </c>
      <c r="B348" s="53" t="str">
        <f t="shared" si="30"/>
        <v>Ok</v>
      </c>
      <c r="C348" s="53" t="str">
        <f t="shared" ca="1" si="31"/>
        <v>Ok</v>
      </c>
      <c r="D348" s="54">
        <f t="shared" si="32"/>
        <v>43633</v>
      </c>
      <c r="E348" s="196"/>
      <c r="F348" s="130">
        <v>1048</v>
      </c>
      <c r="G348" s="32" t="s">
        <v>1889</v>
      </c>
      <c r="H348" s="91" t="s">
        <v>57</v>
      </c>
      <c r="I348" s="5" t="s">
        <v>83</v>
      </c>
      <c r="J348" s="2" t="s">
        <v>84</v>
      </c>
      <c r="K348" s="6" t="s">
        <v>74</v>
      </c>
      <c r="L348" s="79" t="s">
        <v>1890</v>
      </c>
      <c r="M348" s="66"/>
      <c r="N348" s="10" t="s">
        <v>124</v>
      </c>
      <c r="O348" s="25" t="s">
        <v>1885</v>
      </c>
      <c r="P348" s="55" t="s">
        <v>165</v>
      </c>
      <c r="Q348" s="55" t="s">
        <v>1891</v>
      </c>
      <c r="R348" s="86" t="s">
        <v>1892</v>
      </c>
      <c r="S348" s="56">
        <v>43622</v>
      </c>
      <c r="T348" s="56">
        <v>43622</v>
      </c>
      <c r="U348" s="174" t="s">
        <v>66</v>
      </c>
      <c r="V348" s="178" t="s">
        <v>91</v>
      </c>
      <c r="W348" s="180" t="s">
        <v>92</v>
      </c>
      <c r="X348" s="146" t="s">
        <v>143</v>
      </c>
      <c r="Y348" s="146"/>
      <c r="Z348" s="146"/>
      <c r="AA348" s="88" t="s">
        <v>1893</v>
      </c>
      <c r="AB348" s="59">
        <v>43623</v>
      </c>
      <c r="AC348" s="6">
        <v>43633</v>
      </c>
      <c r="AD348" s="6" t="s">
        <v>70</v>
      </c>
      <c r="AE348" s="61"/>
      <c r="AF348" s="6"/>
      <c r="AG348" s="6"/>
      <c r="AH348" s="9"/>
      <c r="AI348" s="6"/>
      <c r="AJ348" s="63"/>
      <c r="AK348" s="63"/>
      <c r="AL348" s="62"/>
      <c r="AM348" s="62"/>
      <c r="AN348" s="62"/>
      <c r="AO348" s="62"/>
      <c r="AP348" s="62"/>
      <c r="AQ348" s="11"/>
      <c r="AR348" s="59"/>
      <c r="AS348" s="59"/>
      <c r="AT348" s="6"/>
      <c r="AU348" s="6"/>
      <c r="AV348" s="6"/>
      <c r="AW348" s="6"/>
      <c r="AX348" s="6"/>
      <c r="AY348" s="6"/>
      <c r="AZ348" s="64"/>
      <c r="BA348" s="6"/>
      <c r="BB348" s="6"/>
      <c r="BC348" s="65"/>
    </row>
    <row r="349" spans="1:55" ht="28.8" hidden="1">
      <c r="A349" s="52" t="str">
        <f t="shared" ca="1" si="29"/>
        <v>Ok</v>
      </c>
      <c r="B349" s="53" t="str">
        <f t="shared" si="30"/>
        <v>Ok</v>
      </c>
      <c r="C349" s="53" t="str">
        <f t="shared" ca="1" si="31"/>
        <v>Ok</v>
      </c>
      <c r="D349" s="54">
        <f t="shared" si="32"/>
        <v>43641</v>
      </c>
      <c r="E349" s="196"/>
      <c r="F349" s="130">
        <v>1049</v>
      </c>
      <c r="G349" s="32" t="s">
        <v>1894</v>
      </c>
      <c r="H349" s="91" t="s">
        <v>57</v>
      </c>
      <c r="I349" s="5" t="s">
        <v>83</v>
      </c>
      <c r="J349" s="2" t="s">
        <v>84</v>
      </c>
      <c r="K349" s="6" t="s">
        <v>74</v>
      </c>
      <c r="L349" s="79" t="s">
        <v>1895</v>
      </c>
      <c r="M349" s="66"/>
      <c r="N349" s="10" t="s">
        <v>124</v>
      </c>
      <c r="O349" s="25" t="s">
        <v>1885</v>
      </c>
      <c r="P349" s="55" t="s">
        <v>165</v>
      </c>
      <c r="Q349" s="55" t="s">
        <v>1896</v>
      </c>
      <c r="R349" s="86" t="s">
        <v>1897</v>
      </c>
      <c r="S349" s="56">
        <v>43622</v>
      </c>
      <c r="T349" s="56">
        <v>43635</v>
      </c>
      <c r="U349" s="174" t="s">
        <v>66</v>
      </c>
      <c r="V349" s="178" t="s">
        <v>91</v>
      </c>
      <c r="W349" s="180" t="s">
        <v>92</v>
      </c>
      <c r="X349" s="146" t="s">
        <v>143</v>
      </c>
      <c r="Y349" s="146"/>
      <c r="Z349" s="146"/>
      <c r="AA349" s="88" t="s">
        <v>1898</v>
      </c>
      <c r="AB349" s="59">
        <v>43623</v>
      </c>
      <c r="AC349" s="6">
        <v>43641</v>
      </c>
      <c r="AD349" s="6" t="s">
        <v>70</v>
      </c>
      <c r="AE349" s="61"/>
      <c r="AF349" s="6"/>
      <c r="AG349" s="6"/>
      <c r="AH349" s="9"/>
      <c r="AI349" s="6"/>
      <c r="AJ349" s="63"/>
      <c r="AK349" s="63"/>
      <c r="AL349" s="62"/>
      <c r="AM349" s="62"/>
      <c r="AN349" s="62"/>
      <c r="AO349" s="62"/>
      <c r="AP349" s="62"/>
      <c r="AQ349" s="11"/>
      <c r="AR349" s="59"/>
      <c r="AS349" s="59"/>
      <c r="AT349" s="6"/>
      <c r="AU349" s="6"/>
      <c r="AV349" s="6"/>
      <c r="AW349" s="6"/>
      <c r="AX349" s="6"/>
      <c r="AY349" s="6"/>
      <c r="AZ349" s="64"/>
      <c r="BA349" s="6"/>
      <c r="BB349" s="6"/>
      <c r="BC349" s="65"/>
    </row>
    <row r="350" spans="1:55" ht="158.4" hidden="1">
      <c r="A350" s="52" t="str">
        <f t="shared" ca="1" si="29"/>
        <v>Ok</v>
      </c>
      <c r="B350" s="53" t="str">
        <f t="shared" si="30"/>
        <v>Ok</v>
      </c>
      <c r="C350" s="53" t="str">
        <f t="shared" ca="1" si="31"/>
        <v>Ok</v>
      </c>
      <c r="D350" s="54">
        <f t="shared" si="32"/>
        <v>45272</v>
      </c>
      <c r="E350" s="196"/>
      <c r="F350" s="131">
        <v>2215</v>
      </c>
      <c r="G350" s="33" t="s">
        <v>3775</v>
      </c>
      <c r="H350" s="91" t="s">
        <v>57</v>
      </c>
      <c r="I350" s="201" t="s">
        <v>58</v>
      </c>
      <c r="J350" s="201" t="s">
        <v>59</v>
      </c>
      <c r="K350" s="6" t="s">
        <v>105</v>
      </c>
      <c r="L350" s="127" t="s">
        <v>6241</v>
      </c>
      <c r="M350" s="68"/>
      <c r="N350" s="10" t="s">
        <v>63</v>
      </c>
      <c r="O350" s="25" t="s">
        <v>3587</v>
      </c>
      <c r="P350" s="55" t="s">
        <v>65</v>
      </c>
      <c r="Q350" s="55" t="s">
        <v>3776</v>
      </c>
      <c r="R350" s="86" t="s">
        <v>3777</v>
      </c>
      <c r="S350" s="56">
        <v>44516</v>
      </c>
      <c r="T350" s="56">
        <v>45272</v>
      </c>
      <c r="U350" s="175" t="s">
        <v>66</v>
      </c>
      <c r="V350" s="197" t="s">
        <v>218</v>
      </c>
      <c r="W350" s="181"/>
      <c r="X350" s="147" t="s">
        <v>156</v>
      </c>
      <c r="Y350" s="147"/>
      <c r="Z350" s="147"/>
      <c r="AA350" s="89" t="s">
        <v>6256</v>
      </c>
      <c r="AB350" s="59">
        <v>44516</v>
      </c>
      <c r="AC350" s="6">
        <v>45272</v>
      </c>
      <c r="AD350" s="67" t="s">
        <v>70</v>
      </c>
      <c r="AE350" s="71"/>
      <c r="AF350" s="67"/>
      <c r="AG350" s="67"/>
      <c r="AH350" s="128"/>
      <c r="AI350" s="67"/>
      <c r="AJ350" s="73"/>
      <c r="AK350" s="73"/>
      <c r="AL350" s="72"/>
      <c r="AM350" s="72"/>
      <c r="AN350" s="72"/>
      <c r="AO350" s="72"/>
      <c r="AP350" s="72"/>
      <c r="AQ350" s="12"/>
      <c r="AR350" s="70"/>
      <c r="AS350" s="70"/>
      <c r="AT350" s="67"/>
      <c r="AU350" s="67"/>
      <c r="AV350" s="67"/>
      <c r="AW350" s="67"/>
      <c r="AX350" s="67"/>
      <c r="AY350" s="67"/>
      <c r="AZ350" s="74"/>
      <c r="BA350" s="67"/>
      <c r="BB350" s="67"/>
      <c r="BC350" s="75"/>
    </row>
    <row r="351" spans="1:55" ht="302.39999999999998" hidden="1">
      <c r="A351" s="52" t="str">
        <f t="shared" ca="1" si="29"/>
        <v>Ok</v>
      </c>
      <c r="B351" s="53" t="str">
        <f t="shared" si="30"/>
        <v>Ok</v>
      </c>
      <c r="C351" s="53" t="str">
        <f t="shared" ca="1" si="31"/>
        <v>Ok</v>
      </c>
      <c r="D351" s="54">
        <f t="shared" si="32"/>
        <v>44761</v>
      </c>
      <c r="E351" s="308" t="s">
        <v>4015</v>
      </c>
      <c r="F351" s="310">
        <v>2424</v>
      </c>
      <c r="G351" s="313" t="s">
        <v>4418</v>
      </c>
      <c r="H351" s="320" t="s">
        <v>57</v>
      </c>
      <c r="I351" s="171" t="s">
        <v>83</v>
      </c>
      <c r="J351" s="326" t="s">
        <v>84</v>
      </c>
      <c r="K351" s="67" t="s">
        <v>74</v>
      </c>
      <c r="L351" s="332" t="s">
        <v>4430</v>
      </c>
      <c r="M351" s="338" t="s">
        <v>4015</v>
      </c>
      <c r="N351" s="10" t="s">
        <v>124</v>
      </c>
      <c r="O351" s="25" t="s">
        <v>4421</v>
      </c>
      <c r="P351" s="55" t="s">
        <v>245</v>
      </c>
      <c r="Q351" s="351" t="s">
        <v>4421</v>
      </c>
      <c r="R351" s="355" t="s">
        <v>4429</v>
      </c>
      <c r="S351" s="367">
        <v>44725</v>
      </c>
      <c r="T351" s="369">
        <v>44761</v>
      </c>
      <c r="U351" s="175" t="s">
        <v>66</v>
      </c>
      <c r="V351" s="197" t="s">
        <v>218</v>
      </c>
      <c r="W351" s="181" t="s">
        <v>92</v>
      </c>
      <c r="X351" s="147" t="s">
        <v>143</v>
      </c>
      <c r="Y351" s="373"/>
      <c r="Z351" s="373"/>
      <c r="AA351" s="375" t="s">
        <v>4512</v>
      </c>
      <c r="AB351" s="59">
        <v>44725</v>
      </c>
      <c r="AC351" s="6">
        <v>44761</v>
      </c>
      <c r="AD351" s="67" t="s">
        <v>70</v>
      </c>
      <c r="AE351" s="382" t="s">
        <v>4015</v>
      </c>
      <c r="AF351" s="384" t="s">
        <v>4015</v>
      </c>
      <c r="AG351" s="384" t="s">
        <v>4015</v>
      </c>
      <c r="AH351" s="384" t="s">
        <v>4015</v>
      </c>
      <c r="AI351" s="384" t="s">
        <v>4015</v>
      </c>
      <c r="AJ351" s="387" t="s">
        <v>4015</v>
      </c>
      <c r="AK351" s="387" t="s">
        <v>4015</v>
      </c>
      <c r="AL351" s="384" t="s">
        <v>4015</v>
      </c>
      <c r="AM351" s="384" t="s">
        <v>4015</v>
      </c>
      <c r="AN351" s="384" t="s">
        <v>4015</v>
      </c>
      <c r="AO351" s="384" t="s">
        <v>4015</v>
      </c>
      <c r="AP351" s="384" t="s">
        <v>4015</v>
      </c>
      <c r="AQ351" s="394" t="s">
        <v>4015</v>
      </c>
      <c r="AR351" s="396" t="s">
        <v>4015</v>
      </c>
      <c r="AS351" s="396" t="s">
        <v>4015</v>
      </c>
      <c r="AT351" s="384" t="s">
        <v>4015</v>
      </c>
      <c r="AU351" s="384" t="s">
        <v>4015</v>
      </c>
      <c r="AV351" s="384" t="s">
        <v>4015</v>
      </c>
      <c r="AW351" s="384" t="s">
        <v>4015</v>
      </c>
      <c r="AX351" s="384" t="s">
        <v>4015</v>
      </c>
      <c r="AY351" s="384" t="s">
        <v>4015</v>
      </c>
      <c r="AZ351" s="387" t="s">
        <v>4015</v>
      </c>
      <c r="BA351" s="384" t="s">
        <v>4015</v>
      </c>
      <c r="BB351" s="384" t="s">
        <v>4015</v>
      </c>
      <c r="BC351" s="398" t="s">
        <v>4015</v>
      </c>
    </row>
    <row r="352" spans="1:55" ht="43.2" hidden="1">
      <c r="A352" s="52" t="str">
        <f t="shared" ca="1" si="29"/>
        <v>Ok</v>
      </c>
      <c r="B352" s="53" t="str">
        <f t="shared" si="30"/>
        <v>Ok</v>
      </c>
      <c r="C352" s="53" t="str">
        <f t="shared" ca="1" si="31"/>
        <v>Ok</v>
      </c>
      <c r="D352" s="54">
        <f t="shared" si="32"/>
        <v>43641</v>
      </c>
      <c r="E352" s="196"/>
      <c r="F352" s="130">
        <v>1052</v>
      </c>
      <c r="G352" s="32" t="s">
        <v>1908</v>
      </c>
      <c r="H352" s="91" t="s">
        <v>57</v>
      </c>
      <c r="I352" s="5" t="s">
        <v>83</v>
      </c>
      <c r="J352" s="2" t="s">
        <v>84</v>
      </c>
      <c r="K352" s="6" t="s">
        <v>210</v>
      </c>
      <c r="L352" s="79" t="s">
        <v>1909</v>
      </c>
      <c r="M352" s="66"/>
      <c r="N352" s="10" t="s">
        <v>124</v>
      </c>
      <c r="O352" s="25" t="s">
        <v>97</v>
      </c>
      <c r="P352" s="55" t="s">
        <v>97</v>
      </c>
      <c r="Q352" s="55" t="s">
        <v>1910</v>
      </c>
      <c r="R352" s="86" t="s">
        <v>1911</v>
      </c>
      <c r="S352" s="56">
        <v>43622</v>
      </c>
      <c r="T352" s="56">
        <v>43635</v>
      </c>
      <c r="U352" s="174" t="s">
        <v>66</v>
      </c>
      <c r="V352" s="178" t="s">
        <v>91</v>
      </c>
      <c r="W352" s="180" t="s">
        <v>237</v>
      </c>
      <c r="X352" s="146" t="s">
        <v>143</v>
      </c>
      <c r="Y352" s="146"/>
      <c r="Z352" s="146"/>
      <c r="AA352" s="88" t="s">
        <v>1912</v>
      </c>
      <c r="AB352" s="59">
        <v>43623</v>
      </c>
      <c r="AC352" s="6">
        <v>43641</v>
      </c>
      <c r="AD352" s="6" t="s">
        <v>70</v>
      </c>
      <c r="AE352" s="61"/>
      <c r="AF352" s="6"/>
      <c r="AG352" s="6"/>
      <c r="AH352" s="9"/>
      <c r="AI352" s="6"/>
      <c r="AJ352" s="63"/>
      <c r="AK352" s="63"/>
      <c r="AL352" s="62"/>
      <c r="AM352" s="62"/>
      <c r="AN352" s="62"/>
      <c r="AO352" s="62"/>
      <c r="AP352" s="62"/>
      <c r="AQ352" s="11"/>
      <c r="AR352" s="59"/>
      <c r="AS352" s="59"/>
      <c r="AT352" s="6"/>
      <c r="AU352" s="6"/>
      <c r="AV352" s="6"/>
      <c r="AW352" s="6"/>
      <c r="AX352" s="6"/>
      <c r="AY352" s="6"/>
      <c r="AZ352" s="64"/>
      <c r="BA352" s="6"/>
      <c r="BB352" s="6"/>
      <c r="BC352" s="65"/>
    </row>
    <row r="353" spans="1:55" ht="43.2" hidden="1">
      <c r="A353" s="52" t="str">
        <f t="shared" ca="1" si="29"/>
        <v>Ok</v>
      </c>
      <c r="B353" s="53" t="str">
        <f t="shared" si="30"/>
        <v>Ok</v>
      </c>
      <c r="C353" s="53" t="str">
        <f t="shared" ca="1" si="31"/>
        <v>Ok</v>
      </c>
      <c r="D353" s="54">
        <f t="shared" si="32"/>
        <v>43641</v>
      </c>
      <c r="E353" s="196"/>
      <c r="F353" s="130">
        <v>894</v>
      </c>
      <c r="G353" s="32" t="s">
        <v>1913</v>
      </c>
      <c r="H353" s="91" t="s">
        <v>57</v>
      </c>
      <c r="I353" s="5" t="s">
        <v>83</v>
      </c>
      <c r="J353" s="2" t="s">
        <v>84</v>
      </c>
      <c r="K353" s="6" t="s">
        <v>210</v>
      </c>
      <c r="L353" s="79" t="s">
        <v>1914</v>
      </c>
      <c r="M353" s="66"/>
      <c r="N353" s="10" t="s">
        <v>124</v>
      </c>
      <c r="O353" s="25" t="s">
        <v>97</v>
      </c>
      <c r="P353" s="55" t="s">
        <v>97</v>
      </c>
      <c r="Q353" s="55" t="s">
        <v>1915</v>
      </c>
      <c r="R353" s="86" t="s">
        <v>1916</v>
      </c>
      <c r="S353" s="56">
        <v>43535</v>
      </c>
      <c r="T353" s="56">
        <v>43635</v>
      </c>
      <c r="U353" s="174" t="s">
        <v>66</v>
      </c>
      <c r="V353" s="178" t="s">
        <v>91</v>
      </c>
      <c r="W353" s="180" t="s">
        <v>92</v>
      </c>
      <c r="X353" s="146" t="s">
        <v>143</v>
      </c>
      <c r="Y353" s="146"/>
      <c r="Z353" s="146"/>
      <c r="AA353" s="88" t="s">
        <v>1917</v>
      </c>
      <c r="AB353" s="59">
        <v>43630</v>
      </c>
      <c r="AC353" s="6">
        <v>43641</v>
      </c>
      <c r="AD353" s="6" t="s">
        <v>70</v>
      </c>
      <c r="AE353" s="61"/>
      <c r="AF353" s="6"/>
      <c r="AG353" s="6"/>
      <c r="AH353" s="9"/>
      <c r="AI353" s="6"/>
      <c r="AJ353" s="63"/>
      <c r="AK353" s="63"/>
      <c r="AL353" s="62"/>
      <c r="AM353" s="62"/>
      <c r="AN353" s="62"/>
      <c r="AO353" s="62"/>
      <c r="AP353" s="62"/>
      <c r="AQ353" s="11"/>
      <c r="AR353" s="59"/>
      <c r="AS353" s="59"/>
      <c r="AT353" s="6"/>
      <c r="AU353" s="6"/>
      <c r="AV353" s="6"/>
      <c r="AW353" s="6"/>
      <c r="AX353" s="6"/>
      <c r="AY353" s="6"/>
      <c r="AZ353" s="64"/>
      <c r="BA353" s="6"/>
      <c r="BB353" s="6"/>
      <c r="BC353" s="65"/>
    </row>
    <row r="354" spans="1:55" ht="57.6" hidden="1">
      <c r="A354" s="52" t="str">
        <f t="shared" ca="1" si="29"/>
        <v>Ok</v>
      </c>
      <c r="B354" s="53" t="str">
        <f t="shared" si="30"/>
        <v>Ok</v>
      </c>
      <c r="C354" s="53" t="str">
        <f t="shared" ca="1" si="31"/>
        <v>Ok</v>
      </c>
      <c r="D354" s="54">
        <f t="shared" si="32"/>
        <v>43641</v>
      </c>
      <c r="E354" s="196"/>
      <c r="F354" s="130">
        <v>1027</v>
      </c>
      <c r="G354" s="32" t="s">
        <v>1918</v>
      </c>
      <c r="H354" s="91" t="s">
        <v>57</v>
      </c>
      <c r="I354" s="5" t="s">
        <v>137</v>
      </c>
      <c r="J354" s="2" t="s">
        <v>137</v>
      </c>
      <c r="K354" s="6" t="s">
        <v>74</v>
      </c>
      <c r="L354" s="79" t="s">
        <v>1919</v>
      </c>
      <c r="M354" s="66"/>
      <c r="N354" s="10" t="s">
        <v>124</v>
      </c>
      <c r="O354" s="25" t="s">
        <v>97</v>
      </c>
      <c r="P354" s="55" t="s">
        <v>97</v>
      </c>
      <c r="Q354" s="55" t="s">
        <v>1920</v>
      </c>
      <c r="R354" s="86" t="s">
        <v>1921</v>
      </c>
      <c r="S354" s="56">
        <v>43612</v>
      </c>
      <c r="T354" s="56">
        <v>43635</v>
      </c>
      <c r="U354" s="174" t="s">
        <v>66</v>
      </c>
      <c r="V354" s="178" t="s">
        <v>67</v>
      </c>
      <c r="W354" s="180"/>
      <c r="X354" s="146" t="s">
        <v>143</v>
      </c>
      <c r="Y354" s="146"/>
      <c r="Z354" s="146"/>
      <c r="AA354" s="88" t="s">
        <v>1922</v>
      </c>
      <c r="AB354" s="59">
        <v>43630</v>
      </c>
      <c r="AC354" s="6">
        <v>43641</v>
      </c>
      <c r="AD354" s="6" t="s">
        <v>70</v>
      </c>
      <c r="AE354" s="61"/>
      <c r="AF354" s="6"/>
      <c r="AG354" s="6"/>
      <c r="AH354" s="9"/>
      <c r="AI354" s="6"/>
      <c r="AJ354" s="63"/>
      <c r="AK354" s="63"/>
      <c r="AL354" s="62"/>
      <c r="AM354" s="62"/>
      <c r="AN354" s="62"/>
      <c r="AO354" s="62"/>
      <c r="AP354" s="62"/>
      <c r="AQ354" s="11"/>
      <c r="AR354" s="59"/>
      <c r="AS354" s="59"/>
      <c r="AT354" s="6"/>
      <c r="AU354" s="6"/>
      <c r="AV354" s="6"/>
      <c r="AW354" s="6"/>
      <c r="AX354" s="6"/>
      <c r="AY354" s="6"/>
      <c r="AZ354" s="64"/>
      <c r="BA354" s="6"/>
      <c r="BB354" s="6"/>
      <c r="BC354" s="65"/>
    </row>
    <row r="355" spans="1:55" ht="28.8" hidden="1">
      <c r="A355" s="52" t="str">
        <f t="shared" ca="1" si="29"/>
        <v>Ok</v>
      </c>
      <c r="B355" s="53" t="str">
        <f t="shared" si="30"/>
        <v>Ok</v>
      </c>
      <c r="C355" s="53" t="str">
        <f t="shared" ca="1" si="31"/>
        <v>Ok</v>
      </c>
      <c r="D355" s="54">
        <f t="shared" si="32"/>
        <v>43641</v>
      </c>
      <c r="E355" s="196"/>
      <c r="F355" s="130">
        <v>1041</v>
      </c>
      <c r="G355" s="32" t="s">
        <v>1923</v>
      </c>
      <c r="H355" s="91" t="s">
        <v>57</v>
      </c>
      <c r="I355" s="5" t="s">
        <v>83</v>
      </c>
      <c r="J355" s="2" t="s">
        <v>84</v>
      </c>
      <c r="K355" s="6" t="s">
        <v>74</v>
      </c>
      <c r="L355" s="79" t="s">
        <v>1924</v>
      </c>
      <c r="M355" s="66"/>
      <c r="N355" s="10" t="s">
        <v>124</v>
      </c>
      <c r="O355" s="25" t="s">
        <v>97</v>
      </c>
      <c r="P355" s="55" t="s">
        <v>97</v>
      </c>
      <c r="Q355" s="55" t="s">
        <v>1925</v>
      </c>
      <c r="R355" s="86" t="s">
        <v>1926</v>
      </c>
      <c r="S355" s="56">
        <v>43619</v>
      </c>
      <c r="T355" s="56">
        <v>43623</v>
      </c>
      <c r="U355" s="174" t="s">
        <v>66</v>
      </c>
      <c r="V355" s="178" t="s">
        <v>91</v>
      </c>
      <c r="W355" s="180" t="s">
        <v>237</v>
      </c>
      <c r="X355" s="146" t="s">
        <v>143</v>
      </c>
      <c r="Y355" s="146"/>
      <c r="Z355" s="146"/>
      <c r="AA355" s="88" t="s">
        <v>1927</v>
      </c>
      <c r="AB355" s="59">
        <v>43630</v>
      </c>
      <c r="AC355" s="6">
        <v>43641</v>
      </c>
      <c r="AD355" s="6" t="s">
        <v>70</v>
      </c>
      <c r="AE355" s="61"/>
      <c r="AF355" s="6"/>
      <c r="AG355" s="6"/>
      <c r="AH355" s="9"/>
      <c r="AI355" s="6"/>
      <c r="AJ355" s="63"/>
      <c r="AK355" s="63"/>
      <c r="AL355" s="62"/>
      <c r="AM355" s="62"/>
      <c r="AN355" s="62"/>
      <c r="AO355" s="62"/>
      <c r="AP355" s="62"/>
      <c r="AQ355" s="11"/>
      <c r="AR355" s="59"/>
      <c r="AS355" s="59"/>
      <c r="AT355" s="6"/>
      <c r="AU355" s="6"/>
      <c r="AV355" s="6"/>
      <c r="AW355" s="6"/>
      <c r="AX355" s="6"/>
      <c r="AY355" s="6"/>
      <c r="AZ355" s="64"/>
      <c r="BA355" s="6"/>
      <c r="BB355" s="6"/>
      <c r="BC355" s="65"/>
    </row>
    <row r="356" spans="1:55" ht="86.4" hidden="1">
      <c r="A356" s="52" t="str">
        <f t="shared" ca="1" si="29"/>
        <v>Ok</v>
      </c>
      <c r="B356" s="53" t="str">
        <f t="shared" si="30"/>
        <v>Ok</v>
      </c>
      <c r="C356" s="53" t="str">
        <f t="shared" ca="1" si="31"/>
        <v>Ok</v>
      </c>
      <c r="D356" s="54">
        <f t="shared" si="32"/>
        <v>44753</v>
      </c>
      <c r="E356" s="308" t="s">
        <v>4015</v>
      </c>
      <c r="F356" s="310">
        <v>2443</v>
      </c>
      <c r="G356" s="313" t="s">
        <v>4459</v>
      </c>
      <c r="H356" s="320" t="s">
        <v>159</v>
      </c>
      <c r="I356" s="171" t="s">
        <v>4462</v>
      </c>
      <c r="J356" s="326" t="s">
        <v>4463</v>
      </c>
      <c r="K356" s="67" t="s">
        <v>74</v>
      </c>
      <c r="L356" s="332" t="s">
        <v>4478</v>
      </c>
      <c r="M356" s="338" t="s">
        <v>4015</v>
      </c>
      <c r="N356" s="10" t="s">
        <v>63</v>
      </c>
      <c r="O356" s="25" t="s">
        <v>97</v>
      </c>
      <c r="P356" s="55" t="s">
        <v>97</v>
      </c>
      <c r="Q356" s="55" t="s">
        <v>4464</v>
      </c>
      <c r="R356" s="359" t="s">
        <v>4477</v>
      </c>
      <c r="S356" s="367">
        <v>44741</v>
      </c>
      <c r="T356" s="369">
        <v>44753</v>
      </c>
      <c r="U356" s="175" t="s">
        <v>66</v>
      </c>
      <c r="V356" s="197" t="s">
        <v>218</v>
      </c>
      <c r="W356" s="181"/>
      <c r="X356" s="147" t="s">
        <v>143</v>
      </c>
      <c r="Y356" s="373" t="s">
        <v>80</v>
      </c>
      <c r="Z356" s="373"/>
      <c r="AA356" s="375" t="s">
        <v>4487</v>
      </c>
      <c r="AB356" s="59">
        <v>44741</v>
      </c>
      <c r="AC356" s="6">
        <v>44753</v>
      </c>
      <c r="AD356" s="67" t="s">
        <v>70</v>
      </c>
      <c r="AE356" s="382" t="s">
        <v>4015</v>
      </c>
      <c r="AF356" s="384" t="s">
        <v>4015</v>
      </c>
      <c r="AG356" s="384" t="s">
        <v>4015</v>
      </c>
      <c r="AH356" s="384" t="s">
        <v>4015</v>
      </c>
      <c r="AI356" s="384" t="s">
        <v>4015</v>
      </c>
      <c r="AJ356" s="387" t="s">
        <v>4015</v>
      </c>
      <c r="AK356" s="387" t="s">
        <v>4015</v>
      </c>
      <c r="AL356" s="384" t="s">
        <v>4015</v>
      </c>
      <c r="AM356" s="384" t="s">
        <v>4015</v>
      </c>
      <c r="AN356" s="384" t="s">
        <v>4015</v>
      </c>
      <c r="AO356" s="384" t="s">
        <v>4015</v>
      </c>
      <c r="AP356" s="384" t="s">
        <v>4015</v>
      </c>
      <c r="AQ356" s="394" t="s">
        <v>4015</v>
      </c>
      <c r="AR356" s="396" t="s">
        <v>4015</v>
      </c>
      <c r="AS356" s="396" t="s">
        <v>4015</v>
      </c>
      <c r="AT356" s="384" t="s">
        <v>4015</v>
      </c>
      <c r="AU356" s="384" t="s">
        <v>4015</v>
      </c>
      <c r="AV356" s="384" t="s">
        <v>4015</v>
      </c>
      <c r="AW356" s="384" t="s">
        <v>4015</v>
      </c>
      <c r="AX356" s="384" t="s">
        <v>4015</v>
      </c>
      <c r="AY356" s="384" t="s">
        <v>4015</v>
      </c>
      <c r="AZ356" s="387" t="s">
        <v>4015</v>
      </c>
      <c r="BA356" s="384" t="s">
        <v>4015</v>
      </c>
      <c r="BB356" s="384" t="s">
        <v>4015</v>
      </c>
      <c r="BC356" s="398" t="s">
        <v>4015</v>
      </c>
    </row>
    <row r="357" spans="1:55" ht="28.8" hidden="1">
      <c r="A357" s="52" t="str">
        <f t="shared" ca="1" si="29"/>
        <v>Ok</v>
      </c>
      <c r="B357" s="53" t="str">
        <f t="shared" si="30"/>
        <v>Ok</v>
      </c>
      <c r="C357" s="53" t="str">
        <f t="shared" ca="1" si="31"/>
        <v>Ok</v>
      </c>
      <c r="D357" s="54">
        <f t="shared" si="32"/>
        <v>43740</v>
      </c>
      <c r="E357" s="196"/>
      <c r="F357" s="130">
        <v>1057</v>
      </c>
      <c r="G357" s="32" t="s">
        <v>1933</v>
      </c>
      <c r="H357" s="91" t="s">
        <v>57</v>
      </c>
      <c r="I357" s="5" t="s">
        <v>530</v>
      </c>
      <c r="J357" s="2" t="s">
        <v>308</v>
      </c>
      <c r="K357" s="6" t="s">
        <v>188</v>
      </c>
      <c r="L357" s="79" t="s">
        <v>1934</v>
      </c>
      <c r="M357" s="66"/>
      <c r="N357" s="10" t="s">
        <v>124</v>
      </c>
      <c r="O357" s="25" t="s">
        <v>1935</v>
      </c>
      <c r="P357" s="55" t="s">
        <v>177</v>
      </c>
      <c r="Q357" s="55" t="s">
        <v>1935</v>
      </c>
      <c r="R357" s="86" t="s">
        <v>1936</v>
      </c>
      <c r="S357" s="56">
        <v>43628</v>
      </c>
      <c r="T357" s="56">
        <v>43724</v>
      </c>
      <c r="U357" s="174" t="s">
        <v>66</v>
      </c>
      <c r="V357" s="178" t="s">
        <v>67</v>
      </c>
      <c r="W357" s="180"/>
      <c r="X357" s="146" t="s">
        <v>365</v>
      </c>
      <c r="Y357" s="146"/>
      <c r="Z357" s="146"/>
      <c r="AA357" s="88" t="s">
        <v>1937</v>
      </c>
      <c r="AB357" s="59">
        <v>43630</v>
      </c>
      <c r="AC357" s="6">
        <v>43740</v>
      </c>
      <c r="AD357" s="6" t="s">
        <v>70</v>
      </c>
      <c r="AE357" s="61"/>
      <c r="AF357" s="6"/>
      <c r="AG357" s="6"/>
      <c r="AH357" s="9"/>
      <c r="AI357" s="6"/>
      <c r="AJ357" s="63"/>
      <c r="AK357" s="63"/>
      <c r="AL357" s="62"/>
      <c r="AM357" s="62"/>
      <c r="AN357" s="62"/>
      <c r="AO357" s="62"/>
      <c r="AP357" s="62"/>
      <c r="AQ357" s="11"/>
      <c r="AR357" s="59"/>
      <c r="AS357" s="59"/>
      <c r="AT357" s="6"/>
      <c r="AU357" s="6"/>
      <c r="AV357" s="6"/>
      <c r="AW357" s="6"/>
      <c r="AX357" s="6"/>
      <c r="AY357" s="6"/>
      <c r="AZ357" s="64"/>
      <c r="BA357" s="6"/>
      <c r="BB357" s="6"/>
      <c r="BC357" s="65"/>
    </row>
    <row r="358" spans="1:55" ht="72" hidden="1">
      <c r="A358" s="52" t="str">
        <f t="shared" ca="1" si="29"/>
        <v>Ok</v>
      </c>
      <c r="B358" s="53" t="str">
        <f t="shared" si="30"/>
        <v>Ok</v>
      </c>
      <c r="C358" s="53" t="str">
        <f t="shared" ca="1" si="31"/>
        <v>Ok</v>
      </c>
      <c r="D358" s="54">
        <f t="shared" si="32"/>
        <v>44746</v>
      </c>
      <c r="E358" s="196"/>
      <c r="F358" s="130">
        <v>1100</v>
      </c>
      <c r="G358" s="32" t="s">
        <v>1972</v>
      </c>
      <c r="H358" s="91" t="s">
        <v>57</v>
      </c>
      <c r="I358" s="5" t="s">
        <v>83</v>
      </c>
      <c r="J358" s="5" t="s">
        <v>84</v>
      </c>
      <c r="K358" s="6" t="s">
        <v>261</v>
      </c>
      <c r="L358" s="79" t="s">
        <v>1973</v>
      </c>
      <c r="M358" s="66"/>
      <c r="N358" s="10" t="s">
        <v>124</v>
      </c>
      <c r="O358" s="25" t="s">
        <v>97</v>
      </c>
      <c r="P358" s="55" t="s">
        <v>97</v>
      </c>
      <c r="Q358" s="55" t="s">
        <v>1974</v>
      </c>
      <c r="R358" s="86" t="s">
        <v>1975</v>
      </c>
      <c r="S358" s="56">
        <v>43649</v>
      </c>
      <c r="T358" s="369">
        <v>44742</v>
      </c>
      <c r="U358" s="174" t="s">
        <v>66</v>
      </c>
      <c r="V358" s="178" t="s">
        <v>218</v>
      </c>
      <c r="W358" s="180" t="s">
        <v>92</v>
      </c>
      <c r="X358" s="146" t="s">
        <v>156</v>
      </c>
      <c r="Y358" s="146"/>
      <c r="Z358" s="146"/>
      <c r="AA358" s="88" t="s">
        <v>4451</v>
      </c>
      <c r="AB358" s="59">
        <v>43650</v>
      </c>
      <c r="AC358" s="6">
        <v>44746</v>
      </c>
      <c r="AD358" s="67" t="s">
        <v>70</v>
      </c>
      <c r="AE358" s="61"/>
      <c r="AF358" s="6"/>
      <c r="AG358" s="6"/>
      <c r="AH358" s="9"/>
      <c r="AI358" s="6"/>
      <c r="AJ358" s="63"/>
      <c r="AK358" s="63"/>
      <c r="AL358" s="62"/>
      <c r="AM358" s="62"/>
      <c r="AN358" s="62"/>
      <c r="AO358" s="62"/>
      <c r="AP358" s="62"/>
      <c r="AQ358" s="11"/>
      <c r="AR358" s="59"/>
      <c r="AS358" s="59"/>
      <c r="AT358" s="6"/>
      <c r="AU358" s="6"/>
      <c r="AV358" s="6"/>
      <c r="AW358" s="6"/>
      <c r="AX358" s="6"/>
      <c r="AY358" s="6"/>
      <c r="AZ358" s="64"/>
      <c r="BA358" s="6"/>
      <c r="BB358" s="6"/>
      <c r="BC358" s="65"/>
    </row>
    <row r="359" spans="1:55" ht="43.2" hidden="1">
      <c r="A359" s="52" t="str">
        <f t="shared" ca="1" si="29"/>
        <v>Ok</v>
      </c>
      <c r="B359" s="53" t="str">
        <f t="shared" si="30"/>
        <v>Ok</v>
      </c>
      <c r="C359" s="53" t="str">
        <f t="shared" ca="1" si="31"/>
        <v>Ok</v>
      </c>
      <c r="D359" s="54">
        <f t="shared" si="32"/>
        <v>43656</v>
      </c>
      <c r="E359" s="196"/>
      <c r="F359" s="130">
        <v>1063</v>
      </c>
      <c r="G359" s="32" t="s">
        <v>1939</v>
      </c>
      <c r="H359" s="91" t="s">
        <v>57</v>
      </c>
      <c r="I359" s="5" t="s">
        <v>137</v>
      </c>
      <c r="J359" s="5" t="s">
        <v>137</v>
      </c>
      <c r="K359" s="6" t="s">
        <v>74</v>
      </c>
      <c r="L359" s="79" t="s">
        <v>1940</v>
      </c>
      <c r="M359" s="66"/>
      <c r="N359" s="10" t="s">
        <v>124</v>
      </c>
      <c r="O359" s="25" t="s">
        <v>97</v>
      </c>
      <c r="P359" s="55" t="s">
        <v>97</v>
      </c>
      <c r="Q359" s="55" t="s">
        <v>1941</v>
      </c>
      <c r="R359" s="86" t="s">
        <v>1942</v>
      </c>
      <c r="S359" s="56">
        <v>43636</v>
      </c>
      <c r="T359" s="56">
        <v>43655</v>
      </c>
      <c r="U359" s="174" t="s">
        <v>66</v>
      </c>
      <c r="V359" s="178" t="s">
        <v>67</v>
      </c>
      <c r="W359" s="180"/>
      <c r="X359" s="146" t="s">
        <v>143</v>
      </c>
      <c r="Y359" s="146"/>
      <c r="Z359" s="146"/>
      <c r="AA359" s="88" t="s">
        <v>1943</v>
      </c>
      <c r="AB359" s="59">
        <v>43637</v>
      </c>
      <c r="AC359" s="6">
        <v>43656</v>
      </c>
      <c r="AD359" s="6" t="s">
        <v>70</v>
      </c>
      <c r="AE359" s="61"/>
      <c r="AF359" s="6"/>
      <c r="AG359" s="6"/>
      <c r="AH359" s="9"/>
      <c r="AI359" s="6"/>
      <c r="AJ359" s="63"/>
      <c r="AK359" s="63"/>
      <c r="AL359" s="62"/>
      <c r="AM359" s="62"/>
      <c r="AN359" s="62"/>
      <c r="AO359" s="62"/>
      <c r="AP359" s="62"/>
      <c r="AQ359" s="11"/>
      <c r="AR359" s="59"/>
      <c r="AS359" s="59"/>
      <c r="AT359" s="6"/>
      <c r="AU359" s="6"/>
      <c r="AV359" s="6"/>
      <c r="AW359" s="6"/>
      <c r="AX359" s="6"/>
      <c r="AY359" s="6"/>
      <c r="AZ359" s="64"/>
      <c r="BA359" s="6"/>
      <c r="BB359" s="6"/>
      <c r="BC359" s="65"/>
    </row>
    <row r="360" spans="1:55" ht="57.6" hidden="1">
      <c r="A360" s="52" t="str">
        <f t="shared" ca="1" si="29"/>
        <v>Ok</v>
      </c>
      <c r="B360" s="53" t="str">
        <f t="shared" si="30"/>
        <v>Ok</v>
      </c>
      <c r="C360" s="53" t="str">
        <f t="shared" ca="1" si="31"/>
        <v>Ok</v>
      </c>
      <c r="D360" s="54">
        <f t="shared" si="32"/>
        <v>43656</v>
      </c>
      <c r="E360" s="196"/>
      <c r="F360" s="130">
        <v>1087</v>
      </c>
      <c r="G360" s="32" t="s">
        <v>1944</v>
      </c>
      <c r="H360" s="91" t="s">
        <v>57</v>
      </c>
      <c r="I360" s="5" t="s">
        <v>1945</v>
      </c>
      <c r="J360" s="5" t="s">
        <v>625</v>
      </c>
      <c r="K360" s="6" t="s">
        <v>105</v>
      </c>
      <c r="L360" s="79" t="s">
        <v>1946</v>
      </c>
      <c r="M360" s="66"/>
      <c r="N360" s="10" t="s">
        <v>124</v>
      </c>
      <c r="O360" s="25" t="s">
        <v>97</v>
      </c>
      <c r="P360" s="55" t="s">
        <v>97</v>
      </c>
      <c r="Q360" s="55" t="s">
        <v>1947</v>
      </c>
      <c r="R360" s="86" t="s">
        <v>1948</v>
      </c>
      <c r="S360" s="56">
        <v>43637</v>
      </c>
      <c r="T360" s="56">
        <v>43650</v>
      </c>
      <c r="U360" s="174" t="s">
        <v>66</v>
      </c>
      <c r="V360" s="178" t="s">
        <v>67</v>
      </c>
      <c r="W360" s="180"/>
      <c r="X360" s="146" t="s">
        <v>143</v>
      </c>
      <c r="Y360" s="146"/>
      <c r="Z360" s="146"/>
      <c r="AA360" s="88" t="s">
        <v>1949</v>
      </c>
      <c r="AB360" s="59">
        <v>43643</v>
      </c>
      <c r="AC360" s="6">
        <v>43656</v>
      </c>
      <c r="AD360" s="6" t="s">
        <v>70</v>
      </c>
      <c r="AE360" s="61"/>
      <c r="AF360" s="6"/>
      <c r="AG360" s="6"/>
      <c r="AH360" s="9"/>
      <c r="AI360" s="6"/>
      <c r="AJ360" s="63"/>
      <c r="AK360" s="63"/>
      <c r="AL360" s="62"/>
      <c r="AM360" s="62"/>
      <c r="AN360" s="62"/>
      <c r="AO360" s="62"/>
      <c r="AP360" s="62"/>
      <c r="AQ360" s="11"/>
      <c r="AR360" s="59"/>
      <c r="AS360" s="59"/>
      <c r="AT360" s="6"/>
      <c r="AU360" s="6"/>
      <c r="AV360" s="6"/>
      <c r="AW360" s="6"/>
      <c r="AX360" s="6"/>
      <c r="AY360" s="6"/>
      <c r="AZ360" s="64"/>
      <c r="BA360" s="6"/>
      <c r="BB360" s="6"/>
      <c r="BC360" s="65"/>
    </row>
    <row r="361" spans="1:55" ht="28.8" hidden="1">
      <c r="A361" s="52" t="str">
        <f t="shared" ca="1" si="29"/>
        <v>Ok</v>
      </c>
      <c r="B361" s="53" t="str">
        <f t="shared" si="30"/>
        <v>Ok</v>
      </c>
      <c r="C361" s="53" t="str">
        <f t="shared" ca="1" si="31"/>
        <v>Ok</v>
      </c>
      <c r="D361" s="54">
        <f t="shared" si="32"/>
        <v>43656</v>
      </c>
      <c r="E361" s="196"/>
      <c r="F361" s="130">
        <v>1091</v>
      </c>
      <c r="G361" s="32" t="s">
        <v>1950</v>
      </c>
      <c r="H361" s="91" t="s">
        <v>57</v>
      </c>
      <c r="I361" s="5" t="s">
        <v>1951</v>
      </c>
      <c r="J361" s="5" t="s">
        <v>59</v>
      </c>
      <c r="K361" s="6" t="s">
        <v>105</v>
      </c>
      <c r="L361" s="79" t="s">
        <v>1952</v>
      </c>
      <c r="M361" s="66"/>
      <c r="N361" s="10" t="s">
        <v>124</v>
      </c>
      <c r="O361" s="25" t="s">
        <v>97</v>
      </c>
      <c r="P361" s="55" t="s">
        <v>97</v>
      </c>
      <c r="Q361" s="55" t="s">
        <v>1953</v>
      </c>
      <c r="R361" s="86" t="s">
        <v>1954</v>
      </c>
      <c r="S361" s="56">
        <v>43642</v>
      </c>
      <c r="T361" s="56">
        <v>43651</v>
      </c>
      <c r="U361" s="174" t="s">
        <v>66</v>
      </c>
      <c r="V361" s="178" t="s">
        <v>67</v>
      </c>
      <c r="W361" s="180"/>
      <c r="X361" s="146" t="s">
        <v>79</v>
      </c>
      <c r="Y361" s="146"/>
      <c r="Z361" s="146"/>
      <c r="AA361" s="88" t="s">
        <v>1955</v>
      </c>
      <c r="AB361" s="59">
        <v>43643</v>
      </c>
      <c r="AC361" s="6">
        <v>43656</v>
      </c>
      <c r="AD361" s="6" t="s">
        <v>70</v>
      </c>
      <c r="AE361" s="61"/>
      <c r="AF361" s="6"/>
      <c r="AG361" s="6"/>
      <c r="AH361" s="9"/>
      <c r="AI361" s="6"/>
      <c r="AJ361" s="63"/>
      <c r="AK361" s="63"/>
      <c r="AL361" s="62"/>
      <c r="AM361" s="62"/>
      <c r="AN361" s="62"/>
      <c r="AO361" s="62"/>
      <c r="AP361" s="62"/>
      <c r="AQ361" s="11"/>
      <c r="AR361" s="59"/>
      <c r="AS361" s="59"/>
      <c r="AT361" s="6"/>
      <c r="AU361" s="6"/>
      <c r="AV361" s="6"/>
      <c r="AW361" s="6"/>
      <c r="AX361" s="6"/>
      <c r="AY361" s="6"/>
      <c r="AZ361" s="64"/>
      <c r="BA361" s="6"/>
      <c r="BB361" s="6"/>
      <c r="BC361" s="65"/>
    </row>
    <row r="362" spans="1:55" ht="86.4" hidden="1">
      <c r="A362" s="52" t="str">
        <f t="shared" ca="1" si="29"/>
        <v>Ok</v>
      </c>
      <c r="B362" s="53" t="str">
        <f t="shared" si="30"/>
        <v>Ok</v>
      </c>
      <c r="C362" s="53" t="str">
        <f t="shared" ca="1" si="31"/>
        <v>Ok</v>
      </c>
      <c r="D362" s="54">
        <f t="shared" si="32"/>
        <v>44746</v>
      </c>
      <c r="E362" s="196"/>
      <c r="F362" s="130">
        <v>2092</v>
      </c>
      <c r="G362" s="32" t="s">
        <v>3571</v>
      </c>
      <c r="H362" s="91" t="s">
        <v>57</v>
      </c>
      <c r="I362" s="5" t="s">
        <v>58</v>
      </c>
      <c r="J362" s="2" t="s">
        <v>59</v>
      </c>
      <c r="K362" s="6" t="s">
        <v>74</v>
      </c>
      <c r="L362" s="127" t="s">
        <v>3572</v>
      </c>
      <c r="M362" s="68"/>
      <c r="N362" s="140" t="s">
        <v>63</v>
      </c>
      <c r="O362" s="25" t="s">
        <v>215</v>
      </c>
      <c r="P362" s="55" t="s">
        <v>65</v>
      </c>
      <c r="Q362" s="55" t="s">
        <v>4434</v>
      </c>
      <c r="R362" s="86" t="s">
        <v>4435</v>
      </c>
      <c r="S362" s="56">
        <v>44460</v>
      </c>
      <c r="T362" s="369">
        <v>44742</v>
      </c>
      <c r="U362" s="175" t="s">
        <v>66</v>
      </c>
      <c r="V362" s="197" t="s">
        <v>218</v>
      </c>
      <c r="W362" s="181"/>
      <c r="X362" s="147" t="s">
        <v>1056</v>
      </c>
      <c r="Y362" s="147" t="s">
        <v>80</v>
      </c>
      <c r="Z362" s="147"/>
      <c r="AA362" s="89" t="s">
        <v>4455</v>
      </c>
      <c r="AB362" s="59">
        <v>44463</v>
      </c>
      <c r="AC362" s="6">
        <v>44746</v>
      </c>
      <c r="AD362" s="67" t="s">
        <v>70</v>
      </c>
      <c r="AE362" s="61"/>
      <c r="AF362" s="6"/>
      <c r="AG362" s="6"/>
      <c r="AH362" s="9"/>
      <c r="AI362" s="6"/>
      <c r="AJ362" s="63"/>
      <c r="AK362" s="63"/>
      <c r="AL362" s="62"/>
      <c r="AM362" s="62"/>
      <c r="AN362" s="62"/>
      <c r="AO362" s="62"/>
      <c r="AP362" s="62"/>
      <c r="AQ362" s="11"/>
      <c r="AR362" s="59"/>
      <c r="AS362" s="59"/>
      <c r="AT362" s="6"/>
      <c r="AU362" s="6"/>
      <c r="AV362" s="6"/>
      <c r="AW362" s="6"/>
      <c r="AX362" s="6"/>
      <c r="AY362" s="6"/>
      <c r="AZ362" s="64"/>
      <c r="BA362" s="6"/>
      <c r="BB362" s="6"/>
      <c r="BC362" s="65"/>
    </row>
    <row r="363" spans="1:55" ht="158.4" hidden="1">
      <c r="A363" s="52" t="str">
        <f t="shared" ca="1" si="29"/>
        <v>Ok</v>
      </c>
      <c r="B363" s="53" t="str">
        <f t="shared" si="30"/>
        <v>Ok</v>
      </c>
      <c r="C363" s="53" t="str">
        <f t="shared" ca="1" si="31"/>
        <v>Ok</v>
      </c>
      <c r="D363" s="54">
        <f t="shared" si="32"/>
        <v>45635</v>
      </c>
      <c r="E363" s="196"/>
      <c r="F363" s="130">
        <v>2096</v>
      </c>
      <c r="G363" s="32" t="s">
        <v>3578</v>
      </c>
      <c r="H363" s="91" t="s">
        <v>57</v>
      </c>
      <c r="I363" s="5" t="s">
        <v>697</v>
      </c>
      <c r="J363" s="2" t="s">
        <v>59</v>
      </c>
      <c r="K363" s="6" t="s">
        <v>74</v>
      </c>
      <c r="L363" s="127" t="s">
        <v>3579</v>
      </c>
      <c r="M363" s="68"/>
      <c r="N363" s="140" t="s">
        <v>63</v>
      </c>
      <c r="O363" s="25" t="s">
        <v>3580</v>
      </c>
      <c r="P363" s="55" t="s">
        <v>88</v>
      </c>
      <c r="Q363" s="55" t="s">
        <v>3581</v>
      </c>
      <c r="R363" s="86" t="s">
        <v>3582</v>
      </c>
      <c r="S363" s="56">
        <v>44462</v>
      </c>
      <c r="T363" s="369">
        <v>45635</v>
      </c>
      <c r="U363" s="175" t="s">
        <v>66</v>
      </c>
      <c r="V363" s="197" t="s">
        <v>218</v>
      </c>
      <c r="W363" s="181"/>
      <c r="X363" s="147" t="s">
        <v>79</v>
      </c>
      <c r="Y363" s="147"/>
      <c r="Z363" s="147"/>
      <c r="AA363" s="89" t="s">
        <v>8281</v>
      </c>
      <c r="AB363" s="59">
        <v>44462</v>
      </c>
      <c r="AC363" s="6">
        <v>45635</v>
      </c>
      <c r="AD363" s="67" t="s">
        <v>70</v>
      </c>
      <c r="AE363" s="61"/>
      <c r="AF363" s="6"/>
      <c r="AG363" s="6"/>
      <c r="AH363" s="9"/>
      <c r="AI363" s="6"/>
      <c r="AJ363" s="63"/>
      <c r="AK363" s="63"/>
      <c r="AL363" s="62"/>
      <c r="AM363" s="62"/>
      <c r="AN363" s="62"/>
      <c r="AO363" s="62"/>
      <c r="AP363" s="62"/>
      <c r="AQ363" s="11"/>
      <c r="AR363" s="59"/>
      <c r="AS363" s="59"/>
      <c r="AT363" s="6"/>
      <c r="AU363" s="6"/>
      <c r="AV363" s="6"/>
      <c r="AW363" s="6"/>
      <c r="AX363" s="6"/>
      <c r="AY363" s="6"/>
      <c r="AZ363" s="64"/>
      <c r="BA363" s="6"/>
      <c r="BB363" s="6"/>
      <c r="BC363" s="65"/>
    </row>
    <row r="364" spans="1:55" ht="28.8" hidden="1">
      <c r="A364" s="52" t="str">
        <f t="shared" ca="1" si="29"/>
        <v>Ok</v>
      </c>
      <c r="B364" s="53" t="str">
        <f t="shared" si="30"/>
        <v>Ok</v>
      </c>
      <c r="C364" s="53" t="str">
        <f t="shared" ca="1" si="31"/>
        <v>Ok</v>
      </c>
      <c r="D364" s="54">
        <f t="shared" si="32"/>
        <v>43656</v>
      </c>
      <c r="E364" s="196"/>
      <c r="F364" s="130">
        <v>1097</v>
      </c>
      <c r="G364" s="32" t="s">
        <v>1967</v>
      </c>
      <c r="H364" s="91" t="s">
        <v>57</v>
      </c>
      <c r="I364" s="5" t="s">
        <v>345</v>
      </c>
      <c r="J364" s="5" t="s">
        <v>260</v>
      </c>
      <c r="K364" s="6" t="s">
        <v>105</v>
      </c>
      <c r="L364" s="79" t="s">
        <v>1968</v>
      </c>
      <c r="M364" s="66"/>
      <c r="N364" s="10" t="s">
        <v>124</v>
      </c>
      <c r="O364" s="25" t="s">
        <v>97</v>
      </c>
      <c r="P364" s="55" t="s">
        <v>97</v>
      </c>
      <c r="Q364" s="55" t="s">
        <v>1969</v>
      </c>
      <c r="R364" s="86" t="s">
        <v>1970</v>
      </c>
      <c r="S364" s="56">
        <v>43647</v>
      </c>
      <c r="T364" s="56">
        <v>43650</v>
      </c>
      <c r="U364" s="174" t="s">
        <v>66</v>
      </c>
      <c r="V364" s="178" t="s">
        <v>67</v>
      </c>
      <c r="W364" s="180"/>
      <c r="X364" s="146" t="s">
        <v>238</v>
      </c>
      <c r="Y364" s="146"/>
      <c r="Z364" s="146"/>
      <c r="AA364" s="88" t="s">
        <v>1971</v>
      </c>
      <c r="AB364" s="59">
        <v>43650</v>
      </c>
      <c r="AC364" s="6">
        <v>43656</v>
      </c>
      <c r="AD364" s="6" t="s">
        <v>70</v>
      </c>
      <c r="AE364" s="61"/>
      <c r="AF364" s="6"/>
      <c r="AG364" s="6"/>
      <c r="AH364" s="9"/>
      <c r="AI364" s="6"/>
      <c r="AJ364" s="63"/>
      <c r="AK364" s="63"/>
      <c r="AL364" s="62"/>
      <c r="AM364" s="62"/>
      <c r="AN364" s="62"/>
      <c r="AO364" s="62"/>
      <c r="AP364" s="62"/>
      <c r="AQ364" s="11"/>
      <c r="AR364" s="59"/>
      <c r="AS364" s="59"/>
      <c r="AT364" s="6"/>
      <c r="AU364" s="6"/>
      <c r="AV364" s="6"/>
      <c r="AW364" s="6"/>
      <c r="AX364" s="6"/>
      <c r="AY364" s="6"/>
      <c r="AZ364" s="64"/>
      <c r="BA364" s="6"/>
      <c r="BB364" s="6"/>
      <c r="BC364" s="65"/>
    </row>
    <row r="365" spans="1:55" ht="92.25" hidden="1" customHeight="1">
      <c r="A365" s="52" t="str">
        <f t="shared" ca="1" si="29"/>
        <v>Ok</v>
      </c>
      <c r="B365" s="53" t="str">
        <f t="shared" si="30"/>
        <v>Ok</v>
      </c>
      <c r="C365" s="53" t="str">
        <f t="shared" ca="1" si="31"/>
        <v>Ok</v>
      </c>
      <c r="D365" s="54">
        <f t="shared" si="32"/>
        <v>44746</v>
      </c>
      <c r="E365" s="308" t="s">
        <v>4015</v>
      </c>
      <c r="F365" s="310">
        <v>2408</v>
      </c>
      <c r="G365" s="316" t="s">
        <v>4345</v>
      </c>
      <c r="H365" s="320" t="s">
        <v>57</v>
      </c>
      <c r="I365" s="171" t="s">
        <v>58</v>
      </c>
      <c r="J365" s="326" t="s">
        <v>59</v>
      </c>
      <c r="K365" s="67" t="s">
        <v>74</v>
      </c>
      <c r="L365" s="332" t="s">
        <v>4363</v>
      </c>
      <c r="M365" s="338" t="s">
        <v>4015</v>
      </c>
      <c r="N365" s="10" t="s">
        <v>63</v>
      </c>
      <c r="O365" s="344" t="s">
        <v>3587</v>
      </c>
      <c r="P365" s="55" t="s">
        <v>65</v>
      </c>
      <c r="Q365" s="351" t="s">
        <v>4365</v>
      </c>
      <c r="R365" s="355" t="s">
        <v>4364</v>
      </c>
      <c r="S365" s="367">
        <v>44701</v>
      </c>
      <c r="T365" s="285">
        <v>44742</v>
      </c>
      <c r="U365" s="175" t="s">
        <v>66</v>
      </c>
      <c r="V365" s="197" t="s">
        <v>218</v>
      </c>
      <c r="W365" s="181"/>
      <c r="X365" s="147" t="s">
        <v>143</v>
      </c>
      <c r="Y365" s="373" t="s">
        <v>80</v>
      </c>
      <c r="Z365" s="373"/>
      <c r="AA365" s="375" t="s">
        <v>4450</v>
      </c>
      <c r="AB365" s="59">
        <v>44701</v>
      </c>
      <c r="AC365" s="6">
        <v>44746</v>
      </c>
      <c r="AD365" s="67" t="s">
        <v>70</v>
      </c>
      <c r="AE365" s="382" t="s">
        <v>4015</v>
      </c>
      <c r="AF365" s="384" t="s">
        <v>4015</v>
      </c>
      <c r="AG365" s="384" t="s">
        <v>4015</v>
      </c>
      <c r="AH365" s="384" t="s">
        <v>4015</v>
      </c>
      <c r="AI365" s="384" t="s">
        <v>4015</v>
      </c>
      <c r="AJ365" s="387" t="s">
        <v>4015</v>
      </c>
      <c r="AK365" s="387" t="s">
        <v>4015</v>
      </c>
      <c r="AL365" s="384" t="s">
        <v>4015</v>
      </c>
      <c r="AM365" s="384" t="s">
        <v>4015</v>
      </c>
      <c r="AN365" s="384" t="s">
        <v>4015</v>
      </c>
      <c r="AO365" s="384" t="s">
        <v>4015</v>
      </c>
      <c r="AP365" s="384" t="s">
        <v>4015</v>
      </c>
      <c r="AQ365" s="394" t="s">
        <v>4015</v>
      </c>
      <c r="AR365" s="396" t="s">
        <v>4015</v>
      </c>
      <c r="AS365" s="396" t="s">
        <v>4015</v>
      </c>
      <c r="AT365" s="384" t="s">
        <v>4015</v>
      </c>
      <c r="AU365" s="384" t="s">
        <v>4015</v>
      </c>
      <c r="AV365" s="384" t="s">
        <v>4015</v>
      </c>
      <c r="AW365" s="384" t="s">
        <v>4015</v>
      </c>
      <c r="AX365" s="384" t="s">
        <v>4015</v>
      </c>
      <c r="AY365" s="384" t="s">
        <v>4015</v>
      </c>
      <c r="AZ365" s="387" t="s">
        <v>4015</v>
      </c>
      <c r="BA365" s="384" t="s">
        <v>4015</v>
      </c>
      <c r="BB365" s="384" t="s">
        <v>4015</v>
      </c>
      <c r="BC365" s="398" t="s">
        <v>4015</v>
      </c>
    </row>
    <row r="366" spans="1:55" ht="43.2" hidden="1">
      <c r="A366" s="52" t="str">
        <f t="shared" ca="1" si="29"/>
        <v>Ok</v>
      </c>
      <c r="B366" s="53" t="str">
        <f t="shared" si="30"/>
        <v>Ok</v>
      </c>
      <c r="C366" s="53" t="str">
        <f t="shared" ca="1" si="31"/>
        <v>Ok</v>
      </c>
      <c r="D366" s="54">
        <f t="shared" si="32"/>
        <v>43662</v>
      </c>
      <c r="E366" s="196"/>
      <c r="F366" s="130">
        <v>1101</v>
      </c>
      <c r="G366" s="32" t="s">
        <v>1976</v>
      </c>
      <c r="H366" s="91" t="s">
        <v>57</v>
      </c>
      <c r="I366" s="5" t="s">
        <v>83</v>
      </c>
      <c r="J366" s="2" t="s">
        <v>84</v>
      </c>
      <c r="K366" s="6" t="s">
        <v>545</v>
      </c>
      <c r="L366" s="79" t="s">
        <v>1977</v>
      </c>
      <c r="M366" s="66"/>
      <c r="N366" s="10" t="s">
        <v>124</v>
      </c>
      <c r="O366" s="25" t="s">
        <v>1978</v>
      </c>
      <c r="P366" s="55" t="s">
        <v>88</v>
      </c>
      <c r="Q366" s="55" t="s">
        <v>1979</v>
      </c>
      <c r="R366" s="86" t="s">
        <v>1980</v>
      </c>
      <c r="S366" s="56">
        <v>43654</v>
      </c>
      <c r="T366" s="56">
        <v>43654</v>
      </c>
      <c r="U366" s="174" t="s">
        <v>66</v>
      </c>
      <c r="V366" s="178" t="s">
        <v>91</v>
      </c>
      <c r="W366" s="180" t="s">
        <v>237</v>
      </c>
      <c r="X366" s="146" t="s">
        <v>1578</v>
      </c>
      <c r="Y366" s="146"/>
      <c r="Z366" s="146"/>
      <c r="AA366" s="88" t="s">
        <v>1981</v>
      </c>
      <c r="AB366" s="59">
        <v>43657</v>
      </c>
      <c r="AC366" s="6">
        <v>43662</v>
      </c>
      <c r="AD366" s="6" t="s">
        <v>70</v>
      </c>
      <c r="AE366" s="61"/>
      <c r="AF366" s="6"/>
      <c r="AG366" s="6"/>
      <c r="AH366" s="9"/>
      <c r="AI366" s="6"/>
      <c r="AJ366" s="63"/>
      <c r="AK366" s="63"/>
      <c r="AL366" s="62"/>
      <c r="AM366" s="62"/>
      <c r="AN366" s="62"/>
      <c r="AO366" s="62"/>
      <c r="AP366" s="62"/>
      <c r="AQ366" s="11"/>
      <c r="AR366" s="59"/>
      <c r="AS366" s="59"/>
      <c r="AT366" s="6"/>
      <c r="AU366" s="6"/>
      <c r="AV366" s="6"/>
      <c r="AW366" s="6"/>
      <c r="AX366" s="6"/>
      <c r="AY366" s="6"/>
      <c r="AZ366" s="64"/>
      <c r="BA366" s="6"/>
      <c r="BB366" s="6"/>
      <c r="BC366" s="65"/>
    </row>
    <row r="367" spans="1:55" ht="28.8" hidden="1">
      <c r="A367" s="52" t="str">
        <f t="shared" ca="1" si="29"/>
        <v>Ok</v>
      </c>
      <c r="B367" s="53" t="str">
        <f t="shared" si="30"/>
        <v>Ok</v>
      </c>
      <c r="C367" s="53" t="str">
        <f t="shared" ca="1" si="31"/>
        <v>Ok</v>
      </c>
      <c r="D367" s="54">
        <f t="shared" si="32"/>
        <v>43713</v>
      </c>
      <c r="E367" s="196"/>
      <c r="F367" s="130">
        <v>1104</v>
      </c>
      <c r="G367" s="32" t="s">
        <v>1982</v>
      </c>
      <c r="H367" s="91" t="s">
        <v>57</v>
      </c>
      <c r="I367" s="5" t="s">
        <v>289</v>
      </c>
      <c r="J367" s="201" t="s">
        <v>290</v>
      </c>
      <c r="K367" s="6" t="s">
        <v>131</v>
      </c>
      <c r="L367" s="79" t="s">
        <v>1983</v>
      </c>
      <c r="M367" s="66"/>
      <c r="N367" s="10" t="s">
        <v>124</v>
      </c>
      <c r="O367" s="25" t="s">
        <v>1984</v>
      </c>
      <c r="P367" s="55" t="s">
        <v>88</v>
      </c>
      <c r="Q367" s="55" t="s">
        <v>1985</v>
      </c>
      <c r="R367" s="86" t="s">
        <v>1986</v>
      </c>
      <c r="S367" s="56">
        <v>43656</v>
      </c>
      <c r="T367" s="56">
        <v>43713</v>
      </c>
      <c r="U367" s="174" t="s">
        <v>66</v>
      </c>
      <c r="V367" s="178" t="s">
        <v>67</v>
      </c>
      <c r="W367" s="180"/>
      <c r="X367" s="146" t="s">
        <v>168</v>
      </c>
      <c r="Y367" s="146"/>
      <c r="Z367" s="146"/>
      <c r="AA367" s="88" t="s">
        <v>1987</v>
      </c>
      <c r="AB367" s="59">
        <v>43657</v>
      </c>
      <c r="AC367" s="6">
        <v>43713</v>
      </c>
      <c r="AD367" s="6" t="s">
        <v>70</v>
      </c>
      <c r="AE367" s="61"/>
      <c r="AF367" s="6"/>
      <c r="AG367" s="6"/>
      <c r="AH367" s="9"/>
      <c r="AI367" s="6"/>
      <c r="AJ367" s="63"/>
      <c r="AK367" s="63"/>
      <c r="AL367" s="62"/>
      <c r="AM367" s="62"/>
      <c r="AN367" s="62"/>
      <c r="AO367" s="62"/>
      <c r="AP367" s="62"/>
      <c r="AQ367" s="11"/>
      <c r="AR367" s="59"/>
      <c r="AS367" s="59"/>
      <c r="AT367" s="6"/>
      <c r="AU367" s="6"/>
      <c r="AV367" s="6"/>
      <c r="AW367" s="6"/>
      <c r="AX367" s="6"/>
      <c r="AY367" s="6"/>
      <c r="AZ367" s="64"/>
      <c r="BA367" s="6"/>
      <c r="BB367" s="6"/>
      <c r="BC367" s="65"/>
    </row>
    <row r="368" spans="1:55" ht="72" hidden="1">
      <c r="A368" s="52" t="str">
        <f t="shared" ca="1" si="29"/>
        <v>Ok</v>
      </c>
      <c r="B368" s="53" t="str">
        <f t="shared" si="30"/>
        <v>Ok</v>
      </c>
      <c r="C368" s="53" t="str">
        <f t="shared" ca="1" si="31"/>
        <v>Ok</v>
      </c>
      <c r="D368" s="54">
        <f t="shared" si="32"/>
        <v>43662</v>
      </c>
      <c r="E368" s="196"/>
      <c r="F368" s="130">
        <v>1105</v>
      </c>
      <c r="G368" s="32" t="s">
        <v>1988</v>
      </c>
      <c r="H368" s="91" t="s">
        <v>57</v>
      </c>
      <c r="I368" s="5" t="s">
        <v>83</v>
      </c>
      <c r="J368" s="2" t="s">
        <v>84</v>
      </c>
      <c r="K368" s="6" t="s">
        <v>545</v>
      </c>
      <c r="L368" s="79" t="s">
        <v>1989</v>
      </c>
      <c r="M368" s="66"/>
      <c r="N368" s="10" t="s">
        <v>124</v>
      </c>
      <c r="O368" s="25" t="s">
        <v>1990</v>
      </c>
      <c r="P368" s="55" t="s">
        <v>88</v>
      </c>
      <c r="Q368" s="55" t="s">
        <v>1991</v>
      </c>
      <c r="R368" s="86" t="s">
        <v>1992</v>
      </c>
      <c r="S368" s="56">
        <v>43657</v>
      </c>
      <c r="T368" s="56">
        <v>43657</v>
      </c>
      <c r="U368" s="174" t="s">
        <v>66</v>
      </c>
      <c r="V368" s="178" t="s">
        <v>91</v>
      </c>
      <c r="W368" s="180" t="s">
        <v>92</v>
      </c>
      <c r="X368" s="146" t="s">
        <v>143</v>
      </c>
      <c r="Y368" s="146"/>
      <c r="Z368" s="146"/>
      <c r="AA368" s="88" t="s">
        <v>1993</v>
      </c>
      <c r="AB368" s="59">
        <v>43657</v>
      </c>
      <c r="AC368" s="6">
        <v>43662</v>
      </c>
      <c r="AD368" s="6" t="s">
        <v>70</v>
      </c>
      <c r="AE368" s="61"/>
      <c r="AF368" s="6"/>
      <c r="AG368" s="6"/>
      <c r="AH368" s="9"/>
      <c r="AI368" s="6"/>
      <c r="AJ368" s="63"/>
      <c r="AK368" s="63"/>
      <c r="AL368" s="62"/>
      <c r="AM368" s="62"/>
      <c r="AN368" s="62"/>
      <c r="AO368" s="62"/>
      <c r="AP368" s="62"/>
      <c r="AQ368" s="11"/>
      <c r="AR368" s="59"/>
      <c r="AS368" s="59"/>
      <c r="AT368" s="6"/>
      <c r="AU368" s="6"/>
      <c r="AV368" s="6"/>
      <c r="AW368" s="6"/>
      <c r="AX368" s="6"/>
      <c r="AY368" s="6"/>
      <c r="AZ368" s="64"/>
      <c r="BA368" s="6"/>
      <c r="BB368" s="6"/>
      <c r="BC368" s="65"/>
    </row>
    <row r="369" spans="1:55" ht="28.8" hidden="1">
      <c r="A369" s="52" t="str">
        <f t="shared" ca="1" si="29"/>
        <v>Ok</v>
      </c>
      <c r="B369" s="53" t="str">
        <f t="shared" si="30"/>
        <v>Ok</v>
      </c>
      <c r="C369" s="53" t="str">
        <f t="shared" ca="1" si="31"/>
        <v>Ok</v>
      </c>
      <c r="D369" s="54">
        <f t="shared" si="32"/>
        <v>43713</v>
      </c>
      <c r="E369" s="196"/>
      <c r="F369" s="130">
        <v>1121</v>
      </c>
      <c r="G369" s="32" t="s">
        <v>1994</v>
      </c>
      <c r="H369" s="91" t="s">
        <v>57</v>
      </c>
      <c r="I369" s="5" t="s">
        <v>1995</v>
      </c>
      <c r="J369" s="2" t="s">
        <v>325</v>
      </c>
      <c r="K369" s="6" t="s">
        <v>545</v>
      </c>
      <c r="L369" s="79" t="s">
        <v>1996</v>
      </c>
      <c r="M369" s="66"/>
      <c r="N369" s="10" t="s">
        <v>124</v>
      </c>
      <c r="O369" s="25" t="s">
        <v>97</v>
      </c>
      <c r="P369" s="55" t="s">
        <v>97</v>
      </c>
      <c r="Q369" s="55" t="s">
        <v>1997</v>
      </c>
      <c r="R369" s="86" t="s">
        <v>1998</v>
      </c>
      <c r="S369" s="56">
        <v>43662</v>
      </c>
      <c r="T369" s="56">
        <v>43713</v>
      </c>
      <c r="U369" s="174" t="s">
        <v>66</v>
      </c>
      <c r="V369" s="178" t="s">
        <v>67</v>
      </c>
      <c r="W369" s="180"/>
      <c r="X369" s="146" t="s">
        <v>168</v>
      </c>
      <c r="Y369" s="146"/>
      <c r="Z369" s="146"/>
      <c r="AA369" s="88" t="s">
        <v>1999</v>
      </c>
      <c r="AB369" s="59">
        <v>43665</v>
      </c>
      <c r="AC369" s="6">
        <v>43713</v>
      </c>
      <c r="AD369" s="6" t="s">
        <v>70</v>
      </c>
      <c r="AE369" s="61"/>
      <c r="AF369" s="6"/>
      <c r="AG369" s="6"/>
      <c r="AH369" s="9"/>
      <c r="AI369" s="6"/>
      <c r="AJ369" s="63"/>
      <c r="AK369" s="63"/>
      <c r="AL369" s="62"/>
      <c r="AM369" s="62"/>
      <c r="AN369" s="62"/>
      <c r="AO369" s="62"/>
      <c r="AP369" s="62"/>
      <c r="AQ369" s="11"/>
      <c r="AR369" s="59"/>
      <c r="AS369" s="59"/>
      <c r="AT369" s="6"/>
      <c r="AU369" s="6"/>
      <c r="AV369" s="6"/>
      <c r="AW369" s="6"/>
      <c r="AX369" s="6"/>
      <c r="AY369" s="6"/>
      <c r="AZ369" s="64"/>
      <c r="BA369" s="6"/>
      <c r="BB369" s="6"/>
      <c r="BC369" s="65"/>
    </row>
    <row r="370" spans="1:55" ht="43.2" hidden="1">
      <c r="A370" s="52" t="str">
        <f t="shared" ca="1" si="29"/>
        <v>Ok</v>
      </c>
      <c r="B370" s="53" t="str">
        <f t="shared" si="30"/>
        <v>Ok</v>
      </c>
      <c r="C370" s="53" t="str">
        <f t="shared" ca="1" si="31"/>
        <v>Ok</v>
      </c>
      <c r="D370" s="54">
        <f t="shared" si="32"/>
        <v>43740</v>
      </c>
      <c r="E370" s="196"/>
      <c r="F370" s="130">
        <v>1131</v>
      </c>
      <c r="G370" s="32" t="s">
        <v>2000</v>
      </c>
      <c r="H370" s="91" t="s">
        <v>57</v>
      </c>
      <c r="I370" s="5" t="s">
        <v>58</v>
      </c>
      <c r="J370" s="2" t="s">
        <v>59</v>
      </c>
      <c r="K370" s="6" t="s">
        <v>162</v>
      </c>
      <c r="L370" s="79" t="s">
        <v>2001</v>
      </c>
      <c r="M370" s="66"/>
      <c r="N370" s="10" t="s">
        <v>124</v>
      </c>
      <c r="O370" s="25" t="s">
        <v>3849</v>
      </c>
      <c r="P370" s="55" t="s">
        <v>88</v>
      </c>
      <c r="Q370" s="55" t="s">
        <v>835</v>
      </c>
      <c r="R370" s="86" t="s">
        <v>836</v>
      </c>
      <c r="S370" s="56">
        <v>43665</v>
      </c>
      <c r="T370" s="56">
        <v>43738</v>
      </c>
      <c r="U370" s="174" t="s">
        <v>66</v>
      </c>
      <c r="V370" s="178" t="s">
        <v>67</v>
      </c>
      <c r="W370" s="180"/>
      <c r="X370" s="146" t="s">
        <v>168</v>
      </c>
      <c r="Y370" s="146"/>
      <c r="Z370" s="146"/>
      <c r="AA370" s="88" t="s">
        <v>2002</v>
      </c>
      <c r="AB370" s="59">
        <v>43671</v>
      </c>
      <c r="AC370" s="6">
        <v>43740</v>
      </c>
      <c r="AD370" s="6" t="s">
        <v>70</v>
      </c>
      <c r="AE370" s="61"/>
      <c r="AF370" s="6"/>
      <c r="AG370" s="6"/>
      <c r="AH370" s="9"/>
      <c r="AI370" s="6"/>
      <c r="AJ370" s="63"/>
      <c r="AK370" s="63"/>
      <c r="AL370" s="62"/>
      <c r="AM370" s="62"/>
      <c r="AN370" s="62"/>
      <c r="AO370" s="62"/>
      <c r="AP370" s="62"/>
      <c r="AQ370" s="11"/>
      <c r="AR370" s="59"/>
      <c r="AS370" s="59"/>
      <c r="AT370" s="6"/>
      <c r="AU370" s="6"/>
      <c r="AV370" s="6"/>
      <c r="AW370" s="6"/>
      <c r="AX370" s="6"/>
      <c r="AY370" s="6"/>
      <c r="AZ370" s="64"/>
      <c r="BA370" s="6"/>
      <c r="BB370" s="6"/>
      <c r="BC370" s="65"/>
    </row>
    <row r="371" spans="1:55" ht="57.6" hidden="1">
      <c r="A371" s="52" t="str">
        <f t="shared" ca="1" si="29"/>
        <v>Ok</v>
      </c>
      <c r="B371" s="53" t="str">
        <f t="shared" si="30"/>
        <v>Ok</v>
      </c>
      <c r="C371" s="53" t="str">
        <f t="shared" ca="1" si="31"/>
        <v>Ok</v>
      </c>
      <c r="D371" s="54">
        <f t="shared" si="32"/>
        <v>43777</v>
      </c>
      <c r="E371" s="196"/>
      <c r="F371" s="130">
        <v>1132</v>
      </c>
      <c r="G371" s="32" t="s">
        <v>2003</v>
      </c>
      <c r="H371" s="91" t="s">
        <v>57</v>
      </c>
      <c r="I371" s="5" t="s">
        <v>137</v>
      </c>
      <c r="J371" s="2" t="s">
        <v>137</v>
      </c>
      <c r="K371" s="6" t="s">
        <v>105</v>
      </c>
      <c r="L371" s="79" t="s">
        <v>2004</v>
      </c>
      <c r="M371" s="66"/>
      <c r="N371" s="10" t="s">
        <v>124</v>
      </c>
      <c r="O371" s="25" t="s">
        <v>2005</v>
      </c>
      <c r="P371" s="55" t="s">
        <v>88</v>
      </c>
      <c r="Q371" s="55" t="s">
        <v>2006</v>
      </c>
      <c r="R371" s="86" t="s">
        <v>2007</v>
      </c>
      <c r="S371" s="56">
        <v>43665</v>
      </c>
      <c r="T371" s="56">
        <v>43738</v>
      </c>
      <c r="U371" s="174" t="s">
        <v>66</v>
      </c>
      <c r="V371" s="178" t="s">
        <v>67</v>
      </c>
      <c r="W371" s="180"/>
      <c r="X371" s="146" t="s">
        <v>365</v>
      </c>
      <c r="Y371" s="146"/>
      <c r="Z371" s="146"/>
      <c r="AA371" s="88" t="s">
        <v>2008</v>
      </c>
      <c r="AB371" s="59">
        <v>43671</v>
      </c>
      <c r="AC371" s="6">
        <v>43777</v>
      </c>
      <c r="AD371" s="6" t="s">
        <v>70</v>
      </c>
      <c r="AE371" s="61"/>
      <c r="AF371" s="6"/>
      <c r="AG371" s="6"/>
      <c r="AH371" s="9"/>
      <c r="AI371" s="6"/>
      <c r="AJ371" s="63"/>
      <c r="AK371" s="63"/>
      <c r="AL371" s="62"/>
      <c r="AM371" s="62"/>
      <c r="AN371" s="62"/>
      <c r="AO371" s="62"/>
      <c r="AP371" s="62"/>
      <c r="AQ371" s="11"/>
      <c r="AR371" s="59"/>
      <c r="AS371" s="59"/>
      <c r="AT371" s="6"/>
      <c r="AU371" s="6"/>
      <c r="AV371" s="6"/>
      <c r="AW371" s="6"/>
      <c r="AX371" s="6"/>
      <c r="AY371" s="6"/>
      <c r="AZ371" s="64"/>
      <c r="BA371" s="6"/>
      <c r="BB371" s="6"/>
      <c r="BC371" s="65"/>
    </row>
    <row r="372" spans="1:55" ht="43.2" hidden="1">
      <c r="A372" s="52" t="str">
        <f t="shared" ca="1" si="29"/>
        <v>Ok</v>
      </c>
      <c r="B372" s="53" t="str">
        <f t="shared" si="30"/>
        <v>Ok</v>
      </c>
      <c r="C372" s="53" t="str">
        <f t="shared" ca="1" si="31"/>
        <v>Ok</v>
      </c>
      <c r="D372" s="54">
        <f t="shared" si="32"/>
        <v>43676</v>
      </c>
      <c r="E372" s="196"/>
      <c r="F372" s="130">
        <v>1136</v>
      </c>
      <c r="G372" s="32" t="s">
        <v>2009</v>
      </c>
      <c r="H372" s="91" t="s">
        <v>57</v>
      </c>
      <c r="I372" s="5" t="s">
        <v>83</v>
      </c>
      <c r="J372" s="2" t="s">
        <v>84</v>
      </c>
      <c r="K372" s="6" t="s">
        <v>105</v>
      </c>
      <c r="L372" s="79" t="s">
        <v>2010</v>
      </c>
      <c r="M372" s="66"/>
      <c r="N372" s="10" t="s">
        <v>124</v>
      </c>
      <c r="O372" s="25" t="s">
        <v>97</v>
      </c>
      <c r="P372" s="55" t="s">
        <v>97</v>
      </c>
      <c r="Q372" s="55" t="s">
        <v>2011</v>
      </c>
      <c r="R372" s="86" t="s">
        <v>2012</v>
      </c>
      <c r="S372" s="56">
        <v>43669</v>
      </c>
      <c r="T372" s="56">
        <v>43676</v>
      </c>
      <c r="U372" s="174" t="s">
        <v>66</v>
      </c>
      <c r="V372" s="178" t="s">
        <v>91</v>
      </c>
      <c r="W372" s="180" t="s">
        <v>237</v>
      </c>
      <c r="X372" s="146" t="s">
        <v>143</v>
      </c>
      <c r="Y372" s="146"/>
      <c r="Z372" s="146"/>
      <c r="AA372" s="88" t="s">
        <v>2013</v>
      </c>
      <c r="AB372" s="59">
        <v>43671</v>
      </c>
      <c r="AC372" s="6">
        <v>43676</v>
      </c>
      <c r="AD372" s="6" t="s">
        <v>70</v>
      </c>
      <c r="AE372" s="61"/>
      <c r="AF372" s="6"/>
      <c r="AG372" s="6"/>
      <c r="AH372" s="9"/>
      <c r="AI372" s="6"/>
      <c r="AJ372" s="63"/>
      <c r="AK372" s="63"/>
      <c r="AL372" s="62"/>
      <c r="AM372" s="62"/>
      <c r="AN372" s="62"/>
      <c r="AO372" s="62"/>
      <c r="AP372" s="62"/>
      <c r="AQ372" s="11"/>
      <c r="AR372" s="59"/>
      <c r="AS372" s="59"/>
      <c r="AT372" s="6"/>
      <c r="AU372" s="6"/>
      <c r="AV372" s="6"/>
      <c r="AW372" s="6"/>
      <c r="AX372" s="6"/>
      <c r="AY372" s="6"/>
      <c r="AZ372" s="64"/>
      <c r="BA372" s="6"/>
      <c r="BB372" s="6"/>
      <c r="BC372" s="65"/>
    </row>
    <row r="373" spans="1:55" ht="230.4" hidden="1">
      <c r="A373" s="52" t="str">
        <f t="shared" ca="1" si="29"/>
        <v>Ok</v>
      </c>
      <c r="B373" s="53" t="str">
        <f t="shared" si="30"/>
        <v>Ok</v>
      </c>
      <c r="C373" s="53" t="str">
        <f t="shared" ca="1" si="31"/>
        <v>Ok</v>
      </c>
      <c r="D373" s="54">
        <f t="shared" si="32"/>
        <v>44977</v>
      </c>
      <c r="E373" s="196"/>
      <c r="F373" s="130">
        <v>1138</v>
      </c>
      <c r="G373" s="32" t="s">
        <v>2014</v>
      </c>
      <c r="H373" s="91" t="s">
        <v>159</v>
      </c>
      <c r="I373" s="5" t="s">
        <v>241</v>
      </c>
      <c r="J373" s="2" t="s">
        <v>242</v>
      </c>
      <c r="K373" s="6" t="s">
        <v>85</v>
      </c>
      <c r="L373" s="79" t="s">
        <v>2015</v>
      </c>
      <c r="M373" s="66"/>
      <c r="N373" s="10" t="s">
        <v>124</v>
      </c>
      <c r="O373" s="25" t="s">
        <v>97</v>
      </c>
      <c r="P373" s="55" t="s">
        <v>97</v>
      </c>
      <c r="Q373" s="55" t="s">
        <v>2016</v>
      </c>
      <c r="R373" s="86" t="s">
        <v>2017</v>
      </c>
      <c r="S373" s="56">
        <v>43670</v>
      </c>
      <c r="T373" s="56">
        <v>44977</v>
      </c>
      <c r="U373" s="174" t="s">
        <v>66</v>
      </c>
      <c r="V373" s="178" t="s">
        <v>218</v>
      </c>
      <c r="W373" s="180"/>
      <c r="X373" s="146" t="s">
        <v>156</v>
      </c>
      <c r="Y373" s="146"/>
      <c r="Z373" s="146"/>
      <c r="AA373" s="88" t="s">
        <v>5265</v>
      </c>
      <c r="AB373" s="59">
        <v>43916</v>
      </c>
      <c r="AC373" s="6">
        <v>44977</v>
      </c>
      <c r="AD373" s="6" t="s">
        <v>70</v>
      </c>
      <c r="AE373" s="61"/>
      <c r="AF373" s="6"/>
      <c r="AG373" s="6"/>
      <c r="AH373" s="9"/>
      <c r="AI373" s="6"/>
      <c r="AJ373" s="63"/>
      <c r="AK373" s="63"/>
      <c r="AL373" s="62"/>
      <c r="AM373" s="62"/>
      <c r="AN373" s="62"/>
      <c r="AO373" s="62"/>
      <c r="AP373" s="62"/>
      <c r="AQ373" s="11"/>
      <c r="AR373" s="59"/>
      <c r="AS373" s="59"/>
      <c r="AT373" s="6"/>
      <c r="AU373" s="6"/>
      <c r="AV373" s="6"/>
      <c r="AW373" s="6"/>
      <c r="AX373" s="6"/>
      <c r="AY373" s="6"/>
      <c r="AZ373" s="64"/>
      <c r="BA373" s="6"/>
      <c r="BB373" s="6"/>
      <c r="BC373" s="65"/>
    </row>
    <row r="374" spans="1:55" ht="43.2" hidden="1">
      <c r="A374" s="52" t="str">
        <f t="shared" ca="1" si="29"/>
        <v>Ok</v>
      </c>
      <c r="B374" s="53" t="str">
        <f t="shared" si="30"/>
        <v>Ok</v>
      </c>
      <c r="C374" s="53" t="str">
        <f t="shared" ca="1" si="31"/>
        <v>Ok</v>
      </c>
      <c r="D374" s="54">
        <f t="shared" si="32"/>
        <v>43719</v>
      </c>
      <c r="E374" s="196"/>
      <c r="F374" s="130">
        <v>1143</v>
      </c>
      <c r="G374" s="32" t="s">
        <v>2018</v>
      </c>
      <c r="H374" s="91" t="s">
        <v>159</v>
      </c>
      <c r="I374" s="5" t="s">
        <v>1112</v>
      </c>
      <c r="J374" s="2" t="s">
        <v>161</v>
      </c>
      <c r="K374" s="6" t="s">
        <v>105</v>
      </c>
      <c r="L374" s="79" t="s">
        <v>2019</v>
      </c>
      <c r="M374" s="66"/>
      <c r="N374" s="10" t="s">
        <v>63</v>
      </c>
      <c r="O374" s="25" t="s">
        <v>97</v>
      </c>
      <c r="P374" s="55" t="s">
        <v>97</v>
      </c>
      <c r="Q374" s="55" t="s">
        <v>2020</v>
      </c>
      <c r="R374" s="86" t="s">
        <v>2021</v>
      </c>
      <c r="S374" s="56">
        <v>43682</v>
      </c>
      <c r="T374" s="56">
        <v>43719</v>
      </c>
      <c r="U374" s="174" t="s">
        <v>66</v>
      </c>
      <c r="V374" s="178" t="s">
        <v>67</v>
      </c>
      <c r="W374" s="180"/>
      <c r="X374" s="146" t="s">
        <v>168</v>
      </c>
      <c r="Y374" s="146"/>
      <c r="Z374" s="146"/>
      <c r="AA374" s="88" t="s">
        <v>2022</v>
      </c>
      <c r="AB374" s="59">
        <v>43707</v>
      </c>
      <c r="AC374" s="6">
        <v>43719</v>
      </c>
      <c r="AD374" s="6" t="s">
        <v>70</v>
      </c>
      <c r="AE374" s="61"/>
      <c r="AF374" s="6"/>
      <c r="AG374" s="6"/>
      <c r="AH374" s="9"/>
      <c r="AI374" s="6"/>
      <c r="AJ374" s="63"/>
      <c r="AK374" s="63"/>
      <c r="AL374" s="62"/>
      <c r="AM374" s="62"/>
      <c r="AN374" s="62"/>
      <c r="AO374" s="62"/>
      <c r="AP374" s="62"/>
      <c r="AQ374" s="11"/>
      <c r="AR374" s="59"/>
      <c r="AS374" s="59"/>
      <c r="AT374" s="6"/>
      <c r="AU374" s="6"/>
      <c r="AV374" s="6"/>
      <c r="AW374" s="6"/>
      <c r="AX374" s="6"/>
      <c r="AY374" s="6"/>
      <c r="AZ374" s="64"/>
      <c r="BA374" s="6"/>
      <c r="BB374" s="6"/>
      <c r="BC374" s="65"/>
    </row>
    <row r="375" spans="1:55" ht="43.2" hidden="1">
      <c r="A375" s="52" t="str">
        <f t="shared" ca="1" si="29"/>
        <v>Ok</v>
      </c>
      <c r="B375" s="53" t="str">
        <f t="shared" si="30"/>
        <v>Ok</v>
      </c>
      <c r="C375" s="53" t="str">
        <f t="shared" ca="1" si="31"/>
        <v>Ok</v>
      </c>
      <c r="D375" s="54">
        <f t="shared" si="32"/>
        <v>43740</v>
      </c>
      <c r="E375" s="196"/>
      <c r="F375" s="130">
        <v>1145</v>
      </c>
      <c r="G375" s="32" t="s">
        <v>2023</v>
      </c>
      <c r="H375" s="91" t="s">
        <v>159</v>
      </c>
      <c r="I375" s="5" t="s">
        <v>2024</v>
      </c>
      <c r="J375" s="2" t="s">
        <v>221</v>
      </c>
      <c r="K375" s="6" t="s">
        <v>188</v>
      </c>
      <c r="L375" s="79" t="s">
        <v>2025</v>
      </c>
      <c r="M375" s="66"/>
      <c r="N375" s="10" t="s">
        <v>124</v>
      </c>
      <c r="O375" s="25" t="s">
        <v>97</v>
      </c>
      <c r="P375" s="55" t="s">
        <v>97</v>
      </c>
      <c r="Q375" s="55" t="s">
        <v>2026</v>
      </c>
      <c r="R375" s="86" t="s">
        <v>2027</v>
      </c>
      <c r="S375" s="56">
        <v>43683</v>
      </c>
      <c r="T375" s="56">
        <v>43738</v>
      </c>
      <c r="U375" s="174" t="s">
        <v>66</v>
      </c>
      <c r="V375" s="178" t="s">
        <v>67</v>
      </c>
      <c r="W375" s="180"/>
      <c r="X375" s="146" t="s">
        <v>143</v>
      </c>
      <c r="Y375" s="146"/>
      <c r="Z375" s="146"/>
      <c r="AA375" s="88" t="s">
        <v>2028</v>
      </c>
      <c r="AB375" s="59">
        <v>43707</v>
      </c>
      <c r="AC375" s="6">
        <v>43740</v>
      </c>
      <c r="AD375" s="6" t="s">
        <v>70</v>
      </c>
      <c r="AE375" s="61"/>
      <c r="AF375" s="6"/>
      <c r="AG375" s="6"/>
      <c r="AH375" s="9"/>
      <c r="AI375" s="6"/>
      <c r="AJ375" s="63"/>
      <c r="AK375" s="63"/>
      <c r="AL375" s="62"/>
      <c r="AM375" s="62"/>
      <c r="AN375" s="62"/>
      <c r="AO375" s="62"/>
      <c r="AP375" s="62"/>
      <c r="AQ375" s="11"/>
      <c r="AR375" s="59"/>
      <c r="AS375" s="59"/>
      <c r="AT375" s="6"/>
      <c r="AU375" s="6"/>
      <c r="AV375" s="6"/>
      <c r="AW375" s="6"/>
      <c r="AX375" s="6"/>
      <c r="AY375" s="6"/>
      <c r="AZ375" s="64"/>
      <c r="BA375" s="6"/>
      <c r="BB375" s="6"/>
      <c r="BC375" s="65"/>
    </row>
    <row r="376" spans="1:55" ht="28.8" hidden="1">
      <c r="A376" s="52" t="str">
        <f t="shared" ca="1" si="29"/>
        <v>Ok</v>
      </c>
      <c r="B376" s="53" t="str">
        <f t="shared" si="30"/>
        <v>Ok</v>
      </c>
      <c r="C376" s="53" t="str">
        <f t="shared" ca="1" si="31"/>
        <v>Ok</v>
      </c>
      <c r="D376" s="54">
        <f t="shared" si="32"/>
        <v>43719</v>
      </c>
      <c r="E376" s="196"/>
      <c r="F376" s="130">
        <v>1147</v>
      </c>
      <c r="G376" s="32" t="s">
        <v>2029</v>
      </c>
      <c r="H376" s="91" t="s">
        <v>57</v>
      </c>
      <c r="I376" s="5" t="s">
        <v>58</v>
      </c>
      <c r="J376" s="2" t="s">
        <v>59</v>
      </c>
      <c r="K376" s="6" t="s">
        <v>105</v>
      </c>
      <c r="L376" s="79" t="s">
        <v>2030</v>
      </c>
      <c r="M376" s="66"/>
      <c r="N376" s="10" t="s">
        <v>124</v>
      </c>
      <c r="O376" s="25" t="s">
        <v>97</v>
      </c>
      <c r="P376" s="55" t="s">
        <v>97</v>
      </c>
      <c r="Q376" s="55" t="s">
        <v>2031</v>
      </c>
      <c r="R376" s="86" t="s">
        <v>2032</v>
      </c>
      <c r="S376" s="56">
        <v>43696</v>
      </c>
      <c r="T376" s="56">
        <v>43719</v>
      </c>
      <c r="U376" s="174" t="s">
        <v>66</v>
      </c>
      <c r="V376" s="178" t="s">
        <v>67</v>
      </c>
      <c r="W376" s="180"/>
      <c r="X376" s="146" t="s">
        <v>143</v>
      </c>
      <c r="Y376" s="146"/>
      <c r="Z376" s="146"/>
      <c r="AA376" s="88" t="s">
        <v>2033</v>
      </c>
      <c r="AB376" s="59">
        <v>43707</v>
      </c>
      <c r="AC376" s="6">
        <v>43719</v>
      </c>
      <c r="AD376" s="6" t="s">
        <v>70</v>
      </c>
      <c r="AE376" s="61"/>
      <c r="AF376" s="6"/>
      <c r="AG376" s="6"/>
      <c r="AH376" s="9"/>
      <c r="AI376" s="6"/>
      <c r="AJ376" s="63"/>
      <c r="AK376" s="63"/>
      <c r="AL376" s="62"/>
      <c r="AM376" s="62"/>
      <c r="AN376" s="62"/>
      <c r="AO376" s="62"/>
      <c r="AP376" s="62"/>
      <c r="AQ376" s="11"/>
      <c r="AR376" s="59"/>
      <c r="AS376" s="59"/>
      <c r="AT376" s="6"/>
      <c r="AU376" s="6"/>
      <c r="AV376" s="6"/>
      <c r="AW376" s="6"/>
      <c r="AX376" s="6"/>
      <c r="AY376" s="6"/>
      <c r="AZ376" s="64"/>
      <c r="BA376" s="6"/>
      <c r="BB376" s="6"/>
      <c r="BC376" s="65"/>
    </row>
    <row r="377" spans="1:55" ht="28.8" hidden="1">
      <c r="A377" s="52" t="str">
        <f t="shared" ca="1" si="29"/>
        <v>Ok</v>
      </c>
      <c r="B377" s="53" t="str">
        <f t="shared" si="30"/>
        <v>Ok</v>
      </c>
      <c r="C377" s="53" t="str">
        <f t="shared" ca="1" si="31"/>
        <v>Ok</v>
      </c>
      <c r="D377" s="54">
        <f t="shared" si="32"/>
        <v>43713</v>
      </c>
      <c r="E377" s="196"/>
      <c r="F377" s="130">
        <v>1149</v>
      </c>
      <c r="G377" s="32" t="s">
        <v>2034</v>
      </c>
      <c r="H377" s="91" t="s">
        <v>57</v>
      </c>
      <c r="I377" s="5" t="s">
        <v>83</v>
      </c>
      <c r="J377" s="2" t="s">
        <v>84</v>
      </c>
      <c r="K377" s="6" t="s">
        <v>105</v>
      </c>
      <c r="L377" s="79" t="s">
        <v>2035</v>
      </c>
      <c r="M377" s="66"/>
      <c r="N377" s="10" t="s">
        <v>124</v>
      </c>
      <c r="O377" s="25" t="s">
        <v>97</v>
      </c>
      <c r="P377" s="55" t="s">
        <v>97</v>
      </c>
      <c r="Q377" s="55" t="s">
        <v>2036</v>
      </c>
      <c r="R377" s="86" t="s">
        <v>2037</v>
      </c>
      <c r="S377" s="56">
        <v>43698</v>
      </c>
      <c r="T377" s="56">
        <v>43713</v>
      </c>
      <c r="U377" s="174" t="s">
        <v>66</v>
      </c>
      <c r="V377" s="178" t="s">
        <v>91</v>
      </c>
      <c r="W377" s="180" t="s">
        <v>237</v>
      </c>
      <c r="X377" s="146" t="s">
        <v>143</v>
      </c>
      <c r="Y377" s="146"/>
      <c r="Z377" s="146"/>
      <c r="AA377" s="88" t="s">
        <v>2038</v>
      </c>
      <c r="AB377" s="59">
        <v>43707</v>
      </c>
      <c r="AC377" s="6">
        <v>43713</v>
      </c>
      <c r="AD377" s="6" t="s">
        <v>70</v>
      </c>
      <c r="AE377" s="61"/>
      <c r="AF377" s="6"/>
      <c r="AG377" s="6"/>
      <c r="AH377" s="9"/>
      <c r="AI377" s="6"/>
      <c r="AJ377" s="63"/>
      <c r="AK377" s="63"/>
      <c r="AL377" s="62"/>
      <c r="AM377" s="62"/>
      <c r="AN377" s="62"/>
      <c r="AO377" s="62"/>
      <c r="AP377" s="62"/>
      <c r="AQ377" s="11"/>
      <c r="AR377" s="59"/>
      <c r="AS377" s="59"/>
      <c r="AT377" s="6"/>
      <c r="AU377" s="6"/>
      <c r="AV377" s="6"/>
      <c r="AW377" s="6"/>
      <c r="AX377" s="6"/>
      <c r="AY377" s="6"/>
      <c r="AZ377" s="64"/>
      <c r="BA377" s="6"/>
      <c r="BB377" s="6"/>
      <c r="BC377" s="65"/>
    </row>
    <row r="378" spans="1:55" ht="28.8" hidden="1">
      <c r="A378" s="52" t="str">
        <f t="shared" ca="1" si="29"/>
        <v>Ok</v>
      </c>
      <c r="B378" s="53" t="str">
        <f t="shared" si="30"/>
        <v>Ok</v>
      </c>
      <c r="C378" s="53" t="str">
        <f t="shared" ca="1" si="31"/>
        <v>Ok</v>
      </c>
      <c r="D378" s="54">
        <f t="shared" si="32"/>
        <v>43719</v>
      </c>
      <c r="E378" s="196"/>
      <c r="F378" s="130">
        <v>1152</v>
      </c>
      <c r="G378" s="32" t="s">
        <v>2039</v>
      </c>
      <c r="H378" s="91" t="s">
        <v>57</v>
      </c>
      <c r="I378" s="5" t="s">
        <v>58</v>
      </c>
      <c r="J378" s="2" t="s">
        <v>59</v>
      </c>
      <c r="K378" s="6" t="s">
        <v>188</v>
      </c>
      <c r="L378" s="79" t="s">
        <v>2040</v>
      </c>
      <c r="M378" s="66"/>
      <c r="N378" s="10" t="s">
        <v>124</v>
      </c>
      <c r="O378" s="25" t="s">
        <v>97</v>
      </c>
      <c r="P378" s="55" t="s">
        <v>97</v>
      </c>
      <c r="Q378" s="55" t="s">
        <v>2041</v>
      </c>
      <c r="R378" s="86" t="s">
        <v>2042</v>
      </c>
      <c r="S378" s="56">
        <v>43706</v>
      </c>
      <c r="T378" s="56">
        <v>43719</v>
      </c>
      <c r="U378" s="174" t="s">
        <v>66</v>
      </c>
      <c r="V378" s="178" t="s">
        <v>67</v>
      </c>
      <c r="W378" s="180"/>
      <c r="X378" s="146" t="s">
        <v>168</v>
      </c>
      <c r="Y378" s="146"/>
      <c r="Z378" s="146"/>
      <c r="AA378" s="88"/>
      <c r="AB378" s="59">
        <v>43707</v>
      </c>
      <c r="AC378" s="6">
        <v>43719</v>
      </c>
      <c r="AD378" s="6" t="s">
        <v>70</v>
      </c>
      <c r="AE378" s="61"/>
      <c r="AF378" s="6"/>
      <c r="AG378" s="6"/>
      <c r="AH378" s="9"/>
      <c r="AI378" s="6"/>
      <c r="AJ378" s="63"/>
      <c r="AK378" s="63"/>
      <c r="AL378" s="62"/>
      <c r="AM378" s="62"/>
      <c r="AN378" s="62"/>
      <c r="AO378" s="62"/>
      <c r="AP378" s="62"/>
      <c r="AQ378" s="11"/>
      <c r="AR378" s="59"/>
      <c r="AS378" s="59"/>
      <c r="AT378" s="6"/>
      <c r="AU378" s="6"/>
      <c r="AV378" s="6"/>
      <c r="AW378" s="6"/>
      <c r="AX378" s="6"/>
      <c r="AY378" s="6"/>
      <c r="AZ378" s="64"/>
      <c r="BA378" s="6"/>
      <c r="BB378" s="6"/>
      <c r="BC378" s="65"/>
    </row>
    <row r="379" spans="1:55" ht="28.8" hidden="1">
      <c r="A379" s="52" t="str">
        <f t="shared" ca="1" si="29"/>
        <v>Ok</v>
      </c>
      <c r="B379" s="53" t="str">
        <f t="shared" si="30"/>
        <v>Ok</v>
      </c>
      <c r="C379" s="53" t="str">
        <f t="shared" ca="1" si="31"/>
        <v>Ok</v>
      </c>
      <c r="D379" s="54">
        <f t="shared" si="32"/>
        <v>43740</v>
      </c>
      <c r="E379" s="196"/>
      <c r="F379" s="130">
        <v>1144</v>
      </c>
      <c r="G379" s="32" t="s">
        <v>2043</v>
      </c>
      <c r="H379" s="91" t="s">
        <v>159</v>
      </c>
      <c r="I379" s="5" t="s">
        <v>396</v>
      </c>
      <c r="J379" s="2" t="s">
        <v>161</v>
      </c>
      <c r="K379" s="6" t="s">
        <v>210</v>
      </c>
      <c r="L379" s="79" t="s">
        <v>2044</v>
      </c>
      <c r="M379" s="66"/>
      <c r="N379" s="10" t="s">
        <v>63</v>
      </c>
      <c r="O379" s="25" t="s">
        <v>97</v>
      </c>
      <c r="P379" s="55" t="s">
        <v>97</v>
      </c>
      <c r="Q379" s="55" t="s">
        <v>2045</v>
      </c>
      <c r="R379" s="86" t="s">
        <v>2046</v>
      </c>
      <c r="S379" s="56">
        <v>43682</v>
      </c>
      <c r="T379" s="56">
        <v>43738</v>
      </c>
      <c r="U379" s="174" t="s">
        <v>66</v>
      </c>
      <c r="V379" s="178" t="s">
        <v>67</v>
      </c>
      <c r="W379" s="180"/>
      <c r="X379" s="146" t="s">
        <v>1743</v>
      </c>
      <c r="Y379" s="146"/>
      <c r="Z379" s="146"/>
      <c r="AA379" s="88"/>
      <c r="AB379" s="59">
        <v>43713</v>
      </c>
      <c r="AC379" s="6">
        <v>43740</v>
      </c>
      <c r="AD379" s="6" t="s">
        <v>70</v>
      </c>
      <c r="AE379" s="61"/>
      <c r="AF379" s="6"/>
      <c r="AG379" s="6"/>
      <c r="AH379" s="9"/>
      <c r="AI379" s="6"/>
      <c r="AJ379" s="63"/>
      <c r="AK379" s="63"/>
      <c r="AL379" s="62"/>
      <c r="AM379" s="62"/>
      <c r="AN379" s="62"/>
      <c r="AO379" s="62"/>
      <c r="AP379" s="62"/>
      <c r="AQ379" s="11"/>
      <c r="AR379" s="59"/>
      <c r="AS379" s="59"/>
      <c r="AT379" s="6"/>
      <c r="AU379" s="6"/>
      <c r="AV379" s="6"/>
      <c r="AW379" s="6"/>
      <c r="AX379" s="6"/>
      <c r="AY379" s="6"/>
      <c r="AZ379" s="64"/>
      <c r="BA379" s="6"/>
      <c r="BB379" s="6"/>
      <c r="BC379" s="65"/>
    </row>
    <row r="380" spans="1:55" ht="28.8" hidden="1">
      <c r="A380" s="52" t="str">
        <f t="shared" ca="1" si="29"/>
        <v>Ok</v>
      </c>
      <c r="B380" s="53" t="str">
        <f t="shared" si="30"/>
        <v>Ok</v>
      </c>
      <c r="C380" s="53" t="str">
        <f t="shared" ca="1" si="31"/>
        <v>Ok</v>
      </c>
      <c r="D380" s="54">
        <f t="shared" si="32"/>
        <v>43719</v>
      </c>
      <c r="E380" s="196"/>
      <c r="F380" s="130">
        <v>1153</v>
      </c>
      <c r="G380" s="32" t="s">
        <v>2047</v>
      </c>
      <c r="H380" s="91" t="s">
        <v>57</v>
      </c>
      <c r="I380" s="5" t="s">
        <v>1995</v>
      </c>
      <c r="J380" s="2" t="s">
        <v>325</v>
      </c>
      <c r="K380" s="6" t="s">
        <v>210</v>
      </c>
      <c r="L380" s="79" t="s">
        <v>2048</v>
      </c>
      <c r="M380" s="66"/>
      <c r="N380" s="10" t="s">
        <v>124</v>
      </c>
      <c r="O380" s="25" t="s">
        <v>97</v>
      </c>
      <c r="P380" s="55" t="s">
        <v>97</v>
      </c>
      <c r="Q380" s="55" t="s">
        <v>2049</v>
      </c>
      <c r="R380" s="86" t="s">
        <v>2050</v>
      </c>
      <c r="S380" s="56">
        <v>43707</v>
      </c>
      <c r="T380" s="56">
        <v>43707</v>
      </c>
      <c r="U380" s="174" t="s">
        <v>66</v>
      </c>
      <c r="V380" s="178" t="s">
        <v>91</v>
      </c>
      <c r="W380" s="180" t="s">
        <v>237</v>
      </c>
      <c r="X380" s="146" t="s">
        <v>79</v>
      </c>
      <c r="Y380" s="146"/>
      <c r="Z380" s="146"/>
      <c r="AA380" s="88" t="s">
        <v>2051</v>
      </c>
      <c r="AB380" s="59">
        <v>43713</v>
      </c>
      <c r="AC380" s="6">
        <v>43719</v>
      </c>
      <c r="AD380" s="6" t="s">
        <v>70</v>
      </c>
      <c r="AE380" s="61"/>
      <c r="AF380" s="6"/>
      <c r="AG380" s="6"/>
      <c r="AH380" s="9"/>
      <c r="AI380" s="6"/>
      <c r="AJ380" s="63"/>
      <c r="AK380" s="63"/>
      <c r="AL380" s="62"/>
      <c r="AM380" s="62"/>
      <c r="AN380" s="62"/>
      <c r="AO380" s="62"/>
      <c r="AP380" s="62"/>
      <c r="AQ380" s="11"/>
      <c r="AR380" s="59"/>
      <c r="AS380" s="59"/>
      <c r="AT380" s="6"/>
      <c r="AU380" s="6"/>
      <c r="AV380" s="6"/>
      <c r="AW380" s="6"/>
      <c r="AX380" s="6"/>
      <c r="AY380" s="6"/>
      <c r="AZ380" s="64"/>
      <c r="BA380" s="6"/>
      <c r="BB380" s="6"/>
      <c r="BC380" s="65"/>
    </row>
    <row r="381" spans="1:55" ht="86.4" hidden="1">
      <c r="A381" s="52" t="str">
        <f t="shared" ca="1" si="29"/>
        <v>Ok</v>
      </c>
      <c r="B381" s="53" t="str">
        <f t="shared" si="30"/>
        <v>Ok</v>
      </c>
      <c r="C381" s="53" t="str">
        <f t="shared" ca="1" si="31"/>
        <v>Ok</v>
      </c>
      <c r="D381" s="54">
        <f t="shared" si="32"/>
        <v>44746</v>
      </c>
      <c r="E381" s="308" t="s">
        <v>4015</v>
      </c>
      <c r="F381" s="310">
        <v>2416</v>
      </c>
      <c r="G381" s="313" t="s">
        <v>4407</v>
      </c>
      <c r="H381" s="320" t="s">
        <v>57</v>
      </c>
      <c r="I381" s="171" t="s">
        <v>58</v>
      </c>
      <c r="J381" s="326" t="s">
        <v>59</v>
      </c>
      <c r="K381" s="67" t="s">
        <v>210</v>
      </c>
      <c r="L381" s="332" t="s">
        <v>4411</v>
      </c>
      <c r="M381" s="338" t="s">
        <v>4015</v>
      </c>
      <c r="N381" s="10" t="s">
        <v>63</v>
      </c>
      <c r="O381" s="25" t="s">
        <v>3587</v>
      </c>
      <c r="P381" s="55" t="s">
        <v>65</v>
      </c>
      <c r="Q381" s="351" t="s">
        <v>4410</v>
      </c>
      <c r="R381" s="355" t="s">
        <v>4409</v>
      </c>
      <c r="S381" s="367">
        <v>44718</v>
      </c>
      <c r="T381" s="369">
        <v>44742</v>
      </c>
      <c r="U381" s="175" t="s">
        <v>66</v>
      </c>
      <c r="V381" s="197" t="s">
        <v>218</v>
      </c>
      <c r="W381" s="181"/>
      <c r="X381" s="147" t="s">
        <v>156</v>
      </c>
      <c r="Y381" s="373"/>
      <c r="Z381" s="373"/>
      <c r="AA381" s="375" t="s">
        <v>4456</v>
      </c>
      <c r="AB381" s="59">
        <v>44718</v>
      </c>
      <c r="AC381" s="6">
        <v>44746</v>
      </c>
      <c r="AD381" s="67" t="s">
        <v>70</v>
      </c>
      <c r="AE381" s="382" t="s">
        <v>4015</v>
      </c>
      <c r="AF381" s="384" t="s">
        <v>4015</v>
      </c>
      <c r="AG381" s="384" t="s">
        <v>4015</v>
      </c>
      <c r="AH381" s="384" t="s">
        <v>4015</v>
      </c>
      <c r="AI381" s="384" t="s">
        <v>4015</v>
      </c>
      <c r="AJ381" s="387" t="s">
        <v>4015</v>
      </c>
      <c r="AK381" s="387" t="s">
        <v>4015</v>
      </c>
      <c r="AL381" s="384" t="s">
        <v>4015</v>
      </c>
      <c r="AM381" s="384" t="s">
        <v>4015</v>
      </c>
      <c r="AN381" s="384" t="s">
        <v>4015</v>
      </c>
      <c r="AO381" s="384" t="s">
        <v>4015</v>
      </c>
      <c r="AP381" s="384" t="s">
        <v>4015</v>
      </c>
      <c r="AQ381" s="394" t="s">
        <v>4015</v>
      </c>
      <c r="AR381" s="396" t="s">
        <v>4015</v>
      </c>
      <c r="AS381" s="396" t="s">
        <v>4015</v>
      </c>
      <c r="AT381" s="384" t="s">
        <v>4015</v>
      </c>
      <c r="AU381" s="384" t="s">
        <v>4015</v>
      </c>
      <c r="AV381" s="384" t="s">
        <v>4015</v>
      </c>
      <c r="AW381" s="384" t="s">
        <v>4015</v>
      </c>
      <c r="AX381" s="384" t="s">
        <v>4015</v>
      </c>
      <c r="AY381" s="384" t="s">
        <v>4015</v>
      </c>
      <c r="AZ381" s="387" t="s">
        <v>4015</v>
      </c>
      <c r="BA381" s="384" t="s">
        <v>4015</v>
      </c>
      <c r="BB381" s="384" t="s">
        <v>4015</v>
      </c>
      <c r="BC381" s="398" t="s">
        <v>4015</v>
      </c>
    </row>
    <row r="382" spans="1:55" ht="57.6" hidden="1">
      <c r="A382" s="52" t="str">
        <f t="shared" ca="1" si="29"/>
        <v>Ok</v>
      </c>
      <c r="B382" s="53" t="str">
        <f t="shared" si="30"/>
        <v>Ok</v>
      </c>
      <c r="C382" s="53" t="str">
        <f t="shared" ca="1" si="31"/>
        <v>Ok</v>
      </c>
      <c r="D382" s="54">
        <f t="shared" si="32"/>
        <v>43740</v>
      </c>
      <c r="E382" s="196"/>
      <c r="F382" s="130">
        <v>1170</v>
      </c>
      <c r="G382" s="32" t="s">
        <v>2057</v>
      </c>
      <c r="H382" s="91" t="s">
        <v>159</v>
      </c>
      <c r="I382" s="5" t="s">
        <v>2058</v>
      </c>
      <c r="J382" s="2" t="s">
        <v>242</v>
      </c>
      <c r="K382" s="6" t="s">
        <v>210</v>
      </c>
      <c r="L382" s="79" t="s">
        <v>2059</v>
      </c>
      <c r="M382" s="66"/>
      <c r="N382" s="10" t="s">
        <v>124</v>
      </c>
      <c r="O382" s="25" t="s">
        <v>2060</v>
      </c>
      <c r="P382" s="55" t="s">
        <v>88</v>
      </c>
      <c r="Q382" s="55" t="s">
        <v>2061</v>
      </c>
      <c r="R382" s="86" t="s">
        <v>2062</v>
      </c>
      <c r="S382" s="56">
        <v>43726</v>
      </c>
      <c r="T382" s="56">
        <v>43738</v>
      </c>
      <c r="U382" s="174" t="s">
        <v>66</v>
      </c>
      <c r="V382" s="178" t="s">
        <v>67</v>
      </c>
      <c r="W382" s="180"/>
      <c r="X382" s="146" t="s">
        <v>168</v>
      </c>
      <c r="Y382" s="146"/>
      <c r="Z382" s="146"/>
      <c r="AA382" s="88" t="s">
        <v>2063</v>
      </c>
      <c r="AB382" s="59">
        <v>43727</v>
      </c>
      <c r="AC382" s="6">
        <v>43740</v>
      </c>
      <c r="AD382" s="6" t="s">
        <v>70</v>
      </c>
      <c r="AE382" s="61"/>
      <c r="AF382" s="6"/>
      <c r="AG382" s="6"/>
      <c r="AH382" s="9"/>
      <c r="AI382" s="6"/>
      <c r="AJ382" s="63"/>
      <c r="AK382" s="63"/>
      <c r="AL382" s="62"/>
      <c r="AM382" s="62"/>
      <c r="AN382" s="62"/>
      <c r="AO382" s="62"/>
      <c r="AP382" s="62"/>
      <c r="AQ382" s="11"/>
      <c r="AR382" s="59"/>
      <c r="AS382" s="59"/>
      <c r="AT382" s="6"/>
      <c r="AU382" s="6"/>
      <c r="AV382" s="6"/>
      <c r="AW382" s="6"/>
      <c r="AX382" s="6"/>
      <c r="AY382" s="6"/>
      <c r="AZ382" s="64"/>
      <c r="BA382" s="6"/>
      <c r="BB382" s="6"/>
      <c r="BC382" s="65"/>
    </row>
    <row r="383" spans="1:55" ht="100.8" hidden="1">
      <c r="A383" s="52" t="str">
        <f t="shared" ca="1" si="29"/>
        <v>Ok</v>
      </c>
      <c r="B383" s="53" t="str">
        <f t="shared" si="30"/>
        <v>Ok</v>
      </c>
      <c r="C383" s="53" t="str">
        <f t="shared" ca="1" si="31"/>
        <v>Ok</v>
      </c>
      <c r="D383" s="54">
        <f t="shared" si="32"/>
        <v>44746</v>
      </c>
      <c r="E383" s="308" t="s">
        <v>4015</v>
      </c>
      <c r="F383" s="310">
        <v>2434</v>
      </c>
      <c r="G383" s="313" t="s">
        <v>4444</v>
      </c>
      <c r="H383" s="320" t="s">
        <v>57</v>
      </c>
      <c r="I383" s="171" t="s">
        <v>58</v>
      </c>
      <c r="J383" s="326" t="s">
        <v>59</v>
      </c>
      <c r="K383" s="67" t="s">
        <v>162</v>
      </c>
      <c r="L383" s="332" t="s">
        <v>4448</v>
      </c>
      <c r="M383" s="338" t="s">
        <v>4015</v>
      </c>
      <c r="N383" s="342" t="s">
        <v>124</v>
      </c>
      <c r="O383" s="25" t="s">
        <v>3587</v>
      </c>
      <c r="P383" s="55" t="s">
        <v>65</v>
      </c>
      <c r="Q383" s="55" t="s">
        <v>4447</v>
      </c>
      <c r="R383" s="355" t="s">
        <v>4446</v>
      </c>
      <c r="S383" s="367">
        <v>44735</v>
      </c>
      <c r="T383" s="369">
        <v>44742</v>
      </c>
      <c r="U383" s="175" t="s">
        <v>66</v>
      </c>
      <c r="V383" s="197" t="s">
        <v>218</v>
      </c>
      <c r="W383" s="181"/>
      <c r="X383" s="147" t="s">
        <v>156</v>
      </c>
      <c r="Y383" s="373" t="s">
        <v>80</v>
      </c>
      <c r="Z383" s="373"/>
      <c r="AA383" s="375" t="s">
        <v>4453</v>
      </c>
      <c r="AB383" s="59">
        <v>44735</v>
      </c>
      <c r="AC383" s="6">
        <v>44746</v>
      </c>
      <c r="AD383" s="67" t="s">
        <v>70</v>
      </c>
      <c r="AE383" s="382" t="s">
        <v>4015</v>
      </c>
      <c r="AF383" s="384" t="s">
        <v>4015</v>
      </c>
      <c r="AG383" s="384" t="s">
        <v>4015</v>
      </c>
      <c r="AH383" s="384" t="s">
        <v>4015</v>
      </c>
      <c r="AI383" s="384" t="s">
        <v>4015</v>
      </c>
      <c r="AJ383" s="387" t="s">
        <v>4015</v>
      </c>
      <c r="AK383" s="387" t="s">
        <v>4015</v>
      </c>
      <c r="AL383" s="384" t="s">
        <v>4015</v>
      </c>
      <c r="AM383" s="384" t="s">
        <v>4015</v>
      </c>
      <c r="AN383" s="384" t="s">
        <v>4015</v>
      </c>
      <c r="AO383" s="384" t="s">
        <v>4015</v>
      </c>
      <c r="AP383" s="384" t="s">
        <v>4015</v>
      </c>
      <c r="AQ383" s="394" t="s">
        <v>4015</v>
      </c>
      <c r="AR383" s="396" t="s">
        <v>4015</v>
      </c>
      <c r="AS383" s="396" t="s">
        <v>4015</v>
      </c>
      <c r="AT383" s="384" t="s">
        <v>4015</v>
      </c>
      <c r="AU383" s="384" t="s">
        <v>4015</v>
      </c>
      <c r="AV383" s="384" t="s">
        <v>4015</v>
      </c>
      <c r="AW383" s="384" t="s">
        <v>4015</v>
      </c>
      <c r="AX383" s="384" t="s">
        <v>4015</v>
      </c>
      <c r="AY383" s="384" t="s">
        <v>4015</v>
      </c>
      <c r="AZ383" s="387" t="s">
        <v>4015</v>
      </c>
      <c r="BA383" s="384" t="s">
        <v>4015</v>
      </c>
      <c r="BB383" s="384" t="s">
        <v>4015</v>
      </c>
      <c r="BC383" s="398" t="s">
        <v>4015</v>
      </c>
    </row>
    <row r="384" spans="1:55" ht="43.2" hidden="1">
      <c r="A384" s="52" t="str">
        <f t="shared" ca="1" si="29"/>
        <v>Ok</v>
      </c>
      <c r="B384" s="53" t="str">
        <f t="shared" si="30"/>
        <v>Ok</v>
      </c>
      <c r="C384" s="53" t="str">
        <f t="shared" ca="1" si="31"/>
        <v>Ok</v>
      </c>
      <c r="D384" s="54">
        <f t="shared" si="32"/>
        <v>43740</v>
      </c>
      <c r="E384" s="196"/>
      <c r="F384" s="130">
        <v>1173</v>
      </c>
      <c r="G384" s="32" t="s">
        <v>2070</v>
      </c>
      <c r="H384" s="91" t="s">
        <v>57</v>
      </c>
      <c r="I384" s="5" t="s">
        <v>2071</v>
      </c>
      <c r="J384" s="2" t="s">
        <v>130</v>
      </c>
      <c r="K384" s="6" t="s">
        <v>210</v>
      </c>
      <c r="L384" s="79" t="s">
        <v>2072</v>
      </c>
      <c r="M384" s="66"/>
      <c r="N384" s="10" t="s">
        <v>63</v>
      </c>
      <c r="O384" s="25" t="s">
        <v>1767</v>
      </c>
      <c r="P384" s="55" t="s">
        <v>88</v>
      </c>
      <c r="Q384" s="55" t="s">
        <v>1768</v>
      </c>
      <c r="R384" s="86" t="s">
        <v>1769</v>
      </c>
      <c r="S384" s="56">
        <v>43728</v>
      </c>
      <c r="T384" s="56">
        <v>43738</v>
      </c>
      <c r="U384" s="174" t="s">
        <v>66</v>
      </c>
      <c r="V384" s="178" t="s">
        <v>67</v>
      </c>
      <c r="W384" s="180"/>
      <c r="X384" s="146" t="s">
        <v>1578</v>
      </c>
      <c r="Y384" s="146"/>
      <c r="Z384" s="146"/>
      <c r="AA384" s="88" t="s">
        <v>2073</v>
      </c>
      <c r="AB384" s="59">
        <v>43734</v>
      </c>
      <c r="AC384" s="6">
        <v>43740</v>
      </c>
      <c r="AD384" s="6" t="s">
        <v>70</v>
      </c>
      <c r="AE384" s="61"/>
      <c r="AF384" s="6"/>
      <c r="AG384" s="6"/>
      <c r="AH384" s="9"/>
      <c r="AI384" s="6"/>
      <c r="AJ384" s="63"/>
      <c r="AK384" s="63"/>
      <c r="AL384" s="62"/>
      <c r="AM384" s="62"/>
      <c r="AN384" s="62"/>
      <c r="AO384" s="62"/>
      <c r="AP384" s="62"/>
      <c r="AQ384" s="11"/>
      <c r="AR384" s="59"/>
      <c r="AS384" s="59"/>
      <c r="AT384" s="6"/>
      <c r="AU384" s="6"/>
      <c r="AV384" s="6"/>
      <c r="AW384" s="6"/>
      <c r="AX384" s="6"/>
      <c r="AY384" s="6"/>
      <c r="AZ384" s="64"/>
      <c r="BA384" s="6"/>
      <c r="BB384" s="6"/>
      <c r="BC384" s="65"/>
    </row>
    <row r="385" spans="1:55" ht="72" hidden="1">
      <c r="A385" s="52" t="str">
        <f t="shared" ca="1" si="29"/>
        <v>Ok</v>
      </c>
      <c r="B385" s="53" t="str">
        <f t="shared" si="30"/>
        <v>Ok</v>
      </c>
      <c r="C385" s="53" t="str">
        <f t="shared" ca="1" si="31"/>
        <v>Ok</v>
      </c>
      <c r="D385" s="54">
        <f t="shared" si="32"/>
        <v>43740</v>
      </c>
      <c r="E385" s="196"/>
      <c r="F385" s="130">
        <v>1175</v>
      </c>
      <c r="G385" s="32" t="s">
        <v>2074</v>
      </c>
      <c r="H385" s="91" t="s">
        <v>57</v>
      </c>
      <c r="I385" s="5" t="s">
        <v>83</v>
      </c>
      <c r="J385" s="2" t="s">
        <v>84</v>
      </c>
      <c r="K385" s="6" t="s">
        <v>255</v>
      </c>
      <c r="L385" s="79" t="s">
        <v>2075</v>
      </c>
      <c r="M385" s="66"/>
      <c r="N385" s="10" t="s">
        <v>124</v>
      </c>
      <c r="O385" s="25" t="s">
        <v>2076</v>
      </c>
      <c r="P385" s="55" t="s">
        <v>88</v>
      </c>
      <c r="Q385" s="55" t="s">
        <v>1509</v>
      </c>
      <c r="R385" s="86" t="s">
        <v>1510</v>
      </c>
      <c r="S385" s="56">
        <v>43731</v>
      </c>
      <c r="T385" s="56">
        <v>43738</v>
      </c>
      <c r="U385" s="174" t="s">
        <v>66</v>
      </c>
      <c r="V385" s="178" t="s">
        <v>91</v>
      </c>
      <c r="W385" s="180" t="s">
        <v>237</v>
      </c>
      <c r="X385" s="146" t="s">
        <v>143</v>
      </c>
      <c r="Y385" s="146"/>
      <c r="Z385" s="146"/>
      <c r="AA385" s="88" t="s">
        <v>2077</v>
      </c>
      <c r="AB385" s="59">
        <v>43734</v>
      </c>
      <c r="AC385" s="6">
        <v>43740</v>
      </c>
      <c r="AD385" s="6" t="s">
        <v>70</v>
      </c>
      <c r="AE385" s="61"/>
      <c r="AF385" s="6"/>
      <c r="AG385" s="6"/>
      <c r="AH385" s="9"/>
      <c r="AI385" s="6"/>
      <c r="AJ385" s="63"/>
      <c r="AK385" s="63"/>
      <c r="AL385" s="62"/>
      <c r="AM385" s="62"/>
      <c r="AN385" s="62"/>
      <c r="AO385" s="62"/>
      <c r="AP385" s="62"/>
      <c r="AQ385" s="11"/>
      <c r="AR385" s="59"/>
      <c r="AS385" s="59"/>
      <c r="AT385" s="6"/>
      <c r="AU385" s="6"/>
      <c r="AV385" s="6"/>
      <c r="AW385" s="6"/>
      <c r="AX385" s="6"/>
      <c r="AY385" s="6"/>
      <c r="AZ385" s="64"/>
      <c r="BA385" s="6"/>
      <c r="BB385" s="6"/>
      <c r="BC385" s="65"/>
    </row>
    <row r="386" spans="1:55" ht="28.8" hidden="1">
      <c r="A386" s="52" t="str">
        <f t="shared" ca="1" si="29"/>
        <v>Ok</v>
      </c>
      <c r="B386" s="53" t="str">
        <f t="shared" si="30"/>
        <v>Ok</v>
      </c>
      <c r="C386" s="53" t="str">
        <f t="shared" ca="1" si="31"/>
        <v>Ok</v>
      </c>
      <c r="D386" s="54">
        <f t="shared" si="32"/>
        <v>43740</v>
      </c>
      <c r="E386" s="196"/>
      <c r="F386" s="130">
        <v>1176</v>
      </c>
      <c r="G386" s="32" t="s">
        <v>2078</v>
      </c>
      <c r="H386" s="91" t="s">
        <v>57</v>
      </c>
      <c r="I386" s="5" t="s">
        <v>334</v>
      </c>
      <c r="J386" s="2" t="s">
        <v>260</v>
      </c>
      <c r="K386" s="6" t="s">
        <v>210</v>
      </c>
      <c r="L386" s="79" t="s">
        <v>2079</v>
      </c>
      <c r="M386" s="66"/>
      <c r="N386" s="10" t="s">
        <v>124</v>
      </c>
      <c r="O386" s="25" t="s">
        <v>97</v>
      </c>
      <c r="P386" s="55" t="s">
        <v>97</v>
      </c>
      <c r="Q386" s="55" t="s">
        <v>2080</v>
      </c>
      <c r="R386" s="86" t="s">
        <v>2081</v>
      </c>
      <c r="S386" s="56">
        <v>43733</v>
      </c>
      <c r="T386" s="56">
        <v>43738</v>
      </c>
      <c r="U386" s="174" t="s">
        <v>66</v>
      </c>
      <c r="V386" s="178" t="s">
        <v>67</v>
      </c>
      <c r="W386" s="180"/>
      <c r="X386" s="146" t="s">
        <v>168</v>
      </c>
      <c r="Y386" s="146"/>
      <c r="Z386" s="146"/>
      <c r="AA386" s="88" t="s">
        <v>2082</v>
      </c>
      <c r="AB386" s="59">
        <v>43734</v>
      </c>
      <c r="AC386" s="6">
        <v>43740</v>
      </c>
      <c r="AD386" s="6" t="s">
        <v>70</v>
      </c>
      <c r="AE386" s="61"/>
      <c r="AF386" s="6"/>
      <c r="AG386" s="6"/>
      <c r="AH386" s="9"/>
      <c r="AI386" s="6"/>
      <c r="AJ386" s="63"/>
      <c r="AK386" s="63"/>
      <c r="AL386" s="62"/>
      <c r="AM386" s="62"/>
      <c r="AN386" s="62"/>
      <c r="AO386" s="62"/>
      <c r="AP386" s="62"/>
      <c r="AQ386" s="11"/>
      <c r="AR386" s="59"/>
      <c r="AS386" s="59"/>
      <c r="AT386" s="6"/>
      <c r="AU386" s="6"/>
      <c r="AV386" s="6"/>
      <c r="AW386" s="6"/>
      <c r="AX386" s="6"/>
      <c r="AY386" s="6"/>
      <c r="AZ386" s="64"/>
      <c r="BA386" s="6"/>
      <c r="BB386" s="6"/>
      <c r="BC386" s="65"/>
    </row>
    <row r="387" spans="1:55" ht="72" hidden="1">
      <c r="A387" s="52" t="str">
        <f t="shared" ca="1" si="29"/>
        <v>Ok</v>
      </c>
      <c r="B387" s="53" t="str">
        <f t="shared" si="30"/>
        <v>Ok</v>
      </c>
      <c r="C387" s="53" t="str">
        <f t="shared" ca="1" si="31"/>
        <v>Ok</v>
      </c>
      <c r="D387" s="54">
        <f t="shared" si="32"/>
        <v>44893</v>
      </c>
      <c r="E387" s="196"/>
      <c r="F387" s="130">
        <v>1177</v>
      </c>
      <c r="G387" s="32" t="s">
        <v>2083</v>
      </c>
      <c r="H387" s="91" t="s">
        <v>57</v>
      </c>
      <c r="I387" s="5" t="s">
        <v>58</v>
      </c>
      <c r="J387" s="2" t="s">
        <v>59</v>
      </c>
      <c r="K387" s="6" t="s">
        <v>545</v>
      </c>
      <c r="L387" s="79" t="s">
        <v>2084</v>
      </c>
      <c r="M387" s="66"/>
      <c r="N387" s="10" t="s">
        <v>124</v>
      </c>
      <c r="O387" s="25" t="s">
        <v>675</v>
      </c>
      <c r="P387" s="55" t="s">
        <v>88</v>
      </c>
      <c r="Q387" s="55" t="s">
        <v>87</v>
      </c>
      <c r="R387" s="86" t="s">
        <v>2151</v>
      </c>
      <c r="S387" s="56">
        <v>43734</v>
      </c>
      <c r="T387" s="56">
        <v>44893</v>
      </c>
      <c r="U387" s="174" t="s">
        <v>66</v>
      </c>
      <c r="V387" s="178" t="s">
        <v>218</v>
      </c>
      <c r="W387" s="180"/>
      <c r="X387" s="146" t="s">
        <v>1056</v>
      </c>
      <c r="Y387" s="146"/>
      <c r="Z387" s="146"/>
      <c r="AA387" s="88" t="s">
        <v>5021</v>
      </c>
      <c r="AB387" s="59">
        <v>43734</v>
      </c>
      <c r="AC387" s="6">
        <v>44893</v>
      </c>
      <c r="AD387" s="67" t="s">
        <v>70</v>
      </c>
      <c r="AE387" s="61"/>
      <c r="AF387" s="6"/>
      <c r="AG387" s="6"/>
      <c r="AH387" s="9"/>
      <c r="AI387" s="6"/>
      <c r="AJ387" s="63"/>
      <c r="AK387" s="63"/>
      <c r="AL387" s="62"/>
      <c r="AM387" s="62"/>
      <c r="AN387" s="62"/>
      <c r="AO387" s="62"/>
      <c r="AP387" s="62"/>
      <c r="AQ387" s="11"/>
      <c r="AR387" s="59"/>
      <c r="AS387" s="59"/>
      <c r="AT387" s="6"/>
      <c r="AU387" s="6"/>
      <c r="AV387" s="6"/>
      <c r="AW387" s="6"/>
      <c r="AX387" s="6"/>
      <c r="AY387" s="6"/>
      <c r="AZ387" s="64"/>
      <c r="BA387" s="6"/>
      <c r="BB387" s="6"/>
      <c r="BC387" s="65"/>
    </row>
    <row r="388" spans="1:55" ht="28.8" hidden="1">
      <c r="A388" s="52" t="str">
        <f t="shared" ca="1" si="29"/>
        <v>Ok</v>
      </c>
      <c r="B388" s="53" t="str">
        <f t="shared" si="30"/>
        <v>Ok</v>
      </c>
      <c r="C388" s="53" t="str">
        <f t="shared" ca="1" si="31"/>
        <v>Ok</v>
      </c>
      <c r="D388" s="54">
        <f t="shared" si="32"/>
        <v>43754</v>
      </c>
      <c r="E388" s="196"/>
      <c r="F388" s="130">
        <v>1178</v>
      </c>
      <c r="G388" s="32" t="s">
        <v>2085</v>
      </c>
      <c r="H388" s="91" t="s">
        <v>57</v>
      </c>
      <c r="I388" s="5" t="s">
        <v>58</v>
      </c>
      <c r="J388" s="2" t="s">
        <v>59</v>
      </c>
      <c r="K388" s="6" t="s">
        <v>210</v>
      </c>
      <c r="L388" s="79" t="s">
        <v>2086</v>
      </c>
      <c r="M388" s="66"/>
      <c r="N388" s="10" t="s">
        <v>124</v>
      </c>
      <c r="O388" s="25" t="s">
        <v>97</v>
      </c>
      <c r="P388" s="55" t="s">
        <v>97</v>
      </c>
      <c r="Q388" s="55" t="s">
        <v>2087</v>
      </c>
      <c r="R388" s="86" t="s">
        <v>2088</v>
      </c>
      <c r="S388" s="56">
        <v>43735</v>
      </c>
      <c r="T388" s="56">
        <v>43748</v>
      </c>
      <c r="U388" s="174" t="s">
        <v>66</v>
      </c>
      <c r="V388" s="178" t="s">
        <v>91</v>
      </c>
      <c r="W388" s="180" t="s">
        <v>237</v>
      </c>
      <c r="X388" s="146" t="s">
        <v>143</v>
      </c>
      <c r="Y388" s="146"/>
      <c r="Z388" s="146"/>
      <c r="AA388" s="88"/>
      <c r="AB388" s="59">
        <v>43742</v>
      </c>
      <c r="AC388" s="6">
        <v>43754</v>
      </c>
      <c r="AD388" s="6" t="s">
        <v>70</v>
      </c>
      <c r="AE388" s="61"/>
      <c r="AF388" s="6"/>
      <c r="AG388" s="6"/>
      <c r="AH388" s="9"/>
      <c r="AI388" s="6"/>
      <c r="AJ388" s="63"/>
      <c r="AK388" s="63"/>
      <c r="AL388" s="62"/>
      <c r="AM388" s="62"/>
      <c r="AN388" s="62"/>
      <c r="AO388" s="62"/>
      <c r="AP388" s="62"/>
      <c r="AQ388" s="11"/>
      <c r="AR388" s="59"/>
      <c r="AS388" s="59"/>
      <c r="AT388" s="6"/>
      <c r="AU388" s="6"/>
      <c r="AV388" s="6"/>
      <c r="AW388" s="6"/>
      <c r="AX388" s="6"/>
      <c r="AY388" s="6"/>
      <c r="AZ388" s="64"/>
      <c r="BA388" s="6"/>
      <c r="BB388" s="6"/>
      <c r="BC388" s="65"/>
    </row>
    <row r="389" spans="1:55" ht="43.2" hidden="1">
      <c r="A389" s="52" t="str">
        <f t="shared" ca="1" si="29"/>
        <v>Ok</v>
      </c>
      <c r="B389" s="53" t="str">
        <f t="shared" si="30"/>
        <v>Ok</v>
      </c>
      <c r="C389" s="53" t="str">
        <f t="shared" ca="1" si="31"/>
        <v>Ok</v>
      </c>
      <c r="D389" s="54">
        <f t="shared" si="32"/>
        <v>43777</v>
      </c>
      <c r="E389" s="196"/>
      <c r="F389" s="130">
        <v>1184</v>
      </c>
      <c r="G389" s="32" t="s">
        <v>2089</v>
      </c>
      <c r="H389" s="91" t="s">
        <v>57</v>
      </c>
      <c r="I389" s="5" t="s">
        <v>58</v>
      </c>
      <c r="J389" s="2" t="s">
        <v>59</v>
      </c>
      <c r="K389" s="6" t="s">
        <v>162</v>
      </c>
      <c r="L389" s="79" t="s">
        <v>2090</v>
      </c>
      <c r="M389" s="66"/>
      <c r="N389" s="10" t="s">
        <v>124</v>
      </c>
      <c r="O389" s="25" t="s">
        <v>2091</v>
      </c>
      <c r="P389" s="55" t="s">
        <v>88</v>
      </c>
      <c r="Q389" s="55" t="s">
        <v>2092</v>
      </c>
      <c r="R389" s="86" t="s">
        <v>2093</v>
      </c>
      <c r="S389" s="56">
        <v>43740</v>
      </c>
      <c r="T389" s="56">
        <v>43749</v>
      </c>
      <c r="U389" s="174" t="s">
        <v>66</v>
      </c>
      <c r="V389" s="178" t="s">
        <v>67</v>
      </c>
      <c r="W389" s="180"/>
      <c r="X389" s="146" t="s">
        <v>365</v>
      </c>
      <c r="Y389" s="146"/>
      <c r="Z389" s="146"/>
      <c r="AA389" s="88" t="s">
        <v>2094</v>
      </c>
      <c r="AB389" s="59">
        <v>43742</v>
      </c>
      <c r="AC389" s="6">
        <v>43777</v>
      </c>
      <c r="AD389" s="6" t="s">
        <v>70</v>
      </c>
      <c r="AE389" s="61"/>
      <c r="AF389" s="6"/>
      <c r="AG389" s="6"/>
      <c r="AH389" s="9"/>
      <c r="AI389" s="6"/>
      <c r="AJ389" s="63"/>
      <c r="AK389" s="63"/>
      <c r="AL389" s="62"/>
      <c r="AM389" s="62"/>
      <c r="AN389" s="62"/>
      <c r="AO389" s="62"/>
      <c r="AP389" s="62"/>
      <c r="AQ389" s="11"/>
      <c r="AR389" s="59"/>
      <c r="AS389" s="59"/>
      <c r="AT389" s="6"/>
      <c r="AU389" s="6"/>
      <c r="AV389" s="6"/>
      <c r="AW389" s="6"/>
      <c r="AX389" s="6"/>
      <c r="AY389" s="6"/>
      <c r="AZ389" s="64"/>
      <c r="BA389" s="6"/>
      <c r="BB389" s="6"/>
      <c r="BC389" s="65"/>
    </row>
    <row r="390" spans="1:55" ht="28.8" hidden="1">
      <c r="A390" s="52" t="str">
        <f t="shared" ca="1" si="29"/>
        <v>Ok</v>
      </c>
      <c r="B390" s="53" t="str">
        <f t="shared" si="30"/>
        <v>Ok</v>
      </c>
      <c r="C390" s="53" t="str">
        <f t="shared" ca="1" si="31"/>
        <v>Ok</v>
      </c>
      <c r="D390" s="54">
        <f t="shared" si="32"/>
        <v>43754</v>
      </c>
      <c r="E390" s="196"/>
      <c r="F390" s="130">
        <v>1188</v>
      </c>
      <c r="G390" s="32" t="s">
        <v>2095</v>
      </c>
      <c r="H390" s="91" t="s">
        <v>57</v>
      </c>
      <c r="I390" s="5" t="s">
        <v>58</v>
      </c>
      <c r="J390" s="2" t="s">
        <v>59</v>
      </c>
      <c r="K390" s="6" t="s">
        <v>545</v>
      </c>
      <c r="L390" s="79" t="s">
        <v>2096</v>
      </c>
      <c r="M390" s="66"/>
      <c r="N390" s="10" t="s">
        <v>124</v>
      </c>
      <c r="O390" s="25" t="s">
        <v>97</v>
      </c>
      <c r="P390" s="55" t="s">
        <v>97</v>
      </c>
      <c r="Q390" s="55" t="s">
        <v>2097</v>
      </c>
      <c r="R390" s="86" t="s">
        <v>2098</v>
      </c>
      <c r="S390" s="56">
        <v>43742</v>
      </c>
      <c r="T390" s="56">
        <v>43749</v>
      </c>
      <c r="U390" s="174" t="s">
        <v>66</v>
      </c>
      <c r="V390" s="178" t="s">
        <v>67</v>
      </c>
      <c r="W390" s="180"/>
      <c r="X390" s="146" t="s">
        <v>168</v>
      </c>
      <c r="Y390" s="146"/>
      <c r="Z390" s="146"/>
      <c r="AA390" s="88" t="s">
        <v>2099</v>
      </c>
      <c r="AB390" s="59">
        <v>43748</v>
      </c>
      <c r="AC390" s="6">
        <v>43754</v>
      </c>
      <c r="AD390" s="6" t="s">
        <v>70</v>
      </c>
      <c r="AE390" s="61"/>
      <c r="AF390" s="6"/>
      <c r="AG390" s="6"/>
      <c r="AH390" s="9"/>
      <c r="AI390" s="6"/>
      <c r="AJ390" s="63"/>
      <c r="AK390" s="63"/>
      <c r="AL390" s="62"/>
      <c r="AM390" s="62"/>
      <c r="AN390" s="62"/>
      <c r="AO390" s="62"/>
      <c r="AP390" s="62"/>
      <c r="AQ390" s="11"/>
      <c r="AR390" s="59"/>
      <c r="AS390" s="59"/>
      <c r="AT390" s="6"/>
      <c r="AU390" s="6"/>
      <c r="AV390" s="6"/>
      <c r="AW390" s="6"/>
      <c r="AX390" s="6"/>
      <c r="AY390" s="6"/>
      <c r="AZ390" s="64"/>
      <c r="BA390" s="6"/>
      <c r="BB390" s="6"/>
      <c r="BC390" s="65"/>
    </row>
    <row r="391" spans="1:55" ht="43.2" hidden="1">
      <c r="A391" s="52" t="str">
        <f t="shared" ref="A391:A454" ca="1" si="33">IF(OR(S391&lt;$B$1,S391&gt;=TODAY()),"Fuori Range","Ok")</f>
        <v>Ok</v>
      </c>
      <c r="B391" s="53" t="str">
        <f t="shared" ref="B391:B454" si="34">IF(AND(AB391&lt;S391,AB391&lt;&gt;""),"Fuori Range",IF(AND(AB391&gt;AC391,AC391&lt;&gt;""),"Sup ITM",IF(AND(AC391&lt;&gt;"",AB391=""),"Assente","Ok")))</f>
        <v>Ok</v>
      </c>
      <c r="C391" s="53" t="str">
        <f t="shared" ref="C391:C454" ca="1" si="35">IF(AND(AC391&lt;AB391,AC391&lt;&gt;""),"Inf Avvio",IF(AC391&gt;TODAY(),"Errore","Ok"))</f>
        <v>Ok</v>
      </c>
      <c r="D391" s="54">
        <f t="shared" ref="D391:D454" si="36">MAX(AC391,AH391,AL391)</f>
        <v>43777</v>
      </c>
      <c r="E391" s="196"/>
      <c r="F391" s="130">
        <v>1190</v>
      </c>
      <c r="G391" s="32" t="s">
        <v>2100</v>
      </c>
      <c r="H391" s="91" t="s">
        <v>57</v>
      </c>
      <c r="I391" s="5" t="s">
        <v>83</v>
      </c>
      <c r="J391" s="2" t="s">
        <v>84</v>
      </c>
      <c r="K391" s="6" t="s">
        <v>74</v>
      </c>
      <c r="L391" s="79" t="s">
        <v>2101</v>
      </c>
      <c r="M391" s="66"/>
      <c r="N391" s="10" t="s">
        <v>124</v>
      </c>
      <c r="O391" s="25" t="s">
        <v>2102</v>
      </c>
      <c r="P391" s="55" t="s">
        <v>88</v>
      </c>
      <c r="Q391" s="55" t="s">
        <v>2103</v>
      </c>
      <c r="R391" s="86" t="s">
        <v>2104</v>
      </c>
      <c r="S391" s="56">
        <v>43745</v>
      </c>
      <c r="T391" s="56">
        <v>43749</v>
      </c>
      <c r="U391" s="174" t="s">
        <v>66</v>
      </c>
      <c r="V391" s="178" t="s">
        <v>91</v>
      </c>
      <c r="W391" s="180" t="s">
        <v>92</v>
      </c>
      <c r="X391" s="146" t="s">
        <v>365</v>
      </c>
      <c r="Y391" s="146"/>
      <c r="Z391" s="146"/>
      <c r="AA391" s="88" t="s">
        <v>2105</v>
      </c>
      <c r="AB391" s="59">
        <v>43748</v>
      </c>
      <c r="AC391" s="6">
        <v>43777</v>
      </c>
      <c r="AD391" s="6" t="s">
        <v>70</v>
      </c>
      <c r="AE391" s="61"/>
      <c r="AF391" s="6"/>
      <c r="AG391" s="6"/>
      <c r="AH391" s="9"/>
      <c r="AI391" s="6"/>
      <c r="AJ391" s="63"/>
      <c r="AK391" s="63"/>
      <c r="AL391" s="62"/>
      <c r="AM391" s="62"/>
      <c r="AN391" s="62"/>
      <c r="AO391" s="62"/>
      <c r="AP391" s="62"/>
      <c r="AQ391" s="11"/>
      <c r="AR391" s="59"/>
      <c r="AS391" s="59"/>
      <c r="AT391" s="6"/>
      <c r="AU391" s="6"/>
      <c r="AV391" s="6"/>
      <c r="AW391" s="6"/>
      <c r="AX391" s="6"/>
      <c r="AY391" s="6"/>
      <c r="AZ391" s="64"/>
      <c r="BA391" s="6"/>
      <c r="BB391" s="6"/>
      <c r="BC391" s="65"/>
    </row>
    <row r="392" spans="1:55" ht="158.4" hidden="1">
      <c r="A392" s="52" t="str">
        <f t="shared" ca="1" si="33"/>
        <v>Ok</v>
      </c>
      <c r="B392" s="53" t="str">
        <f t="shared" si="34"/>
        <v>Ok</v>
      </c>
      <c r="C392" s="53" t="str">
        <f t="shared" ca="1" si="35"/>
        <v>Ok</v>
      </c>
      <c r="D392" s="54">
        <f t="shared" si="36"/>
        <v>45621</v>
      </c>
      <c r="E392" s="308" t="s">
        <v>4015</v>
      </c>
      <c r="F392" s="310">
        <v>2430</v>
      </c>
      <c r="G392" s="313" t="s">
        <v>4436</v>
      </c>
      <c r="H392" s="320" t="s">
        <v>57</v>
      </c>
      <c r="I392" s="171" t="s">
        <v>334</v>
      </c>
      <c r="J392" s="326" t="s">
        <v>260</v>
      </c>
      <c r="K392" s="67" t="s">
        <v>74</v>
      </c>
      <c r="L392" s="332" t="s">
        <v>4439</v>
      </c>
      <c r="M392" s="338" t="s">
        <v>4015</v>
      </c>
      <c r="N392" s="10" t="s">
        <v>124</v>
      </c>
      <c r="O392" s="25" t="s">
        <v>4410</v>
      </c>
      <c r="P392" s="55" t="s">
        <v>165</v>
      </c>
      <c r="Q392" s="55" t="s">
        <v>7911</v>
      </c>
      <c r="R392" s="355" t="s">
        <v>7910</v>
      </c>
      <c r="S392" s="367">
        <v>44728</v>
      </c>
      <c r="T392" s="369">
        <v>45595</v>
      </c>
      <c r="U392" s="78" t="s">
        <v>66</v>
      </c>
      <c r="V392" s="197" t="s">
        <v>218</v>
      </c>
      <c r="W392" s="181"/>
      <c r="X392" s="147" t="s">
        <v>101</v>
      </c>
      <c r="Y392" s="373"/>
      <c r="Z392" s="373"/>
      <c r="AA392" s="375" t="s">
        <v>8191</v>
      </c>
      <c r="AB392" s="59">
        <v>44728</v>
      </c>
      <c r="AC392" s="67">
        <v>45621</v>
      </c>
      <c r="AD392" s="67" t="s">
        <v>70</v>
      </c>
      <c r="AE392" s="382" t="s">
        <v>4015</v>
      </c>
      <c r="AF392" s="384" t="s">
        <v>4015</v>
      </c>
      <c r="AG392" s="384" t="s">
        <v>4015</v>
      </c>
      <c r="AH392" s="384" t="s">
        <v>4015</v>
      </c>
      <c r="AI392" s="384" t="s">
        <v>4015</v>
      </c>
      <c r="AJ392" s="387" t="s">
        <v>4015</v>
      </c>
      <c r="AK392" s="387" t="s">
        <v>4015</v>
      </c>
      <c r="AL392" s="384" t="s">
        <v>4015</v>
      </c>
      <c r="AM392" s="384" t="s">
        <v>4015</v>
      </c>
      <c r="AN392" s="384" t="s">
        <v>4015</v>
      </c>
      <c r="AO392" s="384" t="s">
        <v>4015</v>
      </c>
      <c r="AP392" s="384" t="s">
        <v>4015</v>
      </c>
      <c r="AQ392" s="394" t="s">
        <v>4015</v>
      </c>
      <c r="AR392" s="396" t="s">
        <v>4015</v>
      </c>
      <c r="AS392" s="396" t="s">
        <v>4015</v>
      </c>
      <c r="AT392" s="384" t="s">
        <v>4015</v>
      </c>
      <c r="AU392" s="384" t="s">
        <v>4015</v>
      </c>
      <c r="AV392" s="384" t="s">
        <v>4015</v>
      </c>
      <c r="AW392" s="384" t="s">
        <v>4015</v>
      </c>
      <c r="AX392" s="384" t="s">
        <v>4015</v>
      </c>
      <c r="AY392" s="384" t="s">
        <v>4015</v>
      </c>
      <c r="AZ392" s="387" t="s">
        <v>4015</v>
      </c>
      <c r="BA392" s="384" t="s">
        <v>4015</v>
      </c>
      <c r="BB392" s="384" t="s">
        <v>4015</v>
      </c>
      <c r="BC392" s="398" t="s">
        <v>4015</v>
      </c>
    </row>
    <row r="393" spans="1:55" ht="28.8" hidden="1">
      <c r="A393" s="52" t="str">
        <f t="shared" ca="1" si="33"/>
        <v>Ok</v>
      </c>
      <c r="B393" s="53" t="str">
        <f t="shared" si="34"/>
        <v>Ok</v>
      </c>
      <c r="C393" s="53" t="str">
        <f t="shared" ca="1" si="35"/>
        <v>Ok</v>
      </c>
      <c r="D393" s="54">
        <f t="shared" si="36"/>
        <v>43777</v>
      </c>
      <c r="E393" s="196"/>
      <c r="F393" s="130">
        <v>1192</v>
      </c>
      <c r="G393" s="32" t="s">
        <v>2112</v>
      </c>
      <c r="H393" s="91" t="s">
        <v>57</v>
      </c>
      <c r="I393" s="5" t="s">
        <v>121</v>
      </c>
      <c r="J393" s="2" t="s">
        <v>122</v>
      </c>
      <c r="K393" s="6" t="s">
        <v>162</v>
      </c>
      <c r="L393" s="79" t="s">
        <v>2113</v>
      </c>
      <c r="M393" s="66"/>
      <c r="N393" s="10" t="s">
        <v>124</v>
      </c>
      <c r="O393" s="25" t="s">
        <v>2114</v>
      </c>
      <c r="P393" s="55" t="s">
        <v>88</v>
      </c>
      <c r="Q393" s="55" t="s">
        <v>2115</v>
      </c>
      <c r="R393" s="86" t="s">
        <v>2116</v>
      </c>
      <c r="S393" s="56">
        <v>43748</v>
      </c>
      <c r="T393" s="56">
        <v>43769</v>
      </c>
      <c r="U393" s="174" t="s">
        <v>66</v>
      </c>
      <c r="V393" s="178" t="s">
        <v>67</v>
      </c>
      <c r="W393" s="180"/>
      <c r="X393" s="146" t="s">
        <v>143</v>
      </c>
      <c r="Y393" s="146"/>
      <c r="Z393" s="146"/>
      <c r="AA393" s="88" t="s">
        <v>2117</v>
      </c>
      <c r="AB393" s="59">
        <v>43755</v>
      </c>
      <c r="AC393" s="6">
        <v>43777</v>
      </c>
      <c r="AD393" s="6" t="s">
        <v>70</v>
      </c>
      <c r="AE393" s="61"/>
      <c r="AF393" s="6"/>
      <c r="AG393" s="6"/>
      <c r="AH393" s="9"/>
      <c r="AI393" s="6"/>
      <c r="AJ393" s="63"/>
      <c r="AK393" s="63"/>
      <c r="AL393" s="62"/>
      <c r="AM393" s="62"/>
      <c r="AN393" s="62"/>
      <c r="AO393" s="62"/>
      <c r="AP393" s="62"/>
      <c r="AQ393" s="11"/>
      <c r="AR393" s="59"/>
      <c r="AS393" s="59"/>
      <c r="AT393" s="6"/>
      <c r="AU393" s="6"/>
      <c r="AV393" s="6"/>
      <c r="AW393" s="6"/>
      <c r="AX393" s="6"/>
      <c r="AY393" s="6"/>
      <c r="AZ393" s="64"/>
      <c r="BA393" s="6"/>
      <c r="BB393" s="6"/>
      <c r="BC393" s="65"/>
    </row>
    <row r="394" spans="1:55" ht="43.2" hidden="1">
      <c r="A394" s="52" t="str">
        <f t="shared" ca="1" si="33"/>
        <v>Ok</v>
      </c>
      <c r="B394" s="53" t="str">
        <f t="shared" si="34"/>
        <v>Ok</v>
      </c>
      <c r="C394" s="53" t="str">
        <f t="shared" ca="1" si="35"/>
        <v>Ok</v>
      </c>
      <c r="D394" s="54">
        <f t="shared" si="36"/>
        <v>44526</v>
      </c>
      <c r="E394" s="196"/>
      <c r="F394" s="130">
        <v>1194</v>
      </c>
      <c r="G394" s="32" t="s">
        <v>2118</v>
      </c>
      <c r="H394" s="91" t="s">
        <v>57</v>
      </c>
      <c r="I394" s="5" t="s">
        <v>83</v>
      </c>
      <c r="J394" s="2" t="s">
        <v>84</v>
      </c>
      <c r="K394" s="6" t="s">
        <v>255</v>
      </c>
      <c r="L394" s="79" t="s">
        <v>2119</v>
      </c>
      <c r="M394" s="66"/>
      <c r="N394" s="10" t="s">
        <v>124</v>
      </c>
      <c r="O394" s="25" t="s">
        <v>2120</v>
      </c>
      <c r="P394" s="55" t="s">
        <v>245</v>
      </c>
      <c r="Q394" s="55" t="s">
        <v>2121</v>
      </c>
      <c r="R394" s="86" t="s">
        <v>2122</v>
      </c>
      <c r="S394" s="56">
        <v>43749</v>
      </c>
      <c r="T394" s="56">
        <v>44525</v>
      </c>
      <c r="U394" s="174" t="s">
        <v>66</v>
      </c>
      <c r="V394" s="178" t="s">
        <v>91</v>
      </c>
      <c r="W394" s="180" t="s">
        <v>92</v>
      </c>
      <c r="X394" s="146" t="s">
        <v>93</v>
      </c>
      <c r="Y394" s="146"/>
      <c r="Z394" s="146"/>
      <c r="AA394" s="88" t="s">
        <v>2123</v>
      </c>
      <c r="AB394" s="59">
        <v>43755</v>
      </c>
      <c r="AC394" s="6">
        <v>44526</v>
      </c>
      <c r="AD394" s="67" t="s">
        <v>70</v>
      </c>
      <c r="AE394" s="61"/>
      <c r="AF394" s="6"/>
      <c r="AG394" s="6"/>
      <c r="AH394" s="9"/>
      <c r="AI394" s="6"/>
      <c r="AJ394" s="63"/>
      <c r="AK394" s="63"/>
      <c r="AL394" s="62"/>
      <c r="AM394" s="62"/>
      <c r="AN394" s="62"/>
      <c r="AO394" s="62"/>
      <c r="AP394" s="62"/>
      <c r="AQ394" s="11"/>
      <c r="AR394" s="59"/>
      <c r="AS394" s="59"/>
      <c r="AT394" s="6"/>
      <c r="AU394" s="6"/>
      <c r="AV394" s="6"/>
      <c r="AW394" s="6"/>
      <c r="AX394" s="6"/>
      <c r="AY394" s="6"/>
      <c r="AZ394" s="64"/>
      <c r="BA394" s="6"/>
      <c r="BB394" s="6"/>
      <c r="BC394" s="65"/>
    </row>
    <row r="395" spans="1:55" ht="28.8" hidden="1">
      <c r="A395" s="52" t="str">
        <f t="shared" ca="1" si="33"/>
        <v>Ok</v>
      </c>
      <c r="B395" s="53" t="str">
        <f t="shared" si="34"/>
        <v>Ok</v>
      </c>
      <c r="C395" s="53" t="str">
        <f t="shared" ca="1" si="35"/>
        <v>Ok</v>
      </c>
      <c r="D395" s="54">
        <f t="shared" si="36"/>
        <v>43866</v>
      </c>
      <c r="E395" s="196"/>
      <c r="F395" s="130">
        <v>1195</v>
      </c>
      <c r="G395" s="32" t="s">
        <v>2124</v>
      </c>
      <c r="H395" s="91" t="s">
        <v>57</v>
      </c>
      <c r="I395" s="5" t="s">
        <v>83</v>
      </c>
      <c r="J395" s="2" t="s">
        <v>84</v>
      </c>
      <c r="K395" s="6" t="s">
        <v>105</v>
      </c>
      <c r="L395" s="79" t="s">
        <v>2125</v>
      </c>
      <c r="M395" s="66"/>
      <c r="N395" s="10" t="s">
        <v>124</v>
      </c>
      <c r="O395" s="25" t="s">
        <v>2126</v>
      </c>
      <c r="P395" s="55" t="s">
        <v>628</v>
      </c>
      <c r="Q395" s="55" t="s">
        <v>629</v>
      </c>
      <c r="R395" s="86" t="s">
        <v>630</v>
      </c>
      <c r="S395" s="56">
        <v>43752</v>
      </c>
      <c r="T395" s="56">
        <v>43860</v>
      </c>
      <c r="U395" s="174" t="s">
        <v>66</v>
      </c>
      <c r="V395" s="178" t="s">
        <v>91</v>
      </c>
      <c r="W395" s="180" t="s">
        <v>92</v>
      </c>
      <c r="X395" s="146" t="s">
        <v>143</v>
      </c>
      <c r="Y395" s="146"/>
      <c r="Z395" s="146"/>
      <c r="AA395" s="88" t="s">
        <v>2127</v>
      </c>
      <c r="AB395" s="59">
        <v>43755</v>
      </c>
      <c r="AC395" s="6">
        <v>43866</v>
      </c>
      <c r="AD395" s="6" t="s">
        <v>70</v>
      </c>
      <c r="AE395" s="61"/>
      <c r="AF395" s="6"/>
      <c r="AG395" s="6"/>
      <c r="AH395" s="9"/>
      <c r="AI395" s="6"/>
      <c r="AJ395" s="63"/>
      <c r="AK395" s="63"/>
      <c r="AL395" s="62"/>
      <c r="AM395" s="62"/>
      <c r="AN395" s="62"/>
      <c r="AO395" s="62"/>
      <c r="AP395" s="62"/>
      <c r="AQ395" s="11"/>
      <c r="AR395" s="59"/>
      <c r="AS395" s="59"/>
      <c r="AT395" s="6"/>
      <c r="AU395" s="6"/>
      <c r="AV395" s="6"/>
      <c r="AW395" s="6"/>
      <c r="AX395" s="6"/>
      <c r="AY395" s="6"/>
      <c r="AZ395" s="64"/>
      <c r="BA395" s="6"/>
      <c r="BB395" s="6"/>
      <c r="BC395" s="65"/>
    </row>
    <row r="396" spans="1:55" ht="129.6" hidden="1">
      <c r="A396" s="52" t="str">
        <f t="shared" ca="1" si="33"/>
        <v>Ok</v>
      </c>
      <c r="B396" s="53" t="str">
        <f t="shared" si="34"/>
        <v>Ok</v>
      </c>
      <c r="C396" s="53" t="str">
        <f t="shared" ca="1" si="35"/>
        <v>Ok</v>
      </c>
      <c r="D396" s="54">
        <f t="shared" si="36"/>
        <v>44732</v>
      </c>
      <c r="E396" s="308" t="s">
        <v>4015</v>
      </c>
      <c r="F396" s="310">
        <v>2218</v>
      </c>
      <c r="G396" s="313" t="s">
        <v>4383</v>
      </c>
      <c r="H396" s="320" t="s">
        <v>57</v>
      </c>
      <c r="I396" s="171" t="s">
        <v>83</v>
      </c>
      <c r="J396" s="326" t="s">
        <v>84</v>
      </c>
      <c r="K396" s="67" t="s">
        <v>105</v>
      </c>
      <c r="L396" s="332" t="s">
        <v>4391</v>
      </c>
      <c r="M396" s="338" t="s">
        <v>4015</v>
      </c>
      <c r="N396" s="10" t="s">
        <v>124</v>
      </c>
      <c r="O396" s="25" t="s">
        <v>97</v>
      </c>
      <c r="P396" s="55" t="s">
        <v>97</v>
      </c>
      <c r="Q396" s="351" t="s">
        <v>4388</v>
      </c>
      <c r="R396" s="355" t="s">
        <v>4392</v>
      </c>
      <c r="S396" s="367">
        <v>44518</v>
      </c>
      <c r="T396" s="56">
        <v>44728</v>
      </c>
      <c r="U396" s="175" t="s">
        <v>66</v>
      </c>
      <c r="V396" s="178" t="s">
        <v>218</v>
      </c>
      <c r="W396" s="181" t="s">
        <v>92</v>
      </c>
      <c r="X396" s="147" t="s">
        <v>143</v>
      </c>
      <c r="Y396" s="373"/>
      <c r="Z396" s="373"/>
      <c r="AA396" s="375" t="s">
        <v>4432</v>
      </c>
      <c r="AB396" s="59">
        <v>44518</v>
      </c>
      <c r="AC396" s="6">
        <v>44732</v>
      </c>
      <c r="AD396" s="67" t="s">
        <v>70</v>
      </c>
      <c r="AE396" s="382" t="s">
        <v>4015</v>
      </c>
      <c r="AF396" s="384" t="s">
        <v>4015</v>
      </c>
      <c r="AG396" s="384" t="s">
        <v>4015</v>
      </c>
      <c r="AH396" s="384" t="s">
        <v>4015</v>
      </c>
      <c r="AI396" s="384" t="s">
        <v>4015</v>
      </c>
      <c r="AJ396" s="387" t="s">
        <v>4015</v>
      </c>
      <c r="AK396" s="387" t="s">
        <v>4015</v>
      </c>
      <c r="AL396" s="384" t="s">
        <v>4015</v>
      </c>
      <c r="AM396" s="384" t="s">
        <v>4015</v>
      </c>
      <c r="AN396" s="384" t="s">
        <v>4015</v>
      </c>
      <c r="AO396" s="384" t="s">
        <v>4015</v>
      </c>
      <c r="AP396" s="384" t="s">
        <v>4015</v>
      </c>
      <c r="AQ396" s="394" t="s">
        <v>4015</v>
      </c>
      <c r="AR396" s="396" t="s">
        <v>4015</v>
      </c>
      <c r="AS396" s="396" t="s">
        <v>4015</v>
      </c>
      <c r="AT396" s="384" t="s">
        <v>4015</v>
      </c>
      <c r="AU396" s="384" t="s">
        <v>4015</v>
      </c>
      <c r="AV396" s="384" t="s">
        <v>4015</v>
      </c>
      <c r="AW396" s="384" t="s">
        <v>4015</v>
      </c>
      <c r="AX396" s="384" t="s">
        <v>4015</v>
      </c>
      <c r="AY396" s="384" t="s">
        <v>4015</v>
      </c>
      <c r="AZ396" s="387" t="s">
        <v>4015</v>
      </c>
      <c r="BA396" s="384" t="s">
        <v>4015</v>
      </c>
      <c r="BB396" s="384" t="s">
        <v>4015</v>
      </c>
      <c r="BC396" s="398" t="s">
        <v>4015</v>
      </c>
    </row>
    <row r="397" spans="1:55" ht="57.6" hidden="1">
      <c r="A397" s="52" t="str">
        <f t="shared" ca="1" si="33"/>
        <v>Ok</v>
      </c>
      <c r="B397" s="53" t="str">
        <f t="shared" si="34"/>
        <v>Ok</v>
      </c>
      <c r="C397" s="53" t="str">
        <f t="shared" ca="1" si="35"/>
        <v>Ok</v>
      </c>
      <c r="D397" s="54">
        <f t="shared" si="36"/>
        <v>44295</v>
      </c>
      <c r="E397" s="196"/>
      <c r="F397" s="130">
        <v>1197</v>
      </c>
      <c r="G397" s="32" t="s">
        <v>2131</v>
      </c>
      <c r="H397" s="91" t="s">
        <v>57</v>
      </c>
      <c r="I397" s="5" t="s">
        <v>2132</v>
      </c>
      <c r="J397" s="2" t="s">
        <v>59</v>
      </c>
      <c r="K397" s="6" t="s">
        <v>210</v>
      </c>
      <c r="L397" s="79" t="s">
        <v>2133</v>
      </c>
      <c r="M397" s="66"/>
      <c r="N397" s="10" t="s">
        <v>63</v>
      </c>
      <c r="O397" s="25" t="s">
        <v>2134</v>
      </c>
      <c r="P397" s="55" t="s">
        <v>88</v>
      </c>
      <c r="Q397" s="55" t="s">
        <v>2135</v>
      </c>
      <c r="R397" s="86" t="s">
        <v>2136</v>
      </c>
      <c r="S397" s="56">
        <v>43754</v>
      </c>
      <c r="T397" s="56">
        <v>44287</v>
      </c>
      <c r="U397" s="174" t="s">
        <v>66</v>
      </c>
      <c r="V397" s="178" t="s">
        <v>67</v>
      </c>
      <c r="W397" s="180"/>
      <c r="X397" s="146" t="s">
        <v>79</v>
      </c>
      <c r="Y397" s="146"/>
      <c r="Z397" s="146"/>
      <c r="AA397" s="88" t="s">
        <v>2137</v>
      </c>
      <c r="AB397" s="59">
        <v>43755</v>
      </c>
      <c r="AC397" s="6">
        <v>44295</v>
      </c>
      <c r="AD397" s="6" t="s">
        <v>70</v>
      </c>
      <c r="AE397" s="61"/>
      <c r="AF397" s="6"/>
      <c r="AG397" s="6"/>
      <c r="AH397" s="9"/>
      <c r="AI397" s="6"/>
      <c r="AJ397" s="63"/>
      <c r="AK397" s="63"/>
      <c r="AL397" s="62"/>
      <c r="AM397" s="62"/>
      <c r="AN397" s="62"/>
      <c r="AO397" s="62"/>
      <c r="AP397" s="62"/>
      <c r="AQ397" s="11"/>
      <c r="AR397" s="59"/>
      <c r="AS397" s="59"/>
      <c r="AT397" s="6"/>
      <c r="AU397" s="6"/>
      <c r="AV397" s="6"/>
      <c r="AW397" s="6"/>
      <c r="AX397" s="6"/>
      <c r="AY397" s="6"/>
      <c r="AZ397" s="64"/>
      <c r="BA397" s="6"/>
      <c r="BB397" s="6"/>
      <c r="BC397" s="65"/>
    </row>
    <row r="398" spans="1:55" ht="43.2" hidden="1">
      <c r="A398" s="52" t="str">
        <f t="shared" ca="1" si="33"/>
        <v>Ok</v>
      </c>
      <c r="B398" s="53" t="str">
        <f t="shared" si="34"/>
        <v>Ok</v>
      </c>
      <c r="C398" s="53" t="str">
        <f t="shared" ca="1" si="35"/>
        <v>Ok</v>
      </c>
      <c r="D398" s="54">
        <f t="shared" si="36"/>
        <v>43791</v>
      </c>
      <c r="E398" s="196"/>
      <c r="F398" s="130">
        <v>1198</v>
      </c>
      <c r="G398" s="32" t="s">
        <v>2138</v>
      </c>
      <c r="H398" s="91" t="s">
        <v>57</v>
      </c>
      <c r="I398" s="5" t="s">
        <v>182</v>
      </c>
      <c r="J398" s="2" t="s">
        <v>183</v>
      </c>
      <c r="K398" s="6" t="s">
        <v>188</v>
      </c>
      <c r="L398" s="79" t="s">
        <v>2139</v>
      </c>
      <c r="M398" s="66"/>
      <c r="N398" s="10" t="s">
        <v>63</v>
      </c>
      <c r="O398" s="25" t="s">
        <v>284</v>
      </c>
      <c r="P398" s="55" t="s">
        <v>65</v>
      </c>
      <c r="Q398" s="55" t="s">
        <v>2140</v>
      </c>
      <c r="R398" s="86" t="s">
        <v>2141</v>
      </c>
      <c r="S398" s="56">
        <v>43754</v>
      </c>
      <c r="T398" s="56">
        <v>43769</v>
      </c>
      <c r="U398" s="174" t="s">
        <v>66</v>
      </c>
      <c r="V398" s="178" t="s">
        <v>67</v>
      </c>
      <c r="W398" s="180"/>
      <c r="X398" s="146" t="s">
        <v>365</v>
      </c>
      <c r="Y398" s="146"/>
      <c r="Z398" s="146"/>
      <c r="AA398" s="88" t="s">
        <v>2142</v>
      </c>
      <c r="AB398" s="59">
        <v>43755</v>
      </c>
      <c r="AC398" s="6">
        <v>43791</v>
      </c>
      <c r="AD398" s="6" t="s">
        <v>70</v>
      </c>
      <c r="AE398" s="61"/>
      <c r="AF398" s="6"/>
      <c r="AG398" s="6"/>
      <c r="AH398" s="9"/>
      <c r="AI398" s="6"/>
      <c r="AJ398" s="63"/>
      <c r="AK398" s="63"/>
      <c r="AL398" s="62"/>
      <c r="AM398" s="62"/>
      <c r="AN398" s="62"/>
      <c r="AO398" s="62"/>
      <c r="AP398" s="62"/>
      <c r="AQ398" s="11"/>
      <c r="AR398" s="59"/>
      <c r="AS398" s="59"/>
      <c r="AT398" s="6"/>
      <c r="AU398" s="6"/>
      <c r="AV398" s="6"/>
      <c r="AW398" s="6"/>
      <c r="AX398" s="6"/>
      <c r="AY398" s="6"/>
      <c r="AZ398" s="64"/>
      <c r="BA398" s="6"/>
      <c r="BB398" s="6"/>
      <c r="BC398" s="65"/>
    </row>
    <row r="399" spans="1:55" ht="28.8" hidden="1">
      <c r="A399" s="52" t="str">
        <f t="shared" ca="1" si="33"/>
        <v>Ok</v>
      </c>
      <c r="B399" s="53" t="str">
        <f t="shared" si="34"/>
        <v>Ok</v>
      </c>
      <c r="C399" s="53" t="str">
        <f t="shared" ca="1" si="35"/>
        <v>Ok</v>
      </c>
      <c r="D399" s="54">
        <f t="shared" si="36"/>
        <v>43784</v>
      </c>
      <c r="E399" s="196"/>
      <c r="F399" s="130">
        <v>1212</v>
      </c>
      <c r="G399" s="32" t="s">
        <v>2143</v>
      </c>
      <c r="H399" s="91" t="s">
        <v>57</v>
      </c>
      <c r="I399" s="5" t="s">
        <v>58</v>
      </c>
      <c r="J399" s="2" t="s">
        <v>59</v>
      </c>
      <c r="K399" s="6" t="s">
        <v>74</v>
      </c>
      <c r="L399" s="79" t="s">
        <v>2144</v>
      </c>
      <c r="M399" s="66"/>
      <c r="N399" s="10" t="s">
        <v>63</v>
      </c>
      <c r="O399" s="25" t="s">
        <v>103</v>
      </c>
      <c r="P399" s="55" t="s">
        <v>65</v>
      </c>
      <c r="Q399" s="55" t="s">
        <v>2145</v>
      </c>
      <c r="R399" s="86" t="s">
        <v>2146</v>
      </c>
      <c r="S399" s="56">
        <v>43756</v>
      </c>
      <c r="T399" s="56">
        <v>43781</v>
      </c>
      <c r="U399" s="174" t="s">
        <v>66</v>
      </c>
      <c r="V399" s="178" t="s">
        <v>67</v>
      </c>
      <c r="W399" s="180"/>
      <c r="X399" s="146" t="s">
        <v>1578</v>
      </c>
      <c r="Y399" s="146"/>
      <c r="Z399" s="146"/>
      <c r="AA399" s="89" t="s">
        <v>2147</v>
      </c>
      <c r="AB399" s="59">
        <v>43766</v>
      </c>
      <c r="AC399" s="6">
        <v>43784</v>
      </c>
      <c r="AD399" s="6" t="s">
        <v>70</v>
      </c>
      <c r="AE399" s="61"/>
      <c r="AF399" s="6"/>
      <c r="AG399" s="6"/>
      <c r="AH399" s="9"/>
      <c r="AI399" s="6"/>
      <c r="AJ399" s="63"/>
      <c r="AK399" s="63"/>
      <c r="AL399" s="62"/>
      <c r="AM399" s="62"/>
      <c r="AN399" s="62"/>
      <c r="AO399" s="62"/>
      <c r="AP399" s="62"/>
      <c r="AQ399" s="11"/>
      <c r="AR399" s="59"/>
      <c r="AS399" s="59"/>
      <c r="AT399" s="6"/>
      <c r="AU399" s="6"/>
      <c r="AV399" s="6"/>
      <c r="AW399" s="6"/>
      <c r="AX399" s="6"/>
      <c r="AY399" s="6"/>
      <c r="AZ399" s="64"/>
      <c r="BA399" s="6"/>
      <c r="BB399" s="6"/>
      <c r="BC399" s="65"/>
    </row>
    <row r="400" spans="1:55" ht="187.2" hidden="1">
      <c r="A400" s="52" t="str">
        <f t="shared" ca="1" si="33"/>
        <v>Ok</v>
      </c>
      <c r="B400" s="53" t="str">
        <f t="shared" si="34"/>
        <v>Ok</v>
      </c>
      <c r="C400" s="53" t="str">
        <f t="shared" ca="1" si="35"/>
        <v>Ok</v>
      </c>
      <c r="D400" s="54">
        <f t="shared" si="36"/>
        <v>45482</v>
      </c>
      <c r="E400" s="196"/>
      <c r="F400" s="130">
        <v>1213</v>
      </c>
      <c r="G400" s="32" t="s">
        <v>2148</v>
      </c>
      <c r="H400" s="91" t="s">
        <v>57</v>
      </c>
      <c r="I400" s="5" t="s">
        <v>83</v>
      </c>
      <c r="J400" s="2" t="s">
        <v>84</v>
      </c>
      <c r="K400" s="6" t="s">
        <v>105</v>
      </c>
      <c r="L400" s="79" t="s">
        <v>7263</v>
      </c>
      <c r="M400" s="66"/>
      <c r="N400" s="10" t="s">
        <v>63</v>
      </c>
      <c r="O400" s="25" t="s">
        <v>292</v>
      </c>
      <c r="P400" s="55" t="s">
        <v>65</v>
      </c>
      <c r="Q400" s="55" t="s">
        <v>1153</v>
      </c>
      <c r="R400" s="86" t="s">
        <v>2149</v>
      </c>
      <c r="S400" s="56">
        <v>43756</v>
      </c>
      <c r="T400" s="56">
        <v>45482</v>
      </c>
      <c r="U400" s="174" t="s">
        <v>66</v>
      </c>
      <c r="V400" s="178" t="s">
        <v>218</v>
      </c>
      <c r="W400" s="180" t="s">
        <v>237</v>
      </c>
      <c r="X400" s="146" t="s">
        <v>79</v>
      </c>
      <c r="Y400" s="146"/>
      <c r="Z400" s="146"/>
      <c r="AA400" s="88" t="s">
        <v>7356</v>
      </c>
      <c r="AB400" s="59">
        <v>43766</v>
      </c>
      <c r="AC400" s="67">
        <v>45482</v>
      </c>
      <c r="AD400" s="6" t="s">
        <v>70</v>
      </c>
      <c r="AE400" s="61"/>
      <c r="AF400" s="6"/>
      <c r="AG400" s="6"/>
      <c r="AH400" s="9"/>
      <c r="AI400" s="6"/>
      <c r="AJ400" s="63"/>
      <c r="AK400" s="63"/>
      <c r="AL400" s="62"/>
      <c r="AM400" s="62"/>
      <c r="AN400" s="62"/>
      <c r="AO400" s="62"/>
      <c r="AP400" s="62"/>
      <c r="AQ400" s="11"/>
      <c r="AR400" s="59"/>
      <c r="AS400" s="59"/>
      <c r="AT400" s="6"/>
      <c r="AU400" s="6"/>
      <c r="AV400" s="6"/>
      <c r="AW400" s="6"/>
      <c r="AX400" s="6"/>
      <c r="AY400" s="6"/>
      <c r="AZ400" s="64"/>
      <c r="BA400" s="6"/>
      <c r="BB400" s="6"/>
      <c r="BC400" s="65"/>
    </row>
    <row r="401" spans="1:55" ht="144" hidden="1">
      <c r="A401" s="52" t="str">
        <f t="shared" ca="1" si="33"/>
        <v>Ok</v>
      </c>
      <c r="B401" s="53" t="str">
        <f t="shared" si="34"/>
        <v>Ok</v>
      </c>
      <c r="C401" s="53" t="str">
        <f t="shared" ca="1" si="35"/>
        <v>Ok</v>
      </c>
      <c r="D401" s="54">
        <f t="shared" si="36"/>
        <v>45257</v>
      </c>
      <c r="E401" s="196"/>
      <c r="F401" s="130">
        <v>1214</v>
      </c>
      <c r="G401" s="32" t="s">
        <v>2150</v>
      </c>
      <c r="H401" s="91" t="s">
        <v>57</v>
      </c>
      <c r="I401" s="5" t="s">
        <v>83</v>
      </c>
      <c r="J401" s="2" t="s">
        <v>84</v>
      </c>
      <c r="K401" s="6" t="s">
        <v>74</v>
      </c>
      <c r="L401" s="79" t="s">
        <v>6087</v>
      </c>
      <c r="M401" s="66"/>
      <c r="N401" s="10" t="s">
        <v>124</v>
      </c>
      <c r="O401" s="25" t="s">
        <v>87</v>
      </c>
      <c r="P401" s="55" t="s">
        <v>88</v>
      </c>
      <c r="Q401" s="55" t="s">
        <v>6085</v>
      </c>
      <c r="R401" s="86" t="s">
        <v>6084</v>
      </c>
      <c r="S401" s="56">
        <v>43756</v>
      </c>
      <c r="T401" s="56">
        <v>45257</v>
      </c>
      <c r="U401" s="174" t="s">
        <v>66</v>
      </c>
      <c r="V401" s="178" t="s">
        <v>218</v>
      </c>
      <c r="W401" s="180" t="s">
        <v>92</v>
      </c>
      <c r="X401" s="146" t="s">
        <v>101</v>
      </c>
      <c r="Y401" s="146"/>
      <c r="Z401" s="146"/>
      <c r="AA401" s="88" t="s">
        <v>6218</v>
      </c>
      <c r="AB401" s="59">
        <v>43766</v>
      </c>
      <c r="AC401" s="6">
        <v>45257</v>
      </c>
      <c r="AD401" s="67" t="s">
        <v>70</v>
      </c>
      <c r="AE401" s="61"/>
      <c r="AF401" s="6"/>
      <c r="AG401" s="6"/>
      <c r="AH401" s="9"/>
      <c r="AI401" s="6"/>
      <c r="AJ401" s="63"/>
      <c r="AK401" s="63"/>
      <c r="AL401" s="62"/>
      <c r="AM401" s="62"/>
      <c r="AN401" s="62"/>
      <c r="AO401" s="62"/>
      <c r="AP401" s="62"/>
      <c r="AQ401" s="11"/>
      <c r="AR401" s="59"/>
      <c r="AS401" s="59"/>
      <c r="AT401" s="6"/>
      <c r="AU401" s="6"/>
      <c r="AV401" s="6"/>
      <c r="AW401" s="6"/>
      <c r="AX401" s="6"/>
      <c r="AY401" s="6"/>
      <c r="AZ401" s="64"/>
      <c r="BA401" s="6"/>
      <c r="BB401" s="6"/>
      <c r="BC401" s="65"/>
    </row>
    <row r="402" spans="1:55" ht="28.8" hidden="1">
      <c r="A402" s="52" t="str">
        <f t="shared" ca="1" si="33"/>
        <v>Ok</v>
      </c>
      <c r="B402" s="53" t="str">
        <f t="shared" si="34"/>
        <v>Ok</v>
      </c>
      <c r="C402" s="53" t="str">
        <f t="shared" ca="1" si="35"/>
        <v>Ok</v>
      </c>
      <c r="D402" s="54">
        <f t="shared" si="36"/>
        <v>43777</v>
      </c>
      <c r="E402" s="196"/>
      <c r="F402" s="130">
        <v>1218</v>
      </c>
      <c r="G402" s="32" t="s">
        <v>2152</v>
      </c>
      <c r="H402" s="91" t="s">
        <v>57</v>
      </c>
      <c r="I402" s="5" t="s">
        <v>289</v>
      </c>
      <c r="J402" s="201" t="s">
        <v>290</v>
      </c>
      <c r="K402" s="6" t="s">
        <v>162</v>
      </c>
      <c r="L402" s="79" t="s">
        <v>2153</v>
      </c>
      <c r="M402" s="66"/>
      <c r="N402" s="10" t="s">
        <v>124</v>
      </c>
      <c r="O402" s="25" t="s">
        <v>2154</v>
      </c>
      <c r="P402" s="55" t="s">
        <v>88</v>
      </c>
      <c r="Q402" s="55" t="s">
        <v>2155</v>
      </c>
      <c r="R402" s="86" t="s">
        <v>2156</v>
      </c>
      <c r="S402" s="56">
        <v>43759</v>
      </c>
      <c r="T402" s="56">
        <v>43769</v>
      </c>
      <c r="U402" s="174" t="s">
        <v>66</v>
      </c>
      <c r="V402" s="178" t="s">
        <v>67</v>
      </c>
      <c r="W402" s="180"/>
      <c r="X402" s="146" t="s">
        <v>79</v>
      </c>
      <c r="Y402" s="146"/>
      <c r="Z402" s="146"/>
      <c r="AA402" s="88"/>
      <c r="AB402" s="59">
        <v>43766</v>
      </c>
      <c r="AC402" s="6">
        <v>43777</v>
      </c>
      <c r="AD402" s="6" t="s">
        <v>70</v>
      </c>
      <c r="AE402" s="61"/>
      <c r="AF402" s="6"/>
      <c r="AG402" s="6"/>
      <c r="AH402" s="9"/>
      <c r="AI402" s="6"/>
      <c r="AJ402" s="63"/>
      <c r="AK402" s="63"/>
      <c r="AL402" s="62"/>
      <c r="AM402" s="62"/>
      <c r="AN402" s="62"/>
      <c r="AO402" s="62"/>
      <c r="AP402" s="62"/>
      <c r="AQ402" s="11"/>
      <c r="AR402" s="59"/>
      <c r="AS402" s="59"/>
      <c r="AT402" s="6"/>
      <c r="AU402" s="6"/>
      <c r="AV402" s="6"/>
      <c r="AW402" s="6"/>
      <c r="AX402" s="6"/>
      <c r="AY402" s="6"/>
      <c r="AZ402" s="64"/>
      <c r="BA402" s="6"/>
      <c r="BB402" s="6"/>
      <c r="BC402" s="65"/>
    </row>
    <row r="403" spans="1:55" ht="28.8" hidden="1">
      <c r="A403" s="52" t="str">
        <f t="shared" ca="1" si="33"/>
        <v>Ok</v>
      </c>
      <c r="B403" s="53" t="str">
        <f t="shared" si="34"/>
        <v>Ok</v>
      </c>
      <c r="C403" s="53" t="str">
        <f t="shared" ca="1" si="35"/>
        <v>Ok</v>
      </c>
      <c r="D403" s="54">
        <f t="shared" si="36"/>
        <v>43777</v>
      </c>
      <c r="E403" s="196"/>
      <c r="F403" s="130">
        <v>1222</v>
      </c>
      <c r="G403" s="32" t="s">
        <v>2157</v>
      </c>
      <c r="H403" s="91" t="s">
        <v>57</v>
      </c>
      <c r="I403" s="5" t="s">
        <v>182</v>
      </c>
      <c r="J403" s="2" t="s">
        <v>183</v>
      </c>
      <c r="K403" s="6" t="s">
        <v>105</v>
      </c>
      <c r="L403" s="79" t="s">
        <v>2158</v>
      </c>
      <c r="M403" s="66"/>
      <c r="N403" s="10" t="s">
        <v>124</v>
      </c>
      <c r="O403" s="25" t="s">
        <v>2159</v>
      </c>
      <c r="P403" s="55" t="s">
        <v>245</v>
      </c>
      <c r="Q403" s="55" t="s">
        <v>2160</v>
      </c>
      <c r="R403" s="86" t="s">
        <v>2161</v>
      </c>
      <c r="S403" s="56">
        <v>43761</v>
      </c>
      <c r="T403" s="56">
        <v>43769</v>
      </c>
      <c r="U403" s="174" t="s">
        <v>66</v>
      </c>
      <c r="V403" s="178" t="s">
        <v>67</v>
      </c>
      <c r="W403" s="180"/>
      <c r="X403" s="146" t="s">
        <v>79</v>
      </c>
      <c r="Y403" s="146"/>
      <c r="Z403" s="146"/>
      <c r="AA403" s="88" t="s">
        <v>2162</v>
      </c>
      <c r="AB403" s="59">
        <v>43766</v>
      </c>
      <c r="AC403" s="6">
        <v>43777</v>
      </c>
      <c r="AD403" s="6" t="s">
        <v>70</v>
      </c>
      <c r="AE403" s="61"/>
      <c r="AF403" s="6"/>
      <c r="AG403" s="6"/>
      <c r="AH403" s="9"/>
      <c r="AI403" s="6"/>
      <c r="AJ403" s="63"/>
      <c r="AK403" s="63"/>
      <c r="AL403" s="62"/>
      <c r="AM403" s="62"/>
      <c r="AN403" s="62"/>
      <c r="AO403" s="62"/>
      <c r="AP403" s="62"/>
      <c r="AQ403" s="11"/>
      <c r="AR403" s="59"/>
      <c r="AS403" s="59"/>
      <c r="AT403" s="6"/>
      <c r="AU403" s="6"/>
      <c r="AV403" s="6"/>
      <c r="AW403" s="6"/>
      <c r="AX403" s="6"/>
      <c r="AY403" s="6"/>
      <c r="AZ403" s="64"/>
      <c r="BA403" s="6"/>
      <c r="BB403" s="6"/>
      <c r="BC403" s="65"/>
    </row>
    <row r="404" spans="1:55" ht="28.8" hidden="1">
      <c r="A404" s="52" t="str">
        <f t="shared" ca="1" si="33"/>
        <v>Ok</v>
      </c>
      <c r="B404" s="53" t="str">
        <f t="shared" si="34"/>
        <v>Ok</v>
      </c>
      <c r="C404" s="53" t="str">
        <f t="shared" ca="1" si="35"/>
        <v>Ok</v>
      </c>
      <c r="D404" s="54">
        <f t="shared" si="36"/>
        <v>43784</v>
      </c>
      <c r="E404" s="196"/>
      <c r="F404" s="130">
        <v>1224</v>
      </c>
      <c r="G404" s="32" t="s">
        <v>2163</v>
      </c>
      <c r="H404" s="91" t="s">
        <v>57</v>
      </c>
      <c r="I404" s="5" t="s">
        <v>58</v>
      </c>
      <c r="J404" s="2" t="s">
        <v>59</v>
      </c>
      <c r="K404" s="6" t="s">
        <v>545</v>
      </c>
      <c r="L404" s="79" t="s">
        <v>2164</v>
      </c>
      <c r="M404" s="66"/>
      <c r="N404" s="10" t="s">
        <v>124</v>
      </c>
      <c r="O404" s="25" t="s">
        <v>2165</v>
      </c>
      <c r="P404" s="55" t="s">
        <v>88</v>
      </c>
      <c r="Q404" s="55" t="s">
        <v>2166</v>
      </c>
      <c r="R404" s="86" t="s">
        <v>2167</v>
      </c>
      <c r="S404" s="56">
        <v>43761</v>
      </c>
      <c r="T404" s="56">
        <v>43769</v>
      </c>
      <c r="U404" s="174" t="s">
        <v>66</v>
      </c>
      <c r="V404" s="178" t="s">
        <v>67</v>
      </c>
      <c r="W404" s="180"/>
      <c r="X404" s="146" t="s">
        <v>365</v>
      </c>
      <c r="Y404" s="146"/>
      <c r="Z404" s="146"/>
      <c r="AA404" s="88" t="s">
        <v>2168</v>
      </c>
      <c r="AB404" s="59">
        <v>43766</v>
      </c>
      <c r="AC404" s="6">
        <v>43784</v>
      </c>
      <c r="AD404" s="6" t="s">
        <v>70</v>
      </c>
      <c r="AE404" s="61"/>
      <c r="AF404" s="6"/>
      <c r="AG404" s="6"/>
      <c r="AH404" s="9"/>
      <c r="AI404" s="6"/>
      <c r="AJ404" s="63"/>
      <c r="AK404" s="63"/>
      <c r="AL404" s="62"/>
      <c r="AM404" s="62"/>
      <c r="AN404" s="62"/>
      <c r="AO404" s="62"/>
      <c r="AP404" s="62"/>
      <c r="AQ404" s="11"/>
      <c r="AR404" s="59"/>
      <c r="AS404" s="59"/>
      <c r="AT404" s="6"/>
      <c r="AU404" s="6"/>
      <c r="AV404" s="6"/>
      <c r="AW404" s="6"/>
      <c r="AX404" s="6"/>
      <c r="AY404" s="6"/>
      <c r="AZ404" s="64"/>
      <c r="BA404" s="6"/>
      <c r="BB404" s="6"/>
      <c r="BC404" s="65"/>
    </row>
    <row r="405" spans="1:55" ht="43.2" hidden="1">
      <c r="A405" s="52" t="str">
        <f t="shared" ca="1" si="33"/>
        <v>Ok</v>
      </c>
      <c r="B405" s="53" t="str">
        <f t="shared" si="34"/>
        <v>Ok</v>
      </c>
      <c r="C405" s="53" t="str">
        <f t="shared" ca="1" si="35"/>
        <v>Ok</v>
      </c>
      <c r="D405" s="54">
        <f t="shared" si="36"/>
        <v>43791</v>
      </c>
      <c r="E405" s="196"/>
      <c r="F405" s="130">
        <v>1225</v>
      </c>
      <c r="G405" s="32" t="s">
        <v>2169</v>
      </c>
      <c r="H405" s="91" t="s">
        <v>159</v>
      </c>
      <c r="I405" s="5" t="s">
        <v>594</v>
      </c>
      <c r="J405" s="2" t="s">
        <v>595</v>
      </c>
      <c r="K405" s="6" t="s">
        <v>210</v>
      </c>
      <c r="L405" s="79" t="s">
        <v>2170</v>
      </c>
      <c r="M405" s="66"/>
      <c r="N405" s="10" t="s">
        <v>63</v>
      </c>
      <c r="O405" s="25" t="s">
        <v>2171</v>
      </c>
      <c r="P405" s="55" t="s">
        <v>165</v>
      </c>
      <c r="Q405" s="55" t="s">
        <v>2172</v>
      </c>
      <c r="R405" s="86" t="s">
        <v>2173</v>
      </c>
      <c r="S405" s="56">
        <v>43762</v>
      </c>
      <c r="T405" s="56">
        <v>43791</v>
      </c>
      <c r="U405" s="174" t="s">
        <v>66</v>
      </c>
      <c r="V405" s="178" t="s">
        <v>67</v>
      </c>
      <c r="W405" s="180"/>
      <c r="X405" s="146" t="s">
        <v>180</v>
      </c>
      <c r="Y405" s="146"/>
      <c r="Z405" s="146"/>
      <c r="AA405" s="88" t="s">
        <v>2174</v>
      </c>
      <c r="AB405" s="59">
        <v>43766</v>
      </c>
      <c r="AC405" s="6">
        <v>43791</v>
      </c>
      <c r="AD405" s="6" t="s">
        <v>70</v>
      </c>
      <c r="AE405" s="61"/>
      <c r="AF405" s="6"/>
      <c r="AG405" s="6"/>
      <c r="AH405" s="9"/>
      <c r="AI405" s="6"/>
      <c r="AJ405" s="63"/>
      <c r="AK405" s="63"/>
      <c r="AL405" s="62"/>
      <c r="AM405" s="62"/>
      <c r="AN405" s="62"/>
      <c r="AO405" s="62"/>
      <c r="AP405" s="62"/>
      <c r="AQ405" s="11"/>
      <c r="AR405" s="59"/>
      <c r="AS405" s="59"/>
      <c r="AT405" s="6"/>
      <c r="AU405" s="6"/>
      <c r="AV405" s="6"/>
      <c r="AW405" s="6"/>
      <c r="AX405" s="6"/>
      <c r="AY405" s="6"/>
      <c r="AZ405" s="64"/>
      <c r="BA405" s="6"/>
      <c r="BB405" s="6"/>
      <c r="BC405" s="65"/>
    </row>
    <row r="406" spans="1:55" ht="43.2" hidden="1">
      <c r="A406" s="52" t="str">
        <f t="shared" ca="1" si="33"/>
        <v>Ok</v>
      </c>
      <c r="B406" s="53" t="str">
        <f t="shared" si="34"/>
        <v>Ok</v>
      </c>
      <c r="C406" s="53" t="str">
        <f t="shared" ca="1" si="35"/>
        <v>Ok</v>
      </c>
      <c r="D406" s="54">
        <f t="shared" si="36"/>
        <v>44725</v>
      </c>
      <c r="E406" s="196"/>
      <c r="F406" s="130">
        <v>732</v>
      </c>
      <c r="G406" s="33" t="s">
        <v>1360</v>
      </c>
      <c r="H406" s="91" t="s">
        <v>57</v>
      </c>
      <c r="I406" s="5" t="s">
        <v>83</v>
      </c>
      <c r="J406" s="2" t="s">
        <v>84</v>
      </c>
      <c r="K406" s="6" t="s">
        <v>210</v>
      </c>
      <c r="L406" s="79" t="s">
        <v>1361</v>
      </c>
      <c r="M406" s="66"/>
      <c r="N406" s="10" t="s">
        <v>63</v>
      </c>
      <c r="O406" s="25" t="s">
        <v>1353</v>
      </c>
      <c r="P406" s="55" t="s">
        <v>165</v>
      </c>
      <c r="Q406" s="55" t="s">
        <v>1362</v>
      </c>
      <c r="R406" s="86" t="s">
        <v>1363</v>
      </c>
      <c r="S406" s="56">
        <v>43430</v>
      </c>
      <c r="T406" s="56">
        <v>44725</v>
      </c>
      <c r="U406" s="174" t="s">
        <v>66</v>
      </c>
      <c r="V406" s="178" t="s">
        <v>218</v>
      </c>
      <c r="W406" s="180" t="s">
        <v>92</v>
      </c>
      <c r="X406" s="146" t="s">
        <v>4081</v>
      </c>
      <c r="Y406" s="146"/>
      <c r="Z406" s="146"/>
      <c r="AA406" s="88" t="s">
        <v>4404</v>
      </c>
      <c r="AB406" s="59">
        <v>43433</v>
      </c>
      <c r="AC406" s="6">
        <v>44725</v>
      </c>
      <c r="AD406" s="67" t="s">
        <v>70</v>
      </c>
      <c r="AE406" s="61"/>
      <c r="AF406" s="6"/>
      <c r="AG406" s="6"/>
      <c r="AH406" s="9"/>
      <c r="AI406" s="6"/>
      <c r="AJ406" s="63"/>
      <c r="AK406" s="63"/>
      <c r="AL406" s="62"/>
      <c r="AM406" s="62"/>
      <c r="AN406" s="62"/>
      <c r="AO406" s="62"/>
      <c r="AP406" s="62"/>
      <c r="AQ406" s="11"/>
      <c r="AR406" s="59"/>
      <c r="AS406" s="59"/>
      <c r="AT406" s="6"/>
      <c r="AU406" s="6"/>
      <c r="AV406" s="6"/>
      <c r="AW406" s="6"/>
      <c r="AX406" s="6"/>
      <c r="AY406" s="6"/>
      <c r="AZ406" s="64"/>
      <c r="BA406" s="6"/>
      <c r="BB406" s="6"/>
      <c r="BC406" s="65"/>
    </row>
    <row r="407" spans="1:55" ht="28.8" hidden="1">
      <c r="A407" s="52" t="str">
        <f t="shared" ca="1" si="33"/>
        <v>Ok</v>
      </c>
      <c r="B407" s="53" t="str">
        <f t="shared" si="34"/>
        <v>Ok</v>
      </c>
      <c r="C407" s="53" t="str">
        <f t="shared" ca="1" si="35"/>
        <v>Ok</v>
      </c>
      <c r="D407" s="54">
        <f t="shared" si="36"/>
        <v>43784</v>
      </c>
      <c r="E407" s="196"/>
      <c r="F407" s="130">
        <v>1230</v>
      </c>
      <c r="G407" s="32" t="s">
        <v>2180</v>
      </c>
      <c r="H407" s="91" t="s">
        <v>57</v>
      </c>
      <c r="I407" s="5" t="s">
        <v>452</v>
      </c>
      <c r="J407" s="2" t="s">
        <v>308</v>
      </c>
      <c r="K407" s="6" t="s">
        <v>545</v>
      </c>
      <c r="L407" s="79" t="s">
        <v>2181</v>
      </c>
      <c r="M407" s="66"/>
      <c r="N407" s="10" t="s">
        <v>124</v>
      </c>
      <c r="O407" s="25" t="s">
        <v>374</v>
      </c>
      <c r="P407" s="55" t="s">
        <v>165</v>
      </c>
      <c r="Q407" s="55" t="s">
        <v>2182</v>
      </c>
      <c r="R407" s="86" t="s">
        <v>2183</v>
      </c>
      <c r="S407" s="56">
        <v>43766</v>
      </c>
      <c r="T407" s="56">
        <v>43766</v>
      </c>
      <c r="U407" s="174" t="s">
        <v>66</v>
      </c>
      <c r="V407" s="178" t="s">
        <v>67</v>
      </c>
      <c r="W407" s="180"/>
      <c r="X407" s="146" t="s">
        <v>168</v>
      </c>
      <c r="Y407" s="146"/>
      <c r="Z407" s="146"/>
      <c r="AA407" s="88"/>
      <c r="AB407" s="59">
        <v>43774</v>
      </c>
      <c r="AC407" s="6">
        <v>43784</v>
      </c>
      <c r="AD407" s="6" t="s">
        <v>70</v>
      </c>
      <c r="AE407" s="61"/>
      <c r="AF407" s="6"/>
      <c r="AG407" s="6"/>
      <c r="AH407" s="9"/>
      <c r="AI407" s="6"/>
      <c r="AJ407" s="63"/>
      <c r="AK407" s="63"/>
      <c r="AL407" s="62"/>
      <c r="AM407" s="62"/>
      <c r="AN407" s="62"/>
      <c r="AO407" s="62"/>
      <c r="AP407" s="62"/>
      <c r="AQ407" s="11"/>
      <c r="AR407" s="59"/>
      <c r="AS407" s="59"/>
      <c r="AT407" s="6"/>
      <c r="AU407" s="6"/>
      <c r="AV407" s="6"/>
      <c r="AW407" s="6"/>
      <c r="AX407" s="6"/>
      <c r="AY407" s="6"/>
      <c r="AZ407" s="64"/>
      <c r="BA407" s="6"/>
      <c r="BB407" s="6"/>
      <c r="BC407" s="65"/>
    </row>
    <row r="408" spans="1:55" ht="43.2" hidden="1">
      <c r="A408" s="52" t="str">
        <f t="shared" ca="1" si="33"/>
        <v>Ok</v>
      </c>
      <c r="B408" s="53" t="str">
        <f t="shared" si="34"/>
        <v>Ok</v>
      </c>
      <c r="C408" s="53" t="str">
        <f t="shared" ca="1" si="35"/>
        <v>Ok</v>
      </c>
      <c r="D408" s="54">
        <f t="shared" si="36"/>
        <v>43784</v>
      </c>
      <c r="E408" s="196"/>
      <c r="F408" s="130">
        <v>1231</v>
      </c>
      <c r="G408" s="32" t="s">
        <v>2184</v>
      </c>
      <c r="H408" s="91" t="s">
        <v>57</v>
      </c>
      <c r="I408" s="5" t="s">
        <v>741</v>
      </c>
      <c r="J408" s="2" t="s">
        <v>183</v>
      </c>
      <c r="K408" s="6" t="s">
        <v>545</v>
      </c>
      <c r="L408" s="79" t="s">
        <v>2185</v>
      </c>
      <c r="M408" s="66"/>
      <c r="N408" s="10" t="s">
        <v>124</v>
      </c>
      <c r="O408" s="25" t="s">
        <v>284</v>
      </c>
      <c r="P408" s="55" t="s">
        <v>65</v>
      </c>
      <c r="Q408" s="55" t="s">
        <v>2186</v>
      </c>
      <c r="R408" s="86" t="s">
        <v>2187</v>
      </c>
      <c r="S408" s="56">
        <v>43766</v>
      </c>
      <c r="T408" s="56">
        <v>43766</v>
      </c>
      <c r="U408" s="174" t="s">
        <v>66</v>
      </c>
      <c r="V408" s="178" t="s">
        <v>67</v>
      </c>
      <c r="W408" s="180"/>
      <c r="X408" s="146" t="s">
        <v>143</v>
      </c>
      <c r="Y408" s="146"/>
      <c r="Z408" s="146"/>
      <c r="AA408" s="88" t="s">
        <v>2188</v>
      </c>
      <c r="AB408" s="59">
        <v>43774</v>
      </c>
      <c r="AC408" s="6">
        <v>43784</v>
      </c>
      <c r="AD408" s="6" t="s">
        <v>70</v>
      </c>
      <c r="AE408" s="61"/>
      <c r="AF408" s="6"/>
      <c r="AG408" s="6"/>
      <c r="AH408" s="9"/>
      <c r="AI408" s="6"/>
      <c r="AJ408" s="63"/>
      <c r="AK408" s="63"/>
      <c r="AL408" s="62"/>
      <c r="AM408" s="62"/>
      <c r="AN408" s="62"/>
      <c r="AO408" s="62"/>
      <c r="AP408" s="62"/>
      <c r="AQ408" s="11"/>
      <c r="AR408" s="59"/>
      <c r="AS408" s="59"/>
      <c r="AT408" s="6"/>
      <c r="AU408" s="6"/>
      <c r="AV408" s="6"/>
      <c r="AW408" s="6"/>
      <c r="AX408" s="6"/>
      <c r="AY408" s="6"/>
      <c r="AZ408" s="64"/>
      <c r="BA408" s="6"/>
      <c r="BB408" s="6"/>
      <c r="BC408" s="65"/>
    </row>
    <row r="409" spans="1:55" ht="72" hidden="1">
      <c r="A409" s="52" t="str">
        <f t="shared" ca="1" si="33"/>
        <v>Ok</v>
      </c>
      <c r="B409" s="53" t="str">
        <f t="shared" si="34"/>
        <v>Ok</v>
      </c>
      <c r="C409" s="53" t="str">
        <f t="shared" ca="1" si="35"/>
        <v>Ok</v>
      </c>
      <c r="D409" s="54">
        <f t="shared" si="36"/>
        <v>45719</v>
      </c>
      <c r="E409" s="308" t="s">
        <v>4015</v>
      </c>
      <c r="F409" s="310">
        <v>2346</v>
      </c>
      <c r="G409" s="318" t="s">
        <v>4023</v>
      </c>
      <c r="H409" s="320" t="s">
        <v>57</v>
      </c>
      <c r="I409" s="324" t="s">
        <v>83</v>
      </c>
      <c r="J409" s="326" t="s">
        <v>84</v>
      </c>
      <c r="K409" s="67" t="s">
        <v>210</v>
      </c>
      <c r="L409" s="332" t="s">
        <v>4024</v>
      </c>
      <c r="M409" s="338" t="s">
        <v>4015</v>
      </c>
      <c r="N409" s="10" t="s">
        <v>124</v>
      </c>
      <c r="O409" s="348" t="s">
        <v>4025</v>
      </c>
      <c r="P409" s="55" t="s">
        <v>88</v>
      </c>
      <c r="Q409" s="352" t="s">
        <v>5230</v>
      </c>
      <c r="R409" s="355" t="s">
        <v>4026</v>
      </c>
      <c r="S409" s="367">
        <v>44629</v>
      </c>
      <c r="T409" s="367">
        <v>45719</v>
      </c>
      <c r="U409" s="175" t="s">
        <v>100</v>
      </c>
      <c r="V409" s="178" t="s">
        <v>218</v>
      </c>
      <c r="W409" s="180" t="s">
        <v>92</v>
      </c>
      <c r="X409" s="373" t="s">
        <v>1056</v>
      </c>
      <c r="Y409" s="373"/>
      <c r="Z409" s="373"/>
      <c r="AA409" s="375" t="s">
        <v>8771</v>
      </c>
      <c r="AB409" s="59">
        <v>44629</v>
      </c>
      <c r="AC409" s="6">
        <v>45719</v>
      </c>
      <c r="AD409" s="67" t="s">
        <v>70</v>
      </c>
      <c r="AE409" s="382" t="s">
        <v>4015</v>
      </c>
      <c r="AF409" s="384" t="s">
        <v>4015</v>
      </c>
      <c r="AG409" s="384" t="s">
        <v>4015</v>
      </c>
      <c r="AH409" s="384" t="s">
        <v>4015</v>
      </c>
      <c r="AI409" s="384" t="s">
        <v>4015</v>
      </c>
      <c r="AJ409" s="387" t="s">
        <v>4015</v>
      </c>
      <c r="AK409" s="387" t="s">
        <v>4015</v>
      </c>
      <c r="AL409" s="384" t="s">
        <v>4015</v>
      </c>
      <c r="AM409" s="384" t="s">
        <v>4015</v>
      </c>
      <c r="AN409" s="384" t="s">
        <v>4015</v>
      </c>
      <c r="AO409" s="384" t="s">
        <v>4015</v>
      </c>
      <c r="AP409" s="384" t="s">
        <v>4015</v>
      </c>
      <c r="AQ409" s="12"/>
      <c r="AR409" s="70"/>
      <c r="AS409" s="70"/>
      <c r="AT409" s="67"/>
      <c r="AU409" s="67"/>
      <c r="AV409" s="67"/>
      <c r="AW409" s="67"/>
      <c r="AX409" s="67"/>
      <c r="AY409" s="67"/>
      <c r="AZ409" s="74"/>
      <c r="BA409" s="67"/>
      <c r="BB409" s="67"/>
      <c r="BC409" s="75"/>
    </row>
    <row r="410" spans="1:55" ht="288" hidden="1">
      <c r="A410" s="52" t="str">
        <f t="shared" ca="1" si="33"/>
        <v>Ok</v>
      </c>
      <c r="B410" s="53" t="str">
        <f t="shared" si="34"/>
        <v>Ok</v>
      </c>
      <c r="C410" s="53" t="str">
        <f t="shared" ca="1" si="35"/>
        <v>Ok</v>
      </c>
      <c r="D410" s="54">
        <f t="shared" si="36"/>
        <v>45502</v>
      </c>
      <c r="E410" s="196"/>
      <c r="F410" s="130">
        <v>988</v>
      </c>
      <c r="G410" s="32" t="s">
        <v>1806</v>
      </c>
      <c r="H410" s="91" t="s">
        <v>57</v>
      </c>
      <c r="I410" s="5" t="s">
        <v>58</v>
      </c>
      <c r="J410" s="2" t="s">
        <v>59</v>
      </c>
      <c r="K410" s="6" t="s">
        <v>210</v>
      </c>
      <c r="L410" s="79" t="s">
        <v>6238</v>
      </c>
      <c r="M410" s="66"/>
      <c r="N410" s="10" t="s">
        <v>63</v>
      </c>
      <c r="O410" s="25" t="s">
        <v>97</v>
      </c>
      <c r="P410" s="55" t="s">
        <v>97</v>
      </c>
      <c r="Q410" s="55" t="s">
        <v>1807</v>
      </c>
      <c r="R410" s="86" t="s">
        <v>1808</v>
      </c>
      <c r="S410" s="56">
        <v>43599</v>
      </c>
      <c r="T410" s="56">
        <v>45502</v>
      </c>
      <c r="U410" s="174" t="s">
        <v>66</v>
      </c>
      <c r="V410" s="178" t="s">
        <v>218</v>
      </c>
      <c r="W410" s="180"/>
      <c r="X410" s="146" t="s">
        <v>101</v>
      </c>
      <c r="Y410" s="258" t="s">
        <v>80</v>
      </c>
      <c r="Z410" s="448"/>
      <c r="AA410" s="88" t="s">
        <v>7518</v>
      </c>
      <c r="AB410" s="59">
        <v>43601</v>
      </c>
      <c r="AC410" s="67">
        <v>45502</v>
      </c>
      <c r="AD410" s="67" t="s">
        <v>70</v>
      </c>
      <c r="AE410" s="61"/>
      <c r="AF410" s="6"/>
      <c r="AG410" s="6"/>
      <c r="AH410" s="9"/>
      <c r="AI410" s="6"/>
      <c r="AJ410" s="63"/>
      <c r="AK410" s="63"/>
      <c r="AL410" s="62"/>
      <c r="AM410" s="62"/>
      <c r="AN410" s="62"/>
      <c r="AO410" s="62"/>
      <c r="AP410" s="62"/>
      <c r="AQ410" s="11"/>
      <c r="AR410" s="59"/>
      <c r="AS410" s="59"/>
      <c r="AT410" s="6"/>
      <c r="AU410" s="6"/>
      <c r="AV410" s="6"/>
      <c r="AW410" s="6"/>
      <c r="AX410" s="6"/>
      <c r="AY410" s="6"/>
      <c r="AZ410" s="64"/>
      <c r="BA410" s="6"/>
      <c r="BB410" s="6"/>
      <c r="BC410" s="65"/>
    </row>
    <row r="411" spans="1:55" ht="28.8" hidden="1">
      <c r="A411" s="52" t="str">
        <f t="shared" ca="1" si="33"/>
        <v>Ok</v>
      </c>
      <c r="B411" s="53" t="str">
        <f t="shared" si="34"/>
        <v>Ok</v>
      </c>
      <c r="C411" s="53" t="str">
        <f t="shared" ca="1" si="35"/>
        <v>Ok</v>
      </c>
      <c r="D411" s="54">
        <f t="shared" si="36"/>
        <v>43791</v>
      </c>
      <c r="E411" s="196"/>
      <c r="F411" s="130">
        <v>1235</v>
      </c>
      <c r="G411" s="32" t="s">
        <v>2200</v>
      </c>
      <c r="H411" s="91" t="s">
        <v>57</v>
      </c>
      <c r="I411" s="5" t="s">
        <v>58</v>
      </c>
      <c r="J411" s="2" t="s">
        <v>59</v>
      </c>
      <c r="K411" s="6" t="s">
        <v>105</v>
      </c>
      <c r="L411" s="79" t="s">
        <v>2201</v>
      </c>
      <c r="M411" s="66"/>
      <c r="N411" s="10" t="s">
        <v>124</v>
      </c>
      <c r="O411" s="25" t="s">
        <v>97</v>
      </c>
      <c r="P411" s="55" t="s">
        <v>97</v>
      </c>
      <c r="Q411" s="55" t="s">
        <v>2202</v>
      </c>
      <c r="R411" s="86" t="s">
        <v>2203</v>
      </c>
      <c r="S411" s="56">
        <v>43773</v>
      </c>
      <c r="T411" s="56">
        <v>43791</v>
      </c>
      <c r="U411" s="174" t="s">
        <v>66</v>
      </c>
      <c r="V411" s="178" t="s">
        <v>67</v>
      </c>
      <c r="W411" s="180"/>
      <c r="X411" s="146" t="s">
        <v>79</v>
      </c>
      <c r="Y411" s="146"/>
      <c r="Z411" s="146"/>
      <c r="AA411" s="88" t="s">
        <v>2204</v>
      </c>
      <c r="AB411" s="59">
        <v>43774</v>
      </c>
      <c r="AC411" s="6">
        <v>43791</v>
      </c>
      <c r="AD411" s="6" t="s">
        <v>70</v>
      </c>
      <c r="AE411" s="61"/>
      <c r="AF411" s="6"/>
      <c r="AG411" s="6"/>
      <c r="AH411" s="9"/>
      <c r="AI411" s="6"/>
      <c r="AJ411" s="63"/>
      <c r="AK411" s="63"/>
      <c r="AL411" s="62"/>
      <c r="AM411" s="62"/>
      <c r="AN411" s="62"/>
      <c r="AO411" s="62"/>
      <c r="AP411" s="62"/>
      <c r="AQ411" s="11"/>
      <c r="AR411" s="59"/>
      <c r="AS411" s="59"/>
      <c r="AT411" s="6"/>
      <c r="AU411" s="6"/>
      <c r="AV411" s="6"/>
      <c r="AW411" s="6"/>
      <c r="AX411" s="6"/>
      <c r="AY411" s="6"/>
      <c r="AZ411" s="64"/>
      <c r="BA411" s="6"/>
      <c r="BB411" s="6"/>
      <c r="BC411" s="65"/>
    </row>
    <row r="412" spans="1:55" ht="28.8" hidden="1">
      <c r="A412" s="52" t="str">
        <f t="shared" ca="1" si="33"/>
        <v>Ok</v>
      </c>
      <c r="B412" s="53" t="str">
        <f t="shared" si="34"/>
        <v>Ok</v>
      </c>
      <c r="C412" s="53" t="str">
        <f t="shared" ca="1" si="35"/>
        <v>Ok</v>
      </c>
      <c r="D412" s="54">
        <f t="shared" si="36"/>
        <v>43844</v>
      </c>
      <c r="E412" s="196"/>
      <c r="F412" s="130">
        <v>1237</v>
      </c>
      <c r="G412" s="32" t="s">
        <v>2205</v>
      </c>
      <c r="H412" s="91" t="s">
        <v>57</v>
      </c>
      <c r="I412" s="5" t="s">
        <v>1616</v>
      </c>
      <c r="J412" s="2" t="s">
        <v>584</v>
      </c>
      <c r="K412" s="6" t="s">
        <v>162</v>
      </c>
      <c r="L412" s="79" t="s">
        <v>2206</v>
      </c>
      <c r="M412" s="66"/>
      <c r="N412" s="10" t="s">
        <v>63</v>
      </c>
      <c r="O412" s="25" t="s">
        <v>97</v>
      </c>
      <c r="P412" s="55" t="s">
        <v>97</v>
      </c>
      <c r="Q412" s="55" t="s">
        <v>2207</v>
      </c>
      <c r="R412" s="86" t="s">
        <v>2208</v>
      </c>
      <c r="S412" s="56">
        <v>43773</v>
      </c>
      <c r="T412" s="56">
        <v>43837</v>
      </c>
      <c r="U412" s="174" t="s">
        <v>66</v>
      </c>
      <c r="V412" s="178" t="s">
        <v>67</v>
      </c>
      <c r="W412" s="180"/>
      <c r="X412" s="146" t="s">
        <v>168</v>
      </c>
      <c r="Y412" s="146"/>
      <c r="Z412" s="146"/>
      <c r="AA412" s="88" t="s">
        <v>2209</v>
      </c>
      <c r="AB412" s="59">
        <v>43774</v>
      </c>
      <c r="AC412" s="6">
        <v>43844</v>
      </c>
      <c r="AD412" s="6" t="s">
        <v>70</v>
      </c>
      <c r="AE412" s="61"/>
      <c r="AF412" s="6"/>
      <c r="AG412" s="6"/>
      <c r="AH412" s="9"/>
      <c r="AI412" s="6"/>
      <c r="AJ412" s="63"/>
      <c r="AK412" s="63"/>
      <c r="AL412" s="62"/>
      <c r="AM412" s="62"/>
      <c r="AN412" s="62"/>
      <c r="AO412" s="62"/>
      <c r="AP412" s="62"/>
      <c r="AQ412" s="11"/>
      <c r="AR412" s="59"/>
      <c r="AS412" s="59"/>
      <c r="AT412" s="6"/>
      <c r="AU412" s="6"/>
      <c r="AV412" s="6"/>
      <c r="AW412" s="6"/>
      <c r="AX412" s="6"/>
      <c r="AY412" s="6"/>
      <c r="AZ412" s="64"/>
      <c r="BA412" s="6"/>
      <c r="BB412" s="6"/>
      <c r="BC412" s="65"/>
    </row>
    <row r="413" spans="1:55" ht="86.4" hidden="1">
      <c r="A413" s="52" t="str">
        <f t="shared" ca="1" si="33"/>
        <v>Ok</v>
      </c>
      <c r="B413" s="53" t="str">
        <f t="shared" si="34"/>
        <v>Ok</v>
      </c>
      <c r="C413" s="53" t="str">
        <f t="shared" ca="1" si="35"/>
        <v>Ok</v>
      </c>
      <c r="D413" s="54">
        <f t="shared" si="36"/>
        <v>44718</v>
      </c>
      <c r="E413" s="196"/>
      <c r="F413" s="130">
        <v>1736</v>
      </c>
      <c r="G413" s="32" t="s">
        <v>2857</v>
      </c>
      <c r="H413" s="91" t="s">
        <v>57</v>
      </c>
      <c r="I413" s="5" t="s">
        <v>83</v>
      </c>
      <c r="J413" s="2" t="s">
        <v>84</v>
      </c>
      <c r="K413" s="6" t="s">
        <v>74</v>
      </c>
      <c r="L413" s="79" t="s">
        <v>2858</v>
      </c>
      <c r="M413" s="66"/>
      <c r="N413" s="10" t="s">
        <v>124</v>
      </c>
      <c r="O413" s="25" t="s">
        <v>1865</v>
      </c>
      <c r="P413" s="55" t="s">
        <v>165</v>
      </c>
      <c r="Q413" s="55" t="s">
        <v>4380</v>
      </c>
      <c r="R413" s="86" t="s">
        <v>4379</v>
      </c>
      <c r="S413" s="56">
        <v>44160</v>
      </c>
      <c r="T413" s="56">
        <v>44718</v>
      </c>
      <c r="U413" s="174" t="s">
        <v>66</v>
      </c>
      <c r="V413" s="178" t="s">
        <v>218</v>
      </c>
      <c r="W413" s="180" t="s">
        <v>92</v>
      </c>
      <c r="X413" s="146" t="s">
        <v>156</v>
      </c>
      <c r="Y413" s="146"/>
      <c r="Z413" s="146"/>
      <c r="AA413" s="88" t="s">
        <v>4399</v>
      </c>
      <c r="AB413" s="59">
        <v>44161</v>
      </c>
      <c r="AC413" s="6">
        <v>44718</v>
      </c>
      <c r="AD413" s="6" t="s">
        <v>70</v>
      </c>
      <c r="AE413" s="61"/>
      <c r="AF413" s="6"/>
      <c r="AG413" s="6"/>
      <c r="AH413" s="9"/>
      <c r="AI413" s="6"/>
      <c r="AJ413" s="63"/>
      <c r="AK413" s="63"/>
      <c r="AL413" s="62"/>
      <c r="AM413" s="62"/>
      <c r="AN413" s="62"/>
      <c r="AO413" s="62"/>
      <c r="AP413" s="62"/>
      <c r="AQ413" s="11"/>
      <c r="AR413" s="59"/>
      <c r="AS413" s="59"/>
      <c r="AT413" s="6"/>
      <c r="AU413" s="6"/>
      <c r="AV413" s="6"/>
      <c r="AW413" s="6"/>
      <c r="AX413" s="6"/>
      <c r="AY413" s="6"/>
      <c r="AZ413" s="64"/>
      <c r="BA413" s="6"/>
      <c r="BB413" s="6"/>
      <c r="BC413" s="65"/>
    </row>
    <row r="414" spans="1:55" ht="172.8" hidden="1">
      <c r="A414" s="52" t="str">
        <f t="shared" ca="1" si="33"/>
        <v>Ok</v>
      </c>
      <c r="B414" s="53" t="str">
        <f t="shared" si="34"/>
        <v>Ok</v>
      </c>
      <c r="C414" s="53" t="str">
        <f t="shared" ca="1" si="35"/>
        <v>Ok</v>
      </c>
      <c r="D414" s="54">
        <f t="shared" si="36"/>
        <v>44708</v>
      </c>
      <c r="E414" s="308" t="s">
        <v>4015</v>
      </c>
      <c r="F414" s="310">
        <v>2388</v>
      </c>
      <c r="G414" s="316" t="s">
        <v>4277</v>
      </c>
      <c r="H414" s="320" t="s">
        <v>57</v>
      </c>
      <c r="I414" s="171" t="s">
        <v>83</v>
      </c>
      <c r="J414" s="326" t="s">
        <v>84</v>
      </c>
      <c r="K414" s="67" t="s">
        <v>255</v>
      </c>
      <c r="L414" s="332" t="s">
        <v>4286</v>
      </c>
      <c r="M414" s="338" t="s">
        <v>4015</v>
      </c>
      <c r="N414" s="10" t="s">
        <v>124</v>
      </c>
      <c r="O414" s="344" t="s">
        <v>4278</v>
      </c>
      <c r="P414" s="55" t="s">
        <v>88</v>
      </c>
      <c r="Q414" s="351" t="s">
        <v>2366</v>
      </c>
      <c r="R414" s="355" t="s">
        <v>4284</v>
      </c>
      <c r="S414" s="367">
        <v>44679</v>
      </c>
      <c r="T414" s="369">
        <v>44707</v>
      </c>
      <c r="U414" s="175" t="s">
        <v>66</v>
      </c>
      <c r="V414" s="178" t="s">
        <v>218</v>
      </c>
      <c r="W414" s="181" t="s">
        <v>92</v>
      </c>
      <c r="X414" s="147" t="s">
        <v>238</v>
      </c>
      <c r="Y414" s="373" t="s">
        <v>80</v>
      </c>
      <c r="Z414" s="373"/>
      <c r="AA414" s="375" t="s">
        <v>4378</v>
      </c>
      <c r="AB414" s="59">
        <v>44679</v>
      </c>
      <c r="AC414" s="6">
        <v>44708</v>
      </c>
      <c r="AD414" s="326" t="s">
        <v>70</v>
      </c>
      <c r="AE414" s="382" t="s">
        <v>4015</v>
      </c>
      <c r="AF414" s="384" t="s">
        <v>4015</v>
      </c>
      <c r="AG414" s="384" t="s">
        <v>4015</v>
      </c>
      <c r="AH414" s="384" t="s">
        <v>4015</v>
      </c>
      <c r="AI414" s="384" t="s">
        <v>4015</v>
      </c>
      <c r="AJ414" s="387" t="s">
        <v>4015</v>
      </c>
      <c r="AK414" s="387" t="s">
        <v>4015</v>
      </c>
      <c r="AL414" s="384" t="s">
        <v>4015</v>
      </c>
      <c r="AM414" s="384" t="s">
        <v>4015</v>
      </c>
      <c r="AN414" s="384" t="s">
        <v>4015</v>
      </c>
      <c r="AO414" s="384" t="s">
        <v>4015</v>
      </c>
      <c r="AP414" s="384" t="s">
        <v>4015</v>
      </c>
      <c r="AQ414" s="394" t="s">
        <v>4015</v>
      </c>
      <c r="AR414" s="396" t="s">
        <v>4015</v>
      </c>
      <c r="AS414" s="396" t="s">
        <v>4015</v>
      </c>
      <c r="AT414" s="384" t="s">
        <v>4015</v>
      </c>
      <c r="AU414" s="384" t="s">
        <v>4015</v>
      </c>
      <c r="AV414" s="384" t="s">
        <v>4015</v>
      </c>
      <c r="AW414" s="384" t="s">
        <v>4015</v>
      </c>
      <c r="AX414" s="384" t="s">
        <v>4015</v>
      </c>
      <c r="AY414" s="384" t="s">
        <v>4015</v>
      </c>
      <c r="AZ414" s="387" t="s">
        <v>4015</v>
      </c>
      <c r="BA414" s="384" t="s">
        <v>4015</v>
      </c>
      <c r="BB414" s="384" t="s">
        <v>4015</v>
      </c>
      <c r="BC414" s="398" t="s">
        <v>4015</v>
      </c>
    </row>
    <row r="415" spans="1:55" ht="28.8" hidden="1">
      <c r="A415" s="52" t="str">
        <f t="shared" ca="1" si="33"/>
        <v>Ok</v>
      </c>
      <c r="B415" s="53" t="str">
        <f t="shared" si="34"/>
        <v>Ok</v>
      </c>
      <c r="C415" s="53" t="str">
        <f t="shared" ca="1" si="35"/>
        <v>Ok</v>
      </c>
      <c r="D415" s="54">
        <f t="shared" si="36"/>
        <v>43784</v>
      </c>
      <c r="E415" s="196"/>
      <c r="F415" s="130">
        <v>1248</v>
      </c>
      <c r="G415" s="32" t="s">
        <v>2220</v>
      </c>
      <c r="H415" s="91" t="s">
        <v>57</v>
      </c>
      <c r="I415" s="5" t="s">
        <v>83</v>
      </c>
      <c r="J415" s="2" t="s">
        <v>84</v>
      </c>
      <c r="K415" s="6" t="s">
        <v>105</v>
      </c>
      <c r="L415" s="79" t="s">
        <v>2221</v>
      </c>
      <c r="M415" s="66"/>
      <c r="N415" s="10" t="s">
        <v>124</v>
      </c>
      <c r="O415" s="25" t="s">
        <v>97</v>
      </c>
      <c r="P415" s="55" t="s">
        <v>97</v>
      </c>
      <c r="Q415" s="55" t="s">
        <v>2222</v>
      </c>
      <c r="R415" s="86" t="s">
        <v>2223</v>
      </c>
      <c r="S415" s="56">
        <v>43777</v>
      </c>
      <c r="T415" s="56">
        <v>43784</v>
      </c>
      <c r="U415" s="174" t="s">
        <v>66</v>
      </c>
      <c r="V415" s="178" t="s">
        <v>91</v>
      </c>
      <c r="W415" s="180" t="s">
        <v>237</v>
      </c>
      <c r="X415" s="146" t="s">
        <v>143</v>
      </c>
      <c r="Y415" s="146"/>
      <c r="Z415" s="146"/>
      <c r="AA415" s="88" t="s">
        <v>2224</v>
      </c>
      <c r="AB415" s="59">
        <v>43781</v>
      </c>
      <c r="AC415" s="6">
        <v>43784</v>
      </c>
      <c r="AD415" s="6" t="s">
        <v>70</v>
      </c>
      <c r="AE415" s="61"/>
      <c r="AF415" s="6"/>
      <c r="AG415" s="6"/>
      <c r="AH415" s="9"/>
      <c r="AI415" s="6"/>
      <c r="AJ415" s="63"/>
      <c r="AK415" s="63"/>
      <c r="AL415" s="62"/>
      <c r="AM415" s="62"/>
      <c r="AN415" s="62"/>
      <c r="AO415" s="62"/>
      <c r="AP415" s="62"/>
      <c r="AQ415" s="11"/>
      <c r="AR415" s="59"/>
      <c r="AS415" s="59"/>
      <c r="AT415" s="6"/>
      <c r="AU415" s="6"/>
      <c r="AV415" s="6"/>
      <c r="AW415" s="6"/>
      <c r="AX415" s="6"/>
      <c r="AY415" s="6"/>
      <c r="AZ415" s="64"/>
      <c r="BA415" s="6"/>
      <c r="BB415" s="6"/>
      <c r="BC415" s="65"/>
    </row>
    <row r="416" spans="1:55" ht="100.8" hidden="1">
      <c r="A416" s="52" t="str">
        <f t="shared" ca="1" si="33"/>
        <v>Ok</v>
      </c>
      <c r="B416" s="53" t="str">
        <f t="shared" si="34"/>
        <v>Ok</v>
      </c>
      <c r="C416" s="53" t="str">
        <f t="shared" ca="1" si="35"/>
        <v>Ok</v>
      </c>
      <c r="D416" s="54">
        <f t="shared" si="36"/>
        <v>44708</v>
      </c>
      <c r="E416" s="308" t="s">
        <v>4015</v>
      </c>
      <c r="F416" s="310">
        <v>2395</v>
      </c>
      <c r="G416" s="316" t="s">
        <v>4311</v>
      </c>
      <c r="H416" s="320" t="s">
        <v>57</v>
      </c>
      <c r="I416" s="171" t="s">
        <v>58</v>
      </c>
      <c r="J416" s="326" t="s">
        <v>59</v>
      </c>
      <c r="K416" s="67" t="s">
        <v>162</v>
      </c>
      <c r="L416" s="332" t="s">
        <v>4319</v>
      </c>
      <c r="M416" s="338" t="s">
        <v>4015</v>
      </c>
      <c r="N416" s="10" t="s">
        <v>124</v>
      </c>
      <c r="O416" s="344" t="s">
        <v>3587</v>
      </c>
      <c r="P416" s="55" t="s">
        <v>65</v>
      </c>
      <c r="Q416" s="351" t="s">
        <v>4314</v>
      </c>
      <c r="R416" s="355" t="s">
        <v>4320</v>
      </c>
      <c r="S416" s="367">
        <v>44693</v>
      </c>
      <c r="T416" s="369">
        <v>44706</v>
      </c>
      <c r="U416" s="175" t="s">
        <v>66</v>
      </c>
      <c r="V416" s="197" t="s">
        <v>218</v>
      </c>
      <c r="W416" s="181"/>
      <c r="X416" s="147" t="s">
        <v>143</v>
      </c>
      <c r="Y416" s="373" t="s">
        <v>80</v>
      </c>
      <c r="Z416" s="373"/>
      <c r="AA416" s="375" t="s">
        <v>4376</v>
      </c>
      <c r="AB416" s="59">
        <v>44693</v>
      </c>
      <c r="AC416" s="6">
        <v>44708</v>
      </c>
      <c r="AD416" s="67" t="s">
        <v>70</v>
      </c>
      <c r="AE416" s="382" t="s">
        <v>4015</v>
      </c>
      <c r="AF416" s="384" t="s">
        <v>4015</v>
      </c>
      <c r="AG416" s="384" t="s">
        <v>4015</v>
      </c>
      <c r="AH416" s="384" t="s">
        <v>4015</v>
      </c>
      <c r="AI416" s="384" t="s">
        <v>4015</v>
      </c>
      <c r="AJ416" s="387" t="s">
        <v>4015</v>
      </c>
      <c r="AK416" s="387" t="s">
        <v>4015</v>
      </c>
      <c r="AL416" s="384" t="s">
        <v>4015</v>
      </c>
      <c r="AM416" s="384" t="s">
        <v>4015</v>
      </c>
      <c r="AN416" s="384" t="s">
        <v>4015</v>
      </c>
      <c r="AO416" s="384" t="s">
        <v>4015</v>
      </c>
      <c r="AP416" s="384" t="s">
        <v>4015</v>
      </c>
      <c r="AQ416" s="394" t="s">
        <v>4015</v>
      </c>
      <c r="AR416" s="396" t="s">
        <v>4015</v>
      </c>
      <c r="AS416" s="396" t="s">
        <v>4015</v>
      </c>
      <c r="AT416" s="384" t="s">
        <v>4015</v>
      </c>
      <c r="AU416" s="384" t="s">
        <v>4015</v>
      </c>
      <c r="AV416" s="384" t="s">
        <v>4015</v>
      </c>
      <c r="AW416" s="384" t="s">
        <v>4015</v>
      </c>
      <c r="AX416" s="384" t="s">
        <v>4015</v>
      </c>
      <c r="AY416" s="384" t="s">
        <v>4015</v>
      </c>
      <c r="AZ416" s="387" t="s">
        <v>4015</v>
      </c>
      <c r="BA416" s="384" t="s">
        <v>4015</v>
      </c>
      <c r="BB416" s="384" t="s">
        <v>4015</v>
      </c>
      <c r="BC416" s="398" t="s">
        <v>4015</v>
      </c>
    </row>
    <row r="417" spans="1:55" ht="28.8" hidden="1">
      <c r="A417" s="52" t="str">
        <f t="shared" ca="1" si="33"/>
        <v>Ok</v>
      </c>
      <c r="B417" s="53" t="str">
        <f t="shared" si="34"/>
        <v>Ok</v>
      </c>
      <c r="C417" s="53" t="str">
        <f t="shared" ca="1" si="35"/>
        <v>Ok</v>
      </c>
      <c r="D417" s="54">
        <f t="shared" si="36"/>
        <v>43791</v>
      </c>
      <c r="E417" s="196"/>
      <c r="F417" s="130">
        <v>1251</v>
      </c>
      <c r="G417" s="32" t="s">
        <v>2230</v>
      </c>
      <c r="H417" s="91" t="s">
        <v>57</v>
      </c>
      <c r="I417" s="5" t="s">
        <v>58</v>
      </c>
      <c r="J417" s="2" t="s">
        <v>59</v>
      </c>
      <c r="K417" s="6" t="s">
        <v>255</v>
      </c>
      <c r="L417" s="79" t="s">
        <v>2231</v>
      </c>
      <c r="M417" s="66"/>
      <c r="N417" s="10" t="s">
        <v>124</v>
      </c>
      <c r="O417" s="25" t="s">
        <v>2232</v>
      </c>
      <c r="P417" s="55" t="s">
        <v>88</v>
      </c>
      <c r="Q417" s="55" t="s">
        <v>2233</v>
      </c>
      <c r="R417" s="86" t="s">
        <v>2234</v>
      </c>
      <c r="S417" s="56">
        <v>43780</v>
      </c>
      <c r="T417" s="56">
        <v>43791</v>
      </c>
      <c r="U417" s="174" t="s">
        <v>66</v>
      </c>
      <c r="V417" s="178" t="s">
        <v>67</v>
      </c>
      <c r="W417" s="180"/>
      <c r="X417" s="146" t="s">
        <v>168</v>
      </c>
      <c r="Y417" s="146"/>
      <c r="Z417" s="146"/>
      <c r="AA417" s="88"/>
      <c r="AB417" s="59">
        <v>43788</v>
      </c>
      <c r="AC417" s="6">
        <v>43791</v>
      </c>
      <c r="AD417" s="6" t="s">
        <v>70</v>
      </c>
      <c r="AE417" s="61"/>
      <c r="AF417" s="6"/>
      <c r="AG417" s="6"/>
      <c r="AH417" s="9"/>
      <c r="AI417" s="6"/>
      <c r="AJ417" s="63"/>
      <c r="AK417" s="63"/>
      <c r="AL417" s="62"/>
      <c r="AM417" s="62"/>
      <c r="AN417" s="62"/>
      <c r="AO417" s="62"/>
      <c r="AP417" s="62"/>
      <c r="AQ417" s="11"/>
      <c r="AR417" s="59"/>
      <c r="AS417" s="59"/>
      <c r="AT417" s="6"/>
      <c r="AU417" s="6"/>
      <c r="AV417" s="6"/>
      <c r="AW417" s="6"/>
      <c r="AX417" s="6"/>
      <c r="AY417" s="6"/>
      <c r="AZ417" s="64"/>
      <c r="BA417" s="6"/>
      <c r="BB417" s="6"/>
      <c r="BC417" s="65"/>
    </row>
    <row r="418" spans="1:55" ht="43.2" hidden="1">
      <c r="A418" s="52" t="str">
        <f t="shared" ca="1" si="33"/>
        <v>Ok</v>
      </c>
      <c r="B418" s="53" t="str">
        <f t="shared" si="34"/>
        <v>Ok</v>
      </c>
      <c r="C418" s="53" t="str">
        <f t="shared" ca="1" si="35"/>
        <v>Ok</v>
      </c>
      <c r="D418" s="54">
        <f t="shared" si="36"/>
        <v>43791</v>
      </c>
      <c r="E418" s="196"/>
      <c r="F418" s="130">
        <v>1256</v>
      </c>
      <c r="G418" s="32" t="s">
        <v>2235</v>
      </c>
      <c r="H418" s="91" t="s">
        <v>159</v>
      </c>
      <c r="I418" s="5" t="s">
        <v>241</v>
      </c>
      <c r="J418" s="2" t="s">
        <v>242</v>
      </c>
      <c r="K418" s="6" t="s">
        <v>74</v>
      </c>
      <c r="L418" s="79" t="s">
        <v>2236</v>
      </c>
      <c r="M418" s="66"/>
      <c r="N418" s="10" t="s">
        <v>63</v>
      </c>
      <c r="O418" s="25" t="s">
        <v>2237</v>
      </c>
      <c r="P418" s="55" t="s">
        <v>88</v>
      </c>
      <c r="Q418" s="55" t="s">
        <v>2192</v>
      </c>
      <c r="R418" s="86" t="s">
        <v>2193</v>
      </c>
      <c r="S418" s="56">
        <v>43782</v>
      </c>
      <c r="T418" s="56">
        <v>43791</v>
      </c>
      <c r="U418" s="174" t="s">
        <v>66</v>
      </c>
      <c r="V418" s="178" t="s">
        <v>67</v>
      </c>
      <c r="W418" s="180"/>
      <c r="X418" s="146" t="s">
        <v>168</v>
      </c>
      <c r="Y418" s="146"/>
      <c r="Z418" s="146"/>
      <c r="AA418" s="88" t="s">
        <v>2238</v>
      </c>
      <c r="AB418" s="59">
        <v>43788</v>
      </c>
      <c r="AC418" s="6">
        <v>43791</v>
      </c>
      <c r="AD418" s="6" t="s">
        <v>70</v>
      </c>
      <c r="AE418" s="61"/>
      <c r="AF418" s="6"/>
      <c r="AG418" s="6"/>
      <c r="AH418" s="9"/>
      <c r="AI418" s="6"/>
      <c r="AJ418" s="63"/>
      <c r="AK418" s="63"/>
      <c r="AL418" s="62"/>
      <c r="AM418" s="62"/>
      <c r="AN418" s="62"/>
      <c r="AO418" s="62"/>
      <c r="AP418" s="62"/>
      <c r="AQ418" s="11"/>
      <c r="AR418" s="59"/>
      <c r="AS418" s="59"/>
      <c r="AT418" s="6"/>
      <c r="AU418" s="6"/>
      <c r="AV418" s="6"/>
      <c r="AW418" s="6"/>
      <c r="AX418" s="6"/>
      <c r="AY418" s="6"/>
      <c r="AZ418" s="64"/>
      <c r="BA418" s="6"/>
      <c r="BB418" s="6"/>
      <c r="BC418" s="65"/>
    </row>
    <row r="419" spans="1:55" ht="43.2" hidden="1">
      <c r="A419" s="52" t="str">
        <f t="shared" ca="1" si="33"/>
        <v>Ok</v>
      </c>
      <c r="B419" s="53" t="str">
        <f t="shared" si="34"/>
        <v>Ok</v>
      </c>
      <c r="C419" s="53" t="str">
        <f t="shared" ca="1" si="35"/>
        <v>Ok</v>
      </c>
      <c r="D419" s="54">
        <f t="shared" si="36"/>
        <v>43844</v>
      </c>
      <c r="E419" s="196"/>
      <c r="F419" s="130">
        <v>1257</v>
      </c>
      <c r="G419" s="32" t="s">
        <v>2239</v>
      </c>
      <c r="H419" s="91" t="s">
        <v>159</v>
      </c>
      <c r="I419" s="5" t="s">
        <v>241</v>
      </c>
      <c r="J419" s="2" t="s">
        <v>242</v>
      </c>
      <c r="K419" s="6" t="s">
        <v>105</v>
      </c>
      <c r="L419" s="79" t="s">
        <v>2240</v>
      </c>
      <c r="M419" s="66"/>
      <c r="N419" s="10" t="s">
        <v>63</v>
      </c>
      <c r="O419" s="25" t="s">
        <v>2237</v>
      </c>
      <c r="P419" s="55" t="s">
        <v>88</v>
      </c>
      <c r="Q419" s="55" t="s">
        <v>2192</v>
      </c>
      <c r="R419" s="86" t="s">
        <v>2193</v>
      </c>
      <c r="S419" s="56">
        <v>43782</v>
      </c>
      <c r="T419" s="56">
        <v>43837</v>
      </c>
      <c r="U419" s="174" t="s">
        <v>66</v>
      </c>
      <c r="V419" s="178" t="s">
        <v>67</v>
      </c>
      <c r="W419" s="180"/>
      <c r="X419" s="146" t="s">
        <v>1743</v>
      </c>
      <c r="Y419" s="146"/>
      <c r="Z419" s="146"/>
      <c r="AA419" s="88" t="s">
        <v>2241</v>
      </c>
      <c r="AB419" s="59">
        <v>43788</v>
      </c>
      <c r="AC419" s="6">
        <v>43844</v>
      </c>
      <c r="AD419" s="6" t="s">
        <v>70</v>
      </c>
      <c r="AE419" s="61"/>
      <c r="AF419" s="6"/>
      <c r="AG419" s="6"/>
      <c r="AH419" s="9"/>
      <c r="AI419" s="6"/>
      <c r="AJ419" s="63"/>
      <c r="AK419" s="63"/>
      <c r="AL419" s="62"/>
      <c r="AM419" s="62"/>
      <c r="AN419" s="62"/>
      <c r="AO419" s="62"/>
      <c r="AP419" s="62"/>
      <c r="AQ419" s="11"/>
      <c r="AR419" s="59"/>
      <c r="AS419" s="59"/>
      <c r="AT419" s="6"/>
      <c r="AU419" s="6"/>
      <c r="AV419" s="6"/>
      <c r="AW419" s="6"/>
      <c r="AX419" s="6"/>
      <c r="AY419" s="6"/>
      <c r="AZ419" s="64"/>
      <c r="BA419" s="6"/>
      <c r="BB419" s="6"/>
      <c r="BC419" s="65"/>
    </row>
    <row r="420" spans="1:55" ht="86.4" hidden="1">
      <c r="A420" s="52" t="str">
        <f t="shared" ca="1" si="33"/>
        <v>Ok</v>
      </c>
      <c r="B420" s="53" t="str">
        <f t="shared" si="34"/>
        <v>Ok</v>
      </c>
      <c r="C420" s="53" t="str">
        <f t="shared" ca="1" si="35"/>
        <v>Ok</v>
      </c>
      <c r="D420" s="54">
        <f t="shared" si="36"/>
        <v>44705</v>
      </c>
      <c r="E420" s="196"/>
      <c r="F420" s="130">
        <v>1403</v>
      </c>
      <c r="G420" s="32" t="s">
        <v>2388</v>
      </c>
      <c r="H420" s="91" t="s">
        <v>57</v>
      </c>
      <c r="I420" s="5" t="s">
        <v>1231</v>
      </c>
      <c r="J420" s="2" t="s">
        <v>84</v>
      </c>
      <c r="K420" s="6" t="s">
        <v>74</v>
      </c>
      <c r="L420" s="79" t="s">
        <v>2389</v>
      </c>
      <c r="M420" s="66"/>
      <c r="N420" s="10" t="s">
        <v>124</v>
      </c>
      <c r="O420" s="25" t="s">
        <v>97</v>
      </c>
      <c r="P420" s="55" t="s">
        <v>97</v>
      </c>
      <c r="Q420" s="55" t="s">
        <v>4231</v>
      </c>
      <c r="R420" s="86" t="s">
        <v>4230</v>
      </c>
      <c r="S420" s="56">
        <v>43880</v>
      </c>
      <c r="T420" s="56">
        <v>44700</v>
      </c>
      <c r="U420" s="174" t="s">
        <v>66</v>
      </c>
      <c r="V420" s="178" t="s">
        <v>218</v>
      </c>
      <c r="W420" s="180" t="s">
        <v>237</v>
      </c>
      <c r="X420" s="146" t="s">
        <v>143</v>
      </c>
      <c r="Y420" s="146"/>
      <c r="Z420" s="146"/>
      <c r="AA420" s="88" t="s">
        <v>4321</v>
      </c>
      <c r="AB420" s="59">
        <v>43888</v>
      </c>
      <c r="AC420" s="6">
        <v>44705</v>
      </c>
      <c r="AD420" s="67" t="s">
        <v>70</v>
      </c>
      <c r="AE420" s="61"/>
      <c r="AF420" s="6"/>
      <c r="AG420" s="6"/>
      <c r="AH420" s="9"/>
      <c r="AI420" s="6"/>
      <c r="AJ420" s="63"/>
      <c r="AK420" s="63"/>
      <c r="AL420" s="62"/>
      <c r="AM420" s="62"/>
      <c r="AN420" s="62"/>
      <c r="AO420" s="62"/>
      <c r="AP420" s="62"/>
      <c r="AQ420" s="11"/>
      <c r="AR420" s="59"/>
      <c r="AS420" s="59"/>
      <c r="AT420" s="6"/>
      <c r="AU420" s="6"/>
      <c r="AV420" s="6"/>
      <c r="AW420" s="6"/>
      <c r="AX420" s="6"/>
      <c r="AY420" s="6"/>
      <c r="AZ420" s="64"/>
      <c r="BA420" s="6"/>
      <c r="BB420" s="6"/>
      <c r="BC420" s="65"/>
    </row>
    <row r="421" spans="1:55" ht="28.8" hidden="1">
      <c r="A421" s="52" t="str">
        <f t="shared" ca="1" si="33"/>
        <v>Ok</v>
      </c>
      <c r="B421" s="53" t="str">
        <f t="shared" si="34"/>
        <v>Ok</v>
      </c>
      <c r="C421" s="53" t="str">
        <f t="shared" ca="1" si="35"/>
        <v>Ok</v>
      </c>
      <c r="D421" s="54">
        <f t="shared" si="36"/>
        <v>43851</v>
      </c>
      <c r="E421" s="196"/>
      <c r="F421" s="130">
        <v>1261</v>
      </c>
      <c r="G421" s="32" t="s">
        <v>2246</v>
      </c>
      <c r="H421" s="91" t="s">
        <v>159</v>
      </c>
      <c r="I421" s="5" t="s">
        <v>1523</v>
      </c>
      <c r="J421" s="2" t="s">
        <v>645</v>
      </c>
      <c r="K421" s="6" t="s">
        <v>210</v>
      </c>
      <c r="L421" s="79" t="s">
        <v>2247</v>
      </c>
      <c r="M421" s="66"/>
      <c r="N421" s="10" t="s">
        <v>124</v>
      </c>
      <c r="O421" s="25" t="s">
        <v>103</v>
      </c>
      <c r="P421" s="55" t="s">
        <v>65</v>
      </c>
      <c r="Q421" s="55" t="s">
        <v>408</v>
      </c>
      <c r="R421" s="86" t="s">
        <v>2244</v>
      </c>
      <c r="S421" s="56">
        <v>43784</v>
      </c>
      <c r="T421" s="56">
        <v>43846</v>
      </c>
      <c r="U421" s="174" t="s">
        <v>66</v>
      </c>
      <c r="V421" s="178" t="s">
        <v>67</v>
      </c>
      <c r="W421" s="180"/>
      <c r="X421" s="146" t="s">
        <v>168</v>
      </c>
      <c r="Y421" s="146"/>
      <c r="Z421" s="146"/>
      <c r="AA421" s="88" t="s">
        <v>2248</v>
      </c>
      <c r="AB421" s="59">
        <v>43788</v>
      </c>
      <c r="AC421" s="6">
        <v>43851</v>
      </c>
      <c r="AD421" s="6" t="s">
        <v>70</v>
      </c>
      <c r="AE421" s="61"/>
      <c r="AF421" s="6"/>
      <c r="AG421" s="6"/>
      <c r="AH421" s="9"/>
      <c r="AI421" s="6"/>
      <c r="AJ421" s="63"/>
      <c r="AK421" s="63"/>
      <c r="AL421" s="62"/>
      <c r="AM421" s="62"/>
      <c r="AN421" s="62"/>
      <c r="AO421" s="62"/>
      <c r="AP421" s="62"/>
      <c r="AQ421" s="11"/>
      <c r="AR421" s="59"/>
      <c r="AS421" s="59"/>
      <c r="AT421" s="6"/>
      <c r="AU421" s="6"/>
      <c r="AV421" s="6"/>
      <c r="AW421" s="6"/>
      <c r="AX421" s="6"/>
      <c r="AY421" s="6"/>
      <c r="AZ421" s="64"/>
      <c r="BA421" s="6"/>
      <c r="BB421" s="6"/>
      <c r="BC421" s="65"/>
    </row>
    <row r="422" spans="1:55" ht="28.8" hidden="1">
      <c r="A422" s="52" t="str">
        <f t="shared" ca="1" si="33"/>
        <v>Ok</v>
      </c>
      <c r="B422" s="53" t="str">
        <f t="shared" si="34"/>
        <v>Ok</v>
      </c>
      <c r="C422" s="53" t="str">
        <f t="shared" ca="1" si="35"/>
        <v>Ok</v>
      </c>
      <c r="D422" s="54">
        <f t="shared" si="36"/>
        <v>43844</v>
      </c>
      <c r="E422" s="196"/>
      <c r="F422" s="130">
        <v>1263</v>
      </c>
      <c r="G422" s="32" t="s">
        <v>2249</v>
      </c>
      <c r="H422" s="91" t="s">
        <v>57</v>
      </c>
      <c r="I422" s="5" t="s">
        <v>1106</v>
      </c>
      <c r="J422" s="2" t="s">
        <v>130</v>
      </c>
      <c r="K422" s="6" t="s">
        <v>162</v>
      </c>
      <c r="L422" s="79" t="s">
        <v>2250</v>
      </c>
      <c r="M422" s="66"/>
      <c r="N422" s="10" t="s">
        <v>124</v>
      </c>
      <c r="O422" s="25" t="s">
        <v>2251</v>
      </c>
      <c r="P422" s="55" t="s">
        <v>88</v>
      </c>
      <c r="Q422" s="55" t="s">
        <v>2252</v>
      </c>
      <c r="R422" s="86" t="s">
        <v>2253</v>
      </c>
      <c r="S422" s="56">
        <v>43785</v>
      </c>
      <c r="T422" s="56">
        <v>43837</v>
      </c>
      <c r="U422" s="174" t="s">
        <v>66</v>
      </c>
      <c r="V422" s="178" t="s">
        <v>67</v>
      </c>
      <c r="W422" s="180"/>
      <c r="X422" s="146" t="s">
        <v>143</v>
      </c>
      <c r="Y422" s="146"/>
      <c r="Z422" s="146"/>
      <c r="AA422" s="88"/>
      <c r="AB422" s="59">
        <v>43788</v>
      </c>
      <c r="AC422" s="6">
        <v>43844</v>
      </c>
      <c r="AD422" s="6" t="s">
        <v>70</v>
      </c>
      <c r="AE422" s="61"/>
      <c r="AF422" s="6"/>
      <c r="AG422" s="6"/>
      <c r="AH422" s="9"/>
      <c r="AI422" s="6"/>
      <c r="AJ422" s="63"/>
      <c r="AK422" s="63"/>
      <c r="AL422" s="62"/>
      <c r="AM422" s="62"/>
      <c r="AN422" s="62"/>
      <c r="AO422" s="62"/>
      <c r="AP422" s="62"/>
      <c r="AQ422" s="11"/>
      <c r="AR422" s="59"/>
      <c r="AS422" s="59"/>
      <c r="AT422" s="6"/>
      <c r="AU422" s="6"/>
      <c r="AV422" s="6"/>
      <c r="AW422" s="6"/>
      <c r="AX422" s="6"/>
      <c r="AY422" s="6"/>
      <c r="AZ422" s="64"/>
      <c r="BA422" s="6"/>
      <c r="BB422" s="6"/>
      <c r="BC422" s="65"/>
    </row>
    <row r="423" spans="1:55" ht="100.8" hidden="1">
      <c r="A423" s="52" t="str">
        <f t="shared" ca="1" si="33"/>
        <v>Ok</v>
      </c>
      <c r="B423" s="53" t="str">
        <f t="shared" si="34"/>
        <v>Ok</v>
      </c>
      <c r="C423" s="53" t="str">
        <f t="shared" ca="1" si="35"/>
        <v>Ok</v>
      </c>
      <c r="D423" s="54">
        <f t="shared" si="36"/>
        <v>43811</v>
      </c>
      <c r="E423" s="196"/>
      <c r="F423" s="130">
        <v>1264</v>
      </c>
      <c r="G423" s="32" t="s">
        <v>2254</v>
      </c>
      <c r="H423" s="91" t="s">
        <v>57</v>
      </c>
      <c r="I423" s="5" t="s">
        <v>83</v>
      </c>
      <c r="J423" s="2" t="s">
        <v>84</v>
      </c>
      <c r="K423" s="6" t="s">
        <v>261</v>
      </c>
      <c r="L423" s="79" t="s">
        <v>2255</v>
      </c>
      <c r="M423" s="66"/>
      <c r="N423" s="10" t="s">
        <v>124</v>
      </c>
      <c r="O423" s="25" t="s">
        <v>1865</v>
      </c>
      <c r="P423" s="55" t="s">
        <v>165</v>
      </c>
      <c r="Q423" s="55" t="s">
        <v>2256</v>
      </c>
      <c r="R423" s="86" t="s">
        <v>2257</v>
      </c>
      <c r="S423" s="56">
        <v>43787</v>
      </c>
      <c r="T423" s="56">
        <v>43805</v>
      </c>
      <c r="U423" s="174" t="s">
        <v>66</v>
      </c>
      <c r="V423" s="178" t="s">
        <v>91</v>
      </c>
      <c r="W423" s="180" t="s">
        <v>92</v>
      </c>
      <c r="X423" s="146" t="s">
        <v>168</v>
      </c>
      <c r="Y423" s="146"/>
      <c r="Z423" s="146"/>
      <c r="AA423" s="88" t="s">
        <v>2258</v>
      </c>
      <c r="AB423" s="59">
        <v>43788</v>
      </c>
      <c r="AC423" s="6">
        <v>43811</v>
      </c>
      <c r="AD423" s="6" t="s">
        <v>70</v>
      </c>
      <c r="AE423" s="61"/>
      <c r="AF423" s="6"/>
      <c r="AG423" s="6"/>
      <c r="AH423" s="9"/>
      <c r="AI423" s="6"/>
      <c r="AJ423" s="63"/>
      <c r="AK423" s="63"/>
      <c r="AL423" s="62"/>
      <c r="AM423" s="62"/>
      <c r="AN423" s="62"/>
      <c r="AO423" s="62"/>
      <c r="AP423" s="62"/>
      <c r="AQ423" s="11"/>
      <c r="AR423" s="59"/>
      <c r="AS423" s="59"/>
      <c r="AT423" s="6"/>
      <c r="AU423" s="6"/>
      <c r="AV423" s="6"/>
      <c r="AW423" s="6"/>
      <c r="AX423" s="6"/>
      <c r="AY423" s="6"/>
      <c r="AZ423" s="64"/>
      <c r="BA423" s="6"/>
      <c r="BB423" s="6"/>
      <c r="BC423" s="65"/>
    </row>
    <row r="424" spans="1:55" ht="129.6" hidden="1">
      <c r="A424" s="52" t="str">
        <f t="shared" ca="1" si="33"/>
        <v>Ok</v>
      </c>
      <c r="B424" s="53" t="str">
        <f t="shared" si="34"/>
        <v>Ok</v>
      </c>
      <c r="C424" s="53" t="str">
        <f t="shared" ca="1" si="35"/>
        <v>Ok</v>
      </c>
      <c r="D424" s="54">
        <f t="shared" si="36"/>
        <v>45008</v>
      </c>
      <c r="E424" s="196"/>
      <c r="F424" s="130">
        <v>1270</v>
      </c>
      <c r="G424" s="32" t="s">
        <v>2259</v>
      </c>
      <c r="H424" s="91" t="s">
        <v>159</v>
      </c>
      <c r="I424" s="5" t="s">
        <v>241</v>
      </c>
      <c r="J424" s="2" t="s">
        <v>242</v>
      </c>
      <c r="K424" s="6" t="s">
        <v>74</v>
      </c>
      <c r="L424" s="79" t="s">
        <v>2260</v>
      </c>
      <c r="M424" s="66"/>
      <c r="N424" s="10" t="s">
        <v>63</v>
      </c>
      <c r="O424" s="25" t="s">
        <v>1861</v>
      </c>
      <c r="P424" s="55" t="s">
        <v>88</v>
      </c>
      <c r="Q424" s="55" t="s">
        <v>5262</v>
      </c>
      <c r="R424" s="86" t="s">
        <v>5263</v>
      </c>
      <c r="S424" s="56">
        <v>43790</v>
      </c>
      <c r="T424" s="56">
        <v>45008</v>
      </c>
      <c r="U424" s="174" t="s">
        <v>66</v>
      </c>
      <c r="V424" s="178" t="s">
        <v>218</v>
      </c>
      <c r="W424" s="180"/>
      <c r="X424" s="146" t="s">
        <v>1056</v>
      </c>
      <c r="Y424" s="146"/>
      <c r="Z424" s="146"/>
      <c r="AA424" s="88" t="s">
        <v>5384</v>
      </c>
      <c r="AB424" s="59">
        <v>43797</v>
      </c>
      <c r="AC424" s="6">
        <v>45008</v>
      </c>
      <c r="AD424" s="67" t="s">
        <v>70</v>
      </c>
      <c r="AE424" s="61"/>
      <c r="AF424" s="6"/>
      <c r="AG424" s="6"/>
      <c r="AH424" s="9"/>
      <c r="AI424" s="6"/>
      <c r="AJ424" s="63"/>
      <c r="AK424" s="63"/>
      <c r="AL424" s="62"/>
      <c r="AM424" s="62"/>
      <c r="AN424" s="62"/>
      <c r="AO424" s="62"/>
      <c r="AP424" s="62"/>
      <c r="AQ424" s="11"/>
      <c r="AR424" s="59"/>
      <c r="AS424" s="59"/>
      <c r="AT424" s="6"/>
      <c r="AU424" s="6"/>
      <c r="AV424" s="6"/>
      <c r="AW424" s="6"/>
      <c r="AX424" s="6"/>
      <c r="AY424" s="6"/>
      <c r="AZ424" s="64"/>
      <c r="BA424" s="6"/>
      <c r="BB424" s="6"/>
      <c r="BC424" s="65"/>
    </row>
    <row r="425" spans="1:55" ht="331.2" hidden="1">
      <c r="A425" s="52" t="str">
        <f t="shared" ca="1" si="33"/>
        <v>Ok</v>
      </c>
      <c r="B425" s="53" t="str">
        <f t="shared" si="34"/>
        <v>Ok</v>
      </c>
      <c r="C425" s="53" t="str">
        <f t="shared" ca="1" si="35"/>
        <v>Ok</v>
      </c>
      <c r="D425" s="54">
        <f t="shared" si="36"/>
        <v>45257</v>
      </c>
      <c r="E425" s="196"/>
      <c r="F425" s="131">
        <v>2339</v>
      </c>
      <c r="G425" s="313" t="s">
        <v>4006</v>
      </c>
      <c r="H425" s="91" t="s">
        <v>57</v>
      </c>
      <c r="I425" s="171" t="s">
        <v>58</v>
      </c>
      <c r="J425" s="201" t="s">
        <v>59</v>
      </c>
      <c r="K425" s="67" t="s">
        <v>545</v>
      </c>
      <c r="L425" s="332" t="s">
        <v>6197</v>
      </c>
      <c r="M425" s="338"/>
      <c r="N425" s="10" t="s">
        <v>124</v>
      </c>
      <c r="O425" s="344" t="s">
        <v>4003</v>
      </c>
      <c r="P425" s="55" t="s">
        <v>245</v>
      </c>
      <c r="Q425" s="55" t="s">
        <v>4007</v>
      </c>
      <c r="R425" s="357" t="s">
        <v>4008</v>
      </c>
      <c r="S425" s="69">
        <v>44622</v>
      </c>
      <c r="T425" s="371">
        <v>45257</v>
      </c>
      <c r="U425" s="175" t="s">
        <v>66</v>
      </c>
      <c r="V425" s="197" t="s">
        <v>218</v>
      </c>
      <c r="W425" s="181"/>
      <c r="X425" s="147" t="s">
        <v>101</v>
      </c>
      <c r="Y425" s="147"/>
      <c r="Z425" s="147"/>
      <c r="AA425" s="89" t="s">
        <v>6196</v>
      </c>
      <c r="AB425" s="59">
        <v>44622</v>
      </c>
      <c r="AC425" s="6">
        <v>45257</v>
      </c>
      <c r="AD425" s="283" t="s">
        <v>70</v>
      </c>
      <c r="AE425" s="71"/>
      <c r="AF425" s="67"/>
      <c r="AG425" s="67"/>
      <c r="AH425" s="128"/>
      <c r="AI425" s="67"/>
      <c r="AJ425" s="73"/>
      <c r="AK425" s="73"/>
      <c r="AL425" s="72"/>
      <c r="AM425" s="72"/>
      <c r="AN425" s="72"/>
      <c r="AO425" s="72"/>
      <c r="AP425" s="72"/>
      <c r="AQ425" s="12"/>
      <c r="AR425" s="70"/>
      <c r="AS425" s="70"/>
      <c r="AT425" s="67"/>
      <c r="AU425" s="67"/>
      <c r="AV425" s="67"/>
      <c r="AW425" s="67"/>
      <c r="AX425" s="67"/>
      <c r="AY425" s="67"/>
      <c r="AZ425" s="74"/>
      <c r="BA425" s="67"/>
      <c r="BB425" s="67"/>
      <c r="BC425" s="75"/>
    </row>
    <row r="426" spans="1:55" ht="115.2" hidden="1">
      <c r="A426" s="52" t="str">
        <f t="shared" ca="1" si="33"/>
        <v>Ok</v>
      </c>
      <c r="B426" s="53" t="str">
        <f t="shared" si="34"/>
        <v>Ok</v>
      </c>
      <c r="C426" s="53" t="str">
        <f t="shared" ca="1" si="35"/>
        <v>Ok</v>
      </c>
      <c r="D426" s="54">
        <f t="shared" si="36"/>
        <v>44512</v>
      </c>
      <c r="E426" s="196"/>
      <c r="F426" s="130">
        <v>1273</v>
      </c>
      <c r="G426" s="32" t="s">
        <v>2268</v>
      </c>
      <c r="H426" s="91" t="s">
        <v>57</v>
      </c>
      <c r="I426" s="5" t="s">
        <v>267</v>
      </c>
      <c r="J426" s="2" t="s">
        <v>122</v>
      </c>
      <c r="K426" s="6" t="s">
        <v>210</v>
      </c>
      <c r="L426" s="79" t="s">
        <v>2269</v>
      </c>
      <c r="M426" s="66"/>
      <c r="N426" s="10" t="s">
        <v>63</v>
      </c>
      <c r="O426" s="25" t="s">
        <v>292</v>
      </c>
      <c r="P426" s="55" t="s">
        <v>65</v>
      </c>
      <c r="Q426" s="55" t="s">
        <v>2270</v>
      </c>
      <c r="R426" s="86" t="s">
        <v>2271</v>
      </c>
      <c r="S426" s="56">
        <v>43794</v>
      </c>
      <c r="T426" s="56">
        <v>44512</v>
      </c>
      <c r="U426" s="174" t="s">
        <v>66</v>
      </c>
      <c r="V426" s="178" t="s">
        <v>218</v>
      </c>
      <c r="W426" s="180"/>
      <c r="X426" s="146" t="s">
        <v>79</v>
      </c>
      <c r="Y426" s="146"/>
      <c r="Z426" s="146"/>
      <c r="AA426" s="88" t="s">
        <v>2272</v>
      </c>
      <c r="AB426" s="59">
        <v>43797</v>
      </c>
      <c r="AC426" s="6">
        <v>44512</v>
      </c>
      <c r="AD426" s="6" t="s">
        <v>70</v>
      </c>
      <c r="AE426" s="61"/>
      <c r="AF426" s="6"/>
      <c r="AG426" s="6"/>
      <c r="AH426" s="9"/>
      <c r="AI426" s="6"/>
      <c r="AJ426" s="63"/>
      <c r="AK426" s="63"/>
      <c r="AL426" s="62"/>
      <c r="AM426" s="62"/>
      <c r="AN426" s="62"/>
      <c r="AO426" s="62"/>
      <c r="AP426" s="62"/>
      <c r="AQ426" s="11"/>
      <c r="AR426" s="59"/>
      <c r="AS426" s="59"/>
      <c r="AT426" s="6"/>
      <c r="AU426" s="6"/>
      <c r="AV426" s="6"/>
      <c r="AW426" s="6"/>
      <c r="AX426" s="6"/>
      <c r="AY426" s="6"/>
      <c r="AZ426" s="64"/>
      <c r="BA426" s="6"/>
      <c r="BB426" s="6"/>
      <c r="BC426" s="65"/>
    </row>
    <row r="427" spans="1:55" ht="28.8" hidden="1">
      <c r="A427" s="52" t="str">
        <f t="shared" ca="1" si="33"/>
        <v>Ok</v>
      </c>
      <c r="B427" s="53" t="str">
        <f t="shared" si="34"/>
        <v>Ok</v>
      </c>
      <c r="C427" s="53" t="str">
        <f t="shared" ca="1" si="35"/>
        <v>Ok</v>
      </c>
      <c r="D427" s="54">
        <f t="shared" si="36"/>
        <v>43811</v>
      </c>
      <c r="E427" s="196"/>
      <c r="F427" s="130">
        <v>1293</v>
      </c>
      <c r="G427" s="32" t="s">
        <v>2273</v>
      </c>
      <c r="H427" s="91" t="s">
        <v>57</v>
      </c>
      <c r="I427" s="5" t="s">
        <v>1231</v>
      </c>
      <c r="J427" s="2" t="s">
        <v>84</v>
      </c>
      <c r="K427" s="6" t="s">
        <v>188</v>
      </c>
      <c r="L427" s="79" t="s">
        <v>2274</v>
      </c>
      <c r="M427" s="66"/>
      <c r="N427" s="10" t="s">
        <v>124</v>
      </c>
      <c r="O427" s="25" t="s">
        <v>97</v>
      </c>
      <c r="P427" s="55" t="s">
        <v>97</v>
      </c>
      <c r="Q427" s="55" t="s">
        <v>2275</v>
      </c>
      <c r="R427" s="86" t="s">
        <v>2276</v>
      </c>
      <c r="S427" s="56">
        <v>43804</v>
      </c>
      <c r="T427" s="56">
        <v>43811</v>
      </c>
      <c r="U427" s="174" t="s">
        <v>66</v>
      </c>
      <c r="V427" s="178" t="s">
        <v>91</v>
      </c>
      <c r="W427" s="180" t="s">
        <v>237</v>
      </c>
      <c r="X427" s="146" t="s">
        <v>168</v>
      </c>
      <c r="Y427" s="146"/>
      <c r="Z427" s="146"/>
      <c r="AA427" s="88"/>
      <c r="AB427" s="59">
        <v>43805</v>
      </c>
      <c r="AC427" s="6">
        <v>43811</v>
      </c>
      <c r="AD427" s="6" t="s">
        <v>70</v>
      </c>
      <c r="AE427" s="61"/>
      <c r="AF427" s="6"/>
      <c r="AG427" s="6"/>
      <c r="AH427" s="9"/>
      <c r="AI427" s="6"/>
      <c r="AJ427" s="63"/>
      <c r="AK427" s="63"/>
      <c r="AL427" s="62"/>
      <c r="AM427" s="62"/>
      <c r="AN427" s="62"/>
      <c r="AO427" s="62"/>
      <c r="AP427" s="62"/>
      <c r="AQ427" s="11"/>
      <c r="AR427" s="59"/>
      <c r="AS427" s="59"/>
      <c r="AT427" s="6"/>
      <c r="AU427" s="6"/>
      <c r="AV427" s="6"/>
      <c r="AW427" s="6"/>
      <c r="AX427" s="6"/>
      <c r="AY427" s="6"/>
      <c r="AZ427" s="64"/>
      <c r="BA427" s="6"/>
      <c r="BB427" s="6"/>
      <c r="BC427" s="65"/>
    </row>
    <row r="428" spans="1:55" ht="187.2" hidden="1">
      <c r="A428" s="52" t="str">
        <f t="shared" ca="1" si="33"/>
        <v>Ok</v>
      </c>
      <c r="B428" s="53" t="str">
        <f t="shared" si="34"/>
        <v>Ok</v>
      </c>
      <c r="C428" s="53" t="str">
        <f t="shared" ca="1" si="35"/>
        <v>Ok</v>
      </c>
      <c r="D428" s="54">
        <f t="shared" si="36"/>
        <v>44680</v>
      </c>
      <c r="E428" s="196"/>
      <c r="F428" s="130">
        <v>790</v>
      </c>
      <c r="G428" s="32" t="s">
        <v>1477</v>
      </c>
      <c r="H428" s="91" t="s">
        <v>57</v>
      </c>
      <c r="I428" s="5" t="s">
        <v>334</v>
      </c>
      <c r="J428" s="2" t="s">
        <v>260</v>
      </c>
      <c r="K428" s="6" t="s">
        <v>210</v>
      </c>
      <c r="L428" s="79" t="s">
        <v>1478</v>
      </c>
      <c r="M428" s="66"/>
      <c r="N428" s="10" t="s">
        <v>63</v>
      </c>
      <c r="O428" s="25" t="s">
        <v>102</v>
      </c>
      <c r="P428" s="55" t="s">
        <v>65</v>
      </c>
      <c r="Q428" s="55" t="s">
        <v>1479</v>
      </c>
      <c r="R428" s="86" t="s">
        <v>1480</v>
      </c>
      <c r="S428" s="56">
        <v>43495</v>
      </c>
      <c r="T428" s="56">
        <v>44680</v>
      </c>
      <c r="U428" s="174" t="s">
        <v>66</v>
      </c>
      <c r="V428" s="178" t="s">
        <v>218</v>
      </c>
      <c r="W428" s="180"/>
      <c r="X428" s="146" t="s">
        <v>1056</v>
      </c>
      <c r="Y428" s="146"/>
      <c r="Z428" s="146"/>
      <c r="AA428" s="88" t="s">
        <v>4257</v>
      </c>
      <c r="AB428" s="59">
        <v>43496</v>
      </c>
      <c r="AC428" s="6">
        <v>44680</v>
      </c>
      <c r="AD428" s="6" t="s">
        <v>70</v>
      </c>
      <c r="AE428" s="61"/>
      <c r="AF428" s="6"/>
      <c r="AG428" s="6"/>
      <c r="AH428" s="9"/>
      <c r="AI428" s="6"/>
      <c r="AJ428" s="63"/>
      <c r="AK428" s="63"/>
      <c r="AL428" s="62"/>
      <c r="AM428" s="62"/>
      <c r="AN428" s="62"/>
      <c r="AO428" s="62"/>
      <c r="AP428" s="62"/>
      <c r="AQ428" s="11"/>
      <c r="AR428" s="59"/>
      <c r="AS428" s="59"/>
      <c r="AT428" s="6"/>
      <c r="AU428" s="6"/>
      <c r="AV428" s="6"/>
      <c r="AW428" s="6"/>
      <c r="AX428" s="6"/>
      <c r="AY428" s="6"/>
      <c r="AZ428" s="64"/>
      <c r="BA428" s="6"/>
      <c r="BB428" s="6"/>
      <c r="BC428" s="65"/>
    </row>
    <row r="429" spans="1:55" ht="28.8" hidden="1">
      <c r="A429" s="52" t="str">
        <f t="shared" ca="1" si="33"/>
        <v>Ok</v>
      </c>
      <c r="B429" s="53" t="str">
        <f t="shared" si="34"/>
        <v>Ok</v>
      </c>
      <c r="C429" s="53" t="str">
        <f t="shared" ca="1" si="35"/>
        <v>Ok</v>
      </c>
      <c r="D429" s="54">
        <f t="shared" si="36"/>
        <v>43844</v>
      </c>
      <c r="E429" s="196"/>
      <c r="F429" s="130">
        <v>1301</v>
      </c>
      <c r="G429" s="32" t="s">
        <v>2282</v>
      </c>
      <c r="H429" s="91" t="s">
        <v>57</v>
      </c>
      <c r="I429" s="5" t="s">
        <v>83</v>
      </c>
      <c r="J429" s="2" t="s">
        <v>84</v>
      </c>
      <c r="K429" s="6" t="s">
        <v>210</v>
      </c>
      <c r="L429" s="79" t="s">
        <v>2283</v>
      </c>
      <c r="M429" s="66"/>
      <c r="N429" s="10" t="s">
        <v>124</v>
      </c>
      <c r="O429" s="25" t="s">
        <v>97</v>
      </c>
      <c r="P429" s="55" t="s">
        <v>97</v>
      </c>
      <c r="Q429" s="55" t="s">
        <v>2284</v>
      </c>
      <c r="R429" s="86" t="s">
        <v>2285</v>
      </c>
      <c r="S429" s="56">
        <v>43809</v>
      </c>
      <c r="T429" s="56">
        <v>43818</v>
      </c>
      <c r="U429" s="174" t="s">
        <v>66</v>
      </c>
      <c r="V429" s="178" t="s">
        <v>91</v>
      </c>
      <c r="W429" s="180" t="s">
        <v>237</v>
      </c>
      <c r="X429" s="146" t="s">
        <v>168</v>
      </c>
      <c r="Y429" s="146"/>
      <c r="Z429" s="146"/>
      <c r="AA429" s="88" t="s">
        <v>2286</v>
      </c>
      <c r="AB429" s="59">
        <v>43812</v>
      </c>
      <c r="AC429" s="6">
        <v>43844</v>
      </c>
      <c r="AD429" s="6" t="s">
        <v>70</v>
      </c>
      <c r="AE429" s="61"/>
      <c r="AF429" s="6"/>
      <c r="AG429" s="6"/>
      <c r="AH429" s="9"/>
      <c r="AI429" s="6"/>
      <c r="AJ429" s="63"/>
      <c r="AK429" s="63"/>
      <c r="AL429" s="62"/>
      <c r="AM429" s="62"/>
      <c r="AN429" s="62"/>
      <c r="AO429" s="62"/>
      <c r="AP429" s="62"/>
      <c r="AQ429" s="11"/>
      <c r="AR429" s="59"/>
      <c r="AS429" s="59"/>
      <c r="AT429" s="6"/>
      <c r="AU429" s="6"/>
      <c r="AV429" s="6"/>
      <c r="AW429" s="6"/>
      <c r="AX429" s="6"/>
      <c r="AY429" s="6"/>
      <c r="AZ429" s="64"/>
      <c r="BA429" s="6"/>
      <c r="BB429" s="6"/>
      <c r="BC429" s="65"/>
    </row>
    <row r="430" spans="1:55" ht="28.8" hidden="1">
      <c r="A430" s="52" t="str">
        <f t="shared" ca="1" si="33"/>
        <v>Ok</v>
      </c>
      <c r="B430" s="53" t="str">
        <f t="shared" si="34"/>
        <v>Ok</v>
      </c>
      <c r="C430" s="53" t="str">
        <f t="shared" ca="1" si="35"/>
        <v>Ok</v>
      </c>
      <c r="D430" s="54">
        <f t="shared" si="36"/>
        <v>43844</v>
      </c>
      <c r="E430" s="196"/>
      <c r="F430" s="130">
        <v>1282</v>
      </c>
      <c r="G430" s="32" t="s">
        <v>2287</v>
      </c>
      <c r="H430" s="91" t="s">
        <v>57</v>
      </c>
      <c r="I430" s="5" t="s">
        <v>2288</v>
      </c>
      <c r="J430" s="201" t="s">
        <v>290</v>
      </c>
      <c r="K430" s="6" t="s">
        <v>74</v>
      </c>
      <c r="L430" s="79" t="s">
        <v>2289</v>
      </c>
      <c r="M430" s="66"/>
      <c r="N430" s="10" t="s">
        <v>124</v>
      </c>
      <c r="O430" s="25" t="s">
        <v>2290</v>
      </c>
      <c r="P430" s="55" t="s">
        <v>88</v>
      </c>
      <c r="Q430" s="55" t="s">
        <v>2291</v>
      </c>
      <c r="R430" s="86" t="s">
        <v>2292</v>
      </c>
      <c r="S430" s="56">
        <v>43797</v>
      </c>
      <c r="T430" s="56">
        <v>43837</v>
      </c>
      <c r="U430" s="174" t="s">
        <v>66</v>
      </c>
      <c r="V430" s="178" t="s">
        <v>67</v>
      </c>
      <c r="W430" s="180"/>
      <c r="X430" s="146" t="s">
        <v>79</v>
      </c>
      <c r="Y430" s="146"/>
      <c r="Z430" s="146"/>
      <c r="AA430" s="88"/>
      <c r="AB430" s="59">
        <v>43818</v>
      </c>
      <c r="AC430" s="6">
        <v>43844</v>
      </c>
      <c r="AD430" s="6" t="s">
        <v>70</v>
      </c>
      <c r="AE430" s="61"/>
      <c r="AF430" s="6"/>
      <c r="AG430" s="6"/>
      <c r="AH430" s="9"/>
      <c r="AI430" s="6"/>
      <c r="AJ430" s="63"/>
      <c r="AK430" s="63"/>
      <c r="AL430" s="62"/>
      <c r="AM430" s="62"/>
      <c r="AN430" s="62"/>
      <c r="AO430" s="62"/>
      <c r="AP430" s="62"/>
      <c r="AQ430" s="11"/>
      <c r="AR430" s="59"/>
      <c r="AS430" s="59"/>
      <c r="AT430" s="6"/>
      <c r="AU430" s="6"/>
      <c r="AV430" s="6"/>
      <c r="AW430" s="6"/>
      <c r="AX430" s="6"/>
      <c r="AY430" s="6"/>
      <c r="AZ430" s="64"/>
      <c r="BA430" s="6"/>
      <c r="BB430" s="6"/>
      <c r="BC430" s="65"/>
    </row>
    <row r="431" spans="1:55" ht="28.8" hidden="1">
      <c r="A431" s="52" t="str">
        <f t="shared" ca="1" si="33"/>
        <v>Ok</v>
      </c>
      <c r="B431" s="53" t="str">
        <f t="shared" si="34"/>
        <v>Ok</v>
      </c>
      <c r="C431" s="53" t="str">
        <f t="shared" ca="1" si="35"/>
        <v>Ok</v>
      </c>
      <c r="D431" s="54">
        <f t="shared" si="36"/>
        <v>43844</v>
      </c>
      <c r="E431" s="196"/>
      <c r="F431" s="130">
        <v>1305</v>
      </c>
      <c r="G431" s="32" t="s">
        <v>2293</v>
      </c>
      <c r="H431" s="91" t="s">
        <v>57</v>
      </c>
      <c r="I431" s="5" t="s">
        <v>58</v>
      </c>
      <c r="J431" s="2" t="s">
        <v>59</v>
      </c>
      <c r="K431" s="6" t="s">
        <v>210</v>
      </c>
      <c r="L431" s="79" t="s">
        <v>2294</v>
      </c>
      <c r="M431" s="66"/>
      <c r="N431" s="10" t="s">
        <v>63</v>
      </c>
      <c r="O431" s="25" t="s">
        <v>2295</v>
      </c>
      <c r="P431" s="55" t="s">
        <v>88</v>
      </c>
      <c r="Q431" s="55" t="s">
        <v>2296</v>
      </c>
      <c r="R431" s="86" t="s">
        <v>2297</v>
      </c>
      <c r="S431" s="56">
        <v>43815</v>
      </c>
      <c r="T431" s="56">
        <v>43839</v>
      </c>
      <c r="U431" s="174" t="s">
        <v>66</v>
      </c>
      <c r="V431" s="178" t="s">
        <v>67</v>
      </c>
      <c r="W431" s="180"/>
      <c r="X431" s="146" t="s">
        <v>168</v>
      </c>
      <c r="Y431" s="146"/>
      <c r="Z431" s="146"/>
      <c r="AA431" s="88" t="s">
        <v>2298</v>
      </c>
      <c r="AB431" s="59">
        <v>43818</v>
      </c>
      <c r="AC431" s="6">
        <v>43844</v>
      </c>
      <c r="AD431" s="6" t="s">
        <v>70</v>
      </c>
      <c r="AE431" s="61"/>
      <c r="AF431" s="6"/>
      <c r="AG431" s="6"/>
      <c r="AH431" s="9"/>
      <c r="AI431" s="6"/>
      <c r="AJ431" s="63"/>
      <c r="AK431" s="63"/>
      <c r="AL431" s="62"/>
      <c r="AM431" s="62"/>
      <c r="AN431" s="62"/>
      <c r="AO431" s="62"/>
      <c r="AP431" s="62"/>
      <c r="AQ431" s="11"/>
      <c r="AR431" s="59"/>
      <c r="AS431" s="59"/>
      <c r="AT431" s="6"/>
      <c r="AU431" s="6"/>
      <c r="AV431" s="6"/>
      <c r="AW431" s="6"/>
      <c r="AX431" s="6"/>
      <c r="AY431" s="6"/>
      <c r="AZ431" s="64"/>
      <c r="BA431" s="6"/>
      <c r="BB431" s="6"/>
      <c r="BC431" s="65"/>
    </row>
    <row r="432" spans="1:55" ht="43.2" hidden="1">
      <c r="A432" s="52" t="str">
        <f t="shared" ca="1" si="33"/>
        <v>Ok</v>
      </c>
      <c r="B432" s="53" t="str">
        <f t="shared" si="34"/>
        <v>Sup ITM</v>
      </c>
      <c r="C432" s="53" t="str">
        <f t="shared" ca="1" si="35"/>
        <v>Inf Avvio</v>
      </c>
      <c r="D432" s="54">
        <f t="shared" si="36"/>
        <v>43851</v>
      </c>
      <c r="E432" s="196"/>
      <c r="F432" s="130">
        <v>66</v>
      </c>
      <c r="G432" s="32" t="s">
        <v>2299</v>
      </c>
      <c r="H432" s="91" t="s">
        <v>57</v>
      </c>
      <c r="I432" s="5" t="s">
        <v>544</v>
      </c>
      <c r="J432" s="2" t="s">
        <v>73</v>
      </c>
      <c r="K432" s="6" t="s">
        <v>74</v>
      </c>
      <c r="L432" s="79" t="s">
        <v>2300</v>
      </c>
      <c r="M432" s="66"/>
      <c r="N432" s="10" t="s">
        <v>124</v>
      </c>
      <c r="O432" s="25" t="s">
        <v>97</v>
      </c>
      <c r="P432" s="55" t="s">
        <v>97</v>
      </c>
      <c r="Q432" s="55" t="s">
        <v>2301</v>
      </c>
      <c r="R432" s="86" t="s">
        <v>2302</v>
      </c>
      <c r="S432" s="56">
        <v>43054</v>
      </c>
      <c r="T432" s="56">
        <v>43846</v>
      </c>
      <c r="U432" s="174" t="s">
        <v>66</v>
      </c>
      <c r="V432" s="178" t="s">
        <v>67</v>
      </c>
      <c r="W432" s="180"/>
      <c r="X432" s="146" t="s">
        <v>143</v>
      </c>
      <c r="Y432" s="146"/>
      <c r="Z432" s="146"/>
      <c r="AA432" s="88" t="s">
        <v>2303</v>
      </c>
      <c r="AB432" s="59">
        <v>44174</v>
      </c>
      <c r="AC432" s="6">
        <v>43851</v>
      </c>
      <c r="AD432" s="6" t="s">
        <v>70</v>
      </c>
      <c r="AE432" s="61"/>
      <c r="AF432" s="6"/>
      <c r="AG432" s="6"/>
      <c r="AH432" s="9"/>
      <c r="AI432" s="6"/>
      <c r="AJ432" s="63"/>
      <c r="AK432" s="63"/>
      <c r="AL432" s="62"/>
      <c r="AM432" s="62"/>
      <c r="AN432" s="62"/>
      <c r="AO432" s="62"/>
      <c r="AP432" s="62"/>
      <c r="AQ432" s="11"/>
      <c r="AR432" s="59"/>
      <c r="AS432" s="59"/>
      <c r="AT432" s="6"/>
      <c r="AU432" s="6"/>
      <c r="AV432" s="6"/>
      <c r="AW432" s="6"/>
      <c r="AX432" s="6"/>
      <c r="AY432" s="6"/>
      <c r="AZ432" s="64"/>
      <c r="BA432" s="6"/>
      <c r="BB432" s="6"/>
      <c r="BC432" s="65"/>
    </row>
    <row r="433" spans="1:55" ht="115.2" hidden="1">
      <c r="A433" s="52" t="str">
        <f t="shared" ca="1" si="33"/>
        <v>Ok</v>
      </c>
      <c r="B433" s="53" t="str">
        <f t="shared" si="34"/>
        <v>Ok</v>
      </c>
      <c r="C433" s="53" t="str">
        <f t="shared" ca="1" si="35"/>
        <v>Ok</v>
      </c>
      <c r="D433" s="54">
        <f t="shared" si="36"/>
        <v>44659</v>
      </c>
      <c r="E433" s="196"/>
      <c r="F433" s="131">
        <v>2206</v>
      </c>
      <c r="G433" s="33" t="s">
        <v>3767</v>
      </c>
      <c r="H433" s="91" t="s">
        <v>57</v>
      </c>
      <c r="I433" s="201" t="s">
        <v>267</v>
      </c>
      <c r="J433" s="201" t="s">
        <v>122</v>
      </c>
      <c r="K433" s="6" t="s">
        <v>188</v>
      </c>
      <c r="L433" s="127" t="s">
        <v>3768</v>
      </c>
      <c r="M433" s="68"/>
      <c r="N433" s="10" t="s">
        <v>124</v>
      </c>
      <c r="O433" s="25" t="s">
        <v>3587</v>
      </c>
      <c r="P433" s="55" t="s">
        <v>65</v>
      </c>
      <c r="Q433" s="55" t="s">
        <v>3769</v>
      </c>
      <c r="R433" s="86" t="s">
        <v>3770</v>
      </c>
      <c r="S433" s="56">
        <v>44511</v>
      </c>
      <c r="T433" s="56">
        <v>44621</v>
      </c>
      <c r="U433" s="175" t="s">
        <v>66</v>
      </c>
      <c r="V433" s="197" t="s">
        <v>218</v>
      </c>
      <c r="W433" s="181"/>
      <c r="X433" s="147" t="s">
        <v>365</v>
      </c>
      <c r="Y433" s="147" t="s">
        <v>80</v>
      </c>
      <c r="Z433" s="147"/>
      <c r="AA433" s="89" t="s">
        <v>3771</v>
      </c>
      <c r="AB433" s="59">
        <v>44511</v>
      </c>
      <c r="AC433" s="6">
        <v>44659</v>
      </c>
      <c r="AD433" s="67" t="s">
        <v>70</v>
      </c>
      <c r="AE433" s="71"/>
      <c r="AF433" s="67"/>
      <c r="AG433" s="67"/>
      <c r="AH433" s="128"/>
      <c r="AI433" s="67"/>
      <c r="AJ433" s="73"/>
      <c r="AK433" s="73"/>
      <c r="AL433" s="72"/>
      <c r="AM433" s="72"/>
      <c r="AN433" s="72"/>
      <c r="AO433" s="72"/>
      <c r="AP433" s="72"/>
      <c r="AQ433" s="12"/>
      <c r="AR433" s="70"/>
      <c r="AS433" s="70"/>
      <c r="AT433" s="67"/>
      <c r="AU433" s="67"/>
      <c r="AV433" s="67"/>
      <c r="AW433" s="67"/>
      <c r="AX433" s="67"/>
      <c r="AY433" s="67"/>
      <c r="AZ433" s="74"/>
      <c r="BA433" s="67"/>
      <c r="BB433" s="67"/>
      <c r="BC433" s="75"/>
    </row>
    <row r="434" spans="1:55" ht="28.8" hidden="1">
      <c r="A434" s="52" t="str">
        <f t="shared" ca="1" si="33"/>
        <v>Ok</v>
      </c>
      <c r="B434" s="53" t="str">
        <f t="shared" si="34"/>
        <v>Ok</v>
      </c>
      <c r="C434" s="53" t="str">
        <f t="shared" ca="1" si="35"/>
        <v>Ok</v>
      </c>
      <c r="D434" s="54">
        <f t="shared" si="36"/>
        <v>43854</v>
      </c>
      <c r="E434" s="196"/>
      <c r="F434" s="130">
        <v>1317</v>
      </c>
      <c r="G434" s="32" t="s">
        <v>2304</v>
      </c>
      <c r="H434" s="91" t="s">
        <v>57</v>
      </c>
      <c r="I434" s="5" t="s">
        <v>334</v>
      </c>
      <c r="J434" s="2" t="s">
        <v>260</v>
      </c>
      <c r="K434" s="6" t="s">
        <v>74</v>
      </c>
      <c r="L434" s="79" t="s">
        <v>2305</v>
      </c>
      <c r="M434" s="66"/>
      <c r="N434" s="10" t="s">
        <v>124</v>
      </c>
      <c r="O434" s="25" t="s">
        <v>64</v>
      </c>
      <c r="P434" s="55" t="s">
        <v>65</v>
      </c>
      <c r="Q434" s="55" t="s">
        <v>64</v>
      </c>
      <c r="R434" s="86" t="s">
        <v>2306</v>
      </c>
      <c r="S434" s="56">
        <v>43840</v>
      </c>
      <c r="T434" s="56">
        <v>43852</v>
      </c>
      <c r="U434" s="174" t="s">
        <v>66</v>
      </c>
      <c r="V434" s="178" t="s">
        <v>67</v>
      </c>
      <c r="W434" s="180"/>
      <c r="X434" s="146" t="s">
        <v>79</v>
      </c>
      <c r="Y434" s="146"/>
      <c r="Z434" s="146"/>
      <c r="AA434" s="88" t="s">
        <v>2307</v>
      </c>
      <c r="AB434" s="59">
        <v>43846</v>
      </c>
      <c r="AC434" s="6">
        <v>43854</v>
      </c>
      <c r="AD434" s="6" t="s">
        <v>70</v>
      </c>
      <c r="AE434" s="61"/>
      <c r="AF434" s="6"/>
      <c r="AG434" s="6"/>
      <c r="AH434" s="9"/>
      <c r="AI434" s="6"/>
      <c r="AJ434" s="63"/>
      <c r="AK434" s="63"/>
      <c r="AL434" s="62"/>
      <c r="AM434" s="62"/>
      <c r="AN434" s="62"/>
      <c r="AO434" s="62"/>
      <c r="AP434" s="62"/>
      <c r="AQ434" s="11"/>
      <c r="AR434" s="59"/>
      <c r="AS434" s="59"/>
      <c r="AT434" s="6"/>
      <c r="AU434" s="6"/>
      <c r="AV434" s="6"/>
      <c r="AW434" s="6"/>
      <c r="AX434" s="6"/>
      <c r="AY434" s="6"/>
      <c r="AZ434" s="64"/>
      <c r="BA434" s="6"/>
      <c r="BB434" s="6"/>
      <c r="BC434" s="65"/>
    </row>
    <row r="435" spans="1:55" ht="43.2" hidden="1">
      <c r="A435" s="52" t="str">
        <f t="shared" ca="1" si="33"/>
        <v>Ok</v>
      </c>
      <c r="B435" s="53" t="str">
        <f t="shared" si="34"/>
        <v>Ok</v>
      </c>
      <c r="C435" s="53" t="str">
        <f t="shared" ca="1" si="35"/>
        <v>Ok</v>
      </c>
      <c r="D435" s="54">
        <f t="shared" si="36"/>
        <v>43854</v>
      </c>
      <c r="E435" s="196"/>
      <c r="F435" s="130">
        <v>1318</v>
      </c>
      <c r="G435" s="32" t="s">
        <v>2308</v>
      </c>
      <c r="H435" s="91" t="s">
        <v>57</v>
      </c>
      <c r="I435" s="5" t="s">
        <v>58</v>
      </c>
      <c r="J435" s="2" t="s">
        <v>59</v>
      </c>
      <c r="K435" s="6" t="s">
        <v>255</v>
      </c>
      <c r="L435" s="79" t="s">
        <v>2309</v>
      </c>
      <c r="M435" s="66"/>
      <c r="N435" s="10" t="s">
        <v>124</v>
      </c>
      <c r="O435" s="25" t="s">
        <v>2310</v>
      </c>
      <c r="P435" s="55" t="s">
        <v>88</v>
      </c>
      <c r="Q435" s="55" t="s">
        <v>2311</v>
      </c>
      <c r="R435" s="86" t="s">
        <v>2312</v>
      </c>
      <c r="S435" s="56">
        <v>43842</v>
      </c>
      <c r="T435" s="56">
        <v>43852</v>
      </c>
      <c r="U435" s="174" t="s">
        <v>66</v>
      </c>
      <c r="V435" s="178" t="s">
        <v>67</v>
      </c>
      <c r="W435" s="180"/>
      <c r="X435" s="146" t="s">
        <v>168</v>
      </c>
      <c r="Y435" s="146"/>
      <c r="Z435" s="146"/>
      <c r="AA435" s="88"/>
      <c r="AB435" s="59">
        <v>43846</v>
      </c>
      <c r="AC435" s="6">
        <v>43854</v>
      </c>
      <c r="AD435" s="6" t="s">
        <v>70</v>
      </c>
      <c r="AE435" s="61"/>
      <c r="AF435" s="6"/>
      <c r="AG435" s="6"/>
      <c r="AH435" s="9"/>
      <c r="AI435" s="6"/>
      <c r="AJ435" s="63"/>
      <c r="AK435" s="63"/>
      <c r="AL435" s="62"/>
      <c r="AM435" s="62"/>
      <c r="AN435" s="62"/>
      <c r="AO435" s="62"/>
      <c r="AP435" s="62"/>
      <c r="AQ435" s="11"/>
      <c r="AR435" s="59"/>
      <c r="AS435" s="59"/>
      <c r="AT435" s="6"/>
      <c r="AU435" s="6"/>
      <c r="AV435" s="6"/>
      <c r="AW435" s="6"/>
      <c r="AX435" s="6"/>
      <c r="AY435" s="6"/>
      <c r="AZ435" s="64"/>
      <c r="BA435" s="6"/>
      <c r="BB435" s="6"/>
      <c r="BC435" s="65"/>
    </row>
    <row r="436" spans="1:55" ht="28.8" hidden="1">
      <c r="A436" s="52" t="str">
        <f t="shared" ca="1" si="33"/>
        <v>Ok</v>
      </c>
      <c r="B436" s="53" t="str">
        <f t="shared" si="34"/>
        <v>Ok</v>
      </c>
      <c r="C436" s="53" t="str">
        <f t="shared" ca="1" si="35"/>
        <v>Ok</v>
      </c>
      <c r="D436" s="54">
        <f t="shared" si="36"/>
        <v>43854</v>
      </c>
      <c r="E436" s="196"/>
      <c r="F436" s="130">
        <v>1319</v>
      </c>
      <c r="G436" s="32" t="s">
        <v>2313</v>
      </c>
      <c r="H436" s="91" t="s">
        <v>57</v>
      </c>
      <c r="I436" s="5" t="s">
        <v>58</v>
      </c>
      <c r="J436" s="2" t="s">
        <v>59</v>
      </c>
      <c r="K436" s="6" t="s">
        <v>210</v>
      </c>
      <c r="L436" s="79" t="s">
        <v>2314</v>
      </c>
      <c r="M436" s="66"/>
      <c r="N436" s="10" t="s">
        <v>63</v>
      </c>
      <c r="O436" s="25" t="s">
        <v>2310</v>
      </c>
      <c r="P436" s="55" t="s">
        <v>88</v>
      </c>
      <c r="Q436" s="55" t="s">
        <v>2311</v>
      </c>
      <c r="R436" s="86" t="s">
        <v>2312</v>
      </c>
      <c r="S436" s="56">
        <v>43842</v>
      </c>
      <c r="T436" s="56">
        <v>43852</v>
      </c>
      <c r="U436" s="174" t="s">
        <v>66</v>
      </c>
      <c r="V436" s="178" t="s">
        <v>67</v>
      </c>
      <c r="W436" s="180"/>
      <c r="X436" s="146" t="s">
        <v>168</v>
      </c>
      <c r="Y436" s="146"/>
      <c r="Z436" s="146"/>
      <c r="AA436" s="88"/>
      <c r="AB436" s="59">
        <v>43846</v>
      </c>
      <c r="AC436" s="6">
        <v>43854</v>
      </c>
      <c r="AD436" s="6" t="s">
        <v>70</v>
      </c>
      <c r="AE436" s="61"/>
      <c r="AF436" s="6"/>
      <c r="AG436" s="6"/>
      <c r="AH436" s="9"/>
      <c r="AI436" s="6"/>
      <c r="AJ436" s="63"/>
      <c r="AK436" s="63"/>
      <c r="AL436" s="62"/>
      <c r="AM436" s="62"/>
      <c r="AN436" s="62"/>
      <c r="AO436" s="62"/>
      <c r="AP436" s="62"/>
      <c r="AQ436" s="11"/>
      <c r="AR436" s="59"/>
      <c r="AS436" s="59"/>
      <c r="AT436" s="6"/>
      <c r="AU436" s="6"/>
      <c r="AV436" s="6"/>
      <c r="AW436" s="6"/>
      <c r="AX436" s="6"/>
      <c r="AY436" s="6"/>
      <c r="AZ436" s="64"/>
      <c r="BA436" s="6"/>
      <c r="BB436" s="6"/>
      <c r="BC436" s="65"/>
    </row>
    <row r="437" spans="1:55" ht="28.8" hidden="1">
      <c r="A437" s="52" t="str">
        <f t="shared" ca="1" si="33"/>
        <v>Ok</v>
      </c>
      <c r="B437" s="53" t="str">
        <f t="shared" si="34"/>
        <v>Ok</v>
      </c>
      <c r="C437" s="53" t="str">
        <f t="shared" ca="1" si="35"/>
        <v>Ok</v>
      </c>
      <c r="D437" s="54">
        <f t="shared" si="36"/>
        <v>43866</v>
      </c>
      <c r="E437" s="196"/>
      <c r="F437" s="130">
        <v>1322</v>
      </c>
      <c r="G437" s="32" t="s">
        <v>2315</v>
      </c>
      <c r="H437" s="91" t="s">
        <v>57</v>
      </c>
      <c r="I437" s="5" t="s">
        <v>801</v>
      </c>
      <c r="J437" s="2" t="s">
        <v>59</v>
      </c>
      <c r="K437" s="6" t="s">
        <v>105</v>
      </c>
      <c r="L437" s="79" t="s">
        <v>2316</v>
      </c>
      <c r="M437" s="66"/>
      <c r="N437" s="10" t="s">
        <v>63</v>
      </c>
      <c r="O437" s="25" t="s">
        <v>97</v>
      </c>
      <c r="P437" s="55" t="s">
        <v>97</v>
      </c>
      <c r="Q437" s="55" t="s">
        <v>2317</v>
      </c>
      <c r="R437" s="86" t="s">
        <v>2318</v>
      </c>
      <c r="S437" s="56">
        <v>43847</v>
      </c>
      <c r="T437" s="56">
        <v>43866</v>
      </c>
      <c r="U437" s="174" t="s">
        <v>66</v>
      </c>
      <c r="V437" s="178" t="s">
        <v>67</v>
      </c>
      <c r="W437" s="180"/>
      <c r="X437" s="146" t="s">
        <v>168</v>
      </c>
      <c r="Y437" s="146"/>
      <c r="Z437" s="146"/>
      <c r="AA437" s="88" t="s">
        <v>2319</v>
      </c>
      <c r="AB437" s="59">
        <v>43853</v>
      </c>
      <c r="AC437" s="6">
        <v>43866</v>
      </c>
      <c r="AD437" s="6" t="s">
        <v>70</v>
      </c>
      <c r="AE437" s="61"/>
      <c r="AF437" s="6"/>
      <c r="AG437" s="6"/>
      <c r="AH437" s="9"/>
      <c r="AI437" s="6"/>
      <c r="AJ437" s="63"/>
      <c r="AK437" s="63"/>
      <c r="AL437" s="62"/>
      <c r="AM437" s="62"/>
      <c r="AN437" s="62"/>
      <c r="AO437" s="62"/>
      <c r="AP437" s="62"/>
      <c r="AQ437" s="11"/>
      <c r="AR437" s="59"/>
      <c r="AS437" s="59"/>
      <c r="AT437" s="6"/>
      <c r="AU437" s="6"/>
      <c r="AV437" s="6"/>
      <c r="AW437" s="6"/>
      <c r="AX437" s="6"/>
      <c r="AY437" s="6"/>
      <c r="AZ437" s="64"/>
      <c r="BA437" s="6"/>
      <c r="BB437" s="6"/>
      <c r="BC437" s="65"/>
    </row>
    <row r="438" spans="1:55" ht="43.2" hidden="1">
      <c r="A438" s="52" t="str">
        <f t="shared" ca="1" si="33"/>
        <v>Ok</v>
      </c>
      <c r="B438" s="53" t="str">
        <f t="shared" si="34"/>
        <v>Ok</v>
      </c>
      <c r="C438" s="53" t="str">
        <f t="shared" ca="1" si="35"/>
        <v>Ok</v>
      </c>
      <c r="D438" s="54">
        <f t="shared" si="36"/>
        <v>43893</v>
      </c>
      <c r="E438" s="196"/>
      <c r="F438" s="130">
        <v>1329</v>
      </c>
      <c r="G438" s="32" t="s">
        <v>2320</v>
      </c>
      <c r="H438" s="91" t="s">
        <v>57</v>
      </c>
      <c r="I438" s="5" t="s">
        <v>83</v>
      </c>
      <c r="J438" s="2" t="s">
        <v>84</v>
      </c>
      <c r="K438" s="6" t="s">
        <v>74</v>
      </c>
      <c r="L438" s="79" t="s">
        <v>2321</v>
      </c>
      <c r="M438" s="66"/>
      <c r="N438" s="10" t="s">
        <v>63</v>
      </c>
      <c r="O438" s="25" t="s">
        <v>2322</v>
      </c>
      <c r="P438" s="55" t="s">
        <v>88</v>
      </c>
      <c r="Q438" s="55" t="s">
        <v>2323</v>
      </c>
      <c r="R438" s="86" t="s">
        <v>2324</v>
      </c>
      <c r="S438" s="56">
        <v>43851</v>
      </c>
      <c r="T438" s="56">
        <v>43893</v>
      </c>
      <c r="U438" s="174" t="s">
        <v>66</v>
      </c>
      <c r="V438" s="178" t="s">
        <v>91</v>
      </c>
      <c r="W438" s="180" t="s">
        <v>92</v>
      </c>
      <c r="X438" s="146" t="s">
        <v>79</v>
      </c>
      <c r="Y438" s="146"/>
      <c r="Z438" s="146"/>
      <c r="AA438" s="88" t="s">
        <v>2325</v>
      </c>
      <c r="AB438" s="59">
        <v>43853</v>
      </c>
      <c r="AC438" s="6">
        <v>43893</v>
      </c>
      <c r="AD438" s="6" t="s">
        <v>70</v>
      </c>
      <c r="AE438" s="61"/>
      <c r="AF438" s="6"/>
      <c r="AG438" s="6"/>
      <c r="AH438" s="9"/>
      <c r="AI438" s="6"/>
      <c r="AJ438" s="63"/>
      <c r="AK438" s="63"/>
      <c r="AL438" s="62"/>
      <c r="AM438" s="62"/>
      <c r="AN438" s="62"/>
      <c r="AO438" s="62"/>
      <c r="AP438" s="62"/>
      <c r="AQ438" s="11"/>
      <c r="AR438" s="59"/>
      <c r="AS438" s="59"/>
      <c r="AT438" s="6"/>
      <c r="AU438" s="6"/>
      <c r="AV438" s="6"/>
      <c r="AW438" s="6"/>
      <c r="AX438" s="6"/>
      <c r="AY438" s="6"/>
      <c r="AZ438" s="64"/>
      <c r="BA438" s="6"/>
      <c r="BB438" s="6"/>
      <c r="BC438" s="65"/>
    </row>
    <row r="439" spans="1:55" ht="28.8" hidden="1">
      <c r="A439" s="52" t="str">
        <f t="shared" ca="1" si="33"/>
        <v>Ok</v>
      </c>
      <c r="B439" s="53" t="str">
        <f t="shared" si="34"/>
        <v>Ok</v>
      </c>
      <c r="C439" s="53" t="str">
        <f t="shared" ca="1" si="35"/>
        <v>Ok</v>
      </c>
      <c r="D439" s="54">
        <f t="shared" si="36"/>
        <v>43866</v>
      </c>
      <c r="E439" s="196"/>
      <c r="F439" s="130">
        <v>1330</v>
      </c>
      <c r="G439" s="32" t="s">
        <v>2326</v>
      </c>
      <c r="H439" s="91" t="s">
        <v>57</v>
      </c>
      <c r="I439" s="5" t="s">
        <v>289</v>
      </c>
      <c r="J439" s="201" t="s">
        <v>290</v>
      </c>
      <c r="K439" s="6" t="s">
        <v>74</v>
      </c>
      <c r="L439" s="79" t="s">
        <v>2327</v>
      </c>
      <c r="M439" s="66"/>
      <c r="N439" s="10" t="s">
        <v>124</v>
      </c>
      <c r="O439" s="25" t="s">
        <v>97</v>
      </c>
      <c r="P439" s="55" t="s">
        <v>97</v>
      </c>
      <c r="Q439" s="55" t="s">
        <v>2328</v>
      </c>
      <c r="R439" s="86" t="s">
        <v>2329</v>
      </c>
      <c r="S439" s="56">
        <v>43852</v>
      </c>
      <c r="T439" s="56">
        <v>43866</v>
      </c>
      <c r="U439" s="174" t="s">
        <v>66</v>
      </c>
      <c r="V439" s="178" t="s">
        <v>67</v>
      </c>
      <c r="W439" s="180"/>
      <c r="X439" s="146" t="s">
        <v>143</v>
      </c>
      <c r="Y439" s="146"/>
      <c r="Z439" s="146"/>
      <c r="AA439" s="88" t="s">
        <v>1171</v>
      </c>
      <c r="AB439" s="59">
        <v>43853</v>
      </c>
      <c r="AC439" s="6">
        <v>43866</v>
      </c>
      <c r="AD439" s="6" t="s">
        <v>70</v>
      </c>
      <c r="AE439" s="61"/>
      <c r="AF439" s="6"/>
      <c r="AG439" s="6"/>
      <c r="AH439" s="9"/>
      <c r="AI439" s="6"/>
      <c r="AJ439" s="63"/>
      <c r="AK439" s="63"/>
      <c r="AL439" s="62"/>
      <c r="AM439" s="62"/>
      <c r="AN439" s="62"/>
      <c r="AO439" s="62"/>
      <c r="AP439" s="62"/>
      <c r="AQ439" s="11"/>
      <c r="AR439" s="59"/>
      <c r="AS439" s="59"/>
      <c r="AT439" s="6"/>
      <c r="AU439" s="6"/>
      <c r="AV439" s="6"/>
      <c r="AW439" s="6"/>
      <c r="AX439" s="6"/>
      <c r="AY439" s="6"/>
      <c r="AZ439" s="64"/>
      <c r="BA439" s="6"/>
      <c r="BB439" s="6"/>
      <c r="BC439" s="65"/>
    </row>
    <row r="440" spans="1:55" ht="230.4" hidden="1">
      <c r="A440" s="52" t="str">
        <f t="shared" ca="1" si="33"/>
        <v>Ok</v>
      </c>
      <c r="B440" s="53" t="str">
        <f t="shared" si="34"/>
        <v>Ok</v>
      </c>
      <c r="C440" s="53" t="str">
        <f t="shared" ca="1" si="35"/>
        <v>Ok</v>
      </c>
      <c r="D440" s="54">
        <f t="shared" si="36"/>
        <v>45222</v>
      </c>
      <c r="E440" s="196"/>
      <c r="F440" s="130">
        <v>1059</v>
      </c>
      <c r="G440" s="32" t="s">
        <v>1938</v>
      </c>
      <c r="H440" s="91" t="s">
        <v>57</v>
      </c>
      <c r="I440" s="5" t="s">
        <v>58</v>
      </c>
      <c r="J440" s="2" t="s">
        <v>59</v>
      </c>
      <c r="K440" s="6" t="s">
        <v>105</v>
      </c>
      <c r="L440" s="79" t="s">
        <v>5955</v>
      </c>
      <c r="M440" s="66"/>
      <c r="N440" s="10" t="s">
        <v>124</v>
      </c>
      <c r="O440" s="25" t="s">
        <v>297</v>
      </c>
      <c r="P440" s="55" t="s">
        <v>88</v>
      </c>
      <c r="Q440" s="55" t="s">
        <v>6014</v>
      </c>
      <c r="R440" s="86" t="s">
        <v>6013</v>
      </c>
      <c r="S440" s="56">
        <v>43636</v>
      </c>
      <c r="T440" s="56">
        <v>45222</v>
      </c>
      <c r="U440" s="174" t="s">
        <v>66</v>
      </c>
      <c r="V440" s="178" t="s">
        <v>218</v>
      </c>
      <c r="W440" s="180" t="s">
        <v>237</v>
      </c>
      <c r="X440" s="146" t="s">
        <v>168</v>
      </c>
      <c r="Y440" s="146"/>
      <c r="Z440" s="146"/>
      <c r="AA440" s="88" t="s">
        <v>6015</v>
      </c>
      <c r="AB440" s="59">
        <v>43637</v>
      </c>
      <c r="AC440" s="6">
        <v>45222</v>
      </c>
      <c r="AD440" s="6" t="s">
        <v>70</v>
      </c>
      <c r="AE440" s="61"/>
      <c r="AF440" s="6"/>
      <c r="AG440" s="6"/>
      <c r="AH440" s="9"/>
      <c r="AI440" s="6"/>
      <c r="AJ440" s="63"/>
      <c r="AK440" s="63"/>
      <c r="AL440" s="62"/>
      <c r="AM440" s="62"/>
      <c r="AN440" s="62"/>
      <c r="AO440" s="62"/>
      <c r="AP440" s="62"/>
      <c r="AQ440" s="11"/>
      <c r="AR440" s="59"/>
      <c r="AS440" s="59"/>
      <c r="AT440" s="6"/>
      <c r="AU440" s="6"/>
      <c r="AV440" s="6"/>
      <c r="AW440" s="6"/>
      <c r="AX440" s="6"/>
      <c r="AY440" s="6"/>
      <c r="AZ440" s="64"/>
      <c r="BA440" s="6"/>
      <c r="BB440" s="6"/>
      <c r="BC440" s="65"/>
    </row>
    <row r="441" spans="1:55" ht="72" hidden="1">
      <c r="A441" s="52" t="str">
        <f t="shared" ca="1" si="33"/>
        <v>Ok</v>
      </c>
      <c r="B441" s="53" t="str">
        <f t="shared" si="34"/>
        <v>Ok</v>
      </c>
      <c r="C441" s="53" t="str">
        <f t="shared" ca="1" si="35"/>
        <v>Ok</v>
      </c>
      <c r="D441" s="54">
        <f t="shared" si="36"/>
        <v>45075</v>
      </c>
      <c r="E441" s="196"/>
      <c r="F441" s="130">
        <v>1369</v>
      </c>
      <c r="G441" s="32" t="s">
        <v>2330</v>
      </c>
      <c r="H441" s="91" t="s">
        <v>57</v>
      </c>
      <c r="I441" s="5" t="s">
        <v>58</v>
      </c>
      <c r="J441" s="2" t="s">
        <v>59</v>
      </c>
      <c r="K441" s="6" t="s">
        <v>74</v>
      </c>
      <c r="L441" s="79" t="s">
        <v>2331</v>
      </c>
      <c r="M441" s="66"/>
      <c r="N441" s="10" t="s">
        <v>124</v>
      </c>
      <c r="O441" s="25" t="s">
        <v>97</v>
      </c>
      <c r="P441" s="55" t="s">
        <v>97</v>
      </c>
      <c r="Q441" s="55" t="s">
        <v>2332</v>
      </c>
      <c r="R441" s="86" t="s">
        <v>2333</v>
      </c>
      <c r="S441" s="56">
        <v>43853</v>
      </c>
      <c r="T441" s="56">
        <v>45075</v>
      </c>
      <c r="U441" s="174" t="s">
        <v>66</v>
      </c>
      <c r="V441" s="178" t="s">
        <v>218</v>
      </c>
      <c r="W441" s="180"/>
      <c r="X441" s="146" t="s">
        <v>101</v>
      </c>
      <c r="Y441" s="146"/>
      <c r="Z441" s="146"/>
      <c r="AA441" s="88" t="s">
        <v>5564</v>
      </c>
      <c r="AB441" s="59">
        <v>43864</v>
      </c>
      <c r="AC441" s="6">
        <v>45075</v>
      </c>
      <c r="AD441" s="283" t="s">
        <v>70</v>
      </c>
      <c r="AE441" s="61"/>
      <c r="AF441" s="6"/>
      <c r="AG441" s="6"/>
      <c r="AH441" s="9"/>
      <c r="AI441" s="6"/>
      <c r="AJ441" s="63"/>
      <c r="AK441" s="63"/>
      <c r="AL441" s="62"/>
      <c r="AM441" s="62"/>
      <c r="AN441" s="62"/>
      <c r="AO441" s="62"/>
      <c r="AP441" s="62"/>
      <c r="AQ441" s="11"/>
      <c r="AR441" s="59"/>
      <c r="AS441" s="59"/>
      <c r="AT441" s="6"/>
      <c r="AU441" s="6"/>
      <c r="AV441" s="6"/>
      <c r="AW441" s="6"/>
      <c r="AX441" s="6"/>
      <c r="AY441" s="6"/>
      <c r="AZ441" s="64"/>
      <c r="BA441" s="6"/>
      <c r="BB441" s="6"/>
      <c r="BC441" s="65"/>
    </row>
    <row r="442" spans="1:55" ht="100.8" hidden="1">
      <c r="A442" s="52" t="str">
        <f t="shared" ca="1" si="33"/>
        <v>Ok</v>
      </c>
      <c r="B442" s="53" t="str">
        <f t="shared" si="34"/>
        <v>Ok</v>
      </c>
      <c r="C442" s="53" t="str">
        <f t="shared" ca="1" si="35"/>
        <v>Ok</v>
      </c>
      <c r="D442" s="54">
        <f t="shared" si="36"/>
        <v>44554</v>
      </c>
      <c r="E442" s="196"/>
      <c r="F442" s="130">
        <v>1371</v>
      </c>
      <c r="G442" s="32" t="s">
        <v>2334</v>
      </c>
      <c r="H442" s="91" t="s">
        <v>57</v>
      </c>
      <c r="I442" s="5" t="s">
        <v>58</v>
      </c>
      <c r="J442" s="2" t="s">
        <v>59</v>
      </c>
      <c r="K442" s="6" t="s">
        <v>210</v>
      </c>
      <c r="L442" s="79" t="s">
        <v>2335</v>
      </c>
      <c r="M442" s="66"/>
      <c r="N442" s="10" t="s">
        <v>63</v>
      </c>
      <c r="O442" s="25" t="s">
        <v>2336</v>
      </c>
      <c r="P442" s="55" t="s">
        <v>165</v>
      </c>
      <c r="Q442" s="55" t="s">
        <v>2337</v>
      </c>
      <c r="R442" s="86" t="s">
        <v>2338</v>
      </c>
      <c r="S442" s="56">
        <v>43856</v>
      </c>
      <c r="T442" s="56">
        <v>44554</v>
      </c>
      <c r="U442" s="174" t="s">
        <v>66</v>
      </c>
      <c r="V442" s="178" t="s">
        <v>218</v>
      </c>
      <c r="W442" s="180"/>
      <c r="X442" s="147" t="s">
        <v>79</v>
      </c>
      <c r="Y442" s="146"/>
      <c r="Z442" s="146"/>
      <c r="AA442" s="88" t="s">
        <v>2339</v>
      </c>
      <c r="AB442" s="59">
        <v>43864</v>
      </c>
      <c r="AC442" s="6">
        <v>44554</v>
      </c>
      <c r="AD442" s="67" t="s">
        <v>70</v>
      </c>
      <c r="AE442" s="61"/>
      <c r="AF442" s="6"/>
      <c r="AG442" s="6"/>
      <c r="AH442" s="9"/>
      <c r="AI442" s="6"/>
      <c r="AJ442" s="63"/>
      <c r="AK442" s="63"/>
      <c r="AL442" s="62"/>
      <c r="AM442" s="62"/>
      <c r="AN442" s="62"/>
      <c r="AO442" s="62"/>
      <c r="AP442" s="62"/>
      <c r="AQ442" s="11"/>
      <c r="AR442" s="59"/>
      <c r="AS442" s="59"/>
      <c r="AT442" s="6"/>
      <c r="AU442" s="6"/>
      <c r="AV442" s="6"/>
      <c r="AW442" s="6"/>
      <c r="AX442" s="6"/>
      <c r="AY442" s="6"/>
      <c r="AZ442" s="64"/>
      <c r="BA442" s="6"/>
      <c r="BB442" s="6"/>
      <c r="BC442" s="65"/>
    </row>
    <row r="443" spans="1:55" ht="28.8" hidden="1">
      <c r="A443" s="52" t="str">
        <f t="shared" ca="1" si="33"/>
        <v>Ok</v>
      </c>
      <c r="B443" s="53" t="str">
        <f t="shared" si="34"/>
        <v>Ok</v>
      </c>
      <c r="C443" s="53" t="str">
        <f t="shared" ca="1" si="35"/>
        <v>Ok</v>
      </c>
      <c r="D443" s="54">
        <f t="shared" si="36"/>
        <v>43866</v>
      </c>
      <c r="E443" s="196"/>
      <c r="F443" s="130">
        <v>1372</v>
      </c>
      <c r="G443" s="32" t="s">
        <v>2340</v>
      </c>
      <c r="H443" s="91" t="s">
        <v>57</v>
      </c>
      <c r="I443" s="5" t="s">
        <v>1128</v>
      </c>
      <c r="J443" s="201" t="s">
        <v>290</v>
      </c>
      <c r="K443" s="6" t="s">
        <v>210</v>
      </c>
      <c r="L443" s="79" t="s">
        <v>2341</v>
      </c>
      <c r="M443" s="66"/>
      <c r="N443" s="10" t="s">
        <v>124</v>
      </c>
      <c r="O443" s="25" t="s">
        <v>2342</v>
      </c>
      <c r="P443" s="55" t="s">
        <v>245</v>
      </c>
      <c r="Q443" s="55" t="s">
        <v>2343</v>
      </c>
      <c r="R443" s="86" t="s">
        <v>2344</v>
      </c>
      <c r="S443" s="56">
        <v>43857</v>
      </c>
      <c r="T443" s="56">
        <v>43866</v>
      </c>
      <c r="U443" s="174" t="s">
        <v>66</v>
      </c>
      <c r="V443" s="178" t="s">
        <v>67</v>
      </c>
      <c r="W443" s="180"/>
      <c r="X443" s="146" t="s">
        <v>168</v>
      </c>
      <c r="Y443" s="146"/>
      <c r="Z443" s="146"/>
      <c r="AA443" s="88" t="s">
        <v>2345</v>
      </c>
      <c r="AB443" s="59">
        <v>43864</v>
      </c>
      <c r="AC443" s="6">
        <v>43866</v>
      </c>
      <c r="AD443" s="6" t="s">
        <v>70</v>
      </c>
      <c r="AE443" s="61"/>
      <c r="AF443" s="6"/>
      <c r="AG443" s="6"/>
      <c r="AH443" s="9"/>
      <c r="AI443" s="6"/>
      <c r="AJ443" s="63"/>
      <c r="AK443" s="63"/>
      <c r="AL443" s="62"/>
      <c r="AM443" s="62"/>
      <c r="AN443" s="62"/>
      <c r="AO443" s="62"/>
      <c r="AP443" s="62"/>
      <c r="AQ443" s="11"/>
      <c r="AR443" s="59"/>
      <c r="AS443" s="59"/>
      <c r="AT443" s="6"/>
      <c r="AU443" s="6"/>
      <c r="AV443" s="6"/>
      <c r="AW443" s="6"/>
      <c r="AX443" s="6"/>
      <c r="AY443" s="6"/>
      <c r="AZ443" s="64"/>
      <c r="BA443" s="6"/>
      <c r="BB443" s="6"/>
      <c r="BC443" s="65"/>
    </row>
    <row r="444" spans="1:55" ht="28.8" hidden="1">
      <c r="A444" s="52" t="str">
        <f t="shared" ca="1" si="33"/>
        <v>Ok</v>
      </c>
      <c r="B444" s="53" t="str">
        <f t="shared" si="34"/>
        <v>Ok</v>
      </c>
      <c r="C444" s="53" t="str">
        <f t="shared" ca="1" si="35"/>
        <v>Ok</v>
      </c>
      <c r="D444" s="54">
        <f t="shared" si="36"/>
        <v>43866</v>
      </c>
      <c r="E444" s="196"/>
      <c r="F444" s="130">
        <v>1373</v>
      </c>
      <c r="G444" s="32" t="s">
        <v>2346</v>
      </c>
      <c r="H444" s="91" t="s">
        <v>159</v>
      </c>
      <c r="I444" s="5" t="s">
        <v>594</v>
      </c>
      <c r="J444" s="2" t="s">
        <v>595</v>
      </c>
      <c r="K444" s="6" t="s">
        <v>210</v>
      </c>
      <c r="L444" s="79" t="s">
        <v>2347</v>
      </c>
      <c r="M444" s="66"/>
      <c r="N444" s="10" t="s">
        <v>124</v>
      </c>
      <c r="O444" s="25" t="s">
        <v>2348</v>
      </c>
      <c r="P444" s="55" t="s">
        <v>88</v>
      </c>
      <c r="Q444" s="55" t="s">
        <v>2036</v>
      </c>
      <c r="R444" s="86" t="s">
        <v>2349</v>
      </c>
      <c r="S444" s="56">
        <v>43858</v>
      </c>
      <c r="T444" s="56">
        <v>43866</v>
      </c>
      <c r="U444" s="174" t="s">
        <v>66</v>
      </c>
      <c r="V444" s="178" t="s">
        <v>67</v>
      </c>
      <c r="W444" s="180"/>
      <c r="X444" s="146" t="s">
        <v>168</v>
      </c>
      <c r="Y444" s="146"/>
      <c r="Z444" s="146"/>
      <c r="AA444" s="88"/>
      <c r="AB444" s="59">
        <v>43864</v>
      </c>
      <c r="AC444" s="6">
        <v>43866</v>
      </c>
      <c r="AD444" s="6" t="s">
        <v>70</v>
      </c>
      <c r="AE444" s="61"/>
      <c r="AF444" s="6"/>
      <c r="AG444" s="6"/>
      <c r="AH444" s="9"/>
      <c r="AI444" s="6"/>
      <c r="AJ444" s="63"/>
      <c r="AK444" s="63"/>
      <c r="AL444" s="62"/>
      <c r="AM444" s="62"/>
      <c r="AN444" s="62"/>
      <c r="AO444" s="62"/>
      <c r="AP444" s="62"/>
      <c r="AQ444" s="11"/>
      <c r="AR444" s="59"/>
      <c r="AS444" s="59"/>
      <c r="AT444" s="6"/>
      <c r="AU444" s="6"/>
      <c r="AV444" s="6"/>
      <c r="AW444" s="6"/>
      <c r="AX444" s="6"/>
      <c r="AY444" s="6"/>
      <c r="AZ444" s="64"/>
      <c r="BA444" s="6"/>
      <c r="BB444" s="6"/>
      <c r="BC444" s="65"/>
    </row>
    <row r="445" spans="1:55" ht="86.4">
      <c r="A445" s="52" t="str">
        <f t="shared" ca="1" si="33"/>
        <v>Ok</v>
      </c>
      <c r="B445" s="53" t="str">
        <f t="shared" si="34"/>
        <v>Ok</v>
      </c>
      <c r="C445" s="53" t="str">
        <f t="shared" ca="1" si="35"/>
        <v>Ok</v>
      </c>
      <c r="D445" s="54">
        <f t="shared" si="36"/>
        <v>45726</v>
      </c>
      <c r="E445" s="196"/>
      <c r="F445" s="131">
        <v>1375</v>
      </c>
      <c r="G445" s="33" t="s">
        <v>2350</v>
      </c>
      <c r="H445" s="139" t="s">
        <v>57</v>
      </c>
      <c r="I445" s="19" t="s">
        <v>58</v>
      </c>
      <c r="J445" s="201" t="s">
        <v>59</v>
      </c>
      <c r="K445" s="67" t="s">
        <v>105</v>
      </c>
      <c r="L445" s="127" t="s">
        <v>5867</v>
      </c>
      <c r="M445" s="68"/>
      <c r="N445" s="140" t="s">
        <v>63</v>
      </c>
      <c r="O445" s="76" t="s">
        <v>164</v>
      </c>
      <c r="P445" s="77" t="s">
        <v>165</v>
      </c>
      <c r="Q445" s="77" t="s">
        <v>2351</v>
      </c>
      <c r="R445" s="204" t="s">
        <v>2352</v>
      </c>
      <c r="S445" s="69">
        <v>43858</v>
      </c>
      <c r="T445" s="69">
        <v>45618</v>
      </c>
      <c r="U445" s="175" t="s">
        <v>295</v>
      </c>
      <c r="V445" s="197" t="s">
        <v>218</v>
      </c>
      <c r="W445" s="181"/>
      <c r="X445" s="147"/>
      <c r="Y445" s="147"/>
      <c r="Z445" s="447"/>
      <c r="AA445" s="446" t="s">
        <v>8203</v>
      </c>
      <c r="AB445" s="70">
        <v>43864</v>
      </c>
      <c r="AC445" s="67">
        <v>45726</v>
      </c>
      <c r="AD445" s="67" t="s">
        <v>112</v>
      </c>
      <c r="AE445" s="71" t="s">
        <v>103</v>
      </c>
      <c r="AF445" s="67" t="s">
        <v>4288</v>
      </c>
      <c r="AG445" s="67" t="s">
        <v>114</v>
      </c>
      <c r="AH445" s="128" t="s">
        <v>114</v>
      </c>
      <c r="AI445" s="67">
        <v>44687</v>
      </c>
      <c r="AJ445" s="73" t="s">
        <v>114</v>
      </c>
      <c r="AK445" s="73" t="s">
        <v>4289</v>
      </c>
      <c r="AL445" s="72">
        <v>44683</v>
      </c>
      <c r="AM445" s="72" t="s">
        <v>117</v>
      </c>
      <c r="AN445" s="72" t="s">
        <v>117</v>
      </c>
      <c r="AO445" s="72">
        <v>44687</v>
      </c>
      <c r="AP445" s="72" t="s">
        <v>117</v>
      </c>
      <c r="AQ445" s="420" t="s">
        <v>4290</v>
      </c>
      <c r="AR445" s="70">
        <v>44687</v>
      </c>
      <c r="AS445" s="70">
        <v>44762</v>
      </c>
      <c r="AT445" s="72" t="s">
        <v>117</v>
      </c>
      <c r="AU445" s="72" t="s">
        <v>117</v>
      </c>
      <c r="AV445" s="67">
        <v>44764</v>
      </c>
      <c r="AW445" s="67">
        <v>44767</v>
      </c>
      <c r="AX445" s="67" t="s">
        <v>117</v>
      </c>
      <c r="AY445" s="67">
        <v>44770</v>
      </c>
      <c r="AZ445" s="74">
        <v>44770</v>
      </c>
      <c r="BA445" s="412">
        <v>3500091.84</v>
      </c>
      <c r="BB445" s="412">
        <v>7000183.6800000006</v>
      </c>
      <c r="BC445" s="418" t="s">
        <v>4566</v>
      </c>
    </row>
    <row r="446" spans="1:55" ht="86.4" hidden="1">
      <c r="A446" s="52" t="str">
        <f t="shared" ca="1" si="33"/>
        <v>Ok</v>
      </c>
      <c r="B446" s="53" t="str">
        <f t="shared" si="34"/>
        <v>Ok</v>
      </c>
      <c r="C446" s="53" t="str">
        <f t="shared" ca="1" si="35"/>
        <v>Ok</v>
      </c>
      <c r="D446" s="54">
        <f t="shared" si="36"/>
        <v>45265</v>
      </c>
      <c r="E446" s="196"/>
      <c r="F446" s="131">
        <v>2312</v>
      </c>
      <c r="G446" s="33" t="s">
        <v>3923</v>
      </c>
      <c r="H446" s="91" t="s">
        <v>57</v>
      </c>
      <c r="I446" s="201" t="s">
        <v>58</v>
      </c>
      <c r="J446" s="201" t="s">
        <v>59</v>
      </c>
      <c r="K446" s="6" t="s">
        <v>74</v>
      </c>
      <c r="L446" s="127" t="s">
        <v>6239</v>
      </c>
      <c r="M446" s="68"/>
      <c r="N446" s="10" t="s">
        <v>124</v>
      </c>
      <c r="O446" s="25" t="s">
        <v>215</v>
      </c>
      <c r="P446" s="55" t="s">
        <v>65</v>
      </c>
      <c r="Q446" s="55" t="s">
        <v>3924</v>
      </c>
      <c r="R446" s="86" t="s">
        <v>3925</v>
      </c>
      <c r="S446" s="56">
        <v>44601</v>
      </c>
      <c r="T446" s="56">
        <v>45265</v>
      </c>
      <c r="U446" s="174" t="s">
        <v>66</v>
      </c>
      <c r="V446" s="197" t="s">
        <v>218</v>
      </c>
      <c r="W446" s="181"/>
      <c r="X446" s="147" t="s">
        <v>156</v>
      </c>
      <c r="Y446" s="147"/>
      <c r="Z446" s="147"/>
      <c r="AA446" s="89" t="s">
        <v>6240</v>
      </c>
      <c r="AB446" s="59">
        <v>44601</v>
      </c>
      <c r="AC446" s="6">
        <v>45265</v>
      </c>
      <c r="AD446" s="283" t="s">
        <v>70</v>
      </c>
      <c r="AE446" s="71"/>
      <c r="AF446" s="67"/>
      <c r="AG446" s="67"/>
      <c r="AH446" s="128"/>
      <c r="AI446" s="67"/>
      <c r="AJ446" s="73"/>
      <c r="AK446" s="73"/>
      <c r="AL446" s="72"/>
      <c r="AM446" s="72"/>
      <c r="AN446" s="72"/>
      <c r="AO446" s="72"/>
      <c r="AP446" s="72"/>
      <c r="AQ446" s="12"/>
      <c r="AR446" s="70"/>
      <c r="AS446" s="70"/>
      <c r="AT446" s="67"/>
      <c r="AU446" s="67"/>
      <c r="AV446" s="67"/>
      <c r="AW446" s="67"/>
      <c r="AX446" s="67"/>
      <c r="AY446" s="67"/>
      <c r="AZ446" s="74"/>
      <c r="BA446" s="67"/>
      <c r="BB446" s="67"/>
      <c r="BC446" s="75"/>
    </row>
    <row r="447" spans="1:55" ht="144" hidden="1">
      <c r="A447" s="52" t="str">
        <f t="shared" ca="1" si="33"/>
        <v>Ok</v>
      </c>
      <c r="B447" s="53" t="str">
        <f t="shared" si="34"/>
        <v>Ok</v>
      </c>
      <c r="C447" s="53" t="str">
        <f t="shared" ca="1" si="35"/>
        <v>Ok</v>
      </c>
      <c r="D447" s="54">
        <f t="shared" si="36"/>
        <v>44628</v>
      </c>
      <c r="E447" s="196"/>
      <c r="F447" s="130">
        <v>1381</v>
      </c>
      <c r="G447" s="32" t="s">
        <v>2357</v>
      </c>
      <c r="H447" s="91" t="s">
        <v>57</v>
      </c>
      <c r="I447" s="5" t="s">
        <v>58</v>
      </c>
      <c r="J447" s="2" t="s">
        <v>59</v>
      </c>
      <c r="K447" s="6" t="s">
        <v>210</v>
      </c>
      <c r="L447" s="79" t="s">
        <v>2358</v>
      </c>
      <c r="M447" s="66"/>
      <c r="N447" s="10" t="s">
        <v>63</v>
      </c>
      <c r="O447" s="25" t="s">
        <v>3849</v>
      </c>
      <c r="P447" s="55" t="s">
        <v>88</v>
      </c>
      <c r="Q447" s="55" t="s">
        <v>835</v>
      </c>
      <c r="R447" s="86" t="s">
        <v>836</v>
      </c>
      <c r="S447" s="56">
        <v>43859</v>
      </c>
      <c r="T447" s="56">
        <v>44624</v>
      </c>
      <c r="U447" s="174" t="s">
        <v>66</v>
      </c>
      <c r="V447" s="178" t="s">
        <v>218</v>
      </c>
      <c r="W447" s="180"/>
      <c r="X447" s="146" t="s">
        <v>1056</v>
      </c>
      <c r="Y447" s="146"/>
      <c r="Z447" s="146"/>
      <c r="AA447" s="88" t="s">
        <v>2359</v>
      </c>
      <c r="AB447" s="59">
        <v>43864</v>
      </c>
      <c r="AC447" s="6">
        <v>44628</v>
      </c>
      <c r="AD447" s="6" t="s">
        <v>70</v>
      </c>
      <c r="AE447" s="61"/>
      <c r="AF447" s="6"/>
      <c r="AG447" s="6"/>
      <c r="AH447" s="9"/>
      <c r="AI447" s="6"/>
      <c r="AJ447" s="63"/>
      <c r="AK447" s="63"/>
      <c r="AL447" s="62"/>
      <c r="AM447" s="62"/>
      <c r="AN447" s="62"/>
      <c r="AO447" s="62"/>
      <c r="AP447" s="62"/>
      <c r="AQ447" s="11"/>
      <c r="AR447" s="59"/>
      <c r="AS447" s="59"/>
      <c r="AT447" s="6"/>
      <c r="AU447" s="6"/>
      <c r="AV447" s="6"/>
      <c r="AW447" s="6"/>
      <c r="AX447" s="6"/>
      <c r="AY447" s="6"/>
      <c r="AZ447" s="64"/>
      <c r="BA447" s="6"/>
      <c r="BB447" s="6"/>
      <c r="BC447" s="65"/>
    </row>
    <row r="448" spans="1:55" ht="28.8" hidden="1">
      <c r="A448" s="52" t="str">
        <f t="shared" ca="1" si="33"/>
        <v>Ok</v>
      </c>
      <c r="B448" s="53" t="str">
        <f t="shared" si="34"/>
        <v>Ok</v>
      </c>
      <c r="C448" s="53" t="str">
        <f t="shared" ca="1" si="35"/>
        <v>Ok</v>
      </c>
      <c r="D448" s="54">
        <f t="shared" si="36"/>
        <v>43866</v>
      </c>
      <c r="E448" s="196"/>
      <c r="F448" s="130">
        <v>1385</v>
      </c>
      <c r="G448" s="32" t="s">
        <v>2360</v>
      </c>
      <c r="H448" s="91" t="s">
        <v>57</v>
      </c>
      <c r="I448" s="5" t="s">
        <v>58</v>
      </c>
      <c r="J448" s="2" t="s">
        <v>59</v>
      </c>
      <c r="K448" s="6" t="s">
        <v>210</v>
      </c>
      <c r="L448" s="79" t="s">
        <v>2361</v>
      </c>
      <c r="M448" s="66"/>
      <c r="N448" s="10" t="s">
        <v>124</v>
      </c>
      <c r="O448" s="25" t="s">
        <v>1767</v>
      </c>
      <c r="P448" s="55" t="s">
        <v>88</v>
      </c>
      <c r="Q448" s="55" t="s">
        <v>1768</v>
      </c>
      <c r="R448" s="86" t="s">
        <v>1769</v>
      </c>
      <c r="S448" s="56">
        <v>43861</v>
      </c>
      <c r="T448" s="56">
        <v>43866</v>
      </c>
      <c r="U448" s="174" t="s">
        <v>66</v>
      </c>
      <c r="V448" s="178" t="s">
        <v>67</v>
      </c>
      <c r="W448" s="180"/>
      <c r="X448" s="146" t="s">
        <v>79</v>
      </c>
      <c r="Y448" s="146"/>
      <c r="Z448" s="146"/>
      <c r="AA448" s="88" t="s">
        <v>2362</v>
      </c>
      <c r="AB448" s="59">
        <v>43864</v>
      </c>
      <c r="AC448" s="6">
        <v>43866</v>
      </c>
      <c r="AD448" s="6" t="s">
        <v>70</v>
      </c>
      <c r="AE448" s="61"/>
      <c r="AF448" s="6"/>
      <c r="AG448" s="6"/>
      <c r="AH448" s="9"/>
      <c r="AI448" s="6"/>
      <c r="AJ448" s="63"/>
      <c r="AK448" s="63"/>
      <c r="AL448" s="62"/>
      <c r="AM448" s="62"/>
      <c r="AN448" s="62"/>
      <c r="AO448" s="62"/>
      <c r="AP448" s="62"/>
      <c r="AQ448" s="11"/>
      <c r="AR448" s="59"/>
      <c r="AS448" s="59"/>
      <c r="AT448" s="6"/>
      <c r="AU448" s="6"/>
      <c r="AV448" s="6"/>
      <c r="AW448" s="6"/>
      <c r="AX448" s="6"/>
      <c r="AY448" s="6"/>
      <c r="AZ448" s="64"/>
      <c r="BA448" s="6"/>
      <c r="BB448" s="6"/>
      <c r="BC448" s="65"/>
    </row>
    <row r="449" spans="1:55" ht="28.8" hidden="1">
      <c r="A449" s="52" t="str">
        <f t="shared" ca="1" si="33"/>
        <v>Ok</v>
      </c>
      <c r="B449" s="53" t="str">
        <f t="shared" si="34"/>
        <v>Ok</v>
      </c>
      <c r="C449" s="53" t="str">
        <f t="shared" ca="1" si="35"/>
        <v>Ok</v>
      </c>
      <c r="D449" s="54">
        <f t="shared" si="36"/>
        <v>43907</v>
      </c>
      <c r="E449" s="196"/>
      <c r="F449" s="130">
        <v>1395</v>
      </c>
      <c r="G449" s="32" t="s">
        <v>2363</v>
      </c>
      <c r="H449" s="91" t="s">
        <v>57</v>
      </c>
      <c r="I449" s="5" t="s">
        <v>58</v>
      </c>
      <c r="J449" s="2" t="s">
        <v>59</v>
      </c>
      <c r="K449" s="6" t="s">
        <v>261</v>
      </c>
      <c r="L449" s="79" t="s">
        <v>2364</v>
      </c>
      <c r="M449" s="66"/>
      <c r="N449" s="10" t="s">
        <v>124</v>
      </c>
      <c r="O449" s="25" t="s">
        <v>2365</v>
      </c>
      <c r="P449" s="55" t="s">
        <v>88</v>
      </c>
      <c r="Q449" s="55" t="s">
        <v>2366</v>
      </c>
      <c r="R449" s="86" t="s">
        <v>2367</v>
      </c>
      <c r="S449" s="56">
        <v>43871</v>
      </c>
      <c r="T449" s="56">
        <v>43894</v>
      </c>
      <c r="U449" s="174" t="s">
        <v>66</v>
      </c>
      <c r="V449" s="178" t="s">
        <v>67</v>
      </c>
      <c r="W449" s="180"/>
      <c r="X449" s="146" t="s">
        <v>168</v>
      </c>
      <c r="Y449" s="146"/>
      <c r="Z449" s="146"/>
      <c r="AA449" s="88"/>
      <c r="AB449" s="59">
        <v>43872</v>
      </c>
      <c r="AC449" s="6">
        <v>43907</v>
      </c>
      <c r="AD449" s="6" t="s">
        <v>70</v>
      </c>
      <c r="AE449" s="61"/>
      <c r="AF449" s="6"/>
      <c r="AG449" s="6"/>
      <c r="AH449" s="9"/>
      <c r="AI449" s="6"/>
      <c r="AJ449" s="63"/>
      <c r="AK449" s="63"/>
      <c r="AL449" s="62"/>
      <c r="AM449" s="62"/>
      <c r="AN449" s="62"/>
      <c r="AO449" s="62"/>
      <c r="AP449" s="62"/>
      <c r="AQ449" s="11"/>
      <c r="AR449" s="59"/>
      <c r="AS449" s="59"/>
      <c r="AT449" s="6"/>
      <c r="AU449" s="6"/>
      <c r="AV449" s="6"/>
      <c r="AW449" s="6"/>
      <c r="AX449" s="6"/>
      <c r="AY449" s="6"/>
      <c r="AZ449" s="64"/>
      <c r="BA449" s="6"/>
      <c r="BB449" s="6"/>
      <c r="BC449" s="65"/>
    </row>
    <row r="450" spans="1:55" ht="28.8" hidden="1">
      <c r="A450" s="52" t="str">
        <f t="shared" ca="1" si="33"/>
        <v>Ok</v>
      </c>
      <c r="B450" s="53" t="str">
        <f t="shared" si="34"/>
        <v>Ok</v>
      </c>
      <c r="C450" s="53" t="str">
        <f t="shared" ca="1" si="35"/>
        <v>Ok</v>
      </c>
      <c r="D450" s="54">
        <f t="shared" si="36"/>
        <v>43942</v>
      </c>
      <c r="E450" s="196"/>
      <c r="F450" s="130">
        <v>1397</v>
      </c>
      <c r="G450" s="32" t="s">
        <v>2368</v>
      </c>
      <c r="H450" s="91" t="s">
        <v>57</v>
      </c>
      <c r="I450" s="5" t="s">
        <v>1945</v>
      </c>
      <c r="J450" s="2" t="s">
        <v>625</v>
      </c>
      <c r="K450" s="6" t="s">
        <v>188</v>
      </c>
      <c r="L450" s="79" t="s">
        <v>2369</v>
      </c>
      <c r="M450" s="66"/>
      <c r="N450" s="10" t="s">
        <v>124</v>
      </c>
      <c r="O450" s="25" t="s">
        <v>2370</v>
      </c>
      <c r="P450" s="55" t="s">
        <v>245</v>
      </c>
      <c r="Q450" s="55" t="s">
        <v>2371</v>
      </c>
      <c r="R450" s="86" t="s">
        <v>2372</v>
      </c>
      <c r="S450" s="56">
        <v>43873</v>
      </c>
      <c r="T450" s="56">
        <v>43937</v>
      </c>
      <c r="U450" s="174" t="s">
        <v>66</v>
      </c>
      <c r="V450" s="178" t="s">
        <v>67</v>
      </c>
      <c r="W450" s="180"/>
      <c r="X450" s="146" t="s">
        <v>143</v>
      </c>
      <c r="Y450" s="146"/>
      <c r="Z450" s="146"/>
      <c r="AA450" s="88" t="s">
        <v>2373</v>
      </c>
      <c r="AB450" s="59">
        <v>43879</v>
      </c>
      <c r="AC450" s="6">
        <v>43942</v>
      </c>
      <c r="AD450" s="6" t="s">
        <v>70</v>
      </c>
      <c r="AE450" s="61"/>
      <c r="AF450" s="6"/>
      <c r="AG450" s="6"/>
      <c r="AH450" s="9"/>
      <c r="AI450" s="6"/>
      <c r="AJ450" s="63"/>
      <c r="AK450" s="63"/>
      <c r="AL450" s="62"/>
      <c r="AM450" s="62"/>
      <c r="AN450" s="62"/>
      <c r="AO450" s="62"/>
      <c r="AP450" s="62"/>
      <c r="AQ450" s="11"/>
      <c r="AR450" s="59"/>
      <c r="AS450" s="59"/>
      <c r="AT450" s="6"/>
      <c r="AU450" s="6"/>
      <c r="AV450" s="6"/>
      <c r="AW450" s="6"/>
      <c r="AX450" s="6"/>
      <c r="AY450" s="6"/>
      <c r="AZ450" s="64"/>
      <c r="BA450" s="6"/>
      <c r="BB450" s="6"/>
      <c r="BC450" s="65"/>
    </row>
    <row r="451" spans="1:55" ht="158.4" hidden="1">
      <c r="A451" s="52" t="str">
        <f t="shared" ca="1" si="33"/>
        <v>Ok</v>
      </c>
      <c r="B451" s="53" t="str">
        <f t="shared" si="34"/>
        <v>Ok</v>
      </c>
      <c r="C451" s="53" t="str">
        <f t="shared" ca="1" si="35"/>
        <v>Ok</v>
      </c>
      <c r="D451" s="54">
        <f t="shared" si="36"/>
        <v>45117</v>
      </c>
      <c r="E451" s="196"/>
      <c r="F451" s="130">
        <v>1400</v>
      </c>
      <c r="G451" s="32" t="s">
        <v>2374</v>
      </c>
      <c r="H451" s="91" t="s">
        <v>57</v>
      </c>
      <c r="I451" s="5" t="s">
        <v>83</v>
      </c>
      <c r="J451" s="2" t="s">
        <v>84</v>
      </c>
      <c r="K451" s="6" t="s">
        <v>74</v>
      </c>
      <c r="L451" s="79" t="s">
        <v>2375</v>
      </c>
      <c r="M451" s="66"/>
      <c r="N451" s="10" t="s">
        <v>124</v>
      </c>
      <c r="O451" s="25" t="s">
        <v>825</v>
      </c>
      <c r="P451" s="55" t="s">
        <v>165</v>
      </c>
      <c r="Q451" s="55" t="s">
        <v>2376</v>
      </c>
      <c r="R451" s="86" t="s">
        <v>2377</v>
      </c>
      <c r="S451" s="56">
        <v>43874</v>
      </c>
      <c r="T451" s="56">
        <v>45117</v>
      </c>
      <c r="U451" s="175" t="s">
        <v>66</v>
      </c>
      <c r="V451" s="178" t="s">
        <v>218</v>
      </c>
      <c r="W451" s="180" t="s">
        <v>92</v>
      </c>
      <c r="X451" s="146" t="s">
        <v>518</v>
      </c>
      <c r="Y451" s="146"/>
      <c r="Z451" s="146"/>
      <c r="AA451" s="88" t="s">
        <v>5718</v>
      </c>
      <c r="AB451" s="59">
        <v>43879</v>
      </c>
      <c r="AC451" s="6">
        <v>45117</v>
      </c>
      <c r="AD451" s="283" t="s">
        <v>70</v>
      </c>
      <c r="AE451" s="61"/>
      <c r="AF451" s="6"/>
      <c r="AG451" s="6"/>
      <c r="AH451" s="9"/>
      <c r="AI451" s="6"/>
      <c r="AJ451" s="63"/>
      <c r="AK451" s="63"/>
      <c r="AL451" s="62"/>
      <c r="AM451" s="62"/>
      <c r="AN451" s="62"/>
      <c r="AO451" s="62"/>
      <c r="AP451" s="62"/>
      <c r="AQ451" s="11"/>
      <c r="AR451" s="59"/>
      <c r="AS451" s="59"/>
      <c r="AT451" s="6"/>
      <c r="AU451" s="6"/>
      <c r="AV451" s="6"/>
      <c r="AW451" s="6"/>
      <c r="AX451" s="6"/>
      <c r="AY451" s="6"/>
      <c r="AZ451" s="64"/>
      <c r="BA451" s="6"/>
      <c r="BB451" s="6"/>
      <c r="BC451" s="65"/>
    </row>
    <row r="452" spans="1:55" ht="86.4" hidden="1">
      <c r="A452" s="52" t="str">
        <f t="shared" ca="1" si="33"/>
        <v>Ok</v>
      </c>
      <c r="B452" s="53" t="str">
        <f t="shared" si="34"/>
        <v>Ok</v>
      </c>
      <c r="C452" s="53" t="str">
        <f t="shared" ca="1" si="35"/>
        <v>Ok</v>
      </c>
      <c r="D452" s="54">
        <f t="shared" si="36"/>
        <v>44533</v>
      </c>
      <c r="E452" s="196"/>
      <c r="F452" s="130">
        <v>1401</v>
      </c>
      <c r="G452" s="32" t="s">
        <v>2378</v>
      </c>
      <c r="H452" s="91" t="s">
        <v>57</v>
      </c>
      <c r="I452" s="5" t="s">
        <v>388</v>
      </c>
      <c r="J452" s="2" t="s">
        <v>233</v>
      </c>
      <c r="K452" s="6" t="s">
        <v>545</v>
      </c>
      <c r="L452" s="79" t="s">
        <v>2379</v>
      </c>
      <c r="M452" s="66"/>
      <c r="N452" s="10" t="s">
        <v>124</v>
      </c>
      <c r="O452" s="25" t="s">
        <v>97</v>
      </c>
      <c r="P452" s="55" t="s">
        <v>97</v>
      </c>
      <c r="Q452" s="55" t="s">
        <v>2380</v>
      </c>
      <c r="R452" s="86" t="s">
        <v>2381</v>
      </c>
      <c r="S452" s="56">
        <v>43878</v>
      </c>
      <c r="T452" s="56">
        <v>44532</v>
      </c>
      <c r="U452" s="174" t="s">
        <v>66</v>
      </c>
      <c r="V452" s="178" t="s">
        <v>218</v>
      </c>
      <c r="W452" s="180"/>
      <c r="X452" s="146" t="s">
        <v>79</v>
      </c>
      <c r="Y452" s="146"/>
      <c r="Z452" s="146"/>
      <c r="AA452" s="88" t="s">
        <v>2382</v>
      </c>
      <c r="AB452" s="59">
        <v>43879</v>
      </c>
      <c r="AC452" s="6">
        <v>44533</v>
      </c>
      <c r="AD452" s="67" t="s">
        <v>70</v>
      </c>
      <c r="AE452" s="61"/>
      <c r="AF452" s="6"/>
      <c r="AG452" s="6"/>
      <c r="AH452" s="9"/>
      <c r="AI452" s="6"/>
      <c r="AJ452" s="63"/>
      <c r="AK452" s="63"/>
      <c r="AL452" s="62"/>
      <c r="AM452" s="62"/>
      <c r="AN452" s="62"/>
      <c r="AO452" s="62"/>
      <c r="AP452" s="62"/>
      <c r="AQ452" s="11"/>
      <c r="AR452" s="59"/>
      <c r="AS452" s="59"/>
      <c r="AT452" s="6"/>
      <c r="AU452" s="6"/>
      <c r="AV452" s="6"/>
      <c r="AW452" s="6"/>
      <c r="AX452" s="6"/>
      <c r="AY452" s="6"/>
      <c r="AZ452" s="64"/>
      <c r="BA452" s="6"/>
      <c r="BB452" s="6"/>
      <c r="BC452" s="65"/>
    </row>
    <row r="453" spans="1:55" ht="28.8" hidden="1">
      <c r="A453" s="52" t="str">
        <f t="shared" ca="1" si="33"/>
        <v>Ok</v>
      </c>
      <c r="B453" s="53" t="str">
        <f t="shared" si="34"/>
        <v>Ok</v>
      </c>
      <c r="C453" s="53" t="str">
        <f t="shared" ca="1" si="35"/>
        <v>Ok</v>
      </c>
      <c r="D453" s="54">
        <f t="shared" si="36"/>
        <v>43893</v>
      </c>
      <c r="E453" s="196"/>
      <c r="F453" s="130">
        <v>1402</v>
      </c>
      <c r="G453" s="32" t="s">
        <v>2383</v>
      </c>
      <c r="H453" s="91" t="s">
        <v>57</v>
      </c>
      <c r="I453" s="5" t="s">
        <v>334</v>
      </c>
      <c r="J453" s="2" t="s">
        <v>260</v>
      </c>
      <c r="K453" s="6" t="s">
        <v>74</v>
      </c>
      <c r="L453" s="79" t="s">
        <v>2384</v>
      </c>
      <c r="M453" s="66"/>
      <c r="N453" s="10" t="s">
        <v>124</v>
      </c>
      <c r="O453" s="25" t="s">
        <v>2385</v>
      </c>
      <c r="P453" s="55" t="s">
        <v>88</v>
      </c>
      <c r="Q453" s="55" t="s">
        <v>2386</v>
      </c>
      <c r="R453" s="86" t="s">
        <v>2387</v>
      </c>
      <c r="S453" s="56">
        <v>43879</v>
      </c>
      <c r="T453" s="56">
        <v>43893</v>
      </c>
      <c r="U453" s="174" t="s">
        <v>66</v>
      </c>
      <c r="V453" s="178" t="s">
        <v>67</v>
      </c>
      <c r="W453" s="180"/>
      <c r="X453" s="146" t="s">
        <v>143</v>
      </c>
      <c r="Y453" s="146"/>
      <c r="Z453" s="146"/>
      <c r="AA453" s="88"/>
      <c r="AB453" s="59">
        <v>43888</v>
      </c>
      <c r="AC453" s="6">
        <v>43893</v>
      </c>
      <c r="AD453" s="6" t="s">
        <v>70</v>
      </c>
      <c r="AE453" s="61"/>
      <c r="AF453" s="6"/>
      <c r="AG453" s="6"/>
      <c r="AH453" s="9"/>
      <c r="AI453" s="6"/>
      <c r="AJ453" s="63"/>
      <c r="AK453" s="63"/>
      <c r="AL453" s="62"/>
      <c r="AM453" s="62"/>
      <c r="AN453" s="62"/>
      <c r="AO453" s="62"/>
      <c r="AP453" s="62"/>
      <c r="AQ453" s="11"/>
      <c r="AR453" s="59"/>
      <c r="AS453" s="59"/>
      <c r="AT453" s="6"/>
      <c r="AU453" s="6"/>
      <c r="AV453" s="6"/>
      <c r="AW453" s="6"/>
      <c r="AX453" s="6"/>
      <c r="AY453" s="6"/>
      <c r="AZ453" s="64"/>
      <c r="BA453" s="6"/>
      <c r="BB453" s="6"/>
      <c r="BC453" s="65"/>
    </row>
    <row r="454" spans="1:55" ht="302.39999999999998" hidden="1">
      <c r="A454" s="52" t="str">
        <f t="shared" ca="1" si="33"/>
        <v>Ok</v>
      </c>
      <c r="B454" s="53" t="str">
        <f t="shared" si="34"/>
        <v>Ok</v>
      </c>
      <c r="C454" s="53" t="str">
        <f t="shared" ca="1" si="35"/>
        <v>Ok</v>
      </c>
      <c r="D454" s="54">
        <f t="shared" si="36"/>
        <v>44659</v>
      </c>
      <c r="E454" s="196"/>
      <c r="F454" s="131">
        <v>2336</v>
      </c>
      <c r="G454" s="33" t="s">
        <v>3997</v>
      </c>
      <c r="H454" s="91" t="s">
        <v>57</v>
      </c>
      <c r="I454" s="201" t="s">
        <v>83</v>
      </c>
      <c r="J454" s="201" t="s">
        <v>84</v>
      </c>
      <c r="K454" s="67" t="s">
        <v>210</v>
      </c>
      <c r="L454" s="332" t="s">
        <v>2358</v>
      </c>
      <c r="M454" s="338"/>
      <c r="N454" s="10" t="s">
        <v>63</v>
      </c>
      <c r="O454" s="25" t="s">
        <v>3026</v>
      </c>
      <c r="P454" s="55" t="s">
        <v>88</v>
      </c>
      <c r="Q454" s="55" t="s">
        <v>3027</v>
      </c>
      <c r="R454" s="86" t="s">
        <v>3027</v>
      </c>
      <c r="S454" s="69">
        <v>44622</v>
      </c>
      <c r="T454" s="69">
        <v>44658</v>
      </c>
      <c r="U454" s="175" t="s">
        <v>66</v>
      </c>
      <c r="V454" s="178" t="s">
        <v>218</v>
      </c>
      <c r="W454" s="181" t="s">
        <v>92</v>
      </c>
      <c r="X454" s="147" t="s">
        <v>143</v>
      </c>
      <c r="Y454" s="147"/>
      <c r="Z454" s="147"/>
      <c r="AA454" s="89" t="s">
        <v>3998</v>
      </c>
      <c r="AB454" s="59">
        <v>44622</v>
      </c>
      <c r="AC454" s="6">
        <v>44659</v>
      </c>
      <c r="AD454" s="283" t="s">
        <v>70</v>
      </c>
      <c r="AE454" s="71"/>
      <c r="AF454" s="67"/>
      <c r="AG454" s="67"/>
      <c r="AH454" s="128"/>
      <c r="AI454" s="67"/>
      <c r="AJ454" s="73"/>
      <c r="AK454" s="73"/>
      <c r="AL454" s="72"/>
      <c r="AM454" s="72"/>
      <c r="AN454" s="72"/>
      <c r="AO454" s="72"/>
      <c r="AP454" s="72"/>
      <c r="AQ454" s="12"/>
      <c r="AR454" s="70"/>
      <c r="AS454" s="70"/>
      <c r="AT454" s="67"/>
      <c r="AU454" s="67"/>
      <c r="AV454" s="67"/>
      <c r="AW454" s="67"/>
      <c r="AX454" s="67"/>
      <c r="AY454" s="67"/>
      <c r="AZ454" s="74"/>
      <c r="BA454" s="67"/>
      <c r="BB454" s="67"/>
      <c r="BC454" s="75"/>
    </row>
    <row r="455" spans="1:55" ht="172.8" hidden="1">
      <c r="A455" s="52" t="str">
        <f t="shared" ref="A455:A518" ca="1" si="37">IF(OR(S455&lt;$B$1,S455&gt;=TODAY()),"Fuori Range","Ok")</f>
        <v>Ok</v>
      </c>
      <c r="B455" s="53" t="str">
        <f t="shared" ref="B455:B518" si="38">IF(AND(AB455&lt;S455,AB455&lt;&gt;""),"Fuori Range",IF(AND(AB455&gt;AC455,AC455&lt;&gt;""),"Sup ITM",IF(AND(AC455&lt;&gt;"",AB455=""),"Assente","Ok")))</f>
        <v>Ok</v>
      </c>
      <c r="C455" s="53" t="str">
        <f t="shared" ref="C455:C518" ca="1" si="39">IF(AND(AC455&lt;AB455,AC455&lt;&gt;""),"Inf Avvio",IF(AC455&gt;TODAY(),"Errore","Ok"))</f>
        <v>Ok</v>
      </c>
      <c r="D455" s="54">
        <f t="shared" ref="D455:D518" si="40">MAX(AC455,AH455,AL455)</f>
        <v>45572</v>
      </c>
      <c r="E455" s="308" t="s">
        <v>4015</v>
      </c>
      <c r="F455" s="310">
        <v>2366</v>
      </c>
      <c r="G455" s="316" t="s">
        <v>4210</v>
      </c>
      <c r="H455" s="320" t="s">
        <v>57</v>
      </c>
      <c r="I455" s="324" t="s">
        <v>83</v>
      </c>
      <c r="J455" s="326" t="s">
        <v>84</v>
      </c>
      <c r="K455" s="67" t="s">
        <v>74</v>
      </c>
      <c r="L455" s="332" t="s">
        <v>7808</v>
      </c>
      <c r="M455" s="338" t="s">
        <v>4015</v>
      </c>
      <c r="N455" s="10" t="s">
        <v>124</v>
      </c>
      <c r="O455" s="348" t="s">
        <v>4226</v>
      </c>
      <c r="P455" s="55" t="s">
        <v>177</v>
      </c>
      <c r="Q455" s="352" t="s">
        <v>4225</v>
      </c>
      <c r="R455" s="361" t="s">
        <v>4224</v>
      </c>
      <c r="S455" s="367">
        <v>44656</v>
      </c>
      <c r="T455" s="56">
        <v>45572</v>
      </c>
      <c r="U455" s="78" t="s">
        <v>66</v>
      </c>
      <c r="V455" s="178" t="s">
        <v>218</v>
      </c>
      <c r="W455" s="181" t="s">
        <v>92</v>
      </c>
      <c r="X455" s="147" t="s">
        <v>143</v>
      </c>
      <c r="Y455" s="373"/>
      <c r="Z455" s="373"/>
      <c r="AA455" s="375" t="s">
        <v>7809</v>
      </c>
      <c r="AB455" s="59">
        <v>44656</v>
      </c>
      <c r="AC455" s="6">
        <v>45572</v>
      </c>
      <c r="AD455" s="326" t="s">
        <v>70</v>
      </c>
      <c r="AE455" s="382" t="s">
        <v>4015</v>
      </c>
      <c r="AF455" s="384" t="s">
        <v>4015</v>
      </c>
      <c r="AG455" s="384" t="s">
        <v>4015</v>
      </c>
      <c r="AH455" s="384" t="s">
        <v>4015</v>
      </c>
      <c r="AI455" s="384" t="s">
        <v>4015</v>
      </c>
      <c r="AJ455" s="387" t="s">
        <v>4015</v>
      </c>
      <c r="AK455" s="387" t="s">
        <v>4015</v>
      </c>
      <c r="AL455" s="384" t="s">
        <v>4015</v>
      </c>
      <c r="AM455" s="384" t="s">
        <v>4015</v>
      </c>
      <c r="AN455" s="384" t="s">
        <v>4015</v>
      </c>
      <c r="AO455" s="384" t="s">
        <v>4015</v>
      </c>
      <c r="AP455" s="384" t="s">
        <v>4015</v>
      </c>
      <c r="AQ455" s="394" t="s">
        <v>4015</v>
      </c>
      <c r="AR455" s="396" t="s">
        <v>4015</v>
      </c>
      <c r="AS455" s="396" t="s">
        <v>4015</v>
      </c>
      <c r="AT455" s="384" t="s">
        <v>4015</v>
      </c>
      <c r="AU455" s="384" t="s">
        <v>4015</v>
      </c>
      <c r="AV455" s="384" t="s">
        <v>4015</v>
      </c>
      <c r="AW455" s="384" t="s">
        <v>4015</v>
      </c>
      <c r="AX455" s="384" t="s">
        <v>4015</v>
      </c>
      <c r="AY455" s="384" t="s">
        <v>4015</v>
      </c>
      <c r="AZ455" s="387" t="s">
        <v>4015</v>
      </c>
      <c r="BA455" s="384" t="s">
        <v>4015</v>
      </c>
      <c r="BB455" s="384" t="s">
        <v>4015</v>
      </c>
      <c r="BC455" s="398" t="s">
        <v>4015</v>
      </c>
    </row>
    <row r="456" spans="1:55" ht="28.8" hidden="1">
      <c r="A456" s="52" t="str">
        <f t="shared" ca="1" si="37"/>
        <v>Ok</v>
      </c>
      <c r="B456" s="53" t="str">
        <f t="shared" si="38"/>
        <v>Ok</v>
      </c>
      <c r="C456" s="53" t="str">
        <f t="shared" ca="1" si="39"/>
        <v>Ok</v>
      </c>
      <c r="D456" s="54">
        <f t="shared" si="40"/>
        <v>43893</v>
      </c>
      <c r="E456" s="196"/>
      <c r="F456" s="130">
        <v>1408</v>
      </c>
      <c r="G456" s="32" t="s">
        <v>2395</v>
      </c>
      <c r="H456" s="91" t="s">
        <v>57</v>
      </c>
      <c r="I456" s="5" t="s">
        <v>785</v>
      </c>
      <c r="J456" s="2" t="s">
        <v>308</v>
      </c>
      <c r="K456" s="6" t="s">
        <v>261</v>
      </c>
      <c r="L456" s="79" t="s">
        <v>2396</v>
      </c>
      <c r="M456" s="66"/>
      <c r="N456" s="10" t="s">
        <v>124</v>
      </c>
      <c r="O456" s="25" t="s">
        <v>97</v>
      </c>
      <c r="P456" s="55" t="s">
        <v>97</v>
      </c>
      <c r="Q456" s="55" t="s">
        <v>2397</v>
      </c>
      <c r="R456" s="86" t="s">
        <v>2398</v>
      </c>
      <c r="S456" s="56">
        <v>43882</v>
      </c>
      <c r="T456" s="56">
        <v>43893</v>
      </c>
      <c r="U456" s="174" t="s">
        <v>66</v>
      </c>
      <c r="V456" s="178" t="s">
        <v>67</v>
      </c>
      <c r="W456" s="180"/>
      <c r="X456" s="146" t="s">
        <v>168</v>
      </c>
      <c r="Y456" s="146"/>
      <c r="Z456" s="146"/>
      <c r="AA456" s="88"/>
      <c r="AB456" s="59">
        <v>43888</v>
      </c>
      <c r="AC456" s="6">
        <v>43893</v>
      </c>
      <c r="AD456" s="6" t="s">
        <v>70</v>
      </c>
      <c r="AE456" s="61"/>
      <c r="AF456" s="6"/>
      <c r="AG456" s="6"/>
      <c r="AH456" s="9"/>
      <c r="AI456" s="6"/>
      <c r="AJ456" s="63"/>
      <c r="AK456" s="63"/>
      <c r="AL456" s="62"/>
      <c r="AM456" s="62"/>
      <c r="AN456" s="62"/>
      <c r="AO456" s="62"/>
      <c r="AP456" s="62"/>
      <c r="AQ456" s="11"/>
      <c r="AR456" s="59"/>
      <c r="AS456" s="59"/>
      <c r="AT456" s="6"/>
      <c r="AU456" s="6"/>
      <c r="AV456" s="6"/>
      <c r="AW456" s="6"/>
      <c r="AX456" s="6"/>
      <c r="AY456" s="6"/>
      <c r="AZ456" s="64"/>
      <c r="BA456" s="6"/>
      <c r="BB456" s="6"/>
      <c r="BC456" s="65"/>
    </row>
    <row r="457" spans="1:55" ht="129.6" hidden="1">
      <c r="A457" s="52" t="str">
        <f t="shared" ca="1" si="37"/>
        <v>Ok</v>
      </c>
      <c r="B457" s="53" t="str">
        <f t="shared" si="38"/>
        <v>Ok</v>
      </c>
      <c r="C457" s="53" t="str">
        <f t="shared" ca="1" si="39"/>
        <v>Ok</v>
      </c>
      <c r="D457" s="54">
        <f t="shared" si="40"/>
        <v>45719</v>
      </c>
      <c r="E457" s="196"/>
      <c r="F457" s="130">
        <v>1413</v>
      </c>
      <c r="G457" s="32" t="s">
        <v>2399</v>
      </c>
      <c r="H457" s="91" t="s">
        <v>57</v>
      </c>
      <c r="I457" s="5" t="s">
        <v>58</v>
      </c>
      <c r="J457" s="2" t="s">
        <v>59</v>
      </c>
      <c r="K457" s="6" t="s">
        <v>210</v>
      </c>
      <c r="L457" s="79" t="s">
        <v>6660</v>
      </c>
      <c r="M457" s="66"/>
      <c r="N457" s="10" t="s">
        <v>124</v>
      </c>
      <c r="O457" s="25" t="s">
        <v>2191</v>
      </c>
      <c r="P457" s="55" t="s">
        <v>88</v>
      </c>
      <c r="Q457" s="55" t="s">
        <v>2400</v>
      </c>
      <c r="R457" s="86" t="s">
        <v>2401</v>
      </c>
      <c r="S457" s="56">
        <v>43886</v>
      </c>
      <c r="T457" s="367">
        <v>45719</v>
      </c>
      <c r="U457" s="58" t="s">
        <v>66</v>
      </c>
      <c r="V457" s="178" t="s">
        <v>218</v>
      </c>
      <c r="W457" s="180"/>
      <c r="X457" s="146" t="s">
        <v>751</v>
      </c>
      <c r="Y457" s="146"/>
      <c r="Z457" s="146"/>
      <c r="AA457" s="89" t="s">
        <v>8768</v>
      </c>
      <c r="AB457" s="59">
        <v>43888</v>
      </c>
      <c r="AC457" s="67">
        <v>45719</v>
      </c>
      <c r="AD457" s="67" t="s">
        <v>70</v>
      </c>
      <c r="AE457" s="61"/>
      <c r="AF457" s="6"/>
      <c r="AG457" s="6"/>
      <c r="AH457" s="9"/>
      <c r="AI457" s="6"/>
      <c r="AJ457" s="63"/>
      <c r="AK457" s="63"/>
      <c r="AL457" s="62"/>
      <c r="AM457" s="62"/>
      <c r="AN457" s="62"/>
      <c r="AO457" s="62"/>
      <c r="AP457" s="62"/>
      <c r="AQ457" s="11"/>
      <c r="AR457" s="59"/>
      <c r="AS457" s="59"/>
      <c r="AT457" s="6"/>
      <c r="AU457" s="6"/>
      <c r="AV457" s="6"/>
      <c r="AW457" s="6"/>
      <c r="AX457" s="6"/>
      <c r="AY457" s="6"/>
      <c r="AZ457" s="64"/>
      <c r="BA457" s="6"/>
      <c r="BB457" s="6"/>
      <c r="BC457" s="65"/>
    </row>
    <row r="458" spans="1:55" ht="158.4" hidden="1">
      <c r="A458" s="52" t="str">
        <f t="shared" ca="1" si="37"/>
        <v>Ok</v>
      </c>
      <c r="B458" s="53" t="str">
        <f t="shared" si="38"/>
        <v>Ok</v>
      </c>
      <c r="C458" s="53" t="str">
        <f t="shared" ca="1" si="39"/>
        <v>Ok</v>
      </c>
      <c r="D458" s="54">
        <f t="shared" si="40"/>
        <v>45607</v>
      </c>
      <c r="E458" s="196"/>
      <c r="F458" s="130">
        <v>318</v>
      </c>
      <c r="G458" s="32" t="s">
        <v>2402</v>
      </c>
      <c r="H458" s="91" t="s">
        <v>57</v>
      </c>
      <c r="I458" s="5" t="s">
        <v>83</v>
      </c>
      <c r="J458" s="2" t="s">
        <v>84</v>
      </c>
      <c r="K458" s="6" t="s">
        <v>210</v>
      </c>
      <c r="L458" s="79" t="s">
        <v>2403</v>
      </c>
      <c r="M458" s="66"/>
      <c r="N458" s="10" t="s">
        <v>124</v>
      </c>
      <c r="O458" s="25" t="s">
        <v>374</v>
      </c>
      <c r="P458" s="55" t="s">
        <v>165</v>
      </c>
      <c r="Q458" s="55" t="s">
        <v>1696</v>
      </c>
      <c r="R458" s="86" t="s">
        <v>2404</v>
      </c>
      <c r="S458" s="56">
        <v>43208</v>
      </c>
      <c r="T458" s="56">
        <v>45607</v>
      </c>
      <c r="U458" s="174" t="s">
        <v>66</v>
      </c>
      <c r="V458" s="178" t="s">
        <v>218</v>
      </c>
      <c r="W458" s="180" t="s">
        <v>237</v>
      </c>
      <c r="X458" s="146" t="s">
        <v>143</v>
      </c>
      <c r="Y458" s="146"/>
      <c r="Z458" s="146" t="s">
        <v>80</v>
      </c>
      <c r="AA458" s="88" t="s">
        <v>8088</v>
      </c>
      <c r="AB458" s="59">
        <v>43896</v>
      </c>
      <c r="AC458" s="67">
        <v>45607</v>
      </c>
      <c r="AD458" s="67" t="s">
        <v>70</v>
      </c>
      <c r="AE458" s="61"/>
      <c r="AF458" s="6"/>
      <c r="AG458" s="6"/>
      <c r="AH458" s="9"/>
      <c r="AI458" s="6"/>
      <c r="AJ458" s="63"/>
      <c r="AK458" s="63"/>
      <c r="AL458" s="62"/>
      <c r="AM458" s="62"/>
      <c r="AN458" s="62"/>
      <c r="AO458" s="62"/>
      <c r="AP458" s="62"/>
      <c r="AQ458" s="11"/>
      <c r="AR458" s="59"/>
      <c r="AS458" s="59"/>
      <c r="AT458" s="6"/>
      <c r="AU458" s="6"/>
      <c r="AV458" s="6"/>
      <c r="AW458" s="6"/>
      <c r="AX458" s="6"/>
      <c r="AY458" s="6"/>
      <c r="AZ458" s="64"/>
      <c r="BA458" s="6"/>
      <c r="BB458" s="6"/>
      <c r="BC458" s="65"/>
    </row>
    <row r="459" spans="1:55" ht="28.8" hidden="1">
      <c r="A459" s="52" t="str">
        <f t="shared" ca="1" si="37"/>
        <v>Ok</v>
      </c>
      <c r="B459" s="53" t="str">
        <f t="shared" si="38"/>
        <v>Ok</v>
      </c>
      <c r="C459" s="53" t="str">
        <f t="shared" ca="1" si="39"/>
        <v>Ok</v>
      </c>
      <c r="D459" s="54">
        <f t="shared" si="40"/>
        <v>43907</v>
      </c>
      <c r="E459" s="196"/>
      <c r="F459" s="130">
        <v>1406</v>
      </c>
      <c r="G459" s="32" t="s">
        <v>2405</v>
      </c>
      <c r="H459" s="91" t="s">
        <v>57</v>
      </c>
      <c r="I459" s="5" t="s">
        <v>2406</v>
      </c>
      <c r="J459" s="2" t="s">
        <v>233</v>
      </c>
      <c r="K459" s="6" t="s">
        <v>105</v>
      </c>
      <c r="L459" s="79" t="s">
        <v>2407</v>
      </c>
      <c r="M459" s="66"/>
      <c r="N459" s="10" t="s">
        <v>124</v>
      </c>
      <c r="O459" s="25" t="s">
        <v>97</v>
      </c>
      <c r="P459" s="55" t="s">
        <v>97</v>
      </c>
      <c r="Q459" s="55" t="s">
        <v>2408</v>
      </c>
      <c r="R459" s="86" t="s">
        <v>2409</v>
      </c>
      <c r="S459" s="56">
        <v>43881</v>
      </c>
      <c r="T459" s="56">
        <v>43906</v>
      </c>
      <c r="U459" s="174" t="s">
        <v>66</v>
      </c>
      <c r="V459" s="178" t="s">
        <v>67</v>
      </c>
      <c r="W459" s="180"/>
      <c r="X459" s="146" t="s">
        <v>79</v>
      </c>
      <c r="Y459" s="146"/>
      <c r="Z459" s="146"/>
      <c r="AA459" s="88" t="s">
        <v>2410</v>
      </c>
      <c r="AB459" s="59">
        <v>43896</v>
      </c>
      <c r="AC459" s="6">
        <v>43907</v>
      </c>
      <c r="AD459" s="6" t="s">
        <v>70</v>
      </c>
      <c r="AE459" s="61"/>
      <c r="AF459" s="6"/>
      <c r="AG459" s="6"/>
      <c r="AH459" s="9"/>
      <c r="AI459" s="6"/>
      <c r="AJ459" s="63"/>
      <c r="AK459" s="63"/>
      <c r="AL459" s="62"/>
      <c r="AM459" s="62"/>
      <c r="AN459" s="62"/>
      <c r="AO459" s="62"/>
      <c r="AP459" s="62"/>
      <c r="AQ459" s="11"/>
      <c r="AR459" s="59"/>
      <c r="AS459" s="59"/>
      <c r="AT459" s="6"/>
      <c r="AU459" s="6"/>
      <c r="AV459" s="6"/>
      <c r="AW459" s="6"/>
      <c r="AX459" s="6"/>
      <c r="AY459" s="6"/>
      <c r="AZ459" s="64"/>
      <c r="BA459" s="6"/>
      <c r="BB459" s="6"/>
      <c r="BC459" s="65"/>
    </row>
    <row r="460" spans="1:55" ht="28.8" hidden="1">
      <c r="A460" s="52" t="str">
        <f t="shared" ca="1" si="37"/>
        <v>Ok</v>
      </c>
      <c r="B460" s="53" t="str">
        <f t="shared" si="38"/>
        <v>Ok</v>
      </c>
      <c r="C460" s="53" t="str">
        <f t="shared" ca="1" si="39"/>
        <v>Ok</v>
      </c>
      <c r="D460" s="54">
        <f t="shared" si="40"/>
        <v>43907</v>
      </c>
      <c r="E460" s="196"/>
      <c r="F460" s="130">
        <v>1414</v>
      </c>
      <c r="G460" s="32" t="s">
        <v>2411</v>
      </c>
      <c r="H460" s="91" t="s">
        <v>57</v>
      </c>
      <c r="I460" s="5" t="s">
        <v>58</v>
      </c>
      <c r="J460" s="2" t="s">
        <v>59</v>
      </c>
      <c r="K460" s="6" t="s">
        <v>255</v>
      </c>
      <c r="L460" s="79" t="s">
        <v>2412</v>
      </c>
      <c r="M460" s="66"/>
      <c r="N460" s="10" t="s">
        <v>124</v>
      </c>
      <c r="O460" s="25" t="s">
        <v>2413</v>
      </c>
      <c r="P460" s="55" t="s">
        <v>245</v>
      </c>
      <c r="Q460" s="55" t="s">
        <v>2414</v>
      </c>
      <c r="R460" s="86" t="s">
        <v>2415</v>
      </c>
      <c r="S460" s="56">
        <v>43887</v>
      </c>
      <c r="T460" s="56">
        <v>43906</v>
      </c>
      <c r="U460" s="174" t="s">
        <v>66</v>
      </c>
      <c r="V460" s="178" t="s">
        <v>67</v>
      </c>
      <c r="W460" s="180"/>
      <c r="X460" s="146" t="s">
        <v>79</v>
      </c>
      <c r="Y460" s="146"/>
      <c r="Z460" s="146"/>
      <c r="AA460" s="88"/>
      <c r="AB460" s="59">
        <v>43896</v>
      </c>
      <c r="AC460" s="6">
        <v>43907</v>
      </c>
      <c r="AD460" s="6" t="s">
        <v>70</v>
      </c>
      <c r="AE460" s="61"/>
      <c r="AF460" s="6"/>
      <c r="AG460" s="6"/>
      <c r="AH460" s="9"/>
      <c r="AI460" s="6"/>
      <c r="AJ460" s="63"/>
      <c r="AK460" s="63"/>
      <c r="AL460" s="62"/>
      <c r="AM460" s="62"/>
      <c r="AN460" s="62"/>
      <c r="AO460" s="62"/>
      <c r="AP460" s="62"/>
      <c r="AQ460" s="11"/>
      <c r="AR460" s="59"/>
      <c r="AS460" s="59"/>
      <c r="AT460" s="6"/>
      <c r="AU460" s="6"/>
      <c r="AV460" s="6"/>
      <c r="AW460" s="6"/>
      <c r="AX460" s="6"/>
      <c r="AY460" s="6"/>
      <c r="AZ460" s="64"/>
      <c r="BA460" s="6"/>
      <c r="BB460" s="6"/>
      <c r="BC460" s="65"/>
    </row>
    <row r="461" spans="1:55" ht="100.8" hidden="1">
      <c r="A461" s="52" t="str">
        <f t="shared" ca="1" si="37"/>
        <v>Ok</v>
      </c>
      <c r="B461" s="53" t="str">
        <f t="shared" si="38"/>
        <v>Ok</v>
      </c>
      <c r="C461" s="53" t="str">
        <f t="shared" ca="1" si="39"/>
        <v>Ok</v>
      </c>
      <c r="D461" s="54">
        <f t="shared" si="40"/>
        <v>44599</v>
      </c>
      <c r="E461" s="196"/>
      <c r="F461" s="130">
        <v>1490</v>
      </c>
      <c r="G461" s="32" t="s">
        <v>2416</v>
      </c>
      <c r="H461" s="91" t="s">
        <v>57</v>
      </c>
      <c r="I461" s="5" t="s">
        <v>83</v>
      </c>
      <c r="J461" s="2" t="s">
        <v>84</v>
      </c>
      <c r="K461" s="6" t="s">
        <v>210</v>
      </c>
      <c r="L461" s="79" t="s">
        <v>2417</v>
      </c>
      <c r="M461" s="66"/>
      <c r="N461" s="10" t="s">
        <v>124</v>
      </c>
      <c r="O461" s="25" t="s">
        <v>97</v>
      </c>
      <c r="P461" s="55" t="s">
        <v>97</v>
      </c>
      <c r="Q461" s="55" t="s">
        <v>2418</v>
      </c>
      <c r="R461" s="86" t="s">
        <v>2419</v>
      </c>
      <c r="S461" s="56">
        <v>43889</v>
      </c>
      <c r="T461" s="56">
        <v>44595</v>
      </c>
      <c r="U461" s="174" t="s">
        <v>66</v>
      </c>
      <c r="V461" s="178" t="s">
        <v>218</v>
      </c>
      <c r="W461" s="180" t="s">
        <v>92</v>
      </c>
      <c r="X461" s="146" t="s">
        <v>79</v>
      </c>
      <c r="Y461" s="146"/>
      <c r="Z461" s="146"/>
      <c r="AA461" s="88" t="s">
        <v>2420</v>
      </c>
      <c r="AB461" s="59">
        <v>43896</v>
      </c>
      <c r="AC461" s="6">
        <v>44599</v>
      </c>
      <c r="AD461" s="67" t="s">
        <v>70</v>
      </c>
      <c r="AE461" s="61"/>
      <c r="AF461" s="6"/>
      <c r="AG461" s="6"/>
      <c r="AH461" s="9"/>
      <c r="AI461" s="6"/>
      <c r="AJ461" s="63"/>
      <c r="AK461" s="63"/>
      <c r="AL461" s="62"/>
      <c r="AM461" s="62"/>
      <c r="AN461" s="62"/>
      <c r="AO461" s="62"/>
      <c r="AP461" s="62"/>
      <c r="AQ461" s="11"/>
      <c r="AR461" s="59"/>
      <c r="AS461" s="59"/>
      <c r="AT461" s="6"/>
      <c r="AU461" s="6"/>
      <c r="AV461" s="6"/>
      <c r="AW461" s="6"/>
      <c r="AX461" s="6"/>
      <c r="AY461" s="6"/>
      <c r="AZ461" s="64"/>
      <c r="BA461" s="6"/>
      <c r="BB461" s="6"/>
      <c r="BC461" s="65"/>
    </row>
    <row r="462" spans="1:55" ht="57.6" hidden="1">
      <c r="A462" s="52" t="str">
        <f t="shared" ca="1" si="37"/>
        <v>Ok</v>
      </c>
      <c r="B462" s="53" t="str">
        <f t="shared" si="38"/>
        <v>Ok</v>
      </c>
      <c r="C462" s="53" t="str">
        <f t="shared" ca="1" si="39"/>
        <v>Ok</v>
      </c>
      <c r="D462" s="54">
        <f t="shared" si="40"/>
        <v>44638</v>
      </c>
      <c r="E462" s="196"/>
      <c r="F462" s="130">
        <v>1911</v>
      </c>
      <c r="G462" s="32" t="s">
        <v>3180</v>
      </c>
      <c r="H462" s="91" t="s">
        <v>57</v>
      </c>
      <c r="I462" s="5" t="s">
        <v>785</v>
      </c>
      <c r="J462" s="2" t="s">
        <v>308</v>
      </c>
      <c r="K462" s="6" t="s">
        <v>74</v>
      </c>
      <c r="L462" s="79" t="s">
        <v>3181</v>
      </c>
      <c r="M462" s="66"/>
      <c r="N462" s="10" t="s">
        <v>63</v>
      </c>
      <c r="O462" s="25" t="s">
        <v>3849</v>
      </c>
      <c r="P462" s="55" t="s">
        <v>88</v>
      </c>
      <c r="Q462" s="55" t="s">
        <v>835</v>
      </c>
      <c r="R462" s="86" t="s">
        <v>836</v>
      </c>
      <c r="S462" s="56">
        <v>44287</v>
      </c>
      <c r="T462" s="56">
        <v>44630</v>
      </c>
      <c r="U462" s="174" t="s">
        <v>66</v>
      </c>
      <c r="V462" s="178" t="s">
        <v>218</v>
      </c>
      <c r="W462" s="180"/>
      <c r="X462" s="146" t="s">
        <v>143</v>
      </c>
      <c r="Y462" s="146" t="s">
        <v>80</v>
      </c>
      <c r="Z462" s="146"/>
      <c r="AA462" s="88" t="s">
        <v>3182</v>
      </c>
      <c r="AB462" s="59">
        <v>44294</v>
      </c>
      <c r="AC462" s="6">
        <v>44638</v>
      </c>
      <c r="AD462" s="67" t="s">
        <v>70</v>
      </c>
      <c r="AE462" s="61"/>
      <c r="AF462" s="6"/>
      <c r="AG462" s="6"/>
      <c r="AH462" s="9"/>
      <c r="AI462" s="6"/>
      <c r="AJ462" s="63"/>
      <c r="AK462" s="63"/>
      <c r="AL462" s="62"/>
      <c r="AM462" s="62"/>
      <c r="AN462" s="62"/>
      <c r="AO462" s="62"/>
      <c r="AP462" s="62"/>
      <c r="AQ462" s="11"/>
      <c r="AR462" s="59"/>
      <c r="AS462" s="59"/>
      <c r="AT462" s="6"/>
      <c r="AU462" s="6"/>
      <c r="AV462" s="6"/>
      <c r="AW462" s="6"/>
      <c r="AX462" s="6"/>
      <c r="AY462" s="6"/>
      <c r="AZ462" s="64"/>
      <c r="BA462" s="6"/>
      <c r="BB462" s="6"/>
      <c r="BC462" s="65"/>
    </row>
    <row r="463" spans="1:55" ht="57.6" hidden="1">
      <c r="A463" s="52" t="str">
        <f t="shared" ca="1" si="37"/>
        <v>Ok</v>
      </c>
      <c r="B463" s="53" t="str">
        <f t="shared" si="38"/>
        <v>Ok</v>
      </c>
      <c r="C463" s="53" t="str">
        <f t="shared" ca="1" si="39"/>
        <v>Ok</v>
      </c>
      <c r="D463" s="54">
        <f t="shared" si="40"/>
        <v>43921</v>
      </c>
      <c r="E463" s="196"/>
      <c r="F463" s="130">
        <v>1493</v>
      </c>
      <c r="G463" s="32" t="s">
        <v>2426</v>
      </c>
      <c r="H463" s="91" t="s">
        <v>57</v>
      </c>
      <c r="I463" s="5" t="s">
        <v>334</v>
      </c>
      <c r="J463" s="2" t="s">
        <v>260</v>
      </c>
      <c r="K463" s="6" t="s">
        <v>210</v>
      </c>
      <c r="L463" s="79" t="s">
        <v>2427</v>
      </c>
      <c r="M463" s="66"/>
      <c r="N463" s="10" t="s">
        <v>124</v>
      </c>
      <c r="O463" s="25" t="s">
        <v>97</v>
      </c>
      <c r="P463" s="55" t="s">
        <v>97</v>
      </c>
      <c r="Q463" s="55" t="s">
        <v>2428</v>
      </c>
      <c r="R463" s="86" t="s">
        <v>2429</v>
      </c>
      <c r="S463" s="56">
        <v>43893</v>
      </c>
      <c r="T463" s="56">
        <v>43920</v>
      </c>
      <c r="U463" s="174" t="s">
        <v>66</v>
      </c>
      <c r="V463" s="178" t="s">
        <v>91</v>
      </c>
      <c r="W463" s="180" t="s">
        <v>237</v>
      </c>
      <c r="X463" s="146" t="s">
        <v>143</v>
      </c>
      <c r="Y463" s="146"/>
      <c r="Z463" s="146"/>
      <c r="AA463" s="88" t="s">
        <v>2430</v>
      </c>
      <c r="AB463" s="59">
        <v>43916</v>
      </c>
      <c r="AC463" s="6">
        <v>43921</v>
      </c>
      <c r="AD463" s="6" t="s">
        <v>70</v>
      </c>
      <c r="AE463" s="61"/>
      <c r="AF463" s="6"/>
      <c r="AG463" s="6"/>
      <c r="AH463" s="9"/>
      <c r="AI463" s="6"/>
      <c r="AJ463" s="63"/>
      <c r="AK463" s="63"/>
      <c r="AL463" s="62"/>
      <c r="AM463" s="62"/>
      <c r="AN463" s="62"/>
      <c r="AO463" s="62"/>
      <c r="AP463" s="62"/>
      <c r="AQ463" s="11"/>
      <c r="AR463" s="59"/>
      <c r="AS463" s="59"/>
      <c r="AT463" s="6"/>
      <c r="AU463" s="6"/>
      <c r="AV463" s="6"/>
      <c r="AW463" s="6"/>
      <c r="AX463" s="6"/>
      <c r="AY463" s="6"/>
      <c r="AZ463" s="64"/>
      <c r="BA463" s="6"/>
      <c r="BB463" s="6"/>
      <c r="BC463" s="65"/>
    </row>
    <row r="464" spans="1:55" ht="28.8" hidden="1">
      <c r="A464" s="52" t="str">
        <f t="shared" ca="1" si="37"/>
        <v>Ok</v>
      </c>
      <c r="B464" s="53" t="str">
        <f t="shared" si="38"/>
        <v>Ok</v>
      </c>
      <c r="C464" s="53" t="str">
        <f t="shared" ca="1" si="39"/>
        <v>Ok</v>
      </c>
      <c r="D464" s="54">
        <f t="shared" si="40"/>
        <v>43907</v>
      </c>
      <c r="E464" s="196"/>
      <c r="F464" s="130">
        <v>1496</v>
      </c>
      <c r="G464" s="32" t="s">
        <v>2431</v>
      </c>
      <c r="H464" s="91" t="s">
        <v>57</v>
      </c>
      <c r="I464" s="5" t="s">
        <v>58</v>
      </c>
      <c r="J464" s="2" t="s">
        <v>59</v>
      </c>
      <c r="K464" s="6" t="s">
        <v>74</v>
      </c>
      <c r="L464" s="79" t="s">
        <v>2432</v>
      </c>
      <c r="M464" s="66"/>
      <c r="N464" s="10" t="s">
        <v>124</v>
      </c>
      <c r="O464" s="25" t="s">
        <v>97</v>
      </c>
      <c r="P464" s="55" t="s">
        <v>97</v>
      </c>
      <c r="Q464" s="55" t="s">
        <v>2433</v>
      </c>
      <c r="R464" s="86" t="s">
        <v>2434</v>
      </c>
      <c r="S464" s="56">
        <v>43895</v>
      </c>
      <c r="T464" s="56">
        <v>43906</v>
      </c>
      <c r="U464" s="174" t="s">
        <v>66</v>
      </c>
      <c r="V464" s="178" t="s">
        <v>67</v>
      </c>
      <c r="W464" s="180"/>
      <c r="X464" s="146" t="s">
        <v>79</v>
      </c>
      <c r="Y464" s="146"/>
      <c r="Z464" s="146"/>
      <c r="AA464" s="88" t="s">
        <v>2435</v>
      </c>
      <c r="AB464" s="59">
        <v>43902</v>
      </c>
      <c r="AC464" s="6">
        <v>43907</v>
      </c>
      <c r="AD464" s="6" t="s">
        <v>70</v>
      </c>
      <c r="AE464" s="61"/>
      <c r="AF464" s="6"/>
      <c r="AG464" s="6"/>
      <c r="AH464" s="9"/>
      <c r="AI464" s="6"/>
      <c r="AJ464" s="63"/>
      <c r="AK464" s="63"/>
      <c r="AL464" s="62"/>
      <c r="AM464" s="62"/>
      <c r="AN464" s="62"/>
      <c r="AO464" s="62"/>
      <c r="AP464" s="62"/>
      <c r="AQ464" s="11"/>
      <c r="AR464" s="59"/>
      <c r="AS464" s="59"/>
      <c r="AT464" s="6"/>
      <c r="AU464" s="6"/>
      <c r="AV464" s="6"/>
      <c r="AW464" s="6"/>
      <c r="AX464" s="6"/>
      <c r="AY464" s="6"/>
      <c r="AZ464" s="64"/>
      <c r="BA464" s="6"/>
      <c r="BB464" s="6"/>
      <c r="BC464" s="65"/>
    </row>
    <row r="465" spans="1:55" ht="28.8" hidden="1">
      <c r="A465" s="52" t="str">
        <f t="shared" ca="1" si="37"/>
        <v>Ok</v>
      </c>
      <c r="B465" s="53" t="str">
        <f t="shared" si="38"/>
        <v>Ok</v>
      </c>
      <c r="C465" s="53" t="str">
        <f t="shared" ca="1" si="39"/>
        <v>Ok</v>
      </c>
      <c r="D465" s="54">
        <f t="shared" si="40"/>
        <v>43921</v>
      </c>
      <c r="E465" s="196"/>
      <c r="F465" s="130">
        <v>1505</v>
      </c>
      <c r="G465" s="32" t="s">
        <v>2436</v>
      </c>
      <c r="H465" s="91" t="s">
        <v>57</v>
      </c>
      <c r="I465" s="5" t="s">
        <v>2437</v>
      </c>
      <c r="J465" s="2" t="s">
        <v>308</v>
      </c>
      <c r="K465" s="6" t="s">
        <v>105</v>
      </c>
      <c r="L465" s="79" t="s">
        <v>2438</v>
      </c>
      <c r="M465" s="66"/>
      <c r="N465" s="10" t="s">
        <v>124</v>
      </c>
      <c r="O465" s="25" t="s">
        <v>2439</v>
      </c>
      <c r="P465" s="55" t="s">
        <v>88</v>
      </c>
      <c r="Q465" s="55" t="s">
        <v>2440</v>
      </c>
      <c r="R465" s="86" t="s">
        <v>2441</v>
      </c>
      <c r="S465" s="56">
        <v>43913</v>
      </c>
      <c r="T465" s="56">
        <v>43921</v>
      </c>
      <c r="U465" s="174" t="s">
        <v>66</v>
      </c>
      <c r="V465" s="178" t="s">
        <v>67</v>
      </c>
      <c r="W465" s="180"/>
      <c r="X465" s="146" t="s">
        <v>168</v>
      </c>
      <c r="Y465" s="146"/>
      <c r="Z465" s="146"/>
      <c r="AA465" s="88" t="s">
        <v>2442</v>
      </c>
      <c r="AB465" s="59">
        <v>43916</v>
      </c>
      <c r="AC465" s="6">
        <v>43921</v>
      </c>
      <c r="AD465" s="6" t="s">
        <v>70</v>
      </c>
      <c r="AE465" s="61"/>
      <c r="AF465" s="6"/>
      <c r="AG465" s="6"/>
      <c r="AH465" s="9"/>
      <c r="AI465" s="6"/>
      <c r="AJ465" s="63"/>
      <c r="AK465" s="63"/>
      <c r="AL465" s="62"/>
      <c r="AM465" s="62"/>
      <c r="AN465" s="62"/>
      <c r="AO465" s="62"/>
      <c r="AP465" s="62"/>
      <c r="AQ465" s="11"/>
      <c r="AR465" s="59"/>
      <c r="AS465" s="59"/>
      <c r="AT465" s="6"/>
      <c r="AU465" s="6"/>
      <c r="AV465" s="6"/>
      <c r="AW465" s="6"/>
      <c r="AX465" s="6"/>
      <c r="AY465" s="6"/>
      <c r="AZ465" s="64"/>
      <c r="BA465" s="6"/>
      <c r="BB465" s="6"/>
      <c r="BC465" s="65"/>
    </row>
    <row r="466" spans="1:55" ht="158.4" hidden="1">
      <c r="A466" s="52" t="str">
        <f t="shared" ca="1" si="37"/>
        <v>Ok</v>
      </c>
      <c r="B466" s="53" t="str">
        <f t="shared" si="38"/>
        <v>Ok</v>
      </c>
      <c r="C466" s="53" t="str">
        <f t="shared" ca="1" si="39"/>
        <v>Ok</v>
      </c>
      <c r="D466" s="54">
        <f t="shared" si="40"/>
        <v>44956</v>
      </c>
      <c r="E466" s="196"/>
      <c r="F466" s="130">
        <v>1506</v>
      </c>
      <c r="G466" s="32" t="s">
        <v>5123</v>
      </c>
      <c r="H466" s="91" t="s">
        <v>57</v>
      </c>
      <c r="I466" s="5" t="s">
        <v>58</v>
      </c>
      <c r="J466" s="2" t="s">
        <v>59</v>
      </c>
      <c r="K466" s="6" t="s">
        <v>105</v>
      </c>
      <c r="L466" s="79" t="s">
        <v>5124</v>
      </c>
      <c r="M466" s="66"/>
      <c r="N466" s="10" t="s">
        <v>124</v>
      </c>
      <c r="O466" s="25" t="s">
        <v>2439</v>
      </c>
      <c r="P466" s="55" t="s">
        <v>88</v>
      </c>
      <c r="Q466" s="55" t="s">
        <v>1163</v>
      </c>
      <c r="R466" s="86" t="s">
        <v>1165</v>
      </c>
      <c r="S466" s="56">
        <v>43913</v>
      </c>
      <c r="T466" s="56">
        <v>44956</v>
      </c>
      <c r="U466" s="174" t="s">
        <v>66</v>
      </c>
      <c r="V466" s="178" t="s">
        <v>218</v>
      </c>
      <c r="W466" s="180"/>
      <c r="X466" s="146" t="s">
        <v>1056</v>
      </c>
      <c r="Y466" s="146"/>
      <c r="Z466" s="146"/>
      <c r="AA466" s="88" t="s">
        <v>5154</v>
      </c>
      <c r="AB466" s="59">
        <v>43916</v>
      </c>
      <c r="AC466" s="6">
        <v>44956</v>
      </c>
      <c r="AD466" s="67" t="s">
        <v>70</v>
      </c>
      <c r="AE466" s="61"/>
      <c r="AF466" s="6"/>
      <c r="AG466" s="6"/>
      <c r="AH466" s="9"/>
      <c r="AI466" s="6"/>
      <c r="AJ466" s="63"/>
      <c r="AK466" s="63"/>
      <c r="AL466" s="62"/>
      <c r="AM466" s="62"/>
      <c r="AN466" s="62"/>
      <c r="AO466" s="62"/>
      <c r="AP466" s="62"/>
      <c r="AQ466" s="11"/>
      <c r="AR466" s="59"/>
      <c r="AS466" s="59"/>
      <c r="AT466" s="6"/>
      <c r="AU466" s="6"/>
      <c r="AV466" s="6"/>
      <c r="AW466" s="6"/>
      <c r="AX466" s="6"/>
      <c r="AY466" s="6"/>
      <c r="AZ466" s="64"/>
      <c r="BA466" s="6"/>
      <c r="BB466" s="6"/>
      <c r="BC466" s="65"/>
    </row>
    <row r="467" spans="1:55" ht="28.8" hidden="1">
      <c r="A467" s="52" t="str">
        <f t="shared" ca="1" si="37"/>
        <v>Ok</v>
      </c>
      <c r="B467" s="53" t="str">
        <f t="shared" si="38"/>
        <v>Ok</v>
      </c>
      <c r="C467" s="53" t="str">
        <f t="shared" ca="1" si="39"/>
        <v>Ok</v>
      </c>
      <c r="D467" s="54">
        <f t="shared" si="40"/>
        <v>43942</v>
      </c>
      <c r="E467" s="196"/>
      <c r="F467" s="130">
        <v>1510</v>
      </c>
      <c r="G467" s="32" t="s">
        <v>2443</v>
      </c>
      <c r="H467" s="91" t="s">
        <v>57</v>
      </c>
      <c r="I467" s="5" t="s">
        <v>588</v>
      </c>
      <c r="J467" s="2" t="s">
        <v>506</v>
      </c>
      <c r="K467" s="6" t="s">
        <v>105</v>
      </c>
      <c r="L467" s="79" t="s">
        <v>2444</v>
      </c>
      <c r="M467" s="66"/>
      <c r="N467" s="10" t="s">
        <v>124</v>
      </c>
      <c r="O467" s="25" t="s">
        <v>97</v>
      </c>
      <c r="P467" s="55" t="s">
        <v>97</v>
      </c>
      <c r="Q467" s="55" t="s">
        <v>2445</v>
      </c>
      <c r="R467" s="86" t="s">
        <v>2446</v>
      </c>
      <c r="S467" s="56">
        <v>43921</v>
      </c>
      <c r="T467" s="56">
        <v>43942</v>
      </c>
      <c r="U467" s="174" t="s">
        <v>66</v>
      </c>
      <c r="V467" s="178" t="s">
        <v>67</v>
      </c>
      <c r="W467" s="180"/>
      <c r="X467" s="146" t="s">
        <v>168</v>
      </c>
      <c r="Y467" s="146"/>
      <c r="Z467" s="146"/>
      <c r="AA467" s="88" t="s">
        <v>2447</v>
      </c>
      <c r="AB467" s="59">
        <v>43923</v>
      </c>
      <c r="AC467" s="6">
        <v>43942</v>
      </c>
      <c r="AD467" s="6" t="s">
        <v>70</v>
      </c>
      <c r="AE467" s="61"/>
      <c r="AF467" s="6"/>
      <c r="AG467" s="6"/>
      <c r="AH467" s="9"/>
      <c r="AI467" s="6"/>
      <c r="AJ467" s="63"/>
      <c r="AK467" s="63"/>
      <c r="AL467" s="62"/>
      <c r="AM467" s="62"/>
      <c r="AN467" s="62"/>
      <c r="AO467" s="62"/>
      <c r="AP467" s="62"/>
      <c r="AQ467" s="11"/>
      <c r="AR467" s="59"/>
      <c r="AS467" s="59"/>
      <c r="AT467" s="6"/>
      <c r="AU467" s="6"/>
      <c r="AV467" s="6"/>
      <c r="AW467" s="6"/>
      <c r="AX467" s="6"/>
      <c r="AY467" s="6"/>
      <c r="AZ467" s="64"/>
      <c r="BA467" s="6"/>
      <c r="BB467" s="6"/>
      <c r="BC467" s="65"/>
    </row>
    <row r="468" spans="1:55" ht="72" hidden="1">
      <c r="A468" s="52" t="str">
        <f t="shared" ca="1" si="37"/>
        <v>Ok</v>
      </c>
      <c r="B468" s="53" t="str">
        <f t="shared" si="38"/>
        <v>Ok</v>
      </c>
      <c r="C468" s="53" t="str">
        <f t="shared" ca="1" si="39"/>
        <v>Ok</v>
      </c>
      <c r="D468" s="54">
        <f t="shared" si="40"/>
        <v>44638</v>
      </c>
      <c r="E468" s="196"/>
      <c r="F468" s="130">
        <v>1954</v>
      </c>
      <c r="G468" s="32" t="s">
        <v>3273</v>
      </c>
      <c r="H468" s="91" t="s">
        <v>57</v>
      </c>
      <c r="I468" s="5" t="s">
        <v>58</v>
      </c>
      <c r="J468" s="2" t="s">
        <v>59</v>
      </c>
      <c r="K468" s="6" t="s">
        <v>255</v>
      </c>
      <c r="L468" s="79" t="s">
        <v>3274</v>
      </c>
      <c r="M468" s="66"/>
      <c r="N468" s="10" t="s">
        <v>63</v>
      </c>
      <c r="O468" s="25" t="s">
        <v>374</v>
      </c>
      <c r="P468" s="55" t="s">
        <v>165</v>
      </c>
      <c r="Q468" s="55" t="s">
        <v>3275</v>
      </c>
      <c r="R468" s="86" t="s">
        <v>3276</v>
      </c>
      <c r="S468" s="56">
        <v>44333</v>
      </c>
      <c r="T468" s="56">
        <v>44630</v>
      </c>
      <c r="U468" s="174" t="s">
        <v>66</v>
      </c>
      <c r="V468" s="178" t="s">
        <v>218</v>
      </c>
      <c r="W468" s="180"/>
      <c r="X468" s="146" t="s">
        <v>365</v>
      </c>
      <c r="Y468" s="146" t="s">
        <v>80</v>
      </c>
      <c r="Z468" s="146"/>
      <c r="AA468" s="88" t="s">
        <v>3277</v>
      </c>
      <c r="AB468" s="59">
        <v>44337</v>
      </c>
      <c r="AC468" s="6">
        <v>44638</v>
      </c>
      <c r="AD468" s="6" t="s">
        <v>70</v>
      </c>
      <c r="AE468" s="61"/>
      <c r="AF468" s="6"/>
      <c r="AG468" s="6"/>
      <c r="AH468" s="9"/>
      <c r="AI468" s="6"/>
      <c r="AJ468" s="63"/>
      <c r="AK468" s="63"/>
      <c r="AL468" s="62"/>
      <c r="AM468" s="62"/>
      <c r="AN468" s="62"/>
      <c r="AO468" s="62"/>
      <c r="AP468" s="62"/>
      <c r="AQ468" s="11"/>
      <c r="AR468" s="59"/>
      <c r="AS468" s="59"/>
      <c r="AT468" s="6"/>
      <c r="AU468" s="6"/>
      <c r="AV468" s="6"/>
      <c r="AW468" s="6"/>
      <c r="AX468" s="6"/>
      <c r="AY468" s="6"/>
      <c r="AZ468" s="64"/>
      <c r="BA468" s="6"/>
      <c r="BB468" s="6"/>
      <c r="BC468" s="65"/>
    </row>
    <row r="469" spans="1:55" ht="57.6" hidden="1">
      <c r="A469" s="52" t="str">
        <f t="shared" ca="1" si="37"/>
        <v>Ok</v>
      </c>
      <c r="B469" s="53" t="str">
        <f t="shared" si="38"/>
        <v>Ok</v>
      </c>
      <c r="C469" s="53" t="str">
        <f t="shared" ca="1" si="39"/>
        <v>Ok</v>
      </c>
      <c r="D469" s="54">
        <f t="shared" si="40"/>
        <v>43942</v>
      </c>
      <c r="E469" s="196"/>
      <c r="F469" s="130">
        <v>1513</v>
      </c>
      <c r="G469" s="32" t="s">
        <v>2453</v>
      </c>
      <c r="H469" s="91" t="s">
        <v>57</v>
      </c>
      <c r="I469" s="5" t="s">
        <v>505</v>
      </c>
      <c r="J469" s="2" t="s">
        <v>506</v>
      </c>
      <c r="K469" s="6" t="s">
        <v>105</v>
      </c>
      <c r="L469" s="79" t="s">
        <v>2454</v>
      </c>
      <c r="M469" s="66"/>
      <c r="N469" s="10" t="s">
        <v>124</v>
      </c>
      <c r="O469" s="25" t="s">
        <v>473</v>
      </c>
      <c r="P469" s="55" t="s">
        <v>88</v>
      </c>
      <c r="Q469" s="55" t="s">
        <v>474</v>
      </c>
      <c r="R469" s="86" t="s">
        <v>475</v>
      </c>
      <c r="S469" s="56">
        <v>43928</v>
      </c>
      <c r="T469" s="56">
        <v>43942</v>
      </c>
      <c r="U469" s="174" t="s">
        <v>66</v>
      </c>
      <c r="V469" s="178" t="s">
        <v>67</v>
      </c>
      <c r="W469" s="180"/>
      <c r="X469" s="146" t="s">
        <v>143</v>
      </c>
      <c r="Y469" s="146"/>
      <c r="Z469" s="146"/>
      <c r="AA469" s="88" t="s">
        <v>2455</v>
      </c>
      <c r="AB469" s="59">
        <v>43930</v>
      </c>
      <c r="AC469" s="6">
        <v>43942</v>
      </c>
      <c r="AD469" s="6" t="s">
        <v>70</v>
      </c>
      <c r="AE469" s="61"/>
      <c r="AF469" s="6"/>
      <c r="AG469" s="6"/>
      <c r="AH469" s="9"/>
      <c r="AI469" s="6"/>
      <c r="AJ469" s="63"/>
      <c r="AK469" s="63"/>
      <c r="AL469" s="62"/>
      <c r="AM469" s="62"/>
      <c r="AN469" s="62"/>
      <c r="AO469" s="62"/>
      <c r="AP469" s="62"/>
      <c r="AQ469" s="11"/>
      <c r="AR469" s="59"/>
      <c r="AS469" s="59"/>
      <c r="AT469" s="6"/>
      <c r="AU469" s="6"/>
      <c r="AV469" s="6"/>
      <c r="AW469" s="6"/>
      <c r="AX469" s="6"/>
      <c r="AY469" s="6"/>
      <c r="AZ469" s="64"/>
      <c r="BA469" s="6"/>
      <c r="BB469" s="6"/>
      <c r="BC469" s="65"/>
    </row>
    <row r="470" spans="1:55" ht="115.2" hidden="1">
      <c r="A470" s="52" t="str">
        <f t="shared" ca="1" si="37"/>
        <v>Ok</v>
      </c>
      <c r="B470" s="53" t="str">
        <f t="shared" si="38"/>
        <v>Ok</v>
      </c>
      <c r="C470" s="53" t="str">
        <f t="shared" ca="1" si="39"/>
        <v>Ok</v>
      </c>
      <c r="D470" s="54">
        <f t="shared" si="40"/>
        <v>44638</v>
      </c>
      <c r="E470" s="196"/>
      <c r="F470" s="131">
        <v>2272</v>
      </c>
      <c r="G470" s="33" t="s">
        <v>3887</v>
      </c>
      <c r="H470" s="91" t="s">
        <v>57</v>
      </c>
      <c r="I470" s="201" t="s">
        <v>146</v>
      </c>
      <c r="J470" s="201" t="s">
        <v>59</v>
      </c>
      <c r="K470" s="6" t="s">
        <v>74</v>
      </c>
      <c r="L470" s="127" t="s">
        <v>3888</v>
      </c>
      <c r="M470" s="68"/>
      <c r="N470" s="10" t="s">
        <v>63</v>
      </c>
      <c r="O470" s="25" t="s">
        <v>97</v>
      </c>
      <c r="P470" s="55" t="s">
        <v>97</v>
      </c>
      <c r="Q470" s="55" t="s">
        <v>3889</v>
      </c>
      <c r="R470" s="86" t="s">
        <v>3890</v>
      </c>
      <c r="S470" s="56">
        <v>44580</v>
      </c>
      <c r="T470" s="56">
        <v>44637</v>
      </c>
      <c r="U470" s="175" t="s">
        <v>66</v>
      </c>
      <c r="V470" s="197" t="s">
        <v>218</v>
      </c>
      <c r="W470" s="181"/>
      <c r="X470" s="147" t="s">
        <v>1056</v>
      </c>
      <c r="Y470" s="147"/>
      <c r="Z470" s="147"/>
      <c r="AA470" s="89" t="s">
        <v>3891</v>
      </c>
      <c r="AB470" s="59">
        <v>44580</v>
      </c>
      <c r="AC470" s="6">
        <v>44638</v>
      </c>
      <c r="AD470" s="67" t="s">
        <v>70</v>
      </c>
      <c r="AE470" s="71"/>
      <c r="AF470" s="67"/>
      <c r="AG470" s="67"/>
      <c r="AH470" s="128"/>
      <c r="AI470" s="67"/>
      <c r="AJ470" s="73"/>
      <c r="AK470" s="73"/>
      <c r="AL470" s="72"/>
      <c r="AM470" s="72"/>
      <c r="AN470" s="72"/>
      <c r="AO470" s="72"/>
      <c r="AP470" s="72"/>
      <c r="AQ470" s="12"/>
      <c r="AR470" s="70"/>
      <c r="AS470" s="70"/>
      <c r="AT470" s="67"/>
      <c r="AU470" s="67"/>
      <c r="AV470" s="67"/>
      <c r="AW470" s="67"/>
      <c r="AX470" s="67"/>
      <c r="AY470" s="67"/>
      <c r="AZ470" s="74"/>
      <c r="BA470" s="67"/>
      <c r="BB470" s="67"/>
      <c r="BC470" s="75"/>
    </row>
    <row r="471" spans="1:55" ht="28.8" hidden="1">
      <c r="A471" s="52" t="str">
        <f t="shared" ca="1" si="37"/>
        <v>Ok</v>
      </c>
      <c r="B471" s="53" t="str">
        <f t="shared" si="38"/>
        <v>Ok</v>
      </c>
      <c r="C471" s="53" t="str">
        <f t="shared" ca="1" si="39"/>
        <v>Ok</v>
      </c>
      <c r="D471" s="54">
        <f t="shared" si="40"/>
        <v>44218</v>
      </c>
      <c r="E471" s="196"/>
      <c r="F471" s="130">
        <v>1516</v>
      </c>
      <c r="G471" s="32" t="s">
        <v>2462</v>
      </c>
      <c r="H471" s="91" t="s">
        <v>57</v>
      </c>
      <c r="I471" s="5" t="s">
        <v>267</v>
      </c>
      <c r="J471" s="2" t="s">
        <v>122</v>
      </c>
      <c r="K471" s="6" t="s">
        <v>105</v>
      </c>
      <c r="L471" s="79" t="s">
        <v>2463</v>
      </c>
      <c r="M471" s="66"/>
      <c r="N471" s="10" t="s">
        <v>124</v>
      </c>
      <c r="O471" s="25" t="s">
        <v>97</v>
      </c>
      <c r="P471" s="55" t="s">
        <v>97</v>
      </c>
      <c r="Q471" s="55" t="s">
        <v>2464</v>
      </c>
      <c r="R471" s="86" t="s">
        <v>2465</v>
      </c>
      <c r="S471" s="56">
        <v>43941</v>
      </c>
      <c r="T471" s="56">
        <v>44216</v>
      </c>
      <c r="U471" s="174" t="s">
        <v>66</v>
      </c>
      <c r="V471" s="178" t="s">
        <v>67</v>
      </c>
      <c r="W471" s="180"/>
      <c r="X471" s="146" t="s">
        <v>143</v>
      </c>
      <c r="Y471" s="146"/>
      <c r="Z471" s="146"/>
      <c r="AA471" s="88" t="s">
        <v>2466</v>
      </c>
      <c r="AB471" s="59">
        <v>43944</v>
      </c>
      <c r="AC471" s="6">
        <v>44218</v>
      </c>
      <c r="AD471" s="6" t="s">
        <v>70</v>
      </c>
      <c r="AE471" s="61"/>
      <c r="AF471" s="6"/>
      <c r="AG471" s="6"/>
      <c r="AH471" s="9"/>
      <c r="AI471" s="6"/>
      <c r="AJ471" s="63"/>
      <c r="AK471" s="63"/>
      <c r="AL471" s="62"/>
      <c r="AM471" s="62"/>
      <c r="AN471" s="62"/>
      <c r="AO471" s="62"/>
      <c r="AP471" s="62"/>
      <c r="AQ471" s="11"/>
      <c r="AR471" s="59"/>
      <c r="AS471" s="59"/>
      <c r="AT471" s="6"/>
      <c r="AU471" s="6"/>
      <c r="AV471" s="6"/>
      <c r="AW471" s="6"/>
      <c r="AX471" s="6"/>
      <c r="AY471" s="6"/>
      <c r="AZ471" s="64"/>
      <c r="BA471" s="6"/>
      <c r="BB471" s="6"/>
      <c r="BC471" s="65"/>
    </row>
    <row r="472" spans="1:55" ht="43.2" hidden="1">
      <c r="A472" s="52" t="str">
        <f t="shared" ca="1" si="37"/>
        <v>Ok</v>
      </c>
      <c r="B472" s="53" t="str">
        <f t="shared" si="38"/>
        <v>Ok</v>
      </c>
      <c r="C472" s="53" t="str">
        <f t="shared" ca="1" si="39"/>
        <v>Ok</v>
      </c>
      <c r="D472" s="54">
        <f t="shared" si="40"/>
        <v>44020</v>
      </c>
      <c r="E472" s="196"/>
      <c r="F472" s="130">
        <v>1518</v>
      </c>
      <c r="G472" s="32" t="s">
        <v>2467</v>
      </c>
      <c r="H472" s="91" t="s">
        <v>57</v>
      </c>
      <c r="I472" s="5" t="s">
        <v>1945</v>
      </c>
      <c r="J472" s="2" t="s">
        <v>625</v>
      </c>
      <c r="K472" s="6" t="s">
        <v>261</v>
      </c>
      <c r="L472" s="79" t="s">
        <v>2468</v>
      </c>
      <c r="M472" s="66"/>
      <c r="N472" s="10" t="s">
        <v>124</v>
      </c>
      <c r="O472" s="25" t="s">
        <v>2469</v>
      </c>
      <c r="P472" s="55" t="s">
        <v>165</v>
      </c>
      <c r="Q472" s="55" t="s">
        <v>2470</v>
      </c>
      <c r="R472" s="86" t="s">
        <v>2471</v>
      </c>
      <c r="S472" s="56">
        <v>43945</v>
      </c>
      <c r="T472" s="56">
        <v>43959</v>
      </c>
      <c r="U472" s="174" t="s">
        <v>66</v>
      </c>
      <c r="V472" s="178" t="s">
        <v>67</v>
      </c>
      <c r="W472" s="180"/>
      <c r="X472" s="146" t="s">
        <v>143</v>
      </c>
      <c r="Y472" s="146"/>
      <c r="Z472" s="146"/>
      <c r="AA472" s="88" t="s">
        <v>2472</v>
      </c>
      <c r="AB472" s="59">
        <v>43951</v>
      </c>
      <c r="AC472" s="6">
        <v>44020</v>
      </c>
      <c r="AD472" s="6" t="s">
        <v>70</v>
      </c>
      <c r="AE472" s="61"/>
      <c r="AF472" s="6"/>
      <c r="AG472" s="6"/>
      <c r="AH472" s="9"/>
      <c r="AI472" s="6"/>
      <c r="AJ472" s="63"/>
      <c r="AK472" s="63"/>
      <c r="AL472" s="62"/>
      <c r="AM472" s="62"/>
      <c r="AN472" s="62"/>
      <c r="AO472" s="62"/>
      <c r="AP472" s="62"/>
      <c r="AQ472" s="11"/>
      <c r="AR472" s="59"/>
      <c r="AS472" s="59"/>
      <c r="AT472" s="6"/>
      <c r="AU472" s="6"/>
      <c r="AV472" s="6"/>
      <c r="AW472" s="6"/>
      <c r="AX472" s="6"/>
      <c r="AY472" s="6"/>
      <c r="AZ472" s="64"/>
      <c r="BA472" s="6"/>
      <c r="BB472" s="6"/>
      <c r="BC472" s="65"/>
    </row>
    <row r="473" spans="1:55" ht="244.8" hidden="1">
      <c r="A473" s="52" t="str">
        <f t="shared" ca="1" si="37"/>
        <v>Ok</v>
      </c>
      <c r="B473" s="53" t="str">
        <f t="shared" si="38"/>
        <v>Ok</v>
      </c>
      <c r="C473" s="53" t="str">
        <f t="shared" ca="1" si="39"/>
        <v>Ok</v>
      </c>
      <c r="D473" s="54">
        <f t="shared" si="40"/>
        <v>45446</v>
      </c>
      <c r="E473" s="196"/>
      <c r="F473" s="131">
        <v>2338</v>
      </c>
      <c r="G473" s="313" t="s">
        <v>4002</v>
      </c>
      <c r="H473" s="91" t="s">
        <v>57</v>
      </c>
      <c r="I473" s="171" t="s">
        <v>3693</v>
      </c>
      <c r="J473" s="201" t="s">
        <v>73</v>
      </c>
      <c r="K473" s="67" t="s">
        <v>545</v>
      </c>
      <c r="L473" s="332" t="s">
        <v>6902</v>
      </c>
      <c r="M473" s="338"/>
      <c r="N473" s="10" t="s">
        <v>124</v>
      </c>
      <c r="O473" s="344" t="s">
        <v>4003</v>
      </c>
      <c r="P473" s="77" t="s">
        <v>245</v>
      </c>
      <c r="Q473" s="55" t="s">
        <v>4004</v>
      </c>
      <c r="R473" s="357" t="s">
        <v>4005</v>
      </c>
      <c r="S473" s="69">
        <v>44622</v>
      </c>
      <c r="T473" s="69">
        <v>45446</v>
      </c>
      <c r="U473" s="175" t="s">
        <v>66</v>
      </c>
      <c r="V473" s="197" t="s">
        <v>218</v>
      </c>
      <c r="W473" s="181"/>
      <c r="X473" s="147" t="s">
        <v>168</v>
      </c>
      <c r="Y473" s="147"/>
      <c r="Z473" s="147"/>
      <c r="AA473" s="89" t="s">
        <v>7049</v>
      </c>
      <c r="AB473" s="59">
        <v>44622</v>
      </c>
      <c r="AC473" s="67">
        <v>45446</v>
      </c>
      <c r="AD473" s="67" t="s">
        <v>70</v>
      </c>
      <c r="AE473" s="71"/>
      <c r="AF473" s="67"/>
      <c r="AG473" s="67"/>
      <c r="AH473" s="128"/>
      <c r="AI473" s="67"/>
      <c r="AJ473" s="73"/>
      <c r="AK473" s="73"/>
      <c r="AL473" s="72"/>
      <c r="AM473" s="72"/>
      <c r="AN473" s="72"/>
      <c r="AO473" s="72"/>
      <c r="AP473" s="72"/>
      <c r="AQ473" s="12"/>
      <c r="AR473" s="70"/>
      <c r="AS473" s="70"/>
      <c r="AT473" s="67"/>
      <c r="AU473" s="67"/>
      <c r="AV473" s="67"/>
      <c r="AW473" s="67"/>
      <c r="AX473" s="67"/>
      <c r="AY473" s="67"/>
      <c r="AZ473" s="74"/>
      <c r="BA473" s="67"/>
      <c r="BB473" s="67"/>
      <c r="BC473" s="75"/>
    </row>
    <row r="474" spans="1:55" ht="143.55000000000001" customHeight="1">
      <c r="A474" s="52" t="str">
        <f t="shared" ca="1" si="37"/>
        <v>Ok</v>
      </c>
      <c r="B474" s="53" t="str">
        <f t="shared" si="38"/>
        <v>Ok</v>
      </c>
      <c r="C474" s="53" t="str">
        <f t="shared" ca="1" si="39"/>
        <v>Ok</v>
      </c>
      <c r="D474" s="54">
        <f t="shared" si="40"/>
        <v>45726</v>
      </c>
      <c r="E474" s="196"/>
      <c r="F474" s="131">
        <v>1521</v>
      </c>
      <c r="G474" s="33" t="s">
        <v>2479</v>
      </c>
      <c r="H474" s="139" t="s">
        <v>57</v>
      </c>
      <c r="I474" s="19" t="s">
        <v>334</v>
      </c>
      <c r="J474" s="201" t="s">
        <v>260</v>
      </c>
      <c r="K474" s="67" t="s">
        <v>545</v>
      </c>
      <c r="L474" s="127" t="s">
        <v>2480</v>
      </c>
      <c r="M474" s="68"/>
      <c r="N474" s="140" t="s">
        <v>63</v>
      </c>
      <c r="O474" s="76" t="s">
        <v>933</v>
      </c>
      <c r="P474" s="77" t="s">
        <v>165</v>
      </c>
      <c r="Q474" s="77" t="s">
        <v>2481</v>
      </c>
      <c r="R474" s="204" t="s">
        <v>2482</v>
      </c>
      <c r="S474" s="69">
        <v>43949</v>
      </c>
      <c r="T474" s="461">
        <v>45709</v>
      </c>
      <c r="U474" s="462" t="s">
        <v>295</v>
      </c>
      <c r="V474" s="463" t="s">
        <v>218</v>
      </c>
      <c r="W474" s="464"/>
      <c r="X474" s="465"/>
      <c r="Y474" s="465"/>
      <c r="Z474" s="465"/>
      <c r="AA474" s="466" t="s">
        <v>8721</v>
      </c>
      <c r="AB474" s="70">
        <v>43951</v>
      </c>
      <c r="AC474" s="67">
        <v>45726</v>
      </c>
      <c r="AD474" s="67" t="s">
        <v>112</v>
      </c>
      <c r="AE474" s="71" t="s">
        <v>283</v>
      </c>
      <c r="AF474" s="67" t="s">
        <v>284</v>
      </c>
      <c r="AG474" s="67" t="s">
        <v>114</v>
      </c>
      <c r="AH474" s="67" t="s">
        <v>114</v>
      </c>
      <c r="AI474" s="67">
        <v>44356</v>
      </c>
      <c r="AJ474" s="73">
        <v>44358</v>
      </c>
      <c r="AK474" s="73" t="s">
        <v>2483</v>
      </c>
      <c r="AL474" s="72" t="s">
        <v>114</v>
      </c>
      <c r="AM474" s="72" t="s">
        <v>114</v>
      </c>
      <c r="AN474" s="72" t="s">
        <v>114</v>
      </c>
      <c r="AO474" s="72" t="s">
        <v>114</v>
      </c>
      <c r="AP474" s="72" t="s">
        <v>114</v>
      </c>
      <c r="AQ474" s="142" t="s">
        <v>6350</v>
      </c>
      <c r="AR474" s="70">
        <v>44392</v>
      </c>
      <c r="AS474" s="70">
        <v>44412</v>
      </c>
      <c r="AT474" s="72" t="s">
        <v>117</v>
      </c>
      <c r="AU474" s="72" t="s">
        <v>117</v>
      </c>
      <c r="AV474" s="67">
        <v>44405</v>
      </c>
      <c r="AW474" s="67">
        <v>44413</v>
      </c>
      <c r="AX474" s="67" t="s">
        <v>117</v>
      </c>
      <c r="AY474" s="67">
        <v>44414</v>
      </c>
      <c r="AZ474" s="67">
        <v>44446</v>
      </c>
      <c r="BA474" s="412">
        <v>4500000</v>
      </c>
      <c r="BB474" s="412">
        <v>9100000</v>
      </c>
      <c r="BC474" s="75" t="s">
        <v>2484</v>
      </c>
    </row>
    <row r="475" spans="1:55" ht="28.8" hidden="1">
      <c r="A475" s="52" t="str">
        <f t="shared" ca="1" si="37"/>
        <v>Ok</v>
      </c>
      <c r="B475" s="53" t="str">
        <f t="shared" si="38"/>
        <v>Ok</v>
      </c>
      <c r="C475" s="53" t="str">
        <f t="shared" ca="1" si="39"/>
        <v>Ok</v>
      </c>
      <c r="D475" s="54">
        <f t="shared" si="40"/>
        <v>43977</v>
      </c>
      <c r="E475" s="196"/>
      <c r="F475" s="130">
        <v>1527</v>
      </c>
      <c r="G475" s="32" t="s">
        <v>2485</v>
      </c>
      <c r="H475" s="91" t="s">
        <v>57</v>
      </c>
      <c r="I475" s="5" t="s">
        <v>2486</v>
      </c>
      <c r="J475" s="2" t="s">
        <v>437</v>
      </c>
      <c r="K475" s="6" t="s">
        <v>74</v>
      </c>
      <c r="L475" s="79" t="s">
        <v>2487</v>
      </c>
      <c r="M475" s="66"/>
      <c r="N475" s="10" t="s">
        <v>124</v>
      </c>
      <c r="O475" s="25" t="s">
        <v>2488</v>
      </c>
      <c r="P475" s="55" t="s">
        <v>165</v>
      </c>
      <c r="Q475" s="55" t="s">
        <v>2489</v>
      </c>
      <c r="R475" s="86" t="s">
        <v>2490</v>
      </c>
      <c r="S475" s="56">
        <v>43589</v>
      </c>
      <c r="T475" s="56">
        <v>43971</v>
      </c>
      <c r="U475" s="174" t="s">
        <v>66</v>
      </c>
      <c r="V475" s="178" t="s">
        <v>67</v>
      </c>
      <c r="W475" s="180"/>
      <c r="X475" s="146" t="s">
        <v>79</v>
      </c>
      <c r="Y475" s="146"/>
      <c r="Z475" s="146"/>
      <c r="AA475" s="88" t="s">
        <v>6074</v>
      </c>
      <c r="AB475" s="59">
        <v>43958</v>
      </c>
      <c r="AC475" s="6">
        <v>43977</v>
      </c>
      <c r="AD475" s="6" t="s">
        <v>70</v>
      </c>
      <c r="AE475" s="61"/>
      <c r="AF475" s="6"/>
      <c r="AG475" s="6"/>
      <c r="AH475" s="9"/>
      <c r="AI475" s="6"/>
      <c r="AJ475" s="63"/>
      <c r="AK475" s="63"/>
      <c r="AL475" s="62"/>
      <c r="AM475" s="62"/>
      <c r="AN475" s="62"/>
      <c r="AO475" s="62"/>
      <c r="AP475" s="62"/>
      <c r="AQ475" s="11"/>
      <c r="AR475" s="59"/>
      <c r="AS475" s="59"/>
      <c r="AT475" s="6"/>
      <c r="AU475" s="6"/>
      <c r="AV475" s="6"/>
      <c r="AW475" s="6"/>
      <c r="AX475" s="6"/>
      <c r="AY475" s="6"/>
      <c r="AZ475" s="64"/>
      <c r="BA475" s="6"/>
      <c r="BB475" s="6"/>
      <c r="BC475" s="65"/>
    </row>
    <row r="476" spans="1:55" ht="43.2" hidden="1">
      <c r="A476" s="52" t="str">
        <f t="shared" ca="1" si="37"/>
        <v>Ok</v>
      </c>
      <c r="B476" s="53" t="str">
        <f t="shared" si="38"/>
        <v>Ok</v>
      </c>
      <c r="C476" s="53" t="str">
        <f t="shared" ca="1" si="39"/>
        <v>Ok</v>
      </c>
      <c r="D476" s="54">
        <f t="shared" si="40"/>
        <v>43970</v>
      </c>
      <c r="E476" s="196"/>
      <c r="F476" s="130">
        <v>1529</v>
      </c>
      <c r="G476" s="32" t="s">
        <v>2491</v>
      </c>
      <c r="H476" s="91" t="s">
        <v>57</v>
      </c>
      <c r="I476" s="5" t="s">
        <v>83</v>
      </c>
      <c r="J476" s="2" t="s">
        <v>84</v>
      </c>
      <c r="K476" s="6" t="s">
        <v>105</v>
      </c>
      <c r="L476" s="79" t="s">
        <v>2492</v>
      </c>
      <c r="M476" s="66"/>
      <c r="N476" s="10" t="s">
        <v>124</v>
      </c>
      <c r="O476" s="25" t="s">
        <v>97</v>
      </c>
      <c r="P476" s="55" t="s">
        <v>97</v>
      </c>
      <c r="Q476" s="55" t="s">
        <v>2493</v>
      </c>
      <c r="R476" s="86" t="s">
        <v>2494</v>
      </c>
      <c r="S476" s="56">
        <v>43958</v>
      </c>
      <c r="T476" s="56">
        <v>43970</v>
      </c>
      <c r="U476" s="174" t="s">
        <v>66</v>
      </c>
      <c r="V476" s="178" t="s">
        <v>91</v>
      </c>
      <c r="W476" s="180" t="s">
        <v>92</v>
      </c>
      <c r="X476" s="146" t="s">
        <v>1578</v>
      </c>
      <c r="Y476" s="146"/>
      <c r="Z476" s="146"/>
      <c r="AA476" s="88" t="s">
        <v>2495</v>
      </c>
      <c r="AB476" s="59">
        <v>43958</v>
      </c>
      <c r="AC476" s="6">
        <v>43970</v>
      </c>
      <c r="AD476" s="6" t="s">
        <v>70</v>
      </c>
      <c r="AE476" s="61"/>
      <c r="AF476" s="6"/>
      <c r="AG476" s="6"/>
      <c r="AH476" s="9"/>
      <c r="AI476" s="6"/>
      <c r="AJ476" s="63"/>
      <c r="AK476" s="63"/>
      <c r="AL476" s="62"/>
      <c r="AM476" s="62"/>
      <c r="AN476" s="62"/>
      <c r="AO476" s="62"/>
      <c r="AP476" s="62"/>
      <c r="AQ476" s="11"/>
      <c r="AR476" s="59"/>
      <c r="AS476" s="59"/>
      <c r="AT476" s="6"/>
      <c r="AU476" s="6"/>
      <c r="AV476" s="6"/>
      <c r="AW476" s="6"/>
      <c r="AX476" s="6"/>
      <c r="AY476" s="6"/>
      <c r="AZ476" s="64"/>
      <c r="BA476" s="6"/>
      <c r="BB476" s="6"/>
      <c r="BC476" s="65"/>
    </row>
    <row r="477" spans="1:55" ht="131.25" hidden="1" customHeight="1">
      <c r="A477" s="52" t="str">
        <f t="shared" ca="1" si="37"/>
        <v>Ok</v>
      </c>
      <c r="B477" s="53" t="str">
        <f t="shared" si="38"/>
        <v>Ok</v>
      </c>
      <c r="C477" s="53" t="str">
        <f t="shared" ca="1" si="39"/>
        <v>Ok</v>
      </c>
      <c r="D477" s="54">
        <f t="shared" si="40"/>
        <v>45670</v>
      </c>
      <c r="E477" s="196"/>
      <c r="F477" s="130">
        <v>30</v>
      </c>
      <c r="G477" s="32" t="s">
        <v>2496</v>
      </c>
      <c r="H477" s="91" t="s">
        <v>57</v>
      </c>
      <c r="I477" s="5" t="s">
        <v>83</v>
      </c>
      <c r="J477" s="2" t="s">
        <v>84</v>
      </c>
      <c r="K477" s="6" t="s">
        <v>105</v>
      </c>
      <c r="L477" s="79" t="s">
        <v>5590</v>
      </c>
      <c r="M477" s="66"/>
      <c r="N477" s="10" t="s">
        <v>124</v>
      </c>
      <c r="O477" s="25" t="s">
        <v>97</v>
      </c>
      <c r="P477" s="55" t="s">
        <v>97</v>
      </c>
      <c r="Q477" s="55" t="s">
        <v>2497</v>
      </c>
      <c r="R477" s="86" t="s">
        <v>2498</v>
      </c>
      <c r="S477" s="56">
        <v>43034</v>
      </c>
      <c r="T477" s="56">
        <v>45670</v>
      </c>
      <c r="U477" s="174" t="s">
        <v>66</v>
      </c>
      <c r="V477" s="178" t="s">
        <v>218</v>
      </c>
      <c r="W477" s="180" t="s">
        <v>92</v>
      </c>
      <c r="X477" s="146" t="s">
        <v>1056</v>
      </c>
      <c r="Y477" s="146"/>
      <c r="Z477" s="146"/>
      <c r="AA477" s="413" t="s">
        <v>8369</v>
      </c>
      <c r="AB477" s="59">
        <v>43965</v>
      </c>
      <c r="AC477" s="6">
        <v>45670</v>
      </c>
      <c r="AD477" s="67" t="s">
        <v>70</v>
      </c>
      <c r="AE477" s="61"/>
      <c r="AF477" s="6"/>
      <c r="AG477" s="6"/>
      <c r="AH477" s="9"/>
      <c r="AI477" s="6"/>
      <c r="AJ477" s="63"/>
      <c r="AK477" s="63"/>
      <c r="AL477" s="62"/>
      <c r="AM477" s="62"/>
      <c r="AN477" s="62"/>
      <c r="AO477" s="62"/>
      <c r="AP477" s="62"/>
      <c r="AQ477" s="11"/>
      <c r="AR477" s="59"/>
      <c r="AS477" s="59"/>
      <c r="AT477" s="6"/>
      <c r="AU477" s="6"/>
      <c r="AV477" s="6"/>
      <c r="AW477" s="6"/>
      <c r="AX477" s="6"/>
      <c r="AY477" s="6"/>
      <c r="AZ477" s="64"/>
      <c r="BA477" s="6"/>
      <c r="BB477" s="6"/>
      <c r="BC477" s="65"/>
    </row>
    <row r="478" spans="1:55" ht="28.8" hidden="1">
      <c r="A478" s="52" t="str">
        <f t="shared" ca="1" si="37"/>
        <v>Ok</v>
      </c>
      <c r="B478" s="53" t="str">
        <f t="shared" si="38"/>
        <v>Ok</v>
      </c>
      <c r="C478" s="53" t="str">
        <f t="shared" ca="1" si="39"/>
        <v>Ok</v>
      </c>
      <c r="D478" s="54">
        <f t="shared" si="40"/>
        <v>44638</v>
      </c>
      <c r="E478" s="196"/>
      <c r="F478" s="131">
        <v>2341</v>
      </c>
      <c r="G478" s="313" t="s">
        <v>4009</v>
      </c>
      <c r="H478" s="91" t="s">
        <v>57</v>
      </c>
      <c r="I478" s="171" t="s">
        <v>182</v>
      </c>
      <c r="J478" s="201" t="s">
        <v>183</v>
      </c>
      <c r="K478" s="67" t="s">
        <v>105</v>
      </c>
      <c r="L478" s="332" t="s">
        <v>4010</v>
      </c>
      <c r="M478" s="338"/>
      <c r="N478" s="10" t="s">
        <v>124</v>
      </c>
      <c r="O478" s="344" t="s">
        <v>4011</v>
      </c>
      <c r="P478" s="77" t="s">
        <v>245</v>
      </c>
      <c r="Q478" s="55" t="s">
        <v>4012</v>
      </c>
      <c r="R478" s="357" t="s">
        <v>4013</v>
      </c>
      <c r="S478" s="69">
        <v>44622</v>
      </c>
      <c r="T478" s="56">
        <v>44637</v>
      </c>
      <c r="U478" s="175" t="s">
        <v>66</v>
      </c>
      <c r="V478" s="197" t="s">
        <v>218</v>
      </c>
      <c r="W478" s="181"/>
      <c r="X478" s="147" t="s">
        <v>143</v>
      </c>
      <c r="Y478" s="147" t="s">
        <v>80</v>
      </c>
      <c r="Z478" s="147"/>
      <c r="AA478" s="89" t="s">
        <v>4014</v>
      </c>
      <c r="AB478" s="59">
        <v>44622</v>
      </c>
      <c r="AC478" s="6">
        <v>44638</v>
      </c>
      <c r="AD478" s="326" t="s">
        <v>70</v>
      </c>
      <c r="AE478" s="71"/>
      <c r="AF478" s="67"/>
      <c r="AG478" s="67"/>
      <c r="AH478" s="128"/>
      <c r="AI478" s="67"/>
      <c r="AJ478" s="73"/>
      <c r="AK478" s="73"/>
      <c r="AL478" s="72"/>
      <c r="AM478" s="72"/>
      <c r="AN478" s="72"/>
      <c r="AO478" s="72"/>
      <c r="AP478" s="72"/>
      <c r="AQ478" s="12"/>
      <c r="AR478" s="70"/>
      <c r="AS478" s="70"/>
      <c r="AT478" s="67"/>
      <c r="AU478" s="67"/>
      <c r="AV478" s="67"/>
      <c r="AW478" s="67"/>
      <c r="AX478" s="67"/>
      <c r="AY478" s="67"/>
      <c r="AZ478" s="74"/>
      <c r="BA478" s="67"/>
      <c r="BB478" s="67"/>
      <c r="BC478" s="75"/>
    </row>
    <row r="479" spans="1:55" ht="72" hidden="1">
      <c r="A479" s="52" t="str">
        <f t="shared" ca="1" si="37"/>
        <v>Ok</v>
      </c>
      <c r="B479" s="53" t="str">
        <f t="shared" si="38"/>
        <v>Ok</v>
      </c>
      <c r="C479" s="53" t="str">
        <f t="shared" ca="1" si="39"/>
        <v>Ok</v>
      </c>
      <c r="D479" s="54">
        <f t="shared" si="40"/>
        <v>44620</v>
      </c>
      <c r="E479" s="196"/>
      <c r="F479" s="130">
        <v>1974</v>
      </c>
      <c r="G479" s="32" t="s">
        <v>3327</v>
      </c>
      <c r="H479" s="91" t="s">
        <v>57</v>
      </c>
      <c r="I479" s="5" t="s">
        <v>324</v>
      </c>
      <c r="J479" s="2" t="s">
        <v>325</v>
      </c>
      <c r="K479" s="6" t="s">
        <v>255</v>
      </c>
      <c r="L479" s="79" t="s">
        <v>3328</v>
      </c>
      <c r="M479" s="66"/>
      <c r="N479" s="10" t="s">
        <v>124</v>
      </c>
      <c r="O479" s="25" t="s">
        <v>3329</v>
      </c>
      <c r="P479" s="55" t="s">
        <v>88</v>
      </c>
      <c r="Q479" s="55" t="s">
        <v>3330</v>
      </c>
      <c r="R479" s="86" t="s">
        <v>3331</v>
      </c>
      <c r="S479" s="56">
        <v>44348</v>
      </c>
      <c r="T479" s="56">
        <v>44613</v>
      </c>
      <c r="U479" s="174" t="s">
        <v>66</v>
      </c>
      <c r="V479" s="178" t="s">
        <v>218</v>
      </c>
      <c r="W479" s="180"/>
      <c r="X479" s="146" t="s">
        <v>143</v>
      </c>
      <c r="Y479" s="146" t="s">
        <v>80</v>
      </c>
      <c r="Z479" s="146"/>
      <c r="AA479" s="88" t="s">
        <v>3332</v>
      </c>
      <c r="AB479" s="59">
        <v>44351</v>
      </c>
      <c r="AC479" s="6">
        <v>44620</v>
      </c>
      <c r="AD479" s="67" t="s">
        <v>70</v>
      </c>
      <c r="AE479" s="61"/>
      <c r="AF479" s="6"/>
      <c r="AG479" s="6"/>
      <c r="AH479" s="9"/>
      <c r="AI479" s="6"/>
      <c r="AJ479" s="63"/>
      <c r="AK479" s="63"/>
      <c r="AL479" s="62"/>
      <c r="AM479" s="62"/>
      <c r="AN479" s="62"/>
      <c r="AO479" s="62"/>
      <c r="AP479" s="62"/>
      <c r="AQ479" s="11"/>
      <c r="AR479" s="59"/>
      <c r="AS479" s="59"/>
      <c r="AT479" s="6"/>
      <c r="AU479" s="6"/>
      <c r="AV479" s="6"/>
      <c r="AW479" s="6"/>
      <c r="AX479" s="6"/>
      <c r="AY479" s="6"/>
      <c r="AZ479" s="64"/>
      <c r="BA479" s="6"/>
      <c r="BB479" s="6"/>
      <c r="BC479" s="65"/>
    </row>
    <row r="480" spans="1:55" ht="28.8" hidden="1">
      <c r="A480" s="52" t="str">
        <f t="shared" ca="1" si="37"/>
        <v>Ok</v>
      </c>
      <c r="B480" s="53" t="str">
        <f t="shared" si="38"/>
        <v>Ok</v>
      </c>
      <c r="C480" s="53" t="str">
        <f t="shared" ca="1" si="39"/>
        <v>Ok</v>
      </c>
      <c r="D480" s="54">
        <f t="shared" si="40"/>
        <v>43970</v>
      </c>
      <c r="E480" s="196"/>
      <c r="F480" s="130">
        <v>1538</v>
      </c>
      <c r="G480" s="32" t="s">
        <v>2510</v>
      </c>
      <c r="H480" s="91" t="s">
        <v>57</v>
      </c>
      <c r="I480" s="5" t="s">
        <v>182</v>
      </c>
      <c r="J480" s="2" t="s">
        <v>183</v>
      </c>
      <c r="K480" s="6" t="s">
        <v>74</v>
      </c>
      <c r="L480" s="79" t="s">
        <v>2511</v>
      </c>
      <c r="M480" s="66"/>
      <c r="N480" s="10" t="s">
        <v>124</v>
      </c>
      <c r="O480" s="25" t="s">
        <v>97</v>
      </c>
      <c r="P480" s="55" t="s">
        <v>97</v>
      </c>
      <c r="Q480" s="55" t="s">
        <v>2512</v>
      </c>
      <c r="R480" s="86" t="s">
        <v>2513</v>
      </c>
      <c r="S480" s="56">
        <v>43964</v>
      </c>
      <c r="T480" s="56">
        <v>43970</v>
      </c>
      <c r="U480" s="174" t="s">
        <v>66</v>
      </c>
      <c r="V480" s="178" t="s">
        <v>67</v>
      </c>
      <c r="W480" s="180"/>
      <c r="X480" s="146" t="s">
        <v>143</v>
      </c>
      <c r="Y480" s="146"/>
      <c r="Z480" s="146"/>
      <c r="AA480" s="88" t="s">
        <v>2514</v>
      </c>
      <c r="AB480" s="59">
        <v>43965</v>
      </c>
      <c r="AC480" s="6">
        <v>43970</v>
      </c>
      <c r="AD480" s="6" t="s">
        <v>70</v>
      </c>
      <c r="AE480" s="61"/>
      <c r="AF480" s="6"/>
      <c r="AG480" s="6"/>
      <c r="AH480" s="9"/>
      <c r="AI480" s="6"/>
      <c r="AJ480" s="63"/>
      <c r="AK480" s="63"/>
      <c r="AL480" s="62"/>
      <c r="AM480" s="62"/>
      <c r="AN480" s="62"/>
      <c r="AO480" s="62"/>
      <c r="AP480" s="62"/>
      <c r="AQ480" s="11"/>
      <c r="AR480" s="59"/>
      <c r="AS480" s="59"/>
      <c r="AT480" s="6"/>
      <c r="AU480" s="6"/>
      <c r="AV480" s="6"/>
      <c r="AW480" s="6"/>
      <c r="AX480" s="6"/>
      <c r="AY480" s="6"/>
      <c r="AZ480" s="64"/>
      <c r="BA480" s="6"/>
      <c r="BB480" s="6"/>
      <c r="BC480" s="65"/>
    </row>
    <row r="481" spans="1:55" ht="57.6" hidden="1">
      <c r="A481" s="52" t="str">
        <f t="shared" ca="1" si="37"/>
        <v>Ok</v>
      </c>
      <c r="B481" s="53" t="str">
        <f t="shared" si="38"/>
        <v>Ok</v>
      </c>
      <c r="C481" s="53" t="str">
        <f t="shared" ca="1" si="39"/>
        <v>Ok</v>
      </c>
      <c r="D481" s="54">
        <f t="shared" si="40"/>
        <v>44620</v>
      </c>
      <c r="E481" s="196"/>
      <c r="F481" s="131">
        <v>2266</v>
      </c>
      <c r="G481" s="33" t="s">
        <v>3869</v>
      </c>
      <c r="H481" s="91" t="s">
        <v>57</v>
      </c>
      <c r="I481" s="201" t="s">
        <v>58</v>
      </c>
      <c r="J481" s="201" t="s">
        <v>59</v>
      </c>
      <c r="K481" s="6" t="s">
        <v>105</v>
      </c>
      <c r="L481" s="127" t="s">
        <v>3870</v>
      </c>
      <c r="M481" s="68"/>
      <c r="N481" s="10" t="s">
        <v>124</v>
      </c>
      <c r="O481" s="25" t="s">
        <v>3871</v>
      </c>
      <c r="P481" s="55" t="s">
        <v>245</v>
      </c>
      <c r="Q481" s="55" t="s">
        <v>3871</v>
      </c>
      <c r="R481" s="362" t="s">
        <v>3872</v>
      </c>
      <c r="S481" s="56">
        <v>44575</v>
      </c>
      <c r="T481" s="56">
        <v>44617</v>
      </c>
      <c r="U481" s="175" t="s">
        <v>66</v>
      </c>
      <c r="V481" s="197" t="s">
        <v>218</v>
      </c>
      <c r="W481" s="181"/>
      <c r="X481" s="147" t="s">
        <v>1743</v>
      </c>
      <c r="Y481" s="147" t="s">
        <v>80</v>
      </c>
      <c r="Z481" s="147"/>
      <c r="AA481" s="89" t="s">
        <v>3873</v>
      </c>
      <c r="AB481" s="59">
        <v>44575</v>
      </c>
      <c r="AC481" s="6">
        <v>44620</v>
      </c>
      <c r="AD481" s="67" t="s">
        <v>70</v>
      </c>
      <c r="AE481" s="71"/>
      <c r="AF481" s="67"/>
      <c r="AG481" s="67"/>
      <c r="AH481" s="128"/>
      <c r="AI481" s="67"/>
      <c r="AJ481" s="73"/>
      <c r="AK481" s="73"/>
      <c r="AL481" s="72"/>
      <c r="AM481" s="72"/>
      <c r="AN481" s="72"/>
      <c r="AO481" s="72"/>
      <c r="AP481" s="72"/>
      <c r="AQ481" s="12"/>
      <c r="AR481" s="70"/>
      <c r="AS481" s="70"/>
      <c r="AT481" s="67"/>
      <c r="AU481" s="67"/>
      <c r="AV481" s="67"/>
      <c r="AW481" s="67"/>
      <c r="AX481" s="67"/>
      <c r="AY481" s="67"/>
      <c r="AZ481" s="74"/>
      <c r="BA481" s="67"/>
      <c r="BB481" s="67"/>
      <c r="BC481" s="75"/>
    </row>
    <row r="482" spans="1:55" ht="86.4" hidden="1">
      <c r="A482" s="52" t="str">
        <f t="shared" ca="1" si="37"/>
        <v>Ok</v>
      </c>
      <c r="B482" s="53" t="str">
        <f t="shared" si="38"/>
        <v>Ok</v>
      </c>
      <c r="C482" s="53" t="str">
        <f t="shared" ca="1" si="39"/>
        <v>Ok</v>
      </c>
      <c r="D482" s="54">
        <f t="shared" si="40"/>
        <v>44610</v>
      </c>
      <c r="E482" s="196"/>
      <c r="F482" s="131">
        <v>2260</v>
      </c>
      <c r="G482" s="33" t="s">
        <v>3851</v>
      </c>
      <c r="H482" s="91" t="s">
        <v>57</v>
      </c>
      <c r="I482" s="201" t="s">
        <v>58</v>
      </c>
      <c r="J482" s="201" t="s">
        <v>59</v>
      </c>
      <c r="K482" s="6" t="s">
        <v>74</v>
      </c>
      <c r="L482" s="127" t="s">
        <v>3852</v>
      </c>
      <c r="M482" s="68"/>
      <c r="N482" s="10" t="s">
        <v>63</v>
      </c>
      <c r="O482" s="25" t="s">
        <v>1865</v>
      </c>
      <c r="P482" s="55" t="s">
        <v>165</v>
      </c>
      <c r="Q482" s="55" t="s">
        <v>3853</v>
      </c>
      <c r="R482" s="86" t="s">
        <v>3854</v>
      </c>
      <c r="S482" s="56">
        <v>44572</v>
      </c>
      <c r="T482" s="56">
        <v>44609</v>
      </c>
      <c r="U482" s="175" t="s">
        <v>100</v>
      </c>
      <c r="V482" s="197" t="s">
        <v>218</v>
      </c>
      <c r="W482" s="181"/>
      <c r="X482" s="147" t="s">
        <v>1056</v>
      </c>
      <c r="Y482" s="147" t="s">
        <v>80</v>
      </c>
      <c r="Z482" s="147"/>
      <c r="AA482" s="89" t="s">
        <v>3855</v>
      </c>
      <c r="AB482" s="59">
        <v>44572</v>
      </c>
      <c r="AC482" s="6">
        <v>44610</v>
      </c>
      <c r="AD482" s="67" t="s">
        <v>70</v>
      </c>
      <c r="AE482" s="71"/>
      <c r="AF482" s="67"/>
      <c r="AG482" s="67"/>
      <c r="AH482" s="128"/>
      <c r="AI482" s="67"/>
      <c r="AJ482" s="73"/>
      <c r="AK482" s="73"/>
      <c r="AL482" s="72"/>
      <c r="AM482" s="72"/>
      <c r="AN482" s="72"/>
      <c r="AO482" s="72"/>
      <c r="AP482" s="72"/>
      <c r="AQ482" s="12"/>
      <c r="AR482" s="70"/>
      <c r="AS482" s="70"/>
      <c r="AT482" s="67"/>
      <c r="AU482" s="67"/>
      <c r="AV482" s="67"/>
      <c r="AW482" s="67"/>
      <c r="AX482" s="67"/>
      <c r="AY482" s="67"/>
      <c r="AZ482" s="74"/>
      <c r="BA482" s="67"/>
      <c r="BB482" s="67"/>
      <c r="BC482" s="75"/>
    </row>
    <row r="483" spans="1:55" ht="225" hidden="1" customHeight="1">
      <c r="A483" s="52" t="str">
        <f t="shared" ca="1" si="37"/>
        <v>Ok</v>
      </c>
      <c r="B483" s="53" t="str">
        <f t="shared" si="38"/>
        <v>Ok</v>
      </c>
      <c r="C483" s="53" t="str">
        <f t="shared" ca="1" si="39"/>
        <v>Ok</v>
      </c>
      <c r="D483" s="54">
        <f t="shared" si="40"/>
        <v>45355</v>
      </c>
      <c r="E483" s="196"/>
      <c r="F483" s="130">
        <v>1542</v>
      </c>
      <c r="G483" s="32" t="s">
        <v>2522</v>
      </c>
      <c r="H483" s="91" t="s">
        <v>57</v>
      </c>
      <c r="I483" s="5" t="s">
        <v>83</v>
      </c>
      <c r="J483" s="2" t="s">
        <v>84</v>
      </c>
      <c r="K483" s="6" t="s">
        <v>255</v>
      </c>
      <c r="L483" s="79" t="s">
        <v>6138</v>
      </c>
      <c r="M483" s="66"/>
      <c r="N483" s="10" t="s">
        <v>124</v>
      </c>
      <c r="O483" s="25" t="s">
        <v>97</v>
      </c>
      <c r="P483" s="55" t="s">
        <v>97</v>
      </c>
      <c r="Q483" s="55" t="s">
        <v>5668</v>
      </c>
      <c r="R483" s="86" t="s">
        <v>5667</v>
      </c>
      <c r="S483" s="56">
        <v>43966</v>
      </c>
      <c r="T483" s="56">
        <v>45355</v>
      </c>
      <c r="U483" s="78" t="s">
        <v>66</v>
      </c>
      <c r="V483" s="178" t="s">
        <v>218</v>
      </c>
      <c r="W483" s="180" t="s">
        <v>92</v>
      </c>
      <c r="X483" s="146" t="s">
        <v>143</v>
      </c>
      <c r="Y483" s="146"/>
      <c r="Z483" s="146"/>
      <c r="AA483" s="88" t="s">
        <v>6569</v>
      </c>
      <c r="AB483" s="59">
        <v>43972</v>
      </c>
      <c r="AC483" s="67">
        <v>45355</v>
      </c>
      <c r="AD483" s="283" t="s">
        <v>70</v>
      </c>
      <c r="AE483" s="61"/>
      <c r="AF483" s="6"/>
      <c r="AG483" s="6"/>
      <c r="AH483" s="9"/>
      <c r="AI483" s="6"/>
      <c r="AJ483" s="63"/>
      <c r="AK483" s="63"/>
      <c r="AL483" s="62"/>
      <c r="AM483" s="62"/>
      <c r="AN483" s="62"/>
      <c r="AO483" s="62"/>
      <c r="AP483" s="62"/>
      <c r="AQ483" s="11"/>
      <c r="AR483" s="59"/>
      <c r="AS483" s="59"/>
      <c r="AT483" s="6"/>
      <c r="AU483" s="6"/>
      <c r="AV483" s="6"/>
      <c r="AW483" s="6"/>
      <c r="AX483" s="6"/>
      <c r="AY483" s="6"/>
      <c r="AZ483" s="64"/>
      <c r="BA483" s="6"/>
      <c r="BB483" s="6"/>
      <c r="BC483" s="65"/>
    </row>
    <row r="484" spans="1:55" ht="158.4" hidden="1">
      <c r="A484" s="52" t="str">
        <f t="shared" ca="1" si="37"/>
        <v>Ok</v>
      </c>
      <c r="B484" s="53" t="str">
        <f t="shared" si="38"/>
        <v>Ok</v>
      </c>
      <c r="C484" s="53" t="str">
        <f t="shared" ca="1" si="39"/>
        <v>Ok</v>
      </c>
      <c r="D484" s="54">
        <f t="shared" si="40"/>
        <v>44967</v>
      </c>
      <c r="E484" s="196"/>
      <c r="F484" s="130">
        <v>1543</v>
      </c>
      <c r="G484" s="32" t="s">
        <v>2523</v>
      </c>
      <c r="H484" s="91" t="s">
        <v>57</v>
      </c>
      <c r="I484" s="5" t="s">
        <v>334</v>
      </c>
      <c r="J484" s="2" t="s">
        <v>260</v>
      </c>
      <c r="K484" s="6" t="s">
        <v>162</v>
      </c>
      <c r="L484" s="79" t="s">
        <v>2524</v>
      </c>
      <c r="M484" s="66"/>
      <c r="N484" s="10" t="s">
        <v>124</v>
      </c>
      <c r="O484" s="25" t="s">
        <v>125</v>
      </c>
      <c r="P484" s="55" t="s">
        <v>165</v>
      </c>
      <c r="Q484" s="55" t="s">
        <v>5068</v>
      </c>
      <c r="R484" s="86" t="s">
        <v>5069</v>
      </c>
      <c r="S484" s="56">
        <v>43966</v>
      </c>
      <c r="T484" s="56">
        <v>44967</v>
      </c>
      <c r="U484" s="174" t="s">
        <v>66</v>
      </c>
      <c r="V484" s="178" t="s">
        <v>218</v>
      </c>
      <c r="W484" s="180"/>
      <c r="X484" s="146" t="s">
        <v>1056</v>
      </c>
      <c r="Y484" s="146"/>
      <c r="Z484" s="146"/>
      <c r="AA484" s="88" t="s">
        <v>5191</v>
      </c>
      <c r="AB484" s="59">
        <v>43972</v>
      </c>
      <c r="AC484" s="6">
        <v>44967</v>
      </c>
      <c r="AD484" s="67" t="s">
        <v>70</v>
      </c>
      <c r="AE484" s="61"/>
      <c r="AF484" s="6"/>
      <c r="AG484" s="6"/>
      <c r="AH484" s="9"/>
      <c r="AI484" s="6"/>
      <c r="AJ484" s="63"/>
      <c r="AK484" s="63"/>
      <c r="AL484" s="62"/>
      <c r="AM484" s="62"/>
      <c r="AN484" s="62"/>
      <c r="AO484" s="62"/>
      <c r="AP484" s="62"/>
      <c r="AQ484" s="11"/>
      <c r="AR484" s="59"/>
      <c r="AS484" s="59"/>
      <c r="AT484" s="6"/>
      <c r="AU484" s="6"/>
      <c r="AV484" s="6"/>
      <c r="AW484" s="6"/>
      <c r="AX484" s="6"/>
      <c r="AY484" s="6"/>
      <c r="AZ484" s="64"/>
      <c r="BA484" s="6"/>
      <c r="BB484" s="6"/>
      <c r="BC484" s="65"/>
    </row>
    <row r="485" spans="1:55" ht="28.8" hidden="1">
      <c r="A485" s="52" t="str">
        <f t="shared" ca="1" si="37"/>
        <v>Ok</v>
      </c>
      <c r="B485" s="53" t="str">
        <f t="shared" si="38"/>
        <v>Ok</v>
      </c>
      <c r="C485" s="53" t="str">
        <f t="shared" ca="1" si="39"/>
        <v>Ok</v>
      </c>
      <c r="D485" s="54">
        <f t="shared" si="40"/>
        <v>43977</v>
      </c>
      <c r="E485" s="196"/>
      <c r="F485" s="130">
        <v>1545</v>
      </c>
      <c r="G485" s="32" t="s">
        <v>2525</v>
      </c>
      <c r="H485" s="91" t="s">
        <v>57</v>
      </c>
      <c r="I485" s="5" t="s">
        <v>452</v>
      </c>
      <c r="J485" s="2" t="s">
        <v>308</v>
      </c>
      <c r="K485" s="6" t="s">
        <v>105</v>
      </c>
      <c r="L485" s="79" t="s">
        <v>2526</v>
      </c>
      <c r="M485" s="66"/>
      <c r="N485" s="10" t="s">
        <v>124</v>
      </c>
      <c r="O485" s="25" t="s">
        <v>2527</v>
      </c>
      <c r="P485" s="55" t="s">
        <v>88</v>
      </c>
      <c r="Q485" s="55" t="s">
        <v>2527</v>
      </c>
      <c r="R485" s="86" t="s">
        <v>2528</v>
      </c>
      <c r="S485" s="56">
        <v>43966</v>
      </c>
      <c r="T485" s="56">
        <v>43973</v>
      </c>
      <c r="U485" s="174" t="s">
        <v>66</v>
      </c>
      <c r="V485" s="178" t="s">
        <v>67</v>
      </c>
      <c r="W485" s="180"/>
      <c r="X485" s="146" t="s">
        <v>143</v>
      </c>
      <c r="Y485" s="146"/>
      <c r="Z485" s="146"/>
      <c r="AA485" s="88" t="s">
        <v>2529</v>
      </c>
      <c r="AB485" s="59">
        <v>43972</v>
      </c>
      <c r="AC485" s="6">
        <v>43977</v>
      </c>
      <c r="AD485" s="6" t="s">
        <v>70</v>
      </c>
      <c r="AE485" s="61"/>
      <c r="AF485" s="6"/>
      <c r="AG485" s="6"/>
      <c r="AH485" s="9"/>
      <c r="AI485" s="6"/>
      <c r="AJ485" s="63"/>
      <c r="AK485" s="63"/>
      <c r="AL485" s="62"/>
      <c r="AM485" s="62"/>
      <c r="AN485" s="62"/>
      <c r="AO485" s="62"/>
      <c r="AP485" s="62"/>
      <c r="AQ485" s="11"/>
      <c r="AR485" s="59"/>
      <c r="AS485" s="59"/>
      <c r="AT485" s="6"/>
      <c r="AU485" s="6"/>
      <c r="AV485" s="6"/>
      <c r="AW485" s="6"/>
      <c r="AX485" s="6"/>
      <c r="AY485" s="6"/>
      <c r="AZ485" s="64"/>
      <c r="BA485" s="6"/>
      <c r="BB485" s="6"/>
      <c r="BC485" s="65"/>
    </row>
    <row r="486" spans="1:55" ht="216" hidden="1">
      <c r="A486" s="52" t="str">
        <f t="shared" ca="1" si="37"/>
        <v>Ok</v>
      </c>
      <c r="B486" s="53" t="str">
        <f t="shared" si="38"/>
        <v>Ok</v>
      </c>
      <c r="C486" s="53" t="str">
        <f t="shared" ca="1" si="39"/>
        <v>Ok</v>
      </c>
      <c r="D486" s="54">
        <f t="shared" si="40"/>
        <v>44448</v>
      </c>
      <c r="E486" s="196"/>
      <c r="F486" s="130">
        <v>1548</v>
      </c>
      <c r="G486" s="32" t="s">
        <v>2530</v>
      </c>
      <c r="H486" s="91" t="s">
        <v>57</v>
      </c>
      <c r="I486" s="5" t="s">
        <v>544</v>
      </c>
      <c r="J486" s="2" t="s">
        <v>73</v>
      </c>
      <c r="K486" s="6" t="s">
        <v>162</v>
      </c>
      <c r="L486" s="79" t="s">
        <v>2531</v>
      </c>
      <c r="M486" s="66"/>
      <c r="N486" s="10" t="s">
        <v>63</v>
      </c>
      <c r="O486" s="25" t="s">
        <v>2532</v>
      </c>
      <c r="P486" s="55" t="s">
        <v>88</v>
      </c>
      <c r="Q486" s="55" t="s">
        <v>2533</v>
      </c>
      <c r="R486" s="86" t="s">
        <v>2534</v>
      </c>
      <c r="S486" s="56">
        <v>43970</v>
      </c>
      <c r="T486" s="56">
        <v>44448</v>
      </c>
      <c r="U486" s="174" t="s">
        <v>66</v>
      </c>
      <c r="V486" s="178" t="s">
        <v>218</v>
      </c>
      <c r="W486" s="180"/>
      <c r="X486" s="146" t="s">
        <v>2535</v>
      </c>
      <c r="Y486" s="146"/>
      <c r="Z486" s="146"/>
      <c r="AA486" s="88" t="s">
        <v>2536</v>
      </c>
      <c r="AB486" s="59">
        <v>43972</v>
      </c>
      <c r="AC486" s="6">
        <v>44448</v>
      </c>
      <c r="AD486" s="6" t="s">
        <v>70</v>
      </c>
      <c r="AE486" s="61"/>
      <c r="AF486" s="6"/>
      <c r="AG486" s="6"/>
      <c r="AH486" s="9"/>
      <c r="AI486" s="6"/>
      <c r="AJ486" s="63"/>
      <c r="AK486" s="63"/>
      <c r="AL486" s="62"/>
      <c r="AM486" s="62"/>
      <c r="AN486" s="62"/>
      <c r="AO486" s="62"/>
      <c r="AP486" s="62"/>
      <c r="AQ486" s="11"/>
      <c r="AR486" s="59"/>
      <c r="AS486" s="59"/>
      <c r="AT486" s="6"/>
      <c r="AU486" s="6"/>
      <c r="AV486" s="6"/>
      <c r="AW486" s="6"/>
      <c r="AX486" s="6"/>
      <c r="AY486" s="6"/>
      <c r="AZ486" s="64"/>
      <c r="BA486" s="6"/>
      <c r="BB486" s="6"/>
      <c r="BC486" s="65"/>
    </row>
    <row r="487" spans="1:55" ht="144" hidden="1">
      <c r="A487" s="52" t="str">
        <f t="shared" ca="1" si="37"/>
        <v>Ok</v>
      </c>
      <c r="B487" s="53" t="str">
        <f t="shared" si="38"/>
        <v>Ok</v>
      </c>
      <c r="C487" s="53" t="str">
        <f t="shared" ca="1" si="39"/>
        <v>Ok</v>
      </c>
      <c r="D487" s="54">
        <f t="shared" si="40"/>
        <v>44599</v>
      </c>
      <c r="E487" s="196"/>
      <c r="F487" s="130">
        <v>1806</v>
      </c>
      <c r="G487" s="32" t="s">
        <v>2978</v>
      </c>
      <c r="H487" s="91" t="s">
        <v>57</v>
      </c>
      <c r="I487" s="5" t="s">
        <v>58</v>
      </c>
      <c r="J487" s="2" t="s">
        <v>59</v>
      </c>
      <c r="K487" s="6" t="s">
        <v>74</v>
      </c>
      <c r="L487" s="79" t="s">
        <v>2979</v>
      </c>
      <c r="M487" s="66"/>
      <c r="N487" s="10" t="s">
        <v>63</v>
      </c>
      <c r="O487" s="25" t="s">
        <v>64</v>
      </c>
      <c r="P487" s="55" t="s">
        <v>65</v>
      </c>
      <c r="Q487" s="55" t="s">
        <v>2980</v>
      </c>
      <c r="R487" s="86" t="s">
        <v>2981</v>
      </c>
      <c r="S487" s="56">
        <v>44207</v>
      </c>
      <c r="T487" s="56">
        <v>44592</v>
      </c>
      <c r="U487" s="174" t="s">
        <v>66</v>
      </c>
      <c r="V487" s="178" t="s">
        <v>218</v>
      </c>
      <c r="W487" s="180"/>
      <c r="X487" s="146" t="s">
        <v>156</v>
      </c>
      <c r="Y487" s="146" t="s">
        <v>80</v>
      </c>
      <c r="Z487" s="146"/>
      <c r="AA487" s="88" t="s">
        <v>2982</v>
      </c>
      <c r="AB487" s="59">
        <v>44210</v>
      </c>
      <c r="AC487" s="6">
        <v>44599</v>
      </c>
      <c r="AD487" s="67" t="s">
        <v>70</v>
      </c>
      <c r="AE487" s="61"/>
      <c r="AF487" s="6"/>
      <c r="AG487" s="6"/>
      <c r="AH487" s="9"/>
      <c r="AI487" s="6"/>
      <c r="AJ487" s="63"/>
      <c r="AK487" s="63"/>
      <c r="AL487" s="62"/>
      <c r="AM487" s="62"/>
      <c r="AN487" s="62"/>
      <c r="AO487" s="62"/>
      <c r="AP487" s="62"/>
      <c r="AQ487" s="11"/>
      <c r="AR487" s="59"/>
      <c r="AS487" s="59"/>
      <c r="AT487" s="6"/>
      <c r="AU487" s="6"/>
      <c r="AV487" s="6"/>
      <c r="AW487" s="6"/>
      <c r="AX487" s="6"/>
      <c r="AY487" s="6"/>
      <c r="AZ487" s="64"/>
      <c r="BA487" s="6"/>
      <c r="BB487" s="6"/>
      <c r="BC487" s="65"/>
    </row>
    <row r="488" spans="1:55" ht="115.2" hidden="1">
      <c r="A488" s="52" t="str">
        <f t="shared" ca="1" si="37"/>
        <v>Ok</v>
      </c>
      <c r="B488" s="53" t="str">
        <f t="shared" si="38"/>
        <v>Ok</v>
      </c>
      <c r="C488" s="53" t="str">
        <f t="shared" ca="1" si="39"/>
        <v>Ok</v>
      </c>
      <c r="D488" s="54">
        <f t="shared" si="40"/>
        <v>44599</v>
      </c>
      <c r="E488" s="196"/>
      <c r="F488" s="131">
        <v>2254</v>
      </c>
      <c r="G488" s="33" t="s">
        <v>3832</v>
      </c>
      <c r="H488" s="91" t="s">
        <v>57</v>
      </c>
      <c r="I488" s="201" t="s">
        <v>83</v>
      </c>
      <c r="J488" s="201" t="s">
        <v>84</v>
      </c>
      <c r="K488" s="6" t="s">
        <v>105</v>
      </c>
      <c r="L488" s="127" t="s">
        <v>3833</v>
      </c>
      <c r="M488" s="68"/>
      <c r="N488" s="10" t="s">
        <v>124</v>
      </c>
      <c r="O488" s="25" t="s">
        <v>97</v>
      </c>
      <c r="P488" s="55" t="s">
        <v>97</v>
      </c>
      <c r="Q488" s="55" t="s">
        <v>3834</v>
      </c>
      <c r="R488" s="86" t="s">
        <v>3835</v>
      </c>
      <c r="S488" s="56">
        <v>44545</v>
      </c>
      <c r="T488" s="56">
        <v>44595</v>
      </c>
      <c r="U488" s="175" t="s">
        <v>66</v>
      </c>
      <c r="V488" s="178" t="s">
        <v>218</v>
      </c>
      <c r="W488" s="181" t="s">
        <v>92</v>
      </c>
      <c r="X488" s="147" t="s">
        <v>143</v>
      </c>
      <c r="Y488" s="147" t="s">
        <v>80</v>
      </c>
      <c r="Z488" s="147"/>
      <c r="AA488" s="89" t="s">
        <v>3836</v>
      </c>
      <c r="AB488" s="59">
        <v>44545</v>
      </c>
      <c r="AC488" s="6">
        <v>44599</v>
      </c>
      <c r="AD488" s="67" t="s">
        <v>70</v>
      </c>
      <c r="AE488" s="71"/>
      <c r="AF488" s="67"/>
      <c r="AG488" s="67"/>
      <c r="AH488" s="128"/>
      <c r="AI488" s="67"/>
      <c r="AJ488" s="73"/>
      <c r="AK488" s="73"/>
      <c r="AL488" s="72"/>
      <c r="AM488" s="72"/>
      <c r="AN488" s="72"/>
      <c r="AO488" s="72"/>
      <c r="AP488" s="72"/>
      <c r="AQ488" s="12"/>
      <c r="AR488" s="70"/>
      <c r="AS488" s="70"/>
      <c r="AT488" s="67"/>
      <c r="AU488" s="67"/>
      <c r="AV488" s="67"/>
      <c r="AW488" s="67"/>
      <c r="AX488" s="67"/>
      <c r="AY488" s="67"/>
      <c r="AZ488" s="74"/>
      <c r="BA488" s="67"/>
      <c r="BB488" s="67"/>
      <c r="BC488" s="75"/>
    </row>
    <row r="489" spans="1:55" ht="100.8" hidden="1">
      <c r="A489" s="52" t="str">
        <f t="shared" ca="1" si="37"/>
        <v>Ok</v>
      </c>
      <c r="B489" s="53" t="str">
        <f t="shared" si="38"/>
        <v>Ok</v>
      </c>
      <c r="C489" s="53" t="str">
        <f t="shared" ca="1" si="39"/>
        <v>Ok</v>
      </c>
      <c r="D489" s="54">
        <f t="shared" si="40"/>
        <v>44599</v>
      </c>
      <c r="E489" s="196"/>
      <c r="F489" s="131">
        <v>2298</v>
      </c>
      <c r="G489" s="33" t="s">
        <v>3894</v>
      </c>
      <c r="H489" s="91" t="s">
        <v>57</v>
      </c>
      <c r="I489" s="201" t="s">
        <v>83</v>
      </c>
      <c r="J489" s="201" t="s">
        <v>84</v>
      </c>
      <c r="K489" s="6" t="s">
        <v>210</v>
      </c>
      <c r="L489" s="127" t="s">
        <v>3895</v>
      </c>
      <c r="M489" s="68"/>
      <c r="N489" s="10" t="s">
        <v>63</v>
      </c>
      <c r="O489" s="25" t="s">
        <v>3479</v>
      </c>
      <c r="P489" s="55" t="s">
        <v>245</v>
      </c>
      <c r="Q489" s="55" t="s">
        <v>3479</v>
      </c>
      <c r="R489" s="86" t="s">
        <v>3896</v>
      </c>
      <c r="S489" s="56">
        <v>44586</v>
      </c>
      <c r="T489" s="56">
        <v>44592</v>
      </c>
      <c r="U489" s="175" t="s">
        <v>66</v>
      </c>
      <c r="V489" s="178" t="s">
        <v>218</v>
      </c>
      <c r="W489" s="181" t="s">
        <v>92</v>
      </c>
      <c r="X489" s="147" t="s">
        <v>101</v>
      </c>
      <c r="Y489" s="147"/>
      <c r="Z489" s="147"/>
      <c r="AA489" s="89" t="s">
        <v>3897</v>
      </c>
      <c r="AB489" s="59">
        <v>44586</v>
      </c>
      <c r="AC489" s="6">
        <v>44599</v>
      </c>
      <c r="AD489" s="67" t="s">
        <v>70</v>
      </c>
      <c r="AE489" s="71"/>
      <c r="AF489" s="67"/>
      <c r="AG489" s="67"/>
      <c r="AH489" s="128"/>
      <c r="AI489" s="67"/>
      <c r="AJ489" s="73"/>
      <c r="AK489" s="73"/>
      <c r="AL489" s="72"/>
      <c r="AM489" s="72"/>
      <c r="AN489" s="72"/>
      <c r="AO489" s="72"/>
      <c r="AP489" s="72"/>
      <c r="AQ489" s="12"/>
      <c r="AR489" s="70"/>
      <c r="AS489" s="70"/>
      <c r="AT489" s="67"/>
      <c r="AU489" s="67"/>
      <c r="AV489" s="67"/>
      <c r="AW489" s="67"/>
      <c r="AX489" s="67"/>
      <c r="AY489" s="67"/>
      <c r="AZ489" s="74"/>
      <c r="BA489" s="67"/>
      <c r="BB489" s="67"/>
      <c r="BC489" s="75"/>
    </row>
    <row r="490" spans="1:55" ht="28.8" hidden="1">
      <c r="A490" s="52" t="str">
        <f t="shared" ca="1" si="37"/>
        <v>Ok</v>
      </c>
      <c r="B490" s="53" t="str">
        <f t="shared" si="38"/>
        <v>Ok</v>
      </c>
      <c r="C490" s="53" t="str">
        <f t="shared" ca="1" si="39"/>
        <v>Ok</v>
      </c>
      <c r="D490" s="54">
        <f t="shared" si="40"/>
        <v>43992</v>
      </c>
      <c r="E490" s="196"/>
      <c r="F490" s="130">
        <v>1556</v>
      </c>
      <c r="G490" s="32" t="s">
        <v>2553</v>
      </c>
      <c r="H490" s="91" t="s">
        <v>159</v>
      </c>
      <c r="I490" s="5" t="s">
        <v>2554</v>
      </c>
      <c r="J490" s="2" t="s">
        <v>161</v>
      </c>
      <c r="K490" s="6" t="s">
        <v>74</v>
      </c>
      <c r="L490" s="79" t="s">
        <v>2555</v>
      </c>
      <c r="M490" s="66"/>
      <c r="N490" s="10" t="s">
        <v>124</v>
      </c>
      <c r="O490" s="25" t="s">
        <v>97</v>
      </c>
      <c r="P490" s="55" t="s">
        <v>97</v>
      </c>
      <c r="Q490" s="55" t="s">
        <v>2556</v>
      </c>
      <c r="R490" s="86" t="s">
        <v>2557</v>
      </c>
      <c r="S490" s="56">
        <v>43978</v>
      </c>
      <c r="T490" s="56">
        <v>43991</v>
      </c>
      <c r="U490" s="174" t="s">
        <v>66</v>
      </c>
      <c r="V490" s="178" t="s">
        <v>67</v>
      </c>
      <c r="W490" s="180"/>
      <c r="X490" s="146" t="s">
        <v>143</v>
      </c>
      <c r="Y490" s="146"/>
      <c r="Z490" s="146"/>
      <c r="AA490" s="88" t="s">
        <v>2558</v>
      </c>
      <c r="AB490" s="59">
        <v>43979</v>
      </c>
      <c r="AC490" s="6">
        <v>43992</v>
      </c>
      <c r="AD490" s="6" t="s">
        <v>70</v>
      </c>
      <c r="AE490" s="61"/>
      <c r="AF490" s="6"/>
      <c r="AG490" s="6"/>
      <c r="AH490" s="9"/>
      <c r="AI490" s="6"/>
      <c r="AJ490" s="63"/>
      <c r="AK490" s="63"/>
      <c r="AL490" s="62"/>
      <c r="AM490" s="62"/>
      <c r="AN490" s="62"/>
      <c r="AO490" s="62"/>
      <c r="AP490" s="62"/>
      <c r="AQ490" s="11"/>
      <c r="AR490" s="59"/>
      <c r="AS490" s="59"/>
      <c r="AT490" s="6"/>
      <c r="AU490" s="6"/>
      <c r="AV490" s="6"/>
      <c r="AW490" s="6"/>
      <c r="AX490" s="6"/>
      <c r="AY490" s="6"/>
      <c r="AZ490" s="64"/>
      <c r="BA490" s="6"/>
      <c r="BB490" s="6"/>
      <c r="BC490" s="65"/>
    </row>
    <row r="491" spans="1:55" ht="206.55" hidden="1" customHeight="1">
      <c r="A491" s="52" t="str">
        <f t="shared" ca="1" si="37"/>
        <v>Ok</v>
      </c>
      <c r="B491" s="53" t="str">
        <f t="shared" si="38"/>
        <v>Ok</v>
      </c>
      <c r="C491" s="53" t="str">
        <f t="shared" ca="1" si="39"/>
        <v>Ok</v>
      </c>
      <c r="D491" s="54">
        <f t="shared" si="40"/>
        <v>45488</v>
      </c>
      <c r="E491" s="196"/>
      <c r="F491" s="131">
        <v>1325</v>
      </c>
      <c r="G491" s="33" t="s">
        <v>3659</v>
      </c>
      <c r="H491" s="91" t="s">
        <v>57</v>
      </c>
      <c r="I491" s="19" t="s">
        <v>58</v>
      </c>
      <c r="J491" s="201" t="s">
        <v>59</v>
      </c>
      <c r="K491" s="6" t="s">
        <v>188</v>
      </c>
      <c r="L491" s="127" t="s">
        <v>3660</v>
      </c>
      <c r="M491" s="68"/>
      <c r="N491" s="10" t="s">
        <v>124</v>
      </c>
      <c r="O491" s="25" t="s">
        <v>579</v>
      </c>
      <c r="P491" s="55" t="s">
        <v>165</v>
      </c>
      <c r="Q491" s="55" t="s">
        <v>3661</v>
      </c>
      <c r="R491" s="86" t="s">
        <v>3662</v>
      </c>
      <c r="S491" s="56">
        <v>43848</v>
      </c>
      <c r="T491" s="56">
        <v>45488</v>
      </c>
      <c r="U491" s="175" t="s">
        <v>66</v>
      </c>
      <c r="V491" s="197" t="s">
        <v>218</v>
      </c>
      <c r="W491" s="181"/>
      <c r="X491" s="147" t="s">
        <v>101</v>
      </c>
      <c r="Y491" s="147"/>
      <c r="Z491" s="147"/>
      <c r="AA491" s="89" t="s">
        <v>7371</v>
      </c>
      <c r="AB491" s="59">
        <v>43848</v>
      </c>
      <c r="AC491" s="67">
        <v>45488</v>
      </c>
      <c r="AD491" s="283" t="s">
        <v>70</v>
      </c>
      <c r="AE491" s="71"/>
      <c r="AF491" s="67"/>
      <c r="AG491" s="67"/>
      <c r="AH491" s="128"/>
      <c r="AI491" s="67"/>
      <c r="AJ491" s="73"/>
      <c r="AK491" s="73"/>
      <c r="AL491" s="72"/>
      <c r="AM491" s="72"/>
      <c r="AN491" s="72"/>
      <c r="AO491" s="72"/>
      <c r="AP491" s="72"/>
      <c r="AQ491" s="12"/>
      <c r="AR491" s="70"/>
      <c r="AS491" s="70"/>
      <c r="AT491" s="67"/>
      <c r="AU491" s="67"/>
      <c r="AV491" s="67"/>
      <c r="AW491" s="67"/>
      <c r="AX491" s="67"/>
      <c r="AY491" s="67"/>
      <c r="AZ491" s="74"/>
      <c r="BA491" s="67"/>
      <c r="BB491" s="67"/>
      <c r="BC491" s="75"/>
    </row>
    <row r="492" spans="1:55" ht="86.4" hidden="1">
      <c r="A492" s="52" t="str">
        <f t="shared" ca="1" si="37"/>
        <v>Ok</v>
      </c>
      <c r="B492" s="53" t="str">
        <f t="shared" si="38"/>
        <v>Ok</v>
      </c>
      <c r="C492" s="53" t="str">
        <f t="shared" ca="1" si="39"/>
        <v>Ok</v>
      </c>
      <c r="D492" s="54">
        <f t="shared" si="40"/>
        <v>44533</v>
      </c>
      <c r="E492" s="196"/>
      <c r="F492" s="131">
        <v>2228</v>
      </c>
      <c r="G492" s="33" t="s">
        <v>3792</v>
      </c>
      <c r="H492" s="91" t="s">
        <v>57</v>
      </c>
      <c r="I492" s="201" t="s">
        <v>289</v>
      </c>
      <c r="J492" s="201" t="s">
        <v>290</v>
      </c>
      <c r="K492" s="6" t="s">
        <v>74</v>
      </c>
      <c r="L492" s="127" t="s">
        <v>3793</v>
      </c>
      <c r="M492" s="68"/>
      <c r="N492" s="10" t="s">
        <v>124</v>
      </c>
      <c r="O492" s="25" t="s">
        <v>3794</v>
      </c>
      <c r="P492" s="55" t="s">
        <v>88</v>
      </c>
      <c r="Q492" s="55" t="s">
        <v>3794</v>
      </c>
      <c r="R492" s="86" t="s">
        <v>3795</v>
      </c>
      <c r="S492" s="56">
        <v>44525</v>
      </c>
      <c r="T492" s="56">
        <v>44532</v>
      </c>
      <c r="U492" s="175" t="s">
        <v>66</v>
      </c>
      <c r="V492" s="197" t="s">
        <v>218</v>
      </c>
      <c r="W492" s="181"/>
      <c r="X492" s="147" t="s">
        <v>143</v>
      </c>
      <c r="Y492" s="147" t="s">
        <v>80</v>
      </c>
      <c r="Z492" s="147"/>
      <c r="AA492" s="89" t="s">
        <v>3796</v>
      </c>
      <c r="AB492" s="59">
        <v>44525</v>
      </c>
      <c r="AC492" s="6">
        <v>44533</v>
      </c>
      <c r="AD492" s="67" t="s">
        <v>70</v>
      </c>
      <c r="AE492" s="71"/>
      <c r="AF492" s="67"/>
      <c r="AG492" s="67"/>
      <c r="AH492" s="128"/>
      <c r="AI492" s="67"/>
      <c r="AJ492" s="73"/>
      <c r="AK492" s="73"/>
      <c r="AL492" s="72"/>
      <c r="AM492" s="72"/>
      <c r="AN492" s="72"/>
      <c r="AO492" s="72"/>
      <c r="AP492" s="72"/>
      <c r="AQ492" s="12"/>
      <c r="AR492" s="70"/>
      <c r="AS492" s="70"/>
      <c r="AT492" s="67"/>
      <c r="AU492" s="67"/>
      <c r="AV492" s="67"/>
      <c r="AW492" s="67"/>
      <c r="AX492" s="67"/>
      <c r="AY492" s="67"/>
      <c r="AZ492" s="74"/>
      <c r="BA492" s="67"/>
      <c r="BB492" s="67"/>
      <c r="BC492" s="75"/>
    </row>
    <row r="493" spans="1:55" ht="100.8" hidden="1">
      <c r="A493" s="52" t="str">
        <f t="shared" ca="1" si="37"/>
        <v>Ok</v>
      </c>
      <c r="B493" s="53" t="str">
        <f t="shared" si="38"/>
        <v>Ok</v>
      </c>
      <c r="C493" s="53" t="str">
        <f t="shared" ca="1" si="39"/>
        <v>Ok</v>
      </c>
      <c r="D493" s="54">
        <f t="shared" si="40"/>
        <v>44526</v>
      </c>
      <c r="E493" s="196"/>
      <c r="F493" s="131">
        <v>2151</v>
      </c>
      <c r="G493" s="33" t="s">
        <v>3615</v>
      </c>
      <c r="H493" s="91" t="s">
        <v>57</v>
      </c>
      <c r="I493" s="19" t="s">
        <v>505</v>
      </c>
      <c r="J493" s="201" t="s">
        <v>506</v>
      </c>
      <c r="K493" s="6" t="s">
        <v>74</v>
      </c>
      <c r="L493" s="127" t="s">
        <v>3616</v>
      </c>
      <c r="M493" s="68"/>
      <c r="N493" s="10" t="s">
        <v>63</v>
      </c>
      <c r="O493" s="25" t="s">
        <v>97</v>
      </c>
      <c r="P493" s="55" t="s">
        <v>97</v>
      </c>
      <c r="Q493" s="55" t="s">
        <v>3617</v>
      </c>
      <c r="R493" s="86" t="s">
        <v>3618</v>
      </c>
      <c r="S493" s="56">
        <v>44476</v>
      </c>
      <c r="T493" s="56">
        <v>44526</v>
      </c>
      <c r="U493" s="175" t="s">
        <v>66</v>
      </c>
      <c r="V493" s="197" t="s">
        <v>218</v>
      </c>
      <c r="W493" s="181"/>
      <c r="X493" s="147" t="s">
        <v>168</v>
      </c>
      <c r="Y493" s="147" t="s">
        <v>80</v>
      </c>
      <c r="Z493" s="147"/>
      <c r="AA493" s="89" t="s">
        <v>3619</v>
      </c>
      <c r="AB493" s="59">
        <v>44476</v>
      </c>
      <c r="AC493" s="6">
        <v>44526</v>
      </c>
      <c r="AD493" s="67" t="s">
        <v>70</v>
      </c>
      <c r="AE493" s="71"/>
      <c r="AF493" s="67"/>
      <c r="AG493" s="67"/>
      <c r="AH493" s="128"/>
      <c r="AI493" s="67"/>
      <c r="AJ493" s="73"/>
      <c r="AK493" s="73"/>
      <c r="AL493" s="72"/>
      <c r="AM493" s="72"/>
      <c r="AN493" s="72"/>
      <c r="AO493" s="72"/>
      <c r="AP493" s="72"/>
      <c r="AQ493" s="12"/>
      <c r="AR493" s="70"/>
      <c r="AS493" s="70"/>
      <c r="AT493" s="67"/>
      <c r="AU493" s="67"/>
      <c r="AV493" s="67"/>
      <c r="AW493" s="67"/>
      <c r="AX493" s="67"/>
      <c r="AY493" s="67"/>
      <c r="AZ493" s="74"/>
      <c r="BA493" s="67"/>
      <c r="BB493" s="67"/>
      <c r="BC493" s="75"/>
    </row>
    <row r="494" spans="1:55" ht="43.2" hidden="1">
      <c r="A494" s="52" t="str">
        <f t="shared" ca="1" si="37"/>
        <v>Ok</v>
      </c>
      <c r="B494" s="53" t="str">
        <f t="shared" si="38"/>
        <v>Ok</v>
      </c>
      <c r="C494" s="53" t="str">
        <f t="shared" ca="1" si="39"/>
        <v>Ok</v>
      </c>
      <c r="D494" s="54">
        <f t="shared" si="40"/>
        <v>44153</v>
      </c>
      <c r="E494" s="196"/>
      <c r="F494" s="130">
        <v>1567</v>
      </c>
      <c r="G494" s="32" t="s">
        <v>2571</v>
      </c>
      <c r="H494" s="91" t="s">
        <v>57</v>
      </c>
      <c r="I494" s="5" t="s">
        <v>2572</v>
      </c>
      <c r="J494" s="2" t="s">
        <v>73</v>
      </c>
      <c r="K494" s="6" t="s">
        <v>74</v>
      </c>
      <c r="L494" s="79" t="s">
        <v>2573</v>
      </c>
      <c r="M494" s="66"/>
      <c r="N494" s="10" t="s">
        <v>63</v>
      </c>
      <c r="O494" s="25" t="s">
        <v>2574</v>
      </c>
      <c r="P494" s="55" t="s">
        <v>88</v>
      </c>
      <c r="Q494" s="55" t="s">
        <v>2575</v>
      </c>
      <c r="R494" s="86" t="s">
        <v>2576</v>
      </c>
      <c r="S494" s="56">
        <v>43990</v>
      </c>
      <c r="T494" s="56">
        <v>44152</v>
      </c>
      <c r="U494" s="174" t="s">
        <v>66</v>
      </c>
      <c r="V494" s="178" t="s">
        <v>67</v>
      </c>
      <c r="W494" s="180"/>
      <c r="X494" s="146" t="s">
        <v>238</v>
      </c>
      <c r="Y494" s="146"/>
      <c r="Z494" s="146"/>
      <c r="AA494" s="88" t="s">
        <v>2577</v>
      </c>
      <c r="AB494" s="59">
        <v>43993</v>
      </c>
      <c r="AC494" s="6">
        <v>44153</v>
      </c>
      <c r="AD494" s="6" t="s">
        <v>70</v>
      </c>
      <c r="AE494" s="61"/>
      <c r="AF494" s="6"/>
      <c r="AG494" s="6"/>
      <c r="AH494" s="9"/>
      <c r="AI494" s="6"/>
      <c r="AJ494" s="63"/>
      <c r="AK494" s="63"/>
      <c r="AL494" s="62"/>
      <c r="AM494" s="62"/>
      <c r="AN494" s="62"/>
      <c r="AO494" s="62"/>
      <c r="AP494" s="62"/>
      <c r="AQ494" s="11"/>
      <c r="AR494" s="59"/>
      <c r="AS494" s="59"/>
      <c r="AT494" s="6"/>
      <c r="AU494" s="6"/>
      <c r="AV494" s="6"/>
      <c r="AW494" s="6"/>
      <c r="AX494" s="6"/>
      <c r="AY494" s="6"/>
      <c r="AZ494" s="64"/>
      <c r="BA494" s="6"/>
      <c r="BB494" s="6"/>
      <c r="BC494" s="65"/>
    </row>
    <row r="495" spans="1:55" ht="199.5" hidden="1" customHeight="1">
      <c r="A495" s="52" t="str">
        <f t="shared" ca="1" si="37"/>
        <v>Ok</v>
      </c>
      <c r="B495" s="53" t="str">
        <f t="shared" si="38"/>
        <v>Ok</v>
      </c>
      <c r="C495" s="53" t="str">
        <f t="shared" ca="1" si="39"/>
        <v>Ok</v>
      </c>
      <c r="D495" s="54">
        <f t="shared" si="40"/>
        <v>44774</v>
      </c>
      <c r="E495" s="196"/>
      <c r="F495" s="130">
        <v>1568</v>
      </c>
      <c r="G495" s="32" t="s">
        <v>2578</v>
      </c>
      <c r="H495" s="91" t="s">
        <v>57</v>
      </c>
      <c r="I495" s="5" t="s">
        <v>83</v>
      </c>
      <c r="J495" s="2" t="s">
        <v>84</v>
      </c>
      <c r="K495" s="6" t="s">
        <v>105</v>
      </c>
      <c r="L495" s="79" t="s">
        <v>2579</v>
      </c>
      <c r="M495" s="66"/>
      <c r="N495" s="10" t="s">
        <v>63</v>
      </c>
      <c r="O495" s="25" t="s">
        <v>2580</v>
      </c>
      <c r="P495" s="55" t="s">
        <v>165</v>
      </c>
      <c r="Q495" s="55" t="s">
        <v>4568</v>
      </c>
      <c r="R495" s="86" t="s">
        <v>4569</v>
      </c>
      <c r="S495" s="56">
        <v>43991</v>
      </c>
      <c r="T495" s="56">
        <v>44774</v>
      </c>
      <c r="U495" s="174" t="s">
        <v>66</v>
      </c>
      <c r="V495" s="178" t="s">
        <v>218</v>
      </c>
      <c r="W495" s="180" t="s">
        <v>92</v>
      </c>
      <c r="X495" s="146" t="s">
        <v>1056</v>
      </c>
      <c r="Y495" s="146"/>
      <c r="Z495" s="146"/>
      <c r="AA495" s="88" t="s">
        <v>4605</v>
      </c>
      <c r="AB495" s="59">
        <v>43993</v>
      </c>
      <c r="AC495" s="6">
        <v>44774</v>
      </c>
      <c r="AD495" s="67" t="s">
        <v>70</v>
      </c>
      <c r="AE495" s="61"/>
      <c r="AF495" s="6"/>
      <c r="AG495" s="6"/>
      <c r="AH495" s="9"/>
      <c r="AI495" s="6"/>
      <c r="AJ495" s="63"/>
      <c r="AK495" s="63"/>
      <c r="AL495" s="62"/>
      <c r="AM495" s="62"/>
      <c r="AN495" s="62"/>
      <c r="AO495" s="62"/>
      <c r="AP495" s="62"/>
      <c r="AQ495" s="11"/>
      <c r="AR495" s="59"/>
      <c r="AS495" s="59"/>
      <c r="AT495" s="6"/>
      <c r="AU495" s="6"/>
      <c r="AV495" s="6"/>
      <c r="AW495" s="6"/>
      <c r="AX495" s="6"/>
      <c r="AY495" s="6"/>
      <c r="AZ495" s="64"/>
      <c r="BA495" s="6"/>
      <c r="BB495" s="6"/>
      <c r="BC495" s="65"/>
    </row>
    <row r="496" spans="1:55" ht="28.8" hidden="1">
      <c r="A496" s="52" t="str">
        <f t="shared" ca="1" si="37"/>
        <v>Ok</v>
      </c>
      <c r="B496" s="53" t="str">
        <f t="shared" si="38"/>
        <v>Ok</v>
      </c>
      <c r="C496" s="53" t="str">
        <f t="shared" ca="1" si="39"/>
        <v>Ok</v>
      </c>
      <c r="D496" s="54">
        <f t="shared" si="40"/>
        <v>44512</v>
      </c>
      <c r="E496" s="196"/>
      <c r="F496" s="131">
        <v>2198</v>
      </c>
      <c r="G496" s="33" t="s">
        <v>3757</v>
      </c>
      <c r="H496" s="91" t="s">
        <v>159</v>
      </c>
      <c r="I496" s="19" t="s">
        <v>241</v>
      </c>
      <c r="J496" s="201" t="s">
        <v>242</v>
      </c>
      <c r="K496" s="6" t="s">
        <v>74</v>
      </c>
      <c r="L496" s="127" t="s">
        <v>3758</v>
      </c>
      <c r="M496" s="68"/>
      <c r="N496" s="10" t="s">
        <v>124</v>
      </c>
      <c r="O496" s="25" t="s">
        <v>97</v>
      </c>
      <c r="P496" s="55" t="s">
        <v>97</v>
      </c>
      <c r="Q496" s="55" t="s">
        <v>3759</v>
      </c>
      <c r="R496" s="86" t="s">
        <v>3760</v>
      </c>
      <c r="S496" s="56">
        <v>44506</v>
      </c>
      <c r="T496" s="56">
        <v>44506</v>
      </c>
      <c r="U496" s="175" t="s">
        <v>66</v>
      </c>
      <c r="V496" s="197" t="s">
        <v>218</v>
      </c>
      <c r="W496" s="181"/>
      <c r="X496" s="147" t="s">
        <v>143</v>
      </c>
      <c r="Y496" s="147" t="s">
        <v>80</v>
      </c>
      <c r="Z496" s="147"/>
      <c r="AA496" s="89"/>
      <c r="AB496" s="59">
        <v>44506</v>
      </c>
      <c r="AC496" s="6">
        <v>44512</v>
      </c>
      <c r="AD496" s="67" t="s">
        <v>70</v>
      </c>
      <c r="AE496" s="71"/>
      <c r="AF496" s="67"/>
      <c r="AG496" s="67"/>
      <c r="AH496" s="128"/>
      <c r="AI496" s="67"/>
      <c r="AJ496" s="73"/>
      <c r="AK496" s="73"/>
      <c r="AL496" s="72"/>
      <c r="AM496" s="72"/>
      <c r="AN496" s="72"/>
      <c r="AO496" s="72"/>
      <c r="AP496" s="72"/>
      <c r="AQ496" s="12"/>
      <c r="AR496" s="70"/>
      <c r="AS496" s="70"/>
      <c r="AT496" s="67"/>
      <c r="AU496" s="67"/>
      <c r="AV496" s="67"/>
      <c r="AW496" s="67"/>
      <c r="AX496" s="67"/>
      <c r="AY496" s="67"/>
      <c r="AZ496" s="74"/>
      <c r="BA496" s="67"/>
      <c r="BB496" s="67"/>
      <c r="BC496" s="75"/>
    </row>
    <row r="497" spans="1:55" ht="28.8" hidden="1">
      <c r="A497" s="52" t="str">
        <f t="shared" ca="1" si="37"/>
        <v>Ok</v>
      </c>
      <c r="B497" s="53" t="str">
        <f t="shared" si="38"/>
        <v>Ok</v>
      </c>
      <c r="C497" s="53" t="str">
        <f t="shared" ca="1" si="39"/>
        <v>Ok</v>
      </c>
      <c r="D497" s="54">
        <f t="shared" si="40"/>
        <v>44011</v>
      </c>
      <c r="E497" s="196"/>
      <c r="F497" s="130">
        <v>1571</v>
      </c>
      <c r="G497" s="32" t="s">
        <v>2588</v>
      </c>
      <c r="H497" s="91" t="s">
        <v>57</v>
      </c>
      <c r="I497" s="5" t="s">
        <v>83</v>
      </c>
      <c r="J497" s="2" t="s">
        <v>84</v>
      </c>
      <c r="K497" s="6" t="s">
        <v>162</v>
      </c>
      <c r="L497" s="79" t="s">
        <v>2589</v>
      </c>
      <c r="M497" s="66"/>
      <c r="N497" s="10" t="s">
        <v>124</v>
      </c>
      <c r="O497" s="25" t="s">
        <v>97</v>
      </c>
      <c r="P497" s="55" t="s">
        <v>97</v>
      </c>
      <c r="Q497" s="55" t="s">
        <v>2590</v>
      </c>
      <c r="R497" s="86" t="s">
        <v>2591</v>
      </c>
      <c r="S497" s="56">
        <v>43997</v>
      </c>
      <c r="T497" s="56">
        <v>44007</v>
      </c>
      <c r="U497" s="174" t="s">
        <v>66</v>
      </c>
      <c r="V497" s="178" t="s">
        <v>91</v>
      </c>
      <c r="W497" s="180" t="s">
        <v>237</v>
      </c>
      <c r="X497" s="146" t="s">
        <v>143</v>
      </c>
      <c r="Y497" s="146"/>
      <c r="Z497" s="146"/>
      <c r="AA497" s="88" t="s">
        <v>2592</v>
      </c>
      <c r="AB497" s="59">
        <v>44000</v>
      </c>
      <c r="AC497" s="6">
        <v>44011</v>
      </c>
      <c r="AD497" s="6" t="s">
        <v>70</v>
      </c>
      <c r="AE497" s="61"/>
      <c r="AF497" s="6"/>
      <c r="AG497" s="6"/>
      <c r="AH497" s="9"/>
      <c r="AI497" s="6"/>
      <c r="AJ497" s="63"/>
      <c r="AK497" s="63"/>
      <c r="AL497" s="62"/>
      <c r="AM497" s="62"/>
      <c r="AN497" s="62"/>
      <c r="AO497" s="62"/>
      <c r="AP497" s="62"/>
      <c r="AQ497" s="11"/>
      <c r="AR497" s="59"/>
      <c r="AS497" s="59"/>
      <c r="AT497" s="6"/>
      <c r="AU497" s="6"/>
      <c r="AV497" s="6"/>
      <c r="AW497" s="6"/>
      <c r="AX497" s="6"/>
      <c r="AY497" s="6"/>
      <c r="AZ497" s="64"/>
      <c r="BA497" s="6"/>
      <c r="BB497" s="6"/>
      <c r="BC497" s="65"/>
    </row>
    <row r="498" spans="1:55" ht="72" hidden="1">
      <c r="A498" s="52" t="str">
        <f t="shared" ca="1" si="37"/>
        <v>Ok</v>
      </c>
      <c r="B498" s="53" t="str">
        <f t="shared" si="38"/>
        <v>Ok</v>
      </c>
      <c r="C498" s="53" t="str">
        <f t="shared" ca="1" si="39"/>
        <v>Ok</v>
      </c>
      <c r="D498" s="54">
        <f t="shared" si="40"/>
        <v>44505</v>
      </c>
      <c r="E498" s="196"/>
      <c r="F498" s="130">
        <v>350</v>
      </c>
      <c r="G498" s="32" t="s">
        <v>1037</v>
      </c>
      <c r="H498" s="91" t="s">
        <v>57</v>
      </c>
      <c r="I498" s="5" t="s">
        <v>83</v>
      </c>
      <c r="J498" s="2" t="s">
        <v>84</v>
      </c>
      <c r="K498" s="6" t="s">
        <v>105</v>
      </c>
      <c r="L498" s="79" t="s">
        <v>1038</v>
      </c>
      <c r="M498" s="66"/>
      <c r="N498" s="10" t="s">
        <v>124</v>
      </c>
      <c r="O498" s="25" t="s">
        <v>164</v>
      </c>
      <c r="P498" s="55" t="s">
        <v>165</v>
      </c>
      <c r="Q498" s="55" t="s">
        <v>1039</v>
      </c>
      <c r="R498" s="86" t="s">
        <v>1040</v>
      </c>
      <c r="S498" s="56">
        <v>43228</v>
      </c>
      <c r="T498" s="56">
        <v>44504</v>
      </c>
      <c r="U498" s="174" t="s">
        <v>66</v>
      </c>
      <c r="V498" s="178" t="s">
        <v>91</v>
      </c>
      <c r="W498" s="180" t="s">
        <v>92</v>
      </c>
      <c r="X498" s="146" t="s">
        <v>143</v>
      </c>
      <c r="Y498" s="146"/>
      <c r="Z498" s="146"/>
      <c r="AA498" s="88" t="s">
        <v>1041</v>
      </c>
      <c r="AB498" s="59">
        <v>43230</v>
      </c>
      <c r="AC498" s="6">
        <v>44505</v>
      </c>
      <c r="AD498" s="67" t="s">
        <v>70</v>
      </c>
      <c r="AE498" s="61"/>
      <c r="AF498" s="6"/>
      <c r="AG498" s="6"/>
      <c r="AH498" s="9"/>
      <c r="AI498" s="6"/>
      <c r="AJ498" s="63"/>
      <c r="AK498" s="63"/>
      <c r="AL498" s="62"/>
      <c r="AM498" s="62"/>
      <c r="AN498" s="62"/>
      <c r="AO498" s="62"/>
      <c r="AP498" s="62"/>
      <c r="AQ498" s="11"/>
      <c r="AR498" s="59"/>
      <c r="AS498" s="59"/>
      <c r="AT498" s="6"/>
      <c r="AU498" s="6"/>
      <c r="AV498" s="6"/>
      <c r="AW498" s="6"/>
      <c r="AX498" s="6"/>
      <c r="AY498" s="6"/>
      <c r="AZ498" s="64"/>
      <c r="BA498" s="6"/>
      <c r="BB498" s="6"/>
      <c r="BC498" s="65"/>
    </row>
    <row r="499" spans="1:55" ht="145.80000000000001" hidden="1" customHeight="1">
      <c r="A499" s="52" t="str">
        <f t="shared" ca="1" si="37"/>
        <v>Ok</v>
      </c>
      <c r="B499" s="53" t="str">
        <f t="shared" si="38"/>
        <v>Ok</v>
      </c>
      <c r="C499" s="53" t="str">
        <f t="shared" ca="1" si="39"/>
        <v>Ok</v>
      </c>
      <c r="D499" s="54">
        <f t="shared" si="40"/>
        <v>44505</v>
      </c>
      <c r="E499" s="196"/>
      <c r="F499" s="130">
        <v>875</v>
      </c>
      <c r="G499" s="32" t="s">
        <v>1560</v>
      </c>
      <c r="H499" s="91" t="s">
        <v>57</v>
      </c>
      <c r="I499" s="5" t="s">
        <v>83</v>
      </c>
      <c r="J499" s="2" t="s">
        <v>84</v>
      </c>
      <c r="K499" s="6" t="s">
        <v>131</v>
      </c>
      <c r="L499" s="79" t="s">
        <v>1561</v>
      </c>
      <c r="M499" s="66"/>
      <c r="N499" s="10" t="s">
        <v>63</v>
      </c>
      <c r="O499" s="25" t="s">
        <v>1118</v>
      </c>
      <c r="P499" s="55" t="s">
        <v>165</v>
      </c>
      <c r="Q499" s="55" t="s">
        <v>1562</v>
      </c>
      <c r="R499" s="86" t="s">
        <v>1563</v>
      </c>
      <c r="S499" s="56">
        <v>43522</v>
      </c>
      <c r="T499" s="56">
        <v>44502</v>
      </c>
      <c r="U499" s="174" t="s">
        <v>66</v>
      </c>
      <c r="V499" s="178" t="s">
        <v>91</v>
      </c>
      <c r="W499" s="180" t="s">
        <v>92</v>
      </c>
      <c r="X499" s="146" t="s">
        <v>156</v>
      </c>
      <c r="Y499" s="146" t="s">
        <v>80</v>
      </c>
      <c r="Z499" s="146"/>
      <c r="AA499" s="88" t="s">
        <v>1564</v>
      </c>
      <c r="AB499" s="59">
        <v>43524</v>
      </c>
      <c r="AC499" s="6">
        <v>44505</v>
      </c>
      <c r="AD499" s="6" t="s">
        <v>70</v>
      </c>
      <c r="AE499" s="61"/>
      <c r="AF499" s="6"/>
      <c r="AG499" s="6"/>
      <c r="AH499" s="9"/>
      <c r="AI499" s="6"/>
      <c r="AJ499" s="63"/>
      <c r="AK499" s="63"/>
      <c r="AL499" s="62"/>
      <c r="AM499" s="62"/>
      <c r="AN499" s="62"/>
      <c r="AO499" s="62"/>
      <c r="AP499" s="62"/>
      <c r="AQ499" s="11"/>
      <c r="AR499" s="59"/>
      <c r="AS499" s="59"/>
      <c r="AT499" s="6"/>
      <c r="AU499" s="6"/>
      <c r="AV499" s="6"/>
      <c r="AW499" s="6"/>
      <c r="AX499" s="6"/>
      <c r="AY499" s="6"/>
      <c r="AZ499" s="64"/>
      <c r="BA499" s="6"/>
      <c r="BB499" s="6"/>
      <c r="BC499" s="65"/>
    </row>
    <row r="500" spans="1:55" ht="28.8" hidden="1">
      <c r="A500" s="52" t="str">
        <f t="shared" ca="1" si="37"/>
        <v>Ok</v>
      </c>
      <c r="B500" s="53" t="str">
        <f t="shared" si="38"/>
        <v>Ok</v>
      </c>
      <c r="C500" s="53" t="str">
        <f t="shared" ca="1" si="39"/>
        <v>Ok</v>
      </c>
      <c r="D500" s="54">
        <f t="shared" si="40"/>
        <v>44498</v>
      </c>
      <c r="E500" s="196"/>
      <c r="F500" s="131">
        <v>2167</v>
      </c>
      <c r="G500" s="33" t="s">
        <v>3671</v>
      </c>
      <c r="H500" s="91" t="s">
        <v>57</v>
      </c>
      <c r="I500" s="19" t="s">
        <v>3672</v>
      </c>
      <c r="J500" s="201" t="s">
        <v>260</v>
      </c>
      <c r="K500" s="6" t="s">
        <v>74</v>
      </c>
      <c r="L500" s="127" t="s">
        <v>3673</v>
      </c>
      <c r="M500" s="68"/>
      <c r="N500" s="10" t="s">
        <v>63</v>
      </c>
      <c r="O500" s="25" t="s">
        <v>103</v>
      </c>
      <c r="P500" s="55" t="s">
        <v>65</v>
      </c>
      <c r="Q500" s="55" t="s">
        <v>3674</v>
      </c>
      <c r="R500" s="86" t="s">
        <v>3675</v>
      </c>
      <c r="S500" s="56">
        <v>44484</v>
      </c>
      <c r="T500" s="56">
        <v>44495</v>
      </c>
      <c r="U500" s="175" t="s">
        <v>66</v>
      </c>
      <c r="V500" s="197" t="s">
        <v>218</v>
      </c>
      <c r="W500" s="181"/>
      <c r="X500" s="147" t="s">
        <v>365</v>
      </c>
      <c r="Y500" s="147"/>
      <c r="Z500" s="147"/>
      <c r="AA500" s="89" t="s">
        <v>3676</v>
      </c>
      <c r="AB500" s="59">
        <v>44484</v>
      </c>
      <c r="AC500" s="6">
        <v>44498</v>
      </c>
      <c r="AD500" s="67" t="s">
        <v>70</v>
      </c>
      <c r="AE500" s="71"/>
      <c r="AF500" s="67"/>
      <c r="AG500" s="67"/>
      <c r="AH500" s="128"/>
      <c r="AI500" s="67"/>
      <c r="AJ500" s="73"/>
      <c r="AK500" s="73"/>
      <c r="AL500" s="72"/>
      <c r="AM500" s="72"/>
      <c r="AN500" s="72"/>
      <c r="AO500" s="72"/>
      <c r="AP500" s="72"/>
      <c r="AQ500" s="12"/>
      <c r="AR500" s="70"/>
      <c r="AS500" s="70"/>
      <c r="AT500" s="67"/>
      <c r="AU500" s="67"/>
      <c r="AV500" s="67"/>
      <c r="AW500" s="67"/>
      <c r="AX500" s="67"/>
      <c r="AY500" s="67"/>
      <c r="AZ500" s="74"/>
      <c r="BA500" s="67"/>
      <c r="BB500" s="67"/>
      <c r="BC500" s="75"/>
    </row>
    <row r="501" spans="1:55" ht="43.2" hidden="1">
      <c r="A501" s="52" t="str">
        <f t="shared" ca="1" si="37"/>
        <v>Ok</v>
      </c>
      <c r="B501" s="53" t="str">
        <f t="shared" si="38"/>
        <v>Ok</v>
      </c>
      <c r="C501" s="53" t="str">
        <f t="shared" ca="1" si="39"/>
        <v>Ok</v>
      </c>
      <c r="D501" s="54">
        <f t="shared" si="40"/>
        <v>44984</v>
      </c>
      <c r="E501" s="196"/>
      <c r="F501" s="130">
        <v>1581</v>
      </c>
      <c r="G501" s="32" t="s">
        <v>2603</v>
      </c>
      <c r="H501" s="91" t="s">
        <v>57</v>
      </c>
      <c r="I501" s="5" t="s">
        <v>83</v>
      </c>
      <c r="J501" s="2" t="s">
        <v>84</v>
      </c>
      <c r="K501" s="6" t="s">
        <v>74</v>
      </c>
      <c r="L501" s="79" t="s">
        <v>2604</v>
      </c>
      <c r="M501" s="66"/>
      <c r="N501" s="10" t="s">
        <v>124</v>
      </c>
      <c r="O501" s="25" t="s">
        <v>103</v>
      </c>
      <c r="P501" s="55" t="s">
        <v>65</v>
      </c>
      <c r="Q501" s="55" t="s">
        <v>2605</v>
      </c>
      <c r="R501" s="86" t="s">
        <v>2606</v>
      </c>
      <c r="S501" s="56">
        <v>44002</v>
      </c>
      <c r="T501" s="56">
        <v>44981</v>
      </c>
      <c r="U501" s="174" t="s">
        <v>66</v>
      </c>
      <c r="V501" s="178" t="s">
        <v>218</v>
      </c>
      <c r="W501" s="180"/>
      <c r="X501" s="146" t="s">
        <v>156</v>
      </c>
      <c r="Y501" s="146"/>
      <c r="Z501" s="146"/>
      <c r="AA501" s="88" t="s">
        <v>5314</v>
      </c>
      <c r="AB501" s="59">
        <v>44007</v>
      </c>
      <c r="AC501" s="6">
        <v>44984</v>
      </c>
      <c r="AD501" s="6" t="s">
        <v>70</v>
      </c>
      <c r="AE501" s="61"/>
      <c r="AF501" s="6"/>
      <c r="AG501" s="6"/>
      <c r="AH501" s="9"/>
      <c r="AI501" s="6"/>
      <c r="AJ501" s="63"/>
      <c r="AK501" s="63"/>
      <c r="AL501" s="62"/>
      <c r="AM501" s="62"/>
      <c r="AN501" s="62"/>
      <c r="AO501" s="62"/>
      <c r="AP501" s="62"/>
      <c r="AQ501" s="11"/>
      <c r="AR501" s="59"/>
      <c r="AS501" s="59"/>
      <c r="AT501" s="6"/>
      <c r="AU501" s="6"/>
      <c r="AV501" s="6"/>
      <c r="AW501" s="6"/>
      <c r="AX501" s="6"/>
      <c r="AY501" s="6"/>
      <c r="AZ501" s="64"/>
      <c r="BA501" s="6"/>
      <c r="BB501" s="6"/>
      <c r="BC501" s="65"/>
    </row>
    <row r="502" spans="1:55" ht="144" hidden="1">
      <c r="A502" s="52" t="str">
        <f t="shared" ca="1" si="37"/>
        <v>Ok</v>
      </c>
      <c r="B502" s="53" t="str">
        <f t="shared" si="38"/>
        <v>Ok</v>
      </c>
      <c r="C502" s="53" t="str">
        <f t="shared" ca="1" si="39"/>
        <v>Ok</v>
      </c>
      <c r="D502" s="54">
        <f t="shared" si="40"/>
        <v>44470</v>
      </c>
      <c r="E502" s="196"/>
      <c r="F502" s="130">
        <v>659</v>
      </c>
      <c r="G502" s="32" t="s">
        <v>1347</v>
      </c>
      <c r="H502" s="91" t="s">
        <v>57</v>
      </c>
      <c r="I502" s="5" t="s">
        <v>58</v>
      </c>
      <c r="J502" s="2" t="s">
        <v>59</v>
      </c>
      <c r="K502" s="6" t="s">
        <v>210</v>
      </c>
      <c r="L502" s="79" t="s">
        <v>1348</v>
      </c>
      <c r="M502" s="66"/>
      <c r="N502" s="10" t="s">
        <v>124</v>
      </c>
      <c r="O502" s="25" t="s">
        <v>215</v>
      </c>
      <c r="P502" s="55" t="s">
        <v>65</v>
      </c>
      <c r="Q502" s="77" t="s">
        <v>1349</v>
      </c>
      <c r="R502" s="86" t="s">
        <v>1350</v>
      </c>
      <c r="S502" s="56">
        <v>43416</v>
      </c>
      <c r="T502" s="56">
        <v>44469</v>
      </c>
      <c r="U502" s="174" t="s">
        <v>66</v>
      </c>
      <c r="V502" s="178" t="s">
        <v>218</v>
      </c>
      <c r="W502" s="180"/>
      <c r="X502" s="146" t="s">
        <v>143</v>
      </c>
      <c r="Y502" s="146"/>
      <c r="Z502" s="146"/>
      <c r="AA502" s="88" t="s">
        <v>1351</v>
      </c>
      <c r="AB502" s="59">
        <v>43419</v>
      </c>
      <c r="AC502" s="6">
        <v>44470</v>
      </c>
      <c r="AD502" s="6" t="s">
        <v>70</v>
      </c>
      <c r="AE502" s="61"/>
      <c r="AF502" s="6"/>
      <c r="AG502" s="6"/>
      <c r="AH502" s="9"/>
      <c r="AI502" s="6"/>
      <c r="AJ502" s="63"/>
      <c r="AK502" s="63"/>
      <c r="AL502" s="62"/>
      <c r="AM502" s="62"/>
      <c r="AN502" s="62"/>
      <c r="AO502" s="62"/>
      <c r="AP502" s="62"/>
      <c r="AQ502" s="11"/>
      <c r="AR502" s="59"/>
      <c r="AS502" s="59"/>
      <c r="AT502" s="6"/>
      <c r="AU502" s="6"/>
      <c r="AV502" s="6"/>
      <c r="AW502" s="6"/>
      <c r="AX502" s="6"/>
      <c r="AY502" s="6"/>
      <c r="AZ502" s="64"/>
      <c r="BA502" s="6"/>
      <c r="BB502" s="6"/>
      <c r="BC502" s="65"/>
    </row>
    <row r="503" spans="1:55" ht="57.6" hidden="1">
      <c r="A503" s="52" t="str">
        <f t="shared" ca="1" si="37"/>
        <v>Ok</v>
      </c>
      <c r="B503" s="53" t="str">
        <f t="shared" si="38"/>
        <v>Ok</v>
      </c>
      <c r="C503" s="53" t="str">
        <f t="shared" ca="1" si="39"/>
        <v>Ok</v>
      </c>
      <c r="D503" s="54">
        <f t="shared" si="40"/>
        <v>44466</v>
      </c>
      <c r="E503" s="196"/>
      <c r="F503" s="131">
        <v>2068</v>
      </c>
      <c r="G503" s="33" t="s">
        <v>3538</v>
      </c>
      <c r="H503" s="139" t="s">
        <v>57</v>
      </c>
      <c r="I503" s="19" t="s">
        <v>2437</v>
      </c>
      <c r="J503" s="201" t="s">
        <v>308</v>
      </c>
      <c r="K503" s="67" t="s">
        <v>105</v>
      </c>
      <c r="L503" s="127" t="s">
        <v>3539</v>
      </c>
      <c r="M503" s="66"/>
      <c r="N503" s="140" t="s">
        <v>124</v>
      </c>
      <c r="O503" s="25" t="s">
        <v>97</v>
      </c>
      <c r="P503" s="55" t="s">
        <v>97</v>
      </c>
      <c r="Q503" s="55" t="s">
        <v>3540</v>
      </c>
      <c r="R503" s="204" t="s">
        <v>3541</v>
      </c>
      <c r="S503" s="69">
        <v>44439</v>
      </c>
      <c r="T503" s="69">
        <v>44466</v>
      </c>
      <c r="U503" s="175" t="s">
        <v>66</v>
      </c>
      <c r="V503" s="197" t="s">
        <v>218</v>
      </c>
      <c r="W503" s="181"/>
      <c r="X503" s="147" t="s">
        <v>143</v>
      </c>
      <c r="Y503" s="147" t="s">
        <v>80</v>
      </c>
      <c r="Z503" s="147"/>
      <c r="AA503" s="89" t="s">
        <v>3542</v>
      </c>
      <c r="AB503" s="70">
        <v>44439</v>
      </c>
      <c r="AC503" s="67">
        <v>44466</v>
      </c>
      <c r="AD503" s="67" t="s">
        <v>70</v>
      </c>
      <c r="AE503" s="71"/>
      <c r="AF503" s="67"/>
      <c r="AG503" s="67"/>
      <c r="AH503" s="128"/>
      <c r="AI503" s="67"/>
      <c r="AJ503" s="73"/>
      <c r="AK503" s="73"/>
      <c r="AL503" s="72"/>
      <c r="AM503" s="72"/>
      <c r="AN503" s="72"/>
      <c r="AO503" s="72"/>
      <c r="AP503" s="72"/>
      <c r="AQ503" s="12"/>
      <c r="AR503" s="70"/>
      <c r="AS503" s="70"/>
      <c r="AT503" s="67"/>
      <c r="AU503" s="67"/>
      <c r="AV503" s="67"/>
      <c r="AW503" s="67"/>
      <c r="AX503" s="67"/>
      <c r="AY503" s="67"/>
      <c r="AZ503" s="74"/>
      <c r="BA503" s="67"/>
      <c r="BB503" s="67"/>
      <c r="BC503" s="75"/>
    </row>
    <row r="504" spans="1:55" ht="28.8" hidden="1">
      <c r="A504" s="52" t="str">
        <f t="shared" ca="1" si="37"/>
        <v>Ok</v>
      </c>
      <c r="B504" s="53" t="str">
        <f t="shared" si="38"/>
        <v>Ok</v>
      </c>
      <c r="C504" s="53" t="str">
        <f t="shared" ca="1" si="39"/>
        <v>Ok</v>
      </c>
      <c r="D504" s="54">
        <f t="shared" si="40"/>
        <v>44020</v>
      </c>
      <c r="E504" s="196"/>
      <c r="F504" s="130">
        <v>1582</v>
      </c>
      <c r="G504" s="32" t="s">
        <v>2616</v>
      </c>
      <c r="H504" s="91" t="s">
        <v>57</v>
      </c>
      <c r="I504" s="5" t="s">
        <v>58</v>
      </c>
      <c r="J504" s="2" t="s">
        <v>59</v>
      </c>
      <c r="K504" s="6" t="s">
        <v>74</v>
      </c>
      <c r="L504" s="79" t="s">
        <v>2617</v>
      </c>
      <c r="M504" s="66"/>
      <c r="N504" s="10" t="s">
        <v>63</v>
      </c>
      <c r="O504" s="25" t="s">
        <v>2618</v>
      </c>
      <c r="P504" s="55" t="s">
        <v>88</v>
      </c>
      <c r="Q504" s="55" t="s">
        <v>2619</v>
      </c>
      <c r="R504" s="86" t="s">
        <v>2620</v>
      </c>
      <c r="S504" s="56">
        <v>44007</v>
      </c>
      <c r="T504" s="56">
        <v>44019</v>
      </c>
      <c r="U504" s="174" t="s">
        <v>66</v>
      </c>
      <c r="V504" s="178" t="s">
        <v>67</v>
      </c>
      <c r="W504" s="180"/>
      <c r="X504" s="146" t="s">
        <v>168</v>
      </c>
      <c r="Y504" s="146"/>
      <c r="Z504" s="146"/>
      <c r="AA504" s="88"/>
      <c r="AB504" s="59">
        <v>44014</v>
      </c>
      <c r="AC504" s="6">
        <v>44020</v>
      </c>
      <c r="AD504" s="6" t="s">
        <v>70</v>
      </c>
      <c r="AE504" s="61"/>
      <c r="AF504" s="6"/>
      <c r="AG504" s="6"/>
      <c r="AH504" s="9"/>
      <c r="AI504" s="6"/>
      <c r="AJ504" s="63"/>
      <c r="AK504" s="63"/>
      <c r="AL504" s="62"/>
      <c r="AM504" s="62"/>
      <c r="AN504" s="62"/>
      <c r="AO504" s="62"/>
      <c r="AP504" s="62"/>
      <c r="AQ504" s="11"/>
      <c r="AR504" s="59"/>
      <c r="AS504" s="59"/>
      <c r="AT504" s="6"/>
      <c r="AU504" s="6"/>
      <c r="AV504" s="6"/>
      <c r="AW504" s="6"/>
      <c r="AX504" s="6"/>
      <c r="AY504" s="6"/>
      <c r="AZ504" s="64"/>
      <c r="BA504" s="6"/>
      <c r="BB504" s="6"/>
      <c r="BC504" s="65"/>
    </row>
    <row r="505" spans="1:55" ht="43.2" hidden="1">
      <c r="A505" s="52" t="str">
        <f t="shared" ca="1" si="37"/>
        <v>Ok</v>
      </c>
      <c r="B505" s="53" t="str">
        <f t="shared" si="38"/>
        <v>Ok</v>
      </c>
      <c r="C505" s="53" t="str">
        <f t="shared" ca="1" si="39"/>
        <v>Ok</v>
      </c>
      <c r="D505" s="54">
        <f t="shared" si="40"/>
        <v>44020</v>
      </c>
      <c r="E505" s="196"/>
      <c r="F505" s="130">
        <v>1593</v>
      </c>
      <c r="G505" s="32" t="s">
        <v>2621</v>
      </c>
      <c r="H505" s="91" t="s">
        <v>57</v>
      </c>
      <c r="I505" s="5" t="s">
        <v>83</v>
      </c>
      <c r="J505" s="2" t="s">
        <v>84</v>
      </c>
      <c r="K505" s="6" t="s">
        <v>105</v>
      </c>
      <c r="L505" s="79" t="s">
        <v>2622</v>
      </c>
      <c r="M505" s="66"/>
      <c r="N505" s="10" t="s">
        <v>124</v>
      </c>
      <c r="O505" s="25" t="s">
        <v>2623</v>
      </c>
      <c r="P505" s="55" t="s">
        <v>88</v>
      </c>
      <c r="Q505" s="55" t="s">
        <v>2624</v>
      </c>
      <c r="R505" s="86" t="s">
        <v>2625</v>
      </c>
      <c r="S505" s="56">
        <v>44008</v>
      </c>
      <c r="T505" s="56">
        <v>44019</v>
      </c>
      <c r="U505" s="174" t="s">
        <v>66</v>
      </c>
      <c r="V505" s="178" t="s">
        <v>91</v>
      </c>
      <c r="W505" s="180" t="s">
        <v>92</v>
      </c>
      <c r="X505" s="146" t="s">
        <v>143</v>
      </c>
      <c r="Y505" s="146"/>
      <c r="Z505" s="146"/>
      <c r="AA505" s="88"/>
      <c r="AB505" s="59">
        <v>44014</v>
      </c>
      <c r="AC505" s="6">
        <v>44020</v>
      </c>
      <c r="AD505" s="6" t="s">
        <v>70</v>
      </c>
      <c r="AE505" s="61"/>
      <c r="AF505" s="6"/>
      <c r="AG505" s="6"/>
      <c r="AH505" s="9"/>
      <c r="AI505" s="6"/>
      <c r="AJ505" s="63"/>
      <c r="AK505" s="63"/>
      <c r="AL505" s="62"/>
      <c r="AM505" s="62"/>
      <c r="AN505" s="62"/>
      <c r="AO505" s="62"/>
      <c r="AP505" s="62"/>
      <c r="AQ505" s="11"/>
      <c r="AR505" s="59"/>
      <c r="AS505" s="59"/>
      <c r="AT505" s="6"/>
      <c r="AU505" s="6"/>
      <c r="AV505" s="6"/>
      <c r="AW505" s="6"/>
      <c r="AX505" s="6"/>
      <c r="AY505" s="6"/>
      <c r="AZ505" s="64"/>
      <c r="BA505" s="6"/>
      <c r="BB505" s="6"/>
      <c r="BC505" s="65"/>
    </row>
    <row r="506" spans="1:55" ht="28.8" hidden="1">
      <c r="A506" s="52" t="str">
        <f t="shared" ca="1" si="37"/>
        <v>Ok</v>
      </c>
      <c r="B506" s="53" t="str">
        <f t="shared" si="38"/>
        <v>Ok</v>
      </c>
      <c r="C506" s="53" t="str">
        <f t="shared" ca="1" si="39"/>
        <v>Ok</v>
      </c>
      <c r="D506" s="54">
        <f t="shared" si="40"/>
        <v>44020</v>
      </c>
      <c r="E506" s="196"/>
      <c r="F506" s="130">
        <v>1594</v>
      </c>
      <c r="G506" s="32" t="s">
        <v>2626</v>
      </c>
      <c r="H506" s="91" t="s">
        <v>57</v>
      </c>
      <c r="I506" s="5" t="s">
        <v>83</v>
      </c>
      <c r="J506" s="2" t="s">
        <v>84</v>
      </c>
      <c r="K506" s="6" t="s">
        <v>210</v>
      </c>
      <c r="L506" s="79" t="s">
        <v>2627</v>
      </c>
      <c r="M506" s="66"/>
      <c r="N506" s="10" t="s">
        <v>124</v>
      </c>
      <c r="O506" s="25" t="s">
        <v>2628</v>
      </c>
      <c r="P506" s="55" t="s">
        <v>165</v>
      </c>
      <c r="Q506" s="55" t="s">
        <v>2629</v>
      </c>
      <c r="R506" s="86" t="s">
        <v>2630</v>
      </c>
      <c r="S506" s="56">
        <v>44008</v>
      </c>
      <c r="T506" s="56">
        <v>44019</v>
      </c>
      <c r="U506" s="174" t="s">
        <v>66</v>
      </c>
      <c r="V506" s="178" t="s">
        <v>91</v>
      </c>
      <c r="W506" s="180" t="s">
        <v>237</v>
      </c>
      <c r="X506" s="146" t="s">
        <v>143</v>
      </c>
      <c r="Y506" s="146"/>
      <c r="Z506" s="146"/>
      <c r="AA506" s="88"/>
      <c r="AB506" s="59">
        <v>44014</v>
      </c>
      <c r="AC506" s="6">
        <v>44020</v>
      </c>
      <c r="AD506" s="6" t="s">
        <v>70</v>
      </c>
      <c r="AE506" s="61"/>
      <c r="AF506" s="6"/>
      <c r="AG506" s="6"/>
      <c r="AH506" s="9"/>
      <c r="AI506" s="6"/>
      <c r="AJ506" s="63"/>
      <c r="AK506" s="63"/>
      <c r="AL506" s="62"/>
      <c r="AM506" s="62"/>
      <c r="AN506" s="62"/>
      <c r="AO506" s="62"/>
      <c r="AP506" s="62"/>
      <c r="AQ506" s="11"/>
      <c r="AR506" s="59"/>
      <c r="AS506" s="59"/>
      <c r="AT506" s="6"/>
      <c r="AU506" s="6"/>
      <c r="AV506" s="6"/>
      <c r="AW506" s="6"/>
      <c r="AX506" s="6"/>
      <c r="AY506" s="6"/>
      <c r="AZ506" s="64"/>
      <c r="BA506" s="6"/>
      <c r="BB506" s="6"/>
      <c r="BC506" s="65"/>
    </row>
    <row r="507" spans="1:55" ht="28.8" hidden="1">
      <c r="A507" s="52" t="str">
        <f t="shared" ca="1" si="37"/>
        <v>Ok</v>
      </c>
      <c r="B507" s="53" t="str">
        <f t="shared" si="38"/>
        <v>Ok</v>
      </c>
      <c r="C507" s="53" t="str">
        <f t="shared" ca="1" si="39"/>
        <v>Ok</v>
      </c>
      <c r="D507" s="54">
        <f t="shared" si="40"/>
        <v>44020</v>
      </c>
      <c r="E507" s="196"/>
      <c r="F507" s="130">
        <v>1595</v>
      </c>
      <c r="G507" s="32" t="s">
        <v>2631</v>
      </c>
      <c r="H507" s="91" t="s">
        <v>57</v>
      </c>
      <c r="I507" s="5" t="s">
        <v>83</v>
      </c>
      <c r="J507" s="2" t="s">
        <v>84</v>
      </c>
      <c r="K507" s="6" t="s">
        <v>210</v>
      </c>
      <c r="L507" s="79" t="s">
        <v>2632</v>
      </c>
      <c r="M507" s="66"/>
      <c r="N507" s="10" t="s">
        <v>124</v>
      </c>
      <c r="O507" s="25" t="s">
        <v>2628</v>
      </c>
      <c r="P507" s="55" t="s">
        <v>165</v>
      </c>
      <c r="Q507" s="55" t="s">
        <v>2629</v>
      </c>
      <c r="R507" s="86" t="s">
        <v>2630</v>
      </c>
      <c r="S507" s="56">
        <v>44008</v>
      </c>
      <c r="T507" s="56">
        <v>44019</v>
      </c>
      <c r="U507" s="174" t="s">
        <v>66</v>
      </c>
      <c r="V507" s="178" t="s">
        <v>91</v>
      </c>
      <c r="W507" s="180" t="s">
        <v>237</v>
      </c>
      <c r="X507" s="146" t="s">
        <v>238</v>
      </c>
      <c r="Y507" s="146"/>
      <c r="Z507" s="146"/>
      <c r="AA507" s="88"/>
      <c r="AB507" s="59">
        <v>44014</v>
      </c>
      <c r="AC507" s="6">
        <v>44020</v>
      </c>
      <c r="AD507" s="6" t="s">
        <v>70</v>
      </c>
      <c r="AE507" s="61"/>
      <c r="AF507" s="6"/>
      <c r="AG507" s="6"/>
      <c r="AH507" s="9"/>
      <c r="AI507" s="6"/>
      <c r="AJ507" s="63"/>
      <c r="AK507" s="63"/>
      <c r="AL507" s="62"/>
      <c r="AM507" s="62"/>
      <c r="AN507" s="62"/>
      <c r="AO507" s="62"/>
      <c r="AP507" s="62"/>
      <c r="AQ507" s="11"/>
      <c r="AR507" s="59"/>
      <c r="AS507" s="59"/>
      <c r="AT507" s="6"/>
      <c r="AU507" s="6"/>
      <c r="AV507" s="6"/>
      <c r="AW507" s="6"/>
      <c r="AX507" s="6"/>
      <c r="AY507" s="6"/>
      <c r="AZ507" s="64"/>
      <c r="BA507" s="6"/>
      <c r="BB507" s="6"/>
      <c r="BC507" s="65"/>
    </row>
    <row r="508" spans="1:55" ht="115.2" hidden="1">
      <c r="A508" s="52" t="str">
        <f t="shared" ca="1" si="37"/>
        <v>Ok</v>
      </c>
      <c r="B508" s="53" t="str">
        <f t="shared" si="38"/>
        <v>Fuori Range</v>
      </c>
      <c r="C508" s="53" t="str">
        <f t="shared" ca="1" si="39"/>
        <v>Ok</v>
      </c>
      <c r="D508" s="54">
        <f t="shared" si="40"/>
        <v>44448</v>
      </c>
      <c r="E508" s="196"/>
      <c r="F508" s="130">
        <v>172</v>
      </c>
      <c r="G508" s="32" t="s">
        <v>656</v>
      </c>
      <c r="H508" s="91" t="s">
        <v>57</v>
      </c>
      <c r="I508" s="5" t="s">
        <v>83</v>
      </c>
      <c r="J508" s="2" t="s">
        <v>84</v>
      </c>
      <c r="K508" s="6" t="s">
        <v>74</v>
      </c>
      <c r="L508" s="79" t="s">
        <v>657</v>
      </c>
      <c r="M508" s="66"/>
      <c r="N508" s="10" t="s">
        <v>63</v>
      </c>
      <c r="O508" s="25" t="s">
        <v>658</v>
      </c>
      <c r="P508" s="55" t="s">
        <v>88</v>
      </c>
      <c r="Q508" s="55" t="s">
        <v>659</v>
      </c>
      <c r="R508" s="86" t="s">
        <v>660</v>
      </c>
      <c r="S508" s="56">
        <v>43110</v>
      </c>
      <c r="T508" s="56">
        <v>44448</v>
      </c>
      <c r="U508" s="174" t="s">
        <v>66</v>
      </c>
      <c r="V508" s="178" t="s">
        <v>91</v>
      </c>
      <c r="W508" s="180" t="s">
        <v>92</v>
      </c>
      <c r="X508" s="146" t="s">
        <v>156</v>
      </c>
      <c r="Y508" s="146"/>
      <c r="Z508" s="146"/>
      <c r="AA508" s="89" t="s">
        <v>661</v>
      </c>
      <c r="AB508" s="59">
        <v>42746</v>
      </c>
      <c r="AC508" s="6">
        <v>44448</v>
      </c>
      <c r="AD508" s="6" t="s">
        <v>70</v>
      </c>
      <c r="AE508" s="61"/>
      <c r="AF508" s="6"/>
      <c r="AG508" s="6"/>
      <c r="AH508" s="9"/>
      <c r="AI508" s="6"/>
      <c r="AJ508" s="63"/>
      <c r="AK508" s="63"/>
      <c r="AL508" s="62"/>
      <c r="AM508" s="62"/>
      <c r="AN508" s="62"/>
      <c r="AO508" s="62"/>
      <c r="AP508" s="62"/>
      <c r="AQ508" s="11"/>
      <c r="AR508" s="59"/>
      <c r="AS508" s="59"/>
      <c r="AT508" s="6"/>
      <c r="AU508" s="6"/>
      <c r="AV508" s="6"/>
      <c r="AW508" s="6"/>
      <c r="AX508" s="6"/>
      <c r="AY508" s="6"/>
      <c r="AZ508" s="64"/>
      <c r="BA508" s="6"/>
      <c r="BB508" s="6"/>
      <c r="BC508" s="65"/>
    </row>
    <row r="509" spans="1:55" ht="43.2" hidden="1">
      <c r="A509" s="52" t="str">
        <f t="shared" ca="1" si="37"/>
        <v>Ok</v>
      </c>
      <c r="B509" s="53" t="str">
        <f t="shared" si="38"/>
        <v>Ok</v>
      </c>
      <c r="C509" s="53" t="str">
        <f t="shared" ca="1" si="39"/>
        <v>Ok</v>
      </c>
      <c r="D509" s="54">
        <f t="shared" si="40"/>
        <v>44448</v>
      </c>
      <c r="E509" s="196"/>
      <c r="F509" s="130">
        <v>1823</v>
      </c>
      <c r="G509" s="32" t="s">
        <v>3024</v>
      </c>
      <c r="H509" s="91" t="s">
        <v>57</v>
      </c>
      <c r="I509" s="5" t="s">
        <v>58</v>
      </c>
      <c r="J509" s="2" t="s">
        <v>59</v>
      </c>
      <c r="K509" s="6" t="s">
        <v>210</v>
      </c>
      <c r="L509" s="79" t="s">
        <v>3025</v>
      </c>
      <c r="M509" s="66"/>
      <c r="N509" s="10" t="s">
        <v>63</v>
      </c>
      <c r="O509" s="25" t="s">
        <v>3026</v>
      </c>
      <c r="P509" s="55" t="s">
        <v>88</v>
      </c>
      <c r="Q509" s="55" t="s">
        <v>3027</v>
      </c>
      <c r="R509" s="86" t="s">
        <v>3028</v>
      </c>
      <c r="S509" s="56">
        <v>44229</v>
      </c>
      <c r="T509" s="56">
        <v>44448</v>
      </c>
      <c r="U509" s="174" t="s">
        <v>66</v>
      </c>
      <c r="V509" s="178" t="s">
        <v>218</v>
      </c>
      <c r="W509" s="180"/>
      <c r="X509" s="146" t="s">
        <v>156</v>
      </c>
      <c r="Y509" s="146" t="s">
        <v>80</v>
      </c>
      <c r="Z509" s="146"/>
      <c r="AA509" s="88" t="s">
        <v>3029</v>
      </c>
      <c r="AB509" s="59">
        <v>44232</v>
      </c>
      <c r="AC509" s="6">
        <v>44448</v>
      </c>
      <c r="AD509" s="6" t="s">
        <v>70</v>
      </c>
      <c r="AE509" s="61"/>
      <c r="AF509" s="6"/>
      <c r="AG509" s="6"/>
      <c r="AH509" s="9"/>
      <c r="AI509" s="6"/>
      <c r="AJ509" s="63"/>
      <c r="AK509" s="63"/>
      <c r="AL509" s="62"/>
      <c r="AM509" s="62"/>
      <c r="AN509" s="62"/>
      <c r="AO509" s="62"/>
      <c r="AP509" s="62"/>
      <c r="AQ509" s="11"/>
      <c r="AR509" s="59"/>
      <c r="AS509" s="59"/>
      <c r="AT509" s="6"/>
      <c r="AU509" s="6"/>
      <c r="AV509" s="6"/>
      <c r="AW509" s="6"/>
      <c r="AX509" s="6"/>
      <c r="AY509" s="6"/>
      <c r="AZ509" s="64"/>
      <c r="BA509" s="6"/>
      <c r="BB509" s="6"/>
      <c r="BC509" s="65"/>
    </row>
    <row r="510" spans="1:55" ht="86.4" hidden="1">
      <c r="A510" s="52" t="str">
        <f t="shared" ca="1" si="37"/>
        <v>Ok</v>
      </c>
      <c r="B510" s="53" t="str">
        <f t="shared" si="38"/>
        <v>Ok</v>
      </c>
      <c r="C510" s="53" t="str">
        <f t="shared" ca="1" si="39"/>
        <v>Ok</v>
      </c>
      <c r="D510" s="54">
        <f t="shared" si="40"/>
        <v>45565</v>
      </c>
      <c r="E510" s="196"/>
      <c r="F510" s="130">
        <v>1602</v>
      </c>
      <c r="G510" s="32" t="s">
        <v>2638</v>
      </c>
      <c r="H510" s="91" t="s">
        <v>57</v>
      </c>
      <c r="I510" s="5" t="s">
        <v>697</v>
      </c>
      <c r="J510" s="2" t="s">
        <v>59</v>
      </c>
      <c r="K510" s="6" t="s">
        <v>105</v>
      </c>
      <c r="L510" s="79" t="s">
        <v>2639</v>
      </c>
      <c r="M510" s="66"/>
      <c r="N510" s="10" t="s">
        <v>124</v>
      </c>
      <c r="O510" s="25" t="s">
        <v>2640</v>
      </c>
      <c r="P510" s="55" t="s">
        <v>88</v>
      </c>
      <c r="Q510" s="55" t="s">
        <v>7671</v>
      </c>
      <c r="R510" s="86" t="s">
        <v>7670</v>
      </c>
      <c r="S510" s="56">
        <v>44013</v>
      </c>
      <c r="T510" s="56">
        <v>45565</v>
      </c>
      <c r="U510" s="78" t="s">
        <v>66</v>
      </c>
      <c r="V510" s="178" t="s">
        <v>218</v>
      </c>
      <c r="W510" s="180"/>
      <c r="X510" s="146" t="s">
        <v>143</v>
      </c>
      <c r="Y510" s="146"/>
      <c r="Z510" s="146"/>
      <c r="AA510" s="88" t="s">
        <v>7766</v>
      </c>
      <c r="AB510" s="59">
        <v>44014</v>
      </c>
      <c r="AC510" s="67">
        <v>45565</v>
      </c>
      <c r="AD510" s="67" t="s">
        <v>70</v>
      </c>
      <c r="AE510" s="61"/>
      <c r="AF510" s="6"/>
      <c r="AG510" s="6"/>
      <c r="AH510" s="9"/>
      <c r="AI510" s="6"/>
      <c r="AJ510" s="63"/>
      <c r="AK510" s="63"/>
      <c r="AL510" s="62"/>
      <c r="AM510" s="62"/>
      <c r="AN510" s="62"/>
      <c r="AO510" s="62"/>
      <c r="AP510" s="62"/>
      <c r="AQ510" s="11"/>
      <c r="AR510" s="59"/>
      <c r="AS510" s="59"/>
      <c r="AT510" s="6"/>
      <c r="AU510" s="6"/>
      <c r="AV510" s="6"/>
      <c r="AW510" s="6"/>
      <c r="AX510" s="6"/>
      <c r="AY510" s="6"/>
      <c r="AZ510" s="64"/>
      <c r="BA510" s="6"/>
      <c r="BB510" s="6"/>
      <c r="BC510" s="65"/>
    </row>
    <row r="511" spans="1:55" ht="97.95" hidden="1" customHeight="1">
      <c r="A511" s="52" t="str">
        <f t="shared" ca="1" si="37"/>
        <v>Ok</v>
      </c>
      <c r="B511" s="53" t="str">
        <f t="shared" si="38"/>
        <v>Ok</v>
      </c>
      <c r="C511" s="53" t="str">
        <f t="shared" ca="1" si="39"/>
        <v>Ok</v>
      </c>
      <c r="D511" s="54">
        <f t="shared" si="40"/>
        <v>44826</v>
      </c>
      <c r="E511" s="196"/>
      <c r="F511" s="130">
        <v>1604</v>
      </c>
      <c r="G511" s="32" t="s">
        <v>2641</v>
      </c>
      <c r="H511" s="91" t="s">
        <v>57</v>
      </c>
      <c r="I511" s="5" t="s">
        <v>121</v>
      </c>
      <c r="J511" s="2" t="s">
        <v>122</v>
      </c>
      <c r="K511" s="6" t="s">
        <v>188</v>
      </c>
      <c r="L511" s="79" t="s">
        <v>2642</v>
      </c>
      <c r="M511" s="66"/>
      <c r="N511" s="10" t="s">
        <v>124</v>
      </c>
      <c r="O511" s="25" t="s">
        <v>2475</v>
      </c>
      <c r="P511" s="55" t="s">
        <v>88</v>
      </c>
      <c r="Q511" s="55" t="s">
        <v>2476</v>
      </c>
      <c r="R511" s="86" t="s">
        <v>2477</v>
      </c>
      <c r="S511" s="56">
        <v>44015</v>
      </c>
      <c r="T511" s="56">
        <v>44826</v>
      </c>
      <c r="U511" s="174" t="s">
        <v>66</v>
      </c>
      <c r="V511" s="178" t="s">
        <v>218</v>
      </c>
      <c r="W511" s="180"/>
      <c r="X511" s="146" t="s">
        <v>168</v>
      </c>
      <c r="Y511" s="146"/>
      <c r="Z511" s="146"/>
      <c r="AA511" s="88" t="s">
        <v>4688</v>
      </c>
      <c r="AB511" s="59">
        <v>44021</v>
      </c>
      <c r="AC511" s="6">
        <v>44826</v>
      </c>
      <c r="AD511" s="67" t="s">
        <v>70</v>
      </c>
      <c r="AE511" s="61"/>
      <c r="AF511" s="6"/>
      <c r="AG511" s="6"/>
      <c r="AH511" s="9"/>
      <c r="AI511" s="6"/>
      <c r="AJ511" s="63"/>
      <c r="AK511" s="63"/>
      <c r="AL511" s="62"/>
      <c r="AM511" s="62"/>
      <c r="AN511" s="62"/>
      <c r="AO511" s="62"/>
      <c r="AP511" s="62"/>
      <c r="AQ511" s="11"/>
      <c r="AR511" s="59"/>
      <c r="AS511" s="59"/>
      <c r="AT511" s="6"/>
      <c r="AU511" s="6"/>
      <c r="AV511" s="6"/>
      <c r="AW511" s="6"/>
      <c r="AX511" s="6"/>
      <c r="AY511" s="6"/>
      <c r="AZ511" s="64"/>
      <c r="BA511" s="6"/>
      <c r="BB511" s="6"/>
      <c r="BC511" s="65"/>
    </row>
    <row r="512" spans="1:55" ht="28.8" hidden="1">
      <c r="A512" s="52" t="str">
        <f t="shared" ca="1" si="37"/>
        <v>Ok</v>
      </c>
      <c r="B512" s="53" t="str">
        <f t="shared" si="38"/>
        <v>Ok</v>
      </c>
      <c r="C512" s="53" t="str">
        <f t="shared" ca="1" si="39"/>
        <v>Ok</v>
      </c>
      <c r="D512" s="54">
        <f t="shared" si="40"/>
        <v>44039</v>
      </c>
      <c r="E512" s="196"/>
      <c r="F512" s="130">
        <v>1606</v>
      </c>
      <c r="G512" s="32" t="s">
        <v>2643</v>
      </c>
      <c r="H512" s="91" t="s">
        <v>159</v>
      </c>
      <c r="I512" s="5" t="s">
        <v>2644</v>
      </c>
      <c r="J512" s="2" t="s">
        <v>645</v>
      </c>
      <c r="K512" s="6" t="s">
        <v>105</v>
      </c>
      <c r="L512" s="79" t="s">
        <v>2645</v>
      </c>
      <c r="M512" s="66"/>
      <c r="N512" s="10" t="s">
        <v>124</v>
      </c>
      <c r="O512" s="25" t="s">
        <v>97</v>
      </c>
      <c r="P512" s="55" t="s">
        <v>97</v>
      </c>
      <c r="Q512" s="55" t="s">
        <v>2646</v>
      </c>
      <c r="R512" s="86" t="s">
        <v>2647</v>
      </c>
      <c r="S512" s="56">
        <v>44020</v>
      </c>
      <c r="T512" s="56">
        <v>44032</v>
      </c>
      <c r="U512" s="174" t="s">
        <v>66</v>
      </c>
      <c r="V512" s="178" t="s">
        <v>218</v>
      </c>
      <c r="W512" s="180"/>
      <c r="X512" s="146" t="s">
        <v>168</v>
      </c>
      <c r="Y512" s="146"/>
      <c r="Z512" s="146"/>
      <c r="AA512" s="88" t="s">
        <v>2648</v>
      </c>
      <c r="AB512" s="59">
        <v>44021</v>
      </c>
      <c r="AC512" s="6">
        <v>44039</v>
      </c>
      <c r="AD512" s="6" t="s">
        <v>70</v>
      </c>
      <c r="AE512" s="61"/>
      <c r="AF512" s="6"/>
      <c r="AG512" s="6"/>
      <c r="AH512" s="9"/>
      <c r="AI512" s="6"/>
      <c r="AJ512" s="63"/>
      <c r="AK512" s="63"/>
      <c r="AL512" s="62"/>
      <c r="AM512" s="62"/>
      <c r="AN512" s="62"/>
      <c r="AO512" s="62"/>
      <c r="AP512" s="62"/>
      <c r="AQ512" s="11"/>
      <c r="AR512" s="59"/>
      <c r="AS512" s="59"/>
      <c r="AT512" s="6"/>
      <c r="AU512" s="6"/>
      <c r="AV512" s="6"/>
      <c r="AW512" s="6"/>
      <c r="AX512" s="6"/>
      <c r="AY512" s="6"/>
      <c r="AZ512" s="64"/>
      <c r="BA512" s="6"/>
      <c r="BB512" s="6"/>
      <c r="BC512" s="65"/>
    </row>
    <row r="513" spans="1:55" ht="230.4" hidden="1">
      <c r="A513" s="52" t="str">
        <f t="shared" ca="1" si="37"/>
        <v>Ok</v>
      </c>
      <c r="B513" s="53" t="str">
        <f t="shared" si="38"/>
        <v>Ok</v>
      </c>
      <c r="C513" s="53" t="str">
        <f t="shared" ca="1" si="39"/>
        <v>Ok</v>
      </c>
      <c r="D513" s="54">
        <f t="shared" si="40"/>
        <v>45362</v>
      </c>
      <c r="E513" s="196"/>
      <c r="F513" s="130">
        <v>1615</v>
      </c>
      <c r="G513" s="32" t="s">
        <v>2649</v>
      </c>
      <c r="H513" s="91" t="s">
        <v>57</v>
      </c>
      <c r="I513" s="5" t="s">
        <v>58</v>
      </c>
      <c r="J513" s="2" t="s">
        <v>59</v>
      </c>
      <c r="K513" s="6" t="s">
        <v>74</v>
      </c>
      <c r="L513" s="79" t="s">
        <v>6566</v>
      </c>
      <c r="M513" s="66"/>
      <c r="N513" s="10" t="s">
        <v>124</v>
      </c>
      <c r="O513" s="25" t="s">
        <v>97</v>
      </c>
      <c r="P513" s="55" t="s">
        <v>97</v>
      </c>
      <c r="Q513" s="55" t="s">
        <v>6541</v>
      </c>
      <c r="R513" s="86" t="s">
        <v>6540</v>
      </c>
      <c r="S513" s="56">
        <v>44029</v>
      </c>
      <c r="T513" s="56">
        <v>45362</v>
      </c>
      <c r="U513" s="175" t="s">
        <v>66</v>
      </c>
      <c r="V513" s="178" t="s">
        <v>218</v>
      </c>
      <c r="W513" s="180"/>
      <c r="X513" s="146" t="s">
        <v>238</v>
      </c>
      <c r="Y513" s="146" t="s">
        <v>80</v>
      </c>
      <c r="Z513" s="146"/>
      <c r="AA513" s="88" t="s">
        <v>6643</v>
      </c>
      <c r="AB513" s="59">
        <v>44035</v>
      </c>
      <c r="AC513" s="67">
        <v>45362</v>
      </c>
      <c r="AD513" s="283" t="s">
        <v>70</v>
      </c>
      <c r="AE513" s="61"/>
      <c r="AF513" s="6"/>
      <c r="AG513" s="6"/>
      <c r="AH513" s="9"/>
      <c r="AI513" s="6"/>
      <c r="AJ513" s="63"/>
      <c r="AK513" s="63"/>
      <c r="AL513" s="62"/>
      <c r="AM513" s="62"/>
      <c r="AN513" s="62"/>
      <c r="AO513" s="62"/>
      <c r="AP513" s="62"/>
      <c r="AQ513" s="11"/>
      <c r="AR513" s="59"/>
      <c r="AS513" s="59"/>
      <c r="AT513" s="6"/>
      <c r="AU513" s="6"/>
      <c r="AV513" s="6"/>
      <c r="AW513" s="6"/>
      <c r="AX513" s="6"/>
      <c r="AY513" s="6"/>
      <c r="AZ513" s="64"/>
      <c r="BA513" s="6"/>
      <c r="BB513" s="6"/>
      <c r="BC513" s="65"/>
    </row>
    <row r="514" spans="1:55" ht="158.4" hidden="1">
      <c r="A514" s="52" t="str">
        <f t="shared" ca="1" si="37"/>
        <v>Ok</v>
      </c>
      <c r="B514" s="53" t="str">
        <f t="shared" si="38"/>
        <v>Ok</v>
      </c>
      <c r="C514" s="53" t="str">
        <f t="shared" ca="1" si="39"/>
        <v>Ok</v>
      </c>
      <c r="D514" s="54">
        <f t="shared" si="40"/>
        <v>45425</v>
      </c>
      <c r="E514" s="196"/>
      <c r="F514" s="130">
        <v>1620</v>
      </c>
      <c r="G514" s="32" t="s">
        <v>2650</v>
      </c>
      <c r="H514" s="91" t="s">
        <v>57</v>
      </c>
      <c r="I514" s="5" t="s">
        <v>58</v>
      </c>
      <c r="J514" s="2" t="s">
        <v>59</v>
      </c>
      <c r="K514" s="6" t="s">
        <v>105</v>
      </c>
      <c r="L514" s="79" t="s">
        <v>6923</v>
      </c>
      <c r="M514" s="66"/>
      <c r="N514" s="10" t="s">
        <v>124</v>
      </c>
      <c r="O514" s="25" t="s">
        <v>770</v>
      </c>
      <c r="P514" s="55" t="s">
        <v>177</v>
      </c>
      <c r="Q514" s="55" t="s">
        <v>3424</v>
      </c>
      <c r="R514" s="86" t="s">
        <v>3425</v>
      </c>
      <c r="S514" s="56">
        <v>44035</v>
      </c>
      <c r="T514" s="285">
        <v>45425</v>
      </c>
      <c r="U514" s="174" t="s">
        <v>66</v>
      </c>
      <c r="V514" s="178" t="s">
        <v>218</v>
      </c>
      <c r="W514" s="180"/>
      <c r="X514" s="146" t="s">
        <v>751</v>
      </c>
      <c r="Y514" s="146"/>
      <c r="Z514" s="146"/>
      <c r="AA514" s="88" t="s">
        <v>6924</v>
      </c>
      <c r="AB514" s="59">
        <v>44042</v>
      </c>
      <c r="AC514" s="6">
        <v>45425</v>
      </c>
      <c r="AD514" s="283" t="s">
        <v>70</v>
      </c>
      <c r="AE514" s="61"/>
      <c r="AF514" s="6"/>
      <c r="AG514" s="6"/>
      <c r="AH514" s="9"/>
      <c r="AI514" s="6"/>
      <c r="AJ514" s="63"/>
      <c r="AK514" s="63"/>
      <c r="AL514" s="62"/>
      <c r="AM514" s="62"/>
      <c r="AN514" s="62"/>
      <c r="AO514" s="62"/>
      <c r="AP514" s="62"/>
      <c r="AQ514" s="11"/>
      <c r="AR514" s="59"/>
      <c r="AS514" s="59"/>
      <c r="AT514" s="6"/>
      <c r="AU514" s="6"/>
      <c r="AV514" s="6"/>
      <c r="AW514" s="6"/>
      <c r="AX514" s="6"/>
      <c r="AY514" s="6"/>
      <c r="AZ514" s="64"/>
      <c r="BA514" s="6"/>
      <c r="BB514" s="6"/>
      <c r="BC514" s="65"/>
    </row>
    <row r="515" spans="1:55" ht="43.2" hidden="1">
      <c r="A515" s="52" t="str">
        <f t="shared" ca="1" si="37"/>
        <v>Ok</v>
      </c>
      <c r="B515" s="53" t="str">
        <f t="shared" si="38"/>
        <v>Ok</v>
      </c>
      <c r="C515" s="53" t="str">
        <f t="shared" ca="1" si="39"/>
        <v>Ok</v>
      </c>
      <c r="D515" s="54">
        <f t="shared" si="40"/>
        <v>44049</v>
      </c>
      <c r="E515" s="196"/>
      <c r="F515" s="130">
        <v>1624</v>
      </c>
      <c r="G515" s="32" t="s">
        <v>2651</v>
      </c>
      <c r="H515" s="91" t="s">
        <v>57</v>
      </c>
      <c r="I515" s="5" t="s">
        <v>83</v>
      </c>
      <c r="J515" s="2" t="s">
        <v>84</v>
      </c>
      <c r="K515" s="6" t="s">
        <v>210</v>
      </c>
      <c r="L515" s="79" t="s">
        <v>2652</v>
      </c>
      <c r="M515" s="66"/>
      <c r="N515" s="10" t="s">
        <v>63</v>
      </c>
      <c r="O515" s="25" t="s">
        <v>2191</v>
      </c>
      <c r="P515" s="55" t="s">
        <v>88</v>
      </c>
      <c r="Q515" s="55" t="s">
        <v>2192</v>
      </c>
      <c r="R515" s="86" t="s">
        <v>2193</v>
      </c>
      <c r="S515" s="56">
        <v>44039</v>
      </c>
      <c r="T515" s="56">
        <v>44049</v>
      </c>
      <c r="U515" s="174" t="s">
        <v>66</v>
      </c>
      <c r="V515" s="178" t="s">
        <v>91</v>
      </c>
      <c r="W515" s="180" t="s">
        <v>92</v>
      </c>
      <c r="X515" s="146" t="s">
        <v>2653</v>
      </c>
      <c r="Y515" s="146"/>
      <c r="Z515" s="146"/>
      <c r="AA515" s="88"/>
      <c r="AB515" s="59">
        <v>44042</v>
      </c>
      <c r="AC515" s="6">
        <v>44049</v>
      </c>
      <c r="AD515" s="6" t="s">
        <v>70</v>
      </c>
      <c r="AE515" s="61"/>
      <c r="AF515" s="6"/>
      <c r="AG515" s="6"/>
      <c r="AH515" s="9"/>
      <c r="AI515" s="6"/>
      <c r="AJ515" s="63"/>
      <c r="AK515" s="63"/>
      <c r="AL515" s="62"/>
      <c r="AM515" s="62"/>
      <c r="AN515" s="62"/>
      <c r="AO515" s="62"/>
      <c r="AP515" s="62"/>
      <c r="AQ515" s="11"/>
      <c r="AR515" s="59"/>
      <c r="AS515" s="59"/>
      <c r="AT515" s="6"/>
      <c r="AU515" s="6"/>
      <c r="AV515" s="6"/>
      <c r="AW515" s="6"/>
      <c r="AX515" s="6"/>
      <c r="AY515" s="6"/>
      <c r="AZ515" s="64"/>
      <c r="BA515" s="6"/>
      <c r="BB515" s="6"/>
      <c r="BC515" s="65"/>
    </row>
    <row r="516" spans="1:55" ht="57.6" hidden="1">
      <c r="A516" s="52" t="str">
        <f t="shared" ca="1" si="37"/>
        <v>Ok</v>
      </c>
      <c r="B516" s="53" t="str">
        <f t="shared" si="38"/>
        <v>Ok</v>
      </c>
      <c r="C516" s="53" t="str">
        <f t="shared" ca="1" si="39"/>
        <v>Ok</v>
      </c>
      <c r="D516" s="54">
        <f t="shared" si="40"/>
        <v>44533</v>
      </c>
      <c r="E516" s="196"/>
      <c r="F516" s="130">
        <v>1625</v>
      </c>
      <c r="G516" s="32" t="s">
        <v>2654</v>
      </c>
      <c r="H516" s="91" t="s">
        <v>57</v>
      </c>
      <c r="I516" s="5" t="s">
        <v>334</v>
      </c>
      <c r="J516" s="2" t="s">
        <v>260</v>
      </c>
      <c r="K516" s="6" t="s">
        <v>210</v>
      </c>
      <c r="L516" s="79" t="s">
        <v>2655</v>
      </c>
      <c r="M516" s="66"/>
      <c r="N516" s="10" t="s">
        <v>124</v>
      </c>
      <c r="O516" s="25" t="s">
        <v>97</v>
      </c>
      <c r="P516" s="55" t="s">
        <v>97</v>
      </c>
      <c r="Q516" s="55" t="s">
        <v>2656</v>
      </c>
      <c r="R516" s="86" t="s">
        <v>2657</v>
      </c>
      <c r="S516" s="56">
        <v>44039</v>
      </c>
      <c r="T516" s="56">
        <v>44532</v>
      </c>
      <c r="U516" s="174" t="s">
        <v>66</v>
      </c>
      <c r="V516" s="178" t="s">
        <v>218</v>
      </c>
      <c r="W516" s="180"/>
      <c r="X516" s="146" t="s">
        <v>143</v>
      </c>
      <c r="Y516" s="146"/>
      <c r="Z516" s="146"/>
      <c r="AA516" s="88" t="s">
        <v>2658</v>
      </c>
      <c r="AB516" s="59">
        <v>44042</v>
      </c>
      <c r="AC516" s="6">
        <v>44533</v>
      </c>
      <c r="AD516" s="67" t="s">
        <v>70</v>
      </c>
      <c r="AE516" s="61"/>
      <c r="AF516" s="6"/>
      <c r="AG516" s="6"/>
      <c r="AH516" s="9"/>
      <c r="AI516" s="6"/>
      <c r="AJ516" s="63"/>
      <c r="AK516" s="63"/>
      <c r="AL516" s="62"/>
      <c r="AM516" s="62"/>
      <c r="AN516" s="62"/>
      <c r="AO516" s="62"/>
      <c r="AP516" s="62"/>
      <c r="AQ516" s="11"/>
      <c r="AR516" s="59"/>
      <c r="AS516" s="59"/>
      <c r="AT516" s="6"/>
      <c r="AU516" s="6"/>
      <c r="AV516" s="6"/>
      <c r="AW516" s="6"/>
      <c r="AX516" s="6"/>
      <c r="AY516" s="6"/>
      <c r="AZ516" s="64"/>
      <c r="BA516" s="6"/>
      <c r="BB516" s="6"/>
      <c r="BC516" s="65"/>
    </row>
    <row r="517" spans="1:55" ht="86.4" hidden="1">
      <c r="A517" s="52" t="str">
        <f t="shared" ca="1" si="37"/>
        <v>Ok</v>
      </c>
      <c r="B517" s="53" t="str">
        <f t="shared" si="38"/>
        <v>Ok</v>
      </c>
      <c r="C517" s="53" t="str">
        <f t="shared" ca="1" si="39"/>
        <v>Ok</v>
      </c>
      <c r="D517" s="54">
        <f t="shared" si="40"/>
        <v>44393</v>
      </c>
      <c r="E517" s="196"/>
      <c r="F517" s="130"/>
      <c r="G517" s="33" t="s">
        <v>276</v>
      </c>
      <c r="H517" s="91" t="s">
        <v>57</v>
      </c>
      <c r="I517" s="5" t="s">
        <v>83</v>
      </c>
      <c r="J517" s="2" t="s">
        <v>84</v>
      </c>
      <c r="K517" s="6" t="s">
        <v>188</v>
      </c>
      <c r="L517" s="79" t="s">
        <v>277</v>
      </c>
      <c r="M517" s="66"/>
      <c r="N517" s="10" t="s">
        <v>63</v>
      </c>
      <c r="O517" s="25" t="s">
        <v>97</v>
      </c>
      <c r="P517" s="55" t="s">
        <v>97</v>
      </c>
      <c r="Q517" s="55" t="s">
        <v>278</v>
      </c>
      <c r="R517" s="86" t="s">
        <v>279</v>
      </c>
      <c r="S517" s="56">
        <v>43006</v>
      </c>
      <c r="T517" s="56">
        <v>44393</v>
      </c>
      <c r="U517" s="174" t="s">
        <v>280</v>
      </c>
      <c r="V517" s="178" t="s">
        <v>91</v>
      </c>
      <c r="W517" s="180" t="s">
        <v>92</v>
      </c>
      <c r="X517" s="146" t="s">
        <v>281</v>
      </c>
      <c r="Y517" s="146"/>
      <c r="Z517" s="146"/>
      <c r="AA517" s="88" t="s">
        <v>282</v>
      </c>
      <c r="AB517" s="59">
        <v>43007</v>
      </c>
      <c r="AC517" s="6">
        <v>44393</v>
      </c>
      <c r="AD517" s="67" t="s">
        <v>70</v>
      </c>
      <c r="AE517" s="61" t="s">
        <v>283</v>
      </c>
      <c r="AF517" s="6" t="s">
        <v>284</v>
      </c>
      <c r="AG517" s="67" t="s">
        <v>114</v>
      </c>
      <c r="AH517" s="67" t="s">
        <v>114</v>
      </c>
      <c r="AI517" s="6">
        <v>44330</v>
      </c>
      <c r="AJ517" s="63" t="s">
        <v>285</v>
      </c>
      <c r="AK517" s="390">
        <v>1.5</v>
      </c>
      <c r="AL517" s="72">
        <v>44340</v>
      </c>
      <c r="AM517" s="72" t="s">
        <v>117</v>
      </c>
      <c r="AN517" s="72" t="s">
        <v>117</v>
      </c>
      <c r="AO517" s="72">
        <v>44344</v>
      </c>
      <c r="AP517" s="72" t="s">
        <v>117</v>
      </c>
      <c r="AQ517" s="142" t="s">
        <v>286</v>
      </c>
      <c r="AR517" s="59">
        <v>44356</v>
      </c>
      <c r="AS517" s="59">
        <v>44393</v>
      </c>
      <c r="AT517" s="6" t="s">
        <v>114</v>
      </c>
      <c r="AU517" s="6" t="s">
        <v>114</v>
      </c>
      <c r="AV517" s="6" t="s">
        <v>114</v>
      </c>
      <c r="AW517" s="6">
        <v>44393</v>
      </c>
      <c r="AX517" s="6" t="s">
        <v>287</v>
      </c>
      <c r="AY517" s="6" t="s">
        <v>114</v>
      </c>
      <c r="AZ517" s="63" t="s">
        <v>114</v>
      </c>
      <c r="BA517" s="6" t="s">
        <v>114</v>
      </c>
      <c r="BB517" s="6" t="s">
        <v>114</v>
      </c>
      <c r="BC517" s="65" t="s">
        <v>114</v>
      </c>
    </row>
    <row r="518" spans="1:55" ht="28.8" hidden="1">
      <c r="A518" s="52" t="str">
        <f t="shared" ca="1" si="37"/>
        <v>Ok</v>
      </c>
      <c r="B518" s="53" t="str">
        <f t="shared" si="38"/>
        <v>Ok</v>
      </c>
      <c r="C518" s="53" t="str">
        <f t="shared" ca="1" si="39"/>
        <v>Ok</v>
      </c>
      <c r="D518" s="54">
        <f t="shared" si="40"/>
        <v>44049</v>
      </c>
      <c r="E518" s="196"/>
      <c r="F518" s="130">
        <v>1621</v>
      </c>
      <c r="G518" s="32" t="s">
        <v>2662</v>
      </c>
      <c r="H518" s="91" t="s">
        <v>57</v>
      </c>
      <c r="I518" s="5" t="s">
        <v>2663</v>
      </c>
      <c r="J518" s="2" t="s">
        <v>584</v>
      </c>
      <c r="K518" s="6" t="s">
        <v>188</v>
      </c>
      <c r="L518" s="79" t="s">
        <v>2664</v>
      </c>
      <c r="M518" s="66"/>
      <c r="N518" s="10" t="s">
        <v>124</v>
      </c>
      <c r="O518" s="25" t="s">
        <v>2665</v>
      </c>
      <c r="P518" s="55" t="s">
        <v>88</v>
      </c>
      <c r="Q518" s="55" t="s">
        <v>2666</v>
      </c>
      <c r="R518" s="86" t="s">
        <v>2667</v>
      </c>
      <c r="S518" s="56">
        <v>44036</v>
      </c>
      <c r="T518" s="56">
        <v>44049</v>
      </c>
      <c r="U518" s="174" t="s">
        <v>66</v>
      </c>
      <c r="V518" s="178" t="s">
        <v>218</v>
      </c>
      <c r="W518" s="180"/>
      <c r="X518" s="146" t="s">
        <v>143</v>
      </c>
      <c r="Y518" s="146"/>
      <c r="Z518" s="146"/>
      <c r="AA518" s="88"/>
      <c r="AB518" s="59">
        <v>44049</v>
      </c>
      <c r="AC518" s="6">
        <v>44049</v>
      </c>
      <c r="AD518" s="6" t="s">
        <v>70</v>
      </c>
      <c r="AE518" s="61"/>
      <c r="AF518" s="6"/>
      <c r="AG518" s="6"/>
      <c r="AH518" s="9"/>
      <c r="AI518" s="6"/>
      <c r="AJ518" s="63"/>
      <c r="AK518" s="63"/>
      <c r="AL518" s="62"/>
      <c r="AM518" s="62"/>
      <c r="AN518" s="62"/>
      <c r="AO518" s="62"/>
      <c r="AP518" s="62"/>
      <c r="AQ518" s="11"/>
      <c r="AR518" s="59"/>
      <c r="AS518" s="59"/>
      <c r="AT518" s="6"/>
      <c r="AU518" s="6"/>
      <c r="AV518" s="6"/>
      <c r="AW518" s="6"/>
      <c r="AX518" s="6"/>
      <c r="AY518" s="6"/>
      <c r="AZ518" s="64"/>
      <c r="BA518" s="6"/>
      <c r="BB518" s="6"/>
      <c r="BC518" s="65"/>
    </row>
    <row r="519" spans="1:55" ht="115.2" hidden="1">
      <c r="A519" s="52" t="str">
        <f t="shared" ref="A519:A582" ca="1" si="41">IF(OR(S519&lt;$B$1,S519&gt;=TODAY()),"Fuori Range","Ok")</f>
        <v>Ok</v>
      </c>
      <c r="B519" s="53" t="str">
        <f t="shared" ref="B519:B582" si="42">IF(AND(AB519&lt;S519,AB519&lt;&gt;""),"Fuori Range",IF(AND(AB519&gt;AC519,AC519&lt;&gt;""),"Sup ITM",IF(AND(AC519&lt;&gt;"",AB519=""),"Assente","Ok")))</f>
        <v>Ok</v>
      </c>
      <c r="C519" s="53" t="str">
        <f t="shared" ref="C519:C582" ca="1" si="43">IF(AND(AC519&lt;AB519,AC519&lt;&gt;""),"Inf Avvio",IF(AC519&gt;TODAY(),"Errore","Ok"))</f>
        <v>Ok</v>
      </c>
      <c r="D519" s="54">
        <f t="shared" ref="D519:D582" si="44">MAX(AC519,AH519,AL519)</f>
        <v>44386</v>
      </c>
      <c r="E519" s="196"/>
      <c r="F519" s="130">
        <v>989</v>
      </c>
      <c r="G519" s="32" t="s">
        <v>1809</v>
      </c>
      <c r="H519" s="91" t="s">
        <v>159</v>
      </c>
      <c r="I519" s="5" t="s">
        <v>241</v>
      </c>
      <c r="J519" s="2" t="s">
        <v>242</v>
      </c>
      <c r="K519" s="6" t="s">
        <v>210</v>
      </c>
      <c r="L519" s="79" t="s">
        <v>1810</v>
      </c>
      <c r="M519" s="66"/>
      <c r="N519" s="10" t="s">
        <v>124</v>
      </c>
      <c r="O519" s="25" t="s">
        <v>215</v>
      </c>
      <c r="P519" s="55" t="s">
        <v>65</v>
      </c>
      <c r="Q519" s="55" t="s">
        <v>1811</v>
      </c>
      <c r="R519" s="86" t="s">
        <v>1812</v>
      </c>
      <c r="S519" s="56">
        <v>43600</v>
      </c>
      <c r="T519" s="56">
        <v>44386</v>
      </c>
      <c r="U519" s="174" t="s">
        <v>66</v>
      </c>
      <c r="V519" s="178" t="s">
        <v>67</v>
      </c>
      <c r="W519" s="180"/>
      <c r="X519" s="146" t="s">
        <v>156</v>
      </c>
      <c r="Y519" s="146"/>
      <c r="Z519" s="146"/>
      <c r="AA519" s="88" t="s">
        <v>1813</v>
      </c>
      <c r="AB519" s="59">
        <v>43601</v>
      </c>
      <c r="AC519" s="6">
        <v>44386</v>
      </c>
      <c r="AD519" s="6" t="s">
        <v>70</v>
      </c>
      <c r="AE519" s="61"/>
      <c r="AF519" s="6"/>
      <c r="AG519" s="6"/>
      <c r="AH519" s="9"/>
      <c r="AI519" s="6"/>
      <c r="AJ519" s="63"/>
      <c r="AK519" s="63"/>
      <c r="AL519" s="62"/>
      <c r="AM519" s="62"/>
      <c r="AN519" s="62"/>
      <c r="AO519" s="62"/>
      <c r="AP519" s="62"/>
      <c r="AQ519" s="11"/>
      <c r="AR519" s="59"/>
      <c r="AS519" s="59"/>
      <c r="AT519" s="6"/>
      <c r="AU519" s="6"/>
      <c r="AV519" s="6"/>
      <c r="AW519" s="6"/>
      <c r="AX519" s="6"/>
      <c r="AY519" s="6"/>
      <c r="AZ519" s="64"/>
      <c r="BA519" s="6"/>
      <c r="BB519" s="6"/>
      <c r="BC519" s="65"/>
    </row>
    <row r="520" spans="1:55" ht="67.8" customHeight="1">
      <c r="A520" s="52" t="str">
        <f t="shared" ca="1" si="41"/>
        <v>Ok</v>
      </c>
      <c r="B520" s="53" t="str">
        <f t="shared" si="42"/>
        <v>Ok</v>
      </c>
      <c r="C520" s="53" t="str">
        <f t="shared" ca="1" si="43"/>
        <v>Ok</v>
      </c>
      <c r="D520" s="54">
        <f t="shared" si="44"/>
        <v>45726</v>
      </c>
      <c r="E520" s="196"/>
      <c r="F520" s="130">
        <v>1635</v>
      </c>
      <c r="G520" s="32" t="s">
        <v>2671</v>
      </c>
      <c r="H520" s="91" t="s">
        <v>57</v>
      </c>
      <c r="I520" s="5" t="s">
        <v>58</v>
      </c>
      <c r="J520" s="2" t="s">
        <v>59</v>
      </c>
      <c r="K520" s="6" t="s">
        <v>74</v>
      </c>
      <c r="L520" s="79" t="s">
        <v>2672</v>
      </c>
      <c r="M520" s="66"/>
      <c r="N520" s="10" t="s">
        <v>124</v>
      </c>
      <c r="O520" s="25" t="s">
        <v>125</v>
      </c>
      <c r="P520" s="55" t="s">
        <v>165</v>
      </c>
      <c r="Q520" s="55" t="s">
        <v>2673</v>
      </c>
      <c r="R520" s="86" t="s">
        <v>2674</v>
      </c>
      <c r="S520" s="56">
        <v>44046</v>
      </c>
      <c r="T520" s="56">
        <v>45709</v>
      </c>
      <c r="U520" s="174" t="s">
        <v>1356</v>
      </c>
      <c r="V520" s="178" t="s">
        <v>218</v>
      </c>
      <c r="W520" s="180"/>
      <c r="X520" s="146"/>
      <c r="Y520" s="146"/>
      <c r="Z520" s="146"/>
      <c r="AA520" s="88" t="s">
        <v>8769</v>
      </c>
      <c r="AB520" s="59">
        <v>44049</v>
      </c>
      <c r="AC520" s="67">
        <v>45726</v>
      </c>
      <c r="AD520" s="6"/>
      <c r="AE520" s="61"/>
      <c r="AF520" s="6"/>
      <c r="AG520" s="6"/>
      <c r="AH520" s="9"/>
      <c r="AI520" s="6"/>
      <c r="AJ520" s="63"/>
      <c r="AK520" s="63"/>
      <c r="AL520" s="62"/>
      <c r="AM520" s="62"/>
      <c r="AN520" s="62"/>
      <c r="AO520" s="62"/>
      <c r="AP520" s="62"/>
      <c r="AQ520" s="11"/>
      <c r="AR520" s="59"/>
      <c r="AS520" s="59"/>
      <c r="AT520" s="6"/>
      <c r="AU520" s="6"/>
      <c r="AV520" s="6"/>
      <c r="AW520" s="6"/>
      <c r="AX520" s="6"/>
      <c r="AY520" s="6"/>
      <c r="AZ520" s="64"/>
      <c r="BA520" s="6"/>
      <c r="BB520" s="6"/>
      <c r="BC520" s="65"/>
    </row>
    <row r="521" spans="1:55" ht="28.8" hidden="1">
      <c r="A521" s="52" t="str">
        <f t="shared" ca="1" si="41"/>
        <v>Ok</v>
      </c>
      <c r="B521" s="53" t="str">
        <f t="shared" si="42"/>
        <v>Ok</v>
      </c>
      <c r="C521" s="53" t="str">
        <f t="shared" ca="1" si="43"/>
        <v>Ok</v>
      </c>
      <c r="D521" s="54">
        <f t="shared" si="44"/>
        <v>44089</v>
      </c>
      <c r="E521" s="196"/>
      <c r="F521" s="130">
        <v>1638</v>
      </c>
      <c r="G521" s="32" t="s">
        <v>2675</v>
      </c>
      <c r="H521" s="91" t="s">
        <v>57</v>
      </c>
      <c r="I521" s="5" t="s">
        <v>2572</v>
      </c>
      <c r="J521" s="2" t="s">
        <v>73</v>
      </c>
      <c r="K521" s="6" t="s">
        <v>210</v>
      </c>
      <c r="L521" s="79" t="s">
        <v>2676</v>
      </c>
      <c r="M521" s="66"/>
      <c r="N521" s="10" t="s">
        <v>124</v>
      </c>
      <c r="O521" s="25" t="s">
        <v>97</v>
      </c>
      <c r="P521" s="55" t="s">
        <v>97</v>
      </c>
      <c r="Q521" s="55" t="s">
        <v>2677</v>
      </c>
      <c r="R521" s="86" t="s">
        <v>2678</v>
      </c>
      <c r="S521" s="56">
        <v>44054</v>
      </c>
      <c r="T521" s="56">
        <v>44089</v>
      </c>
      <c r="U521" s="174" t="s">
        <v>66</v>
      </c>
      <c r="V521" s="178" t="s">
        <v>218</v>
      </c>
      <c r="W521" s="180"/>
      <c r="X521" s="146" t="s">
        <v>143</v>
      </c>
      <c r="Y521" s="146"/>
      <c r="Z521" s="146"/>
      <c r="AA521" s="88" t="s">
        <v>2679</v>
      </c>
      <c r="AB521" s="59">
        <v>44077</v>
      </c>
      <c r="AC521" s="6">
        <v>44089</v>
      </c>
      <c r="AD521" s="6" t="s">
        <v>70</v>
      </c>
      <c r="AE521" s="61"/>
      <c r="AF521" s="6"/>
      <c r="AG521" s="6"/>
      <c r="AH521" s="9"/>
      <c r="AI521" s="6"/>
      <c r="AJ521" s="63"/>
      <c r="AK521" s="63"/>
      <c r="AL521" s="62"/>
      <c r="AM521" s="62"/>
      <c r="AN521" s="62"/>
      <c r="AO521" s="62"/>
      <c r="AP521" s="62"/>
      <c r="AQ521" s="11"/>
      <c r="AR521" s="59"/>
      <c r="AS521" s="59"/>
      <c r="AT521" s="6"/>
      <c r="AU521" s="6"/>
      <c r="AV521" s="6"/>
      <c r="AW521" s="6"/>
      <c r="AX521" s="6"/>
      <c r="AY521" s="6"/>
      <c r="AZ521" s="64"/>
      <c r="BA521" s="6"/>
      <c r="BB521" s="6"/>
      <c r="BC521" s="65"/>
    </row>
    <row r="522" spans="1:55" ht="28.8" hidden="1">
      <c r="A522" s="52" t="str">
        <f t="shared" ca="1" si="41"/>
        <v>Ok</v>
      </c>
      <c r="B522" s="53" t="str">
        <f t="shared" si="42"/>
        <v>Ok</v>
      </c>
      <c r="C522" s="53" t="str">
        <f t="shared" ca="1" si="43"/>
        <v>Ok</v>
      </c>
      <c r="D522" s="54">
        <f t="shared" si="44"/>
        <v>44089</v>
      </c>
      <c r="E522" s="196"/>
      <c r="F522" s="130">
        <v>1641</v>
      </c>
      <c r="G522" s="32" t="s">
        <v>2680</v>
      </c>
      <c r="H522" s="91" t="s">
        <v>159</v>
      </c>
      <c r="I522" s="5" t="s">
        <v>2681</v>
      </c>
      <c r="J522" s="2" t="s">
        <v>161</v>
      </c>
      <c r="K522" s="6" t="s">
        <v>105</v>
      </c>
      <c r="L522" s="79" t="s">
        <v>2682</v>
      </c>
      <c r="M522" s="66"/>
      <c r="N522" s="10" t="s">
        <v>124</v>
      </c>
      <c r="O522" s="25" t="s">
        <v>97</v>
      </c>
      <c r="P522" s="55" t="s">
        <v>97</v>
      </c>
      <c r="Q522" s="55" t="s">
        <v>2683</v>
      </c>
      <c r="R522" s="86" t="s">
        <v>2684</v>
      </c>
      <c r="S522" s="56">
        <v>44057</v>
      </c>
      <c r="T522" s="56">
        <v>44089</v>
      </c>
      <c r="U522" s="174" t="s">
        <v>66</v>
      </c>
      <c r="V522" s="178" t="s">
        <v>218</v>
      </c>
      <c r="W522" s="180"/>
      <c r="X522" s="146" t="s">
        <v>143</v>
      </c>
      <c r="Y522" s="146"/>
      <c r="Z522" s="146"/>
      <c r="AA522" s="88"/>
      <c r="AB522" s="59">
        <v>44077</v>
      </c>
      <c r="AC522" s="6">
        <v>44089</v>
      </c>
      <c r="AD522" s="6" t="s">
        <v>70</v>
      </c>
      <c r="AE522" s="61"/>
      <c r="AF522" s="6"/>
      <c r="AG522" s="6"/>
      <c r="AH522" s="9"/>
      <c r="AI522" s="6"/>
      <c r="AJ522" s="63"/>
      <c r="AK522" s="63"/>
      <c r="AL522" s="62"/>
      <c r="AM522" s="62"/>
      <c r="AN522" s="62"/>
      <c r="AO522" s="62"/>
      <c r="AP522" s="62"/>
      <c r="AQ522" s="11"/>
      <c r="AR522" s="59"/>
      <c r="AS522" s="59"/>
      <c r="AT522" s="6"/>
      <c r="AU522" s="6"/>
      <c r="AV522" s="6"/>
      <c r="AW522" s="6"/>
      <c r="AX522" s="6"/>
      <c r="AY522" s="6"/>
      <c r="AZ522" s="64"/>
      <c r="BA522" s="6"/>
      <c r="BB522" s="6"/>
      <c r="BC522" s="65"/>
    </row>
    <row r="523" spans="1:55" ht="28.8" hidden="1">
      <c r="A523" s="52" t="str">
        <f t="shared" ca="1" si="41"/>
        <v>Ok</v>
      </c>
      <c r="B523" s="53" t="str">
        <f t="shared" si="42"/>
        <v>Ok</v>
      </c>
      <c r="C523" s="53" t="str">
        <f t="shared" ca="1" si="43"/>
        <v>Ok</v>
      </c>
      <c r="D523" s="54">
        <f t="shared" si="44"/>
        <v>44082</v>
      </c>
      <c r="E523" s="196"/>
      <c r="F523" s="130">
        <v>1642</v>
      </c>
      <c r="G523" s="32" t="s">
        <v>2685</v>
      </c>
      <c r="H523" s="91" t="s">
        <v>57</v>
      </c>
      <c r="I523" s="5" t="s">
        <v>83</v>
      </c>
      <c r="J523" s="2" t="s">
        <v>84</v>
      </c>
      <c r="K523" s="6" t="s">
        <v>210</v>
      </c>
      <c r="L523" s="79" t="s">
        <v>2686</v>
      </c>
      <c r="M523" s="66"/>
      <c r="N523" s="10" t="s">
        <v>124</v>
      </c>
      <c r="O523" s="25" t="s">
        <v>97</v>
      </c>
      <c r="P523" s="55" t="s">
        <v>97</v>
      </c>
      <c r="Q523" s="55" t="s">
        <v>2687</v>
      </c>
      <c r="R523" s="86" t="s">
        <v>2688</v>
      </c>
      <c r="S523" s="56">
        <v>44066</v>
      </c>
      <c r="T523" s="56">
        <v>44066</v>
      </c>
      <c r="U523" s="174" t="s">
        <v>66</v>
      </c>
      <c r="V523" s="178" t="s">
        <v>91</v>
      </c>
      <c r="W523" s="180" t="s">
        <v>237</v>
      </c>
      <c r="X523" s="146" t="s">
        <v>143</v>
      </c>
      <c r="Y523" s="146"/>
      <c r="Z523" s="146"/>
      <c r="AA523" s="88" t="s">
        <v>2689</v>
      </c>
      <c r="AB523" s="59">
        <v>44077</v>
      </c>
      <c r="AC523" s="6">
        <v>44082</v>
      </c>
      <c r="AD523" s="6" t="s">
        <v>70</v>
      </c>
      <c r="AE523" s="61"/>
      <c r="AF523" s="6"/>
      <c r="AG523" s="6"/>
      <c r="AH523" s="9"/>
      <c r="AI523" s="6"/>
      <c r="AJ523" s="63"/>
      <c r="AK523" s="63"/>
      <c r="AL523" s="62"/>
      <c r="AM523" s="62"/>
      <c r="AN523" s="62"/>
      <c r="AO523" s="62"/>
      <c r="AP523" s="62"/>
      <c r="AQ523" s="11"/>
      <c r="AR523" s="59"/>
      <c r="AS523" s="59"/>
      <c r="AT523" s="6"/>
      <c r="AU523" s="6"/>
      <c r="AV523" s="6"/>
      <c r="AW523" s="6"/>
      <c r="AX523" s="6"/>
      <c r="AY523" s="6"/>
      <c r="AZ523" s="64"/>
      <c r="BA523" s="6"/>
      <c r="BB523" s="6"/>
      <c r="BC523" s="65"/>
    </row>
    <row r="524" spans="1:55" ht="43.2" hidden="1">
      <c r="A524" s="52" t="str">
        <f t="shared" ca="1" si="41"/>
        <v>Ok</v>
      </c>
      <c r="B524" s="53" t="str">
        <f t="shared" si="42"/>
        <v>Ok</v>
      </c>
      <c r="C524" s="53" t="str">
        <f t="shared" ca="1" si="43"/>
        <v>Ok</v>
      </c>
      <c r="D524" s="54">
        <f t="shared" si="44"/>
        <v>44089</v>
      </c>
      <c r="E524" s="196"/>
      <c r="F524" s="130">
        <v>1644</v>
      </c>
      <c r="G524" s="32" t="s">
        <v>2690</v>
      </c>
      <c r="H524" s="91" t="s">
        <v>57</v>
      </c>
      <c r="I524" s="5" t="s">
        <v>801</v>
      </c>
      <c r="J524" s="2" t="s">
        <v>59</v>
      </c>
      <c r="K524" s="6" t="s">
        <v>105</v>
      </c>
      <c r="L524" s="79" t="s">
        <v>2691</v>
      </c>
      <c r="M524" s="66"/>
      <c r="N524" s="10" t="s">
        <v>124</v>
      </c>
      <c r="O524" s="25" t="s">
        <v>1290</v>
      </c>
      <c r="P524" s="55" t="s">
        <v>88</v>
      </c>
      <c r="Q524" s="55" t="s">
        <v>1290</v>
      </c>
      <c r="R524" s="86" t="s">
        <v>2692</v>
      </c>
      <c r="S524" s="56">
        <v>44068</v>
      </c>
      <c r="T524" s="56">
        <v>44089</v>
      </c>
      <c r="U524" s="174" t="s">
        <v>66</v>
      </c>
      <c r="V524" s="178" t="s">
        <v>218</v>
      </c>
      <c r="W524" s="180"/>
      <c r="X524" s="146" t="s">
        <v>168</v>
      </c>
      <c r="Y524" s="146"/>
      <c r="Z524" s="146"/>
      <c r="AA524" s="88" t="s">
        <v>2693</v>
      </c>
      <c r="AB524" s="59">
        <v>44077</v>
      </c>
      <c r="AC524" s="6">
        <v>44089</v>
      </c>
      <c r="AD524" s="6" t="s">
        <v>70</v>
      </c>
      <c r="AE524" s="61"/>
      <c r="AF524" s="6"/>
      <c r="AG524" s="6"/>
      <c r="AH524" s="9"/>
      <c r="AI524" s="6"/>
      <c r="AJ524" s="63"/>
      <c r="AK524" s="63"/>
      <c r="AL524" s="62"/>
      <c r="AM524" s="62"/>
      <c r="AN524" s="62"/>
      <c r="AO524" s="62"/>
      <c r="AP524" s="62"/>
      <c r="AQ524" s="11"/>
      <c r="AR524" s="59"/>
      <c r="AS524" s="59"/>
      <c r="AT524" s="6"/>
      <c r="AU524" s="6"/>
      <c r="AV524" s="6"/>
      <c r="AW524" s="6"/>
      <c r="AX524" s="6"/>
      <c r="AY524" s="6"/>
      <c r="AZ524" s="64"/>
      <c r="BA524" s="6"/>
      <c r="BB524" s="6"/>
      <c r="BC524" s="65"/>
    </row>
    <row r="525" spans="1:55" ht="187.2" hidden="1">
      <c r="A525" s="52" t="str">
        <f t="shared" ca="1" si="41"/>
        <v>Ok</v>
      </c>
      <c r="B525" s="53" t="str">
        <f t="shared" si="42"/>
        <v>Ok</v>
      </c>
      <c r="C525" s="53" t="str">
        <f t="shared" ca="1" si="43"/>
        <v>Ok</v>
      </c>
      <c r="D525" s="54">
        <f t="shared" si="44"/>
        <v>45488</v>
      </c>
      <c r="E525" s="196"/>
      <c r="F525" s="130">
        <v>1647</v>
      </c>
      <c r="G525" s="32" t="s">
        <v>2694</v>
      </c>
      <c r="H525" s="91" t="s">
        <v>57</v>
      </c>
      <c r="I525" s="5" t="s">
        <v>544</v>
      </c>
      <c r="J525" s="2" t="s">
        <v>73</v>
      </c>
      <c r="K525" s="6" t="s">
        <v>105</v>
      </c>
      <c r="L525" s="79" t="s">
        <v>7097</v>
      </c>
      <c r="M525" s="66"/>
      <c r="N525" s="10" t="s">
        <v>63</v>
      </c>
      <c r="O525" s="25" t="s">
        <v>97</v>
      </c>
      <c r="P525" s="55" t="s">
        <v>97</v>
      </c>
      <c r="Q525" s="55" t="s">
        <v>2695</v>
      </c>
      <c r="R525" s="86" t="s">
        <v>2696</v>
      </c>
      <c r="S525" s="56">
        <v>44072</v>
      </c>
      <c r="T525" s="56">
        <v>45488</v>
      </c>
      <c r="U525" s="175" t="s">
        <v>66</v>
      </c>
      <c r="V525" s="178" t="s">
        <v>218</v>
      </c>
      <c r="W525" s="180"/>
      <c r="X525" s="146" t="s">
        <v>238</v>
      </c>
      <c r="Y525" s="146"/>
      <c r="Z525" s="146"/>
      <c r="AA525" s="88" t="s">
        <v>7386</v>
      </c>
      <c r="AB525" s="59">
        <v>44077</v>
      </c>
      <c r="AC525" s="67">
        <v>45488</v>
      </c>
      <c r="AD525" s="283" t="s">
        <v>70</v>
      </c>
      <c r="AE525" s="61"/>
      <c r="AF525" s="6"/>
      <c r="AG525" s="6"/>
      <c r="AH525" s="9"/>
      <c r="AI525" s="6"/>
      <c r="AJ525" s="63"/>
      <c r="AK525" s="63"/>
      <c r="AL525" s="62"/>
      <c r="AM525" s="62"/>
      <c r="AN525" s="62"/>
      <c r="AO525" s="62"/>
      <c r="AP525" s="62"/>
      <c r="AQ525" s="11"/>
      <c r="AR525" s="59"/>
      <c r="AS525" s="59"/>
      <c r="AT525" s="6"/>
      <c r="AU525" s="6"/>
      <c r="AV525" s="6"/>
      <c r="AW525" s="6"/>
      <c r="AX525" s="6"/>
      <c r="AY525" s="6"/>
      <c r="AZ525" s="64"/>
      <c r="BA525" s="6"/>
      <c r="BB525" s="6"/>
      <c r="BC525" s="65"/>
    </row>
    <row r="526" spans="1:55" ht="72" hidden="1">
      <c r="A526" s="52" t="str">
        <f t="shared" ca="1" si="41"/>
        <v>Ok</v>
      </c>
      <c r="B526" s="53" t="str">
        <f t="shared" si="42"/>
        <v>Ok</v>
      </c>
      <c r="C526" s="53" t="str">
        <f t="shared" ca="1" si="43"/>
        <v>Ok</v>
      </c>
      <c r="D526" s="54">
        <f t="shared" si="44"/>
        <v>44386</v>
      </c>
      <c r="E526" s="196"/>
      <c r="F526" s="130">
        <v>1094</v>
      </c>
      <c r="G526" s="32" t="s">
        <v>1956</v>
      </c>
      <c r="H526" s="91" t="s">
        <v>57</v>
      </c>
      <c r="I526" s="5" t="s">
        <v>83</v>
      </c>
      <c r="J526" s="5" t="s">
        <v>84</v>
      </c>
      <c r="K526" s="6" t="s">
        <v>105</v>
      </c>
      <c r="L526" s="79" t="s">
        <v>1957</v>
      </c>
      <c r="M526" s="66"/>
      <c r="N526" s="10" t="s">
        <v>124</v>
      </c>
      <c r="O526" s="25" t="s">
        <v>1958</v>
      </c>
      <c r="P526" s="55" t="s">
        <v>88</v>
      </c>
      <c r="Q526" s="55" t="s">
        <v>1959</v>
      </c>
      <c r="R526" s="86" t="s">
        <v>1960</v>
      </c>
      <c r="S526" s="56">
        <v>43642</v>
      </c>
      <c r="T526" s="56">
        <v>44386</v>
      </c>
      <c r="U526" s="174" t="s">
        <v>66</v>
      </c>
      <c r="V526" s="178" t="s">
        <v>91</v>
      </c>
      <c r="W526" s="180" t="s">
        <v>237</v>
      </c>
      <c r="X526" s="146" t="s">
        <v>143</v>
      </c>
      <c r="Y526" s="146"/>
      <c r="Z526" s="146"/>
      <c r="AA526" s="88" t="s">
        <v>1961</v>
      </c>
      <c r="AB526" s="59">
        <v>43643</v>
      </c>
      <c r="AC526" s="6">
        <v>44386</v>
      </c>
      <c r="AD526" s="6" t="s">
        <v>70</v>
      </c>
      <c r="AE526" s="61"/>
      <c r="AF526" s="6"/>
      <c r="AG526" s="6"/>
      <c r="AH526" s="9"/>
      <c r="AI526" s="6"/>
      <c r="AJ526" s="63"/>
      <c r="AK526" s="63"/>
      <c r="AL526" s="62"/>
      <c r="AM526" s="62"/>
      <c r="AN526" s="62"/>
      <c r="AO526" s="62"/>
      <c r="AP526" s="62"/>
      <c r="AQ526" s="11"/>
      <c r="AR526" s="59"/>
      <c r="AS526" s="59"/>
      <c r="AT526" s="6"/>
      <c r="AU526" s="6"/>
      <c r="AV526" s="6"/>
      <c r="AW526" s="6"/>
      <c r="AX526" s="6"/>
      <c r="AY526" s="6"/>
      <c r="AZ526" s="64"/>
      <c r="BA526" s="6"/>
      <c r="BB526" s="6"/>
      <c r="BC526" s="65"/>
    </row>
    <row r="527" spans="1:55" ht="28.8" hidden="1">
      <c r="A527" s="52" t="str">
        <f t="shared" ca="1" si="41"/>
        <v>Ok</v>
      </c>
      <c r="B527" s="53" t="str">
        <f t="shared" si="42"/>
        <v>Ok</v>
      </c>
      <c r="C527" s="53" t="str">
        <f t="shared" ca="1" si="43"/>
        <v>Ok</v>
      </c>
      <c r="D527" s="54">
        <f t="shared" si="44"/>
        <v>44089</v>
      </c>
      <c r="E527" s="196"/>
      <c r="F527" s="130">
        <v>1648</v>
      </c>
      <c r="G527" s="32" t="s">
        <v>2702</v>
      </c>
      <c r="H527" s="91" t="s">
        <v>159</v>
      </c>
      <c r="I527" s="5" t="s">
        <v>241</v>
      </c>
      <c r="J527" s="2" t="s">
        <v>242</v>
      </c>
      <c r="K527" s="6" t="s">
        <v>105</v>
      </c>
      <c r="L527" s="79" t="s">
        <v>2703</v>
      </c>
      <c r="M527" s="66"/>
      <c r="N527" s="10" t="s">
        <v>124</v>
      </c>
      <c r="O527" s="25" t="s">
        <v>97</v>
      </c>
      <c r="P527" s="55" t="s">
        <v>97</v>
      </c>
      <c r="Q527" s="55" t="s">
        <v>2704</v>
      </c>
      <c r="R527" s="86" t="s">
        <v>2705</v>
      </c>
      <c r="S527" s="56">
        <v>44075</v>
      </c>
      <c r="T527" s="56">
        <v>44089</v>
      </c>
      <c r="U527" s="174" t="s">
        <v>66</v>
      </c>
      <c r="V527" s="178" t="s">
        <v>218</v>
      </c>
      <c r="W527" s="180"/>
      <c r="X527" s="146" t="s">
        <v>168</v>
      </c>
      <c r="Y527" s="146"/>
      <c r="Z527" s="146"/>
      <c r="AA527" s="88"/>
      <c r="AB527" s="59">
        <v>44085</v>
      </c>
      <c r="AC527" s="6">
        <v>44089</v>
      </c>
      <c r="AD527" s="6" t="s">
        <v>70</v>
      </c>
      <c r="AE527" s="61"/>
      <c r="AF527" s="6"/>
      <c r="AG527" s="6"/>
      <c r="AH527" s="9"/>
      <c r="AI527" s="6"/>
      <c r="AJ527" s="63"/>
      <c r="AK527" s="63"/>
      <c r="AL527" s="62"/>
      <c r="AM527" s="62"/>
      <c r="AN527" s="62"/>
      <c r="AO527" s="62"/>
      <c r="AP527" s="62"/>
      <c r="AQ527" s="11"/>
      <c r="AR527" s="59"/>
      <c r="AS527" s="59"/>
      <c r="AT527" s="6"/>
      <c r="AU527" s="6"/>
      <c r="AV527" s="6"/>
      <c r="AW527" s="6"/>
      <c r="AX527" s="6"/>
      <c r="AY527" s="6"/>
      <c r="AZ527" s="64"/>
      <c r="BA527" s="6"/>
      <c r="BB527" s="6"/>
      <c r="BC527" s="65"/>
    </row>
    <row r="528" spans="1:55" ht="144">
      <c r="A528" s="52" t="str">
        <f t="shared" ca="1" si="41"/>
        <v>Ok</v>
      </c>
      <c r="B528" s="53" t="str">
        <f t="shared" si="42"/>
        <v>Ok</v>
      </c>
      <c r="C528" s="53" t="str">
        <f t="shared" ca="1" si="43"/>
        <v>Ok</v>
      </c>
      <c r="D528" s="54">
        <f t="shared" si="44"/>
        <v>45726</v>
      </c>
      <c r="E528" s="196"/>
      <c r="F528" s="130">
        <v>1655</v>
      </c>
      <c r="G528" s="32" t="s">
        <v>2706</v>
      </c>
      <c r="H528" s="91" t="s">
        <v>57</v>
      </c>
      <c r="I528" s="5" t="s">
        <v>663</v>
      </c>
      <c r="J528" s="2" t="s">
        <v>122</v>
      </c>
      <c r="K528" s="6" t="s">
        <v>74</v>
      </c>
      <c r="L528" s="79" t="s">
        <v>8797</v>
      </c>
      <c r="M528" s="66"/>
      <c r="N528" s="10" t="s">
        <v>124</v>
      </c>
      <c r="O528" s="25" t="s">
        <v>2707</v>
      </c>
      <c r="P528" s="55" t="s">
        <v>88</v>
      </c>
      <c r="Q528" s="55" t="s">
        <v>2708</v>
      </c>
      <c r="R528" s="86" t="s">
        <v>2709</v>
      </c>
      <c r="S528" s="56">
        <v>44081</v>
      </c>
      <c r="T528" s="56">
        <v>45726</v>
      </c>
      <c r="U528" s="174" t="s">
        <v>66</v>
      </c>
      <c r="V528" s="178" t="s">
        <v>218</v>
      </c>
      <c r="W528" s="180"/>
      <c r="X528" s="146" t="s">
        <v>143</v>
      </c>
      <c r="Y528" s="146"/>
      <c r="Z528" s="146"/>
      <c r="AA528" s="89" t="s">
        <v>8859</v>
      </c>
      <c r="AB528" s="59">
        <v>44085</v>
      </c>
      <c r="AC528" s="6">
        <v>45726</v>
      </c>
      <c r="AD528" s="67" t="s">
        <v>70</v>
      </c>
      <c r="AE528" s="61"/>
      <c r="AF528" s="6"/>
      <c r="AG528" s="6"/>
      <c r="AH528" s="9"/>
      <c r="AI528" s="6"/>
      <c r="AJ528" s="63"/>
      <c r="AK528" s="63"/>
      <c r="AL528" s="62"/>
      <c r="AM528" s="62"/>
      <c r="AN528" s="62"/>
      <c r="AO528" s="62"/>
      <c r="AP528" s="62"/>
      <c r="AQ528" s="11"/>
      <c r="AR528" s="59"/>
      <c r="AS528" s="59"/>
      <c r="AT528" s="6"/>
      <c r="AU528" s="6"/>
      <c r="AV528" s="6"/>
      <c r="AW528" s="6"/>
      <c r="AX528" s="6"/>
      <c r="AY528" s="6"/>
      <c r="AZ528" s="64"/>
      <c r="BA528" s="6"/>
      <c r="BB528" s="6"/>
      <c r="BC528" s="65"/>
    </row>
    <row r="529" spans="1:55" ht="43.2" hidden="1">
      <c r="A529" s="52" t="str">
        <f t="shared" ca="1" si="41"/>
        <v>Ok</v>
      </c>
      <c r="B529" s="53" t="str">
        <f t="shared" si="42"/>
        <v>Ok</v>
      </c>
      <c r="C529" s="53" t="str">
        <f t="shared" ca="1" si="43"/>
        <v>Ok</v>
      </c>
      <c r="D529" s="54">
        <f t="shared" si="44"/>
        <v>44089</v>
      </c>
      <c r="E529" s="196"/>
      <c r="F529" s="130">
        <v>1657</v>
      </c>
      <c r="G529" s="32" t="s">
        <v>2710</v>
      </c>
      <c r="H529" s="91" t="s">
        <v>57</v>
      </c>
      <c r="I529" s="5" t="s">
        <v>58</v>
      </c>
      <c r="J529" s="2" t="s">
        <v>59</v>
      </c>
      <c r="K529" s="6" t="s">
        <v>162</v>
      </c>
      <c r="L529" s="79" t="s">
        <v>2711</v>
      </c>
      <c r="M529" s="66"/>
      <c r="N529" s="10" t="s">
        <v>124</v>
      </c>
      <c r="O529" s="25" t="s">
        <v>97</v>
      </c>
      <c r="P529" s="55" t="s">
        <v>97</v>
      </c>
      <c r="Q529" s="55" t="s">
        <v>2712</v>
      </c>
      <c r="R529" s="86" t="s">
        <v>2713</v>
      </c>
      <c r="S529" s="56">
        <v>44082</v>
      </c>
      <c r="T529" s="56">
        <v>44089</v>
      </c>
      <c r="U529" s="174" t="s">
        <v>66</v>
      </c>
      <c r="V529" s="178" t="s">
        <v>218</v>
      </c>
      <c r="W529" s="180"/>
      <c r="X529" s="146" t="s">
        <v>143</v>
      </c>
      <c r="Y529" s="146"/>
      <c r="Z529" s="146"/>
      <c r="AA529" s="88"/>
      <c r="AB529" s="59">
        <v>44085</v>
      </c>
      <c r="AC529" s="6">
        <v>44089</v>
      </c>
      <c r="AD529" s="6" t="s">
        <v>70</v>
      </c>
      <c r="AE529" s="61"/>
      <c r="AF529" s="6"/>
      <c r="AG529" s="6"/>
      <c r="AH529" s="9"/>
      <c r="AI529" s="6"/>
      <c r="AJ529" s="63"/>
      <c r="AK529" s="63"/>
      <c r="AL529" s="62"/>
      <c r="AM529" s="62"/>
      <c r="AN529" s="62"/>
      <c r="AO529" s="62"/>
      <c r="AP529" s="62"/>
      <c r="AQ529" s="11"/>
      <c r="AR529" s="59"/>
      <c r="AS529" s="59"/>
      <c r="AT529" s="6"/>
      <c r="AU529" s="6"/>
      <c r="AV529" s="6"/>
      <c r="AW529" s="6"/>
      <c r="AX529" s="6"/>
      <c r="AY529" s="6"/>
      <c r="AZ529" s="64"/>
      <c r="BA529" s="6"/>
      <c r="BB529" s="6"/>
      <c r="BC529" s="65"/>
    </row>
    <row r="530" spans="1:55" ht="28.8" hidden="1">
      <c r="A530" s="52" t="str">
        <f t="shared" ca="1" si="41"/>
        <v>Ok</v>
      </c>
      <c r="B530" s="53" t="str">
        <f t="shared" si="42"/>
        <v>Ok</v>
      </c>
      <c r="C530" s="53" t="str">
        <f t="shared" ca="1" si="43"/>
        <v>Ok</v>
      </c>
      <c r="D530" s="54">
        <f t="shared" si="44"/>
        <v>44370</v>
      </c>
      <c r="E530" s="196"/>
      <c r="F530" s="130">
        <v>611</v>
      </c>
      <c r="G530" s="32" t="s">
        <v>1330</v>
      </c>
      <c r="H530" s="91" t="s">
        <v>57</v>
      </c>
      <c r="I530" s="5" t="s">
        <v>289</v>
      </c>
      <c r="J530" s="201" t="s">
        <v>290</v>
      </c>
      <c r="K530" s="6" t="s">
        <v>74</v>
      </c>
      <c r="L530" s="79" t="s">
        <v>1331</v>
      </c>
      <c r="M530" s="66"/>
      <c r="N530" s="10" t="s">
        <v>124</v>
      </c>
      <c r="O530" s="25" t="s">
        <v>215</v>
      </c>
      <c r="P530" s="55" t="s">
        <v>65</v>
      </c>
      <c r="Q530" s="55" t="s">
        <v>1332</v>
      </c>
      <c r="R530" s="86" t="s">
        <v>1333</v>
      </c>
      <c r="S530" s="56">
        <v>43396</v>
      </c>
      <c r="T530" s="56">
        <v>44361</v>
      </c>
      <c r="U530" s="174" t="s">
        <v>66</v>
      </c>
      <c r="V530" s="178" t="s">
        <v>67</v>
      </c>
      <c r="W530" s="180"/>
      <c r="X530" s="146" t="s">
        <v>143</v>
      </c>
      <c r="Y530" s="146" t="s">
        <v>80</v>
      </c>
      <c r="Z530" s="146"/>
      <c r="AA530" s="88" t="s">
        <v>1334</v>
      </c>
      <c r="AB530" s="59">
        <v>43398</v>
      </c>
      <c r="AC530" s="6">
        <v>44370</v>
      </c>
      <c r="AD530" s="6" t="s">
        <v>70</v>
      </c>
      <c r="AE530" s="61"/>
      <c r="AF530" s="6"/>
      <c r="AG530" s="6"/>
      <c r="AH530" s="9"/>
      <c r="AI530" s="6"/>
      <c r="AJ530" s="63"/>
      <c r="AK530" s="63"/>
      <c r="AL530" s="62"/>
      <c r="AM530" s="62"/>
      <c r="AN530" s="62"/>
      <c r="AO530" s="62"/>
      <c r="AP530" s="62"/>
      <c r="AQ530" s="11"/>
      <c r="AR530" s="59"/>
      <c r="AS530" s="59"/>
      <c r="AT530" s="6"/>
      <c r="AU530" s="6"/>
      <c r="AV530" s="6"/>
      <c r="AW530" s="6"/>
      <c r="AX530" s="6"/>
      <c r="AY530" s="6"/>
      <c r="AZ530" s="64"/>
      <c r="BA530" s="6"/>
      <c r="BB530" s="6"/>
      <c r="BC530" s="65"/>
    </row>
    <row r="531" spans="1:55" ht="28.8" hidden="1">
      <c r="A531" s="52" t="str">
        <f t="shared" ca="1" si="41"/>
        <v>Ok</v>
      </c>
      <c r="B531" s="53" t="str">
        <f t="shared" si="42"/>
        <v>Ok</v>
      </c>
      <c r="C531" s="53" t="str">
        <f t="shared" ca="1" si="43"/>
        <v>Ok</v>
      </c>
      <c r="D531" s="54">
        <f t="shared" si="44"/>
        <v>44089</v>
      </c>
      <c r="E531" s="196"/>
      <c r="F531" s="130">
        <v>1661</v>
      </c>
      <c r="G531" s="32" t="s">
        <v>2720</v>
      </c>
      <c r="H531" s="91" t="s">
        <v>57</v>
      </c>
      <c r="I531" s="5" t="s">
        <v>58</v>
      </c>
      <c r="J531" s="2" t="s">
        <v>59</v>
      </c>
      <c r="K531" s="6" t="s">
        <v>210</v>
      </c>
      <c r="L531" s="79" t="s">
        <v>2721</v>
      </c>
      <c r="M531" s="66"/>
      <c r="N531" s="10" t="s">
        <v>124</v>
      </c>
      <c r="O531" s="25" t="s">
        <v>97</v>
      </c>
      <c r="P531" s="55" t="s">
        <v>97</v>
      </c>
      <c r="Q531" s="55" t="s">
        <v>2722</v>
      </c>
      <c r="R531" s="86" t="s">
        <v>2723</v>
      </c>
      <c r="S531" s="56">
        <v>44084</v>
      </c>
      <c r="T531" s="56">
        <v>44088</v>
      </c>
      <c r="U531" s="174" t="s">
        <v>66</v>
      </c>
      <c r="V531" s="178" t="s">
        <v>91</v>
      </c>
      <c r="W531" s="180" t="s">
        <v>237</v>
      </c>
      <c r="X531" s="146" t="s">
        <v>143</v>
      </c>
      <c r="Y531" s="146"/>
      <c r="Z531" s="146"/>
      <c r="AA531" s="88" t="s">
        <v>2724</v>
      </c>
      <c r="AB531" s="59">
        <v>44085</v>
      </c>
      <c r="AC531" s="6">
        <v>44089</v>
      </c>
      <c r="AD531" s="6" t="s">
        <v>70</v>
      </c>
      <c r="AE531" s="61"/>
      <c r="AF531" s="6"/>
      <c r="AG531" s="6"/>
      <c r="AH531" s="9"/>
      <c r="AI531" s="6"/>
      <c r="AJ531" s="63"/>
      <c r="AK531" s="63"/>
      <c r="AL531" s="62"/>
      <c r="AM531" s="62"/>
      <c r="AN531" s="62"/>
      <c r="AO531" s="62"/>
      <c r="AP531" s="62"/>
      <c r="AQ531" s="11"/>
      <c r="AR531" s="59"/>
      <c r="AS531" s="59"/>
      <c r="AT531" s="6"/>
      <c r="AU531" s="6"/>
      <c r="AV531" s="6"/>
      <c r="AW531" s="6"/>
      <c r="AX531" s="6"/>
      <c r="AY531" s="6"/>
      <c r="AZ531" s="64"/>
      <c r="BA531" s="6"/>
      <c r="BB531" s="6"/>
      <c r="BC531" s="65"/>
    </row>
    <row r="532" spans="1:55" ht="28.8" hidden="1">
      <c r="A532" s="52" t="str">
        <f t="shared" ca="1" si="41"/>
        <v>Ok</v>
      </c>
      <c r="B532" s="53" t="str">
        <f t="shared" si="42"/>
        <v>Ok</v>
      </c>
      <c r="C532" s="53" t="str">
        <f t="shared" ca="1" si="43"/>
        <v>Ok</v>
      </c>
      <c r="D532" s="54">
        <f t="shared" si="44"/>
        <v>44211</v>
      </c>
      <c r="E532" s="196"/>
      <c r="F532" s="130">
        <v>1639</v>
      </c>
      <c r="G532" s="32" t="s">
        <v>2725</v>
      </c>
      <c r="H532" s="91" t="s">
        <v>57</v>
      </c>
      <c r="I532" s="5" t="s">
        <v>289</v>
      </c>
      <c r="J532" s="201" t="s">
        <v>290</v>
      </c>
      <c r="K532" s="6" t="s">
        <v>105</v>
      </c>
      <c r="L532" s="79" t="s">
        <v>2726</v>
      </c>
      <c r="M532" s="66"/>
      <c r="N532" s="10" t="s">
        <v>63</v>
      </c>
      <c r="O532" s="25" t="s">
        <v>292</v>
      </c>
      <c r="P532" s="55" t="s">
        <v>65</v>
      </c>
      <c r="Q532" s="55" t="s">
        <v>2727</v>
      </c>
      <c r="R532" s="86" t="s">
        <v>2728</v>
      </c>
      <c r="S532" s="56">
        <v>44093</v>
      </c>
      <c r="T532" s="56">
        <v>44176</v>
      </c>
      <c r="U532" s="174" t="s">
        <v>66</v>
      </c>
      <c r="V532" s="178" t="s">
        <v>218</v>
      </c>
      <c r="W532" s="180"/>
      <c r="X532" s="146" t="s">
        <v>238</v>
      </c>
      <c r="Y532" s="146"/>
      <c r="Z532" s="146"/>
      <c r="AA532" s="88" t="s">
        <v>2729</v>
      </c>
      <c r="AB532" s="59">
        <v>44099</v>
      </c>
      <c r="AC532" s="6">
        <v>44211</v>
      </c>
      <c r="AD532" s="6" t="s">
        <v>70</v>
      </c>
      <c r="AE532" s="61"/>
      <c r="AF532" s="6"/>
      <c r="AG532" s="6"/>
      <c r="AH532" s="9"/>
      <c r="AI532" s="6"/>
      <c r="AJ532" s="63"/>
      <c r="AK532" s="63"/>
      <c r="AL532" s="62"/>
      <c r="AM532" s="62"/>
      <c r="AN532" s="62"/>
      <c r="AO532" s="62"/>
      <c r="AP532" s="62"/>
      <c r="AQ532" s="11"/>
      <c r="AR532" s="59"/>
      <c r="AS532" s="59"/>
      <c r="AT532" s="6"/>
      <c r="AU532" s="6"/>
      <c r="AV532" s="6"/>
      <c r="AW532" s="6"/>
      <c r="AX532" s="6"/>
      <c r="AY532" s="6"/>
      <c r="AZ532" s="64"/>
      <c r="BA532" s="6"/>
      <c r="BB532" s="6"/>
      <c r="BC532" s="65"/>
    </row>
    <row r="533" spans="1:55" ht="28.8" hidden="1">
      <c r="A533" s="52" t="str">
        <f t="shared" ca="1" si="41"/>
        <v>Ok</v>
      </c>
      <c r="B533" s="53" t="str">
        <f t="shared" si="42"/>
        <v>Ok</v>
      </c>
      <c r="C533" s="53" t="str">
        <f t="shared" ca="1" si="43"/>
        <v>Ok</v>
      </c>
      <c r="D533" s="54">
        <f t="shared" si="44"/>
        <v>44110</v>
      </c>
      <c r="E533" s="196"/>
      <c r="F533" s="130">
        <v>1668</v>
      </c>
      <c r="G533" s="32" t="s">
        <v>2730</v>
      </c>
      <c r="H533" s="91" t="s">
        <v>57</v>
      </c>
      <c r="I533" s="5" t="s">
        <v>505</v>
      </c>
      <c r="J533" s="2" t="s">
        <v>506</v>
      </c>
      <c r="K533" s="6" t="s">
        <v>210</v>
      </c>
      <c r="L533" s="79" t="s">
        <v>2731</v>
      </c>
      <c r="M533" s="66"/>
      <c r="N533" s="10" t="s">
        <v>124</v>
      </c>
      <c r="O533" s="25" t="s">
        <v>97</v>
      </c>
      <c r="P533" s="55" t="s">
        <v>97</v>
      </c>
      <c r="Q533" s="55" t="s">
        <v>2732</v>
      </c>
      <c r="R533" s="86" t="s">
        <v>2733</v>
      </c>
      <c r="S533" s="56">
        <v>44095</v>
      </c>
      <c r="T533" s="56">
        <v>44109</v>
      </c>
      <c r="U533" s="174" t="s">
        <v>66</v>
      </c>
      <c r="V533" s="178" t="s">
        <v>218</v>
      </c>
      <c r="W533" s="180"/>
      <c r="X533" s="146" t="s">
        <v>143</v>
      </c>
      <c r="Y533" s="146"/>
      <c r="Z533" s="146"/>
      <c r="AA533" s="88" t="s">
        <v>2734</v>
      </c>
      <c r="AB533" s="59">
        <v>44099</v>
      </c>
      <c r="AC533" s="6">
        <v>44110</v>
      </c>
      <c r="AD533" s="6" t="s">
        <v>70</v>
      </c>
      <c r="AE533" s="61"/>
      <c r="AF533" s="6"/>
      <c r="AG533" s="6"/>
      <c r="AH533" s="9"/>
      <c r="AI533" s="6"/>
      <c r="AJ533" s="63"/>
      <c r="AK533" s="63"/>
      <c r="AL533" s="62"/>
      <c r="AM533" s="62"/>
      <c r="AN533" s="62"/>
      <c r="AO533" s="62"/>
      <c r="AP533" s="62"/>
      <c r="AQ533" s="11"/>
      <c r="AR533" s="59"/>
      <c r="AS533" s="59"/>
      <c r="AT533" s="6"/>
      <c r="AU533" s="6"/>
      <c r="AV533" s="6"/>
      <c r="AW533" s="6"/>
      <c r="AX533" s="6"/>
      <c r="AY533" s="6"/>
      <c r="AZ533" s="64"/>
      <c r="BA533" s="6"/>
      <c r="BB533" s="6"/>
      <c r="BC533" s="65"/>
    </row>
    <row r="534" spans="1:55" ht="28.8" hidden="1">
      <c r="A534" s="52" t="str">
        <f t="shared" ca="1" si="41"/>
        <v>Ok</v>
      </c>
      <c r="B534" s="53" t="str">
        <f t="shared" si="42"/>
        <v>Ok</v>
      </c>
      <c r="C534" s="53" t="str">
        <f t="shared" ca="1" si="43"/>
        <v>Ok</v>
      </c>
      <c r="D534" s="54">
        <f t="shared" si="44"/>
        <v>44110</v>
      </c>
      <c r="E534" s="196"/>
      <c r="F534" s="130">
        <v>1669</v>
      </c>
      <c r="G534" s="32" t="s">
        <v>2735</v>
      </c>
      <c r="H534" s="91" t="s">
        <v>57</v>
      </c>
      <c r="I534" s="5" t="s">
        <v>58</v>
      </c>
      <c r="J534" s="2" t="s">
        <v>59</v>
      </c>
      <c r="K534" s="6" t="s">
        <v>210</v>
      </c>
      <c r="L534" s="79" t="s">
        <v>2736</v>
      </c>
      <c r="M534" s="66"/>
      <c r="N534" s="10" t="s">
        <v>124</v>
      </c>
      <c r="O534" s="25" t="s">
        <v>97</v>
      </c>
      <c r="P534" s="55" t="s">
        <v>97</v>
      </c>
      <c r="Q534" s="55" t="s">
        <v>2737</v>
      </c>
      <c r="R534" s="86" t="s">
        <v>2738</v>
      </c>
      <c r="S534" s="56">
        <v>44096</v>
      </c>
      <c r="T534" s="56">
        <v>44109</v>
      </c>
      <c r="U534" s="174" t="s">
        <v>66</v>
      </c>
      <c r="V534" s="178" t="s">
        <v>218</v>
      </c>
      <c r="W534" s="180"/>
      <c r="X534" s="146" t="s">
        <v>79</v>
      </c>
      <c r="Y534" s="146"/>
      <c r="Z534" s="146"/>
      <c r="AA534" s="88" t="s">
        <v>2739</v>
      </c>
      <c r="AB534" s="59">
        <v>44099</v>
      </c>
      <c r="AC534" s="6">
        <v>44110</v>
      </c>
      <c r="AD534" s="6" t="s">
        <v>70</v>
      </c>
      <c r="AE534" s="61"/>
      <c r="AF534" s="6"/>
      <c r="AG534" s="6"/>
      <c r="AH534" s="9"/>
      <c r="AI534" s="6"/>
      <c r="AJ534" s="63"/>
      <c r="AK534" s="63"/>
      <c r="AL534" s="62"/>
      <c r="AM534" s="62"/>
      <c r="AN534" s="62"/>
      <c r="AO534" s="62"/>
      <c r="AP534" s="62"/>
      <c r="AQ534" s="11"/>
      <c r="AR534" s="59"/>
      <c r="AS534" s="59"/>
      <c r="AT534" s="6"/>
      <c r="AU534" s="6"/>
      <c r="AV534" s="6"/>
      <c r="AW534" s="6"/>
      <c r="AX534" s="6"/>
      <c r="AY534" s="6"/>
      <c r="AZ534" s="64"/>
      <c r="BA534" s="6"/>
      <c r="BB534" s="6"/>
      <c r="BC534" s="65"/>
    </row>
    <row r="535" spans="1:55" ht="43.2" hidden="1">
      <c r="A535" s="52" t="str">
        <f t="shared" ca="1" si="41"/>
        <v>Ok</v>
      </c>
      <c r="B535" s="53" t="str">
        <f t="shared" si="42"/>
        <v>Ok</v>
      </c>
      <c r="C535" s="53" t="str">
        <f t="shared" ca="1" si="43"/>
        <v>Ok</v>
      </c>
      <c r="D535" s="54">
        <f t="shared" si="44"/>
        <v>44218</v>
      </c>
      <c r="E535" s="196"/>
      <c r="F535" s="130">
        <v>1673</v>
      </c>
      <c r="G535" s="32" t="s">
        <v>2740</v>
      </c>
      <c r="H535" s="91" t="s">
        <v>57</v>
      </c>
      <c r="I535" s="5" t="s">
        <v>58</v>
      </c>
      <c r="J535" s="2" t="s">
        <v>59</v>
      </c>
      <c r="K535" s="6" t="s">
        <v>74</v>
      </c>
      <c r="L535" s="79" t="s">
        <v>2741</v>
      </c>
      <c r="M535" s="66"/>
      <c r="N535" s="10" t="s">
        <v>63</v>
      </c>
      <c r="O535" s="25" t="s">
        <v>2742</v>
      </c>
      <c r="P535" s="55" t="s">
        <v>88</v>
      </c>
      <c r="Q535" s="55" t="s">
        <v>2743</v>
      </c>
      <c r="R535" s="86" t="s">
        <v>2744</v>
      </c>
      <c r="S535" s="56">
        <v>44096</v>
      </c>
      <c r="T535" s="56">
        <v>44216</v>
      </c>
      <c r="U535" s="174" t="s">
        <v>66</v>
      </c>
      <c r="V535" s="178" t="s">
        <v>218</v>
      </c>
      <c r="W535" s="180"/>
      <c r="X535" s="146" t="s">
        <v>79</v>
      </c>
      <c r="Y535" s="146"/>
      <c r="Z535" s="146"/>
      <c r="AA535" s="88" t="s">
        <v>2745</v>
      </c>
      <c r="AB535" s="59">
        <v>44099</v>
      </c>
      <c r="AC535" s="6">
        <v>44218</v>
      </c>
      <c r="AD535" s="6" t="s">
        <v>70</v>
      </c>
      <c r="AE535" s="61"/>
      <c r="AF535" s="6"/>
      <c r="AG535" s="6"/>
      <c r="AH535" s="9"/>
      <c r="AI535" s="6"/>
      <c r="AJ535" s="63"/>
      <c r="AK535" s="63"/>
      <c r="AL535" s="62"/>
      <c r="AM535" s="62"/>
      <c r="AN535" s="62"/>
      <c r="AO535" s="62"/>
      <c r="AP535" s="62"/>
      <c r="AQ535" s="11"/>
      <c r="AR535" s="59"/>
      <c r="AS535" s="59"/>
      <c r="AT535" s="6"/>
      <c r="AU535" s="6"/>
      <c r="AV535" s="6"/>
      <c r="AW535" s="6"/>
      <c r="AX535" s="6"/>
      <c r="AY535" s="6"/>
      <c r="AZ535" s="64"/>
      <c r="BA535" s="6"/>
      <c r="BB535" s="6"/>
      <c r="BC535" s="65"/>
    </row>
    <row r="536" spans="1:55" ht="100.8" hidden="1">
      <c r="A536" s="52" t="str">
        <f t="shared" ca="1" si="41"/>
        <v>Ok</v>
      </c>
      <c r="B536" s="53" t="str">
        <f t="shared" si="42"/>
        <v>Ok</v>
      </c>
      <c r="C536" s="53" t="str">
        <f t="shared" ca="1" si="43"/>
        <v>Ok</v>
      </c>
      <c r="D536" s="54">
        <f t="shared" si="44"/>
        <v>44274</v>
      </c>
      <c r="E536" s="196"/>
      <c r="F536" s="130">
        <v>1674</v>
      </c>
      <c r="G536" s="32" t="s">
        <v>2746</v>
      </c>
      <c r="H536" s="91" t="s">
        <v>57</v>
      </c>
      <c r="I536" s="5" t="s">
        <v>530</v>
      </c>
      <c r="J536" s="2" t="s">
        <v>308</v>
      </c>
      <c r="K536" s="6" t="s">
        <v>74</v>
      </c>
      <c r="L536" s="79" t="s">
        <v>2747</v>
      </c>
      <c r="M536" s="66"/>
      <c r="N536" s="10" t="s">
        <v>63</v>
      </c>
      <c r="O536" s="25" t="s">
        <v>2742</v>
      </c>
      <c r="P536" s="55" t="s">
        <v>88</v>
      </c>
      <c r="Q536" s="55" t="s">
        <v>2748</v>
      </c>
      <c r="R536" s="86" t="s">
        <v>2749</v>
      </c>
      <c r="S536" s="56">
        <v>44096</v>
      </c>
      <c r="T536" s="56">
        <v>44272</v>
      </c>
      <c r="U536" s="174" t="s">
        <v>66</v>
      </c>
      <c r="V536" s="178" t="s">
        <v>218</v>
      </c>
      <c r="W536" s="180"/>
      <c r="X536" s="146" t="s">
        <v>156</v>
      </c>
      <c r="Y536" s="146"/>
      <c r="Z536" s="146"/>
      <c r="AA536" s="88" t="s">
        <v>2750</v>
      </c>
      <c r="AB536" s="59">
        <v>44099</v>
      </c>
      <c r="AC536" s="6">
        <v>44274</v>
      </c>
      <c r="AD536" s="6" t="s">
        <v>70</v>
      </c>
      <c r="AE536" s="61"/>
      <c r="AF536" s="6"/>
      <c r="AG536" s="6"/>
      <c r="AH536" s="9"/>
      <c r="AI536" s="6"/>
      <c r="AJ536" s="63"/>
      <c r="AK536" s="63"/>
      <c r="AL536" s="62"/>
      <c r="AM536" s="62"/>
      <c r="AN536" s="62"/>
      <c r="AO536" s="62"/>
      <c r="AP536" s="62"/>
      <c r="AQ536" s="11"/>
      <c r="AR536" s="59"/>
      <c r="AS536" s="59"/>
      <c r="AT536" s="6"/>
      <c r="AU536" s="6"/>
      <c r="AV536" s="6"/>
      <c r="AW536" s="6"/>
      <c r="AX536" s="6"/>
      <c r="AY536" s="6"/>
      <c r="AZ536" s="64"/>
      <c r="BA536" s="6"/>
      <c r="BB536" s="6"/>
      <c r="BC536" s="65"/>
    </row>
    <row r="537" spans="1:55" ht="409.5" hidden="1" customHeight="1">
      <c r="A537" s="52" t="str">
        <f t="shared" ca="1" si="41"/>
        <v>Ok</v>
      </c>
      <c r="B537" s="53" t="str">
        <f t="shared" si="42"/>
        <v>Ok</v>
      </c>
      <c r="C537" s="53" t="str">
        <f t="shared" ca="1" si="43"/>
        <v>Ok</v>
      </c>
      <c r="D537" s="54">
        <f t="shared" si="44"/>
        <v>45110</v>
      </c>
      <c r="E537" s="196"/>
      <c r="F537" s="130">
        <v>1675</v>
      </c>
      <c r="G537" s="32" t="s">
        <v>2751</v>
      </c>
      <c r="H537" s="91" t="s">
        <v>57</v>
      </c>
      <c r="I537" s="5" t="s">
        <v>58</v>
      </c>
      <c r="J537" s="2" t="s">
        <v>59</v>
      </c>
      <c r="K537" s="6" t="s">
        <v>261</v>
      </c>
      <c r="L537" s="79" t="s">
        <v>5604</v>
      </c>
      <c r="M537" s="66"/>
      <c r="N537" s="10" t="s">
        <v>124</v>
      </c>
      <c r="O537" s="25" t="s">
        <v>764</v>
      </c>
      <c r="P537" s="55" t="s">
        <v>177</v>
      </c>
      <c r="Q537" s="55" t="s">
        <v>5603</v>
      </c>
      <c r="R537" s="86" t="s">
        <v>5602</v>
      </c>
      <c r="S537" s="56">
        <v>44097</v>
      </c>
      <c r="T537" s="56">
        <v>45093</v>
      </c>
      <c r="U537" s="58" t="s">
        <v>66</v>
      </c>
      <c r="V537" s="178" t="s">
        <v>218</v>
      </c>
      <c r="W537" s="180"/>
      <c r="X537" s="146" t="s">
        <v>751</v>
      </c>
      <c r="Y537" s="146"/>
      <c r="Z537" s="146"/>
      <c r="AA537" s="88" t="s">
        <v>5703</v>
      </c>
      <c r="AB537" s="59">
        <v>44099</v>
      </c>
      <c r="AC537" s="6">
        <v>45110</v>
      </c>
      <c r="AD537" s="6" t="s">
        <v>70</v>
      </c>
      <c r="AE537" s="61"/>
      <c r="AF537" s="6"/>
      <c r="AG537" s="6"/>
      <c r="AH537" s="9"/>
      <c r="AI537" s="6"/>
      <c r="AJ537" s="63"/>
      <c r="AK537" s="63"/>
      <c r="AL537" s="62"/>
      <c r="AM537" s="62"/>
      <c r="AN537" s="62"/>
      <c r="AO537" s="62"/>
      <c r="AP537" s="62"/>
      <c r="AQ537" s="11"/>
      <c r="AR537" s="59"/>
      <c r="AS537" s="59"/>
      <c r="AT537" s="6"/>
      <c r="AU537" s="6"/>
      <c r="AV537" s="6"/>
      <c r="AW537" s="6"/>
      <c r="AX537" s="6"/>
      <c r="AY537" s="6"/>
      <c r="AZ537" s="64"/>
      <c r="BA537" s="6"/>
      <c r="BB537" s="6"/>
      <c r="BC537" s="65"/>
    </row>
    <row r="538" spans="1:55" ht="28.8" hidden="1">
      <c r="A538" s="52" t="str">
        <f t="shared" ca="1" si="41"/>
        <v>Ok</v>
      </c>
      <c r="B538" s="53" t="str">
        <f t="shared" si="42"/>
        <v>Ok</v>
      </c>
      <c r="C538" s="53" t="str">
        <f t="shared" ca="1" si="43"/>
        <v>Ok</v>
      </c>
      <c r="D538" s="54">
        <f t="shared" si="44"/>
        <v>44211</v>
      </c>
      <c r="E538" s="196"/>
      <c r="F538" s="130">
        <v>1676</v>
      </c>
      <c r="G538" s="32" t="s">
        <v>2752</v>
      </c>
      <c r="H538" s="91" t="s">
        <v>57</v>
      </c>
      <c r="I538" s="5" t="s">
        <v>909</v>
      </c>
      <c r="J538" s="2" t="s">
        <v>183</v>
      </c>
      <c r="K538" s="6" t="s">
        <v>261</v>
      </c>
      <c r="L538" s="79" t="s">
        <v>2753</v>
      </c>
      <c r="M538" s="66"/>
      <c r="N538" s="10" t="s">
        <v>124</v>
      </c>
      <c r="O538" s="25" t="s">
        <v>764</v>
      </c>
      <c r="P538" s="55" t="s">
        <v>177</v>
      </c>
      <c r="Q538" s="55" t="s">
        <v>2754</v>
      </c>
      <c r="R538" s="86" t="s">
        <v>2755</v>
      </c>
      <c r="S538" s="56">
        <v>44097</v>
      </c>
      <c r="T538" s="56">
        <v>44208</v>
      </c>
      <c r="U538" s="174" t="s">
        <v>66</v>
      </c>
      <c r="V538" s="178" t="s">
        <v>218</v>
      </c>
      <c r="W538" s="180"/>
      <c r="X538" s="146" t="s">
        <v>143</v>
      </c>
      <c r="Y538" s="146"/>
      <c r="Z538" s="146"/>
      <c r="AA538" s="88" t="s">
        <v>2756</v>
      </c>
      <c r="AB538" s="59">
        <v>44099</v>
      </c>
      <c r="AC538" s="6">
        <v>44211</v>
      </c>
      <c r="AD538" s="6" t="s">
        <v>70</v>
      </c>
      <c r="AE538" s="61"/>
      <c r="AF538" s="6"/>
      <c r="AG538" s="6"/>
      <c r="AH538" s="9"/>
      <c r="AI538" s="6"/>
      <c r="AJ538" s="63"/>
      <c r="AK538" s="63"/>
      <c r="AL538" s="62"/>
      <c r="AM538" s="62"/>
      <c r="AN538" s="62"/>
      <c r="AO538" s="62"/>
      <c r="AP538" s="62"/>
      <c r="AQ538" s="11"/>
      <c r="AR538" s="59"/>
      <c r="AS538" s="59"/>
      <c r="AT538" s="6"/>
      <c r="AU538" s="6"/>
      <c r="AV538" s="6"/>
      <c r="AW538" s="6"/>
      <c r="AX538" s="6"/>
      <c r="AY538" s="6"/>
      <c r="AZ538" s="64"/>
      <c r="BA538" s="6"/>
      <c r="BB538" s="6"/>
      <c r="BC538" s="65"/>
    </row>
    <row r="539" spans="1:55" ht="28.8" hidden="1">
      <c r="A539" s="52" t="str">
        <f t="shared" ca="1" si="41"/>
        <v>Ok</v>
      </c>
      <c r="B539" s="53" t="str">
        <f t="shared" si="42"/>
        <v>Ok</v>
      </c>
      <c r="C539" s="53" t="str">
        <f t="shared" ca="1" si="43"/>
        <v>Ok</v>
      </c>
      <c r="D539" s="54">
        <f t="shared" si="44"/>
        <v>44110</v>
      </c>
      <c r="E539" s="196"/>
      <c r="F539" s="130">
        <v>1677</v>
      </c>
      <c r="G539" s="32" t="s">
        <v>2757</v>
      </c>
      <c r="H539" s="91" t="s">
        <v>57</v>
      </c>
      <c r="I539" s="5" t="s">
        <v>858</v>
      </c>
      <c r="J539" s="2" t="s">
        <v>122</v>
      </c>
      <c r="K539" s="6" t="s">
        <v>74</v>
      </c>
      <c r="L539" s="79" t="s">
        <v>2758</v>
      </c>
      <c r="M539" s="66"/>
      <c r="N539" s="10" t="s">
        <v>124</v>
      </c>
      <c r="O539" s="25" t="s">
        <v>2759</v>
      </c>
      <c r="P539" s="55" t="s">
        <v>88</v>
      </c>
      <c r="Q539" s="55" t="s">
        <v>2759</v>
      </c>
      <c r="R539" s="86" t="s">
        <v>2760</v>
      </c>
      <c r="S539" s="56">
        <v>44099</v>
      </c>
      <c r="T539" s="56">
        <v>44112</v>
      </c>
      <c r="U539" s="174" t="s">
        <v>66</v>
      </c>
      <c r="V539" s="178" t="s">
        <v>218</v>
      </c>
      <c r="W539" s="180"/>
      <c r="X539" s="146" t="s">
        <v>143</v>
      </c>
      <c r="Y539" s="146"/>
      <c r="Z539" s="146"/>
      <c r="AA539" s="88" t="s">
        <v>2761</v>
      </c>
      <c r="AB539" s="59">
        <v>44106</v>
      </c>
      <c r="AC539" s="6">
        <v>44110</v>
      </c>
      <c r="AD539" s="6" t="s">
        <v>70</v>
      </c>
      <c r="AE539" s="61"/>
      <c r="AF539" s="6"/>
      <c r="AG539" s="6"/>
      <c r="AH539" s="9"/>
      <c r="AI539" s="6"/>
      <c r="AJ539" s="63"/>
      <c r="AK539" s="63"/>
      <c r="AL539" s="62"/>
      <c r="AM539" s="62"/>
      <c r="AN539" s="62"/>
      <c r="AO539" s="62"/>
      <c r="AP539" s="62"/>
      <c r="AQ539" s="11"/>
      <c r="AR539" s="59"/>
      <c r="AS539" s="59"/>
      <c r="AT539" s="6"/>
      <c r="AU539" s="6"/>
      <c r="AV539" s="6"/>
      <c r="AW539" s="6"/>
      <c r="AX539" s="6"/>
      <c r="AY539" s="6"/>
      <c r="AZ539" s="64"/>
      <c r="BA539" s="6"/>
      <c r="BB539" s="6"/>
      <c r="BC539" s="65"/>
    </row>
    <row r="540" spans="1:55" ht="28.8" hidden="1">
      <c r="A540" s="52" t="str">
        <f t="shared" ca="1" si="41"/>
        <v>Ok</v>
      </c>
      <c r="B540" s="53" t="str">
        <f t="shared" si="42"/>
        <v>Ok</v>
      </c>
      <c r="C540" s="53" t="str">
        <f t="shared" ca="1" si="43"/>
        <v>Ok</v>
      </c>
      <c r="D540" s="54">
        <f t="shared" si="44"/>
        <v>44110</v>
      </c>
      <c r="E540" s="196"/>
      <c r="F540" s="130">
        <v>1679</v>
      </c>
      <c r="G540" s="32" t="s">
        <v>2762</v>
      </c>
      <c r="H540" s="91" t="s">
        <v>57</v>
      </c>
      <c r="I540" s="5" t="s">
        <v>58</v>
      </c>
      <c r="J540" s="2" t="s">
        <v>59</v>
      </c>
      <c r="K540" s="6" t="s">
        <v>105</v>
      </c>
      <c r="L540" s="79" t="s">
        <v>2763</v>
      </c>
      <c r="M540" s="66"/>
      <c r="N540" s="10" t="s">
        <v>124</v>
      </c>
      <c r="O540" s="25" t="s">
        <v>97</v>
      </c>
      <c r="P540" s="55" t="s">
        <v>97</v>
      </c>
      <c r="Q540" s="55" t="s">
        <v>2764</v>
      </c>
      <c r="R540" s="86" t="s">
        <v>2765</v>
      </c>
      <c r="S540" s="56">
        <v>44102</v>
      </c>
      <c r="T540" s="56">
        <v>44109</v>
      </c>
      <c r="U540" s="174" t="s">
        <v>66</v>
      </c>
      <c r="V540" s="178" t="s">
        <v>218</v>
      </c>
      <c r="W540" s="180"/>
      <c r="X540" s="146" t="s">
        <v>143</v>
      </c>
      <c r="Y540" s="146"/>
      <c r="Z540" s="146"/>
      <c r="AA540" s="88" t="s">
        <v>2766</v>
      </c>
      <c r="AB540" s="59">
        <v>44106</v>
      </c>
      <c r="AC540" s="6">
        <v>44110</v>
      </c>
      <c r="AD540" s="6" t="s">
        <v>70</v>
      </c>
      <c r="AE540" s="61"/>
      <c r="AF540" s="6"/>
      <c r="AG540" s="6"/>
      <c r="AH540" s="9"/>
      <c r="AI540" s="6"/>
      <c r="AJ540" s="63"/>
      <c r="AK540" s="63"/>
      <c r="AL540" s="62"/>
      <c r="AM540" s="62"/>
      <c r="AN540" s="62"/>
      <c r="AO540" s="62"/>
      <c r="AP540" s="62"/>
      <c r="AQ540" s="11"/>
      <c r="AR540" s="59"/>
      <c r="AS540" s="59"/>
      <c r="AT540" s="6"/>
      <c r="AU540" s="6"/>
      <c r="AV540" s="6"/>
      <c r="AW540" s="6"/>
      <c r="AX540" s="6"/>
      <c r="AY540" s="6"/>
      <c r="AZ540" s="64"/>
      <c r="BA540" s="6"/>
      <c r="BB540" s="6"/>
      <c r="BC540" s="65"/>
    </row>
    <row r="541" spans="1:55" ht="28.8" hidden="1">
      <c r="A541" s="52" t="str">
        <f t="shared" ca="1" si="41"/>
        <v>Ok</v>
      </c>
      <c r="B541" s="53" t="str">
        <f t="shared" si="42"/>
        <v>Ok</v>
      </c>
      <c r="C541" s="53" t="str">
        <f t="shared" ca="1" si="43"/>
        <v>Ok</v>
      </c>
      <c r="D541" s="54">
        <f t="shared" si="44"/>
        <v>44117</v>
      </c>
      <c r="E541" s="196"/>
      <c r="F541" s="130">
        <v>1683</v>
      </c>
      <c r="G541" s="32" t="s">
        <v>2767</v>
      </c>
      <c r="H541" s="91" t="s">
        <v>57</v>
      </c>
      <c r="I541" s="5" t="s">
        <v>83</v>
      </c>
      <c r="J541" s="2" t="s">
        <v>84</v>
      </c>
      <c r="K541" s="6" t="s">
        <v>210</v>
      </c>
      <c r="L541" s="79" t="s">
        <v>2768</v>
      </c>
      <c r="M541" s="66"/>
      <c r="N541" s="10" t="s">
        <v>124</v>
      </c>
      <c r="O541" s="25" t="s">
        <v>97</v>
      </c>
      <c r="P541" s="55" t="s">
        <v>97</v>
      </c>
      <c r="Q541" s="55" t="s">
        <v>2769</v>
      </c>
      <c r="R541" s="86" t="s">
        <v>2770</v>
      </c>
      <c r="S541" s="56">
        <v>44108</v>
      </c>
      <c r="T541" s="56">
        <v>44117</v>
      </c>
      <c r="U541" s="174" t="s">
        <v>66</v>
      </c>
      <c r="V541" s="178" t="s">
        <v>91</v>
      </c>
      <c r="W541" s="180" t="s">
        <v>92</v>
      </c>
      <c r="X541" s="146" t="s">
        <v>143</v>
      </c>
      <c r="Y541" s="146"/>
      <c r="Z541" s="146"/>
      <c r="AA541" s="88" t="s">
        <v>2771</v>
      </c>
      <c r="AB541" s="59">
        <v>44113</v>
      </c>
      <c r="AC541" s="6">
        <v>44117</v>
      </c>
      <c r="AD541" s="6" t="s">
        <v>70</v>
      </c>
      <c r="AE541" s="61"/>
      <c r="AF541" s="6"/>
      <c r="AG541" s="6"/>
      <c r="AH541" s="9"/>
      <c r="AI541" s="6"/>
      <c r="AJ541" s="63"/>
      <c r="AK541" s="63"/>
      <c r="AL541" s="62"/>
      <c r="AM541" s="62"/>
      <c r="AN541" s="62"/>
      <c r="AO541" s="62"/>
      <c r="AP541" s="62"/>
      <c r="AQ541" s="11"/>
      <c r="AR541" s="59"/>
      <c r="AS541" s="59"/>
      <c r="AT541" s="6"/>
      <c r="AU541" s="6"/>
      <c r="AV541" s="6"/>
      <c r="AW541" s="6"/>
      <c r="AX541" s="6"/>
      <c r="AY541" s="6"/>
      <c r="AZ541" s="64"/>
      <c r="BA541" s="6"/>
      <c r="BB541" s="6"/>
      <c r="BC541" s="65"/>
    </row>
    <row r="542" spans="1:55" ht="43.2" hidden="1">
      <c r="A542" s="52" t="str">
        <f t="shared" ca="1" si="41"/>
        <v>Ok</v>
      </c>
      <c r="B542" s="53" t="str">
        <f t="shared" si="42"/>
        <v>Ok</v>
      </c>
      <c r="C542" s="53" t="str">
        <f t="shared" ca="1" si="43"/>
        <v>Ok</v>
      </c>
      <c r="D542" s="54">
        <f t="shared" si="44"/>
        <v>44370</v>
      </c>
      <c r="E542" s="196"/>
      <c r="F542" s="130">
        <v>1196</v>
      </c>
      <c r="G542" s="32" t="s">
        <v>2128</v>
      </c>
      <c r="H542" s="91" t="s">
        <v>57</v>
      </c>
      <c r="I542" s="5" t="s">
        <v>83</v>
      </c>
      <c r="J542" s="2" t="s">
        <v>84</v>
      </c>
      <c r="K542" s="6" t="s">
        <v>74</v>
      </c>
      <c r="L542" s="79" t="s">
        <v>2129</v>
      </c>
      <c r="M542" s="66"/>
      <c r="N542" s="10" t="s">
        <v>124</v>
      </c>
      <c r="O542" s="25" t="s">
        <v>2126</v>
      </c>
      <c r="P542" s="55" t="s">
        <v>628</v>
      </c>
      <c r="Q542" s="55" t="s">
        <v>629</v>
      </c>
      <c r="R542" s="86" t="s">
        <v>630</v>
      </c>
      <c r="S542" s="56">
        <v>43752</v>
      </c>
      <c r="T542" s="56">
        <v>44361</v>
      </c>
      <c r="U542" s="174" t="s">
        <v>66</v>
      </c>
      <c r="V542" s="178" t="s">
        <v>91</v>
      </c>
      <c r="W542" s="180" t="s">
        <v>92</v>
      </c>
      <c r="X542" s="146" t="s">
        <v>1578</v>
      </c>
      <c r="Y542" s="146" t="s">
        <v>80</v>
      </c>
      <c r="Z542" s="146"/>
      <c r="AA542" s="88" t="s">
        <v>2130</v>
      </c>
      <c r="AB542" s="59">
        <v>43755</v>
      </c>
      <c r="AC542" s="6">
        <v>44370</v>
      </c>
      <c r="AD542" s="6" t="s">
        <v>70</v>
      </c>
      <c r="AE542" s="61"/>
      <c r="AF542" s="6"/>
      <c r="AG542" s="6"/>
      <c r="AH542" s="9"/>
      <c r="AI542" s="6"/>
      <c r="AJ542" s="63"/>
      <c r="AK542" s="63"/>
      <c r="AL542" s="62"/>
      <c r="AM542" s="62"/>
      <c r="AN542" s="62"/>
      <c r="AO542" s="62"/>
      <c r="AP542" s="62"/>
      <c r="AQ542" s="11"/>
      <c r="AR542" s="59"/>
      <c r="AS542" s="59"/>
      <c r="AT542" s="6"/>
      <c r="AU542" s="6"/>
      <c r="AV542" s="6"/>
      <c r="AW542" s="6"/>
      <c r="AX542" s="6"/>
      <c r="AY542" s="6"/>
      <c r="AZ542" s="64"/>
      <c r="BA542" s="6"/>
      <c r="BB542" s="6"/>
      <c r="BC542" s="65"/>
    </row>
    <row r="543" spans="1:55" ht="28.8" hidden="1">
      <c r="A543" s="52" t="str">
        <f t="shared" ca="1" si="41"/>
        <v>Ok</v>
      </c>
      <c r="B543" s="53" t="str">
        <f t="shared" si="42"/>
        <v>Ok</v>
      </c>
      <c r="C543" s="53" t="str">
        <f t="shared" ca="1" si="43"/>
        <v>Ok</v>
      </c>
      <c r="D543" s="54">
        <f t="shared" si="44"/>
        <v>44370</v>
      </c>
      <c r="E543" s="196"/>
      <c r="F543" s="130">
        <v>1950</v>
      </c>
      <c r="G543" s="32" t="s">
        <v>3261</v>
      </c>
      <c r="H543" s="91" t="s">
        <v>57</v>
      </c>
      <c r="I543" s="5" t="s">
        <v>58</v>
      </c>
      <c r="J543" s="2" t="s">
        <v>59</v>
      </c>
      <c r="K543" s="6" t="s">
        <v>210</v>
      </c>
      <c r="L543" s="79" t="s">
        <v>3262</v>
      </c>
      <c r="M543" s="66"/>
      <c r="N543" s="10" t="s">
        <v>124</v>
      </c>
      <c r="O543" s="25" t="s">
        <v>103</v>
      </c>
      <c r="P543" s="55" t="s">
        <v>65</v>
      </c>
      <c r="Q543" s="55" t="s">
        <v>1286</v>
      </c>
      <c r="R543" s="86" t="s">
        <v>3263</v>
      </c>
      <c r="S543" s="56">
        <v>44328</v>
      </c>
      <c r="T543" s="56">
        <v>44361</v>
      </c>
      <c r="U543" s="174" t="s">
        <v>66</v>
      </c>
      <c r="V543" s="178" t="s">
        <v>218</v>
      </c>
      <c r="W543" s="180"/>
      <c r="X543" s="146" t="s">
        <v>143</v>
      </c>
      <c r="Y543" s="146"/>
      <c r="Z543" s="146"/>
      <c r="AA543" s="88" t="s">
        <v>3264</v>
      </c>
      <c r="AB543" s="59">
        <v>44330</v>
      </c>
      <c r="AC543" s="6">
        <v>44370</v>
      </c>
      <c r="AD543" s="6" t="s">
        <v>70</v>
      </c>
      <c r="AE543" s="61"/>
      <c r="AF543" s="6"/>
      <c r="AG543" s="6"/>
      <c r="AH543" s="9"/>
      <c r="AI543" s="6"/>
      <c r="AJ543" s="63"/>
      <c r="AK543" s="63"/>
      <c r="AL543" s="62"/>
      <c r="AM543" s="62"/>
      <c r="AN543" s="62"/>
      <c r="AO543" s="62"/>
      <c r="AP543" s="62"/>
      <c r="AQ543" s="11"/>
      <c r="AR543" s="59"/>
      <c r="AS543" s="59"/>
      <c r="AT543" s="6"/>
      <c r="AU543" s="6"/>
      <c r="AV543" s="6"/>
      <c r="AW543" s="6"/>
      <c r="AX543" s="6"/>
      <c r="AY543" s="6"/>
      <c r="AZ543" s="64"/>
      <c r="BA543" s="6"/>
      <c r="BB543" s="6"/>
      <c r="BC543" s="65"/>
    </row>
    <row r="544" spans="1:55" ht="115.2" hidden="1">
      <c r="A544" s="52" t="str">
        <f t="shared" ca="1" si="41"/>
        <v>Ok</v>
      </c>
      <c r="B544" s="53" t="str">
        <f t="shared" si="42"/>
        <v>Ok</v>
      </c>
      <c r="C544" s="53" t="str">
        <f t="shared" ca="1" si="43"/>
        <v>Ok</v>
      </c>
      <c r="D544" s="54">
        <f t="shared" si="44"/>
        <v>44358</v>
      </c>
      <c r="E544" s="196"/>
      <c r="F544" s="130">
        <v>1691</v>
      </c>
      <c r="G544" s="32" t="s">
        <v>2777</v>
      </c>
      <c r="H544" s="91" t="s">
        <v>57</v>
      </c>
      <c r="I544" s="5" t="s">
        <v>2778</v>
      </c>
      <c r="J544" s="2" t="s">
        <v>122</v>
      </c>
      <c r="K544" s="6" t="s">
        <v>261</v>
      </c>
      <c r="L544" s="79" t="s">
        <v>2779</v>
      </c>
      <c r="M544" s="66"/>
      <c r="N544" s="10" t="s">
        <v>63</v>
      </c>
      <c r="O544" s="25" t="s">
        <v>97</v>
      </c>
      <c r="P544" s="55" t="s">
        <v>97</v>
      </c>
      <c r="Q544" s="55" t="s">
        <v>2780</v>
      </c>
      <c r="R544" s="86" t="s">
        <v>2781</v>
      </c>
      <c r="S544" s="56">
        <v>44119</v>
      </c>
      <c r="T544" s="56">
        <v>44357</v>
      </c>
      <c r="U544" s="174" t="s">
        <v>100</v>
      </c>
      <c r="V544" s="178" t="s">
        <v>218</v>
      </c>
      <c r="W544" s="180"/>
      <c r="X544" s="146" t="s">
        <v>79</v>
      </c>
      <c r="Y544" s="146"/>
      <c r="Z544" s="146"/>
      <c r="AA544" s="88" t="s">
        <v>2782</v>
      </c>
      <c r="AB544" s="59">
        <v>44120</v>
      </c>
      <c r="AC544" s="6">
        <v>44358</v>
      </c>
      <c r="AD544" s="6" t="s">
        <v>70</v>
      </c>
      <c r="AE544" s="61"/>
      <c r="AF544" s="6"/>
      <c r="AG544" s="6"/>
      <c r="AH544" s="9"/>
      <c r="AI544" s="6"/>
      <c r="AJ544" s="63"/>
      <c r="AK544" s="63"/>
      <c r="AL544" s="62"/>
      <c r="AM544" s="62"/>
      <c r="AN544" s="62"/>
      <c r="AO544" s="62"/>
      <c r="AP544" s="62"/>
      <c r="AQ544" s="11"/>
      <c r="AR544" s="59"/>
      <c r="AS544" s="59"/>
      <c r="AT544" s="6"/>
      <c r="AU544" s="6"/>
      <c r="AV544" s="6"/>
      <c r="AW544" s="6"/>
      <c r="AX544" s="6"/>
      <c r="AY544" s="6"/>
      <c r="AZ544" s="64"/>
      <c r="BA544" s="6"/>
      <c r="BB544" s="6"/>
      <c r="BC544" s="65"/>
    </row>
    <row r="545" spans="1:55" ht="43.2" hidden="1">
      <c r="A545" s="52" t="str">
        <f t="shared" ca="1" si="41"/>
        <v>Ok</v>
      </c>
      <c r="B545" s="53" t="str">
        <f t="shared" si="42"/>
        <v>Ok</v>
      </c>
      <c r="C545" s="53" t="str">
        <f t="shared" ca="1" si="43"/>
        <v>Ok</v>
      </c>
      <c r="D545" s="54">
        <f t="shared" si="44"/>
        <v>44131</v>
      </c>
      <c r="E545" s="196"/>
      <c r="F545" s="130">
        <v>1695</v>
      </c>
      <c r="G545" s="32" t="s">
        <v>2783</v>
      </c>
      <c r="H545" s="91" t="s">
        <v>159</v>
      </c>
      <c r="I545" s="5" t="s">
        <v>2784</v>
      </c>
      <c r="J545" s="2" t="s">
        <v>2785</v>
      </c>
      <c r="K545" s="6" t="s">
        <v>188</v>
      </c>
      <c r="L545" s="79" t="s">
        <v>2786</v>
      </c>
      <c r="M545" s="66"/>
      <c r="N545" s="10" t="s">
        <v>63</v>
      </c>
      <c r="O545" s="25" t="s">
        <v>2787</v>
      </c>
      <c r="P545" s="55" t="s">
        <v>88</v>
      </c>
      <c r="Q545" s="55" t="s">
        <v>2788</v>
      </c>
      <c r="R545" s="86" t="s">
        <v>2789</v>
      </c>
      <c r="S545" s="56">
        <v>44123</v>
      </c>
      <c r="T545" s="56">
        <v>44131</v>
      </c>
      <c r="U545" s="174" t="s">
        <v>66</v>
      </c>
      <c r="V545" s="178" t="s">
        <v>218</v>
      </c>
      <c r="W545" s="180"/>
      <c r="X545" s="146" t="s">
        <v>168</v>
      </c>
      <c r="Y545" s="146"/>
      <c r="Z545" s="146"/>
      <c r="AA545" s="88" t="s">
        <v>2790</v>
      </c>
      <c r="AB545" s="59">
        <v>44127</v>
      </c>
      <c r="AC545" s="6">
        <v>44131</v>
      </c>
      <c r="AD545" s="6" t="s">
        <v>70</v>
      </c>
      <c r="AE545" s="61"/>
      <c r="AF545" s="6"/>
      <c r="AG545" s="6"/>
      <c r="AH545" s="9"/>
      <c r="AI545" s="6"/>
      <c r="AJ545" s="63"/>
      <c r="AK545" s="63"/>
      <c r="AL545" s="62"/>
      <c r="AM545" s="62"/>
      <c r="AN545" s="62"/>
      <c r="AO545" s="62"/>
      <c r="AP545" s="62"/>
      <c r="AQ545" s="11"/>
      <c r="AR545" s="59"/>
      <c r="AS545" s="59"/>
      <c r="AT545" s="6"/>
      <c r="AU545" s="6"/>
      <c r="AV545" s="6"/>
      <c r="AW545" s="6"/>
      <c r="AX545" s="6"/>
      <c r="AY545" s="6"/>
      <c r="AZ545" s="64"/>
      <c r="BA545" s="6"/>
      <c r="BB545" s="6"/>
      <c r="BC545" s="65"/>
    </row>
    <row r="546" spans="1:55" ht="28.8" hidden="1">
      <c r="A546" s="52" t="str">
        <f t="shared" ca="1" si="41"/>
        <v>Ok</v>
      </c>
      <c r="B546" s="53" t="str">
        <f t="shared" si="42"/>
        <v>Ok</v>
      </c>
      <c r="C546" s="53" t="str">
        <f t="shared" ca="1" si="43"/>
        <v>Ok</v>
      </c>
      <c r="D546" s="54">
        <f t="shared" si="44"/>
        <v>44146</v>
      </c>
      <c r="E546" s="196"/>
      <c r="F546" s="130">
        <v>1700</v>
      </c>
      <c r="G546" s="32" t="s">
        <v>2791</v>
      </c>
      <c r="H546" s="91" t="s">
        <v>57</v>
      </c>
      <c r="I546" s="5" t="s">
        <v>58</v>
      </c>
      <c r="J546" s="2" t="s">
        <v>59</v>
      </c>
      <c r="K546" s="6" t="s">
        <v>105</v>
      </c>
      <c r="L546" s="79" t="s">
        <v>2792</v>
      </c>
      <c r="M546" s="66"/>
      <c r="N546" s="10" t="s">
        <v>63</v>
      </c>
      <c r="O546" s="25" t="s">
        <v>97</v>
      </c>
      <c r="P546" s="55" t="s">
        <v>97</v>
      </c>
      <c r="Q546" s="55" t="s">
        <v>2793</v>
      </c>
      <c r="R546" s="86" t="s">
        <v>2794</v>
      </c>
      <c r="S546" s="56">
        <v>44130</v>
      </c>
      <c r="T546" s="56">
        <v>44138</v>
      </c>
      <c r="U546" s="174" t="s">
        <v>66</v>
      </c>
      <c r="V546" s="178" t="s">
        <v>218</v>
      </c>
      <c r="W546" s="180"/>
      <c r="X546" s="146" t="s">
        <v>143</v>
      </c>
      <c r="Y546" s="146"/>
      <c r="Z546" s="146"/>
      <c r="AA546" s="88" t="s">
        <v>2795</v>
      </c>
      <c r="AB546" s="59">
        <v>44133</v>
      </c>
      <c r="AC546" s="6">
        <v>44146</v>
      </c>
      <c r="AD546" s="6" t="s">
        <v>70</v>
      </c>
      <c r="AE546" s="61"/>
      <c r="AF546" s="6"/>
      <c r="AG546" s="6"/>
      <c r="AH546" s="9"/>
      <c r="AI546" s="6"/>
      <c r="AJ546" s="63"/>
      <c r="AK546" s="63"/>
      <c r="AL546" s="62"/>
      <c r="AM546" s="62"/>
      <c r="AN546" s="62"/>
      <c r="AO546" s="62"/>
      <c r="AP546" s="62"/>
      <c r="AQ546" s="11"/>
      <c r="AR546" s="59"/>
      <c r="AS546" s="59"/>
      <c r="AT546" s="6"/>
      <c r="AU546" s="6"/>
      <c r="AV546" s="6"/>
      <c r="AW546" s="6"/>
      <c r="AX546" s="6"/>
      <c r="AY546" s="6"/>
      <c r="AZ546" s="64"/>
      <c r="BA546" s="6"/>
      <c r="BB546" s="6"/>
      <c r="BC546" s="65"/>
    </row>
    <row r="547" spans="1:55" ht="28.8" hidden="1">
      <c r="A547" s="52" t="str">
        <f t="shared" ca="1" si="41"/>
        <v>Ok</v>
      </c>
      <c r="B547" s="53" t="str">
        <f t="shared" si="42"/>
        <v>Ok</v>
      </c>
      <c r="C547" s="53" t="str">
        <f t="shared" ca="1" si="43"/>
        <v>Ok</v>
      </c>
      <c r="D547" s="54">
        <f t="shared" si="44"/>
        <v>44358</v>
      </c>
      <c r="E547" s="196"/>
      <c r="F547" s="130">
        <v>1169</v>
      </c>
      <c r="G547" s="32" t="s">
        <v>2052</v>
      </c>
      <c r="H547" s="91" t="s">
        <v>57</v>
      </c>
      <c r="I547" s="5" t="s">
        <v>334</v>
      </c>
      <c r="J547" s="2" t="s">
        <v>260</v>
      </c>
      <c r="K547" s="6" t="s">
        <v>74</v>
      </c>
      <c r="L547" s="79" t="s">
        <v>2053</v>
      </c>
      <c r="M547" s="66"/>
      <c r="N547" s="10" t="s">
        <v>63</v>
      </c>
      <c r="O547" s="25" t="s">
        <v>97</v>
      </c>
      <c r="P547" s="55" t="s">
        <v>97</v>
      </c>
      <c r="Q547" s="55" t="s">
        <v>2054</v>
      </c>
      <c r="R547" s="86" t="s">
        <v>2055</v>
      </c>
      <c r="S547" s="56">
        <v>43726</v>
      </c>
      <c r="T547" s="56">
        <v>44356</v>
      </c>
      <c r="U547" s="174" t="s">
        <v>66</v>
      </c>
      <c r="V547" s="178" t="s">
        <v>67</v>
      </c>
      <c r="W547" s="180"/>
      <c r="X547" s="146" t="s">
        <v>79</v>
      </c>
      <c r="Y547" s="146"/>
      <c r="Z547" s="146"/>
      <c r="AA547" s="88" t="s">
        <v>2056</v>
      </c>
      <c r="AB547" s="59">
        <v>43727</v>
      </c>
      <c r="AC547" s="6">
        <v>44358</v>
      </c>
      <c r="AD547" s="6" t="s">
        <v>70</v>
      </c>
      <c r="AE547" s="61"/>
      <c r="AF547" s="6"/>
      <c r="AG547" s="6"/>
      <c r="AH547" s="9"/>
      <c r="AI547" s="6"/>
      <c r="AJ547" s="63"/>
      <c r="AK547" s="63"/>
      <c r="AL547" s="62"/>
      <c r="AM547" s="62"/>
      <c r="AN547" s="62"/>
      <c r="AO547" s="62"/>
      <c r="AP547" s="62"/>
      <c r="AQ547" s="11"/>
      <c r="AR547" s="59"/>
      <c r="AS547" s="59"/>
      <c r="AT547" s="6"/>
      <c r="AU547" s="6"/>
      <c r="AV547" s="6"/>
      <c r="AW547" s="6"/>
      <c r="AX547" s="6"/>
      <c r="AY547" s="6"/>
      <c r="AZ547" s="64"/>
      <c r="BA547" s="6"/>
      <c r="BB547" s="6"/>
      <c r="BC547" s="65"/>
    </row>
    <row r="548" spans="1:55" ht="43.2" hidden="1">
      <c r="A548" s="52" t="str">
        <f t="shared" ca="1" si="41"/>
        <v>Ok</v>
      </c>
      <c r="B548" s="53" t="str">
        <f t="shared" si="42"/>
        <v>Ok</v>
      </c>
      <c r="C548" s="53" t="str">
        <f t="shared" ca="1" si="43"/>
        <v>Ok</v>
      </c>
      <c r="D548" s="54">
        <f t="shared" si="44"/>
        <v>44146</v>
      </c>
      <c r="E548" s="196"/>
      <c r="F548" s="130">
        <v>1704</v>
      </c>
      <c r="G548" s="32" t="s">
        <v>2801</v>
      </c>
      <c r="H548" s="91" t="s">
        <v>57</v>
      </c>
      <c r="I548" s="5" t="s">
        <v>58</v>
      </c>
      <c r="J548" s="2" t="s">
        <v>59</v>
      </c>
      <c r="K548" s="6" t="s">
        <v>105</v>
      </c>
      <c r="L548" s="79" t="s">
        <v>2802</v>
      </c>
      <c r="M548" s="66"/>
      <c r="N548" s="10" t="s">
        <v>124</v>
      </c>
      <c r="O548" s="25" t="s">
        <v>2803</v>
      </c>
      <c r="P548" s="55" t="s">
        <v>88</v>
      </c>
      <c r="Q548" s="55" t="s">
        <v>2804</v>
      </c>
      <c r="R548" s="86" t="s">
        <v>2805</v>
      </c>
      <c r="S548" s="56">
        <v>44133</v>
      </c>
      <c r="T548" s="56">
        <v>44145</v>
      </c>
      <c r="U548" s="174" t="s">
        <v>66</v>
      </c>
      <c r="V548" s="178" t="s">
        <v>218</v>
      </c>
      <c r="W548" s="180"/>
      <c r="X548" s="146" t="s">
        <v>79</v>
      </c>
      <c r="Y548" s="146"/>
      <c r="Z548" s="146"/>
      <c r="AA548" s="88" t="s">
        <v>2806</v>
      </c>
      <c r="AB548" s="59">
        <v>44140</v>
      </c>
      <c r="AC548" s="6">
        <v>44146</v>
      </c>
      <c r="AD548" s="6" t="s">
        <v>70</v>
      </c>
      <c r="AE548" s="61"/>
      <c r="AF548" s="6"/>
      <c r="AG548" s="6"/>
      <c r="AH548" s="9"/>
      <c r="AI548" s="6"/>
      <c r="AJ548" s="63"/>
      <c r="AK548" s="63"/>
      <c r="AL548" s="62"/>
      <c r="AM548" s="62"/>
      <c r="AN548" s="62"/>
      <c r="AO548" s="62"/>
      <c r="AP548" s="62"/>
      <c r="AQ548" s="11"/>
      <c r="AR548" s="59"/>
      <c r="AS548" s="59"/>
      <c r="AT548" s="6"/>
      <c r="AU548" s="6"/>
      <c r="AV548" s="6"/>
      <c r="AW548" s="6"/>
      <c r="AX548" s="6"/>
      <c r="AY548" s="6"/>
      <c r="AZ548" s="64"/>
      <c r="BA548" s="6"/>
      <c r="BB548" s="6"/>
      <c r="BC548" s="65"/>
    </row>
    <row r="549" spans="1:55" ht="28.8" hidden="1">
      <c r="A549" s="52" t="str">
        <f t="shared" ca="1" si="41"/>
        <v>Ok</v>
      </c>
      <c r="B549" s="53" t="str">
        <f t="shared" si="42"/>
        <v>Ok</v>
      </c>
      <c r="C549" s="53" t="str">
        <f t="shared" ca="1" si="43"/>
        <v>Ok</v>
      </c>
      <c r="D549" s="54">
        <f t="shared" si="44"/>
        <v>44146</v>
      </c>
      <c r="E549" s="196"/>
      <c r="F549" s="130">
        <v>1714</v>
      </c>
      <c r="G549" s="32" t="s">
        <v>2807</v>
      </c>
      <c r="H549" s="91" t="s">
        <v>159</v>
      </c>
      <c r="I549" s="5" t="s">
        <v>2808</v>
      </c>
      <c r="J549" s="2" t="s">
        <v>161</v>
      </c>
      <c r="K549" s="6" t="s">
        <v>105</v>
      </c>
      <c r="L549" s="79" t="s">
        <v>2809</v>
      </c>
      <c r="M549" s="66"/>
      <c r="N549" s="10" t="s">
        <v>124</v>
      </c>
      <c r="O549" s="25" t="s">
        <v>97</v>
      </c>
      <c r="P549" s="55" t="s">
        <v>97</v>
      </c>
      <c r="Q549" s="55" t="s">
        <v>2810</v>
      </c>
      <c r="R549" s="86" t="s">
        <v>2811</v>
      </c>
      <c r="S549" s="56">
        <v>44140</v>
      </c>
      <c r="T549" s="56">
        <v>44145</v>
      </c>
      <c r="U549" s="174" t="s">
        <v>66</v>
      </c>
      <c r="V549" s="178" t="s">
        <v>218</v>
      </c>
      <c r="W549" s="180"/>
      <c r="X549" s="146" t="s">
        <v>143</v>
      </c>
      <c r="Y549" s="146"/>
      <c r="Z549" s="146"/>
      <c r="AA549" s="88" t="s">
        <v>2812</v>
      </c>
      <c r="AB549" s="59">
        <v>44140</v>
      </c>
      <c r="AC549" s="6">
        <v>44146</v>
      </c>
      <c r="AD549" s="6" t="s">
        <v>70</v>
      </c>
      <c r="AE549" s="61"/>
      <c r="AF549" s="6"/>
      <c r="AG549" s="6"/>
      <c r="AH549" s="9"/>
      <c r="AI549" s="6"/>
      <c r="AJ549" s="63"/>
      <c r="AK549" s="63"/>
      <c r="AL549" s="62"/>
      <c r="AM549" s="62"/>
      <c r="AN549" s="62"/>
      <c r="AO549" s="62"/>
      <c r="AP549" s="62"/>
      <c r="AQ549" s="11"/>
      <c r="AR549" s="59"/>
      <c r="AS549" s="59"/>
      <c r="AT549" s="6"/>
      <c r="AU549" s="6"/>
      <c r="AV549" s="6"/>
      <c r="AW549" s="6"/>
      <c r="AX549" s="6"/>
      <c r="AY549" s="6"/>
      <c r="AZ549" s="64"/>
      <c r="BA549" s="6"/>
      <c r="BB549" s="6"/>
      <c r="BC549" s="65"/>
    </row>
    <row r="550" spans="1:55" ht="72">
      <c r="A550" s="52" t="str">
        <f t="shared" ca="1" si="41"/>
        <v>Ok</v>
      </c>
      <c r="B550" s="53" t="str">
        <f t="shared" si="42"/>
        <v>Ok</v>
      </c>
      <c r="C550" s="53" t="str">
        <f t="shared" ca="1" si="43"/>
        <v>Ok</v>
      </c>
      <c r="D550" s="54">
        <f t="shared" si="44"/>
        <v>45726</v>
      </c>
      <c r="E550" s="196"/>
      <c r="F550" s="130">
        <v>1716</v>
      </c>
      <c r="G550" s="32" t="s">
        <v>2813</v>
      </c>
      <c r="H550" s="91" t="s">
        <v>57</v>
      </c>
      <c r="I550" s="5" t="s">
        <v>58</v>
      </c>
      <c r="J550" s="2" t="s">
        <v>59</v>
      </c>
      <c r="K550" s="6" t="s">
        <v>105</v>
      </c>
      <c r="L550" s="79" t="s">
        <v>6330</v>
      </c>
      <c r="M550" s="66"/>
      <c r="N550" s="10" t="s">
        <v>124</v>
      </c>
      <c r="O550" s="25" t="s">
        <v>97</v>
      </c>
      <c r="P550" s="55" t="s">
        <v>97</v>
      </c>
      <c r="Q550" s="55" t="s">
        <v>6347</v>
      </c>
      <c r="R550" s="86" t="s">
        <v>6348</v>
      </c>
      <c r="S550" s="56">
        <v>44144</v>
      </c>
      <c r="T550" s="56">
        <v>45726</v>
      </c>
      <c r="U550" s="174" t="s">
        <v>66</v>
      </c>
      <c r="V550" s="178" t="s">
        <v>218</v>
      </c>
      <c r="W550" s="180"/>
      <c r="X550" s="146" t="s">
        <v>143</v>
      </c>
      <c r="Y550" s="146"/>
      <c r="Z550" s="146"/>
      <c r="AA550" s="88" t="s">
        <v>8794</v>
      </c>
      <c r="AB550" s="59">
        <v>44147</v>
      </c>
      <c r="AC550" s="6">
        <v>45726</v>
      </c>
      <c r="AD550" s="67" t="s">
        <v>70</v>
      </c>
      <c r="AE550" s="61"/>
      <c r="AF550" s="6"/>
      <c r="AG550" s="6"/>
      <c r="AH550" s="9"/>
      <c r="AI550" s="6"/>
      <c r="AJ550" s="63"/>
      <c r="AK550" s="63"/>
      <c r="AL550" s="62"/>
      <c r="AM550" s="62"/>
      <c r="AN550" s="62"/>
      <c r="AO550" s="62"/>
      <c r="AP550" s="62"/>
      <c r="AQ550" s="11"/>
      <c r="AR550" s="59"/>
      <c r="AS550" s="59"/>
      <c r="AT550" s="6"/>
      <c r="AU550" s="6"/>
      <c r="AV550" s="6"/>
      <c r="AW550" s="6"/>
      <c r="AX550" s="6"/>
      <c r="AY550" s="6"/>
      <c r="AZ550" s="64"/>
      <c r="BA550" s="6"/>
      <c r="BB550" s="6"/>
      <c r="BC550" s="65"/>
    </row>
    <row r="551" spans="1:55" ht="28.8" hidden="1">
      <c r="A551" s="52" t="str">
        <f t="shared" ca="1" si="41"/>
        <v>Ok</v>
      </c>
      <c r="B551" s="53" t="str">
        <f t="shared" si="42"/>
        <v>Ok</v>
      </c>
      <c r="C551" s="53" t="str">
        <f t="shared" ca="1" si="43"/>
        <v>Ok</v>
      </c>
      <c r="D551" s="54">
        <f t="shared" si="44"/>
        <v>44153</v>
      </c>
      <c r="E551" s="196"/>
      <c r="F551" s="130">
        <v>1718</v>
      </c>
      <c r="G551" s="32" t="s">
        <v>2814</v>
      </c>
      <c r="H551" s="91" t="s">
        <v>57</v>
      </c>
      <c r="I551" s="5" t="s">
        <v>58</v>
      </c>
      <c r="J551" s="2" t="s">
        <v>59</v>
      </c>
      <c r="K551" s="6" t="s">
        <v>261</v>
      </c>
      <c r="L551" s="188" t="s">
        <v>2815</v>
      </c>
      <c r="M551" s="66"/>
      <c r="N551" s="10" t="s">
        <v>124</v>
      </c>
      <c r="O551" s="25" t="s">
        <v>422</v>
      </c>
      <c r="P551" s="55" t="s">
        <v>65</v>
      </c>
      <c r="Q551" s="55" t="s">
        <v>2816</v>
      </c>
      <c r="R551" s="86" t="s">
        <v>2817</v>
      </c>
      <c r="S551" s="56">
        <v>44146</v>
      </c>
      <c r="T551" s="56">
        <v>44152</v>
      </c>
      <c r="U551" s="174" t="s">
        <v>66</v>
      </c>
      <c r="V551" s="178" t="s">
        <v>218</v>
      </c>
      <c r="W551" s="180"/>
      <c r="X551" s="146" t="s">
        <v>143</v>
      </c>
      <c r="Y551" s="146"/>
      <c r="Z551" s="146"/>
      <c r="AA551" s="88" t="s">
        <v>2818</v>
      </c>
      <c r="AB551" s="59">
        <v>44147</v>
      </c>
      <c r="AC551" s="6">
        <v>44153</v>
      </c>
      <c r="AD551" s="6" t="s">
        <v>70</v>
      </c>
      <c r="AE551" s="61"/>
      <c r="AF551" s="6"/>
      <c r="AG551" s="6"/>
      <c r="AH551" s="9"/>
      <c r="AI551" s="6"/>
      <c r="AJ551" s="63"/>
      <c r="AK551" s="63"/>
      <c r="AL551" s="62"/>
      <c r="AM551" s="62"/>
      <c r="AN551" s="62"/>
      <c r="AO551" s="62"/>
      <c r="AP551" s="62"/>
      <c r="AQ551" s="11"/>
      <c r="AR551" s="59"/>
      <c r="AS551" s="59"/>
      <c r="AT551" s="6"/>
      <c r="AU551" s="6"/>
      <c r="AV551" s="6"/>
      <c r="AW551" s="6"/>
      <c r="AX551" s="6"/>
      <c r="AY551" s="6"/>
      <c r="AZ551" s="64"/>
      <c r="BA551" s="6"/>
      <c r="BB551" s="6"/>
      <c r="BC551" s="65"/>
    </row>
    <row r="552" spans="1:55" ht="28.8" hidden="1">
      <c r="A552" s="52" t="str">
        <f t="shared" ca="1" si="41"/>
        <v>Ok</v>
      </c>
      <c r="B552" s="53" t="str">
        <f t="shared" si="42"/>
        <v>Ok</v>
      </c>
      <c r="C552" s="53" t="str">
        <f t="shared" ca="1" si="43"/>
        <v>Ok</v>
      </c>
      <c r="D552" s="54">
        <f t="shared" si="44"/>
        <v>44153</v>
      </c>
      <c r="E552" s="196"/>
      <c r="F552" s="130">
        <v>1720</v>
      </c>
      <c r="G552" s="32" t="s">
        <v>2819</v>
      </c>
      <c r="H552" s="91" t="s">
        <v>57</v>
      </c>
      <c r="I552" s="5" t="s">
        <v>1945</v>
      </c>
      <c r="J552" s="2" t="s">
        <v>625</v>
      </c>
      <c r="K552" s="6" t="s">
        <v>105</v>
      </c>
      <c r="L552" s="79" t="s">
        <v>2820</v>
      </c>
      <c r="M552" s="66"/>
      <c r="N552" s="10" t="s">
        <v>124</v>
      </c>
      <c r="O552" s="25" t="s">
        <v>97</v>
      </c>
      <c r="P552" s="55" t="s">
        <v>97</v>
      </c>
      <c r="Q552" s="55" t="s">
        <v>2821</v>
      </c>
      <c r="R552" s="86" t="s">
        <v>2822</v>
      </c>
      <c r="S552" s="56">
        <v>44147</v>
      </c>
      <c r="T552" s="56">
        <v>44152</v>
      </c>
      <c r="U552" s="174" t="s">
        <v>66</v>
      </c>
      <c r="V552" s="178" t="s">
        <v>218</v>
      </c>
      <c r="W552" s="180"/>
      <c r="X552" s="146" t="s">
        <v>143</v>
      </c>
      <c r="Y552" s="146"/>
      <c r="Z552" s="146"/>
      <c r="AA552" s="88" t="s">
        <v>2823</v>
      </c>
      <c r="AB552" s="59">
        <v>44147</v>
      </c>
      <c r="AC552" s="6">
        <v>44153</v>
      </c>
      <c r="AD552" s="6" t="s">
        <v>70</v>
      </c>
      <c r="AE552" s="61"/>
      <c r="AF552" s="6"/>
      <c r="AG552" s="6"/>
      <c r="AH552" s="9"/>
      <c r="AI552" s="6"/>
      <c r="AJ552" s="63"/>
      <c r="AK552" s="63"/>
      <c r="AL552" s="62"/>
      <c r="AM552" s="62"/>
      <c r="AN552" s="62"/>
      <c r="AO552" s="62"/>
      <c r="AP552" s="62"/>
      <c r="AQ552" s="11"/>
      <c r="AR552" s="59"/>
      <c r="AS552" s="59"/>
      <c r="AT552" s="6"/>
      <c r="AU552" s="6"/>
      <c r="AV552" s="6"/>
      <c r="AW552" s="6"/>
      <c r="AX552" s="6"/>
      <c r="AY552" s="6"/>
      <c r="AZ552" s="64"/>
      <c r="BA552" s="6"/>
      <c r="BB552" s="6"/>
      <c r="BC552" s="65"/>
    </row>
    <row r="553" spans="1:55" ht="28.8" hidden="1">
      <c r="A553" s="52" t="str">
        <f t="shared" ca="1" si="41"/>
        <v>Ok</v>
      </c>
      <c r="B553" s="53" t="str">
        <f t="shared" si="42"/>
        <v>Ok</v>
      </c>
      <c r="C553" s="53" t="str">
        <f t="shared" ca="1" si="43"/>
        <v>Ok</v>
      </c>
      <c r="D553" s="54">
        <f t="shared" si="44"/>
        <v>44370</v>
      </c>
      <c r="E553" s="196"/>
      <c r="F553" s="130">
        <v>1721</v>
      </c>
      <c r="G553" s="32" t="s">
        <v>2824</v>
      </c>
      <c r="H553" s="91" t="s">
        <v>159</v>
      </c>
      <c r="I553" s="5" t="s">
        <v>241</v>
      </c>
      <c r="J553" s="2" t="s">
        <v>242</v>
      </c>
      <c r="K553" s="6" t="s">
        <v>105</v>
      </c>
      <c r="L553" s="79" t="s">
        <v>2825</v>
      </c>
      <c r="M553" s="66"/>
      <c r="N553" s="10" t="s">
        <v>63</v>
      </c>
      <c r="O553" s="25" t="s">
        <v>2826</v>
      </c>
      <c r="P553" s="55" t="s">
        <v>88</v>
      </c>
      <c r="Q553" s="55" t="s">
        <v>2827</v>
      </c>
      <c r="R553" s="86" t="s">
        <v>2828</v>
      </c>
      <c r="S553" s="56">
        <v>44151</v>
      </c>
      <c r="T553" s="56">
        <v>44361</v>
      </c>
      <c r="U553" s="174" t="s">
        <v>66</v>
      </c>
      <c r="V553" s="178" t="s">
        <v>218</v>
      </c>
      <c r="W553" s="180"/>
      <c r="X553" s="146" t="s">
        <v>1743</v>
      </c>
      <c r="Y553" s="146"/>
      <c r="Z553" s="146"/>
      <c r="AA553" s="88" t="s">
        <v>2829</v>
      </c>
      <c r="AB553" s="59">
        <v>44154</v>
      </c>
      <c r="AC553" s="6">
        <v>44370</v>
      </c>
      <c r="AD553" s="6" t="s">
        <v>70</v>
      </c>
      <c r="AE553" s="61"/>
      <c r="AF553" s="6"/>
      <c r="AG553" s="6"/>
      <c r="AH553" s="9"/>
      <c r="AI553" s="6"/>
      <c r="AJ553" s="63"/>
      <c r="AK553" s="63"/>
      <c r="AL553" s="62"/>
      <c r="AM553" s="62"/>
      <c r="AN553" s="62"/>
      <c r="AO553" s="62"/>
      <c r="AP553" s="62"/>
      <c r="AQ553" s="11"/>
      <c r="AR553" s="59"/>
      <c r="AS553" s="59"/>
      <c r="AT553" s="6"/>
      <c r="AU553" s="6"/>
      <c r="AV553" s="6"/>
      <c r="AW553" s="6"/>
      <c r="AX553" s="6"/>
      <c r="AY553" s="6"/>
      <c r="AZ553" s="64"/>
      <c r="BA553" s="6"/>
      <c r="BB553" s="6"/>
      <c r="BC553" s="65"/>
    </row>
    <row r="554" spans="1:55" ht="255" hidden="1" customHeight="1">
      <c r="A554" s="52" t="str">
        <f t="shared" ca="1" si="41"/>
        <v>Ok</v>
      </c>
      <c r="B554" s="53" t="str">
        <f t="shared" si="42"/>
        <v>Ok</v>
      </c>
      <c r="C554" s="53" t="str">
        <f t="shared" ca="1" si="43"/>
        <v>Ok</v>
      </c>
      <c r="D554" s="54">
        <f t="shared" si="44"/>
        <v>45343</v>
      </c>
      <c r="E554" s="196"/>
      <c r="F554" s="130">
        <v>1724</v>
      </c>
      <c r="G554" s="32" t="s">
        <v>2830</v>
      </c>
      <c r="H554" s="91" t="s">
        <v>57</v>
      </c>
      <c r="I554" s="5" t="s">
        <v>58</v>
      </c>
      <c r="J554" s="2" t="s">
        <v>59</v>
      </c>
      <c r="K554" s="6" t="s">
        <v>545</v>
      </c>
      <c r="L554" s="79" t="s">
        <v>2831</v>
      </c>
      <c r="M554" s="66"/>
      <c r="N554" s="10" t="s">
        <v>124</v>
      </c>
      <c r="O554" s="25" t="s">
        <v>97</v>
      </c>
      <c r="P554" s="55" t="s">
        <v>97</v>
      </c>
      <c r="Q554" s="55" t="s">
        <v>2832</v>
      </c>
      <c r="R554" s="86" t="s">
        <v>2833</v>
      </c>
      <c r="S554" s="56">
        <v>44151</v>
      </c>
      <c r="T554" s="56">
        <v>45343</v>
      </c>
      <c r="U554" s="78" t="s">
        <v>66</v>
      </c>
      <c r="V554" s="178" t="s">
        <v>218</v>
      </c>
      <c r="W554" s="180"/>
      <c r="X554" s="146" t="s">
        <v>79</v>
      </c>
      <c r="Y554" s="146"/>
      <c r="Z554" s="146"/>
      <c r="AA554" s="89" t="s">
        <v>6499</v>
      </c>
      <c r="AB554" s="59">
        <v>44154</v>
      </c>
      <c r="AC554" s="67">
        <v>45343</v>
      </c>
      <c r="AD554" s="67" t="s">
        <v>70</v>
      </c>
      <c r="AE554" s="61"/>
      <c r="AF554" s="6"/>
      <c r="AG554" s="6"/>
      <c r="AH554" s="9"/>
      <c r="AI554" s="6"/>
      <c r="AJ554" s="63"/>
      <c r="AK554" s="63"/>
      <c r="AL554" s="62"/>
      <c r="AM554" s="62"/>
      <c r="AN554" s="62"/>
      <c r="AO554" s="62"/>
      <c r="AP554" s="62"/>
      <c r="AQ554" s="11"/>
      <c r="AR554" s="59"/>
      <c r="AS554" s="59"/>
      <c r="AT554" s="6"/>
      <c r="AU554" s="6"/>
      <c r="AV554" s="6"/>
      <c r="AW554" s="6"/>
      <c r="AX554" s="6"/>
      <c r="AY554" s="6"/>
      <c r="AZ554" s="64"/>
      <c r="BA554" s="6"/>
      <c r="BB554" s="6"/>
      <c r="BC554" s="65"/>
    </row>
    <row r="555" spans="1:55" ht="72" hidden="1">
      <c r="A555" s="52" t="str">
        <f t="shared" ca="1" si="41"/>
        <v>Ok</v>
      </c>
      <c r="B555" s="53" t="str">
        <f t="shared" si="42"/>
        <v>Ok</v>
      </c>
      <c r="C555" s="53" t="str">
        <f t="shared" ca="1" si="43"/>
        <v>Ok</v>
      </c>
      <c r="D555" s="54">
        <f t="shared" si="44"/>
        <v>44746</v>
      </c>
      <c r="E555" s="196"/>
      <c r="F555" s="130">
        <v>1730</v>
      </c>
      <c r="G555" s="32" t="s">
        <v>2834</v>
      </c>
      <c r="H555" s="91" t="s">
        <v>57</v>
      </c>
      <c r="I555" s="5" t="s">
        <v>530</v>
      </c>
      <c r="J555" s="2" t="s">
        <v>308</v>
      </c>
      <c r="K555" s="6" t="s">
        <v>261</v>
      </c>
      <c r="L555" s="79" t="s">
        <v>2835</v>
      </c>
      <c r="M555" s="66"/>
      <c r="N555" s="10" t="s">
        <v>124</v>
      </c>
      <c r="O555" s="25" t="s">
        <v>2836</v>
      </c>
      <c r="P555" s="55" t="s">
        <v>88</v>
      </c>
      <c r="Q555" s="55" t="s">
        <v>2837</v>
      </c>
      <c r="R555" s="86" t="s">
        <v>2838</v>
      </c>
      <c r="S555" s="56">
        <v>44153</v>
      </c>
      <c r="T555" s="285">
        <v>44742</v>
      </c>
      <c r="U555" s="174" t="s">
        <v>66</v>
      </c>
      <c r="V555" s="178" t="s">
        <v>218</v>
      </c>
      <c r="W555" s="180"/>
      <c r="X555" s="146" t="s">
        <v>79</v>
      </c>
      <c r="Y555" s="146"/>
      <c r="Z555" s="146"/>
      <c r="AA555" s="88" t="s">
        <v>4454</v>
      </c>
      <c r="AB555" s="59">
        <v>44154</v>
      </c>
      <c r="AC555" s="6">
        <v>44746</v>
      </c>
      <c r="AD555" s="67" t="s">
        <v>70</v>
      </c>
      <c r="AE555" s="61"/>
      <c r="AF555" s="6"/>
      <c r="AG555" s="6"/>
      <c r="AH555" s="9"/>
      <c r="AI555" s="6"/>
      <c r="AJ555" s="63"/>
      <c r="AK555" s="63"/>
      <c r="AL555" s="62"/>
      <c r="AM555" s="62"/>
      <c r="AN555" s="62"/>
      <c r="AO555" s="62"/>
      <c r="AP555" s="62"/>
      <c r="AQ555" s="11"/>
      <c r="AR555" s="59"/>
      <c r="AS555" s="59"/>
      <c r="AT555" s="6"/>
      <c r="AU555" s="6"/>
      <c r="AV555" s="6"/>
      <c r="AW555" s="6"/>
      <c r="AX555" s="6"/>
      <c r="AY555" s="6"/>
      <c r="AZ555" s="64"/>
      <c r="BA555" s="6"/>
      <c r="BB555" s="6"/>
      <c r="BC555" s="65"/>
    </row>
    <row r="556" spans="1:55" ht="28.8" hidden="1">
      <c r="A556" s="52" t="str">
        <f t="shared" ca="1" si="41"/>
        <v>Ok</v>
      </c>
      <c r="B556" s="53" t="str">
        <f t="shared" si="42"/>
        <v>Ok</v>
      </c>
      <c r="C556" s="53" t="str">
        <f t="shared" ca="1" si="43"/>
        <v>Ok</v>
      </c>
      <c r="D556" s="54">
        <f t="shared" si="44"/>
        <v>44172</v>
      </c>
      <c r="E556" s="196"/>
      <c r="F556" s="130">
        <v>1728</v>
      </c>
      <c r="G556" s="32" t="s">
        <v>2839</v>
      </c>
      <c r="H556" s="91" t="s">
        <v>159</v>
      </c>
      <c r="I556" s="5" t="s">
        <v>2840</v>
      </c>
      <c r="J556" s="2" t="s">
        <v>645</v>
      </c>
      <c r="K556" s="6" t="s">
        <v>105</v>
      </c>
      <c r="L556" s="79" t="s">
        <v>2841</v>
      </c>
      <c r="M556" s="66"/>
      <c r="N556" s="10" t="s">
        <v>124</v>
      </c>
      <c r="O556" s="25" t="s">
        <v>97</v>
      </c>
      <c r="P556" s="55" t="s">
        <v>97</v>
      </c>
      <c r="Q556" s="55" t="s">
        <v>2842</v>
      </c>
      <c r="R556" s="86" t="s">
        <v>2843</v>
      </c>
      <c r="S556" s="56">
        <v>44152</v>
      </c>
      <c r="T556" s="56">
        <v>44168</v>
      </c>
      <c r="U556" s="174" t="s">
        <v>66</v>
      </c>
      <c r="V556" s="178" t="s">
        <v>218</v>
      </c>
      <c r="W556" s="180"/>
      <c r="X556" s="146" t="s">
        <v>168</v>
      </c>
      <c r="Y556" s="146"/>
      <c r="Z556" s="146"/>
      <c r="AA556" s="88" t="s">
        <v>2844</v>
      </c>
      <c r="AB556" s="59">
        <v>44161</v>
      </c>
      <c r="AC556" s="6">
        <v>44172</v>
      </c>
      <c r="AD556" s="6" t="s">
        <v>70</v>
      </c>
      <c r="AE556" s="61"/>
      <c r="AF556" s="6"/>
      <c r="AG556" s="6"/>
      <c r="AH556" s="9"/>
      <c r="AI556" s="6"/>
      <c r="AJ556" s="63"/>
      <c r="AK556" s="63"/>
      <c r="AL556" s="62"/>
      <c r="AM556" s="62"/>
      <c r="AN556" s="62"/>
      <c r="AO556" s="62"/>
      <c r="AP556" s="62"/>
      <c r="AQ556" s="11"/>
      <c r="AR556" s="59"/>
      <c r="AS556" s="59"/>
      <c r="AT556" s="6"/>
      <c r="AU556" s="6"/>
      <c r="AV556" s="6"/>
      <c r="AW556" s="6"/>
      <c r="AX556" s="6"/>
      <c r="AY556" s="6"/>
      <c r="AZ556" s="64"/>
      <c r="BA556" s="6"/>
      <c r="BB556" s="6"/>
      <c r="BC556" s="65"/>
    </row>
    <row r="557" spans="1:55" ht="57.6" hidden="1">
      <c r="A557" s="52" t="str">
        <f t="shared" ca="1" si="41"/>
        <v>Ok</v>
      </c>
      <c r="B557" s="53" t="str">
        <f t="shared" si="42"/>
        <v>Ok</v>
      </c>
      <c r="C557" s="53" t="str">
        <f t="shared" ca="1" si="43"/>
        <v>Ok</v>
      </c>
      <c r="D557" s="54">
        <f t="shared" si="44"/>
        <v>44232</v>
      </c>
      <c r="E557" s="196"/>
      <c r="F557" s="130">
        <v>1732</v>
      </c>
      <c r="G557" s="32" t="s">
        <v>2845</v>
      </c>
      <c r="H557" s="91" t="s">
        <v>57</v>
      </c>
      <c r="I557" s="5" t="s">
        <v>324</v>
      </c>
      <c r="J557" s="2" t="s">
        <v>325</v>
      </c>
      <c r="K557" s="6" t="s">
        <v>162</v>
      </c>
      <c r="L557" s="79" t="s">
        <v>2846</v>
      </c>
      <c r="M557" s="66"/>
      <c r="N557" s="10" t="s">
        <v>124</v>
      </c>
      <c r="O557" s="25" t="s">
        <v>3849</v>
      </c>
      <c r="P557" s="55" t="s">
        <v>88</v>
      </c>
      <c r="Q557" s="55" t="s">
        <v>2847</v>
      </c>
      <c r="R557" s="86" t="s">
        <v>2848</v>
      </c>
      <c r="S557" s="56">
        <v>44154</v>
      </c>
      <c r="T557" s="56">
        <v>44228</v>
      </c>
      <c r="U557" s="174" t="s">
        <v>66</v>
      </c>
      <c r="V557" s="178" t="s">
        <v>218</v>
      </c>
      <c r="W557" s="180"/>
      <c r="X557" s="146" t="s">
        <v>143</v>
      </c>
      <c r="Y557" s="146"/>
      <c r="Z557" s="146"/>
      <c r="AA557" s="88" t="s">
        <v>2849</v>
      </c>
      <c r="AB557" s="59">
        <v>44161</v>
      </c>
      <c r="AC557" s="6">
        <v>44232</v>
      </c>
      <c r="AD557" s="6" t="s">
        <v>70</v>
      </c>
      <c r="AE557" s="61"/>
      <c r="AF557" s="6"/>
      <c r="AG557" s="6"/>
      <c r="AH557" s="9"/>
      <c r="AI557" s="6"/>
      <c r="AJ557" s="63"/>
      <c r="AK557" s="63"/>
      <c r="AL557" s="62"/>
      <c r="AM557" s="62"/>
      <c r="AN557" s="62"/>
      <c r="AO557" s="62"/>
      <c r="AP557" s="62"/>
      <c r="AQ557" s="11"/>
      <c r="AR557" s="59"/>
      <c r="AS557" s="59"/>
      <c r="AT557" s="6"/>
      <c r="AU557" s="6"/>
      <c r="AV557" s="6"/>
      <c r="AW557" s="6"/>
      <c r="AX557" s="6"/>
      <c r="AY557" s="6"/>
      <c r="AZ557" s="64"/>
      <c r="BA557" s="6"/>
      <c r="BB557" s="6"/>
      <c r="BC557" s="65"/>
    </row>
    <row r="558" spans="1:55" ht="28.8" hidden="1">
      <c r="A558" s="52" t="str">
        <f t="shared" ca="1" si="41"/>
        <v>Ok</v>
      </c>
      <c r="B558" s="53" t="str">
        <f t="shared" si="42"/>
        <v>Ok</v>
      </c>
      <c r="C558" s="53" t="str">
        <f t="shared" ca="1" si="43"/>
        <v>Ok</v>
      </c>
      <c r="D558" s="54">
        <f t="shared" si="44"/>
        <v>44288</v>
      </c>
      <c r="E558" s="196"/>
      <c r="F558" s="130">
        <v>1735</v>
      </c>
      <c r="G558" s="32" t="s">
        <v>2850</v>
      </c>
      <c r="H558" s="91" t="s">
        <v>57</v>
      </c>
      <c r="I558" s="5" t="s">
        <v>2851</v>
      </c>
      <c r="J558" s="2" t="s">
        <v>584</v>
      </c>
      <c r="K558" s="6" t="s">
        <v>74</v>
      </c>
      <c r="L558" s="79" t="s">
        <v>2852</v>
      </c>
      <c r="M558" s="66"/>
      <c r="N558" s="10" t="s">
        <v>124</v>
      </c>
      <c r="O558" s="25" t="s">
        <v>2853</v>
      </c>
      <c r="P558" s="55" t="s">
        <v>88</v>
      </c>
      <c r="Q558" s="55" t="s">
        <v>2854</v>
      </c>
      <c r="R558" s="86" t="s">
        <v>2855</v>
      </c>
      <c r="S558" s="56">
        <v>44158</v>
      </c>
      <c r="T558" s="56">
        <v>44284</v>
      </c>
      <c r="U558" s="174" t="s">
        <v>66</v>
      </c>
      <c r="V558" s="178" t="s">
        <v>218</v>
      </c>
      <c r="W558" s="180"/>
      <c r="X558" s="146" t="s">
        <v>79</v>
      </c>
      <c r="Y558" s="146"/>
      <c r="Z558" s="146"/>
      <c r="AA558" s="88" t="s">
        <v>2856</v>
      </c>
      <c r="AB558" s="59">
        <v>44161</v>
      </c>
      <c r="AC558" s="6">
        <v>44288</v>
      </c>
      <c r="AD558" s="6" t="s">
        <v>70</v>
      </c>
      <c r="AE558" s="61"/>
      <c r="AF558" s="6"/>
      <c r="AG558" s="6"/>
      <c r="AH558" s="9"/>
      <c r="AI558" s="6"/>
      <c r="AJ558" s="63"/>
      <c r="AK558" s="63"/>
      <c r="AL558" s="62"/>
      <c r="AM558" s="62"/>
      <c r="AN558" s="62"/>
      <c r="AO558" s="62"/>
      <c r="AP558" s="62"/>
      <c r="AQ558" s="11"/>
      <c r="AR558" s="59"/>
      <c r="AS558" s="59"/>
      <c r="AT558" s="6"/>
      <c r="AU558" s="6"/>
      <c r="AV558" s="6"/>
      <c r="AW558" s="6"/>
      <c r="AX558" s="6"/>
      <c r="AY558" s="6"/>
      <c r="AZ558" s="64"/>
      <c r="BA558" s="6"/>
      <c r="BB558" s="6"/>
      <c r="BC558" s="65"/>
    </row>
    <row r="559" spans="1:55" ht="28.8" hidden="1">
      <c r="A559" s="52" t="str">
        <f t="shared" ca="1" si="41"/>
        <v>Ok</v>
      </c>
      <c r="B559" s="53" t="str">
        <f t="shared" si="42"/>
        <v>Ok</v>
      </c>
      <c r="C559" s="53" t="str">
        <f t="shared" ca="1" si="43"/>
        <v>Ok</v>
      </c>
      <c r="D559" s="54">
        <f t="shared" si="44"/>
        <v>44358</v>
      </c>
      <c r="E559" s="196"/>
      <c r="F559" s="130">
        <v>1953</v>
      </c>
      <c r="G559" s="32" t="s">
        <v>3268</v>
      </c>
      <c r="H559" s="91" t="s">
        <v>57</v>
      </c>
      <c r="I559" s="5" t="s">
        <v>83</v>
      </c>
      <c r="J559" s="2" t="s">
        <v>84</v>
      </c>
      <c r="K559" s="6" t="s">
        <v>105</v>
      </c>
      <c r="L559" s="79" t="s">
        <v>3269</v>
      </c>
      <c r="M559" s="66"/>
      <c r="N559" s="10" t="s">
        <v>124</v>
      </c>
      <c r="O559" s="25" t="s">
        <v>97</v>
      </c>
      <c r="P559" s="55" t="s">
        <v>97</v>
      </c>
      <c r="Q559" s="55" t="s">
        <v>3270</v>
      </c>
      <c r="R559" s="86" t="s">
        <v>3271</v>
      </c>
      <c r="S559" s="56">
        <v>44333</v>
      </c>
      <c r="T559" s="56">
        <v>44357</v>
      </c>
      <c r="U559" s="174" t="s">
        <v>66</v>
      </c>
      <c r="V559" s="178" t="s">
        <v>91</v>
      </c>
      <c r="W559" s="180" t="s">
        <v>92</v>
      </c>
      <c r="X559" s="146" t="s">
        <v>143</v>
      </c>
      <c r="Y559" s="146"/>
      <c r="Z559" s="146"/>
      <c r="AA559" s="88" t="s">
        <v>3272</v>
      </c>
      <c r="AB559" s="59">
        <v>44337</v>
      </c>
      <c r="AC559" s="6">
        <v>44358</v>
      </c>
      <c r="AD559" s="6" t="s">
        <v>70</v>
      </c>
      <c r="AE559" s="61"/>
      <c r="AF559" s="6"/>
      <c r="AG559" s="6"/>
      <c r="AH559" s="9"/>
      <c r="AI559" s="6"/>
      <c r="AJ559" s="63"/>
      <c r="AK559" s="63"/>
      <c r="AL559" s="62"/>
      <c r="AM559" s="62"/>
      <c r="AN559" s="62"/>
      <c r="AO559" s="62"/>
      <c r="AP559" s="62"/>
      <c r="AQ559" s="11"/>
      <c r="AR559" s="59"/>
      <c r="AS559" s="59"/>
      <c r="AT559" s="6"/>
      <c r="AU559" s="6"/>
      <c r="AV559" s="6"/>
      <c r="AW559" s="6"/>
      <c r="AX559" s="6"/>
      <c r="AY559" s="6"/>
      <c r="AZ559" s="64"/>
      <c r="BA559" s="6"/>
      <c r="BB559" s="6"/>
      <c r="BC559" s="65"/>
    </row>
    <row r="560" spans="1:55" ht="43.2" hidden="1">
      <c r="A560" s="52" t="str">
        <f t="shared" ca="1" si="41"/>
        <v>Ok</v>
      </c>
      <c r="B560" s="53" t="str">
        <f t="shared" si="42"/>
        <v>Ok</v>
      </c>
      <c r="C560" s="53" t="str">
        <f t="shared" ca="1" si="43"/>
        <v>Ok</v>
      </c>
      <c r="D560" s="54">
        <f t="shared" si="44"/>
        <v>44344</v>
      </c>
      <c r="E560" s="196"/>
      <c r="F560" s="130">
        <v>1565</v>
      </c>
      <c r="G560" s="32" t="s">
        <v>2566</v>
      </c>
      <c r="H560" s="91" t="s">
        <v>57</v>
      </c>
      <c r="I560" s="5" t="s">
        <v>58</v>
      </c>
      <c r="J560" s="2" t="s">
        <v>59</v>
      </c>
      <c r="K560" s="6" t="s">
        <v>188</v>
      </c>
      <c r="L560" s="79" t="s">
        <v>2567</v>
      </c>
      <c r="M560" s="66"/>
      <c r="N560" s="10" t="s">
        <v>63</v>
      </c>
      <c r="O560" s="25" t="s">
        <v>97</v>
      </c>
      <c r="P560" s="55" t="s">
        <v>97</v>
      </c>
      <c r="Q560" s="55" t="s">
        <v>2568</v>
      </c>
      <c r="R560" s="86" t="s">
        <v>2569</v>
      </c>
      <c r="S560" s="56">
        <v>43987</v>
      </c>
      <c r="T560" s="56">
        <v>44278</v>
      </c>
      <c r="U560" s="174" t="s">
        <v>66</v>
      </c>
      <c r="V560" s="178" t="s">
        <v>67</v>
      </c>
      <c r="W560" s="180"/>
      <c r="X560" s="146" t="s">
        <v>156</v>
      </c>
      <c r="Y560" s="146" t="s">
        <v>80</v>
      </c>
      <c r="Z560" s="146"/>
      <c r="AA560" s="88" t="s">
        <v>2570</v>
      </c>
      <c r="AB560" s="59">
        <v>43993</v>
      </c>
      <c r="AC560" s="6">
        <v>44344</v>
      </c>
      <c r="AD560" s="6" t="s">
        <v>70</v>
      </c>
      <c r="AE560" s="61"/>
      <c r="AF560" s="6"/>
      <c r="AG560" s="6"/>
      <c r="AH560" s="9"/>
      <c r="AI560" s="6"/>
      <c r="AJ560" s="63"/>
      <c r="AK560" s="63"/>
      <c r="AL560" s="62"/>
      <c r="AM560" s="62"/>
      <c r="AN560" s="62"/>
      <c r="AO560" s="62"/>
      <c r="AP560" s="62"/>
      <c r="AQ560" s="11"/>
      <c r="AR560" s="59"/>
      <c r="AS560" s="59"/>
      <c r="AT560" s="6"/>
      <c r="AU560" s="6"/>
      <c r="AV560" s="6"/>
      <c r="AW560" s="6"/>
      <c r="AX560" s="6"/>
      <c r="AY560" s="6"/>
      <c r="AZ560" s="64"/>
      <c r="BA560" s="6"/>
      <c r="BB560" s="6"/>
      <c r="BC560" s="65"/>
    </row>
    <row r="561" spans="1:55" ht="28.8" hidden="1">
      <c r="A561" s="52" t="str">
        <f t="shared" ca="1" si="41"/>
        <v>Ok</v>
      </c>
      <c r="B561" s="53" t="str">
        <f t="shared" si="42"/>
        <v>Ok</v>
      </c>
      <c r="C561" s="53" t="str">
        <f t="shared" ca="1" si="43"/>
        <v>Ok</v>
      </c>
      <c r="D561" s="54">
        <f t="shared" si="44"/>
        <v>44218</v>
      </c>
      <c r="E561" s="196"/>
      <c r="F561" s="130">
        <v>1739</v>
      </c>
      <c r="G561" s="32" t="s">
        <v>2864</v>
      </c>
      <c r="H561" s="91" t="s">
        <v>57</v>
      </c>
      <c r="I561" s="5" t="s">
        <v>83</v>
      </c>
      <c r="J561" s="2" t="s">
        <v>84</v>
      </c>
      <c r="K561" s="6" t="s">
        <v>255</v>
      </c>
      <c r="L561" s="79" t="s">
        <v>2865</v>
      </c>
      <c r="M561" s="66"/>
      <c r="N561" s="10" t="s">
        <v>124</v>
      </c>
      <c r="O561" s="25" t="s">
        <v>2866</v>
      </c>
      <c r="P561" s="55" t="s">
        <v>88</v>
      </c>
      <c r="Q561" s="55" t="s">
        <v>2867</v>
      </c>
      <c r="R561" s="86" t="s">
        <v>2868</v>
      </c>
      <c r="S561" s="56">
        <v>44161</v>
      </c>
      <c r="T561" s="56">
        <v>44215</v>
      </c>
      <c r="U561" s="174" t="s">
        <v>66</v>
      </c>
      <c r="V561" s="178" t="s">
        <v>91</v>
      </c>
      <c r="W561" s="180" t="s">
        <v>92</v>
      </c>
      <c r="X561" s="146" t="s">
        <v>168</v>
      </c>
      <c r="Y561" s="146"/>
      <c r="Z561" s="146"/>
      <c r="AA561" s="88" t="s">
        <v>2869</v>
      </c>
      <c r="AB561" s="59">
        <v>44169</v>
      </c>
      <c r="AC561" s="6">
        <v>44218</v>
      </c>
      <c r="AD561" s="6" t="s">
        <v>70</v>
      </c>
      <c r="AE561" s="61"/>
      <c r="AF561" s="6"/>
      <c r="AG561" s="6"/>
      <c r="AH561" s="9"/>
      <c r="AI561" s="6"/>
      <c r="AJ561" s="63"/>
      <c r="AK561" s="63"/>
      <c r="AL561" s="62"/>
      <c r="AM561" s="62"/>
      <c r="AN561" s="62"/>
      <c r="AO561" s="62"/>
      <c r="AP561" s="62"/>
      <c r="AQ561" s="11"/>
      <c r="AR561" s="59"/>
      <c r="AS561" s="59"/>
      <c r="AT561" s="6"/>
      <c r="AU561" s="6"/>
      <c r="AV561" s="6"/>
      <c r="AW561" s="6"/>
      <c r="AX561" s="6"/>
      <c r="AY561" s="6"/>
      <c r="AZ561" s="64"/>
      <c r="BA561" s="6"/>
      <c r="BB561" s="6"/>
      <c r="BC561" s="65"/>
    </row>
    <row r="562" spans="1:55" ht="28.8" hidden="1">
      <c r="A562" s="52" t="str">
        <f t="shared" ca="1" si="41"/>
        <v>Ok</v>
      </c>
      <c r="B562" s="53" t="str">
        <f t="shared" si="42"/>
        <v>Ok</v>
      </c>
      <c r="C562" s="53" t="str">
        <f t="shared" ca="1" si="43"/>
        <v>Ok</v>
      </c>
      <c r="D562" s="54">
        <f t="shared" si="44"/>
        <v>44187</v>
      </c>
      <c r="E562" s="196"/>
      <c r="F562" s="130">
        <v>1740</v>
      </c>
      <c r="G562" s="32" t="s">
        <v>2870</v>
      </c>
      <c r="H562" s="91" t="s">
        <v>57</v>
      </c>
      <c r="I562" s="5" t="s">
        <v>697</v>
      </c>
      <c r="J562" s="2" t="s">
        <v>59</v>
      </c>
      <c r="K562" s="6" t="s">
        <v>261</v>
      </c>
      <c r="L562" s="79" t="s">
        <v>2871</v>
      </c>
      <c r="M562" s="66"/>
      <c r="N562" s="10" t="s">
        <v>124</v>
      </c>
      <c r="O562" s="25" t="s">
        <v>2866</v>
      </c>
      <c r="P562" s="55" t="s">
        <v>88</v>
      </c>
      <c r="Q562" s="55" t="s">
        <v>2867</v>
      </c>
      <c r="R562" s="86" t="s">
        <v>2868</v>
      </c>
      <c r="S562" s="56">
        <v>44161</v>
      </c>
      <c r="T562" s="56">
        <v>44187</v>
      </c>
      <c r="U562" s="174" t="s">
        <v>66</v>
      </c>
      <c r="V562" s="178" t="s">
        <v>218</v>
      </c>
      <c r="W562" s="180"/>
      <c r="X562" s="146" t="s">
        <v>143</v>
      </c>
      <c r="Y562" s="146"/>
      <c r="Z562" s="146"/>
      <c r="AA562" s="88" t="s">
        <v>2872</v>
      </c>
      <c r="AB562" s="59">
        <v>44169</v>
      </c>
      <c r="AC562" s="6">
        <v>44187</v>
      </c>
      <c r="AD562" s="6" t="s">
        <v>70</v>
      </c>
      <c r="AE562" s="61"/>
      <c r="AF562" s="6"/>
      <c r="AG562" s="6"/>
      <c r="AH562" s="9"/>
      <c r="AI562" s="6"/>
      <c r="AJ562" s="63"/>
      <c r="AK562" s="63"/>
      <c r="AL562" s="62"/>
      <c r="AM562" s="62"/>
      <c r="AN562" s="62"/>
      <c r="AO562" s="62"/>
      <c r="AP562" s="62"/>
      <c r="AQ562" s="11"/>
      <c r="AR562" s="59"/>
      <c r="AS562" s="59"/>
      <c r="AT562" s="6"/>
      <c r="AU562" s="6"/>
      <c r="AV562" s="6"/>
      <c r="AW562" s="6"/>
      <c r="AX562" s="6"/>
      <c r="AY562" s="6"/>
      <c r="AZ562" s="64"/>
      <c r="BA562" s="6"/>
      <c r="BB562" s="6"/>
      <c r="BC562" s="65"/>
    </row>
    <row r="563" spans="1:55" ht="43.2" hidden="1">
      <c r="A563" s="52" t="str">
        <f t="shared" ca="1" si="41"/>
        <v>Ok</v>
      </c>
      <c r="B563" s="53" t="str">
        <f t="shared" si="42"/>
        <v>Ok</v>
      </c>
      <c r="C563" s="53" t="str">
        <f t="shared" ca="1" si="43"/>
        <v>Ok</v>
      </c>
      <c r="D563" s="54">
        <f t="shared" si="44"/>
        <v>44187</v>
      </c>
      <c r="E563" s="196"/>
      <c r="F563" s="130">
        <v>1743</v>
      </c>
      <c r="G563" s="32" t="s">
        <v>2873</v>
      </c>
      <c r="H563" s="91" t="s">
        <v>57</v>
      </c>
      <c r="I563" s="5" t="s">
        <v>505</v>
      </c>
      <c r="J563" s="2" t="s">
        <v>506</v>
      </c>
      <c r="K563" s="6" t="s">
        <v>105</v>
      </c>
      <c r="L563" s="79" t="s">
        <v>2874</v>
      </c>
      <c r="M563" s="66"/>
      <c r="N563" s="10" t="s">
        <v>63</v>
      </c>
      <c r="O563" s="25" t="s">
        <v>2875</v>
      </c>
      <c r="P563" s="55" t="s">
        <v>88</v>
      </c>
      <c r="Q563" s="55" t="s">
        <v>2876</v>
      </c>
      <c r="R563" s="86" t="s">
        <v>2877</v>
      </c>
      <c r="S563" s="56">
        <v>44161</v>
      </c>
      <c r="T563" s="56">
        <v>44186</v>
      </c>
      <c r="U563" s="174" t="s">
        <v>66</v>
      </c>
      <c r="V563" s="178" t="s">
        <v>218</v>
      </c>
      <c r="W563" s="180"/>
      <c r="X563" s="146" t="s">
        <v>143</v>
      </c>
      <c r="Y563" s="146"/>
      <c r="Z563" s="146"/>
      <c r="AA563" s="88" t="s">
        <v>2878</v>
      </c>
      <c r="AB563" s="59">
        <v>44169</v>
      </c>
      <c r="AC563" s="6">
        <v>44187</v>
      </c>
      <c r="AD563" s="6" t="s">
        <v>70</v>
      </c>
      <c r="AE563" s="61"/>
      <c r="AF563" s="6"/>
      <c r="AG563" s="6"/>
      <c r="AH563" s="9"/>
      <c r="AI563" s="6"/>
      <c r="AJ563" s="63"/>
      <c r="AK563" s="63"/>
      <c r="AL563" s="62"/>
      <c r="AM563" s="62"/>
      <c r="AN563" s="62"/>
      <c r="AO563" s="62"/>
      <c r="AP563" s="62"/>
      <c r="AQ563" s="11"/>
      <c r="AR563" s="59"/>
      <c r="AS563" s="59"/>
      <c r="AT563" s="6"/>
      <c r="AU563" s="6"/>
      <c r="AV563" s="6"/>
      <c r="AW563" s="6"/>
      <c r="AX563" s="6"/>
      <c r="AY563" s="6"/>
      <c r="AZ563" s="64"/>
      <c r="BA563" s="6"/>
      <c r="BB563" s="6"/>
      <c r="BC563" s="65"/>
    </row>
    <row r="564" spans="1:55" ht="72" hidden="1">
      <c r="A564" s="52" t="str">
        <f t="shared" ca="1" si="41"/>
        <v>Ok</v>
      </c>
      <c r="B564" s="53" t="str">
        <f t="shared" si="42"/>
        <v>Ok</v>
      </c>
      <c r="C564" s="53" t="str">
        <f t="shared" ca="1" si="43"/>
        <v>Ok</v>
      </c>
      <c r="D564" s="54">
        <f t="shared" si="44"/>
        <v>44935</v>
      </c>
      <c r="E564" s="196"/>
      <c r="F564" s="130">
        <v>1745</v>
      </c>
      <c r="G564" s="32" t="s">
        <v>2879</v>
      </c>
      <c r="H564" s="91" t="s">
        <v>57</v>
      </c>
      <c r="I564" s="5" t="s">
        <v>324</v>
      </c>
      <c r="J564" s="2" t="s">
        <v>325</v>
      </c>
      <c r="K564" s="6" t="s">
        <v>74</v>
      </c>
      <c r="L564" s="79" t="s">
        <v>2880</v>
      </c>
      <c r="M564" s="66"/>
      <c r="N564" s="10" t="s">
        <v>124</v>
      </c>
      <c r="O564" s="25" t="s">
        <v>2881</v>
      </c>
      <c r="P564" s="55" t="s">
        <v>88</v>
      </c>
      <c r="Q564" s="55" t="s">
        <v>2881</v>
      </c>
      <c r="R564" s="86" t="s">
        <v>2882</v>
      </c>
      <c r="S564" s="56">
        <v>44162</v>
      </c>
      <c r="T564" s="56">
        <v>44935</v>
      </c>
      <c r="U564" s="174" t="s">
        <v>66</v>
      </c>
      <c r="V564" s="178" t="s">
        <v>218</v>
      </c>
      <c r="W564" s="180"/>
      <c r="X564" s="146" t="s">
        <v>143</v>
      </c>
      <c r="Y564" s="146"/>
      <c r="Z564" s="146"/>
      <c r="AA564" s="88" t="s">
        <v>5107</v>
      </c>
      <c r="AB564" s="59">
        <v>44169</v>
      </c>
      <c r="AC564" s="6">
        <v>44935</v>
      </c>
      <c r="AD564" s="67" t="s">
        <v>70</v>
      </c>
      <c r="AE564" s="61"/>
      <c r="AF564" s="6"/>
      <c r="AG564" s="6"/>
      <c r="AH564" s="9"/>
      <c r="AI564" s="6"/>
      <c r="AJ564" s="63"/>
      <c r="AK564" s="63"/>
      <c r="AL564" s="62"/>
      <c r="AM564" s="62"/>
      <c r="AN564" s="62"/>
      <c r="AO564" s="62"/>
      <c r="AP564" s="62"/>
      <c r="AQ564" s="11"/>
      <c r="AR564" s="59"/>
      <c r="AS564" s="59"/>
      <c r="AT564" s="6"/>
      <c r="AU564" s="6"/>
      <c r="AV564" s="6"/>
      <c r="AW564" s="6"/>
      <c r="AX564" s="6"/>
      <c r="AY564" s="6"/>
      <c r="AZ564" s="64"/>
      <c r="BA564" s="6"/>
      <c r="BB564" s="6"/>
      <c r="BC564" s="65"/>
    </row>
    <row r="565" spans="1:55" ht="28.8" hidden="1">
      <c r="A565" s="52" t="str">
        <f t="shared" ca="1" si="41"/>
        <v>Ok</v>
      </c>
      <c r="B565" s="53" t="str">
        <f t="shared" si="42"/>
        <v>Ok</v>
      </c>
      <c r="C565" s="53" t="str">
        <f t="shared" ca="1" si="43"/>
        <v>Ok</v>
      </c>
      <c r="D565" s="54">
        <f t="shared" si="44"/>
        <v>44187</v>
      </c>
      <c r="E565" s="196"/>
      <c r="F565" s="130">
        <v>1746</v>
      </c>
      <c r="G565" s="32" t="s">
        <v>2883</v>
      </c>
      <c r="H565" s="91" t="s">
        <v>57</v>
      </c>
      <c r="I565" s="5" t="s">
        <v>267</v>
      </c>
      <c r="J565" s="2" t="s">
        <v>122</v>
      </c>
      <c r="K565" s="6" t="s">
        <v>210</v>
      </c>
      <c r="L565" s="79" t="s">
        <v>2884</v>
      </c>
      <c r="M565" s="66"/>
      <c r="N565" s="10" t="s">
        <v>124</v>
      </c>
      <c r="O565" s="25" t="s">
        <v>215</v>
      </c>
      <c r="P565" s="55" t="s">
        <v>65</v>
      </c>
      <c r="Q565" s="55" t="s">
        <v>433</v>
      </c>
      <c r="R565" s="86" t="s">
        <v>434</v>
      </c>
      <c r="S565" s="56">
        <v>44165</v>
      </c>
      <c r="T565" s="56">
        <v>44187</v>
      </c>
      <c r="U565" s="174" t="s">
        <v>66</v>
      </c>
      <c r="V565" s="178" t="s">
        <v>218</v>
      </c>
      <c r="W565" s="180"/>
      <c r="X565" s="146" t="s">
        <v>168</v>
      </c>
      <c r="Y565" s="146"/>
      <c r="Z565" s="146"/>
      <c r="AA565" s="88" t="s">
        <v>2885</v>
      </c>
      <c r="AB565" s="59">
        <v>44169</v>
      </c>
      <c r="AC565" s="6">
        <v>44187</v>
      </c>
      <c r="AD565" s="6" t="s">
        <v>70</v>
      </c>
      <c r="AE565" s="61"/>
      <c r="AF565" s="6"/>
      <c r="AG565" s="6"/>
      <c r="AH565" s="9"/>
      <c r="AI565" s="6"/>
      <c r="AJ565" s="63"/>
      <c r="AK565" s="63"/>
      <c r="AL565" s="62"/>
      <c r="AM565" s="62"/>
      <c r="AN565" s="62"/>
      <c r="AO565" s="62"/>
      <c r="AP565" s="62"/>
      <c r="AQ565" s="11"/>
      <c r="AR565" s="59"/>
      <c r="AS565" s="59"/>
      <c r="AT565" s="6"/>
      <c r="AU565" s="6"/>
      <c r="AV565" s="6"/>
      <c r="AW565" s="6"/>
      <c r="AX565" s="6"/>
      <c r="AY565" s="6"/>
      <c r="AZ565" s="64"/>
      <c r="BA565" s="6"/>
      <c r="BB565" s="6"/>
      <c r="BC565" s="65"/>
    </row>
    <row r="566" spans="1:55" ht="28.8" hidden="1">
      <c r="A566" s="52" t="str">
        <f t="shared" ca="1" si="41"/>
        <v>Ok</v>
      </c>
      <c r="B566" s="53" t="str">
        <f t="shared" si="42"/>
        <v>Ok</v>
      </c>
      <c r="C566" s="53" t="str">
        <f t="shared" ca="1" si="43"/>
        <v>Ok</v>
      </c>
      <c r="D566" s="54">
        <f t="shared" si="44"/>
        <v>44218</v>
      </c>
      <c r="E566" s="196"/>
      <c r="F566" s="130">
        <v>1749</v>
      </c>
      <c r="G566" s="32" t="s">
        <v>2886</v>
      </c>
      <c r="H566" s="91" t="s">
        <v>159</v>
      </c>
      <c r="I566" s="5" t="s">
        <v>1765</v>
      </c>
      <c r="J566" s="2" t="s">
        <v>645</v>
      </c>
      <c r="K566" s="6" t="s">
        <v>210</v>
      </c>
      <c r="L566" s="79" t="s">
        <v>2887</v>
      </c>
      <c r="M566" s="66"/>
      <c r="N566" s="10" t="s">
        <v>124</v>
      </c>
      <c r="O566" s="25" t="s">
        <v>97</v>
      </c>
      <c r="P566" s="55" t="s">
        <v>97</v>
      </c>
      <c r="Q566" s="55" t="s">
        <v>2888</v>
      </c>
      <c r="R566" s="86" t="s">
        <v>2889</v>
      </c>
      <c r="S566" s="56">
        <v>44166</v>
      </c>
      <c r="T566" s="56">
        <v>44215</v>
      </c>
      <c r="U566" s="174" t="s">
        <v>66</v>
      </c>
      <c r="V566" s="178" t="s">
        <v>218</v>
      </c>
      <c r="W566" s="180"/>
      <c r="X566" s="146" t="s">
        <v>168</v>
      </c>
      <c r="Y566" s="146"/>
      <c r="Z566" s="146"/>
      <c r="AA566" s="88" t="s">
        <v>2890</v>
      </c>
      <c r="AB566" s="59">
        <v>44169</v>
      </c>
      <c r="AC566" s="6">
        <v>44218</v>
      </c>
      <c r="AD566" s="6" t="s">
        <v>70</v>
      </c>
      <c r="AE566" s="61"/>
      <c r="AF566" s="6"/>
      <c r="AG566" s="6"/>
      <c r="AH566" s="9"/>
      <c r="AI566" s="6"/>
      <c r="AJ566" s="63"/>
      <c r="AK566" s="63"/>
      <c r="AL566" s="62"/>
      <c r="AM566" s="62"/>
      <c r="AN566" s="62"/>
      <c r="AO566" s="62"/>
      <c r="AP566" s="62"/>
      <c r="AQ566" s="11"/>
      <c r="AR566" s="59"/>
      <c r="AS566" s="59"/>
      <c r="AT566" s="6"/>
      <c r="AU566" s="6"/>
      <c r="AV566" s="6"/>
      <c r="AW566" s="6"/>
      <c r="AX566" s="6"/>
      <c r="AY566" s="6"/>
      <c r="AZ566" s="64"/>
      <c r="BA566" s="6"/>
      <c r="BB566" s="6"/>
      <c r="BC566" s="65"/>
    </row>
    <row r="567" spans="1:55" ht="388.8" hidden="1">
      <c r="A567" s="52" t="str">
        <f t="shared" ca="1" si="41"/>
        <v>Ok</v>
      </c>
      <c r="B567" s="53" t="str">
        <f t="shared" si="42"/>
        <v>Ok</v>
      </c>
      <c r="C567" s="53" t="str">
        <f t="shared" ca="1" si="43"/>
        <v>Ok</v>
      </c>
      <c r="D567" s="54">
        <f t="shared" si="44"/>
        <v>44533</v>
      </c>
      <c r="E567" s="196"/>
      <c r="F567" s="131">
        <v>198</v>
      </c>
      <c r="G567" s="33" t="s">
        <v>2891</v>
      </c>
      <c r="H567" s="139" t="s">
        <v>57</v>
      </c>
      <c r="I567" s="19" t="s">
        <v>83</v>
      </c>
      <c r="J567" s="201" t="s">
        <v>84</v>
      </c>
      <c r="K567" s="67" t="s">
        <v>74</v>
      </c>
      <c r="L567" s="202" t="s">
        <v>2892</v>
      </c>
      <c r="M567" s="66"/>
      <c r="N567" s="140" t="s">
        <v>124</v>
      </c>
      <c r="O567" s="76" t="s">
        <v>2893</v>
      </c>
      <c r="P567" s="77" t="s">
        <v>165</v>
      </c>
      <c r="Q567" s="77" t="s">
        <v>2894</v>
      </c>
      <c r="R567" s="203" t="s">
        <v>2895</v>
      </c>
      <c r="S567" s="69">
        <v>43124</v>
      </c>
      <c r="T567" s="56">
        <v>44532</v>
      </c>
      <c r="U567" s="175" t="s">
        <v>66</v>
      </c>
      <c r="V567" s="197" t="s">
        <v>91</v>
      </c>
      <c r="W567" s="181" t="s">
        <v>237</v>
      </c>
      <c r="X567" s="147" t="s">
        <v>1056</v>
      </c>
      <c r="Y567" s="147"/>
      <c r="Z567" s="147"/>
      <c r="AA567" s="89" t="s">
        <v>2896</v>
      </c>
      <c r="AB567" s="70">
        <v>44175</v>
      </c>
      <c r="AC567" s="67">
        <v>44533</v>
      </c>
      <c r="AD567" s="67" t="s">
        <v>70</v>
      </c>
      <c r="AE567" s="71"/>
      <c r="AF567" s="67"/>
      <c r="AG567" s="67"/>
      <c r="AH567" s="128"/>
      <c r="AI567" s="67"/>
      <c r="AJ567" s="73"/>
      <c r="AK567" s="73"/>
      <c r="AL567" s="72"/>
      <c r="AM567" s="72"/>
      <c r="AN567" s="72"/>
      <c r="AO567" s="72"/>
      <c r="AP567" s="72"/>
      <c r="AQ567" s="12"/>
      <c r="AR567" s="70"/>
      <c r="AS567" s="70"/>
      <c r="AT567" s="67"/>
      <c r="AU567" s="67"/>
      <c r="AV567" s="67"/>
      <c r="AW567" s="67"/>
      <c r="AX567" s="67"/>
      <c r="AY567" s="67"/>
      <c r="AZ567" s="74"/>
      <c r="BA567" s="67"/>
      <c r="BB567" s="67"/>
      <c r="BC567" s="75"/>
    </row>
    <row r="568" spans="1:55" ht="28.8" hidden="1">
      <c r="A568" s="52" t="str">
        <f t="shared" ca="1" si="41"/>
        <v>Ok</v>
      </c>
      <c r="B568" s="53" t="str">
        <f t="shared" si="42"/>
        <v>Ok</v>
      </c>
      <c r="C568" s="53" t="str">
        <f t="shared" ca="1" si="43"/>
        <v>Ok</v>
      </c>
      <c r="D568" s="54">
        <f t="shared" si="44"/>
        <v>44218</v>
      </c>
      <c r="E568" s="196"/>
      <c r="F568" s="130">
        <v>1646</v>
      </c>
      <c r="G568" s="32" t="s">
        <v>2897</v>
      </c>
      <c r="H568" s="91" t="s">
        <v>57</v>
      </c>
      <c r="I568" s="5" t="s">
        <v>2288</v>
      </c>
      <c r="J568" s="201" t="s">
        <v>290</v>
      </c>
      <c r="K568" s="6" t="s">
        <v>105</v>
      </c>
      <c r="L568" s="79" t="s">
        <v>2898</v>
      </c>
      <c r="M568" s="66"/>
      <c r="N568" s="10" t="s">
        <v>124</v>
      </c>
      <c r="O568" s="25" t="s">
        <v>97</v>
      </c>
      <c r="P568" s="55" t="s">
        <v>97</v>
      </c>
      <c r="Q568" s="55" t="s">
        <v>2899</v>
      </c>
      <c r="R568" s="200" t="s">
        <v>2900</v>
      </c>
      <c r="S568" s="56">
        <v>44070</v>
      </c>
      <c r="T568" s="56">
        <v>44215</v>
      </c>
      <c r="U568" s="174" t="s">
        <v>66</v>
      </c>
      <c r="V568" s="178" t="s">
        <v>218</v>
      </c>
      <c r="W568" s="180"/>
      <c r="X568" s="146" t="s">
        <v>143</v>
      </c>
      <c r="Y568" s="146"/>
      <c r="Z568" s="146"/>
      <c r="AA568" s="88"/>
      <c r="AB568" s="59">
        <v>44175</v>
      </c>
      <c r="AC568" s="6">
        <v>44218</v>
      </c>
      <c r="AD568" s="6" t="s">
        <v>70</v>
      </c>
      <c r="AE568" s="61"/>
      <c r="AF568" s="6"/>
      <c r="AG568" s="6"/>
      <c r="AH568" s="9"/>
      <c r="AI568" s="6"/>
      <c r="AJ568" s="63"/>
      <c r="AK568" s="63"/>
      <c r="AL568" s="62"/>
      <c r="AM568" s="62"/>
      <c r="AN568" s="62"/>
      <c r="AO568" s="62"/>
      <c r="AP568" s="62"/>
      <c r="AQ568" s="11"/>
      <c r="AR568" s="59"/>
      <c r="AS568" s="59"/>
      <c r="AT568" s="6"/>
      <c r="AU568" s="6"/>
      <c r="AV568" s="6"/>
      <c r="AW568" s="6"/>
      <c r="AX568" s="6"/>
      <c r="AY568" s="6"/>
      <c r="AZ568" s="64"/>
      <c r="BA568" s="6"/>
      <c r="BB568" s="6"/>
      <c r="BC568" s="65"/>
    </row>
    <row r="569" spans="1:55" ht="28.8" hidden="1">
      <c r="A569" s="52" t="str">
        <f t="shared" ca="1" si="41"/>
        <v>Ok</v>
      </c>
      <c r="B569" s="53" t="str">
        <f t="shared" si="42"/>
        <v>Ok</v>
      </c>
      <c r="C569" s="53" t="str">
        <f t="shared" ca="1" si="43"/>
        <v>Ok</v>
      </c>
      <c r="D569" s="54">
        <f t="shared" si="44"/>
        <v>44218</v>
      </c>
      <c r="E569" s="196"/>
      <c r="F569" s="130">
        <v>1754</v>
      </c>
      <c r="G569" s="32" t="s">
        <v>2901</v>
      </c>
      <c r="H569" s="91" t="s">
        <v>159</v>
      </c>
      <c r="I569" s="5" t="s">
        <v>2902</v>
      </c>
      <c r="J569" s="2" t="s">
        <v>2903</v>
      </c>
      <c r="K569" s="6" t="s">
        <v>210</v>
      </c>
      <c r="L569" s="79" t="s">
        <v>2904</v>
      </c>
      <c r="M569" s="66"/>
      <c r="N569" s="10" t="s">
        <v>124</v>
      </c>
      <c r="O569" s="25" t="s">
        <v>97</v>
      </c>
      <c r="P569" s="55" t="s">
        <v>97</v>
      </c>
      <c r="Q569" s="55" t="s">
        <v>2905</v>
      </c>
      <c r="R569" s="86" t="s">
        <v>2906</v>
      </c>
      <c r="S569" s="56">
        <v>44175</v>
      </c>
      <c r="T569" s="56">
        <v>44215</v>
      </c>
      <c r="U569" s="174" t="s">
        <v>66</v>
      </c>
      <c r="V569" s="178" t="s">
        <v>218</v>
      </c>
      <c r="W569" s="180"/>
      <c r="X569" s="146" t="s">
        <v>143</v>
      </c>
      <c r="Y569" s="146"/>
      <c r="Z569" s="146"/>
      <c r="AA569" s="88" t="s">
        <v>2907</v>
      </c>
      <c r="AB569" s="59">
        <v>44175</v>
      </c>
      <c r="AC569" s="6">
        <v>44218</v>
      </c>
      <c r="AD569" s="6" t="s">
        <v>70</v>
      </c>
      <c r="AE569" s="61"/>
      <c r="AF569" s="6"/>
      <c r="AG569" s="6"/>
      <c r="AH569" s="9"/>
      <c r="AI569" s="6"/>
      <c r="AJ569" s="63"/>
      <c r="AK569" s="63"/>
      <c r="AL569" s="62"/>
      <c r="AM569" s="62"/>
      <c r="AN569" s="62"/>
      <c r="AO569" s="62"/>
      <c r="AP569" s="62"/>
      <c r="AQ569" s="11"/>
      <c r="AR569" s="59"/>
      <c r="AS569" s="59"/>
      <c r="AT569" s="6"/>
      <c r="AU569" s="6"/>
      <c r="AV569" s="6"/>
      <c r="AW569" s="6"/>
      <c r="AX569" s="6"/>
      <c r="AY569" s="6"/>
      <c r="AZ569" s="64"/>
      <c r="BA569" s="6"/>
      <c r="BB569" s="6"/>
      <c r="BC569" s="65"/>
    </row>
    <row r="570" spans="1:55" ht="28.8" hidden="1">
      <c r="A570" s="52" t="str">
        <f t="shared" ca="1" si="41"/>
        <v>Ok</v>
      </c>
      <c r="B570" s="53" t="str">
        <f t="shared" si="42"/>
        <v>Ok</v>
      </c>
      <c r="C570" s="53" t="str">
        <f t="shared" ca="1" si="43"/>
        <v>Ok</v>
      </c>
      <c r="D570" s="54">
        <f t="shared" si="44"/>
        <v>44187</v>
      </c>
      <c r="E570" s="196"/>
      <c r="F570" s="130">
        <v>1759</v>
      </c>
      <c r="G570" s="32" t="s">
        <v>2908</v>
      </c>
      <c r="H570" s="91" t="s">
        <v>57</v>
      </c>
      <c r="I570" s="5" t="s">
        <v>2909</v>
      </c>
      <c r="J570" s="2" t="s">
        <v>1367</v>
      </c>
      <c r="K570" s="6" t="s">
        <v>188</v>
      </c>
      <c r="L570" s="79" t="s">
        <v>2910</v>
      </c>
      <c r="M570" s="66"/>
      <c r="N570" s="10" t="s">
        <v>124</v>
      </c>
      <c r="O570" s="25" t="s">
        <v>2911</v>
      </c>
      <c r="P570" s="55" t="s">
        <v>177</v>
      </c>
      <c r="Q570" s="55" t="s">
        <v>2912</v>
      </c>
      <c r="R570" s="86" t="s">
        <v>2913</v>
      </c>
      <c r="S570" s="56">
        <v>44175</v>
      </c>
      <c r="T570" s="56">
        <v>44186</v>
      </c>
      <c r="U570" s="174" t="s">
        <v>66</v>
      </c>
      <c r="V570" s="178" t="s">
        <v>218</v>
      </c>
      <c r="W570" s="180"/>
      <c r="X570" s="146" t="s">
        <v>168</v>
      </c>
      <c r="Y570" s="146"/>
      <c r="Z570" s="146"/>
      <c r="AA570" s="88" t="s">
        <v>2914</v>
      </c>
      <c r="AB570" s="59">
        <v>44183</v>
      </c>
      <c r="AC570" s="6">
        <v>44187</v>
      </c>
      <c r="AD570" s="6" t="s">
        <v>70</v>
      </c>
      <c r="AE570" s="61"/>
      <c r="AF570" s="6"/>
      <c r="AG570" s="6"/>
      <c r="AH570" s="9"/>
      <c r="AI570" s="6"/>
      <c r="AJ570" s="63"/>
      <c r="AK570" s="63"/>
      <c r="AL570" s="62"/>
      <c r="AM570" s="62"/>
      <c r="AN570" s="62"/>
      <c r="AO570" s="62"/>
      <c r="AP570" s="62"/>
      <c r="AQ570" s="11"/>
      <c r="AR570" s="59"/>
      <c r="AS570" s="59"/>
      <c r="AT570" s="6"/>
      <c r="AU570" s="6"/>
      <c r="AV570" s="6"/>
      <c r="AW570" s="6"/>
      <c r="AX570" s="6"/>
      <c r="AY570" s="6"/>
      <c r="AZ570" s="64"/>
      <c r="BA570" s="6"/>
      <c r="BB570" s="6"/>
      <c r="BC570" s="65"/>
    </row>
    <row r="571" spans="1:55" ht="28.8" hidden="1">
      <c r="A571" s="52" t="str">
        <f t="shared" ca="1" si="41"/>
        <v>Ok</v>
      </c>
      <c r="B571" s="53" t="str">
        <f t="shared" si="42"/>
        <v>Ok</v>
      </c>
      <c r="C571" s="53" t="str">
        <f t="shared" ca="1" si="43"/>
        <v>Ok</v>
      </c>
      <c r="D571" s="54">
        <f t="shared" si="44"/>
        <v>44187</v>
      </c>
      <c r="E571" s="196"/>
      <c r="F571" s="130">
        <v>1760</v>
      </c>
      <c r="G571" s="32" t="s">
        <v>2915</v>
      </c>
      <c r="H571" s="91" t="s">
        <v>57</v>
      </c>
      <c r="I571" s="5" t="s">
        <v>858</v>
      </c>
      <c r="J571" s="2" t="s">
        <v>122</v>
      </c>
      <c r="K571" s="6" t="s">
        <v>545</v>
      </c>
      <c r="L571" s="79" t="s">
        <v>2916</v>
      </c>
      <c r="M571" s="66"/>
      <c r="N571" s="10" t="s">
        <v>124</v>
      </c>
      <c r="O571" s="25" t="s">
        <v>2917</v>
      </c>
      <c r="P571" s="55" t="s">
        <v>245</v>
      </c>
      <c r="Q571" s="55" t="s">
        <v>2917</v>
      </c>
      <c r="R571" s="86" t="s">
        <v>2918</v>
      </c>
      <c r="S571" s="56">
        <v>44175</v>
      </c>
      <c r="T571" s="56">
        <v>44186</v>
      </c>
      <c r="U571" s="174" t="s">
        <v>66</v>
      </c>
      <c r="V571" s="178" t="s">
        <v>218</v>
      </c>
      <c r="W571" s="180"/>
      <c r="X571" s="146" t="s">
        <v>168</v>
      </c>
      <c r="Y571" s="146"/>
      <c r="Z571" s="146"/>
      <c r="AA571" s="88" t="s">
        <v>2919</v>
      </c>
      <c r="AB571" s="59">
        <v>44183</v>
      </c>
      <c r="AC571" s="6">
        <v>44187</v>
      </c>
      <c r="AD571" s="6" t="s">
        <v>70</v>
      </c>
      <c r="AE571" s="61"/>
      <c r="AF571" s="6"/>
      <c r="AG571" s="6"/>
      <c r="AH571" s="9"/>
      <c r="AI571" s="6"/>
      <c r="AJ571" s="63"/>
      <c r="AK571" s="63"/>
      <c r="AL571" s="62"/>
      <c r="AM571" s="62"/>
      <c r="AN571" s="62"/>
      <c r="AO571" s="62"/>
      <c r="AP571" s="62"/>
      <c r="AQ571" s="11"/>
      <c r="AR571" s="59"/>
      <c r="AS571" s="59"/>
      <c r="AT571" s="6"/>
      <c r="AU571" s="6"/>
      <c r="AV571" s="6"/>
      <c r="AW571" s="6"/>
      <c r="AX571" s="6"/>
      <c r="AY571" s="6"/>
      <c r="AZ571" s="64"/>
      <c r="BA571" s="6"/>
      <c r="BB571" s="6"/>
      <c r="BC571" s="65"/>
    </row>
    <row r="572" spans="1:55" ht="28.8" hidden="1">
      <c r="A572" s="52" t="str">
        <f t="shared" ca="1" si="41"/>
        <v>Ok</v>
      </c>
      <c r="B572" s="53" t="str">
        <f t="shared" si="42"/>
        <v>Ok</v>
      </c>
      <c r="C572" s="53" t="str">
        <f t="shared" ca="1" si="43"/>
        <v>Ok</v>
      </c>
      <c r="D572" s="54">
        <f t="shared" si="44"/>
        <v>44187</v>
      </c>
      <c r="E572" s="196"/>
      <c r="F572" s="130">
        <v>1765</v>
      </c>
      <c r="G572" s="32" t="s">
        <v>2920</v>
      </c>
      <c r="H572" s="91" t="s">
        <v>57</v>
      </c>
      <c r="I572" s="5" t="s">
        <v>2406</v>
      </c>
      <c r="J572" s="2" t="s">
        <v>233</v>
      </c>
      <c r="K572" s="6" t="s">
        <v>255</v>
      </c>
      <c r="L572" s="79" t="s">
        <v>2921</v>
      </c>
      <c r="M572" s="66"/>
      <c r="N572" s="10" t="s">
        <v>124</v>
      </c>
      <c r="O572" s="25" t="s">
        <v>97</v>
      </c>
      <c r="P572" s="55" t="s">
        <v>97</v>
      </c>
      <c r="Q572" s="55" t="s">
        <v>1322</v>
      </c>
      <c r="R572" s="86" t="s">
        <v>1323</v>
      </c>
      <c r="S572" s="56">
        <v>44179</v>
      </c>
      <c r="T572" s="56">
        <v>44187</v>
      </c>
      <c r="U572" s="174" t="s">
        <v>66</v>
      </c>
      <c r="V572" s="178" t="s">
        <v>218</v>
      </c>
      <c r="W572" s="180"/>
      <c r="X572" s="146" t="s">
        <v>143</v>
      </c>
      <c r="Y572" s="146"/>
      <c r="Z572" s="146"/>
      <c r="AA572" s="88" t="s">
        <v>2922</v>
      </c>
      <c r="AB572" s="59">
        <v>44183</v>
      </c>
      <c r="AC572" s="6">
        <v>44187</v>
      </c>
      <c r="AD572" s="6" t="s">
        <v>70</v>
      </c>
      <c r="AE572" s="61"/>
      <c r="AF572" s="6"/>
      <c r="AG572" s="6"/>
      <c r="AH572" s="9"/>
      <c r="AI572" s="6"/>
      <c r="AJ572" s="63"/>
      <c r="AK572" s="63"/>
      <c r="AL572" s="62"/>
      <c r="AM572" s="62"/>
      <c r="AN572" s="62"/>
      <c r="AO572" s="62"/>
      <c r="AP572" s="62"/>
      <c r="AQ572" s="11"/>
      <c r="AR572" s="59"/>
      <c r="AS572" s="59"/>
      <c r="AT572" s="6"/>
      <c r="AU572" s="6"/>
      <c r="AV572" s="6"/>
      <c r="AW572" s="6"/>
      <c r="AX572" s="6"/>
      <c r="AY572" s="6"/>
      <c r="AZ572" s="64"/>
      <c r="BA572" s="6"/>
      <c r="BB572" s="6"/>
      <c r="BC572" s="65"/>
    </row>
    <row r="573" spans="1:55" ht="86.4" hidden="1">
      <c r="A573" s="52" t="str">
        <f t="shared" ca="1" si="41"/>
        <v>Ok</v>
      </c>
      <c r="B573" s="53" t="str">
        <f t="shared" si="42"/>
        <v>Ok</v>
      </c>
      <c r="C573" s="53" t="str">
        <f t="shared" ca="1" si="43"/>
        <v>Ok</v>
      </c>
      <c r="D573" s="54">
        <f t="shared" si="44"/>
        <v>44246</v>
      </c>
      <c r="E573" s="196"/>
      <c r="F573" s="130">
        <v>1769</v>
      </c>
      <c r="G573" s="32" t="s">
        <v>2923</v>
      </c>
      <c r="H573" s="91" t="s">
        <v>57</v>
      </c>
      <c r="I573" s="5" t="s">
        <v>121</v>
      </c>
      <c r="J573" s="2" t="s">
        <v>122</v>
      </c>
      <c r="K573" s="6" t="s">
        <v>210</v>
      </c>
      <c r="L573" s="79" t="s">
        <v>2924</v>
      </c>
      <c r="M573" s="66"/>
      <c r="N573" s="10" t="s">
        <v>63</v>
      </c>
      <c r="O573" s="25" t="s">
        <v>97</v>
      </c>
      <c r="P573" s="55" t="s">
        <v>97</v>
      </c>
      <c r="Q573" s="55" t="s">
        <v>2925</v>
      </c>
      <c r="R573" s="86" t="s">
        <v>2926</v>
      </c>
      <c r="S573" s="56">
        <v>44181</v>
      </c>
      <c r="T573" s="56">
        <v>44181</v>
      </c>
      <c r="U573" s="174" t="s">
        <v>66</v>
      </c>
      <c r="V573" s="178" t="s">
        <v>218</v>
      </c>
      <c r="W573" s="180"/>
      <c r="X573" s="146" t="s">
        <v>238</v>
      </c>
      <c r="Y573" s="146"/>
      <c r="Z573" s="146"/>
      <c r="AA573" s="88" t="s">
        <v>2927</v>
      </c>
      <c r="AB573" s="59">
        <v>44183</v>
      </c>
      <c r="AC573" s="6">
        <v>44246</v>
      </c>
      <c r="AD573" s="6" t="s">
        <v>70</v>
      </c>
      <c r="AE573" s="61"/>
      <c r="AF573" s="6"/>
      <c r="AG573" s="6"/>
      <c r="AH573" s="9"/>
      <c r="AI573" s="6"/>
      <c r="AJ573" s="63"/>
      <c r="AK573" s="63"/>
      <c r="AL573" s="62"/>
      <c r="AM573" s="62"/>
      <c r="AN573" s="62"/>
      <c r="AO573" s="62"/>
      <c r="AP573" s="62"/>
      <c r="AQ573" s="11"/>
      <c r="AR573" s="59"/>
      <c r="AS573" s="59"/>
      <c r="AT573" s="6"/>
      <c r="AU573" s="6"/>
      <c r="AV573" s="6"/>
      <c r="AW573" s="6"/>
      <c r="AX573" s="6"/>
      <c r="AY573" s="6"/>
      <c r="AZ573" s="64"/>
      <c r="BA573" s="6"/>
      <c r="BB573" s="6"/>
      <c r="BC573" s="65"/>
    </row>
    <row r="574" spans="1:55" ht="28.8" hidden="1">
      <c r="A574" s="52" t="str">
        <f t="shared" ca="1" si="41"/>
        <v>Ok</v>
      </c>
      <c r="B574" s="53" t="str">
        <f t="shared" si="42"/>
        <v>Ok</v>
      </c>
      <c r="C574" s="53" t="str">
        <f t="shared" ca="1" si="43"/>
        <v>Ok</v>
      </c>
      <c r="D574" s="54">
        <f t="shared" si="44"/>
        <v>44246</v>
      </c>
      <c r="E574" s="196"/>
      <c r="F574" s="130">
        <v>1770</v>
      </c>
      <c r="G574" s="32" t="s">
        <v>2928</v>
      </c>
      <c r="H574" s="91" t="s">
        <v>57</v>
      </c>
      <c r="I574" s="5" t="s">
        <v>58</v>
      </c>
      <c r="J574" s="2" t="s">
        <v>59</v>
      </c>
      <c r="K574" s="6" t="s">
        <v>74</v>
      </c>
      <c r="L574" s="79" t="s">
        <v>2929</v>
      </c>
      <c r="M574" s="66"/>
      <c r="N574" s="10" t="s">
        <v>63</v>
      </c>
      <c r="O574" s="25" t="s">
        <v>2930</v>
      </c>
      <c r="P574" s="55" t="s">
        <v>165</v>
      </c>
      <c r="Q574" s="55" t="s">
        <v>2931</v>
      </c>
      <c r="R574" s="86" t="s">
        <v>2932</v>
      </c>
      <c r="S574" s="56">
        <v>44181</v>
      </c>
      <c r="T574" s="56">
        <v>44246</v>
      </c>
      <c r="U574" s="174" t="s">
        <v>66</v>
      </c>
      <c r="V574" s="178" t="s">
        <v>218</v>
      </c>
      <c r="W574" s="180"/>
      <c r="X574" s="146" t="s">
        <v>79</v>
      </c>
      <c r="Y574" s="146"/>
      <c r="Z574" s="146"/>
      <c r="AA574" s="88"/>
      <c r="AB574" s="59">
        <v>44183</v>
      </c>
      <c r="AC574" s="6">
        <v>44246</v>
      </c>
      <c r="AD574" s="6" t="s">
        <v>70</v>
      </c>
      <c r="AE574" s="61"/>
      <c r="AF574" s="6"/>
      <c r="AG574" s="6"/>
      <c r="AH574" s="9"/>
      <c r="AI574" s="6"/>
      <c r="AJ574" s="63"/>
      <c r="AK574" s="63"/>
      <c r="AL574" s="62"/>
      <c r="AM574" s="62"/>
      <c r="AN574" s="62"/>
      <c r="AO574" s="62"/>
      <c r="AP574" s="62"/>
      <c r="AQ574" s="11"/>
      <c r="AR574" s="59"/>
      <c r="AS574" s="59"/>
      <c r="AT574" s="6"/>
      <c r="AU574" s="6"/>
      <c r="AV574" s="6"/>
      <c r="AW574" s="6"/>
      <c r="AX574" s="6"/>
      <c r="AY574" s="6"/>
      <c r="AZ574" s="64"/>
      <c r="BA574" s="6"/>
      <c r="BB574" s="6"/>
      <c r="BC574" s="65"/>
    </row>
    <row r="575" spans="1:55" ht="28.8" hidden="1">
      <c r="A575" s="52" t="str">
        <f t="shared" ca="1" si="41"/>
        <v>Ok</v>
      </c>
      <c r="B575" s="53" t="str">
        <f t="shared" si="42"/>
        <v>Ok</v>
      </c>
      <c r="C575" s="53" t="str">
        <f t="shared" ca="1" si="43"/>
        <v>Ok</v>
      </c>
      <c r="D575" s="54">
        <f t="shared" si="44"/>
        <v>44330</v>
      </c>
      <c r="E575" s="196"/>
      <c r="F575" s="130">
        <v>1943</v>
      </c>
      <c r="G575" s="32" t="s">
        <v>3247</v>
      </c>
      <c r="H575" s="91" t="s">
        <v>57</v>
      </c>
      <c r="I575" s="5" t="s">
        <v>83</v>
      </c>
      <c r="J575" s="2" t="s">
        <v>84</v>
      </c>
      <c r="K575" s="6" t="s">
        <v>74</v>
      </c>
      <c r="L575" s="79" t="s">
        <v>3248</v>
      </c>
      <c r="M575" s="66"/>
      <c r="N575" s="10" t="s">
        <v>124</v>
      </c>
      <c r="O575" s="25" t="s">
        <v>97</v>
      </c>
      <c r="P575" s="55" t="s">
        <v>97</v>
      </c>
      <c r="Q575" s="55" t="s">
        <v>3249</v>
      </c>
      <c r="R575" s="86" t="s">
        <v>3250</v>
      </c>
      <c r="S575" s="56">
        <v>44316</v>
      </c>
      <c r="T575" s="56">
        <v>44328</v>
      </c>
      <c r="U575" s="174" t="s">
        <v>66</v>
      </c>
      <c r="V575" s="178" t="s">
        <v>91</v>
      </c>
      <c r="W575" s="180" t="s">
        <v>92</v>
      </c>
      <c r="X575" s="146" t="s">
        <v>143</v>
      </c>
      <c r="Y575" s="146" t="s">
        <v>80</v>
      </c>
      <c r="Z575" s="146"/>
      <c r="AA575" s="88" t="s">
        <v>3251</v>
      </c>
      <c r="AB575" s="59">
        <v>44323</v>
      </c>
      <c r="AC575" s="6">
        <v>44330</v>
      </c>
      <c r="AD575" s="6" t="s">
        <v>70</v>
      </c>
      <c r="AE575" s="61"/>
      <c r="AF575" s="6"/>
      <c r="AG575" s="6"/>
      <c r="AH575" s="9"/>
      <c r="AI575" s="6"/>
      <c r="AJ575" s="63"/>
      <c r="AK575" s="63"/>
      <c r="AL575" s="62"/>
      <c r="AM575" s="62"/>
      <c r="AN575" s="62"/>
      <c r="AO575" s="62"/>
      <c r="AP575" s="62"/>
      <c r="AQ575" s="11"/>
      <c r="AR575" s="59"/>
      <c r="AS575" s="59"/>
      <c r="AT575" s="6"/>
      <c r="AU575" s="6"/>
      <c r="AV575" s="6"/>
      <c r="AW575" s="6"/>
      <c r="AX575" s="6"/>
      <c r="AY575" s="6"/>
      <c r="AZ575" s="64"/>
      <c r="BA575" s="6"/>
      <c r="BB575" s="6"/>
      <c r="BC575" s="65"/>
    </row>
    <row r="576" spans="1:55" ht="129.6" hidden="1">
      <c r="A576" s="52" t="str">
        <f t="shared" ca="1" si="41"/>
        <v>Ok</v>
      </c>
      <c r="B576" s="53" t="str">
        <f t="shared" si="42"/>
        <v>Ok</v>
      </c>
      <c r="C576" s="53" t="str">
        <f t="shared" ca="1" si="43"/>
        <v>Ok</v>
      </c>
      <c r="D576" s="54">
        <f t="shared" si="44"/>
        <v>44246</v>
      </c>
      <c r="E576" s="196"/>
      <c r="F576" s="130">
        <v>1773</v>
      </c>
      <c r="G576" s="32" t="s">
        <v>2939</v>
      </c>
      <c r="H576" s="91" t="s">
        <v>57</v>
      </c>
      <c r="I576" s="5" t="s">
        <v>58</v>
      </c>
      <c r="J576" s="2" t="s">
        <v>59</v>
      </c>
      <c r="K576" s="6" t="s">
        <v>188</v>
      </c>
      <c r="L576" s="79" t="s">
        <v>2940</v>
      </c>
      <c r="M576" s="66"/>
      <c r="N576" s="10" t="s">
        <v>63</v>
      </c>
      <c r="O576" s="25" t="s">
        <v>2941</v>
      </c>
      <c r="P576" s="55" t="s">
        <v>88</v>
      </c>
      <c r="Q576" s="55" t="s">
        <v>2942</v>
      </c>
      <c r="R576" s="86" t="s">
        <v>2943</v>
      </c>
      <c r="S576" s="56">
        <v>44187</v>
      </c>
      <c r="T576" s="56">
        <v>44244</v>
      </c>
      <c r="U576" s="174" t="s">
        <v>66</v>
      </c>
      <c r="V576" s="178" t="s">
        <v>218</v>
      </c>
      <c r="W576" s="180"/>
      <c r="X576" s="146" t="s">
        <v>238</v>
      </c>
      <c r="Y576" s="146"/>
      <c r="Z576" s="146"/>
      <c r="AA576" s="88" t="s">
        <v>2944</v>
      </c>
      <c r="AB576" s="59">
        <v>44188</v>
      </c>
      <c r="AC576" s="6">
        <v>44246</v>
      </c>
      <c r="AD576" s="6" t="s">
        <v>70</v>
      </c>
      <c r="AE576" s="61"/>
      <c r="AF576" s="6"/>
      <c r="AG576" s="6"/>
      <c r="AH576" s="9"/>
      <c r="AI576" s="6"/>
      <c r="AJ576" s="63"/>
      <c r="AK576" s="63"/>
      <c r="AL576" s="62"/>
      <c r="AM576" s="62"/>
      <c r="AN576" s="62"/>
      <c r="AO576" s="62"/>
      <c r="AP576" s="62"/>
      <c r="AQ576" s="11"/>
      <c r="AR576" s="59"/>
      <c r="AS576" s="59"/>
      <c r="AT576" s="6"/>
      <c r="AU576" s="6"/>
      <c r="AV576" s="6"/>
      <c r="AW576" s="6"/>
      <c r="AX576" s="6"/>
      <c r="AY576" s="6"/>
      <c r="AZ576" s="64"/>
      <c r="BA576" s="6"/>
      <c r="BB576" s="6"/>
      <c r="BC576" s="65"/>
    </row>
    <row r="577" spans="1:55" ht="28.8" hidden="1">
      <c r="A577" s="52" t="str">
        <f t="shared" ca="1" si="41"/>
        <v>Ok</v>
      </c>
      <c r="B577" s="53" t="str">
        <f t="shared" si="42"/>
        <v>Ok</v>
      </c>
      <c r="C577" s="53" t="str">
        <f t="shared" ca="1" si="43"/>
        <v>Ok</v>
      </c>
      <c r="D577" s="54">
        <f t="shared" si="44"/>
        <v>44218</v>
      </c>
      <c r="E577" s="196"/>
      <c r="F577" s="130">
        <v>1789</v>
      </c>
      <c r="G577" s="32" t="s">
        <v>2945</v>
      </c>
      <c r="H577" s="91" t="s">
        <v>57</v>
      </c>
      <c r="I577" s="5" t="s">
        <v>58</v>
      </c>
      <c r="J577" s="2" t="s">
        <v>59</v>
      </c>
      <c r="K577" s="6" t="s">
        <v>545</v>
      </c>
      <c r="L577" s="79" t="s">
        <v>2946</v>
      </c>
      <c r="M577" s="66"/>
      <c r="N577" s="10" t="s">
        <v>63</v>
      </c>
      <c r="O577" s="25" t="s">
        <v>374</v>
      </c>
      <c r="P577" s="55" t="s">
        <v>165</v>
      </c>
      <c r="Q577" s="55" t="s">
        <v>2947</v>
      </c>
      <c r="R577" s="86" t="s">
        <v>2948</v>
      </c>
      <c r="S577" s="56">
        <v>44192</v>
      </c>
      <c r="T577" s="56">
        <v>44216</v>
      </c>
      <c r="U577" s="174" t="s">
        <v>66</v>
      </c>
      <c r="V577" s="178" t="s">
        <v>218</v>
      </c>
      <c r="W577" s="180"/>
      <c r="X577" s="146" t="s">
        <v>79</v>
      </c>
      <c r="Y577" s="146"/>
      <c r="Z577" s="146"/>
      <c r="AA577" s="88" t="s">
        <v>2949</v>
      </c>
      <c r="AB577" s="59">
        <v>44204</v>
      </c>
      <c r="AC577" s="6">
        <v>44218</v>
      </c>
      <c r="AD577" s="6" t="s">
        <v>70</v>
      </c>
      <c r="AE577" s="61"/>
      <c r="AF577" s="6"/>
      <c r="AG577" s="6"/>
      <c r="AH577" s="9"/>
      <c r="AI577" s="6"/>
      <c r="AJ577" s="63"/>
      <c r="AK577" s="63"/>
      <c r="AL577" s="62"/>
      <c r="AM577" s="62"/>
      <c r="AN577" s="62"/>
      <c r="AO577" s="62"/>
      <c r="AP577" s="62"/>
      <c r="AQ577" s="11"/>
      <c r="AR577" s="59"/>
      <c r="AS577" s="59"/>
      <c r="AT577" s="6"/>
      <c r="AU577" s="6"/>
      <c r="AV577" s="6"/>
      <c r="AW577" s="6"/>
      <c r="AX577" s="6"/>
      <c r="AY577" s="6"/>
      <c r="AZ577" s="64"/>
      <c r="BA577" s="6"/>
      <c r="BB577" s="6"/>
      <c r="BC577" s="65"/>
    </row>
    <row r="578" spans="1:55" ht="28.8" hidden="1">
      <c r="A578" s="52" t="str">
        <f t="shared" ca="1" si="41"/>
        <v>Ok</v>
      </c>
      <c r="B578" s="53" t="str">
        <f t="shared" si="42"/>
        <v>Ok</v>
      </c>
      <c r="C578" s="53" t="str">
        <f t="shared" ca="1" si="43"/>
        <v>Ok</v>
      </c>
      <c r="D578" s="54">
        <f t="shared" si="44"/>
        <v>44232</v>
      </c>
      <c r="E578" s="196"/>
      <c r="F578" s="130">
        <v>1791</v>
      </c>
      <c r="G578" s="32" t="s">
        <v>2950</v>
      </c>
      <c r="H578" s="91" t="s">
        <v>57</v>
      </c>
      <c r="I578" s="5" t="s">
        <v>58</v>
      </c>
      <c r="J578" s="2" t="s">
        <v>59</v>
      </c>
      <c r="K578" s="6" t="s">
        <v>210</v>
      </c>
      <c r="L578" s="79" t="s">
        <v>2951</v>
      </c>
      <c r="M578" s="66"/>
      <c r="N578" s="10" t="s">
        <v>63</v>
      </c>
      <c r="O578" s="25" t="s">
        <v>215</v>
      </c>
      <c r="P578" s="55" t="s">
        <v>65</v>
      </c>
      <c r="Q578" s="55" t="s">
        <v>2952</v>
      </c>
      <c r="R578" s="86" t="s">
        <v>2953</v>
      </c>
      <c r="S578" s="56">
        <v>44195</v>
      </c>
      <c r="T578" s="56">
        <v>44232</v>
      </c>
      <c r="U578" s="174" t="s">
        <v>66</v>
      </c>
      <c r="V578" s="178" t="s">
        <v>218</v>
      </c>
      <c r="W578" s="180"/>
      <c r="X578" s="146" t="s">
        <v>143</v>
      </c>
      <c r="Y578" s="146"/>
      <c r="Z578" s="146"/>
      <c r="AA578" s="88" t="s">
        <v>2954</v>
      </c>
      <c r="AB578" s="59">
        <v>44204</v>
      </c>
      <c r="AC578" s="6">
        <v>44232</v>
      </c>
      <c r="AD578" s="6" t="s">
        <v>70</v>
      </c>
      <c r="AE578" s="61"/>
      <c r="AF578" s="6"/>
      <c r="AG578" s="6"/>
      <c r="AH578" s="9"/>
      <c r="AI578" s="6"/>
      <c r="AJ578" s="63"/>
      <c r="AK578" s="63"/>
      <c r="AL578" s="62"/>
      <c r="AM578" s="62"/>
      <c r="AN578" s="62"/>
      <c r="AO578" s="62"/>
      <c r="AP578" s="62"/>
      <c r="AQ578" s="11"/>
      <c r="AR578" s="59"/>
      <c r="AS578" s="59"/>
      <c r="AT578" s="6"/>
      <c r="AU578" s="6"/>
      <c r="AV578" s="6"/>
      <c r="AW578" s="6"/>
      <c r="AX578" s="6"/>
      <c r="AY578" s="6"/>
      <c r="AZ578" s="64"/>
      <c r="BA578" s="6"/>
      <c r="BB578" s="6"/>
      <c r="BC578" s="65"/>
    </row>
    <row r="579" spans="1:55" ht="57.6" hidden="1">
      <c r="A579" s="52" t="str">
        <f t="shared" ca="1" si="41"/>
        <v>Ok</v>
      </c>
      <c r="B579" s="53" t="str">
        <f t="shared" si="42"/>
        <v>Ok</v>
      </c>
      <c r="C579" s="53" t="str">
        <f t="shared" ca="1" si="43"/>
        <v>Ok</v>
      </c>
      <c r="D579" s="54">
        <f t="shared" si="44"/>
        <v>44316</v>
      </c>
      <c r="E579" s="196"/>
      <c r="F579" s="130">
        <v>371</v>
      </c>
      <c r="G579" s="32" t="s">
        <v>1057</v>
      </c>
      <c r="H579" s="91" t="s">
        <v>57</v>
      </c>
      <c r="I579" s="5" t="s">
        <v>58</v>
      </c>
      <c r="J579" s="2" t="s">
        <v>59</v>
      </c>
      <c r="K579" s="6" t="s">
        <v>105</v>
      </c>
      <c r="L579" s="79" t="s">
        <v>1058</v>
      </c>
      <c r="M579" s="66"/>
      <c r="N579" s="10" t="s">
        <v>124</v>
      </c>
      <c r="O579" s="25" t="s">
        <v>103</v>
      </c>
      <c r="P579" s="55" t="s">
        <v>65</v>
      </c>
      <c r="Q579" s="55" t="s">
        <v>1059</v>
      </c>
      <c r="R579" s="86" t="s">
        <v>1060</v>
      </c>
      <c r="S579" s="56">
        <v>43236</v>
      </c>
      <c r="T579" s="56">
        <v>44259</v>
      </c>
      <c r="U579" s="174" t="s">
        <v>66</v>
      </c>
      <c r="V579" s="178" t="s">
        <v>67</v>
      </c>
      <c r="W579" s="180"/>
      <c r="X579" s="146" t="s">
        <v>143</v>
      </c>
      <c r="Y579" s="146"/>
      <c r="Z579" s="146"/>
      <c r="AA579" s="88" t="s">
        <v>1061</v>
      </c>
      <c r="AB579" s="59">
        <v>43237</v>
      </c>
      <c r="AC579" s="6">
        <v>44316</v>
      </c>
      <c r="AD579" s="6" t="s">
        <v>70</v>
      </c>
      <c r="AE579" s="61"/>
      <c r="AF579" s="6"/>
      <c r="AG579" s="6"/>
      <c r="AH579" s="9"/>
      <c r="AI579" s="6"/>
      <c r="AJ579" s="63"/>
      <c r="AK579" s="63"/>
      <c r="AL579" s="62"/>
      <c r="AM579" s="62"/>
      <c r="AN579" s="62"/>
      <c r="AO579" s="62"/>
      <c r="AP579" s="62"/>
      <c r="AQ579" s="11"/>
      <c r="AR579" s="59"/>
      <c r="AS579" s="59"/>
      <c r="AT579" s="6"/>
      <c r="AU579" s="6"/>
      <c r="AV579" s="6"/>
      <c r="AW579" s="6"/>
      <c r="AX579" s="6"/>
      <c r="AY579" s="6"/>
      <c r="AZ579" s="64"/>
      <c r="BA579" s="6"/>
      <c r="BB579" s="6"/>
      <c r="BC579" s="65"/>
    </row>
    <row r="580" spans="1:55" ht="115.2" hidden="1">
      <c r="A580" s="52" t="str">
        <f t="shared" ca="1" si="41"/>
        <v>Ok</v>
      </c>
      <c r="B580" s="53" t="str">
        <f t="shared" si="42"/>
        <v>Ok</v>
      </c>
      <c r="C580" s="53" t="str">
        <f t="shared" ca="1" si="43"/>
        <v>Ok</v>
      </c>
      <c r="D580" s="54">
        <f t="shared" si="44"/>
        <v>44218</v>
      </c>
      <c r="E580" s="196"/>
      <c r="F580" s="130">
        <v>1797</v>
      </c>
      <c r="G580" s="32" t="s">
        <v>2960</v>
      </c>
      <c r="H580" s="91" t="s">
        <v>57</v>
      </c>
      <c r="I580" s="5" t="s">
        <v>83</v>
      </c>
      <c r="J580" s="2" t="s">
        <v>84</v>
      </c>
      <c r="K580" s="6" t="s">
        <v>261</v>
      </c>
      <c r="L580" s="79" t="s">
        <v>2961</v>
      </c>
      <c r="M580" s="66"/>
      <c r="N580" s="10" t="s">
        <v>124</v>
      </c>
      <c r="O580" s="25" t="s">
        <v>2962</v>
      </c>
      <c r="P580" s="55" t="s">
        <v>88</v>
      </c>
      <c r="Q580" s="55" t="s">
        <v>2963</v>
      </c>
      <c r="R580" s="86" t="s">
        <v>2964</v>
      </c>
      <c r="S580" s="56">
        <v>44201</v>
      </c>
      <c r="T580" s="56">
        <v>44216</v>
      </c>
      <c r="U580" s="174" t="s">
        <v>66</v>
      </c>
      <c r="V580" s="178" t="s">
        <v>91</v>
      </c>
      <c r="W580" s="180" t="s">
        <v>92</v>
      </c>
      <c r="X580" s="146" t="s">
        <v>168</v>
      </c>
      <c r="Y580" s="146"/>
      <c r="Z580" s="146"/>
      <c r="AA580" s="88" t="s">
        <v>2965</v>
      </c>
      <c r="AB580" s="59">
        <v>44204</v>
      </c>
      <c r="AC580" s="6">
        <v>44218</v>
      </c>
      <c r="AD580" s="6" t="s">
        <v>70</v>
      </c>
      <c r="AE580" s="61"/>
      <c r="AF580" s="6"/>
      <c r="AG580" s="6"/>
      <c r="AH580" s="9"/>
      <c r="AI580" s="6"/>
      <c r="AJ580" s="63"/>
      <c r="AK580" s="63"/>
      <c r="AL580" s="62"/>
      <c r="AM580" s="62"/>
      <c r="AN580" s="62"/>
      <c r="AO580" s="62"/>
      <c r="AP580" s="62"/>
      <c r="AQ580" s="11"/>
      <c r="AR580" s="59"/>
      <c r="AS580" s="59"/>
      <c r="AT580" s="6"/>
      <c r="AU580" s="6"/>
      <c r="AV580" s="6"/>
      <c r="AW580" s="6"/>
      <c r="AX580" s="6"/>
      <c r="AY580" s="6"/>
      <c r="AZ580" s="64"/>
      <c r="BA580" s="6"/>
      <c r="BB580" s="6"/>
      <c r="BC580" s="65"/>
    </row>
    <row r="581" spans="1:55" ht="43.2" hidden="1">
      <c r="A581" s="52" t="str">
        <f t="shared" ca="1" si="41"/>
        <v>Ok</v>
      </c>
      <c r="B581" s="53" t="str">
        <f t="shared" si="42"/>
        <v>Ok</v>
      </c>
      <c r="C581" s="53" t="str">
        <f t="shared" ca="1" si="43"/>
        <v>Ok</v>
      </c>
      <c r="D581" s="54">
        <f t="shared" si="44"/>
        <v>44218</v>
      </c>
      <c r="E581" s="196"/>
      <c r="F581" s="130">
        <v>1801</v>
      </c>
      <c r="G581" s="32" t="s">
        <v>2966</v>
      </c>
      <c r="H581" s="91" t="s">
        <v>57</v>
      </c>
      <c r="I581" s="5" t="s">
        <v>58</v>
      </c>
      <c r="J581" s="2" t="s">
        <v>59</v>
      </c>
      <c r="K581" s="6" t="s">
        <v>105</v>
      </c>
      <c r="L581" s="79" t="s">
        <v>2967</v>
      </c>
      <c r="M581" s="66"/>
      <c r="N581" s="10" t="s">
        <v>124</v>
      </c>
      <c r="O581" s="25" t="s">
        <v>2968</v>
      </c>
      <c r="P581" s="55" t="s">
        <v>165</v>
      </c>
      <c r="Q581" s="55" t="s">
        <v>2969</v>
      </c>
      <c r="R581" s="86" t="s">
        <v>2970</v>
      </c>
      <c r="S581" s="56">
        <v>44204</v>
      </c>
      <c r="T581" s="56">
        <v>44215</v>
      </c>
      <c r="U581" s="174" t="s">
        <v>66</v>
      </c>
      <c r="V581" s="178" t="s">
        <v>218</v>
      </c>
      <c r="W581" s="180"/>
      <c r="X581" s="146" t="s">
        <v>168</v>
      </c>
      <c r="Y581" s="146"/>
      <c r="Z581" s="146"/>
      <c r="AA581" s="88" t="s">
        <v>2971</v>
      </c>
      <c r="AB581" s="59">
        <v>44210</v>
      </c>
      <c r="AC581" s="6">
        <v>44218</v>
      </c>
      <c r="AD581" s="6" t="s">
        <v>70</v>
      </c>
      <c r="AE581" s="61"/>
      <c r="AF581" s="6"/>
      <c r="AG581" s="6"/>
      <c r="AH581" s="9"/>
      <c r="AI581" s="6"/>
      <c r="AJ581" s="63"/>
      <c r="AK581" s="63"/>
      <c r="AL581" s="62"/>
      <c r="AM581" s="62"/>
      <c r="AN581" s="62"/>
      <c r="AO581" s="62"/>
      <c r="AP581" s="62"/>
      <c r="AQ581" s="11"/>
      <c r="AR581" s="59"/>
      <c r="AS581" s="59"/>
      <c r="AT581" s="6"/>
      <c r="AU581" s="6"/>
      <c r="AV581" s="6"/>
      <c r="AW581" s="6"/>
      <c r="AX581" s="6"/>
      <c r="AY581" s="6"/>
      <c r="AZ581" s="64"/>
      <c r="BA581" s="6"/>
      <c r="BB581" s="6"/>
      <c r="BC581" s="65"/>
    </row>
    <row r="582" spans="1:55" ht="28.8" hidden="1">
      <c r="A582" s="52" t="str">
        <f t="shared" ca="1" si="41"/>
        <v>Ok</v>
      </c>
      <c r="B582" s="53" t="str">
        <f t="shared" si="42"/>
        <v>Ok</v>
      </c>
      <c r="C582" s="53" t="str">
        <f t="shared" ca="1" si="43"/>
        <v>Ok</v>
      </c>
      <c r="D582" s="54">
        <f t="shared" si="44"/>
        <v>44218</v>
      </c>
      <c r="E582" s="196"/>
      <c r="F582" s="130">
        <v>1802</v>
      </c>
      <c r="G582" s="32" t="s">
        <v>2972</v>
      </c>
      <c r="H582" s="91" t="s">
        <v>57</v>
      </c>
      <c r="I582" s="5" t="s">
        <v>58</v>
      </c>
      <c r="J582" s="2" t="s">
        <v>59</v>
      </c>
      <c r="K582" s="6" t="s">
        <v>74</v>
      </c>
      <c r="L582" s="79" t="s">
        <v>2973</v>
      </c>
      <c r="M582" s="66"/>
      <c r="N582" s="10" t="s">
        <v>124</v>
      </c>
      <c r="O582" s="25" t="s">
        <v>2968</v>
      </c>
      <c r="P582" s="55" t="s">
        <v>165</v>
      </c>
      <c r="Q582" s="55" t="s">
        <v>2969</v>
      </c>
      <c r="R582" s="86" t="s">
        <v>2970</v>
      </c>
      <c r="S582" s="56">
        <v>44204</v>
      </c>
      <c r="T582" s="56">
        <v>44215</v>
      </c>
      <c r="U582" s="174" t="s">
        <v>66</v>
      </c>
      <c r="V582" s="178" t="s">
        <v>218</v>
      </c>
      <c r="W582" s="180"/>
      <c r="X582" s="146" t="s">
        <v>143</v>
      </c>
      <c r="Y582" s="146"/>
      <c r="Z582" s="146"/>
      <c r="AA582" s="88" t="s">
        <v>2974</v>
      </c>
      <c r="AB582" s="59">
        <v>44210</v>
      </c>
      <c r="AC582" s="6">
        <v>44218</v>
      </c>
      <c r="AD582" s="6" t="s">
        <v>70</v>
      </c>
      <c r="AE582" s="61"/>
      <c r="AF582" s="6"/>
      <c r="AG582" s="6"/>
      <c r="AH582" s="9"/>
      <c r="AI582" s="6"/>
      <c r="AJ582" s="63"/>
      <c r="AK582" s="63"/>
      <c r="AL582" s="62"/>
      <c r="AM582" s="62"/>
      <c r="AN582" s="62"/>
      <c r="AO582" s="62"/>
      <c r="AP582" s="62"/>
      <c r="AQ582" s="11"/>
      <c r="AR582" s="59"/>
      <c r="AS582" s="59"/>
      <c r="AT582" s="6"/>
      <c r="AU582" s="6"/>
      <c r="AV582" s="6"/>
      <c r="AW582" s="6"/>
      <c r="AX582" s="6"/>
      <c r="AY582" s="6"/>
      <c r="AZ582" s="64"/>
      <c r="BA582" s="6"/>
      <c r="BB582" s="6"/>
      <c r="BC582" s="65"/>
    </row>
    <row r="583" spans="1:55" ht="28.8" hidden="1">
      <c r="A583" s="52" t="str">
        <f t="shared" ref="A583:A646" ca="1" si="45">IF(OR(S583&lt;$B$1,S583&gt;=TODAY()),"Fuori Range","Ok")</f>
        <v>Ok</v>
      </c>
      <c r="B583" s="53" t="str">
        <f t="shared" ref="B583:B646" si="46">IF(AND(AB583&lt;S583,AB583&lt;&gt;""),"Fuori Range",IF(AND(AB583&gt;AC583,AC583&lt;&gt;""),"Sup ITM",IF(AND(AC583&lt;&gt;"",AB583=""),"Assente","Ok")))</f>
        <v>Ok</v>
      </c>
      <c r="C583" s="53" t="str">
        <f t="shared" ref="C583:C646" ca="1" si="47">IF(AND(AC583&lt;AB583,AC583&lt;&gt;""),"Inf Avvio",IF(AC583&gt;TODAY(),"Errore","Ok"))</f>
        <v>Ok</v>
      </c>
      <c r="D583" s="54">
        <f t="shared" ref="D583:D646" si="48">MAX(AC583,AH583,AL583)</f>
        <v>44218</v>
      </c>
      <c r="E583" s="196"/>
      <c r="F583" s="130">
        <v>1803</v>
      </c>
      <c r="G583" s="32" t="s">
        <v>2975</v>
      </c>
      <c r="H583" s="91" t="s">
        <v>57</v>
      </c>
      <c r="I583" s="5" t="s">
        <v>58</v>
      </c>
      <c r="J583" s="2" t="s">
        <v>59</v>
      </c>
      <c r="K583" s="6" t="s">
        <v>74</v>
      </c>
      <c r="L583" s="79" t="s">
        <v>2976</v>
      </c>
      <c r="M583" s="66"/>
      <c r="N583" s="10" t="s">
        <v>124</v>
      </c>
      <c r="O583" s="25" t="s">
        <v>2968</v>
      </c>
      <c r="P583" s="55" t="s">
        <v>165</v>
      </c>
      <c r="Q583" s="55" t="s">
        <v>2969</v>
      </c>
      <c r="R583" s="86" t="s">
        <v>2970</v>
      </c>
      <c r="S583" s="56">
        <v>44204</v>
      </c>
      <c r="T583" s="56">
        <v>44215</v>
      </c>
      <c r="U583" s="174" t="s">
        <v>66</v>
      </c>
      <c r="V583" s="178" t="s">
        <v>218</v>
      </c>
      <c r="W583" s="180"/>
      <c r="X583" s="146" t="s">
        <v>143</v>
      </c>
      <c r="Y583" s="146"/>
      <c r="Z583" s="146"/>
      <c r="AA583" s="88" t="s">
        <v>2977</v>
      </c>
      <c r="AB583" s="59">
        <v>44210</v>
      </c>
      <c r="AC583" s="6">
        <v>44218</v>
      </c>
      <c r="AD583" s="6" t="s">
        <v>70</v>
      </c>
      <c r="AE583" s="61"/>
      <c r="AF583" s="6"/>
      <c r="AG583" s="6"/>
      <c r="AH583" s="9"/>
      <c r="AI583" s="6"/>
      <c r="AJ583" s="63"/>
      <c r="AK583" s="63"/>
      <c r="AL583" s="62"/>
      <c r="AM583" s="62"/>
      <c r="AN583" s="62"/>
      <c r="AO583" s="62"/>
      <c r="AP583" s="62"/>
      <c r="AQ583" s="11"/>
      <c r="AR583" s="59"/>
      <c r="AS583" s="59"/>
      <c r="AT583" s="6"/>
      <c r="AU583" s="6"/>
      <c r="AV583" s="6"/>
      <c r="AW583" s="6"/>
      <c r="AX583" s="6"/>
      <c r="AY583" s="6"/>
      <c r="AZ583" s="64"/>
      <c r="BA583" s="6"/>
      <c r="BB583" s="6"/>
      <c r="BC583" s="65"/>
    </row>
    <row r="584" spans="1:55" ht="273.60000000000002" hidden="1">
      <c r="A584" s="52" t="str">
        <f t="shared" ca="1" si="45"/>
        <v>Ok</v>
      </c>
      <c r="B584" s="53" t="str">
        <f t="shared" si="46"/>
        <v>Ok</v>
      </c>
      <c r="C584" s="53" t="str">
        <f t="shared" ca="1" si="47"/>
        <v>Ok</v>
      </c>
      <c r="D584" s="54">
        <f t="shared" si="48"/>
        <v>45306</v>
      </c>
      <c r="E584" s="196"/>
      <c r="F584" s="131">
        <v>447</v>
      </c>
      <c r="G584" s="33" t="s">
        <v>1156</v>
      </c>
      <c r="H584" s="139" t="s">
        <v>57</v>
      </c>
      <c r="I584" s="19" t="s">
        <v>58</v>
      </c>
      <c r="J584" s="201" t="s">
        <v>59</v>
      </c>
      <c r="K584" s="67" t="s">
        <v>210</v>
      </c>
      <c r="L584" s="127" t="s">
        <v>6198</v>
      </c>
      <c r="M584" s="68"/>
      <c r="N584" s="140" t="s">
        <v>63</v>
      </c>
      <c r="O584" s="76" t="s">
        <v>97</v>
      </c>
      <c r="P584" s="77" t="s">
        <v>97</v>
      </c>
      <c r="Q584" s="77" t="s">
        <v>1157</v>
      </c>
      <c r="R584" s="204" t="s">
        <v>1158</v>
      </c>
      <c r="S584" s="69">
        <v>43273</v>
      </c>
      <c r="T584" s="69">
        <v>45306</v>
      </c>
      <c r="U584" s="175" t="s">
        <v>100</v>
      </c>
      <c r="V584" s="197" t="s">
        <v>218</v>
      </c>
      <c r="W584" s="181"/>
      <c r="X584" s="147" t="s">
        <v>101</v>
      </c>
      <c r="Y584" s="147"/>
      <c r="Z584" s="147"/>
      <c r="AA584" s="89" t="s">
        <v>6354</v>
      </c>
      <c r="AB584" s="70">
        <v>43279</v>
      </c>
      <c r="AC584" s="67">
        <v>45306</v>
      </c>
      <c r="AD584" s="67" t="s">
        <v>70</v>
      </c>
      <c r="AE584" s="71" t="s">
        <v>1159</v>
      </c>
      <c r="AF584" s="67" t="s">
        <v>296</v>
      </c>
      <c r="AG584" s="67" t="s">
        <v>114</v>
      </c>
      <c r="AH584" s="67" t="s">
        <v>114</v>
      </c>
      <c r="AI584" s="67">
        <v>43787</v>
      </c>
      <c r="AJ584" s="73">
        <v>43791</v>
      </c>
      <c r="AK584" s="421">
        <v>4</v>
      </c>
      <c r="AL584" s="67">
        <v>43859</v>
      </c>
      <c r="AM584" s="72" t="s">
        <v>117</v>
      </c>
      <c r="AN584" s="72" t="s">
        <v>117</v>
      </c>
      <c r="AO584" s="72">
        <v>43865</v>
      </c>
      <c r="AP584" s="72" t="s">
        <v>117</v>
      </c>
      <c r="AQ584" s="142" t="s">
        <v>1160</v>
      </c>
      <c r="AR584" s="422">
        <v>43865</v>
      </c>
      <c r="AS584" s="422">
        <v>43917</v>
      </c>
      <c r="AT584" s="67" t="s">
        <v>613</v>
      </c>
      <c r="AU584" s="67" t="s">
        <v>613</v>
      </c>
      <c r="AV584" s="67" t="s">
        <v>613</v>
      </c>
      <c r="AW584" s="67" t="s">
        <v>613</v>
      </c>
      <c r="AX584" s="67" t="s">
        <v>613</v>
      </c>
      <c r="AY584" s="67" t="s">
        <v>613</v>
      </c>
      <c r="AZ584" s="73" t="s">
        <v>613</v>
      </c>
      <c r="BA584" s="412">
        <v>2200000</v>
      </c>
      <c r="BB584" s="412">
        <v>2200000</v>
      </c>
      <c r="BC584" s="75" t="s">
        <v>114</v>
      </c>
    </row>
    <row r="585" spans="1:55" ht="158.4" hidden="1">
      <c r="A585" s="52" t="str">
        <f t="shared" ca="1" si="45"/>
        <v>Ok</v>
      </c>
      <c r="B585" s="53" t="str">
        <f t="shared" si="46"/>
        <v>Ok</v>
      </c>
      <c r="C585" s="53" t="str">
        <f t="shared" ca="1" si="47"/>
        <v>Ok</v>
      </c>
      <c r="D585" s="54">
        <f t="shared" si="48"/>
        <v>44620</v>
      </c>
      <c r="E585" s="196"/>
      <c r="F585" s="130">
        <v>1807</v>
      </c>
      <c r="G585" s="32" t="s">
        <v>2983</v>
      </c>
      <c r="H585" s="91" t="s">
        <v>159</v>
      </c>
      <c r="I585" s="5" t="s">
        <v>396</v>
      </c>
      <c r="J585" s="2" t="s">
        <v>161</v>
      </c>
      <c r="K585" s="6" t="s">
        <v>74</v>
      </c>
      <c r="L585" s="79" t="s">
        <v>2984</v>
      </c>
      <c r="M585" s="66"/>
      <c r="N585" s="10" t="s">
        <v>63</v>
      </c>
      <c r="O585" s="25" t="s">
        <v>97</v>
      </c>
      <c r="P585" s="55" t="s">
        <v>97</v>
      </c>
      <c r="Q585" s="55" t="s">
        <v>2985</v>
      </c>
      <c r="R585" s="86" t="s">
        <v>2986</v>
      </c>
      <c r="S585" s="56">
        <v>44208</v>
      </c>
      <c r="T585" s="56">
        <v>44617</v>
      </c>
      <c r="U585" s="174" t="s">
        <v>66</v>
      </c>
      <c r="V585" s="178" t="s">
        <v>218</v>
      </c>
      <c r="W585" s="180"/>
      <c r="X585" s="146" t="s">
        <v>365</v>
      </c>
      <c r="Y585" s="146"/>
      <c r="Z585" s="146"/>
      <c r="AA585" s="88" t="s">
        <v>2987</v>
      </c>
      <c r="AB585" s="59">
        <v>44210</v>
      </c>
      <c r="AC585" s="6">
        <v>44620</v>
      </c>
      <c r="AD585" s="67" t="s">
        <v>70</v>
      </c>
      <c r="AE585" s="61"/>
      <c r="AF585" s="6"/>
      <c r="AG585" s="6"/>
      <c r="AH585" s="9"/>
      <c r="AI585" s="6"/>
      <c r="AJ585" s="63"/>
      <c r="AK585" s="63"/>
      <c r="AL585" s="62"/>
      <c r="AM585" s="62"/>
      <c r="AN585" s="62"/>
      <c r="AO585" s="62"/>
      <c r="AP585" s="62"/>
      <c r="AQ585" s="11"/>
      <c r="AR585" s="59"/>
      <c r="AS585" s="59"/>
      <c r="AT585" s="6"/>
      <c r="AU585" s="6"/>
      <c r="AV585" s="6"/>
      <c r="AW585" s="6"/>
      <c r="AX585" s="6"/>
      <c r="AY585" s="6"/>
      <c r="AZ585" s="64"/>
      <c r="BA585" s="6"/>
      <c r="BB585" s="6"/>
      <c r="BC585" s="65"/>
    </row>
    <row r="586" spans="1:55" ht="72" hidden="1">
      <c r="A586" s="52" t="str">
        <f t="shared" ca="1" si="45"/>
        <v>Ok</v>
      </c>
      <c r="B586" s="53" t="str">
        <f t="shared" si="46"/>
        <v>Ok</v>
      </c>
      <c r="C586" s="53" t="str">
        <f t="shared" ca="1" si="47"/>
        <v>Ok</v>
      </c>
      <c r="D586" s="54">
        <f t="shared" si="48"/>
        <v>44218</v>
      </c>
      <c r="E586" s="196"/>
      <c r="F586" s="130">
        <v>1808</v>
      </c>
      <c r="G586" s="32" t="s">
        <v>2988</v>
      </c>
      <c r="H586" s="91" t="s">
        <v>57</v>
      </c>
      <c r="I586" s="5" t="s">
        <v>83</v>
      </c>
      <c r="J586" s="2" t="s">
        <v>84</v>
      </c>
      <c r="K586" s="6" t="s">
        <v>105</v>
      </c>
      <c r="L586" s="79" t="s">
        <v>2989</v>
      </c>
      <c r="M586" s="66"/>
      <c r="N586" s="10" t="s">
        <v>124</v>
      </c>
      <c r="O586" s="25" t="s">
        <v>2990</v>
      </c>
      <c r="P586" s="55" t="s">
        <v>88</v>
      </c>
      <c r="Q586" s="55" t="s">
        <v>2991</v>
      </c>
      <c r="R586" s="86" t="s">
        <v>2992</v>
      </c>
      <c r="S586" s="56">
        <v>44208</v>
      </c>
      <c r="T586" s="56">
        <v>44216</v>
      </c>
      <c r="U586" s="174" t="s">
        <v>66</v>
      </c>
      <c r="V586" s="178" t="s">
        <v>91</v>
      </c>
      <c r="W586" s="180" t="s">
        <v>92</v>
      </c>
      <c r="X586" s="146" t="s">
        <v>143</v>
      </c>
      <c r="Y586" s="146"/>
      <c r="Z586" s="146"/>
      <c r="AA586" s="88"/>
      <c r="AB586" s="59">
        <v>44210</v>
      </c>
      <c r="AC586" s="6">
        <v>44218</v>
      </c>
      <c r="AD586" s="6" t="s">
        <v>70</v>
      </c>
      <c r="AE586" s="61"/>
      <c r="AF586" s="6"/>
      <c r="AG586" s="6"/>
      <c r="AH586" s="9"/>
      <c r="AI586" s="6"/>
      <c r="AJ586" s="63"/>
      <c r="AK586" s="63"/>
      <c r="AL586" s="62"/>
      <c r="AM586" s="62"/>
      <c r="AN586" s="62"/>
      <c r="AO586" s="62"/>
      <c r="AP586" s="62"/>
      <c r="AQ586" s="11"/>
      <c r="AR586" s="59"/>
      <c r="AS586" s="59"/>
      <c r="AT586" s="6"/>
      <c r="AU586" s="6"/>
      <c r="AV586" s="6"/>
      <c r="AW586" s="6"/>
      <c r="AX586" s="6"/>
      <c r="AY586" s="6"/>
      <c r="AZ586" s="64"/>
      <c r="BA586" s="6"/>
      <c r="BB586" s="6"/>
      <c r="BC586" s="65"/>
    </row>
    <row r="587" spans="1:55" ht="28.8" hidden="1">
      <c r="A587" s="52" t="str">
        <f t="shared" ca="1" si="45"/>
        <v>Ok</v>
      </c>
      <c r="B587" s="53" t="str">
        <f t="shared" si="46"/>
        <v>Ok</v>
      </c>
      <c r="C587" s="53" t="str">
        <f t="shared" ca="1" si="47"/>
        <v>Ok</v>
      </c>
      <c r="D587" s="54">
        <f t="shared" si="48"/>
        <v>44316</v>
      </c>
      <c r="E587" s="196"/>
      <c r="F587" s="130">
        <v>490</v>
      </c>
      <c r="G587" s="32" t="s">
        <v>1192</v>
      </c>
      <c r="H587" s="91" t="s">
        <v>57</v>
      </c>
      <c r="I587" s="5" t="s">
        <v>58</v>
      </c>
      <c r="J587" s="2" t="s">
        <v>59</v>
      </c>
      <c r="K587" s="6" t="s">
        <v>105</v>
      </c>
      <c r="L587" s="79" t="s">
        <v>1193</v>
      </c>
      <c r="M587" s="66"/>
      <c r="N587" s="10" t="s">
        <v>63</v>
      </c>
      <c r="O587" s="25" t="s">
        <v>1194</v>
      </c>
      <c r="P587" s="55" t="s">
        <v>245</v>
      </c>
      <c r="Q587" s="55" t="s">
        <v>1195</v>
      </c>
      <c r="R587" s="86" t="s">
        <v>1196</v>
      </c>
      <c r="S587" s="56">
        <v>43300</v>
      </c>
      <c r="T587" s="56">
        <v>44313</v>
      </c>
      <c r="U587" s="174" t="s">
        <v>66</v>
      </c>
      <c r="V587" s="178" t="s">
        <v>67</v>
      </c>
      <c r="W587" s="180"/>
      <c r="X587" s="146" t="s">
        <v>156</v>
      </c>
      <c r="Y587" s="146"/>
      <c r="Z587" s="146"/>
      <c r="AA587" s="88" t="s">
        <v>1197</v>
      </c>
      <c r="AB587" s="59">
        <v>43300</v>
      </c>
      <c r="AC587" s="6">
        <v>44316</v>
      </c>
      <c r="AD587" s="6" t="s">
        <v>70</v>
      </c>
      <c r="AE587" s="61"/>
      <c r="AF587" s="6"/>
      <c r="AG587" s="6"/>
      <c r="AH587" s="9"/>
      <c r="AI587" s="6"/>
      <c r="AJ587" s="63"/>
      <c r="AK587" s="63"/>
      <c r="AL587" s="62"/>
      <c r="AM587" s="62"/>
      <c r="AN587" s="62"/>
      <c r="AO587" s="62"/>
      <c r="AP587" s="62"/>
      <c r="AQ587" s="11"/>
      <c r="AR587" s="59"/>
      <c r="AS587" s="59"/>
      <c r="AT587" s="6"/>
      <c r="AU587" s="6"/>
      <c r="AV587" s="6"/>
      <c r="AW587" s="6"/>
      <c r="AX587" s="6"/>
      <c r="AY587" s="6"/>
      <c r="AZ587" s="64"/>
      <c r="BA587" s="6"/>
      <c r="BB587" s="6"/>
      <c r="BC587" s="65"/>
    </row>
    <row r="588" spans="1:55" ht="28.8" hidden="1">
      <c r="A588" s="52" t="str">
        <f t="shared" ca="1" si="45"/>
        <v>Ok</v>
      </c>
      <c r="B588" s="53" t="str">
        <f t="shared" si="46"/>
        <v>Ok</v>
      </c>
      <c r="C588" s="53" t="str">
        <f t="shared" ca="1" si="47"/>
        <v>Ok</v>
      </c>
      <c r="D588" s="54">
        <f t="shared" si="48"/>
        <v>44225</v>
      </c>
      <c r="E588" s="196"/>
      <c r="F588" s="130">
        <v>1814</v>
      </c>
      <c r="G588" s="32" t="s">
        <v>2995</v>
      </c>
      <c r="H588" s="91" t="s">
        <v>57</v>
      </c>
      <c r="I588" s="5" t="s">
        <v>697</v>
      </c>
      <c r="J588" s="2" t="s">
        <v>59</v>
      </c>
      <c r="K588" s="6" t="s">
        <v>105</v>
      </c>
      <c r="L588" s="79" t="s">
        <v>2996</v>
      </c>
      <c r="M588" s="66"/>
      <c r="N588" s="10" t="s">
        <v>124</v>
      </c>
      <c r="O588" s="25" t="s">
        <v>97</v>
      </c>
      <c r="P588" s="55" t="s">
        <v>97</v>
      </c>
      <c r="Q588" s="55" t="s">
        <v>2997</v>
      </c>
      <c r="R588" s="86" t="s">
        <v>2998</v>
      </c>
      <c r="S588" s="56">
        <v>44215</v>
      </c>
      <c r="T588" s="56">
        <v>44223</v>
      </c>
      <c r="U588" s="174" t="s">
        <v>66</v>
      </c>
      <c r="V588" s="178" t="s">
        <v>218</v>
      </c>
      <c r="W588" s="180"/>
      <c r="X588" s="146" t="s">
        <v>143</v>
      </c>
      <c r="Y588" s="146"/>
      <c r="Z588" s="146"/>
      <c r="AA588" s="88" t="s">
        <v>2999</v>
      </c>
      <c r="AB588" s="59">
        <v>44218</v>
      </c>
      <c r="AC588" s="6">
        <v>44225</v>
      </c>
      <c r="AD588" s="6" t="s">
        <v>70</v>
      </c>
      <c r="AE588" s="61"/>
      <c r="AF588" s="6"/>
      <c r="AG588" s="6"/>
      <c r="AH588" s="9"/>
      <c r="AI588" s="6"/>
      <c r="AJ588" s="63"/>
      <c r="AK588" s="63"/>
      <c r="AL588" s="62"/>
      <c r="AM588" s="62"/>
      <c r="AN588" s="62"/>
      <c r="AO588" s="62"/>
      <c r="AP588" s="62"/>
      <c r="AQ588" s="11"/>
      <c r="AR588" s="59"/>
      <c r="AS588" s="59"/>
      <c r="AT588" s="6"/>
      <c r="AU588" s="6"/>
      <c r="AV588" s="6"/>
      <c r="AW588" s="6"/>
      <c r="AX588" s="6"/>
      <c r="AY588" s="6"/>
      <c r="AZ588" s="64"/>
      <c r="BA588" s="6"/>
      <c r="BB588" s="6"/>
      <c r="BC588" s="65"/>
    </row>
    <row r="589" spans="1:55" ht="28.8" hidden="1">
      <c r="A589" s="52" t="str">
        <f t="shared" ca="1" si="45"/>
        <v>Ok</v>
      </c>
      <c r="B589" s="53" t="str">
        <f t="shared" si="46"/>
        <v>Ok</v>
      </c>
      <c r="C589" s="53" t="str">
        <f t="shared" ca="1" si="47"/>
        <v>Ok</v>
      </c>
      <c r="D589" s="54">
        <f t="shared" si="48"/>
        <v>44232</v>
      </c>
      <c r="E589" s="196"/>
      <c r="F589" s="130">
        <v>1815</v>
      </c>
      <c r="G589" s="32" t="s">
        <v>3000</v>
      </c>
      <c r="H589" s="91" t="s">
        <v>57</v>
      </c>
      <c r="I589" s="5" t="s">
        <v>3001</v>
      </c>
      <c r="J589" s="2" t="s">
        <v>73</v>
      </c>
      <c r="K589" s="6" t="s">
        <v>105</v>
      </c>
      <c r="L589" s="79" t="s">
        <v>3002</v>
      </c>
      <c r="M589" s="66"/>
      <c r="N589" s="10" t="s">
        <v>124</v>
      </c>
      <c r="O589" s="25" t="s">
        <v>97</v>
      </c>
      <c r="P589" s="55" t="s">
        <v>97</v>
      </c>
      <c r="Q589" s="55" t="s">
        <v>3003</v>
      </c>
      <c r="R589" s="86" t="s">
        <v>3004</v>
      </c>
      <c r="S589" s="56">
        <v>44215</v>
      </c>
      <c r="T589" s="56">
        <v>44228</v>
      </c>
      <c r="U589" s="174" t="s">
        <v>66</v>
      </c>
      <c r="V589" s="178" t="s">
        <v>218</v>
      </c>
      <c r="W589" s="180"/>
      <c r="X589" s="146" t="s">
        <v>143</v>
      </c>
      <c r="Y589" s="146"/>
      <c r="Z589" s="146"/>
      <c r="AA589" s="88" t="s">
        <v>3005</v>
      </c>
      <c r="AB589" s="59">
        <v>44218</v>
      </c>
      <c r="AC589" s="6">
        <v>44232</v>
      </c>
      <c r="AD589" s="6" t="s">
        <v>70</v>
      </c>
      <c r="AE589" s="61"/>
      <c r="AF589" s="6"/>
      <c r="AG589" s="6"/>
      <c r="AH589" s="9"/>
      <c r="AI589" s="6"/>
      <c r="AJ589" s="63"/>
      <c r="AK589" s="63"/>
      <c r="AL589" s="62"/>
      <c r="AM589" s="62"/>
      <c r="AN589" s="62"/>
      <c r="AO589" s="62"/>
      <c r="AP589" s="62"/>
      <c r="AQ589" s="11"/>
      <c r="AR589" s="59"/>
      <c r="AS589" s="59"/>
      <c r="AT589" s="6"/>
      <c r="AU589" s="6"/>
      <c r="AV589" s="6"/>
      <c r="AW589" s="6"/>
      <c r="AX589" s="6"/>
      <c r="AY589" s="6"/>
      <c r="AZ589" s="64"/>
      <c r="BA589" s="6"/>
      <c r="BB589" s="6"/>
      <c r="BC589" s="65"/>
    </row>
    <row r="590" spans="1:55" ht="28.8" hidden="1">
      <c r="A590" s="52" t="str">
        <f t="shared" ca="1" si="45"/>
        <v>Ok</v>
      </c>
      <c r="B590" s="53" t="str">
        <f t="shared" si="46"/>
        <v>Ok</v>
      </c>
      <c r="C590" s="53" t="str">
        <f t="shared" ca="1" si="47"/>
        <v>Ok</v>
      </c>
      <c r="D590" s="54">
        <f t="shared" si="48"/>
        <v>44232</v>
      </c>
      <c r="E590" s="196"/>
      <c r="F590" s="130">
        <v>1816</v>
      </c>
      <c r="G590" s="32" t="s">
        <v>3006</v>
      </c>
      <c r="H590" s="91" t="s">
        <v>57</v>
      </c>
      <c r="I590" s="5" t="s">
        <v>58</v>
      </c>
      <c r="J590" s="2" t="s">
        <v>59</v>
      </c>
      <c r="K590" s="6" t="s">
        <v>105</v>
      </c>
      <c r="L590" s="79" t="s">
        <v>3007</v>
      </c>
      <c r="M590" s="66"/>
      <c r="N590" s="10" t="s">
        <v>124</v>
      </c>
      <c r="O590" s="25" t="s">
        <v>97</v>
      </c>
      <c r="P590" s="55" t="s">
        <v>97</v>
      </c>
      <c r="Q590" s="55" t="s">
        <v>3008</v>
      </c>
      <c r="R590" s="86" t="s">
        <v>3009</v>
      </c>
      <c r="S590" s="56">
        <v>44216</v>
      </c>
      <c r="T590" s="56">
        <v>44231</v>
      </c>
      <c r="U590" s="174" t="s">
        <v>66</v>
      </c>
      <c r="V590" s="178" t="s">
        <v>218</v>
      </c>
      <c r="W590" s="180"/>
      <c r="X590" s="146" t="s">
        <v>168</v>
      </c>
      <c r="Y590" s="146"/>
      <c r="Z590" s="146"/>
      <c r="AA590" s="88" t="s">
        <v>3010</v>
      </c>
      <c r="AB590" s="59">
        <v>44218</v>
      </c>
      <c r="AC590" s="6">
        <v>44232</v>
      </c>
      <c r="AD590" s="6" t="s">
        <v>70</v>
      </c>
      <c r="AE590" s="61"/>
      <c r="AF590" s="6"/>
      <c r="AG590" s="6"/>
      <c r="AH590" s="9"/>
      <c r="AI590" s="6"/>
      <c r="AJ590" s="63"/>
      <c r="AK590" s="63"/>
      <c r="AL590" s="62"/>
      <c r="AM590" s="62"/>
      <c r="AN590" s="62"/>
      <c r="AO590" s="62"/>
      <c r="AP590" s="62"/>
      <c r="AQ590" s="11"/>
      <c r="AR590" s="59"/>
      <c r="AS590" s="59"/>
      <c r="AT590" s="6"/>
      <c r="AU590" s="6"/>
      <c r="AV590" s="6"/>
      <c r="AW590" s="6"/>
      <c r="AX590" s="6"/>
      <c r="AY590" s="6"/>
      <c r="AZ590" s="64"/>
      <c r="BA590" s="6"/>
      <c r="BB590" s="6"/>
      <c r="BC590" s="65"/>
    </row>
    <row r="591" spans="1:55" ht="28.8" hidden="1">
      <c r="A591" s="52" t="str">
        <f t="shared" ca="1" si="45"/>
        <v>Ok</v>
      </c>
      <c r="B591" s="53" t="str">
        <f t="shared" si="46"/>
        <v>Ok</v>
      </c>
      <c r="C591" s="53" t="str">
        <f t="shared" ca="1" si="47"/>
        <v>Ok</v>
      </c>
      <c r="D591" s="54">
        <f t="shared" si="48"/>
        <v>44225</v>
      </c>
      <c r="E591" s="196"/>
      <c r="F591" s="130">
        <v>1817</v>
      </c>
      <c r="G591" s="32" t="s">
        <v>3011</v>
      </c>
      <c r="H591" s="91" t="s">
        <v>57</v>
      </c>
      <c r="I591" s="5" t="s">
        <v>3012</v>
      </c>
      <c r="J591" s="2" t="s">
        <v>122</v>
      </c>
      <c r="K591" s="6" t="s">
        <v>210</v>
      </c>
      <c r="L591" s="79" t="s">
        <v>3013</v>
      </c>
      <c r="M591" s="66"/>
      <c r="N591" s="10" t="s">
        <v>63</v>
      </c>
      <c r="O591" s="25" t="s">
        <v>3014</v>
      </c>
      <c r="P591" s="55" t="s">
        <v>88</v>
      </c>
      <c r="Q591" s="55" t="s">
        <v>3015</v>
      </c>
      <c r="R591" s="86" t="s">
        <v>3016</v>
      </c>
      <c r="S591" s="56">
        <v>44216</v>
      </c>
      <c r="T591" s="56">
        <v>44222</v>
      </c>
      <c r="U591" s="174" t="s">
        <v>66</v>
      </c>
      <c r="V591" s="178" t="s">
        <v>218</v>
      </c>
      <c r="W591" s="180"/>
      <c r="X591" s="146" t="s">
        <v>168</v>
      </c>
      <c r="Y591" s="146"/>
      <c r="Z591" s="146"/>
      <c r="AA591" s="88" t="s">
        <v>3017</v>
      </c>
      <c r="AB591" s="59">
        <v>44218</v>
      </c>
      <c r="AC591" s="6">
        <v>44225</v>
      </c>
      <c r="AD591" s="6" t="s">
        <v>70</v>
      </c>
      <c r="AE591" s="61"/>
      <c r="AF591" s="6"/>
      <c r="AG591" s="6"/>
      <c r="AH591" s="9"/>
      <c r="AI591" s="6"/>
      <c r="AJ591" s="63"/>
      <c r="AK591" s="63"/>
      <c r="AL591" s="62"/>
      <c r="AM591" s="62"/>
      <c r="AN591" s="62"/>
      <c r="AO591" s="62"/>
      <c r="AP591" s="62"/>
      <c r="AQ591" s="11"/>
      <c r="AR591" s="59"/>
      <c r="AS591" s="59"/>
      <c r="AT591" s="6"/>
      <c r="AU591" s="6"/>
      <c r="AV591" s="6"/>
      <c r="AW591" s="6"/>
      <c r="AX591" s="6"/>
      <c r="AY591" s="6"/>
      <c r="AZ591" s="64"/>
      <c r="BA591" s="6"/>
      <c r="BB591" s="6"/>
      <c r="BC591" s="65"/>
    </row>
    <row r="592" spans="1:55" ht="43.2" hidden="1">
      <c r="A592" s="52" t="str">
        <f t="shared" ca="1" si="45"/>
        <v>Ok</v>
      </c>
      <c r="B592" s="53" t="str">
        <f t="shared" si="46"/>
        <v>Ok</v>
      </c>
      <c r="C592" s="53" t="str">
        <f t="shared" ca="1" si="47"/>
        <v>Ok</v>
      </c>
      <c r="D592" s="54">
        <f t="shared" si="48"/>
        <v>44316</v>
      </c>
      <c r="E592" s="196"/>
      <c r="F592" s="130">
        <v>1862</v>
      </c>
      <c r="G592" s="32" t="s">
        <v>3077</v>
      </c>
      <c r="H592" s="91" t="s">
        <v>57</v>
      </c>
      <c r="I592" s="5" t="s">
        <v>58</v>
      </c>
      <c r="J592" s="2" t="s">
        <v>59</v>
      </c>
      <c r="K592" s="6" t="s">
        <v>210</v>
      </c>
      <c r="L592" s="79" t="s">
        <v>3078</v>
      </c>
      <c r="M592" s="66"/>
      <c r="N592" s="10" t="s">
        <v>63</v>
      </c>
      <c r="O592" s="25" t="s">
        <v>215</v>
      </c>
      <c r="P592" s="55" t="s">
        <v>65</v>
      </c>
      <c r="Q592" s="55" t="s">
        <v>3079</v>
      </c>
      <c r="R592" s="86" t="s">
        <v>3080</v>
      </c>
      <c r="S592" s="56">
        <v>44252</v>
      </c>
      <c r="T592" s="56">
        <v>44312</v>
      </c>
      <c r="U592" s="174" t="s">
        <v>66</v>
      </c>
      <c r="V592" s="178" t="s">
        <v>218</v>
      </c>
      <c r="W592" s="180"/>
      <c r="X592" s="146" t="s">
        <v>238</v>
      </c>
      <c r="Y592" s="146" t="s">
        <v>80</v>
      </c>
      <c r="Z592" s="146"/>
      <c r="AA592" s="88" t="s">
        <v>3081</v>
      </c>
      <c r="AB592" s="59">
        <v>44253</v>
      </c>
      <c r="AC592" s="6">
        <v>44316</v>
      </c>
      <c r="AD592" s="6" t="s">
        <v>70</v>
      </c>
      <c r="AE592" s="61"/>
      <c r="AF592" s="6"/>
      <c r="AG592" s="6"/>
      <c r="AH592" s="9"/>
      <c r="AI592" s="6"/>
      <c r="AJ592" s="63"/>
      <c r="AK592" s="63"/>
      <c r="AL592" s="62"/>
      <c r="AM592" s="62"/>
      <c r="AN592" s="62"/>
      <c r="AO592" s="62"/>
      <c r="AP592" s="62"/>
      <c r="AQ592" s="11"/>
      <c r="AR592" s="59"/>
      <c r="AS592" s="59"/>
      <c r="AT592" s="6"/>
      <c r="AU592" s="6"/>
      <c r="AV592" s="6"/>
      <c r="AW592" s="6"/>
      <c r="AX592" s="6"/>
      <c r="AY592" s="6"/>
      <c r="AZ592" s="64"/>
      <c r="BA592" s="6"/>
      <c r="BB592" s="6"/>
      <c r="BC592" s="65"/>
    </row>
    <row r="593" spans="1:55" ht="187.2" hidden="1">
      <c r="A593" s="52" t="str">
        <f t="shared" ca="1" si="45"/>
        <v>Ok</v>
      </c>
      <c r="B593" s="53" t="str">
        <f t="shared" si="46"/>
        <v>Ok</v>
      </c>
      <c r="C593" s="53" t="str">
        <f t="shared" ca="1" si="47"/>
        <v>Ok</v>
      </c>
      <c r="D593" s="54">
        <f t="shared" si="48"/>
        <v>45488</v>
      </c>
      <c r="E593" s="196"/>
      <c r="F593" s="130">
        <v>1686</v>
      </c>
      <c r="G593" s="32" t="s">
        <v>6936</v>
      </c>
      <c r="H593" s="91" t="s">
        <v>57</v>
      </c>
      <c r="I593" s="5" t="s">
        <v>436</v>
      </c>
      <c r="J593" s="2" t="s">
        <v>437</v>
      </c>
      <c r="K593" s="6" t="s">
        <v>105</v>
      </c>
      <c r="L593" s="79" t="s">
        <v>6948</v>
      </c>
      <c r="M593" s="66"/>
      <c r="N593" s="10" t="s">
        <v>124</v>
      </c>
      <c r="O593" s="25" t="s">
        <v>97</v>
      </c>
      <c r="P593" s="55" t="s">
        <v>97</v>
      </c>
      <c r="Q593" s="55" t="s">
        <v>6999</v>
      </c>
      <c r="R593" s="86" t="s">
        <v>6998</v>
      </c>
      <c r="S593" s="56">
        <v>44111</v>
      </c>
      <c r="T593" s="56">
        <v>45488</v>
      </c>
      <c r="U593" s="175" t="s">
        <v>66</v>
      </c>
      <c r="V593" s="178" t="s">
        <v>218</v>
      </c>
      <c r="W593" s="180"/>
      <c r="X593" s="146" t="s">
        <v>143</v>
      </c>
      <c r="Y593" s="146" t="s">
        <v>80</v>
      </c>
      <c r="Z593" s="146"/>
      <c r="AA593" s="88" t="s">
        <v>7380</v>
      </c>
      <c r="AB593" s="59">
        <v>44113</v>
      </c>
      <c r="AC593" s="67">
        <v>45488</v>
      </c>
      <c r="AD593" s="283" t="s">
        <v>70</v>
      </c>
      <c r="AE593" s="61"/>
      <c r="AF593" s="6"/>
      <c r="AG593" s="6"/>
      <c r="AH593" s="9"/>
      <c r="AI593" s="6"/>
      <c r="AJ593" s="63"/>
      <c r="AK593" s="63"/>
      <c r="AL593" s="62"/>
      <c r="AM593" s="62"/>
      <c r="AN593" s="62"/>
      <c r="AO593" s="62"/>
      <c r="AP593" s="62"/>
      <c r="AQ593" s="11"/>
      <c r="AR593" s="59"/>
      <c r="AS593" s="59"/>
      <c r="AT593" s="6"/>
      <c r="AU593" s="6"/>
      <c r="AV593" s="6"/>
      <c r="AW593" s="6"/>
      <c r="AX593" s="6"/>
      <c r="AY593" s="6"/>
      <c r="AZ593" s="64"/>
      <c r="BA593" s="6"/>
      <c r="BB593" s="6"/>
      <c r="BC593" s="65"/>
    </row>
    <row r="594" spans="1:55" ht="28.8" hidden="1">
      <c r="A594" s="52" t="str">
        <f t="shared" ca="1" si="45"/>
        <v>Ok</v>
      </c>
      <c r="B594" s="53" t="str">
        <f t="shared" si="46"/>
        <v>Ok</v>
      </c>
      <c r="C594" s="53" t="str">
        <f t="shared" ca="1" si="47"/>
        <v>Ok</v>
      </c>
      <c r="D594" s="54">
        <f t="shared" si="48"/>
        <v>44239</v>
      </c>
      <c r="E594" s="196"/>
      <c r="F594" s="130">
        <v>1825</v>
      </c>
      <c r="G594" s="32" t="s">
        <v>3030</v>
      </c>
      <c r="H594" s="91" t="s">
        <v>57</v>
      </c>
      <c r="I594" s="5" t="s">
        <v>83</v>
      </c>
      <c r="J594" s="2" t="s">
        <v>84</v>
      </c>
      <c r="K594" s="6" t="s">
        <v>74</v>
      </c>
      <c r="L594" s="79" t="s">
        <v>3031</v>
      </c>
      <c r="M594" s="66"/>
      <c r="N594" s="10" t="s">
        <v>124</v>
      </c>
      <c r="O594" s="25" t="s">
        <v>3032</v>
      </c>
      <c r="P594" s="55" t="s">
        <v>88</v>
      </c>
      <c r="Q594" s="55" t="s">
        <v>3033</v>
      </c>
      <c r="R594" s="86" t="s">
        <v>3034</v>
      </c>
      <c r="S594" s="56">
        <v>44229</v>
      </c>
      <c r="T594" s="56">
        <v>44237</v>
      </c>
      <c r="U594" s="174" t="s">
        <v>66</v>
      </c>
      <c r="V594" s="178" t="s">
        <v>91</v>
      </c>
      <c r="W594" s="180" t="s">
        <v>92</v>
      </c>
      <c r="X594" s="146" t="s">
        <v>143</v>
      </c>
      <c r="Y594" s="146"/>
      <c r="Z594" s="146"/>
      <c r="AA594" s="88" t="s">
        <v>3035</v>
      </c>
      <c r="AB594" s="59">
        <v>44232</v>
      </c>
      <c r="AC594" s="6">
        <v>44239</v>
      </c>
      <c r="AD594" s="6" t="s">
        <v>70</v>
      </c>
      <c r="AE594" s="61"/>
      <c r="AF594" s="6"/>
      <c r="AG594" s="6"/>
      <c r="AH594" s="9"/>
      <c r="AI594" s="6"/>
      <c r="AJ594" s="63"/>
      <c r="AK594" s="63"/>
      <c r="AL594" s="62"/>
      <c r="AM594" s="62"/>
      <c r="AN594" s="62"/>
      <c r="AO594" s="62"/>
      <c r="AP594" s="62"/>
      <c r="AQ594" s="11"/>
      <c r="AR594" s="59"/>
      <c r="AS594" s="59"/>
      <c r="AT594" s="6"/>
      <c r="AU594" s="6"/>
      <c r="AV594" s="6"/>
      <c r="AW594" s="6"/>
      <c r="AX594" s="6"/>
      <c r="AY594" s="6"/>
      <c r="AZ594" s="64"/>
      <c r="BA594" s="6"/>
      <c r="BB594" s="6"/>
      <c r="BC594" s="65"/>
    </row>
    <row r="595" spans="1:55" ht="28.8" hidden="1">
      <c r="A595" s="52" t="str">
        <f t="shared" ca="1" si="45"/>
        <v>Ok</v>
      </c>
      <c r="B595" s="53" t="str">
        <f t="shared" si="46"/>
        <v>Ok</v>
      </c>
      <c r="C595" s="53" t="str">
        <f t="shared" ca="1" si="47"/>
        <v>Ok</v>
      </c>
      <c r="D595" s="54">
        <f t="shared" si="48"/>
        <v>44239</v>
      </c>
      <c r="E595" s="196"/>
      <c r="F595" s="130">
        <v>1830</v>
      </c>
      <c r="G595" s="32" t="s">
        <v>3036</v>
      </c>
      <c r="H595" s="91" t="s">
        <v>159</v>
      </c>
      <c r="I595" s="5" t="s">
        <v>709</v>
      </c>
      <c r="J595" s="2" t="s">
        <v>431</v>
      </c>
      <c r="K595" s="6" t="s">
        <v>210</v>
      </c>
      <c r="L595" s="79" t="s">
        <v>3037</v>
      </c>
      <c r="M595" s="66"/>
      <c r="N595" s="10" t="s">
        <v>124</v>
      </c>
      <c r="O595" s="25" t="s">
        <v>97</v>
      </c>
      <c r="P595" s="55" t="s">
        <v>97</v>
      </c>
      <c r="Q595" s="55" t="s">
        <v>3038</v>
      </c>
      <c r="R595" s="86" t="s">
        <v>3039</v>
      </c>
      <c r="S595" s="56">
        <v>44231</v>
      </c>
      <c r="T595" s="56">
        <v>44235</v>
      </c>
      <c r="U595" s="174" t="s">
        <v>66</v>
      </c>
      <c r="V595" s="178" t="s">
        <v>218</v>
      </c>
      <c r="W595" s="180"/>
      <c r="X595" s="146" t="s">
        <v>143</v>
      </c>
      <c r="Y595" s="146"/>
      <c r="Z595" s="146"/>
      <c r="AA595" s="88" t="s">
        <v>3040</v>
      </c>
      <c r="AB595" s="59">
        <v>44232</v>
      </c>
      <c r="AC595" s="6">
        <v>44239</v>
      </c>
      <c r="AD595" s="6" t="s">
        <v>70</v>
      </c>
      <c r="AE595" s="61"/>
      <c r="AF595" s="6"/>
      <c r="AG595" s="6"/>
      <c r="AH595" s="9"/>
      <c r="AI595" s="6"/>
      <c r="AJ595" s="63"/>
      <c r="AK595" s="63"/>
      <c r="AL595" s="62"/>
      <c r="AM595" s="62"/>
      <c r="AN595" s="62"/>
      <c r="AO595" s="62"/>
      <c r="AP595" s="62"/>
      <c r="AQ595" s="11"/>
      <c r="AR595" s="59"/>
      <c r="AS595" s="59"/>
      <c r="AT595" s="6"/>
      <c r="AU595" s="6"/>
      <c r="AV595" s="6"/>
      <c r="AW595" s="6"/>
      <c r="AX595" s="6"/>
      <c r="AY595" s="6"/>
      <c r="AZ595" s="64"/>
      <c r="BA595" s="6"/>
      <c r="BB595" s="6"/>
      <c r="BC595" s="65"/>
    </row>
    <row r="596" spans="1:55" ht="158.4" hidden="1">
      <c r="A596" s="52" t="str">
        <f t="shared" ca="1" si="45"/>
        <v>Ok</v>
      </c>
      <c r="B596" s="53" t="str">
        <f t="shared" si="46"/>
        <v>Ok</v>
      </c>
      <c r="C596" s="53" t="str">
        <f t="shared" ca="1" si="47"/>
        <v>Ok</v>
      </c>
      <c r="D596" s="54">
        <f t="shared" si="48"/>
        <v>45488</v>
      </c>
      <c r="E596" s="196"/>
      <c r="F596" s="130">
        <v>1831</v>
      </c>
      <c r="G596" s="33" t="s">
        <v>3041</v>
      </c>
      <c r="H596" s="91" t="s">
        <v>57</v>
      </c>
      <c r="I596" s="5" t="s">
        <v>58</v>
      </c>
      <c r="J596" s="2" t="s">
        <v>59</v>
      </c>
      <c r="K596" s="6" t="s">
        <v>105</v>
      </c>
      <c r="L596" s="79" t="s">
        <v>7255</v>
      </c>
      <c r="M596" s="66"/>
      <c r="N596" s="10" t="s">
        <v>63</v>
      </c>
      <c r="O596" s="25" t="s">
        <v>97</v>
      </c>
      <c r="P596" s="55" t="s">
        <v>97</v>
      </c>
      <c r="Q596" s="55" t="s">
        <v>3042</v>
      </c>
      <c r="R596" s="86" t="s">
        <v>3043</v>
      </c>
      <c r="S596" s="56">
        <v>44232</v>
      </c>
      <c r="T596" s="56">
        <v>45488</v>
      </c>
      <c r="U596" s="175" t="s">
        <v>66</v>
      </c>
      <c r="V596" s="178" t="s">
        <v>218</v>
      </c>
      <c r="W596" s="180"/>
      <c r="X596" s="146" t="s">
        <v>168</v>
      </c>
      <c r="Y596" s="146"/>
      <c r="Z596" s="146"/>
      <c r="AA596" s="88" t="s">
        <v>7372</v>
      </c>
      <c r="AB596" s="59">
        <v>44239</v>
      </c>
      <c r="AC596" s="67">
        <v>45488</v>
      </c>
      <c r="AD596" s="6" t="s">
        <v>70</v>
      </c>
      <c r="AE596" s="61"/>
      <c r="AF596" s="6"/>
      <c r="AG596" s="6"/>
      <c r="AH596" s="9"/>
      <c r="AI596" s="6"/>
      <c r="AJ596" s="63"/>
      <c r="AK596" s="63"/>
      <c r="AL596" s="62"/>
      <c r="AM596" s="62"/>
      <c r="AN596" s="62"/>
      <c r="AO596" s="62"/>
      <c r="AP596" s="62"/>
      <c r="AQ596" s="11"/>
      <c r="AR596" s="59"/>
      <c r="AS596" s="59"/>
      <c r="AT596" s="6"/>
      <c r="AU596" s="6"/>
      <c r="AV596" s="6"/>
      <c r="AW596" s="6"/>
      <c r="AX596" s="6"/>
      <c r="AY596" s="6"/>
      <c r="AZ596" s="64"/>
      <c r="BA596" s="6"/>
      <c r="BB596" s="6"/>
      <c r="BC596" s="65"/>
    </row>
    <row r="597" spans="1:55" ht="28.8" hidden="1">
      <c r="A597" s="52" t="str">
        <f t="shared" ca="1" si="45"/>
        <v>Ok</v>
      </c>
      <c r="B597" s="53" t="str">
        <f t="shared" si="46"/>
        <v>Ok</v>
      </c>
      <c r="C597" s="53" t="str">
        <f t="shared" ca="1" si="47"/>
        <v>Ok</v>
      </c>
      <c r="D597" s="54">
        <f t="shared" si="48"/>
        <v>44246</v>
      </c>
      <c r="E597" s="196"/>
      <c r="F597" s="130">
        <v>1834</v>
      </c>
      <c r="G597" s="32" t="s">
        <v>3044</v>
      </c>
      <c r="H597" s="91" t="s">
        <v>57</v>
      </c>
      <c r="I597" s="5" t="s">
        <v>58</v>
      </c>
      <c r="J597" s="2" t="s">
        <v>59</v>
      </c>
      <c r="K597" s="6" t="s">
        <v>162</v>
      </c>
      <c r="L597" s="79" t="s">
        <v>3045</v>
      </c>
      <c r="M597" s="66"/>
      <c r="N597" s="10" t="s">
        <v>124</v>
      </c>
      <c r="O597" s="25" t="s">
        <v>3046</v>
      </c>
      <c r="P597" s="55" t="s">
        <v>88</v>
      </c>
      <c r="Q597" s="55" t="s">
        <v>889</v>
      </c>
      <c r="R597" s="86" t="s">
        <v>890</v>
      </c>
      <c r="S597" s="56">
        <v>44236</v>
      </c>
      <c r="T597" s="56">
        <v>44244</v>
      </c>
      <c r="U597" s="174" t="s">
        <v>66</v>
      </c>
      <c r="V597" s="178" t="s">
        <v>218</v>
      </c>
      <c r="W597" s="180"/>
      <c r="X597" s="146" t="s">
        <v>143</v>
      </c>
      <c r="Y597" s="146"/>
      <c r="Z597" s="146"/>
      <c r="AA597" s="88" t="s">
        <v>3047</v>
      </c>
      <c r="AB597" s="59">
        <v>44239</v>
      </c>
      <c r="AC597" s="6">
        <v>44246</v>
      </c>
      <c r="AD597" s="6" t="s">
        <v>70</v>
      </c>
      <c r="AE597" s="61"/>
      <c r="AF597" s="6"/>
      <c r="AG597" s="6"/>
      <c r="AH597" s="9"/>
      <c r="AI597" s="6"/>
      <c r="AJ597" s="63"/>
      <c r="AK597" s="63"/>
      <c r="AL597" s="62"/>
      <c r="AM597" s="62"/>
      <c r="AN597" s="62"/>
      <c r="AO597" s="62"/>
      <c r="AP597" s="62"/>
      <c r="AQ597" s="11"/>
      <c r="AR597" s="59"/>
      <c r="AS597" s="59"/>
      <c r="AT597" s="6"/>
      <c r="AU597" s="6"/>
      <c r="AV597" s="6"/>
      <c r="AW597" s="6"/>
      <c r="AX597" s="6"/>
      <c r="AY597" s="6"/>
      <c r="AZ597" s="64"/>
      <c r="BA597" s="6"/>
      <c r="BB597" s="6"/>
      <c r="BC597" s="65"/>
    </row>
    <row r="598" spans="1:55" ht="28.8" hidden="1">
      <c r="A598" s="52" t="str">
        <f t="shared" ca="1" si="45"/>
        <v>Ok</v>
      </c>
      <c r="B598" s="53" t="str">
        <f t="shared" si="46"/>
        <v>Ok</v>
      </c>
      <c r="C598" s="53" t="str">
        <f t="shared" ca="1" si="47"/>
        <v>Ok</v>
      </c>
      <c r="D598" s="54">
        <f t="shared" si="48"/>
        <v>44344</v>
      </c>
      <c r="E598" s="196"/>
      <c r="F598" s="130">
        <v>1837</v>
      </c>
      <c r="G598" s="32" t="s">
        <v>3048</v>
      </c>
      <c r="H598" s="91" t="s">
        <v>57</v>
      </c>
      <c r="I598" s="5" t="s">
        <v>137</v>
      </c>
      <c r="J598" s="2" t="s">
        <v>137</v>
      </c>
      <c r="K598" s="6" t="s">
        <v>210</v>
      </c>
      <c r="L598" s="79" t="s">
        <v>3049</v>
      </c>
      <c r="M598" s="66"/>
      <c r="N598" s="10" t="s">
        <v>63</v>
      </c>
      <c r="O598" s="25" t="s">
        <v>3050</v>
      </c>
      <c r="P598" s="55" t="s">
        <v>165</v>
      </c>
      <c r="Q598" s="55" t="s">
        <v>3051</v>
      </c>
      <c r="R598" s="86" t="s">
        <v>3052</v>
      </c>
      <c r="S598" s="56">
        <v>44242</v>
      </c>
      <c r="T598" s="56">
        <v>44340</v>
      </c>
      <c r="U598" s="174" t="s">
        <v>66</v>
      </c>
      <c r="V598" s="178" t="s">
        <v>218</v>
      </c>
      <c r="W598" s="180"/>
      <c r="X598" s="146" t="s">
        <v>79</v>
      </c>
      <c r="Y598" s="146"/>
      <c r="Z598" s="146"/>
      <c r="AA598" s="88" t="s">
        <v>3053</v>
      </c>
      <c r="AB598" s="59">
        <v>44246</v>
      </c>
      <c r="AC598" s="6">
        <v>44344</v>
      </c>
      <c r="AD598" s="6" t="s">
        <v>70</v>
      </c>
      <c r="AE598" s="61"/>
      <c r="AF598" s="6"/>
      <c r="AG598" s="6"/>
      <c r="AH598" s="9"/>
      <c r="AI598" s="6"/>
      <c r="AJ598" s="63"/>
      <c r="AK598" s="63"/>
      <c r="AL598" s="62"/>
      <c r="AM598" s="62"/>
      <c r="AN598" s="62"/>
      <c r="AO598" s="62"/>
      <c r="AP598" s="62"/>
      <c r="AQ598" s="11"/>
      <c r="AR598" s="59"/>
      <c r="AS598" s="59"/>
      <c r="AT598" s="6"/>
      <c r="AU598" s="6"/>
      <c r="AV598" s="6"/>
      <c r="AW598" s="6"/>
      <c r="AX598" s="6"/>
      <c r="AY598" s="6"/>
      <c r="AZ598" s="64"/>
      <c r="BA598" s="6"/>
      <c r="BB598" s="6"/>
      <c r="BC598" s="65"/>
    </row>
    <row r="599" spans="1:55" ht="28.8" hidden="1">
      <c r="A599" s="52" t="str">
        <f t="shared" ca="1" si="45"/>
        <v>Ok</v>
      </c>
      <c r="B599" s="53" t="str">
        <f t="shared" si="46"/>
        <v>Ok</v>
      </c>
      <c r="C599" s="53" t="str">
        <f t="shared" ca="1" si="47"/>
        <v>Ok</v>
      </c>
      <c r="D599" s="54">
        <f t="shared" si="48"/>
        <v>44260</v>
      </c>
      <c r="E599" s="196"/>
      <c r="F599" s="130">
        <v>1843</v>
      </c>
      <c r="G599" s="32" t="s">
        <v>3054</v>
      </c>
      <c r="H599" s="91" t="s">
        <v>57</v>
      </c>
      <c r="I599" s="5" t="s">
        <v>83</v>
      </c>
      <c r="J599" s="2" t="s">
        <v>84</v>
      </c>
      <c r="K599" s="6" t="s">
        <v>162</v>
      </c>
      <c r="L599" s="79" t="s">
        <v>3055</v>
      </c>
      <c r="M599" s="66"/>
      <c r="N599" s="10" t="s">
        <v>124</v>
      </c>
      <c r="O599" s="25" t="s">
        <v>97</v>
      </c>
      <c r="P599" s="55" t="s">
        <v>97</v>
      </c>
      <c r="Q599" s="55" t="s">
        <v>3056</v>
      </c>
      <c r="R599" s="86" t="s">
        <v>3057</v>
      </c>
      <c r="S599" s="56">
        <v>44246</v>
      </c>
      <c r="T599" s="56">
        <v>44257</v>
      </c>
      <c r="U599" s="174" t="s">
        <v>66</v>
      </c>
      <c r="V599" s="178" t="s">
        <v>91</v>
      </c>
      <c r="W599" s="180" t="s">
        <v>237</v>
      </c>
      <c r="X599" s="146" t="s">
        <v>143</v>
      </c>
      <c r="Y599" s="146"/>
      <c r="Z599" s="146"/>
      <c r="AA599" s="88" t="s">
        <v>3058</v>
      </c>
      <c r="AB599" s="59">
        <v>44253</v>
      </c>
      <c r="AC599" s="6">
        <v>44260</v>
      </c>
      <c r="AD599" s="6" t="s">
        <v>70</v>
      </c>
      <c r="AE599" s="61"/>
      <c r="AF599" s="6"/>
      <c r="AG599" s="6"/>
      <c r="AH599" s="9"/>
      <c r="AI599" s="6"/>
      <c r="AJ599" s="63"/>
      <c r="AK599" s="63"/>
      <c r="AL599" s="62"/>
      <c r="AM599" s="62"/>
      <c r="AN599" s="62"/>
      <c r="AO599" s="62"/>
      <c r="AP599" s="62"/>
      <c r="AQ599" s="11"/>
      <c r="AR599" s="59"/>
      <c r="AS599" s="59"/>
      <c r="AT599" s="6"/>
      <c r="AU599" s="6"/>
      <c r="AV599" s="6"/>
      <c r="AW599" s="6"/>
      <c r="AX599" s="6"/>
      <c r="AY599" s="6"/>
      <c r="AZ599" s="64"/>
      <c r="BA599" s="6"/>
      <c r="BB599" s="6"/>
      <c r="BC599" s="65"/>
    </row>
    <row r="600" spans="1:55" ht="28.8" hidden="1">
      <c r="A600" s="52" t="str">
        <f t="shared" ca="1" si="45"/>
        <v>Ok</v>
      </c>
      <c r="B600" s="53" t="str">
        <f t="shared" si="46"/>
        <v>Ok</v>
      </c>
      <c r="C600" s="53" t="str">
        <f t="shared" ca="1" si="47"/>
        <v>Ok</v>
      </c>
      <c r="D600" s="54">
        <f t="shared" si="48"/>
        <v>44260</v>
      </c>
      <c r="E600" s="196"/>
      <c r="F600" s="130">
        <v>1846</v>
      </c>
      <c r="G600" s="32" t="s">
        <v>3059</v>
      </c>
      <c r="H600" s="91" t="s">
        <v>57</v>
      </c>
      <c r="I600" s="5" t="s">
        <v>83</v>
      </c>
      <c r="J600" s="2" t="s">
        <v>84</v>
      </c>
      <c r="K600" s="6" t="s">
        <v>261</v>
      </c>
      <c r="L600" s="79" t="s">
        <v>3060</v>
      </c>
      <c r="M600" s="66"/>
      <c r="N600" s="10" t="s">
        <v>124</v>
      </c>
      <c r="O600" s="25" t="s">
        <v>97</v>
      </c>
      <c r="P600" s="55" t="s">
        <v>97</v>
      </c>
      <c r="Q600" s="55" t="s">
        <v>3061</v>
      </c>
      <c r="R600" s="86" t="s">
        <v>3062</v>
      </c>
      <c r="S600" s="56">
        <v>44249</v>
      </c>
      <c r="T600" s="56">
        <v>44258</v>
      </c>
      <c r="U600" s="174" t="s">
        <v>66</v>
      </c>
      <c r="V600" s="178" t="s">
        <v>91</v>
      </c>
      <c r="W600" s="180" t="s">
        <v>237</v>
      </c>
      <c r="X600" s="146" t="s">
        <v>143</v>
      </c>
      <c r="Y600" s="146"/>
      <c r="Z600" s="146"/>
      <c r="AA600" s="88" t="s">
        <v>3063</v>
      </c>
      <c r="AB600" s="59">
        <v>44253</v>
      </c>
      <c r="AC600" s="6">
        <v>44260</v>
      </c>
      <c r="AD600" s="6" t="s">
        <v>70</v>
      </c>
      <c r="AE600" s="61"/>
      <c r="AF600" s="6"/>
      <c r="AG600" s="6"/>
      <c r="AH600" s="9"/>
      <c r="AI600" s="6"/>
      <c r="AJ600" s="63"/>
      <c r="AK600" s="63"/>
      <c r="AL600" s="62"/>
      <c r="AM600" s="62"/>
      <c r="AN600" s="62"/>
      <c r="AO600" s="62"/>
      <c r="AP600" s="62"/>
      <c r="AQ600" s="11"/>
      <c r="AR600" s="59"/>
      <c r="AS600" s="59"/>
      <c r="AT600" s="6"/>
      <c r="AU600" s="6"/>
      <c r="AV600" s="6"/>
      <c r="AW600" s="6"/>
      <c r="AX600" s="6"/>
      <c r="AY600" s="6"/>
      <c r="AZ600" s="64"/>
      <c r="BA600" s="6"/>
      <c r="BB600" s="6"/>
      <c r="BC600" s="65"/>
    </row>
    <row r="601" spans="1:55" ht="28.8" hidden="1">
      <c r="A601" s="52" t="str">
        <f t="shared" ca="1" si="45"/>
        <v>Ok</v>
      </c>
      <c r="B601" s="53" t="str">
        <f t="shared" si="46"/>
        <v>Ok</v>
      </c>
      <c r="C601" s="53" t="str">
        <f t="shared" ca="1" si="47"/>
        <v>Ok</v>
      </c>
      <c r="D601" s="54">
        <f t="shared" si="48"/>
        <v>44260</v>
      </c>
      <c r="E601" s="196"/>
      <c r="F601" s="130">
        <v>1848</v>
      </c>
      <c r="G601" s="32" t="s">
        <v>3064</v>
      </c>
      <c r="H601" s="91" t="s">
        <v>57</v>
      </c>
      <c r="I601" s="5" t="s">
        <v>83</v>
      </c>
      <c r="J601" s="2" t="s">
        <v>84</v>
      </c>
      <c r="K601" s="6" t="s">
        <v>210</v>
      </c>
      <c r="L601" s="79" t="s">
        <v>3065</v>
      </c>
      <c r="M601" s="66"/>
      <c r="N601" s="10" t="s">
        <v>124</v>
      </c>
      <c r="O601" s="25" t="s">
        <v>97</v>
      </c>
      <c r="P601" s="55" t="s">
        <v>97</v>
      </c>
      <c r="Q601" s="55" t="s">
        <v>3066</v>
      </c>
      <c r="R601" s="86" t="s">
        <v>3067</v>
      </c>
      <c r="S601" s="56">
        <v>44249</v>
      </c>
      <c r="T601" s="56">
        <v>44257</v>
      </c>
      <c r="U601" s="174" t="s">
        <v>66</v>
      </c>
      <c r="V601" s="178" t="s">
        <v>91</v>
      </c>
      <c r="W601" s="180" t="s">
        <v>237</v>
      </c>
      <c r="X601" s="146" t="s">
        <v>143</v>
      </c>
      <c r="Y601" s="146"/>
      <c r="Z601" s="146"/>
      <c r="AA601" s="88" t="s">
        <v>3068</v>
      </c>
      <c r="AB601" s="59">
        <v>44253</v>
      </c>
      <c r="AC601" s="6">
        <v>44260</v>
      </c>
      <c r="AD601" s="6" t="s">
        <v>70</v>
      </c>
      <c r="AE601" s="61"/>
      <c r="AF601" s="6"/>
      <c r="AG601" s="6"/>
      <c r="AH601" s="9"/>
      <c r="AI601" s="6"/>
      <c r="AJ601" s="63"/>
      <c r="AK601" s="63"/>
      <c r="AL601" s="62"/>
      <c r="AM601" s="62"/>
      <c r="AN601" s="62"/>
      <c r="AO601" s="62"/>
      <c r="AP601" s="62"/>
      <c r="AQ601" s="11"/>
      <c r="AR601" s="59"/>
      <c r="AS601" s="59"/>
      <c r="AT601" s="6"/>
      <c r="AU601" s="6"/>
      <c r="AV601" s="6"/>
      <c r="AW601" s="6"/>
      <c r="AX601" s="6"/>
      <c r="AY601" s="6"/>
      <c r="AZ601" s="64"/>
      <c r="BA601" s="6"/>
      <c r="BB601" s="6"/>
      <c r="BC601" s="65"/>
    </row>
    <row r="602" spans="1:55" ht="28.8" hidden="1">
      <c r="A602" s="52" t="str">
        <f t="shared" ca="1" si="45"/>
        <v>Ok</v>
      </c>
      <c r="B602" s="53" t="str">
        <f t="shared" si="46"/>
        <v>Ok</v>
      </c>
      <c r="C602" s="53" t="str">
        <f t="shared" ca="1" si="47"/>
        <v>Ok</v>
      </c>
      <c r="D602" s="54">
        <f t="shared" si="48"/>
        <v>44267</v>
      </c>
      <c r="E602" s="196"/>
      <c r="F602" s="130">
        <v>1858</v>
      </c>
      <c r="G602" s="32" t="s">
        <v>3069</v>
      </c>
      <c r="H602" s="91" t="s">
        <v>159</v>
      </c>
      <c r="I602" s="5" t="s">
        <v>241</v>
      </c>
      <c r="J602" s="2" t="s">
        <v>242</v>
      </c>
      <c r="K602" s="6" t="s">
        <v>210</v>
      </c>
      <c r="L602" s="79" t="s">
        <v>3070</v>
      </c>
      <c r="M602" s="66"/>
      <c r="N602" s="10" t="s">
        <v>124</v>
      </c>
      <c r="O602" s="25" t="s">
        <v>97</v>
      </c>
      <c r="P602" s="55" t="s">
        <v>97</v>
      </c>
      <c r="Q602" s="55" t="s">
        <v>3071</v>
      </c>
      <c r="R602" s="86" t="s">
        <v>3072</v>
      </c>
      <c r="S602" s="56">
        <v>44251</v>
      </c>
      <c r="T602" s="56">
        <v>44266</v>
      </c>
      <c r="U602" s="174" t="s">
        <v>66</v>
      </c>
      <c r="V602" s="178" t="s">
        <v>218</v>
      </c>
      <c r="W602" s="180"/>
      <c r="X602" s="146" t="s">
        <v>143</v>
      </c>
      <c r="Y602" s="146"/>
      <c r="Z602" s="146"/>
      <c r="AA602" s="88" t="s">
        <v>3073</v>
      </c>
      <c r="AB602" s="59">
        <v>44253</v>
      </c>
      <c r="AC602" s="6">
        <v>44267</v>
      </c>
      <c r="AD602" s="6" t="s">
        <v>70</v>
      </c>
      <c r="AE602" s="61"/>
      <c r="AF602" s="6"/>
      <c r="AG602" s="6"/>
      <c r="AH602" s="9"/>
      <c r="AI602" s="6"/>
      <c r="AJ602" s="63"/>
      <c r="AK602" s="63"/>
      <c r="AL602" s="62"/>
      <c r="AM602" s="62"/>
      <c r="AN602" s="62"/>
      <c r="AO602" s="62"/>
      <c r="AP602" s="62"/>
      <c r="AQ602" s="11"/>
      <c r="AR602" s="59"/>
      <c r="AS602" s="59"/>
      <c r="AT602" s="6"/>
      <c r="AU602" s="6"/>
      <c r="AV602" s="6"/>
      <c r="AW602" s="6"/>
      <c r="AX602" s="6"/>
      <c r="AY602" s="6"/>
      <c r="AZ602" s="64"/>
      <c r="BA602" s="6"/>
      <c r="BB602" s="6"/>
      <c r="BC602" s="65"/>
    </row>
    <row r="603" spans="1:55" ht="130.5" hidden="1" customHeight="1">
      <c r="A603" s="52" t="str">
        <f t="shared" ca="1" si="45"/>
        <v>Ok</v>
      </c>
      <c r="B603" s="53" t="str">
        <f t="shared" si="46"/>
        <v>Ok</v>
      </c>
      <c r="C603" s="53" t="str">
        <f t="shared" ca="1" si="47"/>
        <v>Ok</v>
      </c>
      <c r="D603" s="54">
        <f t="shared" si="48"/>
        <v>44267</v>
      </c>
      <c r="E603" s="196"/>
      <c r="F603" s="130">
        <v>1820</v>
      </c>
      <c r="G603" s="32" t="s">
        <v>3018</v>
      </c>
      <c r="H603" s="91" t="s">
        <v>57</v>
      </c>
      <c r="I603" s="5" t="s">
        <v>3019</v>
      </c>
      <c r="J603" s="201" t="s">
        <v>290</v>
      </c>
      <c r="K603" s="6" t="s">
        <v>188</v>
      </c>
      <c r="L603" s="79" t="s">
        <v>3020</v>
      </c>
      <c r="M603" s="66"/>
      <c r="N603" s="10" t="s">
        <v>63</v>
      </c>
      <c r="O603" s="25" t="s">
        <v>97</v>
      </c>
      <c r="P603" s="55" t="s">
        <v>97</v>
      </c>
      <c r="Q603" s="55" t="s">
        <v>3021</v>
      </c>
      <c r="R603" s="86" t="s">
        <v>3022</v>
      </c>
      <c r="S603" s="56">
        <v>44220</v>
      </c>
      <c r="T603" s="56">
        <v>44257</v>
      </c>
      <c r="U603" s="174" t="s">
        <v>66</v>
      </c>
      <c r="V603" s="178" t="s">
        <v>218</v>
      </c>
      <c r="W603" s="180"/>
      <c r="X603" s="146" t="s">
        <v>79</v>
      </c>
      <c r="Y603" s="146"/>
      <c r="Z603" s="146"/>
      <c r="AA603" s="88" t="s">
        <v>3023</v>
      </c>
      <c r="AB603" s="59">
        <v>44224</v>
      </c>
      <c r="AC603" s="6">
        <v>44267</v>
      </c>
      <c r="AD603" s="6" t="s">
        <v>70</v>
      </c>
      <c r="AE603" s="61"/>
      <c r="AF603" s="6"/>
      <c r="AG603" s="6"/>
      <c r="AH603" s="9"/>
      <c r="AI603" s="6"/>
      <c r="AJ603" s="63"/>
      <c r="AK603" s="63"/>
      <c r="AL603" s="62"/>
      <c r="AM603" s="62"/>
      <c r="AN603" s="62"/>
      <c r="AO603" s="62"/>
      <c r="AP603" s="62"/>
      <c r="AQ603" s="11"/>
      <c r="AR603" s="59"/>
      <c r="AS603" s="59"/>
      <c r="AT603" s="6"/>
      <c r="AU603" s="6"/>
      <c r="AV603" s="6"/>
      <c r="AW603" s="6"/>
      <c r="AX603" s="6"/>
      <c r="AY603" s="6"/>
      <c r="AZ603" s="64"/>
      <c r="BA603" s="6"/>
      <c r="BB603" s="6"/>
      <c r="BC603" s="65"/>
    </row>
    <row r="604" spans="1:55" ht="43.2" hidden="1">
      <c r="A604" s="52" t="str">
        <f t="shared" ca="1" si="45"/>
        <v>Ok</v>
      </c>
      <c r="B604" s="53" t="str">
        <f t="shared" si="46"/>
        <v>Ok</v>
      </c>
      <c r="C604" s="53" t="str">
        <f t="shared" ca="1" si="47"/>
        <v>Ok</v>
      </c>
      <c r="D604" s="54">
        <f t="shared" si="48"/>
        <v>44232</v>
      </c>
      <c r="E604" s="196"/>
      <c r="F604" s="130">
        <v>1795</v>
      </c>
      <c r="G604" s="32" t="s">
        <v>2955</v>
      </c>
      <c r="H604" s="91" t="s">
        <v>57</v>
      </c>
      <c r="I604" s="5" t="s">
        <v>974</v>
      </c>
      <c r="J604" s="2" t="s">
        <v>122</v>
      </c>
      <c r="K604" s="6" t="s">
        <v>162</v>
      </c>
      <c r="L604" s="79" t="s">
        <v>2956</v>
      </c>
      <c r="M604" s="66"/>
      <c r="N604" s="10" t="s">
        <v>124</v>
      </c>
      <c r="O604" s="25" t="s">
        <v>97</v>
      </c>
      <c r="P604" s="55" t="s">
        <v>97</v>
      </c>
      <c r="Q604" s="55" t="s">
        <v>2957</v>
      </c>
      <c r="R604" s="86" t="s">
        <v>2958</v>
      </c>
      <c r="S604" s="56">
        <v>44200</v>
      </c>
      <c r="T604" s="56">
        <v>44231</v>
      </c>
      <c r="U604" s="174" t="s">
        <v>66</v>
      </c>
      <c r="V604" s="178" t="s">
        <v>218</v>
      </c>
      <c r="W604" s="180"/>
      <c r="X604" s="146" t="s">
        <v>143</v>
      </c>
      <c r="Y604" s="146"/>
      <c r="Z604" s="146"/>
      <c r="AA604" s="88" t="s">
        <v>2959</v>
      </c>
      <c r="AB604" s="59">
        <v>44204</v>
      </c>
      <c r="AC604" s="6">
        <v>44232</v>
      </c>
      <c r="AD604" s="6" t="s">
        <v>70</v>
      </c>
      <c r="AE604" s="61"/>
      <c r="AF604" s="6"/>
      <c r="AG604" s="6"/>
      <c r="AH604" s="9"/>
      <c r="AI604" s="6"/>
      <c r="AJ604" s="63"/>
      <c r="AK604" s="63"/>
      <c r="AL604" s="62"/>
      <c r="AM604" s="62"/>
      <c r="AN604" s="62"/>
      <c r="AO604" s="62"/>
      <c r="AP604" s="62"/>
      <c r="AQ604" s="11"/>
      <c r="AR604" s="59"/>
      <c r="AS604" s="59"/>
      <c r="AT604" s="6"/>
      <c r="AU604" s="6"/>
      <c r="AV604" s="6"/>
      <c r="AW604" s="6"/>
      <c r="AX604" s="6"/>
      <c r="AY604" s="6"/>
      <c r="AZ604" s="64"/>
      <c r="BA604" s="6"/>
      <c r="BB604" s="6"/>
      <c r="BC604" s="65"/>
    </row>
    <row r="605" spans="1:55" ht="57.6" hidden="1">
      <c r="A605" s="52" t="str">
        <f t="shared" ca="1" si="45"/>
        <v>Ok</v>
      </c>
      <c r="B605" s="53" t="str">
        <f t="shared" si="46"/>
        <v>Ok</v>
      </c>
      <c r="C605" s="53" t="str">
        <f t="shared" ca="1" si="47"/>
        <v>Ok</v>
      </c>
      <c r="D605" s="54">
        <f t="shared" si="48"/>
        <v>44761</v>
      </c>
      <c r="E605" s="196"/>
      <c r="F605" s="130">
        <v>1863</v>
      </c>
      <c r="G605" s="32" t="s">
        <v>3082</v>
      </c>
      <c r="H605" s="91" t="s">
        <v>57</v>
      </c>
      <c r="I605" s="5" t="s">
        <v>58</v>
      </c>
      <c r="J605" s="2" t="s">
        <v>59</v>
      </c>
      <c r="K605" s="6" t="s">
        <v>105</v>
      </c>
      <c r="L605" s="79" t="s">
        <v>3083</v>
      </c>
      <c r="M605" s="66"/>
      <c r="N605" s="10" t="s">
        <v>63</v>
      </c>
      <c r="O605" s="25" t="s">
        <v>140</v>
      </c>
      <c r="P605" s="55" t="s">
        <v>88</v>
      </c>
      <c r="Q605" s="55" t="s">
        <v>3424</v>
      </c>
      <c r="R605" s="86" t="s">
        <v>3425</v>
      </c>
      <c r="S605" s="56">
        <v>44253</v>
      </c>
      <c r="T605" s="56">
        <v>44761</v>
      </c>
      <c r="U605" s="174" t="s">
        <v>66</v>
      </c>
      <c r="V605" s="178" t="s">
        <v>218</v>
      </c>
      <c r="W605" s="180"/>
      <c r="X605" s="146" t="s">
        <v>79</v>
      </c>
      <c r="Y605" s="146"/>
      <c r="Z605" s="146"/>
      <c r="AA605" s="88" t="s">
        <v>4510</v>
      </c>
      <c r="AB605" s="59">
        <v>44253</v>
      </c>
      <c r="AC605" s="6">
        <v>44761</v>
      </c>
      <c r="AD605" s="67" t="s">
        <v>70</v>
      </c>
      <c r="AE605" s="61"/>
      <c r="AF605" s="6"/>
      <c r="AG605" s="6"/>
      <c r="AH605" s="9"/>
      <c r="AI605" s="6"/>
      <c r="AJ605" s="63"/>
      <c r="AK605" s="63"/>
      <c r="AL605" s="62"/>
      <c r="AM605" s="62"/>
      <c r="AN605" s="62"/>
      <c r="AO605" s="62"/>
      <c r="AP605" s="62"/>
      <c r="AQ605" s="11"/>
      <c r="AR605" s="59"/>
      <c r="AS605" s="59"/>
      <c r="AT605" s="6"/>
      <c r="AU605" s="6"/>
      <c r="AV605" s="6"/>
      <c r="AW605" s="6"/>
      <c r="AX605" s="6"/>
      <c r="AY605" s="6"/>
      <c r="AZ605" s="64"/>
      <c r="BA605" s="6"/>
      <c r="BB605" s="6"/>
      <c r="BC605" s="65"/>
    </row>
    <row r="606" spans="1:55" ht="28.8" hidden="1">
      <c r="A606" s="52" t="str">
        <f t="shared" ca="1" si="45"/>
        <v>Ok</v>
      </c>
      <c r="B606" s="53" t="str">
        <f t="shared" si="46"/>
        <v>Ok</v>
      </c>
      <c r="C606" s="53" t="str">
        <f t="shared" ca="1" si="47"/>
        <v>Ok</v>
      </c>
      <c r="D606" s="54">
        <f t="shared" si="48"/>
        <v>44267</v>
      </c>
      <c r="E606" s="196"/>
      <c r="F606" s="130">
        <v>1851</v>
      </c>
      <c r="G606" s="32" t="s">
        <v>3084</v>
      </c>
      <c r="H606" s="91" t="s">
        <v>159</v>
      </c>
      <c r="I606" s="5" t="s">
        <v>241</v>
      </c>
      <c r="J606" s="2" t="s">
        <v>242</v>
      </c>
      <c r="K606" s="6" t="s">
        <v>74</v>
      </c>
      <c r="L606" s="79" t="s">
        <v>3085</v>
      </c>
      <c r="M606" s="66"/>
      <c r="N606" s="10" t="s">
        <v>124</v>
      </c>
      <c r="O606" s="25" t="s">
        <v>97</v>
      </c>
      <c r="P606" s="55" t="s">
        <v>97</v>
      </c>
      <c r="Q606" s="55" t="s">
        <v>3086</v>
      </c>
      <c r="R606" s="86" t="s">
        <v>3087</v>
      </c>
      <c r="S606" s="56">
        <v>44250</v>
      </c>
      <c r="T606" s="56">
        <v>44266</v>
      </c>
      <c r="U606" s="174" t="s">
        <v>66</v>
      </c>
      <c r="V606" s="178" t="s">
        <v>218</v>
      </c>
      <c r="W606" s="180"/>
      <c r="X606" s="146" t="s">
        <v>143</v>
      </c>
      <c r="Y606" s="146"/>
      <c r="Z606" s="146"/>
      <c r="AA606" s="88" t="s">
        <v>3088</v>
      </c>
      <c r="AB606" s="59">
        <v>44260</v>
      </c>
      <c r="AC606" s="6">
        <v>44267</v>
      </c>
      <c r="AD606" s="6" t="s">
        <v>70</v>
      </c>
      <c r="AE606" s="61"/>
      <c r="AF606" s="6"/>
      <c r="AG606" s="6"/>
      <c r="AH606" s="9"/>
      <c r="AI606" s="6"/>
      <c r="AJ606" s="63"/>
      <c r="AK606" s="63"/>
      <c r="AL606" s="62"/>
      <c r="AM606" s="62"/>
      <c r="AN606" s="62"/>
      <c r="AO606" s="62"/>
      <c r="AP606" s="62"/>
      <c r="AQ606" s="11"/>
      <c r="AR606" s="59"/>
      <c r="AS606" s="59"/>
      <c r="AT606" s="6"/>
      <c r="AU606" s="6"/>
      <c r="AV606" s="6"/>
      <c r="AW606" s="6"/>
      <c r="AX606" s="6"/>
      <c r="AY606" s="6"/>
      <c r="AZ606" s="64"/>
      <c r="BA606" s="6"/>
      <c r="BB606" s="6"/>
      <c r="BC606" s="65"/>
    </row>
    <row r="607" spans="1:55" ht="72" hidden="1">
      <c r="A607" s="52" t="str">
        <f t="shared" ca="1" si="45"/>
        <v>Ok</v>
      </c>
      <c r="B607" s="53" t="str">
        <f t="shared" si="46"/>
        <v>Ok</v>
      </c>
      <c r="C607" s="53" t="str">
        <f t="shared" ca="1" si="47"/>
        <v>Ok</v>
      </c>
      <c r="D607" s="54">
        <f t="shared" si="48"/>
        <v>44218</v>
      </c>
      <c r="E607" s="196"/>
      <c r="F607" s="130">
        <v>951</v>
      </c>
      <c r="G607" s="32" t="s">
        <v>1749</v>
      </c>
      <c r="H607" s="91" t="s">
        <v>57</v>
      </c>
      <c r="I607" s="5" t="s">
        <v>697</v>
      </c>
      <c r="J607" s="2" t="s">
        <v>59</v>
      </c>
      <c r="K607" s="6" t="s">
        <v>188</v>
      </c>
      <c r="L607" s="79" t="s">
        <v>1750</v>
      </c>
      <c r="M607" s="66"/>
      <c r="N607" s="10" t="s">
        <v>124</v>
      </c>
      <c r="O607" s="25" t="s">
        <v>374</v>
      </c>
      <c r="P607" s="55" t="s">
        <v>165</v>
      </c>
      <c r="Q607" s="55" t="s">
        <v>1751</v>
      </c>
      <c r="R607" s="86" t="s">
        <v>1752</v>
      </c>
      <c r="S607" s="56">
        <v>43571</v>
      </c>
      <c r="T607" s="56">
        <v>44216</v>
      </c>
      <c r="U607" s="174" t="s">
        <v>66</v>
      </c>
      <c r="V607" s="178" t="s">
        <v>67</v>
      </c>
      <c r="W607" s="180"/>
      <c r="X607" s="146" t="s">
        <v>143</v>
      </c>
      <c r="Y607" s="146" t="s">
        <v>80</v>
      </c>
      <c r="Z607" s="146"/>
      <c r="AA607" s="88" t="s">
        <v>1753</v>
      </c>
      <c r="AB607" s="59">
        <v>43585</v>
      </c>
      <c r="AC607" s="6">
        <v>44218</v>
      </c>
      <c r="AD607" s="6" t="s">
        <v>70</v>
      </c>
      <c r="AE607" s="61"/>
      <c r="AF607" s="6"/>
      <c r="AG607" s="6"/>
      <c r="AH607" s="9"/>
      <c r="AI607" s="6"/>
      <c r="AJ607" s="63"/>
      <c r="AK607" s="63"/>
      <c r="AL607" s="62"/>
      <c r="AM607" s="62"/>
      <c r="AN607" s="62"/>
      <c r="AO607" s="62"/>
      <c r="AP607" s="62"/>
      <c r="AQ607" s="11"/>
      <c r="AR607" s="59"/>
      <c r="AS607" s="59"/>
      <c r="AT607" s="6"/>
      <c r="AU607" s="6"/>
      <c r="AV607" s="6"/>
      <c r="AW607" s="6"/>
      <c r="AX607" s="6"/>
      <c r="AY607" s="6"/>
      <c r="AZ607" s="64"/>
      <c r="BA607" s="6"/>
      <c r="BB607" s="6"/>
      <c r="BC607" s="65"/>
    </row>
    <row r="608" spans="1:55" ht="28.8" hidden="1">
      <c r="A608" s="52" t="str">
        <f t="shared" ca="1" si="45"/>
        <v>Ok</v>
      </c>
      <c r="B608" s="53" t="str">
        <f t="shared" si="46"/>
        <v>Ok</v>
      </c>
      <c r="C608" s="53" t="str">
        <f t="shared" ca="1" si="47"/>
        <v>Ok</v>
      </c>
      <c r="D608" s="54">
        <f t="shared" si="48"/>
        <v>44267</v>
      </c>
      <c r="E608" s="196"/>
      <c r="F608" s="130">
        <v>1868</v>
      </c>
      <c r="G608" s="32" t="s">
        <v>3092</v>
      </c>
      <c r="H608" s="91" t="s">
        <v>57</v>
      </c>
      <c r="I608" s="5" t="s">
        <v>232</v>
      </c>
      <c r="J608" s="2" t="s">
        <v>233</v>
      </c>
      <c r="K608" s="6" t="s">
        <v>162</v>
      </c>
      <c r="L608" s="79" t="s">
        <v>3093</v>
      </c>
      <c r="M608" s="66"/>
      <c r="N608" s="10" t="s">
        <v>124</v>
      </c>
      <c r="O608" s="25" t="s">
        <v>97</v>
      </c>
      <c r="P608" s="55" t="s">
        <v>97</v>
      </c>
      <c r="Q608" s="55" t="s">
        <v>3094</v>
      </c>
      <c r="R608" s="86" t="s">
        <v>236</v>
      </c>
      <c r="S608" s="56">
        <v>43888</v>
      </c>
      <c r="T608" s="56">
        <v>44266</v>
      </c>
      <c r="U608" s="174" t="s">
        <v>66</v>
      </c>
      <c r="V608" s="178" t="s">
        <v>67</v>
      </c>
      <c r="W608" s="180"/>
      <c r="X608" s="146" t="s">
        <v>79</v>
      </c>
      <c r="Y608" s="146"/>
      <c r="Z608" s="146"/>
      <c r="AA608" s="88" t="s">
        <v>3095</v>
      </c>
      <c r="AB608" s="59">
        <v>44260</v>
      </c>
      <c r="AC608" s="6">
        <v>44267</v>
      </c>
      <c r="AD608" s="6" t="s">
        <v>70</v>
      </c>
      <c r="AE608" s="61"/>
      <c r="AF608" s="6"/>
      <c r="AG608" s="6"/>
      <c r="AH608" s="9"/>
      <c r="AI608" s="6"/>
      <c r="AJ608" s="63"/>
      <c r="AK608" s="63"/>
      <c r="AL608" s="62"/>
      <c r="AM608" s="62"/>
      <c r="AN608" s="62"/>
      <c r="AO608" s="62"/>
      <c r="AP608" s="62"/>
      <c r="AQ608" s="11"/>
      <c r="AR608" s="59"/>
      <c r="AS608" s="59"/>
      <c r="AT608" s="6"/>
      <c r="AU608" s="6"/>
      <c r="AV608" s="6"/>
      <c r="AW608" s="6"/>
      <c r="AX608" s="6"/>
      <c r="AY608" s="6"/>
      <c r="AZ608" s="64"/>
      <c r="BA608" s="6"/>
      <c r="BB608" s="6"/>
      <c r="BC608" s="65"/>
    </row>
    <row r="609" spans="1:55" ht="115.2" hidden="1">
      <c r="A609" s="52" t="str">
        <f t="shared" ca="1" si="45"/>
        <v>Ok</v>
      </c>
      <c r="B609" s="53" t="str">
        <f t="shared" si="46"/>
        <v>Ok</v>
      </c>
      <c r="C609" s="53" t="str">
        <f t="shared" ca="1" si="47"/>
        <v>Ok</v>
      </c>
      <c r="D609" s="54">
        <f t="shared" si="48"/>
        <v>44718</v>
      </c>
      <c r="E609" s="196"/>
      <c r="F609" s="130">
        <v>1871</v>
      </c>
      <c r="G609" s="32" t="s">
        <v>3096</v>
      </c>
      <c r="H609" s="91" t="s">
        <v>57</v>
      </c>
      <c r="I609" s="5" t="s">
        <v>58</v>
      </c>
      <c r="J609" s="2" t="s">
        <v>59</v>
      </c>
      <c r="K609" s="6" t="s">
        <v>105</v>
      </c>
      <c r="L609" s="79" t="s">
        <v>4336</v>
      </c>
      <c r="M609" s="66"/>
      <c r="N609" s="10" t="s">
        <v>124</v>
      </c>
      <c r="O609" s="25" t="s">
        <v>3050</v>
      </c>
      <c r="P609" s="55" t="s">
        <v>165</v>
      </c>
      <c r="Q609" s="55" t="s">
        <v>3097</v>
      </c>
      <c r="R609" s="86" t="s">
        <v>3052</v>
      </c>
      <c r="S609" s="56">
        <v>43892</v>
      </c>
      <c r="T609" s="56">
        <v>44718</v>
      </c>
      <c r="U609" s="174" t="s">
        <v>66</v>
      </c>
      <c r="V609" s="178" t="s">
        <v>218</v>
      </c>
      <c r="W609" s="180"/>
      <c r="X609" s="146" t="s">
        <v>79</v>
      </c>
      <c r="Y609" s="146"/>
      <c r="Z609" s="146"/>
      <c r="AA609" s="88" t="s">
        <v>4402</v>
      </c>
      <c r="AB609" s="59">
        <v>44260</v>
      </c>
      <c r="AC609" s="6">
        <v>44718</v>
      </c>
      <c r="AD609" s="6" t="s">
        <v>70</v>
      </c>
      <c r="AE609" s="61"/>
      <c r="AF609" s="6"/>
      <c r="AG609" s="6"/>
      <c r="AH609" s="9"/>
      <c r="AI609" s="6"/>
      <c r="AJ609" s="63"/>
      <c r="AK609" s="63"/>
      <c r="AL609" s="62"/>
      <c r="AM609" s="62"/>
      <c r="AN609" s="62"/>
      <c r="AO609" s="62"/>
      <c r="AP609" s="62"/>
      <c r="AQ609" s="11"/>
      <c r="AR609" s="59"/>
      <c r="AS609" s="59"/>
      <c r="AT609" s="6"/>
      <c r="AU609" s="6"/>
      <c r="AV609" s="6"/>
      <c r="AW609" s="6"/>
      <c r="AX609" s="6"/>
      <c r="AY609" s="6"/>
      <c r="AZ609" s="64"/>
      <c r="BA609" s="6"/>
      <c r="BB609" s="6"/>
      <c r="BC609" s="65"/>
    </row>
    <row r="610" spans="1:55" ht="28.8" hidden="1">
      <c r="A610" s="52" t="str">
        <f t="shared" ca="1" si="45"/>
        <v>Ok</v>
      </c>
      <c r="B610" s="53" t="str">
        <f t="shared" si="46"/>
        <v>Ok</v>
      </c>
      <c r="C610" s="53" t="str">
        <f t="shared" ca="1" si="47"/>
        <v>Ok</v>
      </c>
      <c r="D610" s="54">
        <f t="shared" si="48"/>
        <v>44370</v>
      </c>
      <c r="E610" s="196"/>
      <c r="F610" s="130">
        <v>1874</v>
      </c>
      <c r="G610" s="32" t="s">
        <v>3098</v>
      </c>
      <c r="H610" s="91" t="s">
        <v>57</v>
      </c>
      <c r="I610" s="5" t="s">
        <v>58</v>
      </c>
      <c r="J610" s="2" t="s">
        <v>59</v>
      </c>
      <c r="K610" s="6" t="s">
        <v>1513</v>
      </c>
      <c r="L610" s="79" t="s">
        <v>3099</v>
      </c>
      <c r="M610" s="66"/>
      <c r="N610" s="10" t="s">
        <v>124</v>
      </c>
      <c r="O610" s="25" t="s">
        <v>97</v>
      </c>
      <c r="P610" s="55" t="s">
        <v>97</v>
      </c>
      <c r="Q610" s="55" t="s">
        <v>3100</v>
      </c>
      <c r="R610" s="86" t="s">
        <v>3101</v>
      </c>
      <c r="S610" s="56">
        <v>43892</v>
      </c>
      <c r="T610" s="56">
        <v>44361</v>
      </c>
      <c r="U610" s="174" t="s">
        <v>66</v>
      </c>
      <c r="V610" s="178" t="s">
        <v>67</v>
      </c>
      <c r="W610" s="180"/>
      <c r="X610" s="146" t="s">
        <v>143</v>
      </c>
      <c r="Y610" s="146"/>
      <c r="Z610" s="146"/>
      <c r="AA610" s="88" t="s">
        <v>3102</v>
      </c>
      <c r="AB610" s="59">
        <v>44260</v>
      </c>
      <c r="AC610" s="6">
        <v>44370</v>
      </c>
      <c r="AD610" s="6" t="s">
        <v>70</v>
      </c>
      <c r="AE610" s="61"/>
      <c r="AF610" s="6"/>
      <c r="AG610" s="6"/>
      <c r="AH610" s="9"/>
      <c r="AI610" s="6"/>
      <c r="AJ610" s="63"/>
      <c r="AK610" s="63"/>
      <c r="AL610" s="62"/>
      <c r="AM610" s="62"/>
      <c r="AN610" s="62"/>
      <c r="AO610" s="62"/>
      <c r="AP610" s="62"/>
      <c r="AQ610" s="11"/>
      <c r="AR610" s="59"/>
      <c r="AS610" s="59"/>
      <c r="AT610" s="6"/>
      <c r="AU610" s="6"/>
      <c r="AV610" s="6"/>
      <c r="AW610" s="6"/>
      <c r="AX610" s="6"/>
      <c r="AY610" s="6"/>
      <c r="AZ610" s="64"/>
      <c r="BA610" s="6"/>
      <c r="BB610" s="6"/>
      <c r="BC610" s="65"/>
    </row>
    <row r="611" spans="1:55" ht="28.8" hidden="1">
      <c r="A611" s="52" t="str">
        <f t="shared" ca="1" si="45"/>
        <v>Ok</v>
      </c>
      <c r="B611" s="53" t="str">
        <f t="shared" si="46"/>
        <v>Ok</v>
      </c>
      <c r="C611" s="53" t="str">
        <f t="shared" ca="1" si="47"/>
        <v>Ok</v>
      </c>
      <c r="D611" s="54">
        <f t="shared" si="48"/>
        <v>44281</v>
      </c>
      <c r="E611" s="196"/>
      <c r="F611" s="130">
        <v>1877</v>
      </c>
      <c r="G611" s="32" t="s">
        <v>3103</v>
      </c>
      <c r="H611" s="91" t="s">
        <v>57</v>
      </c>
      <c r="I611" s="5" t="s">
        <v>289</v>
      </c>
      <c r="J611" s="201" t="s">
        <v>290</v>
      </c>
      <c r="K611" s="6" t="s">
        <v>545</v>
      </c>
      <c r="L611" s="79" t="s">
        <v>3104</v>
      </c>
      <c r="M611" s="66"/>
      <c r="N611" s="10" t="s">
        <v>63</v>
      </c>
      <c r="O611" s="25" t="s">
        <v>1702</v>
      </c>
      <c r="P611" s="55" t="s">
        <v>88</v>
      </c>
      <c r="Q611" s="55" t="s">
        <v>1702</v>
      </c>
      <c r="R611" s="86" t="s">
        <v>3105</v>
      </c>
      <c r="S611" s="56">
        <v>44263</v>
      </c>
      <c r="T611" s="56">
        <v>44277</v>
      </c>
      <c r="U611" s="174" t="s">
        <v>66</v>
      </c>
      <c r="V611" s="178" t="s">
        <v>218</v>
      </c>
      <c r="W611" s="180"/>
      <c r="X611" s="146" t="s">
        <v>79</v>
      </c>
      <c r="Y611" s="146"/>
      <c r="Z611" s="146"/>
      <c r="AA611" s="88" t="s">
        <v>3106</v>
      </c>
      <c r="AB611" s="59">
        <v>44266</v>
      </c>
      <c r="AC611" s="6">
        <v>44281</v>
      </c>
      <c r="AD611" s="6" t="s">
        <v>70</v>
      </c>
      <c r="AE611" s="61"/>
      <c r="AF611" s="6"/>
      <c r="AG611" s="6"/>
      <c r="AH611" s="9"/>
      <c r="AI611" s="6"/>
      <c r="AJ611" s="63"/>
      <c r="AK611" s="63"/>
      <c r="AL611" s="62"/>
      <c r="AM611" s="62"/>
      <c r="AN611" s="62"/>
      <c r="AO611" s="62"/>
      <c r="AP611" s="62"/>
      <c r="AQ611" s="11"/>
      <c r="AR611" s="59"/>
      <c r="AS611" s="59"/>
      <c r="AT611" s="6"/>
      <c r="AU611" s="6"/>
      <c r="AV611" s="6"/>
      <c r="AW611" s="6"/>
      <c r="AX611" s="6"/>
      <c r="AY611" s="6"/>
      <c r="AZ611" s="64"/>
      <c r="BA611" s="6"/>
      <c r="BB611" s="6"/>
      <c r="BC611" s="65"/>
    </row>
    <row r="612" spans="1:55" ht="43.2" hidden="1">
      <c r="A612" s="52" t="str">
        <f t="shared" ca="1" si="45"/>
        <v>Ok</v>
      </c>
      <c r="B612" s="53" t="str">
        <f t="shared" si="46"/>
        <v>Ok</v>
      </c>
      <c r="C612" s="53" t="str">
        <f t="shared" ca="1" si="47"/>
        <v>Ok</v>
      </c>
      <c r="D612" s="54">
        <f t="shared" si="48"/>
        <v>44288</v>
      </c>
      <c r="E612" s="196"/>
      <c r="F612" s="130">
        <v>1883</v>
      </c>
      <c r="G612" s="32" t="s">
        <v>3107</v>
      </c>
      <c r="H612" s="91" t="s">
        <v>159</v>
      </c>
      <c r="I612" s="5" t="s">
        <v>241</v>
      </c>
      <c r="J612" s="2" t="s">
        <v>242</v>
      </c>
      <c r="K612" s="6" t="s">
        <v>210</v>
      </c>
      <c r="L612" s="79" t="s">
        <v>3108</v>
      </c>
      <c r="M612" s="66"/>
      <c r="N612" s="10" t="s">
        <v>124</v>
      </c>
      <c r="O612" s="25" t="s">
        <v>103</v>
      </c>
      <c r="P612" s="55" t="s">
        <v>65</v>
      </c>
      <c r="Q612" s="55" t="s">
        <v>3109</v>
      </c>
      <c r="R612" s="86" t="s">
        <v>3110</v>
      </c>
      <c r="S612" s="56">
        <v>44266</v>
      </c>
      <c r="T612" s="56">
        <v>44287</v>
      </c>
      <c r="U612" s="174" t="s">
        <v>66</v>
      </c>
      <c r="V612" s="178" t="s">
        <v>218</v>
      </c>
      <c r="W612" s="180"/>
      <c r="X612" s="146" t="s">
        <v>143</v>
      </c>
      <c r="Y612" s="146"/>
      <c r="Z612" s="146"/>
      <c r="AA612" s="88" t="s">
        <v>3111</v>
      </c>
      <c r="AB612" s="59">
        <v>44274</v>
      </c>
      <c r="AC612" s="6">
        <v>44288</v>
      </c>
      <c r="AD612" s="6" t="s">
        <v>70</v>
      </c>
      <c r="AE612" s="61"/>
      <c r="AF612" s="6"/>
      <c r="AG612" s="6"/>
      <c r="AH612" s="9"/>
      <c r="AI612" s="6"/>
      <c r="AJ612" s="63"/>
      <c r="AK612" s="63"/>
      <c r="AL612" s="62"/>
      <c r="AM612" s="62"/>
      <c r="AN612" s="62"/>
      <c r="AO612" s="62"/>
      <c r="AP612" s="62"/>
      <c r="AQ612" s="11"/>
      <c r="AR612" s="59"/>
      <c r="AS612" s="59"/>
      <c r="AT612" s="6"/>
      <c r="AU612" s="6"/>
      <c r="AV612" s="6"/>
      <c r="AW612" s="6"/>
      <c r="AX612" s="6"/>
      <c r="AY612" s="6"/>
      <c r="AZ612" s="64"/>
      <c r="BA612" s="6"/>
      <c r="BB612" s="6"/>
      <c r="BC612" s="65"/>
    </row>
    <row r="613" spans="1:55" ht="72" hidden="1">
      <c r="A613" s="52" t="str">
        <f t="shared" ca="1" si="45"/>
        <v>Ok</v>
      </c>
      <c r="B613" s="53" t="str">
        <f t="shared" si="46"/>
        <v>Ok</v>
      </c>
      <c r="C613" s="53" t="str">
        <f t="shared" ca="1" si="47"/>
        <v>Ok</v>
      </c>
      <c r="D613" s="54">
        <f t="shared" si="48"/>
        <v>44302</v>
      </c>
      <c r="E613" s="196"/>
      <c r="F613" s="130">
        <v>1886</v>
      </c>
      <c r="G613" s="32" t="s">
        <v>3112</v>
      </c>
      <c r="H613" s="91" t="s">
        <v>57</v>
      </c>
      <c r="I613" s="5" t="s">
        <v>334</v>
      </c>
      <c r="J613" s="2" t="s">
        <v>260</v>
      </c>
      <c r="K613" s="6" t="s">
        <v>105</v>
      </c>
      <c r="L613" s="79" t="s">
        <v>3113</v>
      </c>
      <c r="M613" s="66"/>
      <c r="N613" s="10" t="s">
        <v>63</v>
      </c>
      <c r="O613" s="25" t="s">
        <v>140</v>
      </c>
      <c r="P613" s="55" t="s">
        <v>88</v>
      </c>
      <c r="Q613" s="55" t="s">
        <v>3114</v>
      </c>
      <c r="R613" s="86" t="s">
        <v>3115</v>
      </c>
      <c r="S613" s="56">
        <v>44272</v>
      </c>
      <c r="T613" s="56">
        <v>44300</v>
      </c>
      <c r="U613" s="174" t="s">
        <v>66</v>
      </c>
      <c r="V613" s="178" t="s">
        <v>218</v>
      </c>
      <c r="W613" s="180"/>
      <c r="X613" s="146" t="s">
        <v>143</v>
      </c>
      <c r="Y613" s="146"/>
      <c r="Z613" s="146"/>
      <c r="AA613" s="88" t="s">
        <v>3116</v>
      </c>
      <c r="AB613" s="59">
        <v>44274</v>
      </c>
      <c r="AC613" s="6">
        <v>44302</v>
      </c>
      <c r="AD613" s="6" t="s">
        <v>70</v>
      </c>
      <c r="AE613" s="61"/>
      <c r="AF613" s="6"/>
      <c r="AG613" s="6"/>
      <c r="AH613" s="9"/>
      <c r="AI613" s="6"/>
      <c r="AJ613" s="63"/>
      <c r="AK613" s="63"/>
      <c r="AL613" s="62"/>
      <c r="AM613" s="62"/>
      <c r="AN613" s="62"/>
      <c r="AO613" s="62"/>
      <c r="AP613" s="62"/>
      <c r="AQ613" s="11"/>
      <c r="AR613" s="59"/>
      <c r="AS613" s="59"/>
      <c r="AT613" s="6"/>
      <c r="AU613" s="6"/>
      <c r="AV613" s="6"/>
      <c r="AW613" s="6"/>
      <c r="AX613" s="6"/>
      <c r="AY613" s="6"/>
      <c r="AZ613" s="64"/>
      <c r="BA613" s="6"/>
      <c r="BB613" s="6"/>
      <c r="BC613" s="65"/>
    </row>
    <row r="614" spans="1:55" ht="28.8" hidden="1">
      <c r="A614" s="52" t="str">
        <f t="shared" ca="1" si="45"/>
        <v>Ok</v>
      </c>
      <c r="B614" s="53" t="str">
        <f t="shared" si="46"/>
        <v>Ok</v>
      </c>
      <c r="C614" s="53" t="str">
        <f t="shared" ca="1" si="47"/>
        <v>Ok</v>
      </c>
      <c r="D614" s="54">
        <f t="shared" si="48"/>
        <v>44281</v>
      </c>
      <c r="E614" s="196"/>
      <c r="F614" s="130">
        <v>1887</v>
      </c>
      <c r="G614" s="32" t="s">
        <v>3117</v>
      </c>
      <c r="H614" s="91" t="s">
        <v>57</v>
      </c>
      <c r="I614" s="5" t="s">
        <v>1231</v>
      </c>
      <c r="J614" s="2" t="s">
        <v>84</v>
      </c>
      <c r="K614" s="6" t="s">
        <v>210</v>
      </c>
      <c r="L614" s="79" t="s">
        <v>3118</v>
      </c>
      <c r="M614" s="66"/>
      <c r="N614" s="10" t="s">
        <v>124</v>
      </c>
      <c r="O614" s="25" t="s">
        <v>97</v>
      </c>
      <c r="P614" s="55" t="s">
        <v>97</v>
      </c>
      <c r="Q614" s="55" t="s">
        <v>3119</v>
      </c>
      <c r="R614" s="86" t="s">
        <v>3120</v>
      </c>
      <c r="S614" s="56">
        <v>44272</v>
      </c>
      <c r="T614" s="56">
        <v>44277</v>
      </c>
      <c r="U614" s="174" t="s">
        <v>66</v>
      </c>
      <c r="V614" s="178" t="s">
        <v>91</v>
      </c>
      <c r="W614" s="180" t="s">
        <v>92</v>
      </c>
      <c r="X614" s="146" t="s">
        <v>1578</v>
      </c>
      <c r="Y614" s="146"/>
      <c r="Z614" s="146"/>
      <c r="AA614" s="88" t="s">
        <v>3121</v>
      </c>
      <c r="AB614" s="59">
        <v>44274</v>
      </c>
      <c r="AC614" s="6">
        <v>44281</v>
      </c>
      <c r="AD614" s="6" t="s">
        <v>70</v>
      </c>
      <c r="AE614" s="61"/>
      <c r="AF614" s="6"/>
      <c r="AG614" s="6"/>
      <c r="AH614" s="9"/>
      <c r="AI614" s="6"/>
      <c r="AJ614" s="63"/>
      <c r="AK614" s="63"/>
      <c r="AL614" s="62"/>
      <c r="AM614" s="62"/>
      <c r="AN614" s="62"/>
      <c r="AO614" s="62"/>
      <c r="AP614" s="62"/>
      <c r="AQ614" s="11"/>
      <c r="AR614" s="59"/>
      <c r="AS614" s="59"/>
      <c r="AT614" s="6"/>
      <c r="AU614" s="6"/>
      <c r="AV614" s="6"/>
      <c r="AW614" s="6"/>
      <c r="AX614" s="6"/>
      <c r="AY614" s="6"/>
      <c r="AZ614" s="64"/>
      <c r="BA614" s="6"/>
      <c r="BB614" s="6"/>
      <c r="BC614" s="65"/>
    </row>
    <row r="615" spans="1:55" ht="115.2" hidden="1">
      <c r="A615" s="52" t="str">
        <f t="shared" ca="1" si="45"/>
        <v>Ok</v>
      </c>
      <c r="B615" s="53" t="str">
        <f t="shared" si="46"/>
        <v>Ok</v>
      </c>
      <c r="C615" s="53" t="str">
        <f t="shared" ca="1" si="47"/>
        <v>Ok</v>
      </c>
      <c r="D615" s="54">
        <f t="shared" si="48"/>
        <v>44470</v>
      </c>
      <c r="E615" s="196"/>
      <c r="F615" s="130">
        <v>1889</v>
      </c>
      <c r="G615" s="32" t="s">
        <v>3122</v>
      </c>
      <c r="H615" s="91" t="s">
        <v>57</v>
      </c>
      <c r="I615" s="5" t="s">
        <v>58</v>
      </c>
      <c r="J615" s="2" t="s">
        <v>59</v>
      </c>
      <c r="K615" s="6" t="s">
        <v>105</v>
      </c>
      <c r="L615" s="79" t="s">
        <v>3123</v>
      </c>
      <c r="M615" s="66"/>
      <c r="N615" s="10" t="s">
        <v>124</v>
      </c>
      <c r="O615" s="25" t="s">
        <v>215</v>
      </c>
      <c r="P615" s="55" t="s">
        <v>65</v>
      </c>
      <c r="Q615" s="55" t="s">
        <v>3124</v>
      </c>
      <c r="R615" s="86" t="s">
        <v>3125</v>
      </c>
      <c r="S615" s="56">
        <v>44272</v>
      </c>
      <c r="T615" s="56">
        <v>44467</v>
      </c>
      <c r="U615" s="174" t="s">
        <v>66</v>
      </c>
      <c r="V615" s="178" t="s">
        <v>218</v>
      </c>
      <c r="W615" s="180"/>
      <c r="X615" s="146" t="s">
        <v>79</v>
      </c>
      <c r="Y615" s="146"/>
      <c r="Z615" s="146"/>
      <c r="AA615" s="88" t="s">
        <v>3126</v>
      </c>
      <c r="AB615" s="59">
        <v>44274</v>
      </c>
      <c r="AC615" s="6">
        <v>44470</v>
      </c>
      <c r="AD615" s="6" t="s">
        <v>70</v>
      </c>
      <c r="AE615" s="61"/>
      <c r="AF615" s="6"/>
      <c r="AG615" s="6"/>
      <c r="AH615" s="9"/>
      <c r="AI615" s="6"/>
      <c r="AJ615" s="63"/>
      <c r="AK615" s="63"/>
      <c r="AL615" s="62"/>
      <c r="AM615" s="62"/>
      <c r="AN615" s="62"/>
      <c r="AO615" s="62"/>
      <c r="AP615" s="62"/>
      <c r="AQ615" s="11"/>
      <c r="AR615" s="59"/>
      <c r="AS615" s="59"/>
      <c r="AT615" s="6"/>
      <c r="AU615" s="6"/>
      <c r="AV615" s="6"/>
      <c r="AW615" s="6"/>
      <c r="AX615" s="6"/>
      <c r="AY615" s="6"/>
      <c r="AZ615" s="64"/>
      <c r="BA615" s="6"/>
      <c r="BB615" s="6"/>
      <c r="BC615" s="65"/>
    </row>
    <row r="616" spans="1:55" ht="28.8" hidden="1">
      <c r="A616" s="52" t="str">
        <f t="shared" ca="1" si="45"/>
        <v>Ok</v>
      </c>
      <c r="B616" s="53" t="str">
        <f t="shared" si="46"/>
        <v>Ok</v>
      </c>
      <c r="C616" s="53" t="str">
        <f t="shared" ca="1" si="47"/>
        <v>Ok</v>
      </c>
      <c r="D616" s="54">
        <f t="shared" si="48"/>
        <v>44288</v>
      </c>
      <c r="E616" s="196"/>
      <c r="F616" s="130">
        <v>1001</v>
      </c>
      <c r="G616" s="32" t="s">
        <v>3127</v>
      </c>
      <c r="H616" s="91" t="s">
        <v>57</v>
      </c>
      <c r="I616" s="5" t="s">
        <v>267</v>
      </c>
      <c r="J616" s="2" t="s">
        <v>122</v>
      </c>
      <c r="K616" s="6" t="s">
        <v>162</v>
      </c>
      <c r="L616" s="79" t="s">
        <v>3128</v>
      </c>
      <c r="M616" s="66"/>
      <c r="N616" s="10" t="s">
        <v>124</v>
      </c>
      <c r="O616" s="25" t="s">
        <v>2866</v>
      </c>
      <c r="P616" s="55" t="s">
        <v>88</v>
      </c>
      <c r="Q616" s="55" t="s">
        <v>2867</v>
      </c>
      <c r="R616" s="86" t="s">
        <v>2868</v>
      </c>
      <c r="S616" s="56">
        <v>43602</v>
      </c>
      <c r="T616" s="56">
        <v>44285</v>
      </c>
      <c r="U616" s="174" t="s">
        <v>66</v>
      </c>
      <c r="V616" s="178" t="s">
        <v>67</v>
      </c>
      <c r="W616" s="180"/>
      <c r="X616" s="146" t="s">
        <v>143</v>
      </c>
      <c r="Y616" s="146"/>
      <c r="Z616" s="146"/>
      <c r="AA616" s="88" t="s">
        <v>3129</v>
      </c>
      <c r="AB616" s="59">
        <v>44280</v>
      </c>
      <c r="AC616" s="6">
        <v>44288</v>
      </c>
      <c r="AD616" s="6" t="s">
        <v>70</v>
      </c>
      <c r="AE616" s="61"/>
      <c r="AF616" s="6"/>
      <c r="AG616" s="6"/>
      <c r="AH616" s="9"/>
      <c r="AI616" s="6"/>
      <c r="AJ616" s="63"/>
      <c r="AK616" s="63"/>
      <c r="AL616" s="62"/>
      <c r="AM616" s="62"/>
      <c r="AN616" s="62"/>
      <c r="AO616" s="62"/>
      <c r="AP616" s="62"/>
      <c r="AQ616" s="11"/>
      <c r="AR616" s="59"/>
      <c r="AS616" s="59"/>
      <c r="AT616" s="6"/>
      <c r="AU616" s="6"/>
      <c r="AV616" s="6"/>
      <c r="AW616" s="6"/>
      <c r="AX616" s="6"/>
      <c r="AY616" s="6"/>
      <c r="AZ616" s="64"/>
      <c r="BA616" s="6"/>
      <c r="BB616" s="6"/>
      <c r="BC616" s="65"/>
    </row>
    <row r="617" spans="1:55" ht="28.8" hidden="1">
      <c r="A617" s="52" t="str">
        <f t="shared" ca="1" si="45"/>
        <v>Ok</v>
      </c>
      <c r="B617" s="53" t="str">
        <f t="shared" si="46"/>
        <v>Ok</v>
      </c>
      <c r="C617" s="53" t="str">
        <f t="shared" ca="1" si="47"/>
        <v>Ok</v>
      </c>
      <c r="D617" s="54">
        <f t="shared" si="48"/>
        <v>44330</v>
      </c>
      <c r="E617" s="196"/>
      <c r="F617" s="130">
        <v>1742</v>
      </c>
      <c r="G617" s="32" t="s">
        <v>3130</v>
      </c>
      <c r="H617" s="91" t="s">
        <v>57</v>
      </c>
      <c r="I617" s="5" t="s">
        <v>58</v>
      </c>
      <c r="J617" s="2" t="s">
        <v>59</v>
      </c>
      <c r="K617" s="6" t="s">
        <v>255</v>
      </c>
      <c r="L617" s="79" t="s">
        <v>3131</v>
      </c>
      <c r="M617" s="66"/>
      <c r="N617" s="10" t="s">
        <v>124</v>
      </c>
      <c r="O617" s="25" t="s">
        <v>2866</v>
      </c>
      <c r="P617" s="55" t="s">
        <v>88</v>
      </c>
      <c r="Q617" s="55" t="s">
        <v>2867</v>
      </c>
      <c r="R617" s="86" t="s">
        <v>2868</v>
      </c>
      <c r="S617" s="56">
        <v>44161</v>
      </c>
      <c r="T617" s="56">
        <v>44326</v>
      </c>
      <c r="U617" s="174" t="s">
        <v>66</v>
      </c>
      <c r="V617" s="178" t="s">
        <v>218</v>
      </c>
      <c r="W617" s="180"/>
      <c r="X617" s="146" t="s">
        <v>79</v>
      </c>
      <c r="Y617" s="146"/>
      <c r="Z617" s="146"/>
      <c r="AA617" s="88" t="s">
        <v>3132</v>
      </c>
      <c r="AB617" s="59">
        <v>44280</v>
      </c>
      <c r="AC617" s="6">
        <v>44330</v>
      </c>
      <c r="AD617" s="6" t="s">
        <v>70</v>
      </c>
      <c r="AE617" s="61"/>
      <c r="AF617" s="6"/>
      <c r="AG617" s="6"/>
      <c r="AH617" s="9"/>
      <c r="AI617" s="6"/>
      <c r="AJ617" s="63"/>
      <c r="AK617" s="63"/>
      <c r="AL617" s="62"/>
      <c r="AM617" s="62"/>
      <c r="AN617" s="62"/>
      <c r="AO617" s="62"/>
      <c r="AP617" s="62"/>
      <c r="AQ617" s="11"/>
      <c r="AR617" s="59"/>
      <c r="AS617" s="59"/>
      <c r="AT617" s="6"/>
      <c r="AU617" s="6"/>
      <c r="AV617" s="6"/>
      <c r="AW617" s="6"/>
      <c r="AX617" s="6"/>
      <c r="AY617" s="6"/>
      <c r="AZ617" s="64"/>
      <c r="BA617" s="6"/>
      <c r="BB617" s="6"/>
      <c r="BC617" s="65"/>
    </row>
    <row r="618" spans="1:55" ht="28.8" hidden="1">
      <c r="A618" s="52" t="str">
        <f t="shared" ca="1" si="45"/>
        <v>Ok</v>
      </c>
      <c r="B618" s="53" t="str">
        <f t="shared" si="46"/>
        <v>Ok</v>
      </c>
      <c r="C618" s="53" t="str">
        <f t="shared" ca="1" si="47"/>
        <v>Ok</v>
      </c>
      <c r="D618" s="54">
        <f t="shared" si="48"/>
        <v>44288</v>
      </c>
      <c r="E618" s="196"/>
      <c r="F618" s="130">
        <v>1890</v>
      </c>
      <c r="G618" s="32" t="s">
        <v>3133</v>
      </c>
      <c r="H618" s="91" t="s">
        <v>57</v>
      </c>
      <c r="I618" s="5" t="s">
        <v>58</v>
      </c>
      <c r="J618" s="2" t="s">
        <v>59</v>
      </c>
      <c r="K618" s="6" t="s">
        <v>105</v>
      </c>
      <c r="L618" s="79" t="s">
        <v>3134</v>
      </c>
      <c r="M618" s="66"/>
      <c r="N618" s="10" t="s">
        <v>124</v>
      </c>
      <c r="O618" s="25" t="s">
        <v>97</v>
      </c>
      <c r="P618" s="55" t="s">
        <v>97</v>
      </c>
      <c r="Q618" s="55" t="s">
        <v>3135</v>
      </c>
      <c r="R618" s="86" t="s">
        <v>3136</v>
      </c>
      <c r="S618" s="56">
        <v>44274</v>
      </c>
      <c r="T618" s="56">
        <v>44285</v>
      </c>
      <c r="U618" s="174" t="s">
        <v>66</v>
      </c>
      <c r="V618" s="178" t="s">
        <v>218</v>
      </c>
      <c r="W618" s="180"/>
      <c r="X618" s="146" t="s">
        <v>143</v>
      </c>
      <c r="Y618" s="146"/>
      <c r="Z618" s="146"/>
      <c r="AA618" s="88"/>
      <c r="AB618" s="59">
        <v>44280</v>
      </c>
      <c r="AC618" s="6">
        <v>44288</v>
      </c>
      <c r="AD618" s="6" t="s">
        <v>70</v>
      </c>
      <c r="AE618" s="61"/>
      <c r="AF618" s="6"/>
      <c r="AG618" s="6"/>
      <c r="AH618" s="9"/>
      <c r="AI618" s="6"/>
      <c r="AJ618" s="63"/>
      <c r="AK618" s="63"/>
      <c r="AL618" s="62"/>
      <c r="AM618" s="62"/>
      <c r="AN618" s="62"/>
      <c r="AO618" s="62"/>
      <c r="AP618" s="62"/>
      <c r="AQ618" s="11"/>
      <c r="AR618" s="59"/>
      <c r="AS618" s="59"/>
      <c r="AT618" s="6"/>
      <c r="AU618" s="6"/>
      <c r="AV618" s="6"/>
      <c r="AW618" s="6"/>
      <c r="AX618" s="6"/>
      <c r="AY618" s="6"/>
      <c r="AZ618" s="64"/>
      <c r="BA618" s="6"/>
      <c r="BB618" s="6"/>
      <c r="BC618" s="65"/>
    </row>
    <row r="619" spans="1:55" ht="115.2" hidden="1">
      <c r="A619" s="52" t="str">
        <f t="shared" ca="1" si="45"/>
        <v>Ok</v>
      </c>
      <c r="B619" s="53" t="str">
        <f t="shared" si="46"/>
        <v>Ok</v>
      </c>
      <c r="C619" s="53" t="str">
        <f t="shared" ca="1" si="47"/>
        <v>Ok</v>
      </c>
      <c r="D619" s="54">
        <f t="shared" si="48"/>
        <v>45362</v>
      </c>
      <c r="E619" s="196"/>
      <c r="F619" s="130">
        <v>1892</v>
      </c>
      <c r="G619" s="32" t="s">
        <v>3137</v>
      </c>
      <c r="H619" s="91" t="s">
        <v>57</v>
      </c>
      <c r="I619" s="5" t="s">
        <v>58</v>
      </c>
      <c r="J619" s="2" t="s">
        <v>59</v>
      </c>
      <c r="K619" s="6" t="s">
        <v>105</v>
      </c>
      <c r="L619" s="79" t="s">
        <v>4563</v>
      </c>
      <c r="M619" s="66"/>
      <c r="N619" s="10" t="s">
        <v>124</v>
      </c>
      <c r="O619" s="25" t="s">
        <v>103</v>
      </c>
      <c r="P619" s="55" t="s">
        <v>65</v>
      </c>
      <c r="Q619" s="55" t="s">
        <v>3138</v>
      </c>
      <c r="R619" s="86" t="s">
        <v>3139</v>
      </c>
      <c r="S619" s="56">
        <v>44275</v>
      </c>
      <c r="T619" s="56">
        <v>45362</v>
      </c>
      <c r="U619" s="175" t="s">
        <v>66</v>
      </c>
      <c r="V619" s="178" t="s">
        <v>218</v>
      </c>
      <c r="W619" s="180"/>
      <c r="X619" s="146" t="s">
        <v>101</v>
      </c>
      <c r="Y619" s="146"/>
      <c r="Z619" s="146"/>
      <c r="AA619" s="88" t="s">
        <v>6644</v>
      </c>
      <c r="AB619" s="59">
        <v>44280</v>
      </c>
      <c r="AC619" s="6">
        <v>45362</v>
      </c>
      <c r="AD619" s="283" t="s">
        <v>70</v>
      </c>
      <c r="AE619" s="61"/>
      <c r="AF619" s="6"/>
      <c r="AG619" s="6"/>
      <c r="AH619" s="9"/>
      <c r="AI619" s="6"/>
      <c r="AJ619" s="63"/>
      <c r="AK619" s="63"/>
      <c r="AL619" s="62"/>
      <c r="AM619" s="62"/>
      <c r="AN619" s="62"/>
      <c r="AO619" s="62"/>
      <c r="AP619" s="62"/>
      <c r="AQ619" s="11"/>
      <c r="AR619" s="59"/>
      <c r="AS619" s="59"/>
      <c r="AT619" s="6"/>
      <c r="AU619" s="6"/>
      <c r="AV619" s="6"/>
      <c r="AW619" s="6"/>
      <c r="AX619" s="6"/>
      <c r="AY619" s="6"/>
      <c r="AZ619" s="64"/>
      <c r="BA619" s="6"/>
      <c r="BB619" s="6"/>
      <c r="BC619" s="65"/>
    </row>
    <row r="620" spans="1:55" ht="28.8" hidden="1">
      <c r="A620" s="52" t="str">
        <f t="shared" ca="1" si="45"/>
        <v>Ok</v>
      </c>
      <c r="B620" s="53" t="str">
        <f t="shared" si="46"/>
        <v>Ok</v>
      </c>
      <c r="C620" s="53" t="str">
        <f t="shared" ca="1" si="47"/>
        <v>Ok</v>
      </c>
      <c r="D620" s="54">
        <f t="shared" si="48"/>
        <v>44288</v>
      </c>
      <c r="E620" s="196"/>
      <c r="F620" s="130">
        <v>1897</v>
      </c>
      <c r="G620" s="32" t="s">
        <v>3140</v>
      </c>
      <c r="H620" s="91" t="s">
        <v>57</v>
      </c>
      <c r="I620" s="5" t="s">
        <v>3001</v>
      </c>
      <c r="J620" s="2" t="s">
        <v>73</v>
      </c>
      <c r="K620" s="6" t="s">
        <v>545</v>
      </c>
      <c r="L620" s="79" t="s">
        <v>3141</v>
      </c>
      <c r="M620" s="66"/>
      <c r="N620" s="10" t="s">
        <v>124</v>
      </c>
      <c r="O620" s="25" t="s">
        <v>3142</v>
      </c>
      <c r="P620" s="55" t="s">
        <v>165</v>
      </c>
      <c r="Q620" s="55" t="s">
        <v>3143</v>
      </c>
      <c r="R620" s="86" t="s">
        <v>3144</v>
      </c>
      <c r="S620" s="56">
        <v>44279</v>
      </c>
      <c r="T620" s="56">
        <v>44285</v>
      </c>
      <c r="U620" s="174" t="s">
        <v>66</v>
      </c>
      <c r="V620" s="178" t="s">
        <v>218</v>
      </c>
      <c r="W620" s="180"/>
      <c r="X620" s="146" t="s">
        <v>143</v>
      </c>
      <c r="Y620" s="146"/>
      <c r="Z620" s="146"/>
      <c r="AA620" s="88" t="s">
        <v>3145</v>
      </c>
      <c r="AB620" s="59">
        <v>44280</v>
      </c>
      <c r="AC620" s="6">
        <v>44288</v>
      </c>
      <c r="AD620" s="6" t="s">
        <v>70</v>
      </c>
      <c r="AE620" s="61"/>
      <c r="AF620" s="6"/>
      <c r="AG620" s="6"/>
      <c r="AH620" s="9"/>
      <c r="AI620" s="6"/>
      <c r="AJ620" s="63"/>
      <c r="AK620" s="63"/>
      <c r="AL620" s="62"/>
      <c r="AM620" s="62"/>
      <c r="AN620" s="62"/>
      <c r="AO620" s="62"/>
      <c r="AP620" s="62"/>
      <c r="AQ620" s="11"/>
      <c r="AR620" s="59"/>
      <c r="AS620" s="59"/>
      <c r="AT620" s="6"/>
      <c r="AU620" s="6"/>
      <c r="AV620" s="6"/>
      <c r="AW620" s="6"/>
      <c r="AX620" s="6"/>
      <c r="AY620" s="6"/>
      <c r="AZ620" s="64"/>
      <c r="BA620" s="6"/>
      <c r="BB620" s="6"/>
      <c r="BC620" s="65"/>
    </row>
    <row r="621" spans="1:55" ht="43.2" hidden="1">
      <c r="A621" s="52" t="str">
        <f t="shared" ca="1" si="45"/>
        <v>Ok</v>
      </c>
      <c r="B621" s="53" t="str">
        <f t="shared" si="46"/>
        <v>Ok</v>
      </c>
      <c r="C621" s="53" t="str">
        <f t="shared" ca="1" si="47"/>
        <v>Ok</v>
      </c>
      <c r="D621" s="54">
        <f t="shared" si="48"/>
        <v>44386</v>
      </c>
      <c r="E621" s="196"/>
      <c r="F621" s="130">
        <v>1898</v>
      </c>
      <c r="G621" s="32" t="s">
        <v>3146</v>
      </c>
      <c r="H621" s="91" t="s">
        <v>57</v>
      </c>
      <c r="I621" s="5" t="s">
        <v>72</v>
      </c>
      <c r="J621" s="2" t="s">
        <v>73</v>
      </c>
      <c r="K621" s="6" t="s">
        <v>74</v>
      </c>
      <c r="L621" s="79" t="s">
        <v>3147</v>
      </c>
      <c r="M621" s="66"/>
      <c r="N621" s="10" t="s">
        <v>124</v>
      </c>
      <c r="O621" s="25" t="s">
        <v>97</v>
      </c>
      <c r="P621" s="55" t="s">
        <v>97</v>
      </c>
      <c r="Q621" s="55" t="s">
        <v>3148</v>
      </c>
      <c r="R621" s="86" t="s">
        <v>3149</v>
      </c>
      <c r="S621" s="56">
        <v>44279</v>
      </c>
      <c r="T621" s="56">
        <v>44386</v>
      </c>
      <c r="U621" s="174" t="s">
        <v>66</v>
      </c>
      <c r="V621" s="178" t="s">
        <v>218</v>
      </c>
      <c r="W621" s="180"/>
      <c r="X621" s="146" t="s">
        <v>79</v>
      </c>
      <c r="Y621" s="146"/>
      <c r="Z621" s="146"/>
      <c r="AA621" s="88" t="s">
        <v>3150</v>
      </c>
      <c r="AB621" s="59">
        <v>44280</v>
      </c>
      <c r="AC621" s="6">
        <v>44386</v>
      </c>
      <c r="AD621" s="6" t="s">
        <v>70</v>
      </c>
      <c r="AE621" s="61"/>
      <c r="AF621" s="6"/>
      <c r="AG621" s="6"/>
      <c r="AH621" s="9"/>
      <c r="AI621" s="6"/>
      <c r="AJ621" s="63"/>
      <c r="AK621" s="63"/>
      <c r="AL621" s="62"/>
      <c r="AM621" s="62"/>
      <c r="AN621" s="62"/>
      <c r="AO621" s="62"/>
      <c r="AP621" s="62"/>
      <c r="AQ621" s="11"/>
      <c r="AR621" s="59"/>
      <c r="AS621" s="59"/>
      <c r="AT621" s="6"/>
      <c r="AU621" s="6"/>
      <c r="AV621" s="6"/>
      <c r="AW621" s="6"/>
      <c r="AX621" s="6"/>
      <c r="AY621" s="6"/>
      <c r="AZ621" s="64"/>
      <c r="BA621" s="6"/>
      <c r="BB621" s="6"/>
      <c r="BC621" s="65"/>
    </row>
    <row r="622" spans="1:55" ht="163.5" hidden="1" customHeight="1">
      <c r="A622" s="52" t="str">
        <f t="shared" ca="1" si="45"/>
        <v>Ok</v>
      </c>
      <c r="B622" s="53" t="str">
        <f t="shared" si="46"/>
        <v>Ok</v>
      </c>
      <c r="C622" s="53" t="str">
        <f t="shared" ca="1" si="47"/>
        <v>Ok</v>
      </c>
      <c r="D622" s="54">
        <f t="shared" si="48"/>
        <v>44659</v>
      </c>
      <c r="E622" s="196"/>
      <c r="F622" s="130">
        <v>1900</v>
      </c>
      <c r="G622" s="32" t="s">
        <v>3151</v>
      </c>
      <c r="H622" s="91" t="s">
        <v>57</v>
      </c>
      <c r="I622" s="5" t="s">
        <v>334</v>
      </c>
      <c r="J622" s="2" t="s">
        <v>260</v>
      </c>
      <c r="K622" s="6" t="s">
        <v>210</v>
      </c>
      <c r="L622" s="79" t="s">
        <v>3152</v>
      </c>
      <c r="M622" s="66"/>
      <c r="N622" s="10" t="s">
        <v>124</v>
      </c>
      <c r="O622" s="25" t="s">
        <v>97</v>
      </c>
      <c r="P622" s="55" t="s">
        <v>97</v>
      </c>
      <c r="Q622" s="55" t="s">
        <v>4204</v>
      </c>
      <c r="R622" s="86" t="s">
        <v>4203</v>
      </c>
      <c r="S622" s="56">
        <v>44279</v>
      </c>
      <c r="T622" s="56">
        <v>44658</v>
      </c>
      <c r="U622" s="174" t="s">
        <v>66</v>
      </c>
      <c r="V622" s="178" t="s">
        <v>218</v>
      </c>
      <c r="W622" s="180"/>
      <c r="X622" s="146" t="s">
        <v>168</v>
      </c>
      <c r="Y622" s="146"/>
      <c r="Z622" s="146"/>
      <c r="AA622" s="88" t="s">
        <v>4232</v>
      </c>
      <c r="AB622" s="59">
        <v>44280</v>
      </c>
      <c r="AC622" s="6">
        <v>44659</v>
      </c>
      <c r="AD622" s="6" t="s">
        <v>70</v>
      </c>
      <c r="AE622" s="61"/>
      <c r="AF622" s="6"/>
      <c r="AG622" s="6"/>
      <c r="AH622" s="9"/>
      <c r="AI622" s="6"/>
      <c r="AJ622" s="63"/>
      <c r="AK622" s="63"/>
      <c r="AL622" s="62"/>
      <c r="AM622" s="62"/>
      <c r="AN622" s="62"/>
      <c r="AO622" s="62"/>
      <c r="AP622" s="62"/>
      <c r="AQ622" s="11"/>
      <c r="AR622" s="59"/>
      <c r="AS622" s="59"/>
      <c r="AT622" s="6"/>
      <c r="AU622" s="6"/>
      <c r="AV622" s="6"/>
      <c r="AW622" s="6"/>
      <c r="AX622" s="6"/>
      <c r="AY622" s="6"/>
      <c r="AZ622" s="64"/>
      <c r="BA622" s="6"/>
      <c r="BB622" s="6"/>
      <c r="BC622" s="65"/>
    </row>
    <row r="623" spans="1:55" ht="28.8" hidden="1">
      <c r="A623" s="52" t="str">
        <f t="shared" ca="1" si="45"/>
        <v>Ok</v>
      </c>
      <c r="B623" s="53" t="str">
        <f t="shared" si="46"/>
        <v>Ok</v>
      </c>
      <c r="C623" s="53" t="str">
        <f t="shared" ca="1" si="47"/>
        <v>Ok</v>
      </c>
      <c r="D623" s="54">
        <f t="shared" si="48"/>
        <v>44281</v>
      </c>
      <c r="E623" s="196"/>
      <c r="F623" s="130">
        <v>1901</v>
      </c>
      <c r="G623" s="32" t="s">
        <v>3153</v>
      </c>
      <c r="H623" s="91" t="s">
        <v>57</v>
      </c>
      <c r="I623" s="5" t="s">
        <v>83</v>
      </c>
      <c r="J623" s="2" t="s">
        <v>84</v>
      </c>
      <c r="K623" s="6" t="s">
        <v>105</v>
      </c>
      <c r="L623" s="79" t="s">
        <v>3154</v>
      </c>
      <c r="M623" s="66"/>
      <c r="N623" s="10" t="s">
        <v>124</v>
      </c>
      <c r="O623" s="25" t="s">
        <v>3155</v>
      </c>
      <c r="P623" s="55" t="s">
        <v>177</v>
      </c>
      <c r="Q623" s="55" t="s">
        <v>3155</v>
      </c>
      <c r="R623" s="86" t="s">
        <v>3156</v>
      </c>
      <c r="S623" s="56">
        <v>44280</v>
      </c>
      <c r="T623" s="56">
        <v>44281</v>
      </c>
      <c r="U623" s="174" t="s">
        <v>66</v>
      </c>
      <c r="V623" s="178" t="s">
        <v>91</v>
      </c>
      <c r="W623" s="180" t="s">
        <v>237</v>
      </c>
      <c r="X623" s="146" t="s">
        <v>143</v>
      </c>
      <c r="Y623" s="146"/>
      <c r="Z623" s="146"/>
      <c r="AA623" s="88"/>
      <c r="AB623" s="59">
        <v>44280</v>
      </c>
      <c r="AC623" s="6">
        <v>44281</v>
      </c>
      <c r="AD623" s="6" t="s">
        <v>70</v>
      </c>
      <c r="AE623" s="61"/>
      <c r="AF623" s="6"/>
      <c r="AG623" s="6"/>
      <c r="AH623" s="9"/>
      <c r="AI623" s="6"/>
      <c r="AJ623" s="63"/>
      <c r="AK623" s="63"/>
      <c r="AL623" s="62"/>
      <c r="AM623" s="62"/>
      <c r="AN623" s="62"/>
      <c r="AO623" s="62"/>
      <c r="AP623" s="62"/>
      <c r="AQ623" s="11"/>
      <c r="AR623" s="59"/>
      <c r="AS623" s="59"/>
      <c r="AT623" s="6"/>
      <c r="AU623" s="6"/>
      <c r="AV623" s="6"/>
      <c r="AW623" s="6"/>
      <c r="AX623" s="6"/>
      <c r="AY623" s="6"/>
      <c r="AZ623" s="64"/>
      <c r="BA623" s="6"/>
      <c r="BB623" s="6"/>
      <c r="BC623" s="65"/>
    </row>
    <row r="624" spans="1:55" ht="72" hidden="1">
      <c r="A624" s="52" t="str">
        <f t="shared" ca="1" si="45"/>
        <v>Ok</v>
      </c>
      <c r="B624" s="53" t="str">
        <f t="shared" si="46"/>
        <v>Ok</v>
      </c>
      <c r="C624" s="53" t="str">
        <f t="shared" ca="1" si="47"/>
        <v>Ok</v>
      </c>
      <c r="D624" s="54">
        <f t="shared" si="48"/>
        <v>44901</v>
      </c>
      <c r="E624" s="196"/>
      <c r="F624" s="130">
        <v>1905</v>
      </c>
      <c r="G624" s="32" t="s">
        <v>3157</v>
      </c>
      <c r="H624" s="91" t="s">
        <v>57</v>
      </c>
      <c r="I624" s="5" t="s">
        <v>289</v>
      </c>
      <c r="J624" s="201" t="s">
        <v>290</v>
      </c>
      <c r="K624" s="6" t="s">
        <v>105</v>
      </c>
      <c r="L624" s="79" t="s">
        <v>3158</v>
      </c>
      <c r="M624" s="66"/>
      <c r="N624" s="10" t="s">
        <v>63</v>
      </c>
      <c r="O624" s="25" t="s">
        <v>292</v>
      </c>
      <c r="P624" s="55" t="s">
        <v>65</v>
      </c>
      <c r="Q624" s="55" t="s">
        <v>1741</v>
      </c>
      <c r="R624" s="86" t="s">
        <v>3159</v>
      </c>
      <c r="S624" s="56">
        <v>44281</v>
      </c>
      <c r="T624" s="56">
        <v>44896</v>
      </c>
      <c r="U624" s="174" t="s">
        <v>100</v>
      </c>
      <c r="V624" s="178" t="s">
        <v>218</v>
      </c>
      <c r="W624" s="180"/>
      <c r="X624" s="146" t="s">
        <v>101</v>
      </c>
      <c r="Y624" s="146"/>
      <c r="Z624" s="146"/>
      <c r="AA624" s="88" t="s">
        <v>5054</v>
      </c>
      <c r="AB624" s="59">
        <v>44287</v>
      </c>
      <c r="AC624" s="6">
        <v>44901</v>
      </c>
      <c r="AD624" s="67" t="s">
        <v>70</v>
      </c>
      <c r="AE624" s="61"/>
      <c r="AF624" s="6"/>
      <c r="AG624" s="6"/>
      <c r="AH624" s="9"/>
      <c r="AI624" s="6"/>
      <c r="AJ624" s="63"/>
      <c r="AK624" s="63"/>
      <c r="AL624" s="62"/>
      <c r="AM624" s="62"/>
      <c r="AN624" s="62"/>
      <c r="AO624" s="62"/>
      <c r="AP624" s="62"/>
      <c r="AQ624" s="11"/>
      <c r="AR624" s="59"/>
      <c r="AS624" s="59"/>
      <c r="AT624" s="6"/>
      <c r="AU624" s="6"/>
      <c r="AV624" s="6"/>
      <c r="AW624" s="6"/>
      <c r="AX624" s="6"/>
      <c r="AY624" s="6"/>
      <c r="AZ624" s="64"/>
      <c r="BA624" s="6"/>
      <c r="BB624" s="6"/>
      <c r="BC624" s="65"/>
    </row>
    <row r="625" spans="1:55" ht="86.4" hidden="1">
      <c r="A625" s="52" t="str">
        <f t="shared" ca="1" si="45"/>
        <v>Ok</v>
      </c>
      <c r="B625" s="53" t="str">
        <f t="shared" si="46"/>
        <v>Ok</v>
      </c>
      <c r="C625" s="53" t="str">
        <f t="shared" ca="1" si="47"/>
        <v>Ok</v>
      </c>
      <c r="D625" s="54">
        <f t="shared" si="48"/>
        <v>44526</v>
      </c>
      <c r="E625" s="196"/>
      <c r="F625" s="130">
        <v>1906</v>
      </c>
      <c r="G625" s="33" t="s">
        <v>3160</v>
      </c>
      <c r="H625" s="91" t="s">
        <v>57</v>
      </c>
      <c r="I625" s="5" t="s">
        <v>544</v>
      </c>
      <c r="J625" s="2" t="s">
        <v>73</v>
      </c>
      <c r="K625" s="6" t="s">
        <v>74</v>
      </c>
      <c r="L625" s="79" t="s">
        <v>3161</v>
      </c>
      <c r="M625" s="66"/>
      <c r="N625" s="10" t="s">
        <v>124</v>
      </c>
      <c r="O625" s="25" t="s">
        <v>3162</v>
      </c>
      <c r="P625" s="55" t="s">
        <v>88</v>
      </c>
      <c r="Q625" s="55" t="s">
        <v>3163</v>
      </c>
      <c r="R625" s="86" t="s">
        <v>3164</v>
      </c>
      <c r="S625" s="56">
        <v>44284</v>
      </c>
      <c r="T625" s="56">
        <v>44525</v>
      </c>
      <c r="U625" s="174" t="s">
        <v>66</v>
      </c>
      <c r="V625" s="178" t="s">
        <v>218</v>
      </c>
      <c r="W625" s="180"/>
      <c r="X625" s="146" t="s">
        <v>365</v>
      </c>
      <c r="Y625" s="146"/>
      <c r="Z625" s="146"/>
      <c r="AA625" s="88" t="s">
        <v>3165</v>
      </c>
      <c r="AB625" s="59">
        <v>44287</v>
      </c>
      <c r="AC625" s="6">
        <v>44526</v>
      </c>
      <c r="AD625" s="67" t="s">
        <v>70</v>
      </c>
      <c r="AE625" s="61"/>
      <c r="AF625" s="6"/>
      <c r="AG625" s="6"/>
      <c r="AH625" s="9"/>
      <c r="AI625" s="6"/>
      <c r="AJ625" s="63"/>
      <c r="AK625" s="63"/>
      <c r="AL625" s="62"/>
      <c r="AM625" s="62"/>
      <c r="AN625" s="62"/>
      <c r="AO625" s="62"/>
      <c r="AP625" s="62"/>
      <c r="AQ625" s="11"/>
      <c r="AR625" s="59"/>
      <c r="AS625" s="59"/>
      <c r="AT625" s="6"/>
      <c r="AU625" s="6"/>
      <c r="AV625" s="6"/>
      <c r="AW625" s="6"/>
      <c r="AX625" s="6"/>
      <c r="AY625" s="6"/>
      <c r="AZ625" s="64"/>
      <c r="BA625" s="6"/>
      <c r="BB625" s="6"/>
      <c r="BC625" s="65"/>
    </row>
    <row r="626" spans="1:55" ht="115.2" hidden="1">
      <c r="A626" s="52" t="str">
        <f t="shared" ca="1" si="45"/>
        <v>Ok</v>
      </c>
      <c r="B626" s="53" t="str">
        <f t="shared" si="46"/>
        <v>Ok</v>
      </c>
      <c r="C626" s="53" t="str">
        <f t="shared" ca="1" si="47"/>
        <v>Ok</v>
      </c>
      <c r="D626" s="54">
        <f t="shared" si="48"/>
        <v>45376</v>
      </c>
      <c r="E626" s="196"/>
      <c r="F626" s="130">
        <v>1907</v>
      </c>
      <c r="G626" s="32" t="s">
        <v>3166</v>
      </c>
      <c r="H626" s="91" t="s">
        <v>57</v>
      </c>
      <c r="I626" s="5" t="s">
        <v>591</v>
      </c>
      <c r="J626" s="2" t="s">
        <v>506</v>
      </c>
      <c r="K626" s="6" t="s">
        <v>545</v>
      </c>
      <c r="L626" s="79" t="s">
        <v>6661</v>
      </c>
      <c r="M626" s="66"/>
      <c r="N626" s="10" t="s">
        <v>124</v>
      </c>
      <c r="O626" s="25" t="s">
        <v>3167</v>
      </c>
      <c r="P626" s="55" t="s">
        <v>88</v>
      </c>
      <c r="Q626" s="55" t="s">
        <v>5508</v>
      </c>
      <c r="R626" s="86" t="s">
        <v>5507</v>
      </c>
      <c r="S626" s="56">
        <v>44284</v>
      </c>
      <c r="T626" s="69">
        <v>45376</v>
      </c>
      <c r="U626" s="58" t="s">
        <v>66</v>
      </c>
      <c r="V626" s="178" t="s">
        <v>218</v>
      </c>
      <c r="W626" s="180"/>
      <c r="X626" s="146" t="s">
        <v>101</v>
      </c>
      <c r="Y626" s="146"/>
      <c r="Z626" s="146"/>
      <c r="AA626" s="89" t="s">
        <v>6689</v>
      </c>
      <c r="AB626" s="59">
        <v>44287</v>
      </c>
      <c r="AC626" s="69">
        <v>45376</v>
      </c>
      <c r="AD626" s="67" t="s">
        <v>70</v>
      </c>
      <c r="AE626" s="61"/>
      <c r="AF626" s="6"/>
      <c r="AG626" s="6"/>
      <c r="AH626" s="9"/>
      <c r="AI626" s="6"/>
      <c r="AJ626" s="63"/>
      <c r="AK626" s="63"/>
      <c r="AL626" s="62"/>
      <c r="AM626" s="62"/>
      <c r="AN626" s="62"/>
      <c r="AO626" s="62"/>
      <c r="AP626" s="62"/>
      <c r="AQ626" s="11"/>
      <c r="AR626" s="59"/>
      <c r="AS626" s="59"/>
      <c r="AT626" s="6"/>
      <c r="AU626" s="6"/>
      <c r="AV626" s="6"/>
      <c r="AW626" s="6"/>
      <c r="AX626" s="6"/>
      <c r="AY626" s="6"/>
      <c r="AZ626" s="64"/>
      <c r="BA626" s="6"/>
      <c r="BB626" s="6"/>
      <c r="BC626" s="65"/>
    </row>
    <row r="627" spans="1:55" ht="28.8" hidden="1">
      <c r="A627" s="52" t="str">
        <f t="shared" ca="1" si="45"/>
        <v>Ok</v>
      </c>
      <c r="B627" s="53" t="str">
        <f t="shared" si="46"/>
        <v>Ok</v>
      </c>
      <c r="C627" s="53" t="str">
        <f t="shared" ca="1" si="47"/>
        <v>Ok</v>
      </c>
      <c r="D627" s="54">
        <f t="shared" si="48"/>
        <v>44295</v>
      </c>
      <c r="E627" s="196"/>
      <c r="F627" s="130">
        <v>1908</v>
      </c>
      <c r="G627" s="32" t="s">
        <v>3168</v>
      </c>
      <c r="H627" s="91" t="s">
        <v>57</v>
      </c>
      <c r="I627" s="5" t="s">
        <v>289</v>
      </c>
      <c r="J627" s="201" t="s">
        <v>290</v>
      </c>
      <c r="K627" s="6" t="s">
        <v>105</v>
      </c>
      <c r="L627" s="79" t="s">
        <v>3169</v>
      </c>
      <c r="M627" s="66"/>
      <c r="N627" s="10" t="s">
        <v>63</v>
      </c>
      <c r="O627" s="25" t="s">
        <v>3170</v>
      </c>
      <c r="P627" s="55" t="s">
        <v>165</v>
      </c>
      <c r="Q627" s="55" t="s">
        <v>3171</v>
      </c>
      <c r="R627" s="86" t="s">
        <v>3172</v>
      </c>
      <c r="S627" s="56">
        <v>44285</v>
      </c>
      <c r="T627" s="56">
        <v>44294</v>
      </c>
      <c r="U627" s="174" t="s">
        <v>66</v>
      </c>
      <c r="V627" s="178" t="s">
        <v>218</v>
      </c>
      <c r="W627" s="180"/>
      <c r="X627" s="146" t="s">
        <v>168</v>
      </c>
      <c r="Y627" s="146"/>
      <c r="Z627" s="146"/>
      <c r="AA627" s="88" t="s">
        <v>3173</v>
      </c>
      <c r="AB627" s="59">
        <v>44287</v>
      </c>
      <c r="AC627" s="6">
        <v>44295</v>
      </c>
      <c r="AD627" s="6" t="s">
        <v>70</v>
      </c>
      <c r="AE627" s="61"/>
      <c r="AF627" s="6"/>
      <c r="AG627" s="6"/>
      <c r="AH627" s="9"/>
      <c r="AI627" s="6"/>
      <c r="AJ627" s="63"/>
      <c r="AK627" s="63"/>
      <c r="AL627" s="62"/>
      <c r="AM627" s="62"/>
      <c r="AN627" s="62"/>
      <c r="AO627" s="62"/>
      <c r="AP627" s="62"/>
      <c r="AQ627" s="11"/>
      <c r="AR627" s="59"/>
      <c r="AS627" s="59"/>
      <c r="AT627" s="6"/>
      <c r="AU627" s="6"/>
      <c r="AV627" s="6"/>
      <c r="AW627" s="6"/>
      <c r="AX627" s="6"/>
      <c r="AY627" s="6"/>
      <c r="AZ627" s="64"/>
      <c r="BA627" s="6"/>
      <c r="BB627" s="6"/>
      <c r="BC627" s="65"/>
    </row>
    <row r="628" spans="1:55" ht="28.8" hidden="1">
      <c r="A628" s="52" t="str">
        <f t="shared" ca="1" si="45"/>
        <v>Ok</v>
      </c>
      <c r="B628" s="53" t="str">
        <f t="shared" si="46"/>
        <v>Ok</v>
      </c>
      <c r="C628" s="53" t="str">
        <f t="shared" ca="1" si="47"/>
        <v>Ok</v>
      </c>
      <c r="D628" s="54">
        <f t="shared" si="48"/>
        <v>44323</v>
      </c>
      <c r="E628" s="196"/>
      <c r="F628" s="130">
        <v>1909</v>
      </c>
      <c r="G628" s="32" t="s">
        <v>3174</v>
      </c>
      <c r="H628" s="91" t="s">
        <v>57</v>
      </c>
      <c r="I628" s="5" t="s">
        <v>588</v>
      </c>
      <c r="J628" s="2" t="s">
        <v>506</v>
      </c>
      <c r="K628" s="6" t="s">
        <v>105</v>
      </c>
      <c r="L628" s="79" t="s">
        <v>3175</v>
      </c>
      <c r="M628" s="66"/>
      <c r="N628" s="10" t="s">
        <v>124</v>
      </c>
      <c r="O628" s="25" t="s">
        <v>933</v>
      </c>
      <c r="P628" s="55" t="s">
        <v>165</v>
      </c>
      <c r="Q628" s="55" t="s">
        <v>2481</v>
      </c>
      <c r="R628" s="86" t="s">
        <v>2482</v>
      </c>
      <c r="S628" s="56">
        <v>44287</v>
      </c>
      <c r="T628" s="56">
        <v>44322</v>
      </c>
      <c r="U628" s="174" t="s">
        <v>66</v>
      </c>
      <c r="V628" s="178" t="s">
        <v>218</v>
      </c>
      <c r="W628" s="180"/>
      <c r="X628" s="146" t="s">
        <v>143</v>
      </c>
      <c r="Y628" s="146"/>
      <c r="Z628" s="146"/>
      <c r="AA628" s="88"/>
      <c r="AB628" s="59">
        <v>44294</v>
      </c>
      <c r="AC628" s="6">
        <v>44323</v>
      </c>
      <c r="AD628" s="6" t="s">
        <v>70</v>
      </c>
      <c r="AE628" s="61"/>
      <c r="AF628" s="6"/>
      <c r="AG628" s="6"/>
      <c r="AH628" s="9"/>
      <c r="AI628" s="6"/>
      <c r="AJ628" s="63"/>
      <c r="AK628" s="63"/>
      <c r="AL628" s="62"/>
      <c r="AM628" s="62"/>
      <c r="AN628" s="62"/>
      <c r="AO628" s="62"/>
      <c r="AP628" s="62"/>
      <c r="AQ628" s="11"/>
      <c r="AR628" s="59"/>
      <c r="AS628" s="59"/>
      <c r="AT628" s="6"/>
      <c r="AU628" s="6"/>
      <c r="AV628" s="6"/>
      <c r="AW628" s="6"/>
      <c r="AX628" s="6"/>
      <c r="AY628" s="6"/>
      <c r="AZ628" s="64"/>
      <c r="BA628" s="6"/>
      <c r="BB628" s="6"/>
      <c r="BC628" s="65"/>
    </row>
    <row r="629" spans="1:55" ht="28.8" hidden="1">
      <c r="A629" s="52" t="str">
        <f t="shared" ca="1" si="45"/>
        <v>Ok</v>
      </c>
      <c r="B629" s="53" t="str">
        <f t="shared" si="46"/>
        <v>Ok</v>
      </c>
      <c r="C629" s="53" t="str">
        <f t="shared" ca="1" si="47"/>
        <v>Ok</v>
      </c>
      <c r="D629" s="54">
        <f t="shared" si="48"/>
        <v>44302</v>
      </c>
      <c r="E629" s="196"/>
      <c r="F629" s="130">
        <v>1910</v>
      </c>
      <c r="G629" s="32" t="s">
        <v>3176</v>
      </c>
      <c r="H629" s="91" t="s">
        <v>57</v>
      </c>
      <c r="I629" s="5" t="s">
        <v>267</v>
      </c>
      <c r="J629" s="2" t="s">
        <v>122</v>
      </c>
      <c r="K629" s="6" t="s">
        <v>74</v>
      </c>
      <c r="L629" s="79" t="s">
        <v>3177</v>
      </c>
      <c r="M629" s="66"/>
      <c r="N629" s="10" t="s">
        <v>124</v>
      </c>
      <c r="O629" s="25" t="s">
        <v>103</v>
      </c>
      <c r="P629" s="55" t="s">
        <v>65</v>
      </c>
      <c r="Q629" s="55" t="s">
        <v>3178</v>
      </c>
      <c r="R629" s="86" t="s">
        <v>3179</v>
      </c>
      <c r="S629" s="56">
        <v>44288</v>
      </c>
      <c r="T629" s="56">
        <v>44300</v>
      </c>
      <c r="U629" s="174" t="s">
        <v>66</v>
      </c>
      <c r="V629" s="178" t="s">
        <v>218</v>
      </c>
      <c r="W629" s="180"/>
      <c r="X629" s="146" t="s">
        <v>168</v>
      </c>
      <c r="Y629" s="146"/>
      <c r="Z629" s="146"/>
      <c r="AA629" s="88"/>
      <c r="AB629" s="59">
        <v>44294</v>
      </c>
      <c r="AC629" s="6">
        <v>44302</v>
      </c>
      <c r="AD629" s="6" t="s">
        <v>70</v>
      </c>
      <c r="AE629" s="61"/>
      <c r="AF629" s="6"/>
      <c r="AG629" s="6"/>
      <c r="AH629" s="9"/>
      <c r="AI629" s="6"/>
      <c r="AJ629" s="63"/>
      <c r="AK629" s="63"/>
      <c r="AL629" s="62"/>
      <c r="AM629" s="62"/>
      <c r="AN629" s="62"/>
      <c r="AO629" s="62"/>
      <c r="AP629" s="62"/>
      <c r="AQ629" s="11"/>
      <c r="AR629" s="59"/>
      <c r="AS629" s="59"/>
      <c r="AT629" s="6"/>
      <c r="AU629" s="6"/>
      <c r="AV629" s="6"/>
      <c r="AW629" s="6"/>
      <c r="AX629" s="6"/>
      <c r="AY629" s="6"/>
      <c r="AZ629" s="64"/>
      <c r="BA629" s="6"/>
      <c r="BB629" s="6"/>
      <c r="BC629" s="65"/>
    </row>
    <row r="630" spans="1:55" ht="57.6" hidden="1">
      <c r="A630" s="52" t="str">
        <f t="shared" ca="1" si="45"/>
        <v>Ok</v>
      </c>
      <c r="B630" s="53" t="str">
        <f t="shared" si="46"/>
        <v>Ok</v>
      </c>
      <c r="C630" s="53" t="str">
        <f t="shared" ca="1" si="47"/>
        <v>Ok</v>
      </c>
      <c r="D630" s="54">
        <f t="shared" si="48"/>
        <v>45299</v>
      </c>
      <c r="E630" s="196"/>
      <c r="F630" s="130">
        <v>1534</v>
      </c>
      <c r="G630" s="32" t="s">
        <v>2515</v>
      </c>
      <c r="H630" s="91" t="s">
        <v>57</v>
      </c>
      <c r="I630" s="5" t="s">
        <v>267</v>
      </c>
      <c r="J630" s="2" t="s">
        <v>122</v>
      </c>
      <c r="K630" s="6" t="s">
        <v>74</v>
      </c>
      <c r="L630" s="79" t="s">
        <v>2516</v>
      </c>
      <c r="M630" s="66"/>
      <c r="N630" s="10" t="s">
        <v>124</v>
      </c>
      <c r="O630" s="25" t="s">
        <v>97</v>
      </c>
      <c r="P630" s="55" t="s">
        <v>97</v>
      </c>
      <c r="Q630" s="55" t="s">
        <v>2517</v>
      </c>
      <c r="R630" s="86" t="s">
        <v>2518</v>
      </c>
      <c r="S630" s="56">
        <v>43963</v>
      </c>
      <c r="T630" s="56">
        <v>45299</v>
      </c>
      <c r="U630" s="174" t="s">
        <v>100</v>
      </c>
      <c r="V630" s="178" t="s">
        <v>218</v>
      </c>
      <c r="W630" s="180"/>
      <c r="X630" s="146" t="s">
        <v>143</v>
      </c>
      <c r="Y630" s="146" t="s">
        <v>80</v>
      </c>
      <c r="Z630" s="146"/>
      <c r="AA630" s="88" t="s">
        <v>6332</v>
      </c>
      <c r="AB630" s="59">
        <v>43972</v>
      </c>
      <c r="AC630" s="6">
        <v>45299</v>
      </c>
      <c r="AD630" s="6" t="s">
        <v>70</v>
      </c>
      <c r="AE630" s="61"/>
      <c r="AF630" s="6"/>
      <c r="AG630" s="6"/>
      <c r="AH630" s="9"/>
      <c r="AI630" s="6"/>
      <c r="AJ630" s="63"/>
      <c r="AK630" s="63"/>
      <c r="AL630" s="62"/>
      <c r="AM630" s="62"/>
      <c r="AN630" s="62"/>
      <c r="AO630" s="62"/>
      <c r="AP630" s="62"/>
      <c r="AQ630" s="11"/>
      <c r="AR630" s="59"/>
      <c r="AS630" s="59"/>
      <c r="AT630" s="6"/>
      <c r="AU630" s="6"/>
      <c r="AV630" s="6"/>
      <c r="AW630" s="6"/>
      <c r="AX630" s="6"/>
      <c r="AY630" s="6"/>
      <c r="AZ630" s="64"/>
      <c r="BA630" s="6"/>
      <c r="BB630" s="6"/>
      <c r="BC630" s="65"/>
    </row>
    <row r="631" spans="1:55" ht="100.8" hidden="1">
      <c r="A631" s="52" t="str">
        <f t="shared" ca="1" si="45"/>
        <v>Ok</v>
      </c>
      <c r="B631" s="53" t="str">
        <f t="shared" si="46"/>
        <v>Ok</v>
      </c>
      <c r="C631" s="53" t="str">
        <f t="shared" ca="1" si="47"/>
        <v>Ok</v>
      </c>
      <c r="D631" s="54">
        <f t="shared" si="48"/>
        <v>44984</v>
      </c>
      <c r="E631" s="196"/>
      <c r="F631" s="130">
        <v>1912</v>
      </c>
      <c r="G631" s="32" t="s">
        <v>3183</v>
      </c>
      <c r="H631" s="91" t="s">
        <v>57</v>
      </c>
      <c r="I631" s="5" t="s">
        <v>83</v>
      </c>
      <c r="J631" s="2" t="s">
        <v>84</v>
      </c>
      <c r="K631" s="6" t="s">
        <v>210</v>
      </c>
      <c r="L631" s="79" t="s">
        <v>3184</v>
      </c>
      <c r="M631" s="66"/>
      <c r="N631" s="10" t="s">
        <v>124</v>
      </c>
      <c r="O631" s="25" t="s">
        <v>97</v>
      </c>
      <c r="P631" s="55" t="s">
        <v>97</v>
      </c>
      <c r="Q631" s="55" t="s">
        <v>3185</v>
      </c>
      <c r="R631" s="86" t="s">
        <v>3186</v>
      </c>
      <c r="S631" s="56">
        <v>44288</v>
      </c>
      <c r="T631" s="56">
        <v>44984</v>
      </c>
      <c r="U631" s="174" t="s">
        <v>66</v>
      </c>
      <c r="V631" s="178" t="s">
        <v>218</v>
      </c>
      <c r="W631" s="180"/>
      <c r="X631" s="146" t="s">
        <v>143</v>
      </c>
      <c r="Y631" s="146"/>
      <c r="Z631" s="146"/>
      <c r="AA631" s="88" t="s">
        <v>5303</v>
      </c>
      <c r="AB631" s="59">
        <v>44294</v>
      </c>
      <c r="AC631" s="6">
        <v>44984</v>
      </c>
      <c r="AD631" s="67" t="s">
        <v>70</v>
      </c>
      <c r="AE631" s="61"/>
      <c r="AF631" s="6"/>
      <c r="AG631" s="6"/>
      <c r="AH631" s="9"/>
      <c r="AI631" s="6"/>
      <c r="AJ631" s="63"/>
      <c r="AK631" s="63"/>
      <c r="AL631" s="62"/>
      <c r="AM631" s="62"/>
      <c r="AN631" s="62"/>
      <c r="AO631" s="62"/>
      <c r="AP631" s="62"/>
      <c r="AQ631" s="11"/>
      <c r="AR631" s="59"/>
      <c r="AS631" s="59"/>
      <c r="AT631" s="6"/>
      <c r="AU631" s="6"/>
      <c r="AV631" s="6"/>
      <c r="AW631" s="6"/>
      <c r="AX631" s="6"/>
      <c r="AY631" s="6"/>
      <c r="AZ631" s="64"/>
      <c r="BA631" s="6"/>
      <c r="BB631" s="6"/>
      <c r="BC631" s="65"/>
    </row>
    <row r="632" spans="1:55" ht="144" hidden="1">
      <c r="A632" s="52" t="str">
        <f t="shared" ca="1" si="45"/>
        <v>Ok</v>
      </c>
      <c r="B632" s="53" t="str">
        <f t="shared" si="46"/>
        <v>Ok</v>
      </c>
      <c r="C632" s="53" t="str">
        <f t="shared" ca="1" si="47"/>
        <v>Ok</v>
      </c>
      <c r="D632" s="54">
        <f t="shared" si="48"/>
        <v>45182</v>
      </c>
      <c r="E632" s="196"/>
      <c r="F632" s="130">
        <v>1913</v>
      </c>
      <c r="G632" s="32" t="s">
        <v>3187</v>
      </c>
      <c r="H632" s="91" t="s">
        <v>57</v>
      </c>
      <c r="I632" s="5" t="s">
        <v>58</v>
      </c>
      <c r="J632" s="2" t="s">
        <v>59</v>
      </c>
      <c r="K632" s="6" t="s">
        <v>545</v>
      </c>
      <c r="L632" s="79" t="s">
        <v>3188</v>
      </c>
      <c r="M632" s="66"/>
      <c r="N632" s="10" t="s">
        <v>124</v>
      </c>
      <c r="O632" s="25" t="s">
        <v>97</v>
      </c>
      <c r="P632" s="55" t="s">
        <v>97</v>
      </c>
      <c r="Q632" s="55" t="s">
        <v>3189</v>
      </c>
      <c r="R632" s="86" t="s">
        <v>3190</v>
      </c>
      <c r="S632" s="56">
        <v>44292</v>
      </c>
      <c r="T632" s="56">
        <v>45182</v>
      </c>
      <c r="U632" s="174" t="s">
        <v>66</v>
      </c>
      <c r="V632" s="178" t="s">
        <v>218</v>
      </c>
      <c r="W632" s="180"/>
      <c r="X632" s="146" t="s">
        <v>168</v>
      </c>
      <c r="Y632" s="146"/>
      <c r="Z632" s="146"/>
      <c r="AA632" s="88" t="s">
        <v>5809</v>
      </c>
      <c r="AB632" s="59">
        <v>44294</v>
      </c>
      <c r="AC632" s="6">
        <v>45182</v>
      </c>
      <c r="AD632" s="6" t="s">
        <v>70</v>
      </c>
      <c r="AE632" s="61"/>
      <c r="AF632" s="6"/>
      <c r="AG632" s="6"/>
      <c r="AH632" s="9"/>
      <c r="AI632" s="6"/>
      <c r="AJ632" s="63"/>
      <c r="AK632" s="63"/>
      <c r="AL632" s="62"/>
      <c r="AM632" s="62"/>
      <c r="AN632" s="62"/>
      <c r="AO632" s="62"/>
      <c r="AP632" s="62"/>
      <c r="AQ632" s="11"/>
      <c r="AR632" s="59"/>
      <c r="AS632" s="59"/>
      <c r="AT632" s="6"/>
      <c r="AU632" s="6"/>
      <c r="AV632" s="6"/>
      <c r="AW632" s="6"/>
      <c r="AX632" s="6"/>
      <c r="AY632" s="6"/>
      <c r="AZ632" s="64"/>
      <c r="BA632" s="6"/>
      <c r="BB632" s="6"/>
      <c r="BC632" s="65"/>
    </row>
    <row r="633" spans="1:55" ht="28.8" hidden="1">
      <c r="A633" s="52" t="str">
        <f t="shared" ca="1" si="45"/>
        <v>Ok</v>
      </c>
      <c r="B633" s="53" t="str">
        <f t="shared" si="46"/>
        <v>Ok</v>
      </c>
      <c r="C633" s="53" t="str">
        <f t="shared" ca="1" si="47"/>
        <v>Ok</v>
      </c>
      <c r="D633" s="54">
        <f t="shared" si="48"/>
        <v>44316</v>
      </c>
      <c r="E633" s="196"/>
      <c r="F633" s="130">
        <v>1917</v>
      </c>
      <c r="G633" s="32" t="s">
        <v>3191</v>
      </c>
      <c r="H633" s="91" t="s">
        <v>57</v>
      </c>
      <c r="I633" s="5" t="s">
        <v>83</v>
      </c>
      <c r="J633" s="2" t="s">
        <v>84</v>
      </c>
      <c r="K633" s="6" t="s">
        <v>105</v>
      </c>
      <c r="L633" s="79" t="s">
        <v>3192</v>
      </c>
      <c r="M633" s="66"/>
      <c r="N633" s="10" t="s">
        <v>124</v>
      </c>
      <c r="O633" s="25" t="s">
        <v>97</v>
      </c>
      <c r="P633" s="55" t="s">
        <v>97</v>
      </c>
      <c r="Q633" s="55" t="s">
        <v>3193</v>
      </c>
      <c r="R633" s="86" t="s">
        <v>3194</v>
      </c>
      <c r="S633" s="56">
        <v>44295</v>
      </c>
      <c r="T633" s="56">
        <v>44314</v>
      </c>
      <c r="U633" s="174" t="s">
        <v>66</v>
      </c>
      <c r="V633" s="178" t="s">
        <v>91</v>
      </c>
      <c r="W633" s="180" t="s">
        <v>92</v>
      </c>
      <c r="X633" s="146" t="s">
        <v>143</v>
      </c>
      <c r="Y633" s="146"/>
      <c r="Z633" s="146"/>
      <c r="AA633" s="88" t="s">
        <v>3195</v>
      </c>
      <c r="AB633" s="59">
        <v>44301</v>
      </c>
      <c r="AC633" s="6">
        <v>44316</v>
      </c>
      <c r="AD633" s="6" t="s">
        <v>70</v>
      </c>
      <c r="AE633" s="61"/>
      <c r="AF633" s="6"/>
      <c r="AG633" s="6"/>
      <c r="AH633" s="9"/>
      <c r="AI633" s="6"/>
      <c r="AJ633" s="63"/>
      <c r="AK633" s="63"/>
      <c r="AL633" s="62"/>
      <c r="AM633" s="62"/>
      <c r="AN633" s="62"/>
      <c r="AO633" s="62"/>
      <c r="AP633" s="62"/>
      <c r="AQ633" s="11"/>
      <c r="AR633" s="59"/>
      <c r="AS633" s="59"/>
      <c r="AT633" s="6"/>
      <c r="AU633" s="6"/>
      <c r="AV633" s="6"/>
      <c r="AW633" s="6"/>
      <c r="AX633" s="6"/>
      <c r="AY633" s="6"/>
      <c r="AZ633" s="64"/>
      <c r="BA633" s="6"/>
      <c r="BB633" s="6"/>
      <c r="BC633" s="65"/>
    </row>
    <row r="634" spans="1:55" ht="28.8" hidden="1">
      <c r="A634" s="52" t="str">
        <f t="shared" ca="1" si="45"/>
        <v>Ok</v>
      </c>
      <c r="B634" s="53" t="str">
        <f t="shared" si="46"/>
        <v>Ok</v>
      </c>
      <c r="C634" s="53" t="str">
        <f t="shared" ca="1" si="47"/>
        <v>Ok</v>
      </c>
      <c r="D634" s="54">
        <f t="shared" si="48"/>
        <v>44316</v>
      </c>
      <c r="E634" s="196"/>
      <c r="F634" s="130">
        <v>1919</v>
      </c>
      <c r="G634" s="32" t="s">
        <v>3196</v>
      </c>
      <c r="H634" s="91" t="s">
        <v>159</v>
      </c>
      <c r="I634" s="5" t="s">
        <v>1523</v>
      </c>
      <c r="J634" s="2" t="s">
        <v>645</v>
      </c>
      <c r="K634" s="6" t="s">
        <v>74</v>
      </c>
      <c r="L634" s="79" t="s">
        <v>3197</v>
      </c>
      <c r="M634" s="66"/>
      <c r="N634" s="10" t="s">
        <v>63</v>
      </c>
      <c r="O634" s="25" t="s">
        <v>3198</v>
      </c>
      <c r="P634" s="55" t="s">
        <v>165</v>
      </c>
      <c r="Q634" s="55" t="s">
        <v>3199</v>
      </c>
      <c r="R634" s="86" t="s">
        <v>3200</v>
      </c>
      <c r="S634" s="56">
        <v>44295</v>
      </c>
      <c r="T634" s="56">
        <v>44314</v>
      </c>
      <c r="U634" s="174" t="s">
        <v>66</v>
      </c>
      <c r="V634" s="178" t="s">
        <v>218</v>
      </c>
      <c r="W634" s="180"/>
      <c r="X634" s="146" t="s">
        <v>68</v>
      </c>
      <c r="Y634" s="146"/>
      <c r="Z634" s="146"/>
      <c r="AA634" s="88" t="s">
        <v>3201</v>
      </c>
      <c r="AB634" s="59">
        <v>44301</v>
      </c>
      <c r="AC634" s="6">
        <v>44316</v>
      </c>
      <c r="AD634" s="6" t="s">
        <v>70</v>
      </c>
      <c r="AE634" s="61"/>
      <c r="AF634" s="6"/>
      <c r="AG634" s="6"/>
      <c r="AH634" s="9"/>
      <c r="AI634" s="6"/>
      <c r="AJ634" s="63"/>
      <c r="AK634" s="63"/>
      <c r="AL634" s="62"/>
      <c r="AM634" s="62"/>
      <c r="AN634" s="62"/>
      <c r="AO634" s="62"/>
      <c r="AP634" s="62"/>
      <c r="AQ634" s="11"/>
      <c r="AR634" s="59"/>
      <c r="AS634" s="59"/>
      <c r="AT634" s="6"/>
      <c r="AU634" s="6"/>
      <c r="AV634" s="6"/>
      <c r="AW634" s="6"/>
      <c r="AX634" s="6"/>
      <c r="AY634" s="6"/>
      <c r="AZ634" s="64"/>
      <c r="BA634" s="6"/>
      <c r="BB634" s="6"/>
      <c r="BC634" s="65"/>
    </row>
    <row r="635" spans="1:55" ht="53.55" hidden="1" customHeight="1">
      <c r="A635" s="52" t="str">
        <f t="shared" ca="1" si="45"/>
        <v>Ok</v>
      </c>
      <c r="B635" s="53" t="str">
        <f t="shared" si="46"/>
        <v>Ok</v>
      </c>
      <c r="C635" s="53" t="str">
        <f t="shared" ca="1" si="47"/>
        <v>Ok</v>
      </c>
      <c r="D635" s="54">
        <f t="shared" si="48"/>
        <v>44718</v>
      </c>
      <c r="E635" s="196"/>
      <c r="F635" s="130">
        <v>1894</v>
      </c>
      <c r="G635" s="32" t="s">
        <v>3202</v>
      </c>
      <c r="H635" s="91" t="s">
        <v>57</v>
      </c>
      <c r="I635" s="5" t="s">
        <v>544</v>
      </c>
      <c r="J635" s="2" t="s">
        <v>73</v>
      </c>
      <c r="K635" s="6" t="s">
        <v>210</v>
      </c>
      <c r="L635" s="79" t="s">
        <v>4335</v>
      </c>
      <c r="M635" s="66"/>
      <c r="N635" s="10" t="s">
        <v>124</v>
      </c>
      <c r="O635" s="25" t="s">
        <v>103</v>
      </c>
      <c r="P635" s="55" t="s">
        <v>65</v>
      </c>
      <c r="Q635" s="55" t="s">
        <v>3203</v>
      </c>
      <c r="R635" s="86" t="s">
        <v>3204</v>
      </c>
      <c r="S635" s="56">
        <v>44280</v>
      </c>
      <c r="T635" s="56">
        <v>44718</v>
      </c>
      <c r="U635" s="174" t="s">
        <v>66</v>
      </c>
      <c r="V635" s="178" t="s">
        <v>218</v>
      </c>
      <c r="W635" s="180"/>
      <c r="X635" s="146" t="s">
        <v>143</v>
      </c>
      <c r="Y635" s="146"/>
      <c r="Z635" s="146"/>
      <c r="AA635" s="88" t="s">
        <v>8726</v>
      </c>
      <c r="AB635" s="59">
        <v>44309</v>
      </c>
      <c r="AC635" s="6">
        <v>44718</v>
      </c>
      <c r="AD635" s="6" t="s">
        <v>70</v>
      </c>
      <c r="AE635" s="61"/>
      <c r="AF635" s="6"/>
      <c r="AG635" s="6"/>
      <c r="AH635" s="9"/>
      <c r="AI635" s="6"/>
      <c r="AJ635" s="63"/>
      <c r="AK635" s="63"/>
      <c r="AL635" s="62"/>
      <c r="AM635" s="62"/>
      <c r="AN635" s="62"/>
      <c r="AO635" s="62"/>
      <c r="AP635" s="62"/>
      <c r="AQ635" s="11"/>
      <c r="AR635" s="59"/>
      <c r="AS635" s="59"/>
      <c r="AT635" s="6"/>
      <c r="AU635" s="6"/>
      <c r="AV635" s="6"/>
      <c r="AW635" s="6"/>
      <c r="AX635" s="6"/>
      <c r="AY635" s="6"/>
      <c r="AZ635" s="64"/>
      <c r="BA635" s="6"/>
      <c r="BB635" s="6"/>
      <c r="BC635" s="65"/>
    </row>
    <row r="636" spans="1:55" ht="28.8" hidden="1">
      <c r="A636" s="52" t="str">
        <f t="shared" ca="1" si="45"/>
        <v>Ok</v>
      </c>
      <c r="B636" s="53" t="str">
        <f t="shared" si="46"/>
        <v>Ok</v>
      </c>
      <c r="C636" s="53" t="str">
        <f t="shared" ca="1" si="47"/>
        <v>Ok</v>
      </c>
      <c r="D636" s="54">
        <f t="shared" si="48"/>
        <v>44393</v>
      </c>
      <c r="E636" s="196"/>
      <c r="F636" s="130">
        <v>1924</v>
      </c>
      <c r="G636" s="32" t="s">
        <v>3205</v>
      </c>
      <c r="H636" s="91" t="s">
        <v>159</v>
      </c>
      <c r="I636" s="5" t="s">
        <v>3206</v>
      </c>
      <c r="J636" s="2" t="s">
        <v>513</v>
      </c>
      <c r="K636" s="6" t="s">
        <v>210</v>
      </c>
      <c r="L636" s="79" t="s">
        <v>3207</v>
      </c>
      <c r="M636" s="66"/>
      <c r="N636" s="10" t="s">
        <v>63</v>
      </c>
      <c r="O636" s="25" t="s">
        <v>3208</v>
      </c>
      <c r="P636" s="55" t="s">
        <v>165</v>
      </c>
      <c r="Q636" s="55" t="s">
        <v>3209</v>
      </c>
      <c r="R636" s="86" t="s">
        <v>3210</v>
      </c>
      <c r="S636" s="56">
        <v>44301</v>
      </c>
      <c r="T636" s="56">
        <v>44393</v>
      </c>
      <c r="U636" s="174" t="s">
        <v>66</v>
      </c>
      <c r="V636" s="178" t="s">
        <v>218</v>
      </c>
      <c r="W636" s="180"/>
      <c r="X636" s="146" t="s">
        <v>143</v>
      </c>
      <c r="Y636" s="146"/>
      <c r="Z636" s="146"/>
      <c r="AA636" s="88" t="s">
        <v>3211</v>
      </c>
      <c r="AB636" s="59">
        <v>44309</v>
      </c>
      <c r="AC636" s="6">
        <v>44393</v>
      </c>
      <c r="AD636" s="6" t="s">
        <v>70</v>
      </c>
      <c r="AE636" s="61"/>
      <c r="AF636" s="6"/>
      <c r="AG636" s="6"/>
      <c r="AH636" s="9"/>
      <c r="AI636" s="6"/>
      <c r="AJ636" s="63"/>
      <c r="AK636" s="63"/>
      <c r="AL636" s="62"/>
      <c r="AM636" s="62"/>
      <c r="AN636" s="62"/>
      <c r="AO636" s="62"/>
      <c r="AP636" s="62"/>
      <c r="AQ636" s="11"/>
      <c r="AR636" s="59"/>
      <c r="AS636" s="59"/>
      <c r="AT636" s="6"/>
      <c r="AU636" s="6"/>
      <c r="AV636" s="6"/>
      <c r="AW636" s="6"/>
      <c r="AX636" s="6"/>
      <c r="AY636" s="6"/>
      <c r="AZ636" s="64"/>
      <c r="BA636" s="6"/>
      <c r="BB636" s="6"/>
      <c r="BC636" s="65"/>
    </row>
    <row r="637" spans="1:55" ht="28.8" hidden="1">
      <c r="A637" s="52" t="str">
        <f t="shared" ca="1" si="45"/>
        <v>Ok</v>
      </c>
      <c r="B637" s="53" t="str">
        <f t="shared" si="46"/>
        <v>Ok</v>
      </c>
      <c r="C637" s="53" t="str">
        <f t="shared" ca="1" si="47"/>
        <v>Ok</v>
      </c>
      <c r="D637" s="54">
        <f t="shared" si="48"/>
        <v>44442</v>
      </c>
      <c r="E637" s="196"/>
      <c r="F637" s="130">
        <v>1926</v>
      </c>
      <c r="G637" s="32" t="s">
        <v>3212</v>
      </c>
      <c r="H637" s="91" t="s">
        <v>159</v>
      </c>
      <c r="I637" s="5" t="s">
        <v>3213</v>
      </c>
      <c r="J637" s="2" t="s">
        <v>3214</v>
      </c>
      <c r="K637" s="6" t="s">
        <v>210</v>
      </c>
      <c r="L637" s="79" t="s">
        <v>3215</v>
      </c>
      <c r="M637" s="66"/>
      <c r="N637" s="10" t="s">
        <v>63</v>
      </c>
      <c r="O637" s="25" t="s">
        <v>97</v>
      </c>
      <c r="P637" s="55" t="s">
        <v>97</v>
      </c>
      <c r="Q637" s="55" t="s">
        <v>3216</v>
      </c>
      <c r="R637" s="86" t="s">
        <v>3217</v>
      </c>
      <c r="S637" s="56">
        <v>44305</v>
      </c>
      <c r="T637" s="56">
        <v>44441</v>
      </c>
      <c r="U637" s="174" t="s">
        <v>66</v>
      </c>
      <c r="V637" s="178" t="s">
        <v>218</v>
      </c>
      <c r="W637" s="180"/>
      <c r="X637" s="146" t="s">
        <v>1743</v>
      </c>
      <c r="Y637" s="146"/>
      <c r="Z637" s="146"/>
      <c r="AA637" s="88"/>
      <c r="AB637" s="59">
        <v>44309</v>
      </c>
      <c r="AC637" s="6">
        <v>44442</v>
      </c>
      <c r="AD637" s="6" t="s">
        <v>70</v>
      </c>
      <c r="AE637" s="61"/>
      <c r="AF637" s="6"/>
      <c r="AG637" s="6"/>
      <c r="AH637" s="9"/>
      <c r="AI637" s="6"/>
      <c r="AJ637" s="63"/>
      <c r="AK637" s="63"/>
      <c r="AL637" s="62"/>
      <c r="AM637" s="62"/>
      <c r="AN637" s="62"/>
      <c r="AO637" s="62"/>
      <c r="AP637" s="62"/>
      <c r="AQ637" s="11"/>
      <c r="AR637" s="59"/>
      <c r="AS637" s="59"/>
      <c r="AT637" s="6"/>
      <c r="AU637" s="6"/>
      <c r="AV637" s="6"/>
      <c r="AW637" s="6"/>
      <c r="AX637" s="6"/>
      <c r="AY637" s="6"/>
      <c r="AZ637" s="64"/>
      <c r="BA637" s="6"/>
      <c r="BB637" s="6"/>
      <c r="BC637" s="65"/>
    </row>
    <row r="638" spans="1:55" ht="57.6" hidden="1">
      <c r="A638" s="52" t="str">
        <f t="shared" ca="1" si="45"/>
        <v>Ok</v>
      </c>
      <c r="B638" s="53" t="str">
        <f t="shared" si="46"/>
        <v>Ok</v>
      </c>
      <c r="C638" s="53" t="str">
        <f t="shared" ca="1" si="47"/>
        <v>Ok</v>
      </c>
      <c r="D638" s="54">
        <f t="shared" si="48"/>
        <v>44316</v>
      </c>
      <c r="E638" s="196"/>
      <c r="F638" s="130">
        <v>1927</v>
      </c>
      <c r="G638" s="32" t="s">
        <v>3218</v>
      </c>
      <c r="H638" s="91" t="s">
        <v>57</v>
      </c>
      <c r="I638" s="5" t="s">
        <v>289</v>
      </c>
      <c r="J638" s="201" t="s">
        <v>290</v>
      </c>
      <c r="K638" s="6" t="s">
        <v>162</v>
      </c>
      <c r="L638" s="79" t="s">
        <v>3219</v>
      </c>
      <c r="M638" s="66"/>
      <c r="N638" s="10" t="s">
        <v>124</v>
      </c>
      <c r="O638" s="25" t="s">
        <v>97</v>
      </c>
      <c r="P638" s="55" t="s">
        <v>97</v>
      </c>
      <c r="Q638" s="55" t="s">
        <v>3220</v>
      </c>
      <c r="R638" s="86" t="s">
        <v>3221</v>
      </c>
      <c r="S638" s="56">
        <v>44305</v>
      </c>
      <c r="T638" s="56">
        <v>44314</v>
      </c>
      <c r="U638" s="174" t="s">
        <v>66</v>
      </c>
      <c r="V638" s="178" t="s">
        <v>218</v>
      </c>
      <c r="W638" s="180"/>
      <c r="X638" s="146" t="s">
        <v>143</v>
      </c>
      <c r="Y638" s="146"/>
      <c r="Z638" s="146"/>
      <c r="AA638" s="88" t="s">
        <v>3222</v>
      </c>
      <c r="AB638" s="59">
        <v>44309</v>
      </c>
      <c r="AC638" s="6">
        <v>44316</v>
      </c>
      <c r="AD638" s="6" t="s">
        <v>70</v>
      </c>
      <c r="AE638" s="61"/>
      <c r="AF638" s="6"/>
      <c r="AG638" s="6"/>
      <c r="AH638" s="9"/>
      <c r="AI638" s="6"/>
      <c r="AJ638" s="63"/>
      <c r="AK638" s="63"/>
      <c r="AL638" s="62"/>
      <c r="AM638" s="62"/>
      <c r="AN638" s="62"/>
      <c r="AO638" s="62"/>
      <c r="AP638" s="62"/>
      <c r="AQ638" s="11"/>
      <c r="AR638" s="59"/>
      <c r="AS638" s="59"/>
      <c r="AT638" s="6"/>
      <c r="AU638" s="6"/>
      <c r="AV638" s="6"/>
      <c r="AW638" s="6"/>
      <c r="AX638" s="6"/>
      <c r="AY638" s="6"/>
      <c r="AZ638" s="64"/>
      <c r="BA638" s="6"/>
      <c r="BB638" s="6"/>
      <c r="BC638" s="65"/>
    </row>
    <row r="639" spans="1:55" ht="86.4" hidden="1">
      <c r="A639" s="52" t="str">
        <f t="shared" ca="1" si="45"/>
        <v>Ok</v>
      </c>
      <c r="B639" s="53" t="str">
        <f t="shared" si="46"/>
        <v>Ok</v>
      </c>
      <c r="C639" s="53" t="str">
        <f t="shared" ca="1" si="47"/>
        <v>Ok</v>
      </c>
      <c r="D639" s="54">
        <f t="shared" si="48"/>
        <v>44526</v>
      </c>
      <c r="E639" s="196"/>
      <c r="F639" s="130">
        <v>1930</v>
      </c>
      <c r="G639" s="32" t="s">
        <v>3223</v>
      </c>
      <c r="H639" s="91" t="s">
        <v>57</v>
      </c>
      <c r="I639" s="5" t="s">
        <v>3224</v>
      </c>
      <c r="J639" s="2" t="s">
        <v>3225</v>
      </c>
      <c r="K639" s="6" t="s">
        <v>261</v>
      </c>
      <c r="L639" s="79" t="s">
        <v>3226</v>
      </c>
      <c r="M639" s="66"/>
      <c r="N639" s="10" t="s">
        <v>124</v>
      </c>
      <c r="O639" s="25" t="s">
        <v>3227</v>
      </c>
      <c r="P639" s="55" t="s">
        <v>88</v>
      </c>
      <c r="Q639" s="55" t="s">
        <v>3228</v>
      </c>
      <c r="R639" s="86" t="s">
        <v>3229</v>
      </c>
      <c r="S639" s="56">
        <v>44307</v>
      </c>
      <c r="T639" s="56">
        <v>44525</v>
      </c>
      <c r="U639" s="174" t="s">
        <v>66</v>
      </c>
      <c r="V639" s="178" t="s">
        <v>218</v>
      </c>
      <c r="W639" s="180"/>
      <c r="X639" s="146" t="s">
        <v>143</v>
      </c>
      <c r="Y639" s="146"/>
      <c r="Z639" s="146"/>
      <c r="AA639" s="88" t="s">
        <v>3230</v>
      </c>
      <c r="AB639" s="59">
        <v>44309</v>
      </c>
      <c r="AC639" s="6">
        <v>44526</v>
      </c>
      <c r="AD639" s="67" t="s">
        <v>70</v>
      </c>
      <c r="AE639" s="61"/>
      <c r="AF639" s="6"/>
      <c r="AG639" s="6"/>
      <c r="AH639" s="9"/>
      <c r="AI639" s="6"/>
      <c r="AJ639" s="63"/>
      <c r="AK639" s="63"/>
      <c r="AL639" s="62"/>
      <c r="AM639" s="62"/>
      <c r="AN639" s="62"/>
      <c r="AO639" s="62"/>
      <c r="AP639" s="62"/>
      <c r="AQ639" s="11"/>
      <c r="AR639" s="59"/>
      <c r="AS639" s="59"/>
      <c r="AT639" s="6"/>
      <c r="AU639" s="6"/>
      <c r="AV639" s="6"/>
      <c r="AW639" s="6"/>
      <c r="AX639" s="6"/>
      <c r="AY639" s="6"/>
      <c r="AZ639" s="64"/>
      <c r="BA639" s="6"/>
      <c r="BB639" s="6"/>
      <c r="BC639" s="65"/>
    </row>
    <row r="640" spans="1:55" ht="28.8" hidden="1">
      <c r="A640" s="52" t="str">
        <f t="shared" ca="1" si="45"/>
        <v>Ok</v>
      </c>
      <c r="B640" s="53" t="str">
        <f t="shared" si="46"/>
        <v>Ok</v>
      </c>
      <c r="C640" s="53" t="str">
        <f t="shared" ca="1" si="47"/>
        <v>Ok</v>
      </c>
      <c r="D640" s="54">
        <f t="shared" si="48"/>
        <v>44316</v>
      </c>
      <c r="E640" s="196"/>
      <c r="F640" s="130">
        <v>1932</v>
      </c>
      <c r="G640" s="32" t="s">
        <v>3231</v>
      </c>
      <c r="H640" s="91" t="s">
        <v>57</v>
      </c>
      <c r="I640" s="5" t="s">
        <v>289</v>
      </c>
      <c r="J640" s="201" t="s">
        <v>290</v>
      </c>
      <c r="K640" s="6" t="s">
        <v>210</v>
      </c>
      <c r="L640" s="79" t="s">
        <v>3232</v>
      </c>
      <c r="M640" s="66"/>
      <c r="N640" s="10" t="s">
        <v>124</v>
      </c>
      <c r="O640" s="25" t="s">
        <v>3227</v>
      </c>
      <c r="P640" s="55" t="s">
        <v>88</v>
      </c>
      <c r="Q640" s="55" t="s">
        <v>3228</v>
      </c>
      <c r="R640" s="86" t="s">
        <v>3229</v>
      </c>
      <c r="S640" s="56">
        <v>44307</v>
      </c>
      <c r="T640" s="56">
        <v>44314</v>
      </c>
      <c r="U640" s="174" t="s">
        <v>66</v>
      </c>
      <c r="V640" s="178" t="s">
        <v>218</v>
      </c>
      <c r="W640" s="180"/>
      <c r="X640" s="146" t="s">
        <v>79</v>
      </c>
      <c r="Y640" s="146"/>
      <c r="Z640" s="146"/>
      <c r="AA640" s="88" t="s">
        <v>3233</v>
      </c>
      <c r="AB640" s="59">
        <v>44309</v>
      </c>
      <c r="AC640" s="6">
        <v>44316</v>
      </c>
      <c r="AD640" s="6" t="s">
        <v>70</v>
      </c>
      <c r="AE640" s="61"/>
      <c r="AF640" s="6"/>
      <c r="AG640" s="6"/>
      <c r="AH640" s="9"/>
      <c r="AI640" s="6"/>
      <c r="AJ640" s="63"/>
      <c r="AK640" s="63"/>
      <c r="AL640" s="62"/>
      <c r="AM640" s="62"/>
      <c r="AN640" s="62"/>
      <c r="AO640" s="62"/>
      <c r="AP640" s="62"/>
      <c r="AQ640" s="11"/>
      <c r="AR640" s="59"/>
      <c r="AS640" s="59"/>
      <c r="AT640" s="6"/>
      <c r="AU640" s="6"/>
      <c r="AV640" s="6"/>
      <c r="AW640" s="6"/>
      <c r="AX640" s="6"/>
      <c r="AY640" s="6"/>
      <c r="AZ640" s="64"/>
      <c r="BA640" s="6"/>
      <c r="BB640" s="6"/>
      <c r="BC640" s="65"/>
    </row>
    <row r="641" spans="1:55" ht="86.4" hidden="1">
      <c r="A641" s="52" t="str">
        <f t="shared" ca="1" si="45"/>
        <v>Ok</v>
      </c>
      <c r="B641" s="53" t="str">
        <f t="shared" si="46"/>
        <v>Ok</v>
      </c>
      <c r="C641" s="53" t="str">
        <f t="shared" ca="1" si="47"/>
        <v>Ok</v>
      </c>
      <c r="D641" s="54">
        <f t="shared" si="48"/>
        <v>44470</v>
      </c>
      <c r="E641" s="196"/>
      <c r="F641" s="130">
        <v>995</v>
      </c>
      <c r="G641" s="32" t="s">
        <v>3234</v>
      </c>
      <c r="H641" s="91" t="s">
        <v>57</v>
      </c>
      <c r="I641" s="5" t="s">
        <v>58</v>
      </c>
      <c r="J641" s="2" t="s">
        <v>59</v>
      </c>
      <c r="K641" s="6" t="s">
        <v>74</v>
      </c>
      <c r="L641" s="79" t="s">
        <v>3235</v>
      </c>
      <c r="M641" s="66"/>
      <c r="N641" s="10" t="s">
        <v>124</v>
      </c>
      <c r="O641" s="25" t="s">
        <v>97</v>
      </c>
      <c r="P641" s="55" t="s">
        <v>97</v>
      </c>
      <c r="Q641" s="55" t="s">
        <v>3236</v>
      </c>
      <c r="R641" s="86" t="s">
        <v>3237</v>
      </c>
      <c r="S641" s="56">
        <v>43602</v>
      </c>
      <c r="T641" s="56">
        <v>44469</v>
      </c>
      <c r="U641" s="174" t="s">
        <v>66</v>
      </c>
      <c r="V641" s="178" t="s">
        <v>218</v>
      </c>
      <c r="W641" s="180"/>
      <c r="X641" s="146" t="s">
        <v>143</v>
      </c>
      <c r="Y641" s="146"/>
      <c r="Z641" s="146"/>
      <c r="AA641" s="88" t="s">
        <v>3238</v>
      </c>
      <c r="AB641" s="59">
        <v>44316</v>
      </c>
      <c r="AC641" s="6">
        <v>44470</v>
      </c>
      <c r="AD641" s="6" t="s">
        <v>70</v>
      </c>
      <c r="AE641" s="61"/>
      <c r="AF641" s="6"/>
      <c r="AG641" s="6"/>
      <c r="AH641" s="9"/>
      <c r="AI641" s="6"/>
      <c r="AJ641" s="63"/>
      <c r="AK641" s="63"/>
      <c r="AL641" s="62"/>
      <c r="AM641" s="62"/>
      <c r="AN641" s="62"/>
      <c r="AO641" s="62"/>
      <c r="AP641" s="62"/>
      <c r="AQ641" s="11"/>
      <c r="AR641" s="59"/>
      <c r="AS641" s="59"/>
      <c r="AT641" s="6"/>
      <c r="AU641" s="6"/>
      <c r="AV641" s="6"/>
      <c r="AW641" s="6"/>
      <c r="AX641" s="6"/>
      <c r="AY641" s="6"/>
      <c r="AZ641" s="64"/>
      <c r="BA641" s="6"/>
      <c r="BB641" s="6"/>
      <c r="BC641" s="65"/>
    </row>
    <row r="642" spans="1:55" ht="57.6" hidden="1">
      <c r="A642" s="52" t="str">
        <f t="shared" ca="1" si="45"/>
        <v>Ok</v>
      </c>
      <c r="B642" s="53" t="str">
        <f t="shared" si="46"/>
        <v>Ok</v>
      </c>
      <c r="C642" s="53" t="str">
        <f t="shared" ca="1" si="47"/>
        <v>Ok</v>
      </c>
      <c r="D642" s="54">
        <f t="shared" si="48"/>
        <v>44323</v>
      </c>
      <c r="E642" s="196"/>
      <c r="F642" s="130">
        <v>1941</v>
      </c>
      <c r="G642" s="32" t="s">
        <v>3239</v>
      </c>
      <c r="H642" s="91" t="s">
        <v>57</v>
      </c>
      <c r="I642" s="5" t="s">
        <v>1366</v>
      </c>
      <c r="J642" s="2" t="s">
        <v>1367</v>
      </c>
      <c r="K642" s="6" t="s">
        <v>74</v>
      </c>
      <c r="L642" s="79" t="s">
        <v>3240</v>
      </c>
      <c r="M642" s="66"/>
      <c r="N642" s="10" t="s">
        <v>124</v>
      </c>
      <c r="O642" s="25" t="s">
        <v>3241</v>
      </c>
      <c r="P642" s="55" t="s">
        <v>88</v>
      </c>
      <c r="Q642" s="55" t="s">
        <v>3242</v>
      </c>
      <c r="R642" s="86" t="s">
        <v>3243</v>
      </c>
      <c r="S642" s="56">
        <v>44309</v>
      </c>
      <c r="T642" s="56">
        <v>44322</v>
      </c>
      <c r="U642" s="174" t="s">
        <v>66</v>
      </c>
      <c r="V642" s="178" t="s">
        <v>218</v>
      </c>
      <c r="W642" s="180"/>
      <c r="X642" s="146" t="s">
        <v>79</v>
      </c>
      <c r="Y642" s="146"/>
      <c r="Z642" s="146"/>
      <c r="AA642" s="88" t="s">
        <v>761</v>
      </c>
      <c r="AB642" s="59">
        <v>44316</v>
      </c>
      <c r="AC642" s="6">
        <v>44323</v>
      </c>
      <c r="AD642" s="6" t="s">
        <v>70</v>
      </c>
      <c r="AE642" s="61"/>
      <c r="AF642" s="6"/>
      <c r="AG642" s="6"/>
      <c r="AH642" s="9"/>
      <c r="AI642" s="6"/>
      <c r="AJ642" s="63"/>
      <c r="AK642" s="63"/>
      <c r="AL642" s="62"/>
      <c r="AM642" s="62"/>
      <c r="AN642" s="62"/>
      <c r="AO642" s="62"/>
      <c r="AP642" s="62"/>
      <c r="AQ642" s="11"/>
      <c r="AR642" s="59"/>
      <c r="AS642" s="59"/>
      <c r="AT642" s="6"/>
      <c r="AU642" s="6"/>
      <c r="AV642" s="6"/>
      <c r="AW642" s="6"/>
      <c r="AX642" s="6"/>
      <c r="AY642" s="6"/>
      <c r="AZ642" s="64"/>
      <c r="BA642" s="6"/>
      <c r="BB642" s="6"/>
      <c r="BC642" s="65"/>
    </row>
    <row r="643" spans="1:55" ht="28.8" hidden="1">
      <c r="A643" s="52" t="str">
        <f t="shared" ca="1" si="45"/>
        <v>Ok</v>
      </c>
      <c r="B643" s="53" t="str">
        <f t="shared" si="46"/>
        <v>Ok</v>
      </c>
      <c r="C643" s="53" t="str">
        <f t="shared" ca="1" si="47"/>
        <v>Ok</v>
      </c>
      <c r="D643" s="54">
        <f t="shared" si="48"/>
        <v>44466</v>
      </c>
      <c r="E643" s="196"/>
      <c r="F643" s="130">
        <v>1942</v>
      </c>
      <c r="G643" s="32" t="s">
        <v>3244</v>
      </c>
      <c r="H643" s="91" t="s">
        <v>57</v>
      </c>
      <c r="I643" s="5" t="s">
        <v>58</v>
      </c>
      <c r="J643" s="2" t="s">
        <v>59</v>
      </c>
      <c r="K643" s="6" t="s">
        <v>210</v>
      </c>
      <c r="L643" s="79" t="s">
        <v>3245</v>
      </c>
      <c r="M643" s="66"/>
      <c r="N643" s="10" t="s">
        <v>124</v>
      </c>
      <c r="O643" s="25" t="s">
        <v>3849</v>
      </c>
      <c r="P643" s="55" t="s">
        <v>88</v>
      </c>
      <c r="Q643" s="55" t="s">
        <v>835</v>
      </c>
      <c r="R643" s="86" t="s">
        <v>836</v>
      </c>
      <c r="S643" s="56">
        <v>44311</v>
      </c>
      <c r="T643" s="56">
        <v>44460</v>
      </c>
      <c r="U643" s="174" t="s">
        <v>100</v>
      </c>
      <c r="V643" s="178" t="s">
        <v>218</v>
      </c>
      <c r="W643" s="180"/>
      <c r="X643" s="146" t="s">
        <v>156</v>
      </c>
      <c r="Y643" s="146"/>
      <c r="Z643" s="146"/>
      <c r="AA643" s="89" t="s">
        <v>3246</v>
      </c>
      <c r="AB643" s="59">
        <v>44316</v>
      </c>
      <c r="AC643" s="6">
        <v>44466</v>
      </c>
      <c r="AD643" s="6" t="s">
        <v>70</v>
      </c>
      <c r="AE643" s="61"/>
      <c r="AF643" s="6"/>
      <c r="AG643" s="6"/>
      <c r="AH643" s="9"/>
      <c r="AI643" s="6"/>
      <c r="AJ643" s="63"/>
      <c r="AK643" s="63"/>
      <c r="AL643" s="62"/>
      <c r="AM643" s="62"/>
      <c r="AN643" s="62"/>
      <c r="AO643" s="62"/>
      <c r="AP643" s="62"/>
      <c r="AQ643" s="11"/>
      <c r="AR643" s="59"/>
      <c r="AS643" s="59"/>
      <c r="AT643" s="6"/>
      <c r="AU643" s="6"/>
      <c r="AV643" s="6"/>
      <c r="AW643" s="6"/>
      <c r="AX643" s="6"/>
      <c r="AY643" s="6"/>
      <c r="AZ643" s="64"/>
      <c r="BA643" s="6"/>
      <c r="BB643" s="6"/>
      <c r="BC643" s="65"/>
    </row>
    <row r="644" spans="1:55" ht="28.8" hidden="1">
      <c r="A644" s="52" t="str">
        <f t="shared" ca="1" si="45"/>
        <v>Ok</v>
      </c>
      <c r="B644" s="53" t="str">
        <f t="shared" si="46"/>
        <v>Ok</v>
      </c>
      <c r="C644" s="53" t="str">
        <f t="shared" ca="1" si="47"/>
        <v>Ok</v>
      </c>
      <c r="D644" s="54">
        <f t="shared" si="48"/>
        <v>44218</v>
      </c>
      <c r="E644" s="196"/>
      <c r="F644" s="130">
        <v>1738</v>
      </c>
      <c r="G644" s="32" t="s">
        <v>2859</v>
      </c>
      <c r="H644" s="91" t="s">
        <v>57</v>
      </c>
      <c r="I644" s="5" t="s">
        <v>334</v>
      </c>
      <c r="J644" s="2" t="s">
        <v>260</v>
      </c>
      <c r="K644" s="6" t="s">
        <v>210</v>
      </c>
      <c r="L644" s="79" t="s">
        <v>2860</v>
      </c>
      <c r="M644" s="66"/>
      <c r="N644" s="10" t="s">
        <v>124</v>
      </c>
      <c r="O644" s="25" t="s">
        <v>215</v>
      </c>
      <c r="P644" s="55" t="s">
        <v>65</v>
      </c>
      <c r="Q644" s="55" t="s">
        <v>2861</v>
      </c>
      <c r="R644" s="86" t="s">
        <v>2862</v>
      </c>
      <c r="S644" s="56">
        <v>44161</v>
      </c>
      <c r="T644" s="56">
        <v>44216</v>
      </c>
      <c r="U644" s="174" t="s">
        <v>66</v>
      </c>
      <c r="V644" s="178" t="s">
        <v>218</v>
      </c>
      <c r="W644" s="180"/>
      <c r="X644" s="146" t="s">
        <v>143</v>
      </c>
      <c r="Y644" s="146"/>
      <c r="Z644" s="146"/>
      <c r="AA644" s="88" t="s">
        <v>2863</v>
      </c>
      <c r="AB644" s="59">
        <v>44169</v>
      </c>
      <c r="AC644" s="6">
        <v>44218</v>
      </c>
      <c r="AD644" s="6" t="s">
        <v>70</v>
      </c>
      <c r="AE644" s="61"/>
      <c r="AF644" s="6"/>
      <c r="AG644" s="6"/>
      <c r="AH644" s="9"/>
      <c r="AI644" s="6"/>
      <c r="AJ644" s="63"/>
      <c r="AK644" s="63"/>
      <c r="AL644" s="62"/>
      <c r="AM644" s="62"/>
      <c r="AN644" s="62"/>
      <c r="AO644" s="62"/>
      <c r="AP644" s="62"/>
      <c r="AQ644" s="11"/>
      <c r="AR644" s="59"/>
      <c r="AS644" s="59"/>
      <c r="AT644" s="6"/>
      <c r="AU644" s="6"/>
      <c r="AV644" s="6"/>
      <c r="AW644" s="6"/>
      <c r="AX644" s="6"/>
      <c r="AY644" s="6"/>
      <c r="AZ644" s="64"/>
      <c r="BA644" s="6"/>
      <c r="BB644" s="6"/>
      <c r="BC644" s="65"/>
    </row>
    <row r="645" spans="1:55" ht="28.8" hidden="1">
      <c r="A645" s="52" t="str">
        <f t="shared" ca="1" si="45"/>
        <v>Ok</v>
      </c>
      <c r="B645" s="53" t="str">
        <f t="shared" si="46"/>
        <v>Ok</v>
      </c>
      <c r="C645" s="53" t="str">
        <f t="shared" ca="1" si="47"/>
        <v>Ok</v>
      </c>
      <c r="D645" s="54">
        <f t="shared" si="48"/>
        <v>44442</v>
      </c>
      <c r="E645" s="196"/>
      <c r="F645" s="130">
        <v>1947</v>
      </c>
      <c r="G645" s="32" t="s">
        <v>3252</v>
      </c>
      <c r="H645" s="91" t="s">
        <v>159</v>
      </c>
      <c r="I645" s="5" t="s">
        <v>512</v>
      </c>
      <c r="J645" s="2" t="s">
        <v>513</v>
      </c>
      <c r="K645" s="6" t="s">
        <v>545</v>
      </c>
      <c r="L645" s="79" t="s">
        <v>3253</v>
      </c>
      <c r="M645" s="66"/>
      <c r="N645" s="10" t="s">
        <v>63</v>
      </c>
      <c r="O645" s="25" t="s">
        <v>97</v>
      </c>
      <c r="P645" s="55" t="s">
        <v>97</v>
      </c>
      <c r="Q645" s="55" t="s">
        <v>3254</v>
      </c>
      <c r="R645" s="86" t="s">
        <v>3255</v>
      </c>
      <c r="S645" s="56">
        <v>44320</v>
      </c>
      <c r="T645" s="56">
        <v>44441</v>
      </c>
      <c r="U645" s="174" t="s">
        <v>66</v>
      </c>
      <c r="V645" s="178" t="s">
        <v>218</v>
      </c>
      <c r="W645" s="180"/>
      <c r="X645" s="146" t="s">
        <v>1743</v>
      </c>
      <c r="Y645" s="146"/>
      <c r="Z645" s="146"/>
      <c r="AA645" s="88"/>
      <c r="AB645" s="59">
        <v>44323</v>
      </c>
      <c r="AC645" s="6">
        <v>44442</v>
      </c>
      <c r="AD645" s="6" t="s">
        <v>70</v>
      </c>
      <c r="AE645" s="61"/>
      <c r="AF645" s="6"/>
      <c r="AG645" s="6"/>
      <c r="AH645" s="9"/>
      <c r="AI645" s="6"/>
      <c r="AJ645" s="63"/>
      <c r="AK645" s="63"/>
      <c r="AL645" s="62"/>
      <c r="AM645" s="62"/>
      <c r="AN645" s="62"/>
      <c r="AO645" s="62"/>
      <c r="AP645" s="62"/>
      <c r="AQ645" s="11"/>
      <c r="AR645" s="59"/>
      <c r="AS645" s="59"/>
      <c r="AT645" s="6"/>
      <c r="AU645" s="6"/>
      <c r="AV645" s="6"/>
      <c r="AW645" s="6"/>
      <c r="AX645" s="6"/>
      <c r="AY645" s="6"/>
      <c r="AZ645" s="64"/>
      <c r="BA645" s="6"/>
      <c r="BB645" s="6"/>
      <c r="BC645" s="65"/>
    </row>
    <row r="646" spans="1:55" ht="28.8" hidden="1">
      <c r="A646" s="52" t="str">
        <f t="shared" ca="1" si="45"/>
        <v>Ok</v>
      </c>
      <c r="B646" s="53" t="str">
        <f t="shared" si="46"/>
        <v>Ok</v>
      </c>
      <c r="C646" s="53" t="str">
        <f t="shared" ca="1" si="47"/>
        <v>Ok</v>
      </c>
      <c r="D646" s="54">
        <f t="shared" si="48"/>
        <v>44358</v>
      </c>
      <c r="E646" s="196"/>
      <c r="F646" s="130">
        <v>1948</v>
      </c>
      <c r="G646" s="32" t="s">
        <v>3256</v>
      </c>
      <c r="H646" s="91" t="s">
        <v>57</v>
      </c>
      <c r="I646" s="5" t="s">
        <v>1358</v>
      </c>
      <c r="J646" s="201" t="s">
        <v>290</v>
      </c>
      <c r="K646" s="6" t="s">
        <v>545</v>
      </c>
      <c r="L646" s="79" t="s">
        <v>3257</v>
      </c>
      <c r="M646" s="66"/>
      <c r="N646" s="10" t="s">
        <v>124</v>
      </c>
      <c r="O646" s="25" t="s">
        <v>97</v>
      </c>
      <c r="P646" s="55" t="s">
        <v>97</v>
      </c>
      <c r="Q646" s="55" t="s">
        <v>3258</v>
      </c>
      <c r="R646" s="86" t="s">
        <v>3259</v>
      </c>
      <c r="S646" s="56">
        <v>44323</v>
      </c>
      <c r="T646" s="56">
        <v>44357</v>
      </c>
      <c r="U646" s="174" t="s">
        <v>66</v>
      </c>
      <c r="V646" s="178" t="s">
        <v>218</v>
      </c>
      <c r="W646" s="180"/>
      <c r="X646" s="146" t="s">
        <v>168</v>
      </c>
      <c r="Y646" s="146"/>
      <c r="Z646" s="146"/>
      <c r="AA646" s="88" t="s">
        <v>3260</v>
      </c>
      <c r="AB646" s="59">
        <v>44323</v>
      </c>
      <c r="AC646" s="6">
        <v>44358</v>
      </c>
      <c r="AD646" s="6" t="s">
        <v>70</v>
      </c>
      <c r="AE646" s="61"/>
      <c r="AF646" s="6"/>
      <c r="AG646" s="6"/>
      <c r="AH646" s="9"/>
      <c r="AI646" s="6"/>
      <c r="AJ646" s="63"/>
      <c r="AK646" s="63"/>
      <c r="AL646" s="62"/>
      <c r="AM646" s="62"/>
      <c r="AN646" s="62"/>
      <c r="AO646" s="62"/>
      <c r="AP646" s="62"/>
      <c r="AQ646" s="11"/>
      <c r="AR646" s="59"/>
      <c r="AS646" s="59"/>
      <c r="AT646" s="6"/>
      <c r="AU646" s="6"/>
      <c r="AV646" s="6"/>
      <c r="AW646" s="6"/>
      <c r="AX646" s="6"/>
      <c r="AY646" s="6"/>
      <c r="AZ646" s="64"/>
      <c r="BA646" s="6"/>
      <c r="BB646" s="6"/>
      <c r="BC646" s="65"/>
    </row>
    <row r="647" spans="1:55" ht="100.8" hidden="1">
      <c r="A647" s="52" t="str">
        <f t="shared" ref="A647:A710" ca="1" si="49">IF(OR(S647&lt;$B$1,S647&gt;=TODAY()),"Fuori Range","Ok")</f>
        <v>Ok</v>
      </c>
      <c r="B647" s="53" t="str">
        <f t="shared" ref="B647:B710" si="50">IF(AND(AB647&lt;S647,AB647&lt;&gt;""),"Fuori Range",IF(AND(AB647&gt;AC647,AC647&lt;&gt;""),"Sup ITM",IF(AND(AC647&lt;&gt;"",AB647=""),"Assente","Ok")))</f>
        <v>Ok</v>
      </c>
      <c r="C647" s="53" t="str">
        <f t="shared" ref="C647:C710" ca="1" si="51">IF(AND(AC647&lt;AB647,AC647&lt;&gt;""),"Inf Avvio",IF(AC647&gt;TODAY(),"Errore","Ok"))</f>
        <v>Ok</v>
      </c>
      <c r="D647" s="54">
        <f t="shared" ref="D647:D710" si="52">MAX(AC647,AH647,AL647)</f>
        <v>44211</v>
      </c>
      <c r="E647" s="196"/>
      <c r="F647" s="130">
        <v>1034</v>
      </c>
      <c r="G647" s="32" t="s">
        <v>1868</v>
      </c>
      <c r="H647" s="91" t="s">
        <v>57</v>
      </c>
      <c r="I647" s="5" t="s">
        <v>83</v>
      </c>
      <c r="J647" s="2" t="s">
        <v>84</v>
      </c>
      <c r="K647" s="6" t="s">
        <v>261</v>
      </c>
      <c r="L647" s="79" t="s">
        <v>1869</v>
      </c>
      <c r="M647" s="66"/>
      <c r="N647" s="10" t="s">
        <v>124</v>
      </c>
      <c r="O647" s="25" t="s">
        <v>97</v>
      </c>
      <c r="P647" s="55" t="s">
        <v>97</v>
      </c>
      <c r="Q647" s="55" t="s">
        <v>1870</v>
      </c>
      <c r="R647" s="86" t="s">
        <v>1871</v>
      </c>
      <c r="S647" s="56">
        <v>43615</v>
      </c>
      <c r="T647" s="56">
        <v>44209</v>
      </c>
      <c r="U647" s="174" t="s">
        <v>66</v>
      </c>
      <c r="V647" s="178" t="s">
        <v>91</v>
      </c>
      <c r="W647" s="180" t="s">
        <v>92</v>
      </c>
      <c r="X647" s="146" t="s">
        <v>156</v>
      </c>
      <c r="Y647" s="146"/>
      <c r="Z647" s="146"/>
      <c r="AA647" s="88" t="s">
        <v>1872</v>
      </c>
      <c r="AB647" s="59">
        <v>43616</v>
      </c>
      <c r="AC647" s="6">
        <v>44211</v>
      </c>
      <c r="AD647" s="6" t="s">
        <v>70</v>
      </c>
      <c r="AE647" s="61"/>
      <c r="AF647" s="6"/>
      <c r="AG647" s="6"/>
      <c r="AH647" s="9"/>
      <c r="AI647" s="6"/>
      <c r="AJ647" s="63"/>
      <c r="AK647" s="63"/>
      <c r="AL647" s="62"/>
      <c r="AM647" s="62"/>
      <c r="AN647" s="62"/>
      <c r="AO647" s="62"/>
      <c r="AP647" s="62"/>
      <c r="AQ647" s="11"/>
      <c r="AR647" s="59"/>
      <c r="AS647" s="59"/>
      <c r="AT647" s="6"/>
      <c r="AU647" s="6"/>
      <c r="AV647" s="6"/>
      <c r="AW647" s="6"/>
      <c r="AX647" s="6"/>
      <c r="AY647" s="6"/>
      <c r="AZ647" s="64"/>
      <c r="BA647" s="6"/>
      <c r="BB647" s="6"/>
      <c r="BC647" s="65"/>
    </row>
    <row r="648" spans="1:55" ht="86.4" hidden="1">
      <c r="A648" s="52" t="str">
        <f t="shared" ca="1" si="49"/>
        <v>Ok</v>
      </c>
      <c r="B648" s="53" t="str">
        <f t="shared" si="50"/>
        <v>Ok</v>
      </c>
      <c r="C648" s="53" t="str">
        <f t="shared" ca="1" si="51"/>
        <v>Ok</v>
      </c>
      <c r="D648" s="54">
        <f t="shared" si="52"/>
        <v>45054</v>
      </c>
      <c r="E648" s="196"/>
      <c r="F648" s="130">
        <v>1951</v>
      </c>
      <c r="G648" s="32" t="s">
        <v>3265</v>
      </c>
      <c r="H648" s="91" t="s">
        <v>57</v>
      </c>
      <c r="I648" s="5" t="s">
        <v>58</v>
      </c>
      <c r="J648" s="2" t="s">
        <v>59</v>
      </c>
      <c r="K648" s="6" t="s">
        <v>105</v>
      </c>
      <c r="L648" s="79" t="s">
        <v>3266</v>
      </c>
      <c r="M648" s="66"/>
      <c r="N648" s="10" t="s">
        <v>124</v>
      </c>
      <c r="O648" s="25" t="s">
        <v>3267</v>
      </c>
      <c r="P648" s="55" t="s">
        <v>245</v>
      </c>
      <c r="Q648" s="55" t="s">
        <v>5439</v>
      </c>
      <c r="R648" s="86" t="s">
        <v>5440</v>
      </c>
      <c r="S648" s="56">
        <v>44329</v>
      </c>
      <c r="T648" s="56">
        <v>45054</v>
      </c>
      <c r="U648" s="174" t="s">
        <v>66</v>
      </c>
      <c r="V648" s="178" t="s">
        <v>218</v>
      </c>
      <c r="W648" s="180"/>
      <c r="X648" s="146" t="s">
        <v>168</v>
      </c>
      <c r="Y648" s="146"/>
      <c r="Z648" s="146"/>
      <c r="AA648" s="88" t="s">
        <v>5511</v>
      </c>
      <c r="AB648" s="59">
        <v>44330</v>
      </c>
      <c r="AC648" s="6">
        <v>45054</v>
      </c>
      <c r="AD648" s="6" t="s">
        <v>70</v>
      </c>
      <c r="AE648" s="61"/>
      <c r="AF648" s="6"/>
      <c r="AG648" s="6"/>
      <c r="AH648" s="9"/>
      <c r="AI648" s="6"/>
      <c r="AJ648" s="63"/>
      <c r="AK648" s="63"/>
      <c r="AL648" s="62"/>
      <c r="AM648" s="62"/>
      <c r="AN648" s="62"/>
      <c r="AO648" s="62"/>
      <c r="AP648" s="62"/>
      <c r="AQ648" s="11"/>
      <c r="AR648" s="59"/>
      <c r="AS648" s="59"/>
      <c r="AT648" s="6"/>
      <c r="AU648" s="6"/>
      <c r="AV648" s="6"/>
      <c r="AW648" s="6"/>
      <c r="AX648" s="6"/>
      <c r="AY648" s="6"/>
      <c r="AZ648" s="64"/>
      <c r="BA648" s="6"/>
      <c r="BB648" s="6"/>
      <c r="BC648" s="65"/>
    </row>
    <row r="649" spans="1:55" ht="28.8" hidden="1">
      <c r="A649" s="52" t="str">
        <f t="shared" ca="1" si="49"/>
        <v>Ok</v>
      </c>
      <c r="B649" s="53" t="str">
        <f t="shared" si="50"/>
        <v>Ok</v>
      </c>
      <c r="C649" s="53" t="str">
        <f t="shared" ca="1" si="51"/>
        <v>Ok</v>
      </c>
      <c r="D649" s="54">
        <f t="shared" si="52"/>
        <v>44187</v>
      </c>
      <c r="E649" s="196"/>
      <c r="F649" s="130">
        <v>758</v>
      </c>
      <c r="G649" s="32" t="s">
        <v>1422</v>
      </c>
      <c r="H649" s="91" t="s">
        <v>159</v>
      </c>
      <c r="I649" s="5" t="s">
        <v>1112</v>
      </c>
      <c r="J649" s="2" t="s">
        <v>161</v>
      </c>
      <c r="K649" s="6" t="s">
        <v>210</v>
      </c>
      <c r="L649" s="79" t="s">
        <v>1423</v>
      </c>
      <c r="M649" s="66"/>
      <c r="N649" s="10" t="s">
        <v>63</v>
      </c>
      <c r="O649" s="25" t="s">
        <v>97</v>
      </c>
      <c r="P649" s="55" t="s">
        <v>97</v>
      </c>
      <c r="Q649" s="55" t="s">
        <v>1424</v>
      </c>
      <c r="R649" s="86" t="s">
        <v>1425</v>
      </c>
      <c r="S649" s="56">
        <v>43452</v>
      </c>
      <c r="T649" s="56">
        <v>44139</v>
      </c>
      <c r="U649" s="174" t="s">
        <v>66</v>
      </c>
      <c r="V649" s="178" t="s">
        <v>67</v>
      </c>
      <c r="W649" s="180"/>
      <c r="X649" s="146" t="s">
        <v>156</v>
      </c>
      <c r="Y649" s="146"/>
      <c r="Z649" s="146"/>
      <c r="AA649" s="88" t="s">
        <v>1426</v>
      </c>
      <c r="AB649" s="59">
        <v>43454</v>
      </c>
      <c r="AC649" s="6">
        <v>44187</v>
      </c>
      <c r="AD649" s="6" t="s">
        <v>70</v>
      </c>
      <c r="AE649" s="61"/>
      <c r="AF649" s="6"/>
      <c r="AG649" s="6"/>
      <c r="AH649" s="9"/>
      <c r="AI649" s="6"/>
      <c r="AJ649" s="63"/>
      <c r="AK649" s="63"/>
      <c r="AL649" s="62"/>
      <c r="AM649" s="62"/>
      <c r="AN649" s="62"/>
      <c r="AO649" s="62"/>
      <c r="AP649" s="62"/>
      <c r="AQ649" s="11"/>
      <c r="AR649" s="59"/>
      <c r="AS649" s="59"/>
      <c r="AT649" s="6"/>
      <c r="AU649" s="6"/>
      <c r="AV649" s="6"/>
      <c r="AW649" s="6"/>
      <c r="AX649" s="6"/>
      <c r="AY649" s="6"/>
      <c r="AZ649" s="64"/>
      <c r="BA649" s="6"/>
      <c r="BB649" s="6"/>
      <c r="BC649" s="65"/>
    </row>
    <row r="650" spans="1:55" ht="28.8" hidden="1">
      <c r="A650" s="52" t="str">
        <f t="shared" ca="1" si="49"/>
        <v>Ok</v>
      </c>
      <c r="B650" s="53" t="str">
        <f t="shared" si="50"/>
        <v>Ok</v>
      </c>
      <c r="C650" s="53" t="str">
        <f t="shared" ca="1" si="51"/>
        <v>Ok</v>
      </c>
      <c r="D650" s="54">
        <f t="shared" si="52"/>
        <v>44187</v>
      </c>
      <c r="E650" s="196"/>
      <c r="F650" s="130">
        <v>1771</v>
      </c>
      <c r="G650" s="32" t="s">
        <v>2933</v>
      </c>
      <c r="H650" s="91" t="s">
        <v>57</v>
      </c>
      <c r="I650" s="5" t="s">
        <v>267</v>
      </c>
      <c r="J650" s="2" t="s">
        <v>122</v>
      </c>
      <c r="K650" s="6" t="s">
        <v>545</v>
      </c>
      <c r="L650" s="79" t="s">
        <v>2934</v>
      </c>
      <c r="M650" s="66"/>
      <c r="N650" s="10" t="s">
        <v>124</v>
      </c>
      <c r="O650" s="25" t="s">
        <v>2935</v>
      </c>
      <c r="P650" s="55" t="s">
        <v>88</v>
      </c>
      <c r="Q650" s="55" t="s">
        <v>2936</v>
      </c>
      <c r="R650" s="86" t="s">
        <v>2937</v>
      </c>
      <c r="S650" s="56">
        <v>44183</v>
      </c>
      <c r="T650" s="56">
        <v>44187</v>
      </c>
      <c r="U650" s="174" t="s">
        <v>66</v>
      </c>
      <c r="V650" s="178" t="s">
        <v>218</v>
      </c>
      <c r="W650" s="180"/>
      <c r="X650" s="146" t="s">
        <v>143</v>
      </c>
      <c r="Y650" s="146" t="s">
        <v>80</v>
      </c>
      <c r="Z650" s="146"/>
      <c r="AA650" s="88" t="s">
        <v>2938</v>
      </c>
      <c r="AB650" s="59">
        <v>44183</v>
      </c>
      <c r="AC650" s="6">
        <v>44187</v>
      </c>
      <c r="AD650" s="6" t="s">
        <v>70</v>
      </c>
      <c r="AE650" s="61"/>
      <c r="AF650" s="6"/>
      <c r="AG650" s="6"/>
      <c r="AH650" s="9"/>
      <c r="AI650" s="6"/>
      <c r="AJ650" s="63"/>
      <c r="AK650" s="63"/>
      <c r="AL650" s="62"/>
      <c r="AM650" s="62"/>
      <c r="AN650" s="62"/>
      <c r="AO650" s="62"/>
      <c r="AP650" s="62"/>
      <c r="AQ650" s="11"/>
      <c r="AR650" s="59"/>
      <c r="AS650" s="59"/>
      <c r="AT650" s="6"/>
      <c r="AU650" s="6"/>
      <c r="AV650" s="6"/>
      <c r="AW650" s="6"/>
      <c r="AX650" s="6"/>
      <c r="AY650" s="6"/>
      <c r="AZ650" s="64"/>
      <c r="BA650" s="6"/>
      <c r="BB650" s="6"/>
      <c r="BC650" s="65"/>
    </row>
    <row r="651" spans="1:55" ht="57.6" hidden="1">
      <c r="A651" s="52" t="str">
        <f t="shared" ca="1" si="49"/>
        <v>Ok</v>
      </c>
      <c r="B651" s="53" t="str">
        <f t="shared" si="50"/>
        <v>Ok</v>
      </c>
      <c r="C651" s="53" t="str">
        <f t="shared" ca="1" si="51"/>
        <v>Ok</v>
      </c>
      <c r="D651" s="54">
        <f t="shared" si="52"/>
        <v>44386</v>
      </c>
      <c r="E651" s="196"/>
      <c r="F651" s="130">
        <v>1955</v>
      </c>
      <c r="G651" s="32" t="s">
        <v>3278</v>
      </c>
      <c r="H651" s="91" t="s">
        <v>57</v>
      </c>
      <c r="I651" s="5" t="s">
        <v>1366</v>
      </c>
      <c r="J651" s="2" t="s">
        <v>1367</v>
      </c>
      <c r="K651" s="6" t="s">
        <v>105</v>
      </c>
      <c r="L651" s="79" t="s">
        <v>3279</v>
      </c>
      <c r="M651" s="66"/>
      <c r="N651" s="10" t="s">
        <v>124</v>
      </c>
      <c r="O651" s="25" t="s">
        <v>352</v>
      </c>
      <c r="P651" s="55" t="s">
        <v>88</v>
      </c>
      <c r="Q651" s="55" t="s">
        <v>3280</v>
      </c>
      <c r="R651" s="86" t="s">
        <v>3281</v>
      </c>
      <c r="S651" s="56">
        <v>44334</v>
      </c>
      <c r="T651" s="56">
        <v>44383</v>
      </c>
      <c r="U651" s="174" t="s">
        <v>66</v>
      </c>
      <c r="V651" s="178" t="s">
        <v>218</v>
      </c>
      <c r="W651" s="180"/>
      <c r="X651" s="146" t="s">
        <v>143</v>
      </c>
      <c r="Y651" s="146"/>
      <c r="Z651" s="146"/>
      <c r="AA651" s="88" t="s">
        <v>3282</v>
      </c>
      <c r="AB651" s="59">
        <v>44337</v>
      </c>
      <c r="AC651" s="6">
        <v>44386</v>
      </c>
      <c r="AD651" s="6" t="s">
        <v>70</v>
      </c>
      <c r="AE651" s="61"/>
      <c r="AF651" s="6"/>
      <c r="AG651" s="6"/>
      <c r="AH651" s="9"/>
      <c r="AI651" s="6"/>
      <c r="AJ651" s="63"/>
      <c r="AK651" s="63"/>
      <c r="AL651" s="62"/>
      <c r="AM651" s="62"/>
      <c r="AN651" s="62"/>
      <c r="AO651" s="62"/>
      <c r="AP651" s="62"/>
      <c r="AQ651" s="11"/>
      <c r="AR651" s="59"/>
      <c r="AS651" s="59"/>
      <c r="AT651" s="6"/>
      <c r="AU651" s="6"/>
      <c r="AV651" s="6"/>
      <c r="AW651" s="6"/>
      <c r="AX651" s="6"/>
      <c r="AY651" s="6"/>
      <c r="AZ651" s="64"/>
      <c r="BA651" s="6"/>
      <c r="BB651" s="6"/>
      <c r="BC651" s="65"/>
    </row>
    <row r="652" spans="1:55" ht="28.8" hidden="1">
      <c r="A652" s="52" t="str">
        <f t="shared" ca="1" si="49"/>
        <v>Ok</v>
      </c>
      <c r="B652" s="53" t="str">
        <f t="shared" si="50"/>
        <v>Ok</v>
      </c>
      <c r="C652" s="53" t="str">
        <f t="shared" ca="1" si="51"/>
        <v>Ok</v>
      </c>
      <c r="D652" s="54">
        <f t="shared" si="52"/>
        <v>44344</v>
      </c>
      <c r="E652" s="196"/>
      <c r="F652" s="130">
        <v>1956</v>
      </c>
      <c r="G652" s="32" t="s">
        <v>3283</v>
      </c>
      <c r="H652" s="91" t="s">
        <v>57</v>
      </c>
      <c r="I652" s="5" t="s">
        <v>83</v>
      </c>
      <c r="J652" s="2" t="s">
        <v>84</v>
      </c>
      <c r="K652" s="6" t="s">
        <v>210</v>
      </c>
      <c r="L652" s="79" t="s">
        <v>3284</v>
      </c>
      <c r="M652" s="66"/>
      <c r="N652" s="10" t="s">
        <v>124</v>
      </c>
      <c r="O652" s="25" t="s">
        <v>97</v>
      </c>
      <c r="P652" s="55" t="s">
        <v>97</v>
      </c>
      <c r="Q652" s="55" t="s">
        <v>3285</v>
      </c>
      <c r="R652" s="86" t="s">
        <v>3286</v>
      </c>
      <c r="S652" s="56">
        <v>44335</v>
      </c>
      <c r="T652" s="56">
        <v>44341</v>
      </c>
      <c r="U652" s="174" t="s">
        <v>66</v>
      </c>
      <c r="V652" s="178" t="s">
        <v>91</v>
      </c>
      <c r="W652" s="180" t="s">
        <v>237</v>
      </c>
      <c r="X652" s="146" t="s">
        <v>168</v>
      </c>
      <c r="Y652" s="146"/>
      <c r="Z652" s="146"/>
      <c r="AA652" s="88" t="s">
        <v>3287</v>
      </c>
      <c r="AB652" s="59">
        <v>44337</v>
      </c>
      <c r="AC652" s="6">
        <v>44344</v>
      </c>
      <c r="AD652" s="6" t="s">
        <v>70</v>
      </c>
      <c r="AE652" s="61"/>
      <c r="AF652" s="6"/>
      <c r="AG652" s="6"/>
      <c r="AH652" s="9"/>
      <c r="AI652" s="6"/>
      <c r="AJ652" s="63"/>
      <c r="AK652" s="63"/>
      <c r="AL652" s="62"/>
      <c r="AM652" s="62"/>
      <c r="AN652" s="62"/>
      <c r="AO652" s="62"/>
      <c r="AP652" s="62"/>
      <c r="AQ652" s="11"/>
      <c r="AR652" s="59"/>
      <c r="AS652" s="59"/>
      <c r="AT652" s="6"/>
      <c r="AU652" s="6"/>
      <c r="AV652" s="6"/>
      <c r="AW652" s="6"/>
      <c r="AX652" s="6"/>
      <c r="AY652" s="6"/>
      <c r="AZ652" s="64"/>
      <c r="BA652" s="6"/>
      <c r="BB652" s="6"/>
      <c r="BC652" s="65"/>
    </row>
    <row r="653" spans="1:55" ht="144" hidden="1">
      <c r="A653" s="52" t="str">
        <f t="shared" ca="1" si="49"/>
        <v>Ok</v>
      </c>
      <c r="B653" s="53" t="str">
        <f t="shared" si="50"/>
        <v>Ok</v>
      </c>
      <c r="C653" s="53" t="str">
        <f t="shared" ca="1" si="51"/>
        <v>Ok</v>
      </c>
      <c r="D653" s="54">
        <f t="shared" si="52"/>
        <v>44526</v>
      </c>
      <c r="E653" s="196"/>
      <c r="F653" s="130">
        <v>1957</v>
      </c>
      <c r="G653" s="32" t="s">
        <v>3288</v>
      </c>
      <c r="H653" s="91" t="s">
        <v>57</v>
      </c>
      <c r="I653" s="5" t="s">
        <v>58</v>
      </c>
      <c r="J653" s="2" t="s">
        <v>59</v>
      </c>
      <c r="K653" s="6" t="s">
        <v>105</v>
      </c>
      <c r="L653" s="79" t="s">
        <v>3289</v>
      </c>
      <c r="M653" s="66"/>
      <c r="N653" s="10" t="s">
        <v>63</v>
      </c>
      <c r="O653" s="25" t="s">
        <v>3290</v>
      </c>
      <c r="P653" s="55" t="s">
        <v>88</v>
      </c>
      <c r="Q653" s="55" t="s">
        <v>3291</v>
      </c>
      <c r="R653" s="86" t="s">
        <v>3292</v>
      </c>
      <c r="S653" s="56">
        <v>44337</v>
      </c>
      <c r="T653" s="56">
        <v>44525</v>
      </c>
      <c r="U653" s="174" t="s">
        <v>66</v>
      </c>
      <c r="V653" s="178" t="s">
        <v>218</v>
      </c>
      <c r="W653" s="180"/>
      <c r="X653" s="146" t="s">
        <v>1056</v>
      </c>
      <c r="Y653" s="146"/>
      <c r="Z653" s="146"/>
      <c r="AA653" s="88" t="s">
        <v>3293</v>
      </c>
      <c r="AB653" s="59">
        <v>44344</v>
      </c>
      <c r="AC653" s="6">
        <v>44526</v>
      </c>
      <c r="AD653" s="67" t="s">
        <v>70</v>
      </c>
      <c r="AE653" s="61"/>
      <c r="AF653" s="6"/>
      <c r="AG653" s="6"/>
      <c r="AH653" s="9"/>
      <c r="AI653" s="6"/>
      <c r="AJ653" s="63"/>
      <c r="AK653" s="63"/>
      <c r="AL653" s="62"/>
      <c r="AM653" s="62"/>
      <c r="AN653" s="62"/>
      <c r="AO653" s="62"/>
      <c r="AP653" s="62"/>
      <c r="AQ653" s="11"/>
      <c r="AR653" s="59"/>
      <c r="AS653" s="59"/>
      <c r="AT653" s="6"/>
      <c r="AU653" s="6"/>
      <c r="AV653" s="6"/>
      <c r="AW653" s="6"/>
      <c r="AX653" s="6"/>
      <c r="AY653" s="6"/>
      <c r="AZ653" s="64"/>
      <c r="BA653" s="6"/>
      <c r="BB653" s="6"/>
      <c r="BC653" s="65"/>
    </row>
    <row r="654" spans="1:55" ht="43.2" hidden="1">
      <c r="A654" s="52" t="str">
        <f t="shared" ca="1" si="49"/>
        <v>Ok</v>
      </c>
      <c r="B654" s="53" t="str">
        <f t="shared" si="50"/>
        <v>Ok</v>
      </c>
      <c r="C654" s="53" t="str">
        <f t="shared" ca="1" si="51"/>
        <v>Ok</v>
      </c>
      <c r="D654" s="54">
        <f t="shared" si="52"/>
        <v>44370</v>
      </c>
      <c r="E654" s="196"/>
      <c r="F654" s="130">
        <v>1960</v>
      </c>
      <c r="G654" s="32" t="s">
        <v>3294</v>
      </c>
      <c r="H654" s="91" t="s">
        <v>57</v>
      </c>
      <c r="I654" s="5" t="s">
        <v>58</v>
      </c>
      <c r="J654" s="2" t="s">
        <v>59</v>
      </c>
      <c r="K654" s="6" t="s">
        <v>545</v>
      </c>
      <c r="L654" s="79" t="s">
        <v>3295</v>
      </c>
      <c r="M654" s="66"/>
      <c r="N654" s="10" t="s">
        <v>124</v>
      </c>
      <c r="O654" s="25" t="s">
        <v>3296</v>
      </c>
      <c r="P654" s="55" t="s">
        <v>88</v>
      </c>
      <c r="Q654" s="55" t="s">
        <v>3297</v>
      </c>
      <c r="R654" s="86" t="s">
        <v>3298</v>
      </c>
      <c r="S654" s="56">
        <v>44340</v>
      </c>
      <c r="T654" s="56">
        <v>44361</v>
      </c>
      <c r="U654" s="174" t="s">
        <v>66</v>
      </c>
      <c r="V654" s="178" t="s">
        <v>218</v>
      </c>
      <c r="W654" s="180"/>
      <c r="X654" s="146" t="s">
        <v>168</v>
      </c>
      <c r="Y654" s="146"/>
      <c r="Z654" s="146"/>
      <c r="AA654" s="88" t="s">
        <v>3299</v>
      </c>
      <c r="AB654" s="59">
        <v>44344</v>
      </c>
      <c r="AC654" s="6">
        <v>44370</v>
      </c>
      <c r="AD654" s="6" t="s">
        <v>70</v>
      </c>
      <c r="AE654" s="61"/>
      <c r="AF654" s="6"/>
      <c r="AG654" s="6"/>
      <c r="AH654" s="9"/>
      <c r="AI654" s="6"/>
      <c r="AJ654" s="63"/>
      <c r="AK654" s="63"/>
      <c r="AL654" s="62"/>
      <c r="AM654" s="62"/>
      <c r="AN654" s="62"/>
      <c r="AO654" s="62"/>
      <c r="AP654" s="62"/>
      <c r="AQ654" s="11"/>
      <c r="AR654" s="59"/>
      <c r="AS654" s="59"/>
      <c r="AT654" s="6"/>
      <c r="AU654" s="6"/>
      <c r="AV654" s="6"/>
      <c r="AW654" s="6"/>
      <c r="AX654" s="6"/>
      <c r="AY654" s="6"/>
      <c r="AZ654" s="64"/>
      <c r="BA654" s="6"/>
      <c r="BB654" s="6"/>
      <c r="BC654" s="65"/>
    </row>
    <row r="655" spans="1:55" ht="72" hidden="1">
      <c r="A655" s="52" t="str">
        <f t="shared" ca="1" si="49"/>
        <v>Ok</v>
      </c>
      <c r="B655" s="53" t="str">
        <f t="shared" si="50"/>
        <v>Ok</v>
      </c>
      <c r="C655" s="53" t="str">
        <f t="shared" ca="1" si="51"/>
        <v>Ok</v>
      </c>
      <c r="D655" s="54">
        <f t="shared" si="52"/>
        <v>44448</v>
      </c>
      <c r="E655" s="196"/>
      <c r="F655" s="130">
        <v>1962</v>
      </c>
      <c r="G655" s="32" t="s">
        <v>3300</v>
      </c>
      <c r="H655" s="91" t="s">
        <v>57</v>
      </c>
      <c r="I655" s="5" t="s">
        <v>58</v>
      </c>
      <c r="J655" s="2" t="s">
        <v>59</v>
      </c>
      <c r="K655" s="6" t="s">
        <v>105</v>
      </c>
      <c r="L655" s="79" t="s">
        <v>3301</v>
      </c>
      <c r="M655" s="66"/>
      <c r="N655" s="10" t="s">
        <v>63</v>
      </c>
      <c r="O655" s="25" t="s">
        <v>284</v>
      </c>
      <c r="P655" s="55" t="s">
        <v>65</v>
      </c>
      <c r="Q655" s="55" t="s">
        <v>3302</v>
      </c>
      <c r="R655" s="86" t="s">
        <v>3303</v>
      </c>
      <c r="S655" s="56">
        <v>44341</v>
      </c>
      <c r="T655" s="56">
        <v>44448</v>
      </c>
      <c r="U655" s="174" t="s">
        <v>66</v>
      </c>
      <c r="V655" s="178" t="s">
        <v>91</v>
      </c>
      <c r="W655" s="180" t="s">
        <v>92</v>
      </c>
      <c r="X655" s="146" t="s">
        <v>79</v>
      </c>
      <c r="Y655" s="146"/>
      <c r="Z655" s="146"/>
      <c r="AA655" s="192" t="s">
        <v>3304</v>
      </c>
      <c r="AB655" s="59">
        <v>44344</v>
      </c>
      <c r="AC655" s="6">
        <v>44448</v>
      </c>
      <c r="AD655" s="6" t="s">
        <v>70</v>
      </c>
      <c r="AE655" s="61"/>
      <c r="AF655" s="6"/>
      <c r="AG655" s="6"/>
      <c r="AH655" s="9"/>
      <c r="AI655" s="6"/>
      <c r="AJ655" s="63"/>
      <c r="AK655" s="63"/>
      <c r="AL655" s="62"/>
      <c r="AM655" s="62"/>
      <c r="AN655" s="62"/>
      <c r="AO655" s="62"/>
      <c r="AP655" s="62"/>
      <c r="AQ655" s="11"/>
      <c r="AR655" s="59"/>
      <c r="AS655" s="59"/>
      <c r="AT655" s="6"/>
      <c r="AU655" s="6"/>
      <c r="AV655" s="6"/>
      <c r="AW655" s="6"/>
      <c r="AX655" s="6"/>
      <c r="AY655" s="6"/>
      <c r="AZ655" s="64"/>
      <c r="BA655" s="6"/>
      <c r="BB655" s="6"/>
      <c r="BC655" s="65"/>
    </row>
    <row r="656" spans="1:55" ht="129.6" hidden="1">
      <c r="A656" s="52" t="str">
        <f t="shared" ca="1" si="49"/>
        <v>Ok</v>
      </c>
      <c r="B656" s="53" t="str">
        <f t="shared" si="50"/>
        <v>Ok</v>
      </c>
      <c r="C656" s="53" t="str">
        <f t="shared" ca="1" si="51"/>
        <v>Ok</v>
      </c>
      <c r="D656" s="54">
        <f t="shared" si="52"/>
        <v>44638</v>
      </c>
      <c r="E656" s="196"/>
      <c r="F656" s="130">
        <v>1965</v>
      </c>
      <c r="G656" s="32" t="s">
        <v>3305</v>
      </c>
      <c r="H656" s="91" t="s">
        <v>57</v>
      </c>
      <c r="I656" s="5" t="s">
        <v>334</v>
      </c>
      <c r="J656" s="2" t="s">
        <v>260</v>
      </c>
      <c r="K656" s="6" t="s">
        <v>105</v>
      </c>
      <c r="L656" s="79" t="s">
        <v>3306</v>
      </c>
      <c r="M656" s="66"/>
      <c r="N656" s="10" t="s">
        <v>124</v>
      </c>
      <c r="O656" s="25" t="s">
        <v>3307</v>
      </c>
      <c r="P656" s="55" t="s">
        <v>88</v>
      </c>
      <c r="Q656" s="55" t="s">
        <v>3308</v>
      </c>
      <c r="R656" s="86" t="s">
        <v>3309</v>
      </c>
      <c r="S656" s="56">
        <v>44342</v>
      </c>
      <c r="T656" s="56">
        <v>44630</v>
      </c>
      <c r="U656" s="174" t="s">
        <v>66</v>
      </c>
      <c r="V656" s="178" t="s">
        <v>218</v>
      </c>
      <c r="W656" s="180"/>
      <c r="X656" s="146" t="s">
        <v>143</v>
      </c>
      <c r="Y656" s="146"/>
      <c r="Z656" s="146"/>
      <c r="AA656" s="88" t="s">
        <v>3310</v>
      </c>
      <c r="AB656" s="59">
        <v>44344</v>
      </c>
      <c r="AC656" s="6">
        <v>44638</v>
      </c>
      <c r="AD656" s="6" t="s">
        <v>70</v>
      </c>
      <c r="AE656" s="61"/>
      <c r="AF656" s="6"/>
      <c r="AG656" s="6"/>
      <c r="AH656" s="9"/>
      <c r="AI656" s="6"/>
      <c r="AJ656" s="63"/>
      <c r="AK656" s="63"/>
      <c r="AL656" s="62"/>
      <c r="AM656" s="62"/>
      <c r="AN656" s="62"/>
      <c r="AO656" s="62"/>
      <c r="AP656" s="62"/>
      <c r="AQ656" s="11"/>
      <c r="AR656" s="59"/>
      <c r="AS656" s="59"/>
      <c r="AT656" s="6"/>
      <c r="AU656" s="6"/>
      <c r="AV656" s="6"/>
      <c r="AW656" s="6"/>
      <c r="AX656" s="6"/>
      <c r="AY656" s="6"/>
      <c r="AZ656" s="64"/>
      <c r="BA656" s="6"/>
      <c r="BB656" s="6"/>
      <c r="BC656" s="65"/>
    </row>
    <row r="657" spans="1:55" ht="28.8" hidden="1">
      <c r="A657" s="52" t="str">
        <f t="shared" ca="1" si="49"/>
        <v>Ok</v>
      </c>
      <c r="B657" s="53" t="str">
        <f t="shared" si="50"/>
        <v>Ok</v>
      </c>
      <c r="C657" s="53" t="str">
        <f t="shared" ca="1" si="51"/>
        <v>Ok</v>
      </c>
      <c r="D657" s="54">
        <f t="shared" si="52"/>
        <v>44370</v>
      </c>
      <c r="E657" s="196"/>
      <c r="F657" s="130">
        <v>1968</v>
      </c>
      <c r="G657" s="32" t="s">
        <v>3311</v>
      </c>
      <c r="H657" s="91" t="s">
        <v>159</v>
      </c>
      <c r="I657" s="5" t="s">
        <v>3312</v>
      </c>
      <c r="J657" s="2" t="s">
        <v>3313</v>
      </c>
      <c r="K657" s="6" t="s">
        <v>74</v>
      </c>
      <c r="L657" s="79" t="s">
        <v>3314</v>
      </c>
      <c r="M657" s="66"/>
      <c r="N657" s="10" t="s">
        <v>124</v>
      </c>
      <c r="O657" s="25" t="s">
        <v>1767</v>
      </c>
      <c r="P657" s="55" t="s">
        <v>88</v>
      </c>
      <c r="Q657" s="55" t="s">
        <v>1768</v>
      </c>
      <c r="R657" s="86" t="s">
        <v>1769</v>
      </c>
      <c r="S657" s="56">
        <v>44344</v>
      </c>
      <c r="T657" s="56">
        <v>44361</v>
      </c>
      <c r="U657" s="174" t="s">
        <v>66</v>
      </c>
      <c r="V657" s="178" t="s">
        <v>218</v>
      </c>
      <c r="W657" s="180"/>
      <c r="X657" s="146" t="s">
        <v>143</v>
      </c>
      <c r="Y657" s="146"/>
      <c r="Z657" s="146"/>
      <c r="AA657" s="88" t="s">
        <v>3315</v>
      </c>
      <c r="AB657" s="59">
        <v>44351</v>
      </c>
      <c r="AC657" s="6">
        <v>44370</v>
      </c>
      <c r="AD657" s="6" t="s">
        <v>70</v>
      </c>
      <c r="AE657" s="61"/>
      <c r="AF657" s="6"/>
      <c r="AG657" s="6"/>
      <c r="AH657" s="9"/>
      <c r="AI657" s="6"/>
      <c r="AJ657" s="63"/>
      <c r="AK657" s="63"/>
      <c r="AL657" s="62"/>
      <c r="AM657" s="62"/>
      <c r="AN657" s="62"/>
      <c r="AO657" s="62"/>
      <c r="AP657" s="62"/>
      <c r="AQ657" s="11"/>
      <c r="AR657" s="59"/>
      <c r="AS657" s="59"/>
      <c r="AT657" s="6"/>
      <c r="AU657" s="6"/>
      <c r="AV657" s="6"/>
      <c r="AW657" s="6"/>
      <c r="AX657" s="6"/>
      <c r="AY657" s="6"/>
      <c r="AZ657" s="64"/>
      <c r="BA657" s="6"/>
      <c r="BB657" s="6"/>
      <c r="BC657" s="65"/>
    </row>
    <row r="658" spans="1:55" ht="72" hidden="1">
      <c r="A658" s="52" t="str">
        <f t="shared" ca="1" si="49"/>
        <v>Ok</v>
      </c>
      <c r="B658" s="53" t="str">
        <f t="shared" si="50"/>
        <v>Ok</v>
      </c>
      <c r="C658" s="53" t="str">
        <f t="shared" ca="1" si="51"/>
        <v>Ok</v>
      </c>
      <c r="D658" s="54">
        <f t="shared" si="52"/>
        <v>44582</v>
      </c>
      <c r="E658" s="196"/>
      <c r="F658" s="130">
        <v>1970</v>
      </c>
      <c r="G658" s="32" t="s">
        <v>3316</v>
      </c>
      <c r="H658" s="91" t="s">
        <v>57</v>
      </c>
      <c r="I658" s="5" t="s">
        <v>289</v>
      </c>
      <c r="J658" s="201" t="s">
        <v>290</v>
      </c>
      <c r="K658" s="6" t="s">
        <v>74</v>
      </c>
      <c r="L658" s="79" t="s">
        <v>3317</v>
      </c>
      <c r="M658" s="66"/>
      <c r="N658" s="10" t="s">
        <v>63</v>
      </c>
      <c r="O658" s="25" t="s">
        <v>3318</v>
      </c>
      <c r="P658" s="55" t="s">
        <v>88</v>
      </c>
      <c r="Q658" s="55" t="s">
        <v>3318</v>
      </c>
      <c r="R658" s="86" t="s">
        <v>3319</v>
      </c>
      <c r="S658" s="56">
        <v>44347</v>
      </c>
      <c r="T658" s="56">
        <v>44580</v>
      </c>
      <c r="U658" s="174" t="s">
        <v>66</v>
      </c>
      <c r="V658" s="178" t="s">
        <v>218</v>
      </c>
      <c r="W658" s="180"/>
      <c r="X658" s="146" t="s">
        <v>79</v>
      </c>
      <c r="Y658" s="146"/>
      <c r="Z658" s="146"/>
      <c r="AA658" s="88" t="s">
        <v>3320</v>
      </c>
      <c r="AB658" s="59">
        <v>44351</v>
      </c>
      <c r="AC658" s="6">
        <v>44582</v>
      </c>
      <c r="AD658" s="67" t="s">
        <v>70</v>
      </c>
      <c r="AE658" s="61"/>
      <c r="AF658" s="6"/>
      <c r="AG658" s="6"/>
      <c r="AH658" s="9"/>
      <c r="AI658" s="6"/>
      <c r="AJ658" s="63"/>
      <c r="AK658" s="63"/>
      <c r="AL658" s="62"/>
      <c r="AM658" s="62"/>
      <c r="AN658" s="62"/>
      <c r="AO658" s="62"/>
      <c r="AP658" s="62"/>
      <c r="AQ658" s="11"/>
      <c r="AR658" s="59"/>
      <c r="AS658" s="59"/>
      <c r="AT658" s="6"/>
      <c r="AU658" s="6"/>
      <c r="AV658" s="6"/>
      <c r="AW658" s="6"/>
      <c r="AX658" s="6"/>
      <c r="AY658" s="6"/>
      <c r="AZ658" s="64"/>
      <c r="BA658" s="6"/>
      <c r="BB658" s="6"/>
      <c r="BC658" s="65"/>
    </row>
    <row r="659" spans="1:55" ht="28.8" hidden="1">
      <c r="A659" s="52" t="str">
        <f t="shared" ca="1" si="49"/>
        <v>Ok</v>
      </c>
      <c r="B659" s="53" t="str">
        <f t="shared" si="50"/>
        <v>Ok</v>
      </c>
      <c r="C659" s="53" t="str">
        <f t="shared" ca="1" si="51"/>
        <v>Ok</v>
      </c>
      <c r="D659" s="54">
        <f t="shared" si="52"/>
        <v>44370</v>
      </c>
      <c r="E659" s="196"/>
      <c r="F659" s="130">
        <v>1972</v>
      </c>
      <c r="G659" s="32" t="s">
        <v>3321</v>
      </c>
      <c r="H659" s="91" t="s">
        <v>57</v>
      </c>
      <c r="I659" s="5" t="s">
        <v>58</v>
      </c>
      <c r="J659" s="2" t="s">
        <v>59</v>
      </c>
      <c r="K659" s="6" t="s">
        <v>105</v>
      </c>
      <c r="L659" s="79" t="s">
        <v>3322</v>
      </c>
      <c r="M659" s="66"/>
      <c r="N659" s="10" t="s">
        <v>124</v>
      </c>
      <c r="O659" s="25" t="s">
        <v>3323</v>
      </c>
      <c r="P659" s="55" t="s">
        <v>88</v>
      </c>
      <c r="Q659" s="55" t="s">
        <v>3324</v>
      </c>
      <c r="R659" s="86" t="s">
        <v>3325</v>
      </c>
      <c r="S659" s="56">
        <v>44347</v>
      </c>
      <c r="T659" s="56">
        <v>44363</v>
      </c>
      <c r="U659" s="174" t="s">
        <v>66</v>
      </c>
      <c r="V659" s="178" t="s">
        <v>218</v>
      </c>
      <c r="W659" s="180"/>
      <c r="X659" s="146" t="s">
        <v>1578</v>
      </c>
      <c r="Y659" s="146"/>
      <c r="Z659" s="146"/>
      <c r="AA659" s="88" t="s">
        <v>3326</v>
      </c>
      <c r="AB659" s="59">
        <v>44351</v>
      </c>
      <c r="AC659" s="6">
        <v>44370</v>
      </c>
      <c r="AD659" s="6" t="s">
        <v>70</v>
      </c>
      <c r="AE659" s="61"/>
      <c r="AF659" s="6"/>
      <c r="AG659" s="6"/>
      <c r="AH659" s="9"/>
      <c r="AI659" s="6"/>
      <c r="AJ659" s="63"/>
      <c r="AK659" s="63"/>
      <c r="AL659" s="62"/>
      <c r="AM659" s="62"/>
      <c r="AN659" s="62"/>
      <c r="AO659" s="62"/>
      <c r="AP659" s="62"/>
      <c r="AQ659" s="11"/>
      <c r="AR659" s="59"/>
      <c r="AS659" s="59"/>
      <c r="AT659" s="6"/>
      <c r="AU659" s="6"/>
      <c r="AV659" s="6"/>
      <c r="AW659" s="6"/>
      <c r="AX659" s="6"/>
      <c r="AY659" s="6"/>
      <c r="AZ659" s="64"/>
      <c r="BA659" s="6"/>
      <c r="BB659" s="6"/>
      <c r="BC659" s="65"/>
    </row>
    <row r="660" spans="1:55" ht="86.4">
      <c r="A660" s="52" t="str">
        <f t="shared" ca="1" si="49"/>
        <v>Ok</v>
      </c>
      <c r="B660" s="53" t="str">
        <f t="shared" si="50"/>
        <v>Ok</v>
      </c>
      <c r="C660" s="53" t="str">
        <f t="shared" ca="1" si="51"/>
        <v>Ok</v>
      </c>
      <c r="D660" s="54">
        <f t="shared" si="52"/>
        <v>45726</v>
      </c>
      <c r="E660" s="196"/>
      <c r="F660" s="130">
        <v>941</v>
      </c>
      <c r="G660" s="33" t="s">
        <v>1711</v>
      </c>
      <c r="H660" s="91" t="s">
        <v>57</v>
      </c>
      <c r="I660" s="5" t="s">
        <v>182</v>
      </c>
      <c r="J660" s="2" t="s">
        <v>183</v>
      </c>
      <c r="K660" s="6" t="s">
        <v>85</v>
      </c>
      <c r="L660" s="79" t="s">
        <v>7391</v>
      </c>
      <c r="M660" s="66"/>
      <c r="N660" s="10" t="s">
        <v>63</v>
      </c>
      <c r="O660" s="25" t="s">
        <v>97</v>
      </c>
      <c r="P660" s="55" t="s">
        <v>97</v>
      </c>
      <c r="Q660" s="55" t="s">
        <v>1712</v>
      </c>
      <c r="R660" s="86" t="s">
        <v>1713</v>
      </c>
      <c r="S660" s="56">
        <v>43566</v>
      </c>
      <c r="T660" s="56">
        <v>45611</v>
      </c>
      <c r="U660" s="174" t="s">
        <v>7868</v>
      </c>
      <c r="V660" s="178" t="s">
        <v>218</v>
      </c>
      <c r="W660" s="180"/>
      <c r="X660" s="146"/>
      <c r="Y660" s="146"/>
      <c r="Z660" s="146" t="s">
        <v>80</v>
      </c>
      <c r="AA660" s="88" t="s">
        <v>8143</v>
      </c>
      <c r="AB660" s="59">
        <v>43567</v>
      </c>
      <c r="AC660" s="67">
        <v>45726</v>
      </c>
      <c r="AD660" s="6"/>
      <c r="AE660" s="61"/>
      <c r="AF660" s="6"/>
      <c r="AG660" s="6"/>
      <c r="AH660" s="9"/>
      <c r="AI660" s="6"/>
      <c r="AJ660" s="63"/>
      <c r="AK660" s="63"/>
      <c r="AL660" s="62"/>
      <c r="AM660" s="62"/>
      <c r="AN660" s="62"/>
      <c r="AO660" s="62"/>
      <c r="AP660" s="62"/>
      <c r="AQ660" s="11"/>
      <c r="AR660" s="59"/>
      <c r="AS660" s="59"/>
      <c r="AT660" s="6"/>
      <c r="AU660" s="6"/>
      <c r="AV660" s="6"/>
      <c r="AW660" s="6"/>
      <c r="AX660" s="6"/>
      <c r="AY660" s="6"/>
      <c r="AZ660" s="64"/>
      <c r="BA660" s="6"/>
      <c r="BB660" s="6"/>
      <c r="BC660" s="65"/>
    </row>
    <row r="661" spans="1:55" ht="28.8" hidden="1">
      <c r="A661" s="52" t="str">
        <f t="shared" ca="1" si="49"/>
        <v>Ok</v>
      </c>
      <c r="B661" s="53" t="str">
        <f t="shared" si="50"/>
        <v>Ok</v>
      </c>
      <c r="C661" s="53" t="str">
        <f t="shared" ca="1" si="51"/>
        <v>Ok</v>
      </c>
      <c r="D661" s="54">
        <f t="shared" si="52"/>
        <v>44370</v>
      </c>
      <c r="E661" s="196"/>
      <c r="F661" s="130">
        <v>1976</v>
      </c>
      <c r="G661" s="32" t="s">
        <v>3333</v>
      </c>
      <c r="H661" s="91" t="s">
        <v>159</v>
      </c>
      <c r="I661" s="5" t="s">
        <v>3334</v>
      </c>
      <c r="J661" s="2" t="s">
        <v>645</v>
      </c>
      <c r="K661" s="6" t="s">
        <v>162</v>
      </c>
      <c r="L661" s="79" t="s">
        <v>3335</v>
      </c>
      <c r="M661" s="66"/>
      <c r="N661" s="10" t="s">
        <v>63</v>
      </c>
      <c r="O661" s="25" t="s">
        <v>3329</v>
      </c>
      <c r="P661" s="55" t="s">
        <v>88</v>
      </c>
      <c r="Q661" s="55" t="s">
        <v>3330</v>
      </c>
      <c r="R661" s="86" t="s">
        <v>3331</v>
      </c>
      <c r="S661" s="56">
        <v>44348</v>
      </c>
      <c r="T661" s="56">
        <v>44363</v>
      </c>
      <c r="U661" s="174" t="s">
        <v>66</v>
      </c>
      <c r="V661" s="178" t="s">
        <v>218</v>
      </c>
      <c r="W661" s="180"/>
      <c r="X661" s="146" t="s">
        <v>168</v>
      </c>
      <c r="Y661" s="146"/>
      <c r="Z661" s="146"/>
      <c r="AA661" s="88" t="s">
        <v>3336</v>
      </c>
      <c r="AB661" s="59">
        <v>44351</v>
      </c>
      <c r="AC661" s="6">
        <v>44370</v>
      </c>
      <c r="AD661" s="6" t="s">
        <v>70</v>
      </c>
      <c r="AE661" s="61"/>
      <c r="AF661" s="6"/>
      <c r="AG661" s="6"/>
      <c r="AH661" s="9"/>
      <c r="AI661" s="6"/>
      <c r="AJ661" s="63"/>
      <c r="AK661" s="63"/>
      <c r="AL661" s="62"/>
      <c r="AM661" s="62"/>
      <c r="AN661" s="62"/>
      <c r="AO661" s="62"/>
      <c r="AP661" s="62"/>
      <c r="AQ661" s="11"/>
      <c r="AR661" s="59"/>
      <c r="AS661" s="59"/>
      <c r="AT661" s="6"/>
      <c r="AU661" s="6"/>
      <c r="AV661" s="6"/>
      <c r="AW661" s="6"/>
      <c r="AX661" s="6"/>
      <c r="AY661" s="6"/>
      <c r="AZ661" s="64"/>
      <c r="BA661" s="6"/>
      <c r="BB661" s="6"/>
      <c r="BC661" s="65"/>
    </row>
    <row r="662" spans="1:55" ht="28.8" hidden="1">
      <c r="A662" s="52" t="str">
        <f t="shared" ca="1" si="49"/>
        <v>Ok</v>
      </c>
      <c r="B662" s="53" t="str">
        <f t="shared" si="50"/>
        <v>Ok</v>
      </c>
      <c r="C662" s="53" t="str">
        <f t="shared" ca="1" si="51"/>
        <v>Ok</v>
      </c>
      <c r="D662" s="54">
        <f t="shared" si="52"/>
        <v>44358</v>
      </c>
      <c r="E662" s="196"/>
      <c r="F662" s="130">
        <v>1979</v>
      </c>
      <c r="G662" s="32" t="s">
        <v>3337</v>
      </c>
      <c r="H662" s="91" t="s">
        <v>57</v>
      </c>
      <c r="I662" s="5" t="s">
        <v>58</v>
      </c>
      <c r="J662" s="2" t="s">
        <v>59</v>
      </c>
      <c r="K662" s="6" t="s">
        <v>74</v>
      </c>
      <c r="L662" s="79" t="s">
        <v>3338</v>
      </c>
      <c r="M662" s="66"/>
      <c r="N662" s="10" t="s">
        <v>124</v>
      </c>
      <c r="O662" s="25" t="s">
        <v>3339</v>
      </c>
      <c r="P662" s="55" t="s">
        <v>88</v>
      </c>
      <c r="Q662" s="55" t="s">
        <v>3340</v>
      </c>
      <c r="R662" s="86" t="s">
        <v>3341</v>
      </c>
      <c r="S662" s="56">
        <v>44350</v>
      </c>
      <c r="T662" s="56">
        <v>44357</v>
      </c>
      <c r="U662" s="174" t="s">
        <v>66</v>
      </c>
      <c r="V662" s="178" t="s">
        <v>218</v>
      </c>
      <c r="W662" s="180"/>
      <c r="X662" s="146" t="s">
        <v>143</v>
      </c>
      <c r="Y662" s="146"/>
      <c r="Z662" s="146"/>
      <c r="AA662" s="88" t="s">
        <v>3342</v>
      </c>
      <c r="AB662" s="59">
        <v>44351</v>
      </c>
      <c r="AC662" s="6">
        <v>44358</v>
      </c>
      <c r="AD662" s="6" t="s">
        <v>70</v>
      </c>
      <c r="AE662" s="61"/>
      <c r="AF662" s="6"/>
      <c r="AG662" s="6"/>
      <c r="AH662" s="9"/>
      <c r="AI662" s="6"/>
      <c r="AJ662" s="63"/>
      <c r="AK662" s="63"/>
      <c r="AL662" s="62"/>
      <c r="AM662" s="62"/>
      <c r="AN662" s="62"/>
      <c r="AO662" s="62"/>
      <c r="AP662" s="62"/>
      <c r="AQ662" s="11"/>
      <c r="AR662" s="59"/>
      <c r="AS662" s="59"/>
      <c r="AT662" s="6"/>
      <c r="AU662" s="6"/>
      <c r="AV662" s="6"/>
      <c r="AW662" s="6"/>
      <c r="AX662" s="6"/>
      <c r="AY662" s="6"/>
      <c r="AZ662" s="64"/>
      <c r="BA662" s="6"/>
      <c r="BB662" s="6"/>
      <c r="BC662" s="65"/>
    </row>
    <row r="663" spans="1:55" ht="28.8" hidden="1">
      <c r="A663" s="52" t="str">
        <f t="shared" ca="1" si="49"/>
        <v>Ok</v>
      </c>
      <c r="B663" s="53" t="str">
        <f t="shared" si="50"/>
        <v>Ok</v>
      </c>
      <c r="C663" s="53" t="str">
        <f t="shared" ca="1" si="51"/>
        <v>Ok</v>
      </c>
      <c r="D663" s="54">
        <f t="shared" si="52"/>
        <v>44370</v>
      </c>
      <c r="E663" s="196"/>
      <c r="F663" s="130">
        <v>1980</v>
      </c>
      <c r="G663" s="32" t="s">
        <v>3343</v>
      </c>
      <c r="H663" s="91" t="s">
        <v>159</v>
      </c>
      <c r="I663" s="5" t="s">
        <v>3344</v>
      </c>
      <c r="J663" s="2" t="s">
        <v>595</v>
      </c>
      <c r="K663" s="6" t="s">
        <v>74</v>
      </c>
      <c r="L663" s="79" t="s">
        <v>3345</v>
      </c>
      <c r="M663" s="66"/>
      <c r="N663" s="10" t="s">
        <v>124</v>
      </c>
      <c r="O663" s="25" t="s">
        <v>97</v>
      </c>
      <c r="P663" s="55" t="s">
        <v>97</v>
      </c>
      <c r="Q663" s="55" t="s">
        <v>3346</v>
      </c>
      <c r="R663" s="86" t="s">
        <v>3347</v>
      </c>
      <c r="S663" s="56">
        <v>44351</v>
      </c>
      <c r="T663" s="56">
        <v>44363</v>
      </c>
      <c r="U663" s="174" t="s">
        <v>66</v>
      </c>
      <c r="V663" s="178" t="s">
        <v>218</v>
      </c>
      <c r="W663" s="180"/>
      <c r="X663" s="146" t="s">
        <v>143</v>
      </c>
      <c r="Y663" s="146"/>
      <c r="Z663" s="146"/>
      <c r="AA663" s="88" t="s">
        <v>3348</v>
      </c>
      <c r="AB663" s="59">
        <v>44358</v>
      </c>
      <c r="AC663" s="6">
        <v>44370</v>
      </c>
      <c r="AD663" s="6" t="s">
        <v>70</v>
      </c>
      <c r="AE663" s="61"/>
      <c r="AF663" s="6"/>
      <c r="AG663" s="6"/>
      <c r="AH663" s="9"/>
      <c r="AI663" s="6"/>
      <c r="AJ663" s="63"/>
      <c r="AK663" s="63"/>
      <c r="AL663" s="62"/>
      <c r="AM663" s="62"/>
      <c r="AN663" s="62"/>
      <c r="AO663" s="62"/>
      <c r="AP663" s="62"/>
      <c r="AQ663" s="11"/>
      <c r="AR663" s="59"/>
      <c r="AS663" s="59"/>
      <c r="AT663" s="6"/>
      <c r="AU663" s="6"/>
      <c r="AV663" s="6"/>
      <c r="AW663" s="6"/>
      <c r="AX663" s="6"/>
      <c r="AY663" s="6"/>
      <c r="AZ663" s="64"/>
      <c r="BA663" s="6"/>
      <c r="BB663" s="6"/>
      <c r="BC663" s="65"/>
    </row>
    <row r="664" spans="1:55" ht="28.8" hidden="1">
      <c r="A664" s="52" t="str">
        <f t="shared" ca="1" si="49"/>
        <v>Ok</v>
      </c>
      <c r="B664" s="53" t="str">
        <f t="shared" si="50"/>
        <v>Ok</v>
      </c>
      <c r="C664" s="53" t="str">
        <f t="shared" ca="1" si="51"/>
        <v>Ok</v>
      </c>
      <c r="D664" s="54">
        <f t="shared" si="52"/>
        <v>44442</v>
      </c>
      <c r="E664" s="196"/>
      <c r="F664" s="130">
        <v>1982</v>
      </c>
      <c r="G664" s="32" t="s">
        <v>3349</v>
      </c>
      <c r="H664" s="91" t="s">
        <v>57</v>
      </c>
      <c r="I664" s="5" t="s">
        <v>1106</v>
      </c>
      <c r="J664" s="2" t="s">
        <v>130</v>
      </c>
      <c r="K664" s="6" t="s">
        <v>74</v>
      </c>
      <c r="L664" s="79" t="s">
        <v>3350</v>
      </c>
      <c r="M664" s="66"/>
      <c r="N664" s="10" t="s">
        <v>124</v>
      </c>
      <c r="O664" s="25" t="s">
        <v>3351</v>
      </c>
      <c r="P664" s="55" t="s">
        <v>245</v>
      </c>
      <c r="Q664" s="55" t="s">
        <v>3352</v>
      </c>
      <c r="R664" s="86" t="s">
        <v>3353</v>
      </c>
      <c r="S664" s="56">
        <v>44351</v>
      </c>
      <c r="T664" s="56">
        <v>44441</v>
      </c>
      <c r="U664" s="174" t="s">
        <v>66</v>
      </c>
      <c r="V664" s="178" t="s">
        <v>218</v>
      </c>
      <c r="W664" s="180"/>
      <c r="X664" s="146" t="s">
        <v>143</v>
      </c>
      <c r="Y664" s="146"/>
      <c r="Z664" s="146"/>
      <c r="AA664" s="88" t="s">
        <v>3354</v>
      </c>
      <c r="AB664" s="59">
        <v>44358</v>
      </c>
      <c r="AC664" s="6">
        <v>44442</v>
      </c>
      <c r="AD664" s="6" t="s">
        <v>70</v>
      </c>
      <c r="AE664" s="61"/>
      <c r="AF664" s="6"/>
      <c r="AG664" s="6"/>
      <c r="AH664" s="9"/>
      <c r="AI664" s="6"/>
      <c r="AJ664" s="63"/>
      <c r="AK664" s="63"/>
      <c r="AL664" s="62"/>
      <c r="AM664" s="62"/>
      <c r="AN664" s="62"/>
      <c r="AO664" s="62"/>
      <c r="AP664" s="62"/>
      <c r="AQ664" s="11"/>
      <c r="AR664" s="59"/>
      <c r="AS664" s="59"/>
      <c r="AT664" s="6"/>
      <c r="AU664" s="6"/>
      <c r="AV664" s="6"/>
      <c r="AW664" s="6"/>
      <c r="AX664" s="6"/>
      <c r="AY664" s="6"/>
      <c r="AZ664" s="64"/>
      <c r="BA664" s="6"/>
      <c r="BB664" s="6"/>
      <c r="BC664" s="65"/>
    </row>
    <row r="665" spans="1:55" ht="28.8" hidden="1">
      <c r="A665" s="52" t="str">
        <f t="shared" ca="1" si="49"/>
        <v>Ok</v>
      </c>
      <c r="B665" s="53" t="str">
        <f t="shared" si="50"/>
        <v>Ok</v>
      </c>
      <c r="C665" s="53" t="str">
        <f t="shared" ca="1" si="51"/>
        <v>Ok</v>
      </c>
      <c r="D665" s="54">
        <f t="shared" si="52"/>
        <v>44442</v>
      </c>
      <c r="E665" s="196"/>
      <c r="F665" s="130">
        <v>1983</v>
      </c>
      <c r="G665" s="32" t="s">
        <v>3355</v>
      </c>
      <c r="H665" s="91" t="s">
        <v>57</v>
      </c>
      <c r="I665" s="5" t="s">
        <v>1106</v>
      </c>
      <c r="J665" s="2" t="s">
        <v>130</v>
      </c>
      <c r="K665" s="6" t="s">
        <v>105</v>
      </c>
      <c r="L665" s="79" t="s">
        <v>3356</v>
      </c>
      <c r="M665" s="66"/>
      <c r="N665" s="10" t="s">
        <v>124</v>
      </c>
      <c r="O665" s="25" t="s">
        <v>3351</v>
      </c>
      <c r="P665" s="55" t="s">
        <v>245</v>
      </c>
      <c r="Q665" s="55" t="s">
        <v>3352</v>
      </c>
      <c r="R665" s="86" t="s">
        <v>3353</v>
      </c>
      <c r="S665" s="56">
        <v>44351</v>
      </c>
      <c r="T665" s="56">
        <v>44441</v>
      </c>
      <c r="U665" s="174" t="s">
        <v>66</v>
      </c>
      <c r="V665" s="178" t="s">
        <v>218</v>
      </c>
      <c r="W665" s="180"/>
      <c r="X665" s="146" t="s">
        <v>143</v>
      </c>
      <c r="Y665" s="146"/>
      <c r="Z665" s="146"/>
      <c r="AA665" s="88"/>
      <c r="AB665" s="59">
        <v>44358</v>
      </c>
      <c r="AC665" s="6">
        <v>44442</v>
      </c>
      <c r="AD665" s="6" t="s">
        <v>70</v>
      </c>
      <c r="AE665" s="61"/>
      <c r="AF665" s="6"/>
      <c r="AG665" s="6"/>
      <c r="AH665" s="9"/>
      <c r="AI665" s="6"/>
      <c r="AJ665" s="63"/>
      <c r="AK665" s="63"/>
      <c r="AL665" s="62"/>
      <c r="AM665" s="62"/>
      <c r="AN665" s="62"/>
      <c r="AO665" s="62"/>
      <c r="AP665" s="62"/>
      <c r="AQ665" s="11"/>
      <c r="AR665" s="59"/>
      <c r="AS665" s="59"/>
      <c r="AT665" s="6"/>
      <c r="AU665" s="6"/>
      <c r="AV665" s="6"/>
      <c r="AW665" s="6"/>
      <c r="AX665" s="6"/>
      <c r="AY665" s="6"/>
      <c r="AZ665" s="64"/>
      <c r="BA665" s="6"/>
      <c r="BB665" s="6"/>
      <c r="BC665" s="65"/>
    </row>
    <row r="666" spans="1:55" ht="28.8" hidden="1">
      <c r="A666" s="52" t="str">
        <f t="shared" ca="1" si="49"/>
        <v>Ok</v>
      </c>
      <c r="B666" s="53" t="str">
        <f t="shared" si="50"/>
        <v>Ok</v>
      </c>
      <c r="C666" s="53" t="str">
        <f t="shared" ca="1" si="51"/>
        <v>Ok</v>
      </c>
      <c r="D666" s="54">
        <f t="shared" si="52"/>
        <v>44442</v>
      </c>
      <c r="E666" s="196"/>
      <c r="F666" s="130">
        <v>1984</v>
      </c>
      <c r="G666" s="32" t="s">
        <v>3357</v>
      </c>
      <c r="H666" s="91" t="s">
        <v>57</v>
      </c>
      <c r="I666" s="5" t="s">
        <v>1106</v>
      </c>
      <c r="J666" s="2" t="s">
        <v>130</v>
      </c>
      <c r="K666" s="6" t="s">
        <v>210</v>
      </c>
      <c r="L666" s="79" t="s">
        <v>3358</v>
      </c>
      <c r="M666" s="66"/>
      <c r="N666" s="10" t="s">
        <v>124</v>
      </c>
      <c r="O666" s="25" t="s">
        <v>3351</v>
      </c>
      <c r="P666" s="55" t="s">
        <v>245</v>
      </c>
      <c r="Q666" s="55" t="s">
        <v>3352</v>
      </c>
      <c r="R666" s="86" t="s">
        <v>3353</v>
      </c>
      <c r="S666" s="56">
        <v>44351</v>
      </c>
      <c r="T666" s="56">
        <v>44441</v>
      </c>
      <c r="U666" s="174" t="s">
        <v>66</v>
      </c>
      <c r="V666" s="178" t="s">
        <v>218</v>
      </c>
      <c r="W666" s="180"/>
      <c r="X666" s="146" t="s">
        <v>143</v>
      </c>
      <c r="Y666" s="146"/>
      <c r="Z666" s="146"/>
      <c r="AA666" s="88" t="s">
        <v>3359</v>
      </c>
      <c r="AB666" s="59">
        <v>44358</v>
      </c>
      <c r="AC666" s="6">
        <v>44442</v>
      </c>
      <c r="AD666" s="6" t="s">
        <v>70</v>
      </c>
      <c r="AE666" s="61"/>
      <c r="AF666" s="6"/>
      <c r="AG666" s="6"/>
      <c r="AH666" s="9"/>
      <c r="AI666" s="6"/>
      <c r="AJ666" s="63"/>
      <c r="AK666" s="63"/>
      <c r="AL666" s="62"/>
      <c r="AM666" s="62"/>
      <c r="AN666" s="62"/>
      <c r="AO666" s="62"/>
      <c r="AP666" s="62"/>
      <c r="AQ666" s="11"/>
      <c r="AR666" s="59"/>
      <c r="AS666" s="59"/>
      <c r="AT666" s="6"/>
      <c r="AU666" s="6"/>
      <c r="AV666" s="6"/>
      <c r="AW666" s="6"/>
      <c r="AX666" s="6"/>
      <c r="AY666" s="6"/>
      <c r="AZ666" s="64"/>
      <c r="BA666" s="6"/>
      <c r="BB666" s="6"/>
      <c r="BC666" s="65"/>
    </row>
    <row r="667" spans="1:55" ht="28.8" hidden="1">
      <c r="A667" s="52" t="str">
        <f t="shared" ca="1" si="49"/>
        <v>Ok</v>
      </c>
      <c r="B667" s="53" t="str">
        <f t="shared" si="50"/>
        <v>Ok</v>
      </c>
      <c r="C667" s="53" t="str">
        <f t="shared" ca="1" si="51"/>
        <v>Ok</v>
      </c>
      <c r="D667" s="54">
        <f t="shared" si="52"/>
        <v>44442</v>
      </c>
      <c r="E667" s="196"/>
      <c r="F667" s="130">
        <v>1985</v>
      </c>
      <c r="G667" s="32" t="s">
        <v>3360</v>
      </c>
      <c r="H667" s="91" t="s">
        <v>57</v>
      </c>
      <c r="I667" s="5" t="s">
        <v>3012</v>
      </c>
      <c r="J667" s="2" t="s">
        <v>122</v>
      </c>
      <c r="K667" s="6" t="s">
        <v>105</v>
      </c>
      <c r="L667" s="79" t="s">
        <v>3361</v>
      </c>
      <c r="M667" s="66"/>
      <c r="N667" s="10" t="s">
        <v>63</v>
      </c>
      <c r="O667" s="25" t="s">
        <v>3351</v>
      </c>
      <c r="P667" s="55" t="s">
        <v>245</v>
      </c>
      <c r="Q667" s="55" t="s">
        <v>3352</v>
      </c>
      <c r="R667" s="86" t="s">
        <v>3353</v>
      </c>
      <c r="S667" s="56">
        <v>44351</v>
      </c>
      <c r="T667" s="56">
        <v>44441</v>
      </c>
      <c r="U667" s="174" t="s">
        <v>66</v>
      </c>
      <c r="V667" s="178" t="s">
        <v>218</v>
      </c>
      <c r="W667" s="180"/>
      <c r="X667" s="146" t="s">
        <v>1056</v>
      </c>
      <c r="Y667" s="146"/>
      <c r="Z667" s="146"/>
      <c r="AA667" s="88" t="s">
        <v>3362</v>
      </c>
      <c r="AB667" s="59">
        <v>44358</v>
      </c>
      <c r="AC667" s="6">
        <v>44442</v>
      </c>
      <c r="AD667" s="6" t="s">
        <v>70</v>
      </c>
      <c r="AE667" s="61"/>
      <c r="AF667" s="6"/>
      <c r="AG667" s="6"/>
      <c r="AH667" s="9"/>
      <c r="AI667" s="6"/>
      <c r="AJ667" s="63"/>
      <c r="AK667" s="63"/>
      <c r="AL667" s="62"/>
      <c r="AM667" s="62"/>
      <c r="AN667" s="62"/>
      <c r="AO667" s="62"/>
      <c r="AP667" s="62"/>
      <c r="AQ667" s="11"/>
      <c r="AR667" s="59"/>
      <c r="AS667" s="59"/>
      <c r="AT667" s="6"/>
      <c r="AU667" s="6"/>
      <c r="AV667" s="6"/>
      <c r="AW667" s="6"/>
      <c r="AX667" s="6"/>
      <c r="AY667" s="6"/>
      <c r="AZ667" s="64"/>
      <c r="BA667" s="6"/>
      <c r="BB667" s="6"/>
      <c r="BC667" s="65"/>
    </row>
    <row r="668" spans="1:55" ht="43.2" hidden="1">
      <c r="A668" s="52" t="str">
        <f t="shared" ca="1" si="49"/>
        <v>Ok</v>
      </c>
      <c r="B668" s="53" t="str">
        <f t="shared" si="50"/>
        <v>Ok</v>
      </c>
      <c r="C668" s="53" t="str">
        <f t="shared" ca="1" si="51"/>
        <v>Ok</v>
      </c>
      <c r="D668" s="54">
        <f t="shared" si="52"/>
        <v>44370</v>
      </c>
      <c r="E668" s="196"/>
      <c r="F668" s="130">
        <v>1987</v>
      </c>
      <c r="G668" s="32" t="s">
        <v>3363</v>
      </c>
      <c r="H668" s="91" t="s">
        <v>57</v>
      </c>
      <c r="I668" s="5" t="s">
        <v>1945</v>
      </c>
      <c r="J668" s="2" t="s">
        <v>625</v>
      </c>
      <c r="K668" s="6" t="s">
        <v>261</v>
      </c>
      <c r="L668" s="79" t="s">
        <v>3364</v>
      </c>
      <c r="M668" s="66"/>
      <c r="N668" s="10" t="s">
        <v>124</v>
      </c>
      <c r="O668" s="25" t="s">
        <v>97</v>
      </c>
      <c r="P668" s="55" t="s">
        <v>97</v>
      </c>
      <c r="Q668" s="55" t="s">
        <v>3365</v>
      </c>
      <c r="R668" s="86" t="s">
        <v>3366</v>
      </c>
      <c r="S668" s="56">
        <v>44354</v>
      </c>
      <c r="T668" s="56">
        <v>44361</v>
      </c>
      <c r="U668" s="174" t="s">
        <v>66</v>
      </c>
      <c r="V668" s="178" t="s">
        <v>91</v>
      </c>
      <c r="W668" s="180" t="s">
        <v>237</v>
      </c>
      <c r="X668" s="146" t="s">
        <v>143</v>
      </c>
      <c r="Y668" s="146"/>
      <c r="Z668" s="146"/>
      <c r="AA668" s="88"/>
      <c r="AB668" s="59">
        <v>44358</v>
      </c>
      <c r="AC668" s="6">
        <v>44370</v>
      </c>
      <c r="AD668" s="6" t="s">
        <v>70</v>
      </c>
      <c r="AE668" s="61"/>
      <c r="AF668" s="6"/>
      <c r="AG668" s="6"/>
      <c r="AH668" s="9"/>
      <c r="AI668" s="6"/>
      <c r="AJ668" s="63"/>
      <c r="AK668" s="63"/>
      <c r="AL668" s="62"/>
      <c r="AM668" s="62"/>
      <c r="AN668" s="62"/>
      <c r="AO668" s="62"/>
      <c r="AP668" s="62"/>
      <c r="AQ668" s="11"/>
      <c r="AR668" s="59"/>
      <c r="AS668" s="59"/>
      <c r="AT668" s="6"/>
      <c r="AU668" s="6"/>
      <c r="AV668" s="6"/>
      <c r="AW668" s="6"/>
      <c r="AX668" s="6"/>
      <c r="AY668" s="6"/>
      <c r="AZ668" s="64"/>
      <c r="BA668" s="6"/>
      <c r="BB668" s="6"/>
      <c r="BC668" s="65"/>
    </row>
    <row r="669" spans="1:55" ht="72" hidden="1">
      <c r="A669" s="52" t="str">
        <f t="shared" ca="1" si="49"/>
        <v>Ok</v>
      </c>
      <c r="B669" s="53" t="str">
        <f t="shared" si="50"/>
        <v>Ok</v>
      </c>
      <c r="C669" s="53" t="str">
        <f t="shared" ca="1" si="51"/>
        <v>Ok</v>
      </c>
      <c r="D669" s="54">
        <f t="shared" si="52"/>
        <v>44448</v>
      </c>
      <c r="E669" s="196"/>
      <c r="F669" s="130">
        <v>1989</v>
      </c>
      <c r="G669" s="32" t="s">
        <v>3367</v>
      </c>
      <c r="H669" s="91" t="s">
        <v>57</v>
      </c>
      <c r="I669" s="5" t="s">
        <v>58</v>
      </c>
      <c r="J669" s="2" t="s">
        <v>59</v>
      </c>
      <c r="K669" s="6" t="s">
        <v>545</v>
      </c>
      <c r="L669" s="79" t="s">
        <v>3368</v>
      </c>
      <c r="M669" s="66"/>
      <c r="N669" s="10" t="s">
        <v>124</v>
      </c>
      <c r="O669" s="25" t="s">
        <v>1450</v>
      </c>
      <c r="P669" s="55" t="s">
        <v>165</v>
      </c>
      <c r="Q669" s="55" t="s">
        <v>3369</v>
      </c>
      <c r="R669" s="86" t="s">
        <v>3370</v>
      </c>
      <c r="S669" s="56">
        <v>44355</v>
      </c>
      <c r="T669" s="56">
        <v>44448</v>
      </c>
      <c r="U669" s="174" t="s">
        <v>66</v>
      </c>
      <c r="V669" s="178" t="s">
        <v>218</v>
      </c>
      <c r="W669" s="180"/>
      <c r="X669" s="146" t="s">
        <v>1056</v>
      </c>
      <c r="Y669" s="146"/>
      <c r="Z669" s="146"/>
      <c r="AA669" s="192" t="s">
        <v>3371</v>
      </c>
      <c r="AB669" s="59">
        <v>44358</v>
      </c>
      <c r="AC669" s="6">
        <v>44448</v>
      </c>
      <c r="AD669" s="6" t="s">
        <v>70</v>
      </c>
      <c r="AE669" s="61"/>
      <c r="AF669" s="6"/>
      <c r="AG669" s="6"/>
      <c r="AH669" s="9"/>
      <c r="AI669" s="6"/>
      <c r="AJ669" s="63"/>
      <c r="AK669" s="63"/>
      <c r="AL669" s="62"/>
      <c r="AM669" s="62"/>
      <c r="AN669" s="62"/>
      <c r="AO669" s="62"/>
      <c r="AP669" s="62"/>
      <c r="AQ669" s="11"/>
      <c r="AR669" s="59"/>
      <c r="AS669" s="59"/>
      <c r="AT669" s="6"/>
      <c r="AU669" s="6"/>
      <c r="AV669" s="6"/>
      <c r="AW669" s="6"/>
      <c r="AX669" s="6"/>
      <c r="AY669" s="6"/>
      <c r="AZ669" s="64"/>
      <c r="BA669" s="6"/>
      <c r="BB669" s="6"/>
      <c r="BC669" s="65"/>
    </row>
    <row r="670" spans="1:55" ht="86.4" hidden="1">
      <c r="A670" s="52" t="str">
        <f t="shared" ca="1" si="49"/>
        <v>Ok</v>
      </c>
      <c r="B670" s="53" t="str">
        <f t="shared" si="50"/>
        <v>Ok</v>
      </c>
      <c r="C670" s="53" t="str">
        <f t="shared" ca="1" si="51"/>
        <v>Ok</v>
      </c>
      <c r="D670" s="54">
        <f t="shared" si="52"/>
        <v>44448</v>
      </c>
      <c r="E670" s="196"/>
      <c r="F670" s="130">
        <v>1990</v>
      </c>
      <c r="G670" s="32" t="s">
        <v>3372</v>
      </c>
      <c r="H670" s="91" t="s">
        <v>57</v>
      </c>
      <c r="I670" s="5" t="s">
        <v>83</v>
      </c>
      <c r="J670" s="2" t="s">
        <v>84</v>
      </c>
      <c r="K670" s="6" t="s">
        <v>210</v>
      </c>
      <c r="L670" s="79" t="s">
        <v>3373</v>
      </c>
      <c r="M670" s="66"/>
      <c r="N670" s="10" t="s">
        <v>124</v>
      </c>
      <c r="O670" s="25" t="s">
        <v>97</v>
      </c>
      <c r="P670" s="55" t="s">
        <v>97</v>
      </c>
      <c r="Q670" s="55" t="s">
        <v>3374</v>
      </c>
      <c r="R670" s="86" t="s">
        <v>3375</v>
      </c>
      <c r="S670" s="56">
        <v>44355</v>
      </c>
      <c r="T670" s="56">
        <v>44448</v>
      </c>
      <c r="U670" s="174" t="s">
        <v>66</v>
      </c>
      <c r="V670" s="178" t="s">
        <v>91</v>
      </c>
      <c r="W670" s="180" t="s">
        <v>92</v>
      </c>
      <c r="X670" s="146" t="s">
        <v>143</v>
      </c>
      <c r="Y670" s="146"/>
      <c r="Z670" s="146"/>
      <c r="AA670" s="192" t="s">
        <v>3376</v>
      </c>
      <c r="AB670" s="59">
        <v>44358</v>
      </c>
      <c r="AC670" s="6">
        <v>44448</v>
      </c>
      <c r="AD670" s="6" t="s">
        <v>70</v>
      </c>
      <c r="AE670" s="61"/>
      <c r="AF670" s="6"/>
      <c r="AG670" s="6"/>
      <c r="AH670" s="9"/>
      <c r="AI670" s="6"/>
      <c r="AJ670" s="63"/>
      <c r="AK670" s="63"/>
      <c r="AL670" s="62"/>
      <c r="AM670" s="62"/>
      <c r="AN670" s="62"/>
      <c r="AO670" s="62"/>
      <c r="AP670" s="62"/>
      <c r="AQ670" s="11"/>
      <c r="AR670" s="59"/>
      <c r="AS670" s="59"/>
      <c r="AT670" s="6"/>
      <c r="AU670" s="6"/>
      <c r="AV670" s="6"/>
      <c r="AW670" s="6"/>
      <c r="AX670" s="6"/>
      <c r="AY670" s="6"/>
      <c r="AZ670" s="64"/>
      <c r="BA670" s="6"/>
      <c r="BB670" s="6"/>
      <c r="BC670" s="65"/>
    </row>
    <row r="671" spans="1:55" ht="100.8" hidden="1">
      <c r="A671" s="52" t="str">
        <f t="shared" ca="1" si="49"/>
        <v>Ok</v>
      </c>
      <c r="B671" s="53" t="str">
        <f t="shared" si="50"/>
        <v>Ok</v>
      </c>
      <c r="C671" s="53" t="str">
        <f t="shared" ca="1" si="51"/>
        <v>Ok</v>
      </c>
      <c r="D671" s="54">
        <f t="shared" si="52"/>
        <v>44845</v>
      </c>
      <c r="E671" s="196"/>
      <c r="F671" s="130">
        <v>1993</v>
      </c>
      <c r="G671" s="32" t="s">
        <v>3377</v>
      </c>
      <c r="H671" s="91" t="s">
        <v>57</v>
      </c>
      <c r="I671" s="5" t="s">
        <v>83</v>
      </c>
      <c r="J671" s="2" t="s">
        <v>84</v>
      </c>
      <c r="K671" s="6" t="s">
        <v>210</v>
      </c>
      <c r="L671" s="79" t="s">
        <v>4667</v>
      </c>
      <c r="M671" s="66"/>
      <c r="N671" s="10" t="s">
        <v>124</v>
      </c>
      <c r="O671" s="25" t="s">
        <v>3378</v>
      </c>
      <c r="P671" s="55" t="s">
        <v>165</v>
      </c>
      <c r="Q671" s="55" t="s">
        <v>4676</v>
      </c>
      <c r="R671" s="86" t="s">
        <v>4678</v>
      </c>
      <c r="S671" s="56">
        <v>44357</v>
      </c>
      <c r="T671" s="56">
        <v>44845</v>
      </c>
      <c r="U671" s="174" t="s">
        <v>66</v>
      </c>
      <c r="V671" s="178" t="s">
        <v>218</v>
      </c>
      <c r="W671" s="180"/>
      <c r="X671" s="146" t="s">
        <v>143</v>
      </c>
      <c r="Y671" s="146"/>
      <c r="Z671" s="146"/>
      <c r="AA671" s="88" t="s">
        <v>4746</v>
      </c>
      <c r="AB671" s="59">
        <v>44358</v>
      </c>
      <c r="AC671" s="6">
        <v>44845</v>
      </c>
      <c r="AD671" s="234" t="s">
        <v>70</v>
      </c>
      <c r="AE671" s="61"/>
      <c r="AF671" s="6"/>
      <c r="AG671" s="6"/>
      <c r="AH671" s="9"/>
      <c r="AI671" s="6"/>
      <c r="AJ671" s="63"/>
      <c r="AK671" s="63"/>
      <c r="AL671" s="62"/>
      <c r="AM671" s="62"/>
      <c r="AN671" s="62"/>
      <c r="AO671" s="62"/>
      <c r="AP671" s="62"/>
      <c r="AQ671" s="11"/>
      <c r="AR671" s="59"/>
      <c r="AS671" s="59"/>
      <c r="AT671" s="6"/>
      <c r="AU671" s="6"/>
      <c r="AV671" s="6"/>
      <c r="AW671" s="6"/>
      <c r="AX671" s="6"/>
      <c r="AY671" s="6"/>
      <c r="AZ671" s="64"/>
      <c r="BA671" s="6"/>
      <c r="BB671" s="6"/>
      <c r="BC671" s="65"/>
    </row>
    <row r="672" spans="1:55" ht="72" hidden="1">
      <c r="A672" s="52" t="str">
        <f t="shared" ca="1" si="49"/>
        <v>Ok</v>
      </c>
      <c r="B672" s="53" t="str">
        <f t="shared" si="50"/>
        <v>Ok</v>
      </c>
      <c r="C672" s="53" t="str">
        <f t="shared" ca="1" si="51"/>
        <v>Ok</v>
      </c>
      <c r="D672" s="54">
        <f t="shared" si="52"/>
        <v>44455</v>
      </c>
      <c r="E672" s="196"/>
      <c r="F672" s="130">
        <v>1994</v>
      </c>
      <c r="G672" s="32" t="s">
        <v>3379</v>
      </c>
      <c r="H672" s="91" t="s">
        <v>57</v>
      </c>
      <c r="I672" s="5" t="s">
        <v>83</v>
      </c>
      <c r="J672" s="2" t="s">
        <v>84</v>
      </c>
      <c r="K672" s="6" t="s">
        <v>545</v>
      </c>
      <c r="L672" s="79" t="s">
        <v>3380</v>
      </c>
      <c r="M672" s="66"/>
      <c r="N672" s="10" t="s">
        <v>124</v>
      </c>
      <c r="O672" s="25" t="s">
        <v>3381</v>
      </c>
      <c r="P672" s="55" t="s">
        <v>88</v>
      </c>
      <c r="Q672" s="55" t="s">
        <v>3382</v>
      </c>
      <c r="R672" s="86" t="s">
        <v>3383</v>
      </c>
      <c r="S672" s="56">
        <v>44357</v>
      </c>
      <c r="T672" s="56">
        <v>44455</v>
      </c>
      <c r="U672" s="174" t="s">
        <v>66</v>
      </c>
      <c r="V672" s="178" t="s">
        <v>91</v>
      </c>
      <c r="W672" s="180" t="s">
        <v>237</v>
      </c>
      <c r="X672" s="146" t="s">
        <v>238</v>
      </c>
      <c r="Y672" s="146"/>
      <c r="Z672" s="146"/>
      <c r="AA672" s="89" t="s">
        <v>3384</v>
      </c>
      <c r="AB672" s="59">
        <v>44358</v>
      </c>
      <c r="AC672" s="6">
        <v>44455</v>
      </c>
      <c r="AD672" s="6" t="s">
        <v>70</v>
      </c>
      <c r="AE672" s="61"/>
      <c r="AF672" s="6"/>
      <c r="AG672" s="6"/>
      <c r="AH672" s="9"/>
      <c r="AI672" s="6"/>
      <c r="AJ672" s="63"/>
      <c r="AK672" s="63"/>
      <c r="AL672" s="62"/>
      <c r="AM672" s="62"/>
      <c r="AN672" s="62"/>
      <c r="AO672" s="62"/>
      <c r="AP672" s="62"/>
      <c r="AQ672" s="11"/>
      <c r="AR672" s="59"/>
      <c r="AS672" s="59"/>
      <c r="AT672" s="6"/>
      <c r="AU672" s="6"/>
      <c r="AV672" s="6"/>
      <c r="AW672" s="6"/>
      <c r="AX672" s="6"/>
      <c r="AY672" s="6"/>
      <c r="AZ672" s="64"/>
      <c r="BA672" s="6"/>
      <c r="BB672" s="6"/>
      <c r="BC672" s="65"/>
    </row>
    <row r="673" spans="1:55" ht="129.6" hidden="1">
      <c r="A673" s="52" t="str">
        <f t="shared" ca="1" si="49"/>
        <v>Ok</v>
      </c>
      <c r="B673" s="53" t="str">
        <f t="shared" si="50"/>
        <v>Ok</v>
      </c>
      <c r="C673" s="53" t="str">
        <f t="shared" ca="1" si="51"/>
        <v>Ok</v>
      </c>
      <c r="D673" s="54">
        <f t="shared" si="52"/>
        <v>44495</v>
      </c>
      <c r="E673" s="196"/>
      <c r="F673" s="131">
        <v>1995</v>
      </c>
      <c r="G673" s="33" t="s">
        <v>3385</v>
      </c>
      <c r="H673" s="139" t="s">
        <v>57</v>
      </c>
      <c r="I673" s="19" t="s">
        <v>58</v>
      </c>
      <c r="J673" s="201" t="s">
        <v>59</v>
      </c>
      <c r="K673" s="67" t="s">
        <v>105</v>
      </c>
      <c r="L673" s="127" t="s">
        <v>3386</v>
      </c>
      <c r="M673" s="66"/>
      <c r="N673" s="140" t="s">
        <v>124</v>
      </c>
      <c r="O673" s="76" t="s">
        <v>3387</v>
      </c>
      <c r="P673" s="77" t="s">
        <v>88</v>
      </c>
      <c r="Q673" s="77" t="s">
        <v>3388</v>
      </c>
      <c r="R673" s="204" t="s">
        <v>3389</v>
      </c>
      <c r="S673" s="69">
        <v>44358</v>
      </c>
      <c r="T673" s="69">
        <v>44494</v>
      </c>
      <c r="U673" s="175" t="s">
        <v>66</v>
      </c>
      <c r="V673" s="197" t="s">
        <v>218</v>
      </c>
      <c r="W673" s="181"/>
      <c r="X673" s="147" t="s">
        <v>143</v>
      </c>
      <c r="Y673" s="147"/>
      <c r="Z673" s="147"/>
      <c r="AA673" s="199" t="s">
        <v>3390</v>
      </c>
      <c r="AB673" s="70">
        <v>44358</v>
      </c>
      <c r="AC673" s="6">
        <v>44495</v>
      </c>
      <c r="AD673" s="67" t="s">
        <v>70</v>
      </c>
      <c r="AE673" s="71"/>
      <c r="AF673" s="67"/>
      <c r="AG673" s="67"/>
      <c r="AH673" s="128"/>
      <c r="AI673" s="67"/>
      <c r="AJ673" s="73"/>
      <c r="AK673" s="73"/>
      <c r="AL673" s="72"/>
      <c r="AM673" s="72"/>
      <c r="AN673" s="72"/>
      <c r="AO673" s="72"/>
      <c r="AP673" s="72"/>
      <c r="AQ673" s="12"/>
      <c r="AR673" s="70"/>
      <c r="AS673" s="70"/>
      <c r="AT673" s="67"/>
      <c r="AU673" s="67"/>
      <c r="AV673" s="67"/>
      <c r="AW673" s="67"/>
      <c r="AX673" s="67"/>
      <c r="AY673" s="67"/>
      <c r="AZ673" s="74"/>
      <c r="BA673" s="67"/>
      <c r="BB673" s="67"/>
      <c r="BC673" s="75"/>
    </row>
    <row r="674" spans="1:55" ht="43.2" hidden="1">
      <c r="A674" s="52" t="str">
        <f t="shared" ca="1" si="49"/>
        <v>Ok</v>
      </c>
      <c r="B674" s="53" t="str">
        <f t="shared" si="50"/>
        <v>Ok</v>
      </c>
      <c r="C674" s="53" t="str">
        <f t="shared" ca="1" si="51"/>
        <v>Ok</v>
      </c>
      <c r="D674" s="54">
        <f t="shared" si="52"/>
        <v>44172</v>
      </c>
      <c r="E674" s="196"/>
      <c r="F674" s="130">
        <v>1512</v>
      </c>
      <c r="G674" s="32" t="s">
        <v>2448</v>
      </c>
      <c r="H674" s="91" t="s">
        <v>57</v>
      </c>
      <c r="I674" s="5" t="s">
        <v>697</v>
      </c>
      <c r="J674" s="2" t="s">
        <v>59</v>
      </c>
      <c r="K674" s="6" t="s">
        <v>85</v>
      </c>
      <c r="L674" s="79" t="s">
        <v>2449</v>
      </c>
      <c r="M674" s="66"/>
      <c r="N674" s="10" t="s">
        <v>63</v>
      </c>
      <c r="O674" s="25" t="s">
        <v>579</v>
      </c>
      <c r="P674" s="55" t="s">
        <v>165</v>
      </c>
      <c r="Q674" s="55" t="s">
        <v>2450</v>
      </c>
      <c r="R674" s="86" t="s">
        <v>2451</v>
      </c>
      <c r="S674" s="56">
        <v>43924</v>
      </c>
      <c r="T674" s="56">
        <v>44169</v>
      </c>
      <c r="U674" s="174" t="s">
        <v>66</v>
      </c>
      <c r="V674" s="178" t="s">
        <v>67</v>
      </c>
      <c r="W674" s="180"/>
      <c r="X674" s="146" t="s">
        <v>156</v>
      </c>
      <c r="Y674" s="146" t="s">
        <v>80</v>
      </c>
      <c r="Z674" s="146"/>
      <c r="AA674" s="88" t="s">
        <v>2452</v>
      </c>
      <c r="AB674" s="59">
        <v>43930</v>
      </c>
      <c r="AC674" s="6">
        <v>44172</v>
      </c>
      <c r="AD674" s="6" t="s">
        <v>70</v>
      </c>
      <c r="AE674" s="61"/>
      <c r="AF674" s="6"/>
      <c r="AG674" s="6"/>
      <c r="AH674" s="9"/>
      <c r="AI674" s="6"/>
      <c r="AJ674" s="63"/>
      <c r="AK674" s="63"/>
      <c r="AL674" s="62"/>
      <c r="AM674" s="62"/>
      <c r="AN674" s="62"/>
      <c r="AO674" s="62"/>
      <c r="AP674" s="62"/>
      <c r="AQ674" s="11"/>
      <c r="AR674" s="59"/>
      <c r="AS674" s="59"/>
      <c r="AT674" s="6"/>
      <c r="AU674" s="6"/>
      <c r="AV674" s="6"/>
      <c r="AW674" s="6"/>
      <c r="AX674" s="6"/>
      <c r="AY674" s="6"/>
      <c r="AZ674" s="64"/>
      <c r="BA674" s="6"/>
      <c r="BB674" s="6"/>
      <c r="BC674" s="65"/>
    </row>
    <row r="675" spans="1:55" ht="28.8" hidden="1">
      <c r="A675" s="52" t="str">
        <f t="shared" ca="1" si="49"/>
        <v>Ok</v>
      </c>
      <c r="B675" s="53" t="str">
        <f t="shared" si="50"/>
        <v>Ok</v>
      </c>
      <c r="C675" s="53" t="str">
        <f t="shared" ca="1" si="51"/>
        <v>Ok</v>
      </c>
      <c r="D675" s="54">
        <f t="shared" si="52"/>
        <v>44393</v>
      </c>
      <c r="E675" s="196"/>
      <c r="F675" s="130">
        <v>1992</v>
      </c>
      <c r="G675" s="32" t="s">
        <v>3395</v>
      </c>
      <c r="H675" s="91" t="s">
        <v>57</v>
      </c>
      <c r="I675" s="5" t="s">
        <v>334</v>
      </c>
      <c r="J675" s="2" t="s">
        <v>260</v>
      </c>
      <c r="K675" s="6" t="s">
        <v>74</v>
      </c>
      <c r="L675" s="79" t="s">
        <v>3396</v>
      </c>
      <c r="M675" s="66"/>
      <c r="N675" s="10" t="s">
        <v>124</v>
      </c>
      <c r="O675" s="25" t="s">
        <v>97</v>
      </c>
      <c r="P675" s="55" t="s">
        <v>97</v>
      </c>
      <c r="Q675" s="55" t="s">
        <v>3397</v>
      </c>
      <c r="R675" s="86" t="s">
        <v>3398</v>
      </c>
      <c r="S675" s="56">
        <v>44355</v>
      </c>
      <c r="T675" s="56">
        <v>44390</v>
      </c>
      <c r="U675" s="174" t="s">
        <v>66</v>
      </c>
      <c r="V675" s="178" t="s">
        <v>218</v>
      </c>
      <c r="W675" s="180"/>
      <c r="X675" s="146" t="s">
        <v>143</v>
      </c>
      <c r="Y675" s="146"/>
      <c r="Z675" s="146"/>
      <c r="AA675" s="88" t="s">
        <v>3399</v>
      </c>
      <c r="AB675" s="59">
        <v>44364</v>
      </c>
      <c r="AC675" s="6">
        <v>44393</v>
      </c>
      <c r="AD675" s="6" t="s">
        <v>70</v>
      </c>
      <c r="AE675" s="61"/>
      <c r="AF675" s="6"/>
      <c r="AG675" s="6"/>
      <c r="AH675" s="9"/>
      <c r="AI675" s="6"/>
      <c r="AJ675" s="63"/>
      <c r="AK675" s="63"/>
      <c r="AL675" s="62"/>
      <c r="AM675" s="62"/>
      <c r="AN675" s="62"/>
      <c r="AO675" s="62"/>
      <c r="AP675" s="62"/>
      <c r="AQ675" s="11"/>
      <c r="AR675" s="59"/>
      <c r="AS675" s="59"/>
      <c r="AT675" s="6"/>
      <c r="AU675" s="6"/>
      <c r="AV675" s="6"/>
      <c r="AW675" s="6"/>
      <c r="AX675" s="6"/>
      <c r="AY675" s="6"/>
      <c r="AZ675" s="64"/>
      <c r="BA675" s="6"/>
      <c r="BB675" s="6"/>
      <c r="BC675" s="65"/>
    </row>
    <row r="676" spans="1:55" ht="28.8" hidden="1">
      <c r="A676" s="52" t="str">
        <f t="shared" ca="1" si="49"/>
        <v>Ok</v>
      </c>
      <c r="B676" s="53" t="str">
        <f t="shared" si="50"/>
        <v>Ok</v>
      </c>
      <c r="C676" s="53" t="str">
        <f t="shared" ca="1" si="51"/>
        <v>Ok</v>
      </c>
      <c r="D676" s="54">
        <f t="shared" si="52"/>
        <v>44512</v>
      </c>
      <c r="E676" s="196"/>
      <c r="F676" s="130">
        <v>1996</v>
      </c>
      <c r="G676" s="32" t="s">
        <v>3400</v>
      </c>
      <c r="H676" s="91" t="s">
        <v>57</v>
      </c>
      <c r="I676" s="5" t="s">
        <v>436</v>
      </c>
      <c r="J676" s="2" t="s">
        <v>437</v>
      </c>
      <c r="K676" s="6" t="s">
        <v>105</v>
      </c>
      <c r="L676" s="79" t="s">
        <v>3401</v>
      </c>
      <c r="M676" s="66"/>
      <c r="N676" s="10" t="s">
        <v>124</v>
      </c>
      <c r="O676" s="25" t="s">
        <v>97</v>
      </c>
      <c r="P676" s="55" t="s">
        <v>97</v>
      </c>
      <c r="Q676" s="55" t="s">
        <v>3402</v>
      </c>
      <c r="R676" s="86" t="s">
        <v>3403</v>
      </c>
      <c r="S676" s="56">
        <v>44363</v>
      </c>
      <c r="T676" s="56">
        <v>44512</v>
      </c>
      <c r="U676" s="174" t="s">
        <v>66</v>
      </c>
      <c r="V676" s="178" t="s">
        <v>218</v>
      </c>
      <c r="W676" s="180"/>
      <c r="X676" s="146" t="s">
        <v>143</v>
      </c>
      <c r="Y676" s="146"/>
      <c r="Z676" s="146"/>
      <c r="AA676" s="192" t="s">
        <v>3404</v>
      </c>
      <c r="AB676" s="59">
        <v>44364</v>
      </c>
      <c r="AC676" s="6">
        <v>44512</v>
      </c>
      <c r="AD676" s="67" t="s">
        <v>70</v>
      </c>
      <c r="AE676" s="61"/>
      <c r="AF676" s="6"/>
      <c r="AG676" s="6"/>
      <c r="AH676" s="9"/>
      <c r="AI676" s="6"/>
      <c r="AJ676" s="63"/>
      <c r="AK676" s="63"/>
      <c r="AL676" s="62"/>
      <c r="AM676" s="62"/>
      <c r="AN676" s="62"/>
      <c r="AO676" s="62"/>
      <c r="AP676" s="62"/>
      <c r="AQ676" s="11"/>
      <c r="AR676" s="59"/>
      <c r="AS676" s="59"/>
      <c r="AT676" s="6"/>
      <c r="AU676" s="6"/>
      <c r="AV676" s="6"/>
      <c r="AW676" s="6"/>
      <c r="AX676" s="6"/>
      <c r="AY676" s="6"/>
      <c r="AZ676" s="64"/>
      <c r="BA676" s="6"/>
      <c r="BB676" s="6"/>
      <c r="BC676" s="65"/>
    </row>
    <row r="677" spans="1:55" ht="28.8" hidden="1">
      <c r="A677" s="52" t="str">
        <f t="shared" ca="1" si="49"/>
        <v>Ok</v>
      </c>
      <c r="B677" s="53" t="str">
        <f t="shared" si="50"/>
        <v>Ok</v>
      </c>
      <c r="C677" s="53" t="str">
        <f t="shared" ca="1" si="51"/>
        <v>Ok</v>
      </c>
      <c r="D677" s="54">
        <f t="shared" si="52"/>
        <v>44386</v>
      </c>
      <c r="E677" s="196"/>
      <c r="F677" s="130">
        <v>1999</v>
      </c>
      <c r="G677" s="32" t="s">
        <v>3405</v>
      </c>
      <c r="H677" s="91" t="s">
        <v>57</v>
      </c>
      <c r="I677" s="5" t="s">
        <v>2437</v>
      </c>
      <c r="J677" s="2" t="s">
        <v>308</v>
      </c>
      <c r="K677" s="6" t="s">
        <v>74</v>
      </c>
      <c r="L677" s="79" t="s">
        <v>3406</v>
      </c>
      <c r="M677" s="66"/>
      <c r="N677" s="10" t="s">
        <v>124</v>
      </c>
      <c r="O677" s="25" t="s">
        <v>1152</v>
      </c>
      <c r="P677" s="55" t="s">
        <v>88</v>
      </c>
      <c r="Q677" s="55" t="s">
        <v>1153</v>
      </c>
      <c r="R677" s="86" t="s">
        <v>3407</v>
      </c>
      <c r="S677" s="56">
        <v>44364</v>
      </c>
      <c r="T677" s="56">
        <v>44386</v>
      </c>
      <c r="U677" s="174" t="s">
        <v>66</v>
      </c>
      <c r="V677" s="178" t="s">
        <v>218</v>
      </c>
      <c r="W677" s="180"/>
      <c r="X677" s="146" t="s">
        <v>143</v>
      </c>
      <c r="Y677" s="146"/>
      <c r="Z677" s="146"/>
      <c r="AA677" s="88" t="s">
        <v>3408</v>
      </c>
      <c r="AB677" s="59">
        <v>44364</v>
      </c>
      <c r="AC677" s="6">
        <v>44386</v>
      </c>
      <c r="AD677" s="6" t="s">
        <v>70</v>
      </c>
      <c r="AE677" s="61"/>
      <c r="AF677" s="6"/>
      <c r="AG677" s="6"/>
      <c r="AH677" s="9"/>
      <c r="AI677" s="6"/>
      <c r="AJ677" s="63"/>
      <c r="AK677" s="63"/>
      <c r="AL677" s="62"/>
      <c r="AM677" s="62"/>
      <c r="AN677" s="62"/>
      <c r="AO677" s="62"/>
      <c r="AP677" s="62"/>
      <c r="AQ677" s="11"/>
      <c r="AR677" s="59"/>
      <c r="AS677" s="59"/>
      <c r="AT677" s="6"/>
      <c r="AU677" s="6"/>
      <c r="AV677" s="6"/>
      <c r="AW677" s="6"/>
      <c r="AX677" s="6"/>
      <c r="AY677" s="6"/>
      <c r="AZ677" s="64"/>
      <c r="BA677" s="6"/>
      <c r="BB677" s="6"/>
      <c r="BC677" s="65"/>
    </row>
    <row r="678" spans="1:55" ht="28.8" hidden="1">
      <c r="A678" s="52" t="str">
        <f t="shared" ca="1" si="49"/>
        <v>Ok</v>
      </c>
      <c r="B678" s="53" t="str">
        <f t="shared" si="50"/>
        <v>Ok</v>
      </c>
      <c r="C678" s="53" t="str">
        <f t="shared" ca="1" si="51"/>
        <v>Ok</v>
      </c>
      <c r="D678" s="54">
        <f t="shared" si="52"/>
        <v>44379</v>
      </c>
      <c r="E678" s="196"/>
      <c r="F678" s="130">
        <v>2000</v>
      </c>
      <c r="G678" s="32" t="s">
        <v>3409</v>
      </c>
      <c r="H678" s="91" t="s">
        <v>57</v>
      </c>
      <c r="I678" s="5" t="s">
        <v>334</v>
      </c>
      <c r="J678" s="2" t="s">
        <v>260</v>
      </c>
      <c r="K678" s="6" t="s">
        <v>74</v>
      </c>
      <c r="L678" s="79" t="s">
        <v>3410</v>
      </c>
      <c r="M678" s="66"/>
      <c r="N678" s="10" t="s">
        <v>124</v>
      </c>
      <c r="O678" s="25" t="s">
        <v>3411</v>
      </c>
      <c r="P678" s="55" t="s">
        <v>88</v>
      </c>
      <c r="Q678" s="55" t="s">
        <v>3412</v>
      </c>
      <c r="R678" s="86" t="s">
        <v>3413</v>
      </c>
      <c r="S678" s="56">
        <v>44365</v>
      </c>
      <c r="T678" s="56">
        <v>44378</v>
      </c>
      <c r="U678" s="174" t="s">
        <v>66</v>
      </c>
      <c r="V678" s="178" t="s">
        <v>218</v>
      </c>
      <c r="W678" s="180"/>
      <c r="X678" s="146" t="s">
        <v>79</v>
      </c>
      <c r="Y678" s="146"/>
      <c r="Z678" s="146"/>
      <c r="AA678" s="88" t="s">
        <v>3414</v>
      </c>
      <c r="AB678" s="59">
        <v>44372</v>
      </c>
      <c r="AC678" s="6">
        <v>44379</v>
      </c>
      <c r="AD678" s="6" t="s">
        <v>70</v>
      </c>
      <c r="AE678" s="61"/>
      <c r="AF678" s="6"/>
      <c r="AG678" s="6"/>
      <c r="AH678" s="9"/>
      <c r="AI678" s="6"/>
      <c r="AJ678" s="63"/>
      <c r="AK678" s="63"/>
      <c r="AL678" s="62"/>
      <c r="AM678" s="62"/>
      <c r="AN678" s="62"/>
      <c r="AO678" s="62"/>
      <c r="AP678" s="62"/>
      <c r="AQ678" s="11"/>
      <c r="AR678" s="59"/>
      <c r="AS678" s="59"/>
      <c r="AT678" s="6"/>
      <c r="AU678" s="6"/>
      <c r="AV678" s="6"/>
      <c r="AW678" s="6"/>
      <c r="AX678" s="6"/>
      <c r="AY678" s="6"/>
      <c r="AZ678" s="64"/>
      <c r="BA678" s="6"/>
      <c r="BB678" s="6"/>
      <c r="BC678" s="65"/>
    </row>
    <row r="679" spans="1:55" ht="28.8" hidden="1">
      <c r="A679" s="52" t="str">
        <f t="shared" ca="1" si="49"/>
        <v>Ok</v>
      </c>
      <c r="B679" s="53" t="str">
        <f t="shared" si="50"/>
        <v>Ok</v>
      </c>
      <c r="C679" s="53" t="str">
        <f t="shared" ca="1" si="51"/>
        <v>Ok</v>
      </c>
      <c r="D679" s="54">
        <f t="shared" si="52"/>
        <v>44379</v>
      </c>
      <c r="E679" s="196"/>
      <c r="F679" s="130">
        <v>2001</v>
      </c>
      <c r="G679" s="32" t="s">
        <v>3415</v>
      </c>
      <c r="H679" s="91" t="s">
        <v>57</v>
      </c>
      <c r="I679" s="5" t="s">
        <v>83</v>
      </c>
      <c r="J679" s="2" t="s">
        <v>84</v>
      </c>
      <c r="K679" s="6" t="s">
        <v>74</v>
      </c>
      <c r="L679" s="79" t="s">
        <v>3416</v>
      </c>
      <c r="M679" s="66"/>
      <c r="N679" s="10" t="s">
        <v>124</v>
      </c>
      <c r="O679" s="25" t="s">
        <v>3417</v>
      </c>
      <c r="P679" s="55" t="s">
        <v>88</v>
      </c>
      <c r="Q679" s="55" t="s">
        <v>3418</v>
      </c>
      <c r="R679" s="86" t="s">
        <v>3419</v>
      </c>
      <c r="S679" s="56">
        <v>44365</v>
      </c>
      <c r="T679" s="56">
        <v>44375</v>
      </c>
      <c r="U679" s="174" t="s">
        <v>66</v>
      </c>
      <c r="V679" s="178" t="s">
        <v>91</v>
      </c>
      <c r="W679" s="180" t="s">
        <v>92</v>
      </c>
      <c r="X679" s="146" t="s">
        <v>79</v>
      </c>
      <c r="Y679" s="146"/>
      <c r="Z679" s="146"/>
      <c r="AA679" s="88" t="s">
        <v>3420</v>
      </c>
      <c r="AB679" s="59">
        <v>44372</v>
      </c>
      <c r="AC679" s="6">
        <v>44379</v>
      </c>
      <c r="AD679" s="6" t="s">
        <v>70</v>
      </c>
      <c r="AE679" s="61"/>
      <c r="AF679" s="6"/>
      <c r="AG679" s="6"/>
      <c r="AH679" s="9"/>
      <c r="AI679" s="6"/>
      <c r="AJ679" s="63"/>
      <c r="AK679" s="63"/>
      <c r="AL679" s="62"/>
      <c r="AM679" s="62"/>
      <c r="AN679" s="62"/>
      <c r="AO679" s="62"/>
      <c r="AP679" s="62"/>
      <c r="AQ679" s="11"/>
      <c r="AR679" s="59"/>
      <c r="AS679" s="59"/>
      <c r="AT679" s="6"/>
      <c r="AU679" s="6"/>
      <c r="AV679" s="6"/>
      <c r="AW679" s="6"/>
      <c r="AX679" s="6"/>
      <c r="AY679" s="6"/>
      <c r="AZ679" s="64"/>
      <c r="BA679" s="6"/>
      <c r="BB679" s="6"/>
      <c r="BC679" s="65"/>
    </row>
    <row r="680" spans="1:55" ht="166.5" hidden="1" customHeight="1">
      <c r="A680" s="52" t="str">
        <f t="shared" ca="1" si="49"/>
        <v>Ok</v>
      </c>
      <c r="B680" s="53" t="str">
        <f t="shared" si="50"/>
        <v>Ok</v>
      </c>
      <c r="C680" s="53" t="str">
        <f t="shared" ca="1" si="51"/>
        <v>Ok</v>
      </c>
      <c r="D680" s="54">
        <f t="shared" si="52"/>
        <v>44967</v>
      </c>
      <c r="E680" s="196"/>
      <c r="F680" s="130">
        <v>2007</v>
      </c>
      <c r="G680" s="32" t="s">
        <v>3421</v>
      </c>
      <c r="H680" s="91" t="s">
        <v>57</v>
      </c>
      <c r="I680" s="5" t="s">
        <v>58</v>
      </c>
      <c r="J680" s="2" t="s">
        <v>59</v>
      </c>
      <c r="K680" s="6" t="s">
        <v>105</v>
      </c>
      <c r="L680" s="79" t="s">
        <v>3422</v>
      </c>
      <c r="M680" s="66"/>
      <c r="N680" s="10" t="s">
        <v>124</v>
      </c>
      <c r="O680" s="25" t="s">
        <v>3423</v>
      </c>
      <c r="P680" s="55" t="s">
        <v>88</v>
      </c>
      <c r="Q680" s="55" t="s">
        <v>5255</v>
      </c>
      <c r="R680" s="86" t="s">
        <v>5256</v>
      </c>
      <c r="S680" s="56">
        <v>44371</v>
      </c>
      <c r="T680" s="56">
        <v>44967</v>
      </c>
      <c r="U680" s="174" t="s">
        <v>66</v>
      </c>
      <c r="V680" s="178" t="s">
        <v>218</v>
      </c>
      <c r="W680" s="180"/>
      <c r="X680" s="146" t="s">
        <v>1056</v>
      </c>
      <c r="Y680" s="146"/>
      <c r="Z680" s="146"/>
      <c r="AA680" s="88" t="s">
        <v>5184</v>
      </c>
      <c r="AB680" s="59">
        <v>44372</v>
      </c>
      <c r="AC680" s="6">
        <v>44967</v>
      </c>
      <c r="AD680" s="67" t="s">
        <v>70</v>
      </c>
      <c r="AE680" s="61"/>
      <c r="AF680" s="6"/>
      <c r="AG680" s="6"/>
      <c r="AH680" s="9"/>
      <c r="AI680" s="6"/>
      <c r="AJ680" s="63"/>
      <c r="AK680" s="63"/>
      <c r="AL680" s="62"/>
      <c r="AM680" s="62"/>
      <c r="AN680" s="62"/>
      <c r="AO680" s="62"/>
      <c r="AP680" s="62"/>
      <c r="AQ680" s="11"/>
      <c r="AR680" s="59"/>
      <c r="AS680" s="59"/>
      <c r="AT680" s="6"/>
      <c r="AU680" s="6"/>
      <c r="AV680" s="6"/>
      <c r="AW680" s="6"/>
      <c r="AX680" s="6"/>
      <c r="AY680" s="6"/>
      <c r="AZ680" s="64"/>
      <c r="BA680" s="6"/>
      <c r="BB680" s="6"/>
      <c r="BC680" s="65"/>
    </row>
    <row r="681" spans="1:55" ht="43.2" hidden="1">
      <c r="A681" s="52" t="str">
        <f t="shared" ca="1" si="49"/>
        <v>Ok</v>
      </c>
      <c r="B681" s="53" t="str">
        <f t="shared" si="50"/>
        <v>Ok</v>
      </c>
      <c r="C681" s="53" t="str">
        <f t="shared" ca="1" si="51"/>
        <v>Ok</v>
      </c>
      <c r="D681" s="54">
        <f t="shared" si="52"/>
        <v>44448</v>
      </c>
      <c r="E681" s="196"/>
      <c r="F681" s="130">
        <v>2010</v>
      </c>
      <c r="G681" s="32" t="s">
        <v>3426</v>
      </c>
      <c r="H681" s="91" t="s">
        <v>57</v>
      </c>
      <c r="I681" s="5" t="s">
        <v>560</v>
      </c>
      <c r="J681" s="2" t="s">
        <v>233</v>
      </c>
      <c r="K681" s="6" t="s">
        <v>74</v>
      </c>
      <c r="L681" s="79" t="s">
        <v>3427</v>
      </c>
      <c r="M681" s="66"/>
      <c r="N681" s="10" t="s">
        <v>124</v>
      </c>
      <c r="O681" s="25" t="s">
        <v>3428</v>
      </c>
      <c r="P681" s="55" t="s">
        <v>245</v>
      </c>
      <c r="Q681" s="55" t="s">
        <v>3428</v>
      </c>
      <c r="R681" s="86" t="s">
        <v>3429</v>
      </c>
      <c r="S681" s="56">
        <v>44377</v>
      </c>
      <c r="T681" s="56">
        <v>44448</v>
      </c>
      <c r="U681" s="174" t="s">
        <v>66</v>
      </c>
      <c r="V681" s="178" t="s">
        <v>218</v>
      </c>
      <c r="W681" s="180"/>
      <c r="X681" s="146" t="s">
        <v>143</v>
      </c>
      <c r="Y681" s="146"/>
      <c r="Z681" s="146"/>
      <c r="AA681" s="88" t="s">
        <v>3430</v>
      </c>
      <c r="AB681" s="59">
        <v>44378</v>
      </c>
      <c r="AC681" s="6">
        <v>44448</v>
      </c>
      <c r="AD681" s="6" t="s">
        <v>70</v>
      </c>
      <c r="AE681" s="61"/>
      <c r="AF681" s="6"/>
      <c r="AG681" s="6"/>
      <c r="AH681" s="9"/>
      <c r="AI681" s="6"/>
      <c r="AJ681" s="63"/>
      <c r="AK681" s="63"/>
      <c r="AL681" s="62"/>
      <c r="AM681" s="62"/>
      <c r="AN681" s="62"/>
      <c r="AO681" s="62"/>
      <c r="AP681" s="62"/>
      <c r="AQ681" s="11"/>
      <c r="AR681" s="59"/>
      <c r="AS681" s="59"/>
      <c r="AT681" s="6"/>
      <c r="AU681" s="6"/>
      <c r="AV681" s="6"/>
      <c r="AW681" s="6"/>
      <c r="AX681" s="6"/>
      <c r="AY681" s="6"/>
      <c r="AZ681" s="64"/>
      <c r="BA681" s="6"/>
      <c r="BB681" s="6"/>
      <c r="BC681" s="65"/>
    </row>
    <row r="682" spans="1:55" ht="28.8" hidden="1">
      <c r="A682" s="52" t="str">
        <f t="shared" ca="1" si="49"/>
        <v>Ok</v>
      </c>
      <c r="B682" s="53" t="str">
        <f t="shared" si="50"/>
        <v>Ok</v>
      </c>
      <c r="C682" s="53" t="str">
        <f t="shared" ca="1" si="51"/>
        <v>Ok</v>
      </c>
      <c r="D682" s="54">
        <f t="shared" si="52"/>
        <v>44386</v>
      </c>
      <c r="E682" s="196"/>
      <c r="F682" s="130">
        <v>2012</v>
      </c>
      <c r="G682" s="32" t="s">
        <v>3431</v>
      </c>
      <c r="H682" s="91" t="s">
        <v>57</v>
      </c>
      <c r="I682" s="5" t="s">
        <v>2500</v>
      </c>
      <c r="J682" s="2" t="s">
        <v>84</v>
      </c>
      <c r="K682" s="6" t="s">
        <v>261</v>
      </c>
      <c r="L682" s="79" t="s">
        <v>3432</v>
      </c>
      <c r="M682" s="66"/>
      <c r="N682" s="10" t="s">
        <v>124</v>
      </c>
      <c r="O682" s="25" t="s">
        <v>97</v>
      </c>
      <c r="P682" s="55" t="s">
        <v>97</v>
      </c>
      <c r="Q682" s="55" t="s">
        <v>3433</v>
      </c>
      <c r="R682" s="86" t="s">
        <v>3434</v>
      </c>
      <c r="S682" s="56">
        <v>44377</v>
      </c>
      <c r="T682" s="56">
        <v>44382</v>
      </c>
      <c r="U682" s="174" t="s">
        <v>66</v>
      </c>
      <c r="V682" s="178" t="s">
        <v>91</v>
      </c>
      <c r="W682" s="180" t="s">
        <v>237</v>
      </c>
      <c r="X682" s="146" t="s">
        <v>79</v>
      </c>
      <c r="Y682" s="146"/>
      <c r="Z682" s="146"/>
      <c r="AA682" s="88"/>
      <c r="AB682" s="59">
        <v>44378</v>
      </c>
      <c r="AC682" s="6">
        <v>44386</v>
      </c>
      <c r="AD682" s="6" t="s">
        <v>70</v>
      </c>
      <c r="AE682" s="61"/>
      <c r="AF682" s="6"/>
      <c r="AG682" s="6"/>
      <c r="AH682" s="9"/>
      <c r="AI682" s="6"/>
      <c r="AJ682" s="63"/>
      <c r="AK682" s="63"/>
      <c r="AL682" s="62"/>
      <c r="AM682" s="62"/>
      <c r="AN682" s="62"/>
      <c r="AO682" s="62"/>
      <c r="AP682" s="62"/>
      <c r="AQ682" s="11"/>
      <c r="AR682" s="59"/>
      <c r="AS682" s="59"/>
      <c r="AT682" s="6"/>
      <c r="AU682" s="6"/>
      <c r="AV682" s="6"/>
      <c r="AW682" s="6"/>
      <c r="AX682" s="6"/>
      <c r="AY682" s="6"/>
      <c r="AZ682" s="64"/>
      <c r="BA682" s="6"/>
      <c r="BB682" s="6"/>
      <c r="BC682" s="65"/>
    </row>
    <row r="683" spans="1:55" ht="57.6" hidden="1">
      <c r="A683" s="52" t="str">
        <f t="shared" ca="1" si="49"/>
        <v>Ok</v>
      </c>
      <c r="B683" s="53" t="str">
        <f t="shared" si="50"/>
        <v>Ok</v>
      </c>
      <c r="C683" s="53" t="str">
        <f t="shared" ca="1" si="51"/>
        <v>Ok</v>
      </c>
      <c r="D683" s="54">
        <f t="shared" si="52"/>
        <v>44448</v>
      </c>
      <c r="E683" s="196"/>
      <c r="F683" s="130">
        <v>2013</v>
      </c>
      <c r="G683" s="32" t="s">
        <v>3435</v>
      </c>
      <c r="H683" s="91" t="s">
        <v>57</v>
      </c>
      <c r="I683" s="5" t="s">
        <v>560</v>
      </c>
      <c r="J683" s="2" t="s">
        <v>233</v>
      </c>
      <c r="K683" s="6" t="s">
        <v>105</v>
      </c>
      <c r="L683" s="79" t="s">
        <v>3436</v>
      </c>
      <c r="M683" s="66"/>
      <c r="N683" s="10" t="s">
        <v>124</v>
      </c>
      <c r="O683" s="25" t="s">
        <v>97</v>
      </c>
      <c r="P683" s="55" t="s">
        <v>97</v>
      </c>
      <c r="Q683" s="55" t="s">
        <v>3437</v>
      </c>
      <c r="R683" s="86" t="s">
        <v>3425</v>
      </c>
      <c r="S683" s="56">
        <v>44378</v>
      </c>
      <c r="T683" s="56">
        <v>44448</v>
      </c>
      <c r="U683" s="174" t="s">
        <v>66</v>
      </c>
      <c r="V683" s="178" t="s">
        <v>218</v>
      </c>
      <c r="W683" s="180"/>
      <c r="X683" s="146" t="s">
        <v>143</v>
      </c>
      <c r="Y683" s="146"/>
      <c r="Z683" s="146"/>
      <c r="AA683" s="88" t="s">
        <v>3438</v>
      </c>
      <c r="AB683" s="59">
        <v>44385</v>
      </c>
      <c r="AC683" s="6">
        <v>44448</v>
      </c>
      <c r="AD683" s="6" t="s">
        <v>70</v>
      </c>
      <c r="AE683" s="61"/>
      <c r="AF683" s="6"/>
      <c r="AG683" s="6"/>
      <c r="AH683" s="9"/>
      <c r="AI683" s="6"/>
      <c r="AJ683" s="63"/>
      <c r="AK683" s="63"/>
      <c r="AL683" s="62"/>
      <c r="AM683" s="62"/>
      <c r="AN683" s="62"/>
      <c r="AO683" s="62"/>
      <c r="AP683" s="62"/>
      <c r="AQ683" s="11"/>
      <c r="AR683" s="59"/>
      <c r="AS683" s="59"/>
      <c r="AT683" s="6"/>
      <c r="AU683" s="6"/>
      <c r="AV683" s="6"/>
      <c r="AW683" s="6"/>
      <c r="AX683" s="6"/>
      <c r="AY683" s="6"/>
      <c r="AZ683" s="64"/>
      <c r="BA683" s="6"/>
      <c r="BB683" s="6"/>
      <c r="BC683" s="65"/>
    </row>
    <row r="684" spans="1:55" ht="28.8" hidden="1">
      <c r="A684" s="52" t="str">
        <f t="shared" ca="1" si="49"/>
        <v>Ok</v>
      </c>
      <c r="B684" s="53" t="str">
        <f t="shared" si="50"/>
        <v>Ok</v>
      </c>
      <c r="C684" s="53" t="str">
        <f t="shared" ca="1" si="51"/>
        <v>Ok</v>
      </c>
      <c r="D684" s="54">
        <f t="shared" si="52"/>
        <v>44386</v>
      </c>
      <c r="E684" s="196"/>
      <c r="F684" s="130">
        <v>2014</v>
      </c>
      <c r="G684" s="32" t="s">
        <v>3439</v>
      </c>
      <c r="H684" s="91" t="s">
        <v>57</v>
      </c>
      <c r="I684" s="5" t="s">
        <v>182</v>
      </c>
      <c r="J684" s="2" t="s">
        <v>183</v>
      </c>
      <c r="K684" s="6" t="s">
        <v>188</v>
      </c>
      <c r="L684" s="79" t="s">
        <v>3440</v>
      </c>
      <c r="M684" s="66"/>
      <c r="N684" s="10" t="s">
        <v>124</v>
      </c>
      <c r="O684" s="25" t="s">
        <v>3441</v>
      </c>
      <c r="P684" s="55" t="s">
        <v>245</v>
      </c>
      <c r="Q684" s="55" t="s">
        <v>3441</v>
      </c>
      <c r="R684" s="86" t="s">
        <v>3442</v>
      </c>
      <c r="S684" s="56">
        <v>44383</v>
      </c>
      <c r="T684" s="56">
        <v>44386</v>
      </c>
      <c r="U684" s="174" t="s">
        <v>66</v>
      </c>
      <c r="V684" s="178" t="s">
        <v>218</v>
      </c>
      <c r="W684" s="180"/>
      <c r="X684" s="146" t="s">
        <v>143</v>
      </c>
      <c r="Y684" s="146"/>
      <c r="Z684" s="146"/>
      <c r="AA684" s="88" t="s">
        <v>3443</v>
      </c>
      <c r="AB684" s="59">
        <v>44385</v>
      </c>
      <c r="AC684" s="6">
        <v>44386</v>
      </c>
      <c r="AD684" s="6" t="s">
        <v>70</v>
      </c>
      <c r="AE684" s="61"/>
      <c r="AF684" s="6"/>
      <c r="AG684" s="6"/>
      <c r="AH684" s="9"/>
      <c r="AI684" s="6"/>
      <c r="AJ684" s="63"/>
      <c r="AK684" s="63"/>
      <c r="AL684" s="62"/>
      <c r="AM684" s="62"/>
      <c r="AN684" s="62"/>
      <c r="AO684" s="62"/>
      <c r="AP684" s="62"/>
      <c r="AQ684" s="11"/>
      <c r="AR684" s="59"/>
      <c r="AS684" s="59"/>
      <c r="AT684" s="6"/>
      <c r="AU684" s="6"/>
      <c r="AV684" s="6"/>
      <c r="AW684" s="6"/>
      <c r="AX684" s="6"/>
      <c r="AY684" s="6"/>
      <c r="AZ684" s="64"/>
      <c r="BA684" s="6"/>
      <c r="BB684" s="6"/>
      <c r="BC684" s="65"/>
    </row>
    <row r="685" spans="1:55" ht="28.8" hidden="1">
      <c r="A685" s="52" t="str">
        <f t="shared" ca="1" si="49"/>
        <v>Ok</v>
      </c>
      <c r="B685" s="53" t="str">
        <f t="shared" si="50"/>
        <v>Ok</v>
      </c>
      <c r="C685" s="53" t="str">
        <f t="shared" ca="1" si="51"/>
        <v>Ok</v>
      </c>
      <c r="D685" s="54">
        <f t="shared" si="52"/>
        <v>44386</v>
      </c>
      <c r="E685" s="196"/>
      <c r="F685" s="130">
        <v>2016</v>
      </c>
      <c r="G685" s="32" t="s">
        <v>3444</v>
      </c>
      <c r="H685" s="91" t="s">
        <v>57</v>
      </c>
      <c r="I685" s="5" t="s">
        <v>83</v>
      </c>
      <c r="J685" s="2" t="s">
        <v>84</v>
      </c>
      <c r="K685" s="6" t="s">
        <v>210</v>
      </c>
      <c r="L685" s="79" t="s">
        <v>3445</v>
      </c>
      <c r="M685" s="66"/>
      <c r="N685" s="10" t="s">
        <v>124</v>
      </c>
      <c r="O685" s="25" t="s">
        <v>97</v>
      </c>
      <c r="P685" s="55" t="s">
        <v>97</v>
      </c>
      <c r="Q685" s="55" t="s">
        <v>3446</v>
      </c>
      <c r="R685" s="86" t="s">
        <v>3447</v>
      </c>
      <c r="S685" s="56">
        <v>44383</v>
      </c>
      <c r="T685" s="56">
        <v>44386</v>
      </c>
      <c r="U685" s="174" t="s">
        <v>66</v>
      </c>
      <c r="V685" s="178" t="s">
        <v>91</v>
      </c>
      <c r="W685" s="180" t="s">
        <v>237</v>
      </c>
      <c r="X685" s="146" t="s">
        <v>143</v>
      </c>
      <c r="Y685" s="146"/>
      <c r="Z685" s="146"/>
      <c r="AA685" s="88" t="s">
        <v>3448</v>
      </c>
      <c r="AB685" s="59">
        <v>44385</v>
      </c>
      <c r="AC685" s="6">
        <v>44386</v>
      </c>
      <c r="AD685" s="6" t="s">
        <v>70</v>
      </c>
      <c r="AE685" s="61"/>
      <c r="AF685" s="6"/>
      <c r="AG685" s="6"/>
      <c r="AH685" s="9"/>
      <c r="AI685" s="6"/>
      <c r="AJ685" s="63"/>
      <c r="AK685" s="63"/>
      <c r="AL685" s="62"/>
      <c r="AM685" s="62"/>
      <c r="AN685" s="62"/>
      <c r="AO685" s="62"/>
      <c r="AP685" s="62"/>
      <c r="AQ685" s="11"/>
      <c r="AR685" s="59"/>
      <c r="AS685" s="59"/>
      <c r="AT685" s="6"/>
      <c r="AU685" s="6"/>
      <c r="AV685" s="6"/>
      <c r="AW685" s="6"/>
      <c r="AX685" s="6"/>
      <c r="AY685" s="6"/>
      <c r="AZ685" s="64"/>
      <c r="BA685" s="6"/>
      <c r="BB685" s="6"/>
      <c r="BC685" s="65"/>
    </row>
    <row r="686" spans="1:55" ht="28.8" hidden="1">
      <c r="A686" s="52" t="str">
        <f t="shared" ca="1" si="49"/>
        <v>Ok</v>
      </c>
      <c r="B686" s="53" t="str">
        <f t="shared" si="50"/>
        <v>Ok</v>
      </c>
      <c r="C686" s="53" t="str">
        <f t="shared" ca="1" si="51"/>
        <v>Ok</v>
      </c>
      <c r="D686" s="54">
        <f t="shared" si="52"/>
        <v>44400</v>
      </c>
      <c r="E686" s="196"/>
      <c r="F686" s="130">
        <v>1935</v>
      </c>
      <c r="G686" s="32" t="s">
        <v>3449</v>
      </c>
      <c r="H686" s="91" t="s">
        <v>57</v>
      </c>
      <c r="I686" s="5" t="s">
        <v>83</v>
      </c>
      <c r="J686" s="2" t="s">
        <v>84</v>
      </c>
      <c r="K686" s="6" t="s">
        <v>545</v>
      </c>
      <c r="L686" s="79" t="s">
        <v>3450</v>
      </c>
      <c r="M686" s="66"/>
      <c r="N686" s="10" t="s">
        <v>124</v>
      </c>
      <c r="O686" s="25" t="s">
        <v>97</v>
      </c>
      <c r="P686" s="55" t="s">
        <v>97</v>
      </c>
      <c r="Q686" s="55" t="s">
        <v>3451</v>
      </c>
      <c r="R686" s="86" t="s">
        <v>3452</v>
      </c>
      <c r="S686" s="56">
        <v>44307</v>
      </c>
      <c r="T686" s="56">
        <v>44400</v>
      </c>
      <c r="U686" s="174" t="s">
        <v>66</v>
      </c>
      <c r="V686" s="178" t="s">
        <v>91</v>
      </c>
      <c r="W686" s="180" t="s">
        <v>237</v>
      </c>
      <c r="X686" s="146" t="s">
        <v>143</v>
      </c>
      <c r="Y686" s="146"/>
      <c r="Z686" s="146"/>
      <c r="AA686" s="88" t="s">
        <v>3453</v>
      </c>
      <c r="AB686" s="59">
        <v>44396</v>
      </c>
      <c r="AC686" s="6">
        <v>44400</v>
      </c>
      <c r="AD686" s="6" t="s">
        <v>70</v>
      </c>
      <c r="AE686" s="61"/>
      <c r="AF686" s="6"/>
      <c r="AG686" s="6"/>
      <c r="AH686" s="9"/>
      <c r="AI686" s="6"/>
      <c r="AJ686" s="63"/>
      <c r="AK686" s="63"/>
      <c r="AL686" s="62"/>
      <c r="AM686" s="62"/>
      <c r="AN686" s="62"/>
      <c r="AO686" s="62"/>
      <c r="AP686" s="62"/>
      <c r="AQ686" s="11"/>
      <c r="AR686" s="59"/>
      <c r="AS686" s="59"/>
      <c r="AT686" s="6"/>
      <c r="AU686" s="6"/>
      <c r="AV686" s="6"/>
      <c r="AW686" s="6"/>
      <c r="AX686" s="6"/>
      <c r="AY686" s="6"/>
      <c r="AZ686" s="64"/>
      <c r="BA686" s="6"/>
      <c r="BB686" s="6"/>
      <c r="BC686" s="65"/>
    </row>
    <row r="687" spans="1:55" ht="28.8" hidden="1">
      <c r="A687" s="52" t="str">
        <f t="shared" ca="1" si="49"/>
        <v>Ok</v>
      </c>
      <c r="B687" s="53" t="str">
        <f t="shared" si="50"/>
        <v>Ok</v>
      </c>
      <c r="C687" s="53" t="str">
        <f t="shared" ca="1" si="51"/>
        <v>Ok</v>
      </c>
      <c r="D687" s="54">
        <f t="shared" si="52"/>
        <v>44407</v>
      </c>
      <c r="E687" s="196"/>
      <c r="F687" s="130">
        <v>2021</v>
      </c>
      <c r="G687" s="32" t="s">
        <v>3454</v>
      </c>
      <c r="H687" s="91" t="s">
        <v>57</v>
      </c>
      <c r="I687" s="5" t="s">
        <v>1366</v>
      </c>
      <c r="J687" s="2" t="s">
        <v>1367</v>
      </c>
      <c r="K687" s="6" t="s">
        <v>545</v>
      </c>
      <c r="L687" s="79" t="s">
        <v>3455</v>
      </c>
      <c r="M687" s="66"/>
      <c r="N687" s="10" t="s">
        <v>63</v>
      </c>
      <c r="O687" s="25" t="s">
        <v>3323</v>
      </c>
      <c r="P687" s="55" t="s">
        <v>88</v>
      </c>
      <c r="Q687" s="55" t="s">
        <v>3324</v>
      </c>
      <c r="R687" s="86" t="s">
        <v>3456</v>
      </c>
      <c r="S687" s="56">
        <v>44386</v>
      </c>
      <c r="T687" s="56">
        <v>44406</v>
      </c>
      <c r="U687" s="174" t="s">
        <v>66</v>
      </c>
      <c r="V687" s="178" t="s">
        <v>218</v>
      </c>
      <c r="W687" s="180"/>
      <c r="X687" s="146" t="s">
        <v>168</v>
      </c>
      <c r="Y687" s="146"/>
      <c r="Z687" s="146"/>
      <c r="AA687" s="88" t="s">
        <v>3457</v>
      </c>
      <c r="AB687" s="59">
        <v>44396</v>
      </c>
      <c r="AC687" s="6">
        <v>44407</v>
      </c>
      <c r="AD687" s="6" t="s">
        <v>70</v>
      </c>
      <c r="AE687" s="61"/>
      <c r="AF687" s="6"/>
      <c r="AG687" s="6"/>
      <c r="AH687" s="9"/>
      <c r="AI687" s="6"/>
      <c r="AJ687" s="63"/>
      <c r="AK687" s="63"/>
      <c r="AL687" s="62"/>
      <c r="AM687" s="62"/>
      <c r="AN687" s="62"/>
      <c r="AO687" s="62"/>
      <c r="AP687" s="62"/>
      <c r="AQ687" s="11"/>
      <c r="AR687" s="59"/>
      <c r="AS687" s="59"/>
      <c r="AT687" s="6"/>
      <c r="AU687" s="6"/>
      <c r="AV687" s="6"/>
      <c r="AW687" s="6"/>
      <c r="AX687" s="6"/>
      <c r="AY687" s="6"/>
      <c r="AZ687" s="64"/>
      <c r="BA687" s="6"/>
      <c r="BB687" s="6"/>
      <c r="BC687" s="65"/>
    </row>
    <row r="688" spans="1:55" ht="28.8" hidden="1">
      <c r="A688" s="52" t="str">
        <f t="shared" ca="1" si="49"/>
        <v>Ok</v>
      </c>
      <c r="B688" s="53" t="str">
        <f t="shared" si="50"/>
        <v>Ok</v>
      </c>
      <c r="C688" s="53" t="str">
        <f t="shared" ca="1" si="51"/>
        <v>Ok</v>
      </c>
      <c r="D688" s="54">
        <f t="shared" si="52"/>
        <v>44448</v>
      </c>
      <c r="E688" s="196"/>
      <c r="F688" s="130">
        <v>2024</v>
      </c>
      <c r="G688" s="32" t="s">
        <v>3458</v>
      </c>
      <c r="H688" s="91" t="s">
        <v>159</v>
      </c>
      <c r="I688" s="5" t="s">
        <v>241</v>
      </c>
      <c r="J688" s="2" t="s">
        <v>242</v>
      </c>
      <c r="K688" s="6" t="s">
        <v>74</v>
      </c>
      <c r="L688" s="79" t="s">
        <v>3459</v>
      </c>
      <c r="M688" s="66"/>
      <c r="N688" s="10" t="s">
        <v>124</v>
      </c>
      <c r="O688" s="25" t="s">
        <v>2935</v>
      </c>
      <c r="P688" s="55" t="s">
        <v>88</v>
      </c>
      <c r="Q688" s="55" t="s">
        <v>2936</v>
      </c>
      <c r="R688" s="86" t="s">
        <v>2937</v>
      </c>
      <c r="S688" s="56">
        <v>44390</v>
      </c>
      <c r="T688" s="56">
        <v>44448</v>
      </c>
      <c r="U688" s="174" t="s">
        <v>66</v>
      </c>
      <c r="V688" s="178" t="s">
        <v>218</v>
      </c>
      <c r="W688" s="180"/>
      <c r="X688" s="146" t="s">
        <v>143</v>
      </c>
      <c r="Y688" s="146"/>
      <c r="Z688" s="146"/>
      <c r="AA688" s="88" t="s">
        <v>3460</v>
      </c>
      <c r="AB688" s="59">
        <v>44396</v>
      </c>
      <c r="AC688" s="6">
        <v>44448</v>
      </c>
      <c r="AD688" s="6" t="s">
        <v>70</v>
      </c>
      <c r="AE688" s="61"/>
      <c r="AF688" s="6"/>
      <c r="AG688" s="6"/>
      <c r="AH688" s="9"/>
      <c r="AI688" s="6"/>
      <c r="AJ688" s="63"/>
      <c r="AK688" s="63"/>
      <c r="AL688" s="62"/>
      <c r="AM688" s="62"/>
      <c r="AN688" s="62"/>
      <c r="AO688" s="62"/>
      <c r="AP688" s="62"/>
      <c r="AQ688" s="11"/>
      <c r="AR688" s="59"/>
      <c r="AS688" s="59"/>
      <c r="AT688" s="6"/>
      <c r="AU688" s="6"/>
      <c r="AV688" s="6"/>
      <c r="AW688" s="6"/>
      <c r="AX688" s="6"/>
      <c r="AY688" s="6"/>
      <c r="AZ688" s="64"/>
      <c r="BA688" s="6"/>
      <c r="BB688" s="6"/>
      <c r="BC688" s="65"/>
    </row>
    <row r="689" spans="1:55" ht="86.4" hidden="1">
      <c r="A689" s="52" t="str">
        <f t="shared" ca="1" si="49"/>
        <v>Ok</v>
      </c>
      <c r="B689" s="53" t="str">
        <f t="shared" si="50"/>
        <v>Ok</v>
      </c>
      <c r="C689" s="53" t="str">
        <f t="shared" ca="1" si="51"/>
        <v>Ok</v>
      </c>
      <c r="D689" s="54">
        <f t="shared" si="52"/>
        <v>44484</v>
      </c>
      <c r="E689" s="196"/>
      <c r="F689" s="130">
        <v>2025</v>
      </c>
      <c r="G689" s="33" t="s">
        <v>3461</v>
      </c>
      <c r="H689" s="91" t="s">
        <v>57</v>
      </c>
      <c r="I689" s="5" t="s">
        <v>1213</v>
      </c>
      <c r="J689" s="2" t="s">
        <v>59</v>
      </c>
      <c r="K689" s="6" t="s">
        <v>74</v>
      </c>
      <c r="L689" s="79" t="s">
        <v>3462</v>
      </c>
      <c r="M689" s="66"/>
      <c r="N689" s="10" t="s">
        <v>63</v>
      </c>
      <c r="O689" s="25" t="s">
        <v>97</v>
      </c>
      <c r="P689" s="55" t="s">
        <v>97</v>
      </c>
      <c r="Q689" s="55" t="s">
        <v>3463</v>
      </c>
      <c r="R689" s="86" t="s">
        <v>3464</v>
      </c>
      <c r="S689" s="56">
        <v>44390</v>
      </c>
      <c r="T689" s="56">
        <v>44484</v>
      </c>
      <c r="U689" s="174" t="s">
        <v>66</v>
      </c>
      <c r="V689" s="178" t="s">
        <v>218</v>
      </c>
      <c r="W689" s="180"/>
      <c r="X689" s="146" t="s">
        <v>79</v>
      </c>
      <c r="Y689" s="146"/>
      <c r="Z689" s="146"/>
      <c r="AA689" s="89" t="s">
        <v>3465</v>
      </c>
      <c r="AB689" s="59">
        <v>44396</v>
      </c>
      <c r="AC689" s="6">
        <v>44484</v>
      </c>
      <c r="AD689" s="6" t="s">
        <v>70</v>
      </c>
      <c r="AE689" s="61"/>
      <c r="AF689" s="6"/>
      <c r="AG689" s="6"/>
      <c r="AH689" s="9"/>
      <c r="AI689" s="6"/>
      <c r="AJ689" s="63"/>
      <c r="AK689" s="63"/>
      <c r="AL689" s="62"/>
      <c r="AM689" s="62"/>
      <c r="AN689" s="62"/>
      <c r="AO689" s="62"/>
      <c r="AP689" s="62"/>
      <c r="AQ689" s="11"/>
      <c r="AR689" s="59"/>
      <c r="AS689" s="59"/>
      <c r="AT689" s="6"/>
      <c r="AU689" s="6"/>
      <c r="AV689" s="6"/>
      <c r="AW689" s="6"/>
      <c r="AX689" s="6"/>
      <c r="AY689" s="6"/>
      <c r="AZ689" s="64"/>
      <c r="BA689" s="6"/>
      <c r="BB689" s="6"/>
      <c r="BC689" s="65"/>
    </row>
    <row r="690" spans="1:55" ht="28.8" hidden="1">
      <c r="A690" s="52" t="str">
        <f t="shared" ca="1" si="49"/>
        <v>Ok</v>
      </c>
      <c r="B690" s="53" t="str">
        <f t="shared" si="50"/>
        <v>Ok</v>
      </c>
      <c r="C690" s="53" t="str">
        <f t="shared" ca="1" si="51"/>
        <v>Ok</v>
      </c>
      <c r="D690" s="54">
        <f t="shared" si="52"/>
        <v>44442</v>
      </c>
      <c r="E690" s="196"/>
      <c r="F690" s="130">
        <v>2039</v>
      </c>
      <c r="G690" s="32" t="s">
        <v>3466</v>
      </c>
      <c r="H690" s="91" t="s">
        <v>159</v>
      </c>
      <c r="I690" s="5" t="s">
        <v>241</v>
      </c>
      <c r="J690" s="2" t="s">
        <v>242</v>
      </c>
      <c r="K690" s="6" t="s">
        <v>74</v>
      </c>
      <c r="L690" s="79" t="s">
        <v>3467</v>
      </c>
      <c r="M690" s="66"/>
      <c r="N690" s="10" t="s">
        <v>124</v>
      </c>
      <c r="O690" s="25" t="s">
        <v>3468</v>
      </c>
      <c r="P690" s="55" t="s">
        <v>88</v>
      </c>
      <c r="Q690" s="55" t="s">
        <v>3469</v>
      </c>
      <c r="R690" s="86" t="s">
        <v>3470</v>
      </c>
      <c r="S690" s="56">
        <v>44396</v>
      </c>
      <c r="T690" s="56">
        <v>44441</v>
      </c>
      <c r="U690" s="174" t="s">
        <v>66</v>
      </c>
      <c r="V690" s="178" t="s">
        <v>218</v>
      </c>
      <c r="W690" s="180"/>
      <c r="X690" s="146" t="s">
        <v>1743</v>
      </c>
      <c r="Y690" s="146"/>
      <c r="Z690" s="146"/>
      <c r="AA690" s="88" t="s">
        <v>3471</v>
      </c>
      <c r="AB690" s="59">
        <v>44400</v>
      </c>
      <c r="AC690" s="6">
        <v>44442</v>
      </c>
      <c r="AD690" s="6" t="s">
        <v>70</v>
      </c>
      <c r="AE690" s="61"/>
      <c r="AF690" s="6"/>
      <c r="AG690" s="6"/>
      <c r="AH690" s="9"/>
      <c r="AI690" s="6"/>
      <c r="AJ690" s="63"/>
      <c r="AK690" s="63"/>
      <c r="AL690" s="62"/>
      <c r="AM690" s="62"/>
      <c r="AN690" s="62"/>
      <c r="AO690" s="62"/>
      <c r="AP690" s="62"/>
      <c r="AQ690" s="11"/>
      <c r="AR690" s="59"/>
      <c r="AS690" s="59"/>
      <c r="AT690" s="6"/>
      <c r="AU690" s="6"/>
      <c r="AV690" s="6"/>
      <c r="AW690" s="6"/>
      <c r="AX690" s="6"/>
      <c r="AY690" s="6"/>
      <c r="AZ690" s="64"/>
      <c r="BA690" s="6"/>
      <c r="BB690" s="6"/>
      <c r="BC690" s="65"/>
    </row>
    <row r="691" spans="1:55" ht="28.8" hidden="1">
      <c r="A691" s="52" t="str">
        <f t="shared" ca="1" si="49"/>
        <v>Ok</v>
      </c>
      <c r="B691" s="53" t="str">
        <f t="shared" si="50"/>
        <v>Ok</v>
      </c>
      <c r="C691" s="53" t="str">
        <f t="shared" ca="1" si="51"/>
        <v>Ok</v>
      </c>
      <c r="D691" s="54">
        <f t="shared" si="52"/>
        <v>44407</v>
      </c>
      <c r="E691" s="196"/>
      <c r="F691" s="130">
        <v>2040</v>
      </c>
      <c r="G691" s="32" t="s">
        <v>3472</v>
      </c>
      <c r="H691" s="91" t="s">
        <v>159</v>
      </c>
      <c r="I691" s="5" t="s">
        <v>709</v>
      </c>
      <c r="J691" s="2" t="s">
        <v>431</v>
      </c>
      <c r="K691" s="6" t="s">
        <v>105</v>
      </c>
      <c r="L691" s="79" t="s">
        <v>3473</v>
      </c>
      <c r="M691" s="66"/>
      <c r="N691" s="10" t="s">
        <v>124</v>
      </c>
      <c r="O691" s="25" t="s">
        <v>97</v>
      </c>
      <c r="P691" s="55" t="s">
        <v>97</v>
      </c>
      <c r="Q691" s="55" t="s">
        <v>3474</v>
      </c>
      <c r="R691" s="86" t="s">
        <v>3475</v>
      </c>
      <c r="S691" s="56">
        <v>44397</v>
      </c>
      <c r="T691" s="56">
        <v>44406</v>
      </c>
      <c r="U691" s="174" t="s">
        <v>66</v>
      </c>
      <c r="V691" s="178" t="s">
        <v>218</v>
      </c>
      <c r="W691" s="180"/>
      <c r="X691" s="146" t="s">
        <v>1743</v>
      </c>
      <c r="Y691" s="146"/>
      <c r="Z691" s="146"/>
      <c r="AA691" s="88" t="s">
        <v>3476</v>
      </c>
      <c r="AB691" s="59">
        <v>44400</v>
      </c>
      <c r="AC691" s="6">
        <v>44407</v>
      </c>
      <c r="AD691" s="6" t="s">
        <v>70</v>
      </c>
      <c r="AE691" s="61"/>
      <c r="AF691" s="6"/>
      <c r="AG691" s="6"/>
      <c r="AH691" s="9"/>
      <c r="AI691" s="6"/>
      <c r="AJ691" s="63"/>
      <c r="AK691" s="63"/>
      <c r="AL691" s="62"/>
      <c r="AM691" s="62"/>
      <c r="AN691" s="62"/>
      <c r="AO691" s="62"/>
      <c r="AP691" s="62"/>
      <c r="AQ691" s="11"/>
      <c r="AR691" s="59"/>
      <c r="AS691" s="59"/>
      <c r="AT691" s="6"/>
      <c r="AU691" s="6"/>
      <c r="AV691" s="6"/>
      <c r="AW691" s="6"/>
      <c r="AX691" s="6"/>
      <c r="AY691" s="6"/>
      <c r="AZ691" s="64"/>
      <c r="BA691" s="6"/>
      <c r="BB691" s="6"/>
      <c r="BC691" s="65"/>
    </row>
    <row r="692" spans="1:55" ht="129.6" hidden="1">
      <c r="A692" s="52" t="str">
        <f t="shared" ca="1" si="49"/>
        <v>Ok</v>
      </c>
      <c r="B692" s="53" t="str">
        <f t="shared" si="50"/>
        <v>Ok</v>
      </c>
      <c r="C692" s="53" t="str">
        <f t="shared" ca="1" si="51"/>
        <v>Ok</v>
      </c>
      <c r="D692" s="54">
        <f t="shared" si="52"/>
        <v>45355</v>
      </c>
      <c r="E692" s="196"/>
      <c r="F692" s="130">
        <v>2043</v>
      </c>
      <c r="G692" s="32" t="s">
        <v>3477</v>
      </c>
      <c r="H692" s="91" t="s">
        <v>57</v>
      </c>
      <c r="I692" s="5" t="s">
        <v>129</v>
      </c>
      <c r="J692" s="2" t="s">
        <v>130</v>
      </c>
      <c r="K692" s="6" t="s">
        <v>74</v>
      </c>
      <c r="L692" s="79" t="s">
        <v>6567</v>
      </c>
      <c r="M692" s="66"/>
      <c r="N692" s="10" t="s">
        <v>124</v>
      </c>
      <c r="O692" s="25" t="s">
        <v>3423</v>
      </c>
      <c r="P692" s="55" t="s">
        <v>88</v>
      </c>
      <c r="Q692" s="55" t="s">
        <v>3424</v>
      </c>
      <c r="R692" s="86" t="s">
        <v>3425</v>
      </c>
      <c r="S692" s="56">
        <v>44399</v>
      </c>
      <c r="T692" s="56">
        <v>45355</v>
      </c>
      <c r="U692" s="78" t="s">
        <v>66</v>
      </c>
      <c r="V692" s="178" t="s">
        <v>218</v>
      </c>
      <c r="W692" s="180"/>
      <c r="X692" s="146" t="s">
        <v>143</v>
      </c>
      <c r="Y692" s="146"/>
      <c r="Z692" s="146"/>
      <c r="AA692" s="88" t="s">
        <v>6570</v>
      </c>
      <c r="AB692" s="59">
        <v>44400</v>
      </c>
      <c r="AC692" s="67">
        <v>45355</v>
      </c>
      <c r="AD692" s="6" t="s">
        <v>70</v>
      </c>
      <c r="AE692" s="61"/>
      <c r="AF692" s="6"/>
      <c r="AG692" s="6"/>
      <c r="AH692" s="9"/>
      <c r="AI692" s="6"/>
      <c r="AJ692" s="63"/>
      <c r="AK692" s="63"/>
      <c r="AL692" s="62"/>
      <c r="AM692" s="62"/>
      <c r="AN692" s="62"/>
      <c r="AO692" s="62"/>
      <c r="AP692" s="62"/>
      <c r="AQ692" s="11"/>
      <c r="AR692" s="59"/>
      <c r="AS692" s="59"/>
      <c r="AT692" s="6"/>
      <c r="AU692" s="6"/>
      <c r="AV692" s="6"/>
      <c r="AW692" s="6"/>
      <c r="AX692" s="6"/>
      <c r="AY692" s="6"/>
      <c r="AZ692" s="64"/>
      <c r="BA692" s="6"/>
      <c r="BB692" s="6"/>
      <c r="BC692" s="65"/>
    </row>
    <row r="693" spans="1:55" ht="172.8" hidden="1">
      <c r="A693" s="52" t="str">
        <f t="shared" ca="1" si="49"/>
        <v>Ok</v>
      </c>
      <c r="B693" s="53" t="str">
        <f t="shared" si="50"/>
        <v>Ok</v>
      </c>
      <c r="C693" s="53" t="str">
        <f t="shared" ca="1" si="51"/>
        <v>Ok</v>
      </c>
      <c r="D693" s="54">
        <f t="shared" si="52"/>
        <v>44879</v>
      </c>
      <c r="E693" s="196"/>
      <c r="F693" s="130">
        <v>2044</v>
      </c>
      <c r="G693" s="32" t="s">
        <v>3478</v>
      </c>
      <c r="H693" s="91" t="s">
        <v>57</v>
      </c>
      <c r="I693" s="5" t="s">
        <v>58</v>
      </c>
      <c r="J693" s="2" t="s">
        <v>59</v>
      </c>
      <c r="K693" s="6" t="s">
        <v>105</v>
      </c>
      <c r="L693" s="79" t="s">
        <v>4332</v>
      </c>
      <c r="M693" s="66"/>
      <c r="N693" s="10" t="s">
        <v>63</v>
      </c>
      <c r="O693" s="25" t="s">
        <v>3479</v>
      </c>
      <c r="P693" s="55" t="s">
        <v>245</v>
      </c>
      <c r="Q693" s="55" t="s">
        <v>3480</v>
      </c>
      <c r="R693" s="86" t="s">
        <v>3481</v>
      </c>
      <c r="S693" s="56">
        <v>44399</v>
      </c>
      <c r="T693" s="56">
        <v>44879</v>
      </c>
      <c r="U693" s="174" t="s">
        <v>66</v>
      </c>
      <c r="V693" s="178" t="s">
        <v>218</v>
      </c>
      <c r="W693" s="180"/>
      <c r="X693" s="146" t="s">
        <v>168</v>
      </c>
      <c r="Y693" s="146"/>
      <c r="Z693" s="146"/>
      <c r="AA693" s="88" t="s">
        <v>4969</v>
      </c>
      <c r="AB693" s="59">
        <v>44400</v>
      </c>
      <c r="AC693" s="6">
        <v>44879</v>
      </c>
      <c r="AD693" s="67" t="s">
        <v>70</v>
      </c>
      <c r="AE693" s="61"/>
      <c r="AF693" s="6"/>
      <c r="AG693" s="6"/>
      <c r="AH693" s="9"/>
      <c r="AI693" s="6"/>
      <c r="AJ693" s="63"/>
      <c r="AK693" s="63"/>
      <c r="AL693" s="62"/>
      <c r="AM693" s="62"/>
      <c r="AN693" s="62"/>
      <c r="AO693" s="62"/>
      <c r="AP693" s="62"/>
      <c r="AQ693" s="11"/>
      <c r="AR693" s="59"/>
      <c r="AS693" s="59"/>
      <c r="AT693" s="6"/>
      <c r="AU693" s="6"/>
      <c r="AV693" s="6"/>
      <c r="AW693" s="6"/>
      <c r="AX693" s="6"/>
      <c r="AY693" s="6"/>
      <c r="AZ693" s="64"/>
      <c r="BA693" s="6"/>
      <c r="BB693" s="6"/>
      <c r="BC693" s="65"/>
    </row>
    <row r="694" spans="1:55" ht="72" hidden="1">
      <c r="A694" s="52" t="str">
        <f t="shared" ca="1" si="49"/>
        <v>Ok</v>
      </c>
      <c r="B694" s="53" t="str">
        <f t="shared" si="50"/>
        <v>Ok</v>
      </c>
      <c r="C694" s="53" t="str">
        <f t="shared" ca="1" si="51"/>
        <v>Ok</v>
      </c>
      <c r="D694" s="54">
        <f t="shared" si="52"/>
        <v>44620</v>
      </c>
      <c r="E694" s="196"/>
      <c r="F694" s="130">
        <v>2046</v>
      </c>
      <c r="G694" s="32" t="s">
        <v>3482</v>
      </c>
      <c r="H694" s="91" t="s">
        <v>57</v>
      </c>
      <c r="I694" s="5" t="s">
        <v>58</v>
      </c>
      <c r="J694" s="2" t="s">
        <v>59</v>
      </c>
      <c r="K694" s="6" t="s">
        <v>74</v>
      </c>
      <c r="L694" s="79" t="s">
        <v>3483</v>
      </c>
      <c r="M694" s="66"/>
      <c r="N694" s="10" t="s">
        <v>124</v>
      </c>
      <c r="O694" s="25" t="s">
        <v>3484</v>
      </c>
      <c r="P694" s="55" t="s">
        <v>88</v>
      </c>
      <c r="Q694" s="55" t="s">
        <v>3485</v>
      </c>
      <c r="R694" s="86" t="s">
        <v>3486</v>
      </c>
      <c r="S694" s="56">
        <v>44403</v>
      </c>
      <c r="T694" s="56">
        <v>44617</v>
      </c>
      <c r="U694" s="174" t="s">
        <v>66</v>
      </c>
      <c r="V694" s="178" t="s">
        <v>218</v>
      </c>
      <c r="W694" s="180"/>
      <c r="X694" s="146" t="s">
        <v>1056</v>
      </c>
      <c r="Y694" s="146"/>
      <c r="Z694" s="146"/>
      <c r="AA694" s="88" t="s">
        <v>3487</v>
      </c>
      <c r="AB694" s="59">
        <v>44413</v>
      </c>
      <c r="AC694" s="6">
        <v>44620</v>
      </c>
      <c r="AD694" s="67" t="s">
        <v>70</v>
      </c>
      <c r="AE694" s="61"/>
      <c r="AF694" s="6"/>
      <c r="AG694" s="6"/>
      <c r="AH694" s="9"/>
      <c r="AI694" s="6"/>
      <c r="AJ694" s="63"/>
      <c r="AK694" s="63"/>
      <c r="AL694" s="62"/>
      <c r="AM694" s="62"/>
      <c r="AN694" s="62"/>
      <c r="AO694" s="62"/>
      <c r="AP694" s="62"/>
      <c r="AQ694" s="11"/>
      <c r="AR694" s="59"/>
      <c r="AS694" s="59"/>
      <c r="AT694" s="6"/>
      <c r="AU694" s="6"/>
      <c r="AV694" s="6"/>
      <c r="AW694" s="6"/>
      <c r="AX694" s="6"/>
      <c r="AY694" s="6"/>
      <c r="AZ694" s="64"/>
      <c r="BA694" s="6"/>
      <c r="BB694" s="6"/>
      <c r="BC694" s="65"/>
    </row>
    <row r="695" spans="1:55" ht="28.8" hidden="1">
      <c r="A695" s="52" t="str">
        <f t="shared" ca="1" si="49"/>
        <v>Ok</v>
      </c>
      <c r="B695" s="53" t="str">
        <f t="shared" si="50"/>
        <v>Ok</v>
      </c>
      <c r="C695" s="53" t="str">
        <f t="shared" ca="1" si="51"/>
        <v>Ok</v>
      </c>
      <c r="D695" s="54">
        <f t="shared" si="52"/>
        <v>44448</v>
      </c>
      <c r="E695" s="196"/>
      <c r="F695" s="130">
        <v>2047</v>
      </c>
      <c r="G695" s="32" t="s">
        <v>3488</v>
      </c>
      <c r="H695" s="91" t="s">
        <v>57</v>
      </c>
      <c r="I695" s="5" t="s">
        <v>334</v>
      </c>
      <c r="J695" s="2" t="s">
        <v>260</v>
      </c>
      <c r="K695" s="6" t="s">
        <v>105</v>
      </c>
      <c r="L695" s="79" t="s">
        <v>3489</v>
      </c>
      <c r="M695" s="66"/>
      <c r="N695" s="10" t="s">
        <v>124</v>
      </c>
      <c r="O695" s="25" t="s">
        <v>3423</v>
      </c>
      <c r="P695" s="55" t="s">
        <v>88</v>
      </c>
      <c r="Q695" s="55" t="s">
        <v>3437</v>
      </c>
      <c r="R695" s="86" t="s">
        <v>3425</v>
      </c>
      <c r="S695" s="56">
        <v>44404</v>
      </c>
      <c r="T695" s="56">
        <v>44448</v>
      </c>
      <c r="U695" s="174" t="s">
        <v>66</v>
      </c>
      <c r="V695" s="178" t="s">
        <v>218</v>
      </c>
      <c r="W695" s="180"/>
      <c r="X695" s="146" t="s">
        <v>143</v>
      </c>
      <c r="Y695" s="146"/>
      <c r="Z695" s="146"/>
      <c r="AA695" s="88" t="s">
        <v>3490</v>
      </c>
      <c r="AB695" s="59">
        <v>44413</v>
      </c>
      <c r="AC695" s="6">
        <v>44448</v>
      </c>
      <c r="AD695" s="6" t="s">
        <v>70</v>
      </c>
      <c r="AE695" s="61"/>
      <c r="AF695" s="6"/>
      <c r="AG695" s="6"/>
      <c r="AH695" s="9"/>
      <c r="AI695" s="6"/>
      <c r="AJ695" s="63"/>
      <c r="AK695" s="63"/>
      <c r="AL695" s="62"/>
      <c r="AM695" s="62"/>
      <c r="AN695" s="62"/>
      <c r="AO695" s="62"/>
      <c r="AP695" s="62"/>
      <c r="AQ695" s="11"/>
      <c r="AR695" s="59"/>
      <c r="AS695" s="59"/>
      <c r="AT695" s="6"/>
      <c r="AU695" s="6"/>
      <c r="AV695" s="6"/>
      <c r="AW695" s="6"/>
      <c r="AX695" s="6"/>
      <c r="AY695" s="6"/>
      <c r="AZ695" s="64"/>
      <c r="BA695" s="6"/>
      <c r="BB695" s="6"/>
      <c r="BC695" s="65"/>
    </row>
    <row r="696" spans="1:55" ht="28.8" hidden="1">
      <c r="A696" s="52" t="str">
        <f t="shared" ca="1" si="49"/>
        <v>Ok</v>
      </c>
      <c r="B696" s="53" t="str">
        <f t="shared" si="50"/>
        <v>Ok</v>
      </c>
      <c r="C696" s="53" t="str">
        <f t="shared" ca="1" si="51"/>
        <v>Ok</v>
      </c>
      <c r="D696" s="54">
        <f t="shared" si="52"/>
        <v>44448</v>
      </c>
      <c r="E696" s="196"/>
      <c r="F696" s="130">
        <v>2048</v>
      </c>
      <c r="G696" s="32" t="s">
        <v>3491</v>
      </c>
      <c r="H696" s="91" t="s">
        <v>57</v>
      </c>
      <c r="I696" s="5" t="s">
        <v>1358</v>
      </c>
      <c r="J696" s="201" t="s">
        <v>290</v>
      </c>
      <c r="K696" s="6" t="s">
        <v>105</v>
      </c>
      <c r="L696" s="79" t="s">
        <v>3492</v>
      </c>
      <c r="M696" s="66"/>
      <c r="N696" s="10" t="s">
        <v>124</v>
      </c>
      <c r="O696" s="25" t="s">
        <v>97</v>
      </c>
      <c r="P696" s="55" t="s">
        <v>97</v>
      </c>
      <c r="Q696" s="55" t="s">
        <v>3493</v>
      </c>
      <c r="R696" s="86" t="s">
        <v>3494</v>
      </c>
      <c r="S696" s="56">
        <v>44405</v>
      </c>
      <c r="T696" s="56">
        <v>44448</v>
      </c>
      <c r="U696" s="174" t="s">
        <v>66</v>
      </c>
      <c r="V696" s="178" t="s">
        <v>218</v>
      </c>
      <c r="W696" s="180"/>
      <c r="X696" s="146" t="s">
        <v>79</v>
      </c>
      <c r="Y696" s="146"/>
      <c r="Z696" s="146"/>
      <c r="AA696" s="88"/>
      <c r="AB696" s="59">
        <v>44413</v>
      </c>
      <c r="AC696" s="6">
        <v>44448</v>
      </c>
      <c r="AD696" s="6" t="s">
        <v>70</v>
      </c>
      <c r="AE696" s="61"/>
      <c r="AF696" s="6"/>
      <c r="AG696" s="6"/>
      <c r="AH696" s="9"/>
      <c r="AI696" s="6"/>
      <c r="AJ696" s="63"/>
      <c r="AK696" s="63"/>
      <c r="AL696" s="62"/>
      <c r="AM696" s="62"/>
      <c r="AN696" s="62"/>
      <c r="AO696" s="62"/>
      <c r="AP696" s="62"/>
      <c r="AQ696" s="11"/>
      <c r="AR696" s="59"/>
      <c r="AS696" s="59"/>
      <c r="AT696" s="6"/>
      <c r="AU696" s="6"/>
      <c r="AV696" s="6"/>
      <c r="AW696" s="6"/>
      <c r="AX696" s="6"/>
      <c r="AY696" s="6"/>
      <c r="AZ696" s="64"/>
      <c r="BA696" s="6"/>
      <c r="BB696" s="6"/>
      <c r="BC696" s="65"/>
    </row>
    <row r="697" spans="1:55" ht="57.6" hidden="1">
      <c r="A697" s="52" t="str">
        <f t="shared" ca="1" si="49"/>
        <v>Ok</v>
      </c>
      <c r="B697" s="53" t="str">
        <f t="shared" si="50"/>
        <v>Ok</v>
      </c>
      <c r="C697" s="53" t="str">
        <f t="shared" ca="1" si="51"/>
        <v>Ok</v>
      </c>
      <c r="D697" s="54">
        <f t="shared" si="52"/>
        <v>44470</v>
      </c>
      <c r="E697" s="196"/>
      <c r="F697" s="130">
        <v>2051</v>
      </c>
      <c r="G697" s="32" t="s">
        <v>3495</v>
      </c>
      <c r="H697" s="91" t="s">
        <v>57</v>
      </c>
      <c r="I697" s="5" t="s">
        <v>3496</v>
      </c>
      <c r="J697" s="2" t="s">
        <v>122</v>
      </c>
      <c r="K697" s="6" t="s">
        <v>261</v>
      </c>
      <c r="L697" s="79" t="s">
        <v>3497</v>
      </c>
      <c r="M697" s="66"/>
      <c r="N697" s="10" t="s">
        <v>63</v>
      </c>
      <c r="O697" s="25" t="s">
        <v>374</v>
      </c>
      <c r="P697" s="55" t="s">
        <v>165</v>
      </c>
      <c r="Q697" s="55" t="s">
        <v>3498</v>
      </c>
      <c r="R697" s="86" t="s">
        <v>3499</v>
      </c>
      <c r="S697" s="56">
        <v>44407</v>
      </c>
      <c r="T697" s="56">
        <v>44470</v>
      </c>
      <c r="U697" s="174" t="s">
        <v>66</v>
      </c>
      <c r="V697" s="178" t="s">
        <v>218</v>
      </c>
      <c r="W697" s="180"/>
      <c r="X697" s="146" t="s">
        <v>68</v>
      </c>
      <c r="Y697" s="146"/>
      <c r="Z697" s="146"/>
      <c r="AA697" s="88" t="s">
        <v>3500</v>
      </c>
      <c r="AB697" s="59">
        <v>44413</v>
      </c>
      <c r="AC697" s="6">
        <v>44470</v>
      </c>
      <c r="AD697" s="6" t="s">
        <v>70</v>
      </c>
      <c r="AE697" s="61"/>
      <c r="AF697" s="6"/>
      <c r="AG697" s="6"/>
      <c r="AH697" s="9"/>
      <c r="AI697" s="6"/>
      <c r="AJ697" s="63"/>
      <c r="AK697" s="63"/>
      <c r="AL697" s="62"/>
      <c r="AM697" s="62"/>
      <c r="AN697" s="62"/>
      <c r="AO697" s="62"/>
      <c r="AP697" s="62"/>
      <c r="AQ697" s="11"/>
      <c r="AR697" s="59"/>
      <c r="AS697" s="59"/>
      <c r="AT697" s="6"/>
      <c r="AU697" s="6"/>
      <c r="AV697" s="6"/>
      <c r="AW697" s="6"/>
      <c r="AX697" s="6"/>
      <c r="AY697" s="6"/>
      <c r="AZ697" s="64"/>
      <c r="BA697" s="6"/>
      <c r="BB697" s="6"/>
      <c r="BC697" s="65"/>
    </row>
    <row r="698" spans="1:55" ht="28.8" hidden="1">
      <c r="A698" s="52" t="str">
        <f t="shared" ca="1" si="49"/>
        <v>Ok</v>
      </c>
      <c r="B698" s="53" t="str">
        <f t="shared" si="50"/>
        <v>Ok</v>
      </c>
      <c r="C698" s="53" t="str">
        <f t="shared" ca="1" si="51"/>
        <v>Ok</v>
      </c>
      <c r="D698" s="54">
        <f t="shared" si="52"/>
        <v>44448</v>
      </c>
      <c r="E698" s="196"/>
      <c r="F698" s="130">
        <v>2053</v>
      </c>
      <c r="G698" s="32" t="s">
        <v>3501</v>
      </c>
      <c r="H698" s="91" t="s">
        <v>57</v>
      </c>
      <c r="I698" s="5" t="s">
        <v>3019</v>
      </c>
      <c r="J698" s="201" t="s">
        <v>290</v>
      </c>
      <c r="K698" s="6" t="s">
        <v>210</v>
      </c>
      <c r="L698" s="79" t="s">
        <v>3502</v>
      </c>
      <c r="M698" s="66"/>
      <c r="N698" s="10" t="s">
        <v>124</v>
      </c>
      <c r="O698" s="25" t="s">
        <v>3503</v>
      </c>
      <c r="P698" s="55" t="s">
        <v>165</v>
      </c>
      <c r="Q698" s="55" t="s">
        <v>3504</v>
      </c>
      <c r="R698" s="86" t="s">
        <v>3505</v>
      </c>
      <c r="S698" s="56">
        <v>44412</v>
      </c>
      <c r="T698" s="56">
        <v>44448</v>
      </c>
      <c r="U698" s="174" t="s">
        <v>66</v>
      </c>
      <c r="V698" s="178" t="s">
        <v>218</v>
      </c>
      <c r="W698" s="180"/>
      <c r="X698" s="146" t="s">
        <v>143</v>
      </c>
      <c r="Y698" s="146"/>
      <c r="Z698" s="146"/>
      <c r="AA698" s="88" t="s">
        <v>3506</v>
      </c>
      <c r="AB698" s="59">
        <v>44413</v>
      </c>
      <c r="AC698" s="6">
        <v>44448</v>
      </c>
      <c r="AD698" s="6" t="s">
        <v>70</v>
      </c>
      <c r="AE698" s="61"/>
      <c r="AF698" s="6"/>
      <c r="AG698" s="6"/>
      <c r="AH698" s="9"/>
      <c r="AI698" s="6"/>
      <c r="AJ698" s="63"/>
      <c r="AK698" s="63"/>
      <c r="AL698" s="62"/>
      <c r="AM698" s="62"/>
      <c r="AN698" s="62"/>
      <c r="AO698" s="62"/>
      <c r="AP698" s="62"/>
      <c r="AQ698" s="11"/>
      <c r="AR698" s="59"/>
      <c r="AS698" s="59"/>
      <c r="AT698" s="6"/>
      <c r="AU698" s="6"/>
      <c r="AV698" s="6"/>
      <c r="AW698" s="6"/>
      <c r="AX698" s="6"/>
      <c r="AY698" s="6"/>
      <c r="AZ698" s="64"/>
      <c r="BA698" s="6"/>
      <c r="BB698" s="6"/>
      <c r="BC698" s="65"/>
    </row>
    <row r="699" spans="1:55" ht="158.4" hidden="1">
      <c r="A699" s="52" t="str">
        <f t="shared" ca="1" si="49"/>
        <v>Ok</v>
      </c>
      <c r="B699" s="53" t="str">
        <f t="shared" si="50"/>
        <v>Ok</v>
      </c>
      <c r="C699" s="53" t="str">
        <f t="shared" ca="1" si="51"/>
        <v>Ok</v>
      </c>
      <c r="D699" s="54">
        <f t="shared" si="52"/>
        <v>44620</v>
      </c>
      <c r="E699" s="196"/>
      <c r="F699" s="130">
        <v>2054</v>
      </c>
      <c r="G699" s="32" t="s">
        <v>3507</v>
      </c>
      <c r="H699" s="91" t="s">
        <v>57</v>
      </c>
      <c r="I699" s="5" t="s">
        <v>58</v>
      </c>
      <c r="J699" s="2" t="s">
        <v>59</v>
      </c>
      <c r="K699" s="6" t="s">
        <v>210</v>
      </c>
      <c r="L699" s="79" t="s">
        <v>3508</v>
      </c>
      <c r="M699" s="66"/>
      <c r="N699" s="10" t="s">
        <v>124</v>
      </c>
      <c r="O699" s="25" t="s">
        <v>97</v>
      </c>
      <c r="P699" s="55" t="s">
        <v>97</v>
      </c>
      <c r="Q699" s="55" t="s">
        <v>3509</v>
      </c>
      <c r="R699" s="86" t="s">
        <v>3510</v>
      </c>
      <c r="S699" s="56">
        <v>44413</v>
      </c>
      <c r="T699" s="56" t="s">
        <v>3511</v>
      </c>
      <c r="U699" s="174" t="s">
        <v>66</v>
      </c>
      <c r="V699" s="178" t="s">
        <v>218</v>
      </c>
      <c r="W699" s="180"/>
      <c r="X699" s="146" t="s">
        <v>143</v>
      </c>
      <c r="Y699" s="146"/>
      <c r="Z699" s="146"/>
      <c r="AA699" s="88" t="s">
        <v>3512</v>
      </c>
      <c r="AB699" s="59">
        <v>44413</v>
      </c>
      <c r="AC699" s="6">
        <v>44620</v>
      </c>
      <c r="AD699" s="67" t="s">
        <v>70</v>
      </c>
      <c r="AE699" s="61"/>
      <c r="AF699" s="6"/>
      <c r="AG699" s="6"/>
      <c r="AH699" s="9"/>
      <c r="AI699" s="6"/>
      <c r="AJ699" s="63"/>
      <c r="AK699" s="63"/>
      <c r="AL699" s="62"/>
      <c r="AM699" s="62"/>
      <c r="AN699" s="62"/>
      <c r="AO699" s="62"/>
      <c r="AP699" s="62"/>
      <c r="AQ699" s="11"/>
      <c r="AR699" s="59"/>
      <c r="AS699" s="59"/>
      <c r="AT699" s="6"/>
      <c r="AU699" s="6"/>
      <c r="AV699" s="6"/>
      <c r="AW699" s="6"/>
      <c r="AX699" s="6"/>
      <c r="AY699" s="6"/>
      <c r="AZ699" s="64"/>
      <c r="BA699" s="6"/>
      <c r="BB699" s="6"/>
      <c r="BC699" s="65"/>
    </row>
    <row r="700" spans="1:55" ht="57.6" hidden="1">
      <c r="A700" s="52" t="str">
        <f t="shared" ca="1" si="49"/>
        <v>Ok</v>
      </c>
      <c r="B700" s="53" t="str">
        <f t="shared" si="50"/>
        <v>Ok</v>
      </c>
      <c r="C700" s="53" t="str">
        <f t="shared" ca="1" si="51"/>
        <v>Ok</v>
      </c>
      <c r="D700" s="54">
        <f t="shared" si="52"/>
        <v>44442</v>
      </c>
      <c r="E700" s="196"/>
      <c r="F700" s="130">
        <v>2057</v>
      </c>
      <c r="G700" s="32" t="s">
        <v>3513</v>
      </c>
      <c r="H700" s="91" t="s">
        <v>57</v>
      </c>
      <c r="I700" s="5" t="s">
        <v>58</v>
      </c>
      <c r="J700" s="2" t="s">
        <v>59</v>
      </c>
      <c r="K700" s="6" t="s">
        <v>74</v>
      </c>
      <c r="L700" s="79" t="s">
        <v>3514</v>
      </c>
      <c r="M700" s="66"/>
      <c r="N700" s="10" t="s">
        <v>124</v>
      </c>
      <c r="O700" s="25" t="s">
        <v>97</v>
      </c>
      <c r="P700" s="55" t="s">
        <v>97</v>
      </c>
      <c r="Q700" s="55" t="s">
        <v>3515</v>
      </c>
      <c r="R700" s="86" t="s">
        <v>3516</v>
      </c>
      <c r="S700" s="56">
        <v>44424</v>
      </c>
      <c r="T700" s="56">
        <v>44441</v>
      </c>
      <c r="U700" s="174" t="s">
        <v>66</v>
      </c>
      <c r="V700" s="178" t="s">
        <v>91</v>
      </c>
      <c r="W700" s="180" t="s">
        <v>237</v>
      </c>
      <c r="X700" s="146" t="s">
        <v>143</v>
      </c>
      <c r="Y700" s="146"/>
      <c r="Z700" s="146"/>
      <c r="AA700" s="88" t="s">
        <v>3517</v>
      </c>
      <c r="AB700" s="59">
        <v>44439</v>
      </c>
      <c r="AC700" s="6">
        <v>44442</v>
      </c>
      <c r="AD700" s="6" t="s">
        <v>70</v>
      </c>
      <c r="AE700" s="61"/>
      <c r="AF700" s="6"/>
      <c r="AG700" s="6"/>
      <c r="AH700" s="9"/>
      <c r="AI700" s="6"/>
      <c r="AJ700" s="63"/>
      <c r="AK700" s="63"/>
      <c r="AL700" s="62"/>
      <c r="AM700" s="62"/>
      <c r="AN700" s="62"/>
      <c r="AO700" s="62"/>
      <c r="AP700" s="62"/>
      <c r="AQ700" s="11"/>
      <c r="AR700" s="59"/>
      <c r="AS700" s="59"/>
      <c r="AT700" s="6"/>
      <c r="AU700" s="6"/>
      <c r="AV700" s="6"/>
      <c r="AW700" s="6"/>
      <c r="AX700" s="6"/>
      <c r="AY700" s="6"/>
      <c r="AZ700" s="64"/>
      <c r="BA700" s="6"/>
      <c r="BB700" s="6"/>
      <c r="BC700" s="65"/>
    </row>
    <row r="701" spans="1:55" ht="57.6" hidden="1">
      <c r="A701" s="52" t="str">
        <f t="shared" ca="1" si="49"/>
        <v>Ok</v>
      </c>
      <c r="B701" s="53" t="str">
        <f t="shared" si="50"/>
        <v>Ok</v>
      </c>
      <c r="C701" s="53" t="str">
        <f t="shared" ca="1" si="51"/>
        <v>Ok</v>
      </c>
      <c r="D701" s="54">
        <f t="shared" si="52"/>
        <v>44448</v>
      </c>
      <c r="E701" s="196"/>
      <c r="F701" s="130">
        <v>2060</v>
      </c>
      <c r="G701" s="32" t="s">
        <v>3518</v>
      </c>
      <c r="H701" s="91" t="s">
        <v>57</v>
      </c>
      <c r="I701" s="5" t="s">
        <v>1995</v>
      </c>
      <c r="J701" s="2" t="s">
        <v>325</v>
      </c>
      <c r="K701" s="6" t="s">
        <v>210</v>
      </c>
      <c r="L701" s="79" t="s">
        <v>3519</v>
      </c>
      <c r="M701" s="66"/>
      <c r="N701" s="10" t="s">
        <v>124</v>
      </c>
      <c r="O701" s="25" t="s">
        <v>97</v>
      </c>
      <c r="P701" s="55" t="s">
        <v>97</v>
      </c>
      <c r="Q701" s="55" t="s">
        <v>3520</v>
      </c>
      <c r="R701" s="86" t="s">
        <v>3521</v>
      </c>
      <c r="S701" s="56">
        <v>44435</v>
      </c>
      <c r="T701" s="56">
        <v>44448</v>
      </c>
      <c r="U701" s="174" t="s">
        <v>66</v>
      </c>
      <c r="V701" s="178" t="s">
        <v>218</v>
      </c>
      <c r="W701" s="180"/>
      <c r="X701" s="146" t="s">
        <v>143</v>
      </c>
      <c r="Y701" s="146"/>
      <c r="Z701" s="146"/>
      <c r="AA701" s="88" t="s">
        <v>3522</v>
      </c>
      <c r="AB701" s="59">
        <v>44439</v>
      </c>
      <c r="AC701" s="6">
        <v>44448</v>
      </c>
      <c r="AD701" s="6" t="s">
        <v>70</v>
      </c>
      <c r="AE701" s="61"/>
      <c r="AF701" s="6"/>
      <c r="AG701" s="6"/>
      <c r="AH701" s="9"/>
      <c r="AI701" s="6"/>
      <c r="AJ701" s="63"/>
      <c r="AK701" s="63"/>
      <c r="AL701" s="62"/>
      <c r="AM701" s="62"/>
      <c r="AN701" s="62"/>
      <c r="AO701" s="62"/>
      <c r="AP701" s="62"/>
      <c r="AQ701" s="11"/>
      <c r="AR701" s="59"/>
      <c r="AS701" s="59"/>
      <c r="AT701" s="6"/>
      <c r="AU701" s="6"/>
      <c r="AV701" s="6"/>
      <c r="AW701" s="6"/>
      <c r="AX701" s="6"/>
      <c r="AY701" s="6"/>
      <c r="AZ701" s="64"/>
      <c r="BA701" s="6"/>
      <c r="BB701" s="6"/>
      <c r="BC701" s="65"/>
    </row>
    <row r="702" spans="1:55" ht="57.6" hidden="1">
      <c r="A702" s="52" t="str">
        <f t="shared" ca="1" si="49"/>
        <v>Ok</v>
      </c>
      <c r="B702" s="53" t="str">
        <f t="shared" si="50"/>
        <v>Ok</v>
      </c>
      <c r="C702" s="53" t="str">
        <f t="shared" ca="1" si="51"/>
        <v>Ok</v>
      </c>
      <c r="D702" s="54">
        <f t="shared" si="52"/>
        <v>44448</v>
      </c>
      <c r="E702" s="196"/>
      <c r="F702" s="130">
        <v>2063</v>
      </c>
      <c r="G702" s="32" t="s">
        <v>3523</v>
      </c>
      <c r="H702" s="91" t="s">
        <v>57</v>
      </c>
      <c r="I702" s="5" t="s">
        <v>58</v>
      </c>
      <c r="J702" s="2" t="s">
        <v>59</v>
      </c>
      <c r="K702" s="6" t="s">
        <v>105</v>
      </c>
      <c r="L702" s="127" t="s">
        <v>3524</v>
      </c>
      <c r="M702" s="66"/>
      <c r="N702" s="10" t="s">
        <v>124</v>
      </c>
      <c r="O702" s="25" t="s">
        <v>97</v>
      </c>
      <c r="P702" s="55" t="s">
        <v>97</v>
      </c>
      <c r="Q702" s="55" t="s">
        <v>3525</v>
      </c>
      <c r="R702" s="86" t="s">
        <v>3526</v>
      </c>
      <c r="S702" s="56">
        <v>44438</v>
      </c>
      <c r="T702" s="56">
        <v>44448</v>
      </c>
      <c r="U702" s="174" t="s">
        <v>66</v>
      </c>
      <c r="V702" s="178" t="s">
        <v>218</v>
      </c>
      <c r="W702" s="180"/>
      <c r="X702" s="146" t="s">
        <v>143</v>
      </c>
      <c r="Y702" s="146"/>
      <c r="Z702" s="146"/>
      <c r="AA702" s="88" t="s">
        <v>3527</v>
      </c>
      <c r="AB702" s="59">
        <v>44439</v>
      </c>
      <c r="AC702" s="6">
        <v>44448</v>
      </c>
      <c r="AD702" s="6" t="s">
        <v>70</v>
      </c>
      <c r="AE702" s="61"/>
      <c r="AF702" s="6"/>
      <c r="AG702" s="6"/>
      <c r="AH702" s="9"/>
      <c r="AI702" s="6"/>
      <c r="AJ702" s="63"/>
      <c r="AK702" s="63"/>
      <c r="AL702" s="62"/>
      <c r="AM702" s="62"/>
      <c r="AN702" s="62"/>
      <c r="AO702" s="62"/>
      <c r="AP702" s="62"/>
      <c r="AQ702" s="11"/>
      <c r="AR702" s="59"/>
      <c r="AS702" s="59"/>
      <c r="AT702" s="6"/>
      <c r="AU702" s="6"/>
      <c r="AV702" s="6"/>
      <c r="AW702" s="6"/>
      <c r="AX702" s="6"/>
      <c r="AY702" s="6"/>
      <c r="AZ702" s="64"/>
      <c r="BA702" s="6"/>
      <c r="BB702" s="6"/>
      <c r="BC702" s="65"/>
    </row>
    <row r="703" spans="1:55" ht="43.2" hidden="1">
      <c r="A703" s="52" t="str">
        <f t="shared" ca="1" si="49"/>
        <v>Ok</v>
      </c>
      <c r="B703" s="53" t="str">
        <f t="shared" si="50"/>
        <v>Ok</v>
      </c>
      <c r="C703" s="53" t="str">
        <f t="shared" ca="1" si="51"/>
        <v>Ok</v>
      </c>
      <c r="D703" s="54">
        <f t="shared" si="52"/>
        <v>44455</v>
      </c>
      <c r="E703" s="196"/>
      <c r="F703" s="130">
        <v>2066</v>
      </c>
      <c r="G703" s="32" t="s">
        <v>3528</v>
      </c>
      <c r="H703" s="91" t="s">
        <v>57</v>
      </c>
      <c r="I703" s="5" t="s">
        <v>3529</v>
      </c>
      <c r="J703" s="2" t="s">
        <v>233</v>
      </c>
      <c r="K703" s="6" t="s">
        <v>162</v>
      </c>
      <c r="L703" s="79" t="s">
        <v>3530</v>
      </c>
      <c r="M703" s="66"/>
      <c r="N703" s="10" t="s">
        <v>124</v>
      </c>
      <c r="O703" s="25" t="s">
        <v>97</v>
      </c>
      <c r="P703" s="55" t="s">
        <v>97</v>
      </c>
      <c r="Q703" s="55" t="s">
        <v>3531</v>
      </c>
      <c r="R703" s="86" t="s">
        <v>3532</v>
      </c>
      <c r="S703" s="56">
        <v>44438</v>
      </c>
      <c r="T703" s="56">
        <v>44455</v>
      </c>
      <c r="U703" s="174" t="s">
        <v>66</v>
      </c>
      <c r="V703" s="178" t="s">
        <v>218</v>
      </c>
      <c r="W703" s="180"/>
      <c r="X703" s="146" t="s">
        <v>168</v>
      </c>
      <c r="Y703" s="146"/>
      <c r="Z703" s="146"/>
      <c r="AA703" s="88" t="s">
        <v>3533</v>
      </c>
      <c r="AB703" s="59">
        <v>44439</v>
      </c>
      <c r="AC703" s="6">
        <v>44455</v>
      </c>
      <c r="AD703" s="6" t="s">
        <v>70</v>
      </c>
      <c r="AE703" s="61"/>
      <c r="AF703" s="6"/>
      <c r="AG703" s="6"/>
      <c r="AH703" s="9"/>
      <c r="AI703" s="6"/>
      <c r="AJ703" s="63"/>
      <c r="AK703" s="63"/>
      <c r="AL703" s="62"/>
      <c r="AM703" s="62"/>
      <c r="AN703" s="62"/>
      <c r="AO703" s="62"/>
      <c r="AP703" s="62"/>
      <c r="AQ703" s="11"/>
      <c r="AR703" s="59"/>
      <c r="AS703" s="59"/>
      <c r="AT703" s="6"/>
      <c r="AU703" s="6"/>
      <c r="AV703" s="6"/>
      <c r="AW703" s="6"/>
      <c r="AX703" s="6"/>
      <c r="AY703" s="6"/>
      <c r="AZ703" s="64"/>
      <c r="BA703" s="6"/>
      <c r="BB703" s="6"/>
      <c r="BC703" s="65"/>
    </row>
    <row r="704" spans="1:55" ht="28.8" hidden="1">
      <c r="A704" s="52" t="str">
        <f t="shared" ca="1" si="49"/>
        <v>Ok</v>
      </c>
      <c r="B704" s="53" t="str">
        <f t="shared" si="50"/>
        <v>Ok</v>
      </c>
      <c r="C704" s="53" t="str">
        <f t="shared" ca="1" si="51"/>
        <v>Ok</v>
      </c>
      <c r="D704" s="54">
        <f t="shared" si="52"/>
        <v>44809</v>
      </c>
      <c r="E704" s="196"/>
      <c r="F704" s="130">
        <v>2067</v>
      </c>
      <c r="G704" s="32" t="s">
        <v>3534</v>
      </c>
      <c r="H704" s="91" t="s">
        <v>57</v>
      </c>
      <c r="I704" s="5" t="s">
        <v>58</v>
      </c>
      <c r="J704" s="2" t="s">
        <v>59</v>
      </c>
      <c r="K704" s="6" t="s">
        <v>210</v>
      </c>
      <c r="L704" s="79" t="s">
        <v>3535</v>
      </c>
      <c r="M704" s="66"/>
      <c r="N704" s="10" t="s">
        <v>124</v>
      </c>
      <c r="O704" s="25" t="s">
        <v>97</v>
      </c>
      <c r="P704" s="55" t="s">
        <v>97</v>
      </c>
      <c r="Q704" s="55" t="s">
        <v>3536</v>
      </c>
      <c r="R704" s="86" t="s">
        <v>3537</v>
      </c>
      <c r="S704" s="56">
        <v>44439</v>
      </c>
      <c r="T704" s="56">
        <v>44809</v>
      </c>
      <c r="U704" s="174" t="s">
        <v>66</v>
      </c>
      <c r="V704" s="178" t="s">
        <v>218</v>
      </c>
      <c r="W704" s="180"/>
      <c r="X704" s="146" t="s">
        <v>143</v>
      </c>
      <c r="Y704" s="146"/>
      <c r="Z704" s="146"/>
      <c r="AA704" s="88" t="s">
        <v>4632</v>
      </c>
      <c r="AB704" s="59">
        <v>44439</v>
      </c>
      <c r="AC704" s="6">
        <v>44809</v>
      </c>
      <c r="AD704" s="67" t="s">
        <v>70</v>
      </c>
      <c r="AE704" s="61"/>
      <c r="AF704" s="6"/>
      <c r="AG704" s="6"/>
      <c r="AH704" s="9"/>
      <c r="AI704" s="6"/>
      <c r="AJ704" s="63"/>
      <c r="AK704" s="63"/>
      <c r="AL704" s="62"/>
      <c r="AM704" s="62"/>
      <c r="AN704" s="62"/>
      <c r="AO704" s="62"/>
      <c r="AP704" s="62"/>
      <c r="AQ704" s="11"/>
      <c r="AR704" s="59"/>
      <c r="AS704" s="59"/>
      <c r="AT704" s="6"/>
      <c r="AU704" s="6"/>
      <c r="AV704" s="6"/>
      <c r="AW704" s="6"/>
      <c r="AX704" s="6"/>
      <c r="AY704" s="6"/>
      <c r="AZ704" s="64"/>
      <c r="BA704" s="6"/>
      <c r="BB704" s="6"/>
      <c r="BC704" s="65"/>
    </row>
    <row r="705" spans="1:55" ht="72" hidden="1">
      <c r="A705" s="52" t="str">
        <f t="shared" ca="1" si="49"/>
        <v>Ok</v>
      </c>
      <c r="B705" s="53" t="str">
        <f t="shared" si="50"/>
        <v>Ok</v>
      </c>
      <c r="C705" s="53" t="str">
        <f t="shared" ca="1" si="51"/>
        <v>Ok</v>
      </c>
      <c r="D705" s="54">
        <f t="shared" si="52"/>
        <v>44159</v>
      </c>
      <c r="E705" s="196"/>
      <c r="F705" s="130">
        <v>1660</v>
      </c>
      <c r="G705" s="32" t="s">
        <v>2714</v>
      </c>
      <c r="H705" s="91" t="s">
        <v>57</v>
      </c>
      <c r="I705" s="5" t="s">
        <v>58</v>
      </c>
      <c r="J705" s="2" t="s">
        <v>59</v>
      </c>
      <c r="K705" s="6" t="s">
        <v>255</v>
      </c>
      <c r="L705" s="79" t="s">
        <v>2715</v>
      </c>
      <c r="M705" s="66"/>
      <c r="N705" s="10" t="s">
        <v>63</v>
      </c>
      <c r="O705" s="25" t="s">
        <v>2716</v>
      </c>
      <c r="P705" s="55" t="s">
        <v>88</v>
      </c>
      <c r="Q705" s="55" t="s">
        <v>2717</v>
      </c>
      <c r="R705" s="86" t="s">
        <v>2718</v>
      </c>
      <c r="S705" s="56">
        <v>44083</v>
      </c>
      <c r="T705" s="56">
        <v>44158</v>
      </c>
      <c r="U705" s="174" t="s">
        <v>66</v>
      </c>
      <c r="V705" s="178" t="s">
        <v>218</v>
      </c>
      <c r="W705" s="180"/>
      <c r="X705" s="146" t="s">
        <v>143</v>
      </c>
      <c r="Y705" s="146"/>
      <c r="Z705" s="146"/>
      <c r="AA705" s="88" t="s">
        <v>2719</v>
      </c>
      <c r="AB705" s="59">
        <v>44085</v>
      </c>
      <c r="AC705" s="6">
        <v>44159</v>
      </c>
      <c r="AD705" s="6" t="s">
        <v>70</v>
      </c>
      <c r="AE705" s="61"/>
      <c r="AF705" s="6"/>
      <c r="AG705" s="6"/>
      <c r="AH705" s="9"/>
      <c r="AI705" s="6"/>
      <c r="AJ705" s="63"/>
      <c r="AK705" s="63"/>
      <c r="AL705" s="62"/>
      <c r="AM705" s="62"/>
      <c r="AN705" s="62"/>
      <c r="AO705" s="62"/>
      <c r="AP705" s="62"/>
      <c r="AQ705" s="11"/>
      <c r="AR705" s="59"/>
      <c r="AS705" s="59"/>
      <c r="AT705" s="6"/>
      <c r="AU705" s="6"/>
      <c r="AV705" s="6"/>
      <c r="AW705" s="6"/>
      <c r="AX705" s="6"/>
      <c r="AY705" s="6"/>
      <c r="AZ705" s="64"/>
      <c r="BA705" s="6"/>
      <c r="BB705" s="6"/>
      <c r="BC705" s="65"/>
    </row>
    <row r="706" spans="1:55" ht="43.2" hidden="1">
      <c r="A706" s="52" t="str">
        <f t="shared" ca="1" si="49"/>
        <v>Ok</v>
      </c>
      <c r="B706" s="53" t="str">
        <f t="shared" si="50"/>
        <v>Ok</v>
      </c>
      <c r="C706" s="53" t="str">
        <f t="shared" ca="1" si="51"/>
        <v>Ok</v>
      </c>
      <c r="D706" s="54">
        <f t="shared" si="52"/>
        <v>44466</v>
      </c>
      <c r="E706" s="196"/>
      <c r="F706" s="131">
        <v>2069</v>
      </c>
      <c r="G706" s="33" t="s">
        <v>3543</v>
      </c>
      <c r="H706" s="139" t="s">
        <v>57</v>
      </c>
      <c r="I706" s="19" t="s">
        <v>2437</v>
      </c>
      <c r="J706" s="201" t="s">
        <v>308</v>
      </c>
      <c r="K706" s="67" t="s">
        <v>74</v>
      </c>
      <c r="L706" s="127" t="s">
        <v>3544</v>
      </c>
      <c r="M706" s="66"/>
      <c r="N706" s="140" t="s">
        <v>124</v>
      </c>
      <c r="O706" s="25" t="s">
        <v>97</v>
      </c>
      <c r="P706" s="55" t="s">
        <v>97</v>
      </c>
      <c r="Q706" s="55" t="s">
        <v>3540</v>
      </c>
      <c r="R706" s="204" t="s">
        <v>3541</v>
      </c>
      <c r="S706" s="69">
        <v>44439</v>
      </c>
      <c r="T706" s="69">
        <v>44466</v>
      </c>
      <c r="U706" s="175" t="s">
        <v>66</v>
      </c>
      <c r="V706" s="197" t="s">
        <v>218</v>
      </c>
      <c r="W706" s="181"/>
      <c r="X706" s="147" t="s">
        <v>143</v>
      </c>
      <c r="Y706" s="147"/>
      <c r="Z706" s="147"/>
      <c r="AA706" s="89" t="s">
        <v>3545</v>
      </c>
      <c r="AB706" s="70">
        <v>44439</v>
      </c>
      <c r="AC706" s="67">
        <v>44466</v>
      </c>
      <c r="AD706" s="67" t="s">
        <v>70</v>
      </c>
      <c r="AE706" s="71"/>
      <c r="AF706" s="67"/>
      <c r="AG706" s="67"/>
      <c r="AH706" s="128"/>
      <c r="AI706" s="67"/>
      <c r="AJ706" s="73"/>
      <c r="AK706" s="73"/>
      <c r="AL706" s="72"/>
      <c r="AM706" s="72"/>
      <c r="AN706" s="72"/>
      <c r="AO706" s="72"/>
      <c r="AP706" s="72"/>
      <c r="AQ706" s="12"/>
      <c r="AR706" s="70"/>
      <c r="AS706" s="70"/>
      <c r="AT706" s="67"/>
      <c r="AU706" s="67"/>
      <c r="AV706" s="67"/>
      <c r="AW706" s="67"/>
      <c r="AX706" s="67"/>
      <c r="AY706" s="67"/>
      <c r="AZ706" s="74"/>
      <c r="BA706" s="67"/>
      <c r="BB706" s="67"/>
      <c r="BC706" s="75"/>
    </row>
    <row r="707" spans="1:55" ht="115.2" hidden="1">
      <c r="A707" s="52" t="str">
        <f t="shared" ca="1" si="49"/>
        <v>Ok</v>
      </c>
      <c r="B707" s="53" t="str">
        <f t="shared" si="50"/>
        <v>Ok</v>
      </c>
      <c r="C707" s="53" t="str">
        <f t="shared" ca="1" si="51"/>
        <v>Ok</v>
      </c>
      <c r="D707" s="54">
        <f t="shared" si="52"/>
        <v>44484</v>
      </c>
      <c r="E707" s="196"/>
      <c r="F707" s="130">
        <v>2072</v>
      </c>
      <c r="G707" s="33" t="s">
        <v>3546</v>
      </c>
      <c r="H707" s="91" t="s">
        <v>57</v>
      </c>
      <c r="I707" s="5" t="s">
        <v>83</v>
      </c>
      <c r="J707" s="2" t="s">
        <v>84</v>
      </c>
      <c r="K707" s="6" t="s">
        <v>105</v>
      </c>
      <c r="L707" s="79" t="s">
        <v>3547</v>
      </c>
      <c r="M707" s="66"/>
      <c r="N707" s="10" t="s">
        <v>63</v>
      </c>
      <c r="O707" s="25" t="s">
        <v>97</v>
      </c>
      <c r="P707" s="55" t="s">
        <v>97</v>
      </c>
      <c r="Q707" s="55" t="s">
        <v>3548</v>
      </c>
      <c r="R707" s="86" t="s">
        <v>3549</v>
      </c>
      <c r="S707" s="56">
        <v>44440</v>
      </c>
      <c r="T707" s="56">
        <v>44475</v>
      </c>
      <c r="U707" s="174" t="s">
        <v>66</v>
      </c>
      <c r="V707" s="178" t="s">
        <v>91</v>
      </c>
      <c r="W707" s="180" t="s">
        <v>92</v>
      </c>
      <c r="X707" s="146" t="s">
        <v>68</v>
      </c>
      <c r="Y707" s="146"/>
      <c r="Z707" s="146"/>
      <c r="AA707" s="88" t="s">
        <v>3550</v>
      </c>
      <c r="AB707" s="59">
        <v>44447</v>
      </c>
      <c r="AC707" s="6">
        <v>44484</v>
      </c>
      <c r="AD707" s="6" t="s">
        <v>70</v>
      </c>
      <c r="AE707" s="61"/>
      <c r="AF707" s="6"/>
      <c r="AG707" s="6"/>
      <c r="AH707" s="9"/>
      <c r="AI707" s="6"/>
      <c r="AJ707" s="63"/>
      <c r="AK707" s="63"/>
      <c r="AL707" s="62"/>
      <c r="AM707" s="62"/>
      <c r="AN707" s="62"/>
      <c r="AO707" s="62"/>
      <c r="AP707" s="62"/>
      <c r="AQ707" s="11"/>
      <c r="AR707" s="59"/>
      <c r="AS707" s="59"/>
      <c r="AT707" s="6"/>
      <c r="AU707" s="6"/>
      <c r="AV707" s="6"/>
      <c r="AW707" s="6"/>
      <c r="AX707" s="6"/>
      <c r="AY707" s="6"/>
      <c r="AZ707" s="64"/>
      <c r="BA707" s="6"/>
      <c r="BB707" s="6"/>
      <c r="BC707" s="65"/>
    </row>
    <row r="708" spans="1:55" ht="86.4" hidden="1">
      <c r="A708" s="52" t="str">
        <f t="shared" ca="1" si="49"/>
        <v>Ok</v>
      </c>
      <c r="B708" s="53" t="str">
        <f t="shared" si="50"/>
        <v>Ok</v>
      </c>
      <c r="C708" s="53" t="str">
        <f t="shared" ca="1" si="51"/>
        <v>Ok</v>
      </c>
      <c r="D708" s="54">
        <f t="shared" si="52"/>
        <v>44455</v>
      </c>
      <c r="E708" s="196"/>
      <c r="F708" s="130">
        <v>2074</v>
      </c>
      <c r="G708" s="33" t="s">
        <v>3551</v>
      </c>
      <c r="H708" s="91" t="s">
        <v>57</v>
      </c>
      <c r="I708" s="5" t="s">
        <v>560</v>
      </c>
      <c r="J708" s="2" t="s">
        <v>233</v>
      </c>
      <c r="K708" s="6" t="s">
        <v>105</v>
      </c>
      <c r="L708" s="79" t="s">
        <v>3552</v>
      </c>
      <c r="M708" s="66"/>
      <c r="N708" s="10" t="s">
        <v>124</v>
      </c>
      <c r="O708" s="25" t="s">
        <v>97</v>
      </c>
      <c r="P708" s="55" t="s">
        <v>97</v>
      </c>
      <c r="Q708" s="55" t="s">
        <v>3553</v>
      </c>
      <c r="R708" s="86" t="s">
        <v>3554</v>
      </c>
      <c r="S708" s="56">
        <v>44441</v>
      </c>
      <c r="T708" s="56">
        <v>44455</v>
      </c>
      <c r="U708" s="174" t="s">
        <v>66</v>
      </c>
      <c r="V708" s="178" t="s">
        <v>218</v>
      </c>
      <c r="W708" s="180"/>
      <c r="X708" s="146" t="s">
        <v>143</v>
      </c>
      <c r="Y708" s="146"/>
      <c r="Z708" s="146"/>
      <c r="AA708" s="88" t="s">
        <v>3555</v>
      </c>
      <c r="AB708" s="59">
        <v>44447</v>
      </c>
      <c r="AC708" s="6">
        <v>44455</v>
      </c>
      <c r="AD708" s="6" t="s">
        <v>70</v>
      </c>
      <c r="AE708" s="61"/>
      <c r="AF708" s="6"/>
      <c r="AG708" s="6"/>
      <c r="AH708" s="9"/>
      <c r="AI708" s="6"/>
      <c r="AJ708" s="63"/>
      <c r="AK708" s="63"/>
      <c r="AL708" s="62"/>
      <c r="AM708" s="62"/>
      <c r="AN708" s="62"/>
      <c r="AO708" s="62"/>
      <c r="AP708" s="62"/>
      <c r="AQ708" s="11"/>
      <c r="AR708" s="59"/>
      <c r="AS708" s="59"/>
      <c r="AT708" s="6"/>
      <c r="AU708" s="6"/>
      <c r="AV708" s="6"/>
      <c r="AW708" s="6"/>
      <c r="AX708" s="6"/>
      <c r="AY708" s="6"/>
      <c r="AZ708" s="64"/>
      <c r="BA708" s="6"/>
      <c r="BB708" s="6"/>
      <c r="BC708" s="65"/>
    </row>
    <row r="709" spans="1:55" ht="115.2" hidden="1">
      <c r="A709" s="52" t="str">
        <f t="shared" ca="1" si="49"/>
        <v>Ok</v>
      </c>
      <c r="B709" s="53" t="str">
        <f t="shared" si="50"/>
        <v>Ok</v>
      </c>
      <c r="C709" s="53" t="str">
        <f t="shared" ca="1" si="51"/>
        <v>Ok</v>
      </c>
      <c r="D709" s="54">
        <f t="shared" si="52"/>
        <v>45182</v>
      </c>
      <c r="E709" s="196"/>
      <c r="F709" s="130">
        <v>2078</v>
      </c>
      <c r="G709" s="33" t="s">
        <v>3556</v>
      </c>
      <c r="H709" s="91" t="s">
        <v>57</v>
      </c>
      <c r="I709" s="5" t="s">
        <v>146</v>
      </c>
      <c r="J709" s="2" t="s">
        <v>59</v>
      </c>
      <c r="K709" s="6" t="s">
        <v>74</v>
      </c>
      <c r="L709" s="79" t="s">
        <v>3557</v>
      </c>
      <c r="M709" s="66"/>
      <c r="N709" s="10" t="s">
        <v>124</v>
      </c>
      <c r="O709" s="25" t="s">
        <v>97</v>
      </c>
      <c r="P709" s="55" t="s">
        <v>97</v>
      </c>
      <c r="Q709" s="55" t="s">
        <v>4259</v>
      </c>
      <c r="R709" s="86" t="s">
        <v>5833</v>
      </c>
      <c r="S709" s="56">
        <v>44446</v>
      </c>
      <c r="T709" s="56">
        <v>45182</v>
      </c>
      <c r="U709" s="174" t="s">
        <v>66</v>
      </c>
      <c r="V709" s="178" t="s">
        <v>218</v>
      </c>
      <c r="W709" s="180"/>
      <c r="X709" s="146" t="s">
        <v>101</v>
      </c>
      <c r="Y709" s="146"/>
      <c r="Z709" s="146"/>
      <c r="AA709" s="88" t="s">
        <v>5839</v>
      </c>
      <c r="AB709" s="59">
        <v>44447</v>
      </c>
      <c r="AC709" s="6">
        <v>45182</v>
      </c>
      <c r="AD709" s="6" t="s">
        <v>70</v>
      </c>
      <c r="AE709" s="61"/>
      <c r="AF709" s="6"/>
      <c r="AG709" s="6"/>
      <c r="AH709" s="9"/>
      <c r="AI709" s="6"/>
      <c r="AJ709" s="63"/>
      <c r="AK709" s="63"/>
      <c r="AL709" s="62"/>
      <c r="AM709" s="62"/>
      <c r="AN709" s="62"/>
      <c r="AO709" s="62"/>
      <c r="AP709" s="62"/>
      <c r="AQ709" s="11"/>
      <c r="AR709" s="59"/>
      <c r="AS709" s="59"/>
      <c r="AT709" s="6"/>
      <c r="AU709" s="6"/>
      <c r="AV709" s="6"/>
      <c r="AW709" s="6"/>
      <c r="AX709" s="6"/>
      <c r="AY709" s="6"/>
      <c r="AZ709" s="64"/>
      <c r="BA709" s="6"/>
      <c r="BB709" s="6"/>
      <c r="BC709" s="65"/>
    </row>
    <row r="710" spans="1:55" ht="72" hidden="1">
      <c r="A710" s="52" t="str">
        <f t="shared" ca="1" si="49"/>
        <v>Ok</v>
      </c>
      <c r="B710" s="53" t="str">
        <f t="shared" si="50"/>
        <v>Ok</v>
      </c>
      <c r="C710" s="53" t="str">
        <f t="shared" ca="1" si="51"/>
        <v>Ok</v>
      </c>
      <c r="D710" s="54">
        <f t="shared" si="52"/>
        <v>44455</v>
      </c>
      <c r="E710" s="196"/>
      <c r="F710" s="130">
        <v>2086</v>
      </c>
      <c r="G710" s="32" t="s">
        <v>3558</v>
      </c>
      <c r="H710" s="91" t="s">
        <v>57</v>
      </c>
      <c r="I710" s="5" t="s">
        <v>334</v>
      </c>
      <c r="J710" s="2" t="s">
        <v>260</v>
      </c>
      <c r="K710" s="6" t="s">
        <v>74</v>
      </c>
      <c r="L710" s="127" t="s">
        <v>3559</v>
      </c>
      <c r="M710" s="68"/>
      <c r="N710" s="140" t="s">
        <v>124</v>
      </c>
      <c r="O710" s="25" t="s">
        <v>374</v>
      </c>
      <c r="P710" s="55" t="s">
        <v>165</v>
      </c>
      <c r="Q710" s="55" t="s">
        <v>3560</v>
      </c>
      <c r="R710" s="86" t="s">
        <v>3561</v>
      </c>
      <c r="S710" s="56">
        <v>44453</v>
      </c>
      <c r="T710" s="56">
        <v>44455</v>
      </c>
      <c r="U710" s="175" t="s">
        <v>66</v>
      </c>
      <c r="V710" s="197" t="s">
        <v>218</v>
      </c>
      <c r="W710" s="181"/>
      <c r="X710" s="147" t="s">
        <v>143</v>
      </c>
      <c r="Y710" s="147"/>
      <c r="Z710" s="147"/>
      <c r="AA710" s="89" t="s">
        <v>3562</v>
      </c>
      <c r="AB710" s="198">
        <v>44453</v>
      </c>
      <c r="AC710" s="6">
        <v>44455</v>
      </c>
      <c r="AD710" s="6" t="s">
        <v>70</v>
      </c>
      <c r="AE710" s="61"/>
      <c r="AF710" s="6"/>
      <c r="AG710" s="6"/>
      <c r="AH710" s="9"/>
      <c r="AI710" s="6"/>
      <c r="AJ710" s="63"/>
      <c r="AK710" s="63"/>
      <c r="AL710" s="62"/>
      <c r="AM710" s="62"/>
      <c r="AN710" s="62"/>
      <c r="AO710" s="62"/>
      <c r="AP710" s="62"/>
      <c r="AQ710" s="11"/>
      <c r="AR710" s="59"/>
      <c r="AS710" s="59"/>
      <c r="AT710" s="6"/>
      <c r="AU710" s="6"/>
      <c r="AV710" s="6"/>
      <c r="AW710" s="6"/>
      <c r="AX710" s="6"/>
      <c r="AY710" s="6"/>
      <c r="AZ710" s="64"/>
      <c r="BA710" s="6"/>
      <c r="BB710" s="6"/>
      <c r="BC710" s="65"/>
    </row>
    <row r="711" spans="1:55" ht="100.8">
      <c r="A711" s="52" t="str">
        <f t="shared" ref="A711:A774" ca="1" si="53">IF(OR(S711&lt;$B$1,S711&gt;=TODAY()),"Fuori Range","Ok")</f>
        <v>Ok</v>
      </c>
      <c r="B711" s="53" t="str">
        <f t="shared" ref="B711:B774" si="54">IF(AND(AB711&lt;S711,AB711&lt;&gt;""),"Fuori Range",IF(AND(AB711&gt;AC711,AC711&lt;&gt;""),"Sup ITM",IF(AND(AC711&lt;&gt;"",AB711=""),"Assente","Ok")))</f>
        <v>Ok</v>
      </c>
      <c r="C711" s="53" t="str">
        <f t="shared" ref="C711:C774" ca="1" si="55">IF(AND(AC711&lt;AB711,AC711&lt;&gt;""),"Inf Avvio",IF(AC711&gt;TODAY(),"Errore","Ok"))</f>
        <v>Ok</v>
      </c>
      <c r="D711" s="54">
        <f t="shared" ref="D711:D774" si="56">MAX(AC711,AH711,AL711)</f>
        <v>45726</v>
      </c>
      <c r="E711" s="196"/>
      <c r="F711" s="131">
        <v>2080</v>
      </c>
      <c r="G711" s="33" t="s">
        <v>3563</v>
      </c>
      <c r="H711" s="139" t="s">
        <v>57</v>
      </c>
      <c r="I711" s="19" t="s">
        <v>58</v>
      </c>
      <c r="J711" s="201" t="s">
        <v>59</v>
      </c>
      <c r="K711" s="67" t="s">
        <v>210</v>
      </c>
      <c r="L711" s="127" t="s">
        <v>6126</v>
      </c>
      <c r="M711" s="68"/>
      <c r="N711" s="140" t="s">
        <v>124</v>
      </c>
      <c r="O711" s="25" t="s">
        <v>3564</v>
      </c>
      <c r="P711" s="55" t="s">
        <v>88</v>
      </c>
      <c r="Q711" s="55" t="s">
        <v>3564</v>
      </c>
      <c r="R711" s="86" t="s">
        <v>6127</v>
      </c>
      <c r="S711" s="56">
        <v>44448</v>
      </c>
      <c r="T711" s="56">
        <v>45726</v>
      </c>
      <c r="U711" s="174" t="s">
        <v>66</v>
      </c>
      <c r="V711" s="197" t="s">
        <v>218</v>
      </c>
      <c r="W711" s="181"/>
      <c r="X711" s="147" t="s">
        <v>143</v>
      </c>
      <c r="Y711" s="147"/>
      <c r="Z711" s="147"/>
      <c r="AA711" s="89" t="s">
        <v>8798</v>
      </c>
      <c r="AB711" s="67">
        <v>44463</v>
      </c>
      <c r="AC711" s="67">
        <v>45726</v>
      </c>
      <c r="AD711" s="67" t="s">
        <v>70</v>
      </c>
      <c r="AE711" s="71"/>
      <c r="AF711" s="67"/>
      <c r="AG711" s="67"/>
      <c r="AH711" s="128"/>
      <c r="AI711" s="67"/>
      <c r="AJ711" s="73"/>
      <c r="AK711" s="73"/>
      <c r="AL711" s="72"/>
      <c r="AM711" s="72"/>
      <c r="AN711" s="72"/>
      <c r="AO711" s="72"/>
      <c r="AP711" s="72"/>
      <c r="AQ711" s="12"/>
      <c r="AR711" s="70"/>
      <c r="AS711" s="70"/>
      <c r="AT711" s="67"/>
      <c r="AU711" s="67"/>
      <c r="AV711" s="67"/>
      <c r="AW711" s="67"/>
      <c r="AX711" s="67"/>
      <c r="AY711" s="67"/>
      <c r="AZ711" s="74"/>
      <c r="BA711" s="67"/>
      <c r="BB711" s="67"/>
      <c r="BC711" s="75"/>
    </row>
    <row r="712" spans="1:55" ht="174" hidden="1" customHeight="1">
      <c r="A712" s="52" t="str">
        <f t="shared" ca="1" si="53"/>
        <v>Ok</v>
      </c>
      <c r="B712" s="53" t="str">
        <f t="shared" si="54"/>
        <v>Ok</v>
      </c>
      <c r="C712" s="53" t="str">
        <f t="shared" ca="1" si="55"/>
        <v>Ok</v>
      </c>
      <c r="D712" s="54">
        <f t="shared" si="56"/>
        <v>45229</v>
      </c>
      <c r="E712" s="196"/>
      <c r="F712" s="130">
        <v>2089</v>
      </c>
      <c r="G712" s="33" t="s">
        <v>3565</v>
      </c>
      <c r="H712" s="91" t="s">
        <v>57</v>
      </c>
      <c r="I712" s="5" t="s">
        <v>334</v>
      </c>
      <c r="J712" s="2" t="s">
        <v>260</v>
      </c>
      <c r="K712" s="6" t="s">
        <v>105</v>
      </c>
      <c r="L712" s="127" t="s">
        <v>3566</v>
      </c>
      <c r="M712" s="68"/>
      <c r="N712" s="10" t="s">
        <v>124</v>
      </c>
      <c r="O712" s="25" t="s">
        <v>3567</v>
      </c>
      <c r="P712" s="55" t="s">
        <v>88</v>
      </c>
      <c r="Q712" s="55" t="s">
        <v>2054</v>
      </c>
      <c r="R712" s="86" t="s">
        <v>2055</v>
      </c>
      <c r="S712" s="56">
        <v>44459</v>
      </c>
      <c r="T712" s="56">
        <v>45229</v>
      </c>
      <c r="U712" s="58" t="s">
        <v>66</v>
      </c>
      <c r="V712" s="178" t="s">
        <v>218</v>
      </c>
      <c r="W712" s="181"/>
      <c r="X712" s="147" t="s">
        <v>143</v>
      </c>
      <c r="Y712" s="147"/>
      <c r="Z712" s="147"/>
      <c r="AA712" s="89" t="s">
        <v>6042</v>
      </c>
      <c r="AB712" s="6">
        <v>44463</v>
      </c>
      <c r="AC712" s="6">
        <v>45229</v>
      </c>
      <c r="AD712" s="283" t="s">
        <v>70</v>
      </c>
      <c r="AE712" s="61"/>
      <c r="AF712" s="6"/>
      <c r="AG712" s="6"/>
      <c r="AH712" s="9"/>
      <c r="AI712" s="6"/>
      <c r="AJ712" s="63"/>
      <c r="AK712" s="63"/>
      <c r="AL712" s="62"/>
      <c r="AM712" s="62"/>
      <c r="AN712" s="62"/>
      <c r="AO712" s="62"/>
      <c r="AP712" s="62"/>
      <c r="AQ712" s="11"/>
      <c r="AR712" s="59"/>
      <c r="AS712" s="59"/>
      <c r="AT712" s="6"/>
      <c r="AU712" s="6"/>
      <c r="AV712" s="6"/>
      <c r="AW712" s="6"/>
      <c r="AX712" s="6"/>
      <c r="AY712" s="6"/>
      <c r="AZ712" s="64"/>
      <c r="BA712" s="6"/>
      <c r="BB712" s="6"/>
      <c r="BC712" s="65"/>
    </row>
    <row r="713" spans="1:55" ht="28.8" hidden="1">
      <c r="A713" s="52" t="str">
        <f t="shared" ca="1" si="53"/>
        <v>Ok</v>
      </c>
      <c r="B713" s="53" t="str">
        <f t="shared" si="54"/>
        <v>Ok</v>
      </c>
      <c r="C713" s="53" t="str">
        <f t="shared" ca="1" si="55"/>
        <v>Ok</v>
      </c>
      <c r="D713" s="54">
        <f t="shared" si="56"/>
        <v>44466</v>
      </c>
      <c r="E713" s="196"/>
      <c r="F713" s="131">
        <v>2090</v>
      </c>
      <c r="G713" s="33" t="s">
        <v>3568</v>
      </c>
      <c r="H713" s="139" t="s">
        <v>57</v>
      </c>
      <c r="I713" s="19" t="s">
        <v>560</v>
      </c>
      <c r="J713" s="201" t="s">
        <v>233</v>
      </c>
      <c r="K713" s="67" t="s">
        <v>74</v>
      </c>
      <c r="L713" s="127" t="s">
        <v>3569</v>
      </c>
      <c r="M713" s="68"/>
      <c r="N713" s="140" t="s">
        <v>124</v>
      </c>
      <c r="O713" s="25" t="s">
        <v>3423</v>
      </c>
      <c r="P713" s="55" t="s">
        <v>88</v>
      </c>
      <c r="Q713" s="55" t="s">
        <v>3424</v>
      </c>
      <c r="R713" s="204" t="s">
        <v>3425</v>
      </c>
      <c r="S713" s="56">
        <v>44460</v>
      </c>
      <c r="T713" s="69">
        <v>44466</v>
      </c>
      <c r="U713" s="175" t="s">
        <v>66</v>
      </c>
      <c r="V713" s="197" t="s">
        <v>218</v>
      </c>
      <c r="W713" s="181"/>
      <c r="X713" s="147" t="s">
        <v>143</v>
      </c>
      <c r="Y713" s="147"/>
      <c r="Z713" s="147"/>
      <c r="AA713" s="89" t="s">
        <v>3570</v>
      </c>
      <c r="AB713" s="67">
        <v>44463</v>
      </c>
      <c r="AC713" s="67">
        <v>44466</v>
      </c>
      <c r="AD713" s="67" t="s">
        <v>70</v>
      </c>
      <c r="AE713" s="71"/>
      <c r="AF713" s="67"/>
      <c r="AG713" s="67"/>
      <c r="AH713" s="128"/>
      <c r="AI713" s="67"/>
      <c r="AJ713" s="73"/>
      <c r="AK713" s="73"/>
      <c r="AL713" s="72"/>
      <c r="AM713" s="72"/>
      <c r="AN713" s="72"/>
      <c r="AO713" s="72"/>
      <c r="AP713" s="72"/>
      <c r="AQ713" s="12"/>
      <c r="AR713" s="70"/>
      <c r="AS713" s="70"/>
      <c r="AT713" s="67"/>
      <c r="AU713" s="67"/>
      <c r="AV713" s="67"/>
      <c r="AW713" s="67"/>
      <c r="AX713" s="67"/>
      <c r="AY713" s="67"/>
      <c r="AZ713" s="74"/>
      <c r="BA713" s="67"/>
      <c r="BB713" s="67"/>
      <c r="BC713" s="75"/>
    </row>
    <row r="714" spans="1:55" ht="43.2" hidden="1">
      <c r="A714" s="52" t="str">
        <f t="shared" ca="1" si="53"/>
        <v>Ok</v>
      </c>
      <c r="B714" s="53" t="str">
        <f t="shared" si="54"/>
        <v>Ok</v>
      </c>
      <c r="C714" s="53" t="str">
        <f t="shared" ca="1" si="55"/>
        <v>Ok</v>
      </c>
      <c r="D714" s="54">
        <f t="shared" si="56"/>
        <v>44153</v>
      </c>
      <c r="E714" s="196"/>
      <c r="F714" s="130">
        <v>1653</v>
      </c>
      <c r="G714" s="32" t="s">
        <v>2697</v>
      </c>
      <c r="H714" s="91" t="s">
        <v>57</v>
      </c>
      <c r="I714" s="5" t="s">
        <v>83</v>
      </c>
      <c r="J714" s="2" t="s">
        <v>84</v>
      </c>
      <c r="K714" s="6" t="s">
        <v>545</v>
      </c>
      <c r="L714" s="79" t="s">
        <v>2698</v>
      </c>
      <c r="M714" s="66"/>
      <c r="N714" s="10" t="s">
        <v>124</v>
      </c>
      <c r="O714" s="25" t="s">
        <v>2699</v>
      </c>
      <c r="P714" s="55" t="s">
        <v>88</v>
      </c>
      <c r="Q714" s="55" t="s">
        <v>2699</v>
      </c>
      <c r="R714" s="86" t="s">
        <v>2700</v>
      </c>
      <c r="S714" s="56">
        <v>44076</v>
      </c>
      <c r="T714" s="370">
        <v>44147</v>
      </c>
      <c r="U714" s="174" t="s">
        <v>66</v>
      </c>
      <c r="V714" s="178" t="s">
        <v>91</v>
      </c>
      <c r="W714" s="180" t="s">
        <v>92</v>
      </c>
      <c r="X714" s="146" t="s">
        <v>168</v>
      </c>
      <c r="Y714" s="146" t="s">
        <v>80</v>
      </c>
      <c r="Z714" s="146"/>
      <c r="AA714" s="88" t="s">
        <v>2701</v>
      </c>
      <c r="AB714" s="6">
        <v>44077</v>
      </c>
      <c r="AC714" s="6">
        <v>44153</v>
      </c>
      <c r="AD714" s="6" t="s">
        <v>70</v>
      </c>
      <c r="AE714" s="61"/>
      <c r="AF714" s="6"/>
      <c r="AG714" s="6"/>
      <c r="AH714" s="9"/>
      <c r="AI714" s="6"/>
      <c r="AJ714" s="63"/>
      <c r="AK714" s="63"/>
      <c r="AL714" s="62"/>
      <c r="AM714" s="62"/>
      <c r="AN714" s="62"/>
      <c r="AO714" s="62"/>
      <c r="AP714" s="62"/>
      <c r="AQ714" s="11"/>
      <c r="AR714" s="59"/>
      <c r="AS714" s="59"/>
      <c r="AT714" s="6"/>
      <c r="AU714" s="6"/>
      <c r="AV714" s="6"/>
      <c r="AW714" s="6"/>
      <c r="AX714" s="6"/>
      <c r="AY714" s="6"/>
      <c r="AZ714" s="64"/>
      <c r="BA714" s="6"/>
      <c r="BB714" s="6"/>
      <c r="BC714" s="65"/>
    </row>
    <row r="715" spans="1:55" ht="43.2" hidden="1">
      <c r="A715" s="52" t="str">
        <f t="shared" ca="1" si="53"/>
        <v>Ok</v>
      </c>
      <c r="B715" s="53" t="str">
        <f t="shared" si="54"/>
        <v>Ok</v>
      </c>
      <c r="C715" s="53" t="str">
        <f t="shared" ca="1" si="55"/>
        <v>Ok</v>
      </c>
      <c r="D715" s="54">
        <f t="shared" si="56"/>
        <v>44470</v>
      </c>
      <c r="E715" s="196"/>
      <c r="F715" s="130">
        <v>2094</v>
      </c>
      <c r="G715" s="33" t="s">
        <v>3573</v>
      </c>
      <c r="H715" s="91" t="s">
        <v>57</v>
      </c>
      <c r="I715" s="5" t="s">
        <v>83</v>
      </c>
      <c r="J715" s="2" t="s">
        <v>84</v>
      </c>
      <c r="K715" s="6" t="s">
        <v>162</v>
      </c>
      <c r="L715" s="79" t="s">
        <v>3574</v>
      </c>
      <c r="M715" s="66"/>
      <c r="N715" s="10" t="s">
        <v>124</v>
      </c>
      <c r="O715" s="25" t="s">
        <v>97</v>
      </c>
      <c r="P715" s="55" t="s">
        <v>97</v>
      </c>
      <c r="Q715" s="55" t="s">
        <v>3575</v>
      </c>
      <c r="R715" s="86" t="s">
        <v>3576</v>
      </c>
      <c r="S715" s="56">
        <v>44461</v>
      </c>
      <c r="T715" s="56">
        <v>44469</v>
      </c>
      <c r="U715" s="174" t="s">
        <v>66</v>
      </c>
      <c r="V715" s="178" t="s">
        <v>91</v>
      </c>
      <c r="W715" s="180" t="s">
        <v>92</v>
      </c>
      <c r="X715" s="146" t="s">
        <v>143</v>
      </c>
      <c r="Y715" s="146"/>
      <c r="Z715" s="146"/>
      <c r="AA715" s="88" t="s">
        <v>3577</v>
      </c>
      <c r="AB715" s="6">
        <v>44461</v>
      </c>
      <c r="AC715" s="6">
        <v>44470</v>
      </c>
      <c r="AD715" s="6" t="s">
        <v>70</v>
      </c>
      <c r="AE715" s="61"/>
      <c r="AF715" s="6"/>
      <c r="AG715" s="6"/>
      <c r="AH715" s="9"/>
      <c r="AI715" s="6"/>
      <c r="AJ715" s="63"/>
      <c r="AK715" s="63"/>
      <c r="AL715" s="62"/>
      <c r="AM715" s="62"/>
      <c r="AN715" s="62"/>
      <c r="AO715" s="62"/>
      <c r="AP715" s="62"/>
      <c r="AQ715" s="11"/>
      <c r="AR715" s="59"/>
      <c r="AS715" s="59"/>
      <c r="AT715" s="6"/>
      <c r="AU715" s="6"/>
      <c r="AV715" s="6"/>
      <c r="AW715" s="6"/>
      <c r="AX715" s="6"/>
      <c r="AY715" s="6"/>
      <c r="AZ715" s="64"/>
      <c r="BA715" s="6"/>
      <c r="BB715" s="6"/>
      <c r="BC715" s="65"/>
    </row>
    <row r="716" spans="1:55" ht="28.8" hidden="1">
      <c r="A716" s="52" t="str">
        <f t="shared" ca="1" si="53"/>
        <v>Ok</v>
      </c>
      <c r="B716" s="53" t="str">
        <f t="shared" si="54"/>
        <v>Ok</v>
      </c>
      <c r="C716" s="53" t="str">
        <f t="shared" ca="1" si="55"/>
        <v>Ok</v>
      </c>
      <c r="D716" s="54">
        <f t="shared" si="56"/>
        <v>44146</v>
      </c>
      <c r="E716" s="196"/>
      <c r="F716" s="130">
        <v>1701</v>
      </c>
      <c r="G716" s="32" t="s">
        <v>2796</v>
      </c>
      <c r="H716" s="91" t="s">
        <v>57</v>
      </c>
      <c r="I716" s="5" t="s">
        <v>83</v>
      </c>
      <c r="J716" s="2" t="s">
        <v>84</v>
      </c>
      <c r="K716" s="6" t="s">
        <v>210</v>
      </c>
      <c r="L716" s="79" t="s">
        <v>2797</v>
      </c>
      <c r="M716" s="66"/>
      <c r="N716" s="10" t="s">
        <v>124</v>
      </c>
      <c r="O716" s="25" t="s">
        <v>97</v>
      </c>
      <c r="P716" s="55" t="s">
        <v>97</v>
      </c>
      <c r="Q716" s="55" t="s">
        <v>2798</v>
      </c>
      <c r="R716" s="86" t="s">
        <v>2799</v>
      </c>
      <c r="S716" s="56">
        <v>44130</v>
      </c>
      <c r="T716" s="370">
        <v>44145</v>
      </c>
      <c r="U716" s="174" t="s">
        <v>66</v>
      </c>
      <c r="V716" s="178" t="s">
        <v>91</v>
      </c>
      <c r="W716" s="180" t="s">
        <v>92</v>
      </c>
      <c r="X716" s="146" t="s">
        <v>143</v>
      </c>
      <c r="Y716" s="146"/>
      <c r="Z716" s="146"/>
      <c r="AA716" s="88" t="s">
        <v>2800</v>
      </c>
      <c r="AB716" s="6">
        <v>44133</v>
      </c>
      <c r="AC716" s="6">
        <v>44146</v>
      </c>
      <c r="AD716" s="6" t="s">
        <v>70</v>
      </c>
      <c r="AE716" s="61"/>
      <c r="AF716" s="6"/>
      <c r="AG716" s="6"/>
      <c r="AH716" s="9"/>
      <c r="AI716" s="6"/>
      <c r="AJ716" s="63"/>
      <c r="AK716" s="63"/>
      <c r="AL716" s="62"/>
      <c r="AM716" s="62"/>
      <c r="AN716" s="62"/>
      <c r="AO716" s="62"/>
      <c r="AP716" s="62"/>
      <c r="AQ716" s="11"/>
      <c r="AR716" s="59"/>
      <c r="AS716" s="59"/>
      <c r="AT716" s="6"/>
      <c r="AU716" s="6"/>
      <c r="AV716" s="6"/>
      <c r="AW716" s="6"/>
      <c r="AX716" s="6"/>
      <c r="AY716" s="6"/>
      <c r="AZ716" s="64"/>
      <c r="BA716" s="6"/>
      <c r="BB716" s="6"/>
      <c r="BC716" s="65"/>
    </row>
    <row r="717" spans="1:55" ht="100.8" hidden="1">
      <c r="A717" s="52" t="str">
        <f t="shared" ca="1" si="53"/>
        <v>Ok</v>
      </c>
      <c r="B717" s="53" t="str">
        <f t="shared" si="54"/>
        <v>Ok</v>
      </c>
      <c r="C717" s="53" t="str">
        <f t="shared" ca="1" si="55"/>
        <v>Ok</v>
      </c>
      <c r="D717" s="54">
        <f t="shared" si="56"/>
        <v>44950</v>
      </c>
      <c r="E717" s="196"/>
      <c r="F717" s="131">
        <v>2097</v>
      </c>
      <c r="G717" s="33" t="s">
        <v>3583</v>
      </c>
      <c r="H717" s="91" t="s">
        <v>57</v>
      </c>
      <c r="I717" s="19" t="s">
        <v>2663</v>
      </c>
      <c r="J717" s="201" t="s">
        <v>584</v>
      </c>
      <c r="K717" s="67" t="s">
        <v>105</v>
      </c>
      <c r="L717" s="127" t="s">
        <v>4328</v>
      </c>
      <c r="M717" s="68"/>
      <c r="N717" s="140" t="s">
        <v>63</v>
      </c>
      <c r="O717" s="25" t="s">
        <v>3580</v>
      </c>
      <c r="P717" s="55" t="s">
        <v>88</v>
      </c>
      <c r="Q717" s="55" t="s">
        <v>3584</v>
      </c>
      <c r="R717" s="86" t="s">
        <v>3585</v>
      </c>
      <c r="S717" s="56">
        <v>44462</v>
      </c>
      <c r="T717" s="56">
        <v>44950</v>
      </c>
      <c r="U717" s="175" t="s">
        <v>66</v>
      </c>
      <c r="V717" s="197" t="s">
        <v>218</v>
      </c>
      <c r="W717" s="181"/>
      <c r="X717" s="147" t="s">
        <v>1056</v>
      </c>
      <c r="Y717" s="147"/>
      <c r="Z717" s="147"/>
      <c r="AA717" s="89" t="s">
        <v>5147</v>
      </c>
      <c r="AB717" s="6">
        <v>44462</v>
      </c>
      <c r="AC717" s="6">
        <v>44950</v>
      </c>
      <c r="AD717" s="67" t="s">
        <v>70</v>
      </c>
      <c r="AE717" s="71"/>
      <c r="AF717" s="67"/>
      <c r="AG717" s="67"/>
      <c r="AH717" s="128"/>
      <c r="AI717" s="67"/>
      <c r="AJ717" s="73"/>
      <c r="AK717" s="73"/>
      <c r="AL717" s="72"/>
      <c r="AM717" s="72"/>
      <c r="AN717" s="72"/>
      <c r="AO717" s="72"/>
      <c r="AP717" s="72"/>
      <c r="AQ717" s="12"/>
      <c r="AR717" s="70"/>
      <c r="AS717" s="70"/>
      <c r="AT717" s="67"/>
      <c r="AU717" s="67"/>
      <c r="AV717" s="67"/>
      <c r="AW717" s="67"/>
      <c r="AX717" s="67"/>
      <c r="AY717" s="67"/>
      <c r="AZ717" s="74"/>
      <c r="BA717" s="67"/>
      <c r="BB717" s="67"/>
      <c r="BC717" s="75"/>
    </row>
    <row r="718" spans="1:55" ht="86.4" hidden="1">
      <c r="A718" s="52" t="str">
        <f t="shared" ca="1" si="53"/>
        <v>Ok</v>
      </c>
      <c r="B718" s="53" t="str">
        <f t="shared" si="54"/>
        <v>Ok</v>
      </c>
      <c r="C718" s="53" t="str">
        <f t="shared" ca="1" si="55"/>
        <v>Ok</v>
      </c>
      <c r="D718" s="54">
        <f t="shared" si="56"/>
        <v>44967</v>
      </c>
      <c r="E718" s="196"/>
      <c r="F718" s="130">
        <v>2099</v>
      </c>
      <c r="G718" s="32" t="s">
        <v>3586</v>
      </c>
      <c r="H718" s="91" t="s">
        <v>57</v>
      </c>
      <c r="I718" s="5" t="s">
        <v>544</v>
      </c>
      <c r="J718" s="2" t="s">
        <v>73</v>
      </c>
      <c r="K718" s="6" t="s">
        <v>105</v>
      </c>
      <c r="L718" s="127" t="s">
        <v>4330</v>
      </c>
      <c r="M718" s="68"/>
      <c r="N718" s="10" t="s">
        <v>63</v>
      </c>
      <c r="O718" s="25" t="s">
        <v>3587</v>
      </c>
      <c r="P718" s="55" t="s">
        <v>65</v>
      </c>
      <c r="Q718" s="55" t="s">
        <v>3588</v>
      </c>
      <c r="R718" s="86" t="s">
        <v>3589</v>
      </c>
      <c r="S718" s="56">
        <v>44466</v>
      </c>
      <c r="T718" s="56">
        <v>44967</v>
      </c>
      <c r="U718" s="175" t="s">
        <v>66</v>
      </c>
      <c r="V718" s="197" t="s">
        <v>218</v>
      </c>
      <c r="W718" s="181"/>
      <c r="X718" s="147" t="s">
        <v>1056</v>
      </c>
      <c r="Y718" s="147"/>
      <c r="Z718" s="147"/>
      <c r="AA718" s="89" t="s">
        <v>5188</v>
      </c>
      <c r="AB718" s="6">
        <v>44466</v>
      </c>
      <c r="AC718" s="6">
        <v>44967</v>
      </c>
      <c r="AD718" s="67" t="s">
        <v>70</v>
      </c>
      <c r="AE718" s="61"/>
      <c r="AF718" s="6"/>
      <c r="AG718" s="6"/>
      <c r="AH718" s="9"/>
      <c r="AI718" s="6"/>
      <c r="AJ718" s="63"/>
      <c r="AK718" s="63"/>
      <c r="AL718" s="62"/>
      <c r="AM718" s="62"/>
      <c r="AN718" s="62"/>
      <c r="AO718" s="62"/>
      <c r="AP718" s="62"/>
      <c r="AQ718" s="11"/>
      <c r="AR718" s="59"/>
      <c r="AS718" s="59"/>
      <c r="AT718" s="6"/>
      <c r="AU718" s="6"/>
      <c r="AV718" s="6"/>
      <c r="AW718" s="6"/>
      <c r="AX718" s="6"/>
      <c r="AY718" s="6"/>
      <c r="AZ718" s="64"/>
      <c r="BA718" s="6"/>
      <c r="BB718" s="6"/>
      <c r="BC718" s="65"/>
    </row>
    <row r="719" spans="1:55" ht="43.2" hidden="1">
      <c r="A719" s="52" t="str">
        <f t="shared" ca="1" si="53"/>
        <v>Ok</v>
      </c>
      <c r="B719" s="53" t="str">
        <f t="shared" si="54"/>
        <v>Ok</v>
      </c>
      <c r="C719" s="53" t="str">
        <f t="shared" ca="1" si="55"/>
        <v>Ok</v>
      </c>
      <c r="D719" s="54">
        <f t="shared" si="56"/>
        <v>44495</v>
      </c>
      <c r="E719" s="196"/>
      <c r="F719" s="131">
        <v>2100</v>
      </c>
      <c r="G719" s="33" t="s">
        <v>3590</v>
      </c>
      <c r="H719" s="91" t="s">
        <v>57</v>
      </c>
      <c r="I719" s="19" t="s">
        <v>83</v>
      </c>
      <c r="J719" s="201" t="s">
        <v>84</v>
      </c>
      <c r="K719" s="67" t="s">
        <v>105</v>
      </c>
      <c r="L719" s="127" t="s">
        <v>3591</v>
      </c>
      <c r="M719" s="68"/>
      <c r="N719" s="10" t="s">
        <v>63</v>
      </c>
      <c r="O719" s="25" t="s">
        <v>3592</v>
      </c>
      <c r="P719" s="55" t="s">
        <v>165</v>
      </c>
      <c r="Q719" s="55" t="s">
        <v>3593</v>
      </c>
      <c r="R719" s="86" t="s">
        <v>3594</v>
      </c>
      <c r="S719" s="56">
        <v>44466</v>
      </c>
      <c r="T719" s="56">
        <v>44490</v>
      </c>
      <c r="U719" s="175" t="s">
        <v>100</v>
      </c>
      <c r="V719" s="197" t="s">
        <v>91</v>
      </c>
      <c r="W719" s="181" t="s">
        <v>92</v>
      </c>
      <c r="X719" s="147" t="s">
        <v>101</v>
      </c>
      <c r="Y719" s="147"/>
      <c r="Z719" s="147"/>
      <c r="AA719" s="89" t="s">
        <v>3595</v>
      </c>
      <c r="AB719" s="6">
        <v>44466</v>
      </c>
      <c r="AC719" s="6">
        <v>44495</v>
      </c>
      <c r="AD719" s="67" t="s">
        <v>70</v>
      </c>
      <c r="AE719" s="71"/>
      <c r="AF719" s="67"/>
      <c r="AG719" s="67"/>
      <c r="AH719" s="128"/>
      <c r="AI719" s="67"/>
      <c r="AJ719" s="73"/>
      <c r="AK719" s="73"/>
      <c r="AL719" s="72"/>
      <c r="AM719" s="72"/>
      <c r="AN719" s="72"/>
      <c r="AO719" s="72"/>
      <c r="AP719" s="72"/>
      <c r="AQ719" s="12"/>
      <c r="AR719" s="70"/>
      <c r="AS719" s="70"/>
      <c r="AT719" s="67"/>
      <c r="AU719" s="67"/>
      <c r="AV719" s="67"/>
      <c r="AW719" s="67"/>
      <c r="AX719" s="67"/>
      <c r="AY719" s="67"/>
      <c r="AZ719" s="74"/>
      <c r="BA719" s="67"/>
      <c r="BB719" s="67"/>
      <c r="BC719" s="75"/>
    </row>
    <row r="720" spans="1:55" ht="28.8" hidden="1">
      <c r="A720" s="52" t="str">
        <f t="shared" ca="1" si="53"/>
        <v>Ok</v>
      </c>
      <c r="B720" s="53" t="str">
        <f t="shared" si="54"/>
        <v>Ok</v>
      </c>
      <c r="C720" s="53" t="str">
        <f t="shared" ca="1" si="55"/>
        <v>Ok</v>
      </c>
      <c r="D720" s="54">
        <f t="shared" si="56"/>
        <v>44484</v>
      </c>
      <c r="E720" s="196"/>
      <c r="F720" s="131">
        <v>2143</v>
      </c>
      <c r="G720" s="33" t="s">
        <v>3596</v>
      </c>
      <c r="H720" s="91" t="s">
        <v>57</v>
      </c>
      <c r="I720" s="19" t="s">
        <v>544</v>
      </c>
      <c r="J720" s="201" t="s">
        <v>73</v>
      </c>
      <c r="K720" s="67" t="s">
        <v>74</v>
      </c>
      <c r="L720" s="127" t="s">
        <v>3597</v>
      </c>
      <c r="M720" s="68"/>
      <c r="N720" s="10" t="s">
        <v>124</v>
      </c>
      <c r="O720" s="25" t="s">
        <v>97</v>
      </c>
      <c r="P720" s="55" t="s">
        <v>97</v>
      </c>
      <c r="Q720" s="55" t="s">
        <v>3598</v>
      </c>
      <c r="R720" s="86" t="s">
        <v>3599</v>
      </c>
      <c r="S720" s="56">
        <v>44473</v>
      </c>
      <c r="T720" s="56">
        <v>44477</v>
      </c>
      <c r="U720" s="175" t="s">
        <v>66</v>
      </c>
      <c r="V720" s="197" t="s">
        <v>218</v>
      </c>
      <c r="W720" s="181"/>
      <c r="X720" s="147" t="s">
        <v>143</v>
      </c>
      <c r="Y720" s="147"/>
      <c r="Z720" s="147"/>
      <c r="AA720" s="89" t="s">
        <v>3600</v>
      </c>
      <c r="AB720" s="6">
        <v>44473</v>
      </c>
      <c r="AC720" s="6">
        <v>44484</v>
      </c>
      <c r="AD720" s="6" t="s">
        <v>70</v>
      </c>
      <c r="AE720" s="61"/>
      <c r="AF720" s="67"/>
      <c r="AG720" s="128"/>
      <c r="AH720" s="67"/>
      <c r="AI720" s="73"/>
      <c r="AJ720" s="73"/>
      <c r="AK720" s="72"/>
      <c r="AL720" s="72"/>
      <c r="AM720" s="72"/>
      <c r="AN720" s="72"/>
      <c r="AO720" s="72"/>
      <c r="AP720" s="12"/>
      <c r="AQ720" s="70"/>
      <c r="AR720" s="70"/>
      <c r="AS720" s="67"/>
      <c r="AT720" s="67"/>
      <c r="AU720" s="67"/>
      <c r="AV720" s="67"/>
      <c r="AW720" s="67"/>
      <c r="AX720" s="67"/>
      <c r="AY720" s="74"/>
      <c r="AZ720" s="67"/>
      <c r="BA720" s="67"/>
      <c r="BB720" s="75"/>
      <c r="BC720" s="39"/>
    </row>
    <row r="721" spans="1:55" ht="125.25" hidden="1" customHeight="1">
      <c r="A721" s="52" t="str">
        <f t="shared" ca="1" si="53"/>
        <v>Ok</v>
      </c>
      <c r="B721" s="53" t="str">
        <f t="shared" si="54"/>
        <v>Ok</v>
      </c>
      <c r="C721" s="53" t="str">
        <f t="shared" ca="1" si="55"/>
        <v>Ok</v>
      </c>
      <c r="D721" s="54">
        <f t="shared" si="56"/>
        <v>44659</v>
      </c>
      <c r="E721" s="196"/>
      <c r="F721" s="131">
        <v>2144</v>
      </c>
      <c r="G721" s="33" t="s">
        <v>3601</v>
      </c>
      <c r="H721" s="91" t="s">
        <v>57</v>
      </c>
      <c r="I721" s="19" t="s">
        <v>58</v>
      </c>
      <c r="J721" s="201" t="s">
        <v>59</v>
      </c>
      <c r="K721" s="6" t="s">
        <v>105</v>
      </c>
      <c r="L721" s="127" t="s">
        <v>3602</v>
      </c>
      <c r="M721" s="68"/>
      <c r="N721" s="10" t="s">
        <v>63</v>
      </c>
      <c r="O721" s="25" t="s">
        <v>3849</v>
      </c>
      <c r="P721" s="55" t="s">
        <v>88</v>
      </c>
      <c r="Q721" s="55" t="s">
        <v>4201</v>
      </c>
      <c r="R721" s="86" t="s">
        <v>4202</v>
      </c>
      <c r="S721" s="56">
        <v>44474</v>
      </c>
      <c r="T721" s="56">
        <v>44658</v>
      </c>
      <c r="U721" s="175" t="s">
        <v>66</v>
      </c>
      <c r="V721" s="197" t="s">
        <v>218</v>
      </c>
      <c r="W721" s="181"/>
      <c r="X721" s="147" t="s">
        <v>751</v>
      </c>
      <c r="Y721" s="147"/>
      <c r="Z721" s="147"/>
      <c r="AA721" s="89" t="s">
        <v>4233</v>
      </c>
      <c r="AB721" s="6">
        <v>44474</v>
      </c>
      <c r="AC721" s="6">
        <v>44659</v>
      </c>
      <c r="AD721" s="6" t="s">
        <v>70</v>
      </c>
      <c r="AE721" s="61"/>
      <c r="AF721" s="39"/>
      <c r="AG721" s="39"/>
      <c r="AH721" s="39"/>
      <c r="AI721" s="39"/>
      <c r="AJ721" s="39"/>
      <c r="AK721" s="39"/>
      <c r="AL721" s="39"/>
      <c r="AM721" s="39"/>
      <c r="AN721" s="39"/>
      <c r="AO721" s="39"/>
      <c r="AP721" s="39"/>
      <c r="AQ721" s="39"/>
      <c r="AR721" s="39"/>
      <c r="AS721" s="39"/>
      <c r="AT721" s="39"/>
      <c r="AU721" s="39"/>
      <c r="AV721" s="39"/>
      <c r="AW721" s="39"/>
      <c r="AX721" s="39"/>
      <c r="AY721" s="39"/>
      <c r="AZ721" s="39"/>
      <c r="BA721" s="39"/>
      <c r="BB721" s="39"/>
      <c r="BC721" s="39"/>
    </row>
    <row r="722" spans="1:55" ht="100.8" hidden="1">
      <c r="A722" s="52" t="str">
        <f t="shared" ca="1" si="53"/>
        <v>Ok</v>
      </c>
      <c r="B722" s="53" t="str">
        <f t="shared" si="54"/>
        <v>Ok</v>
      </c>
      <c r="C722" s="53" t="str">
        <f t="shared" ca="1" si="55"/>
        <v>Ok</v>
      </c>
      <c r="D722" s="54">
        <f t="shared" si="56"/>
        <v>45698</v>
      </c>
      <c r="E722" s="196"/>
      <c r="F722" s="130">
        <v>2145</v>
      </c>
      <c r="G722" s="33" t="s">
        <v>3604</v>
      </c>
      <c r="H722" s="91" t="s">
        <v>57</v>
      </c>
      <c r="I722" s="5" t="s">
        <v>58</v>
      </c>
      <c r="J722" s="2" t="s">
        <v>59</v>
      </c>
      <c r="K722" s="6" t="s">
        <v>210</v>
      </c>
      <c r="L722" s="79" t="s">
        <v>3605</v>
      </c>
      <c r="M722" s="66"/>
      <c r="N722" s="10" t="s">
        <v>63</v>
      </c>
      <c r="O722" s="25" t="s">
        <v>3849</v>
      </c>
      <c r="P722" s="55" t="s">
        <v>88</v>
      </c>
      <c r="Q722" s="55" t="s">
        <v>3603</v>
      </c>
      <c r="R722" s="86" t="s">
        <v>836</v>
      </c>
      <c r="S722" s="56">
        <v>44474</v>
      </c>
      <c r="T722" s="56">
        <v>45693</v>
      </c>
      <c r="U722" s="174" t="s">
        <v>66</v>
      </c>
      <c r="V722" s="178" t="s">
        <v>218</v>
      </c>
      <c r="W722" s="180"/>
      <c r="X722" s="146" t="s">
        <v>79</v>
      </c>
      <c r="Y722" s="146"/>
      <c r="Z722" s="146"/>
      <c r="AA722" s="88" t="s">
        <v>8561</v>
      </c>
      <c r="AB722" s="59">
        <v>44474</v>
      </c>
      <c r="AC722" s="67">
        <v>45698</v>
      </c>
      <c r="AD722" s="67" t="s">
        <v>70</v>
      </c>
      <c r="AE722" s="61"/>
      <c r="AF722" s="6"/>
      <c r="AG722" s="6"/>
      <c r="AH722" s="9"/>
      <c r="AI722" s="6"/>
      <c r="AJ722" s="63"/>
      <c r="AK722" s="63"/>
      <c r="AL722" s="62"/>
      <c r="AM722" s="62"/>
      <c r="AN722" s="62"/>
      <c r="AO722" s="62"/>
      <c r="AP722" s="62"/>
      <c r="AQ722" s="11"/>
      <c r="AR722" s="59"/>
      <c r="AS722" s="59"/>
      <c r="AT722" s="6"/>
      <c r="AU722" s="6"/>
      <c r="AV722" s="6"/>
      <c r="AW722" s="6"/>
      <c r="AX722" s="6"/>
      <c r="AY722" s="6"/>
      <c r="AZ722" s="64"/>
      <c r="BA722" s="6"/>
      <c r="BB722" s="6"/>
      <c r="BC722" s="65"/>
    </row>
    <row r="723" spans="1:55" ht="43.2" hidden="1">
      <c r="A723" s="52" t="str">
        <f t="shared" ca="1" si="53"/>
        <v>Ok</v>
      </c>
      <c r="B723" s="53" t="str">
        <f t="shared" si="54"/>
        <v>Ok</v>
      </c>
      <c r="C723" s="53" t="str">
        <f t="shared" ca="1" si="55"/>
        <v>Ok</v>
      </c>
      <c r="D723" s="54">
        <f t="shared" si="56"/>
        <v>44732</v>
      </c>
      <c r="E723" s="196"/>
      <c r="F723" s="131">
        <v>2147</v>
      </c>
      <c r="G723" s="33" t="s">
        <v>3606</v>
      </c>
      <c r="H723" s="91" t="s">
        <v>57</v>
      </c>
      <c r="I723" s="19" t="s">
        <v>58</v>
      </c>
      <c r="J723" s="201" t="s">
        <v>59</v>
      </c>
      <c r="K723" s="6" t="s">
        <v>105</v>
      </c>
      <c r="L723" s="127" t="s">
        <v>3607</v>
      </c>
      <c r="M723" s="68"/>
      <c r="N723" s="10" t="s">
        <v>63</v>
      </c>
      <c r="O723" s="25" t="s">
        <v>3849</v>
      </c>
      <c r="P723" s="55" t="s">
        <v>88</v>
      </c>
      <c r="Q723" s="55" t="s">
        <v>835</v>
      </c>
      <c r="R723" s="86" t="s">
        <v>836</v>
      </c>
      <c r="S723" s="56">
        <v>44474</v>
      </c>
      <c r="T723" s="56">
        <v>44728</v>
      </c>
      <c r="U723" s="175" t="s">
        <v>66</v>
      </c>
      <c r="V723" s="197" t="s">
        <v>218</v>
      </c>
      <c r="W723" s="181"/>
      <c r="X723" s="147" t="s">
        <v>168</v>
      </c>
      <c r="Y723" s="147"/>
      <c r="Z723" s="147"/>
      <c r="AA723" s="89" t="s">
        <v>4405</v>
      </c>
      <c r="AB723" s="6">
        <v>44474</v>
      </c>
      <c r="AC723" s="6">
        <v>44732</v>
      </c>
      <c r="AD723" s="67" t="s">
        <v>70</v>
      </c>
      <c r="AE723" s="61"/>
      <c r="AF723" s="39"/>
      <c r="AG723" s="39"/>
      <c r="AH723" s="39"/>
      <c r="AI723" s="39"/>
      <c r="AJ723" s="39"/>
      <c r="AK723" s="39"/>
      <c r="AL723" s="39"/>
      <c r="AM723" s="39"/>
      <c r="AN723" s="39"/>
      <c r="AO723" s="39"/>
      <c r="AP723" s="39"/>
      <c r="AQ723" s="39"/>
      <c r="AR723" s="39"/>
      <c r="AS723" s="39"/>
      <c r="AT723" s="39"/>
      <c r="AU723" s="39"/>
      <c r="AV723" s="39"/>
      <c r="AW723" s="39"/>
      <c r="AX723" s="39"/>
      <c r="AY723" s="39"/>
      <c r="AZ723" s="39"/>
      <c r="BA723" s="39"/>
      <c r="BB723" s="39"/>
      <c r="BC723" s="39"/>
    </row>
    <row r="724" spans="1:55" ht="187.2" hidden="1">
      <c r="A724" s="52" t="str">
        <f t="shared" ca="1" si="53"/>
        <v>Ok</v>
      </c>
      <c r="B724" s="53" t="str">
        <f t="shared" si="54"/>
        <v>Ok</v>
      </c>
      <c r="C724" s="53" t="str">
        <f t="shared" ca="1" si="55"/>
        <v>Ok</v>
      </c>
      <c r="D724" s="54">
        <f t="shared" si="56"/>
        <v>44732</v>
      </c>
      <c r="E724" s="196"/>
      <c r="F724" s="131">
        <v>2148</v>
      </c>
      <c r="G724" s="33" t="s">
        <v>3608</v>
      </c>
      <c r="H724" s="91" t="s">
        <v>57</v>
      </c>
      <c r="I724" s="19" t="s">
        <v>58</v>
      </c>
      <c r="J724" s="201" t="s">
        <v>59</v>
      </c>
      <c r="K724" s="6" t="s">
        <v>105</v>
      </c>
      <c r="L724" s="127" t="s">
        <v>3609</v>
      </c>
      <c r="M724" s="68"/>
      <c r="N724" s="10" t="s">
        <v>124</v>
      </c>
      <c r="O724" s="25" t="s">
        <v>3849</v>
      </c>
      <c r="P724" s="55" t="s">
        <v>88</v>
      </c>
      <c r="Q724" s="55" t="s">
        <v>835</v>
      </c>
      <c r="R724" s="86" t="s">
        <v>836</v>
      </c>
      <c r="S724" s="56">
        <v>44474</v>
      </c>
      <c r="T724" s="56">
        <v>44728</v>
      </c>
      <c r="U724" s="175" t="s">
        <v>66</v>
      </c>
      <c r="V724" s="197" t="s">
        <v>218</v>
      </c>
      <c r="W724" s="181"/>
      <c r="X724" s="147" t="s">
        <v>101</v>
      </c>
      <c r="Y724" s="147"/>
      <c r="Z724" s="147"/>
      <c r="AA724" s="89" t="s">
        <v>4403</v>
      </c>
      <c r="AB724" s="6">
        <v>44474</v>
      </c>
      <c r="AC724" s="6">
        <v>44732</v>
      </c>
      <c r="AD724" s="67" t="s">
        <v>70</v>
      </c>
      <c r="AE724" s="71"/>
      <c r="AF724" s="67"/>
      <c r="AG724" s="67"/>
      <c r="AH724" s="128"/>
      <c r="AI724" s="67"/>
      <c r="AJ724" s="73"/>
      <c r="AK724" s="73"/>
      <c r="AL724" s="72"/>
      <c r="AM724" s="72"/>
      <c r="AN724" s="72"/>
      <c r="AO724" s="72"/>
      <c r="AP724" s="72"/>
      <c r="AQ724" s="12"/>
      <c r="AR724" s="70"/>
      <c r="AS724" s="70"/>
      <c r="AT724" s="67"/>
      <c r="AU724" s="67"/>
      <c r="AV724" s="67"/>
      <c r="AW724" s="67"/>
      <c r="AX724" s="67"/>
      <c r="AY724" s="67"/>
      <c r="AZ724" s="74"/>
      <c r="BA724" s="67"/>
      <c r="BB724" s="67"/>
      <c r="BC724" s="75"/>
    </row>
    <row r="725" spans="1:55" ht="114" hidden="1" customHeight="1">
      <c r="A725" s="52" t="str">
        <f t="shared" ca="1" si="53"/>
        <v>Ok</v>
      </c>
      <c r="B725" s="53" t="str">
        <f t="shared" si="54"/>
        <v>Ok</v>
      </c>
      <c r="C725" s="53" t="str">
        <f t="shared" ca="1" si="55"/>
        <v>Ok</v>
      </c>
      <c r="D725" s="54">
        <f t="shared" si="56"/>
        <v>44131</v>
      </c>
      <c r="E725" s="196"/>
      <c r="F725" s="130">
        <v>1531</v>
      </c>
      <c r="G725" s="32" t="s">
        <v>2499</v>
      </c>
      <c r="H725" s="91" t="s">
        <v>57</v>
      </c>
      <c r="I725" s="5" t="s">
        <v>2500</v>
      </c>
      <c r="J725" s="2" t="s">
        <v>84</v>
      </c>
      <c r="K725" s="6" t="s">
        <v>188</v>
      </c>
      <c r="L725" s="79" t="s">
        <v>2501</v>
      </c>
      <c r="M725" s="66"/>
      <c r="N725" s="10" t="s">
        <v>124</v>
      </c>
      <c r="O725" s="25" t="s">
        <v>2502</v>
      </c>
      <c r="P725" s="55" t="s">
        <v>245</v>
      </c>
      <c r="Q725" s="55" t="s">
        <v>2502</v>
      </c>
      <c r="R725" s="86" t="s">
        <v>2503</v>
      </c>
      <c r="S725" s="56">
        <v>43959</v>
      </c>
      <c r="T725" s="56">
        <v>44131</v>
      </c>
      <c r="U725" s="174" t="s">
        <v>66</v>
      </c>
      <c r="V725" s="178" t="s">
        <v>91</v>
      </c>
      <c r="W725" s="180" t="s">
        <v>92</v>
      </c>
      <c r="X725" s="146" t="s">
        <v>143</v>
      </c>
      <c r="Y725" s="146"/>
      <c r="Z725" s="146"/>
      <c r="AA725" s="88" t="s">
        <v>2504</v>
      </c>
      <c r="AB725" s="6">
        <v>43965</v>
      </c>
      <c r="AC725" s="6">
        <v>44131</v>
      </c>
      <c r="AD725" s="6" t="s">
        <v>70</v>
      </c>
      <c r="AE725" s="61"/>
      <c r="AF725" s="6"/>
      <c r="AG725" s="6"/>
      <c r="AH725" s="9"/>
      <c r="AI725" s="6"/>
      <c r="AJ725" s="63"/>
      <c r="AK725" s="63"/>
      <c r="AL725" s="62"/>
      <c r="AM725" s="62"/>
      <c r="AN725" s="62"/>
      <c r="AO725" s="62"/>
      <c r="AP725" s="62"/>
      <c r="AQ725" s="11"/>
      <c r="AR725" s="59"/>
      <c r="AS725" s="59"/>
      <c r="AT725" s="6"/>
      <c r="AU725" s="6"/>
      <c r="AV725" s="6"/>
      <c r="AW725" s="6"/>
      <c r="AX725" s="6"/>
      <c r="AY725" s="6"/>
      <c r="AZ725" s="64"/>
      <c r="BA725" s="6"/>
      <c r="BB725" s="6"/>
      <c r="BC725" s="65"/>
    </row>
    <row r="726" spans="1:55" ht="198" hidden="1" customHeight="1">
      <c r="A726" s="52" t="str">
        <f t="shared" ca="1" si="53"/>
        <v>Ok</v>
      </c>
      <c r="B726" s="53" t="str">
        <f t="shared" si="54"/>
        <v>Ok</v>
      </c>
      <c r="C726" s="53" t="str">
        <f t="shared" ca="1" si="55"/>
        <v>Ok</v>
      </c>
      <c r="D726" s="54">
        <f t="shared" si="56"/>
        <v>44705</v>
      </c>
      <c r="E726" s="196"/>
      <c r="F726" s="131">
        <v>2150</v>
      </c>
      <c r="G726" s="33" t="s">
        <v>3614</v>
      </c>
      <c r="H726" s="91" t="s">
        <v>57</v>
      </c>
      <c r="I726" s="19" t="s">
        <v>58</v>
      </c>
      <c r="J726" s="201" t="s">
        <v>59</v>
      </c>
      <c r="K726" s="6" t="s">
        <v>210</v>
      </c>
      <c r="L726" s="127" t="s">
        <v>4265</v>
      </c>
      <c r="M726" s="68"/>
      <c r="N726" s="10" t="s">
        <v>124</v>
      </c>
      <c r="O726" s="25" t="s">
        <v>3849</v>
      </c>
      <c r="P726" s="55" t="s">
        <v>88</v>
      </c>
      <c r="Q726" s="55" t="s">
        <v>835</v>
      </c>
      <c r="R726" s="86" t="s">
        <v>836</v>
      </c>
      <c r="S726" s="56">
        <v>44474</v>
      </c>
      <c r="T726" s="56">
        <v>44693</v>
      </c>
      <c r="U726" s="175" t="s">
        <v>66</v>
      </c>
      <c r="V726" s="197" t="s">
        <v>218</v>
      </c>
      <c r="W726" s="181"/>
      <c r="X726" s="147" t="s">
        <v>143</v>
      </c>
      <c r="Y726" s="147"/>
      <c r="Z726" s="147"/>
      <c r="AA726" s="89" t="s">
        <v>4304</v>
      </c>
      <c r="AB726" s="6">
        <v>44474</v>
      </c>
      <c r="AC726" s="6">
        <v>44705</v>
      </c>
      <c r="AD726" s="67" t="s">
        <v>70</v>
      </c>
      <c r="AE726" s="61"/>
      <c r="AF726" s="6"/>
      <c r="AG726" s="6"/>
      <c r="AH726" s="9"/>
      <c r="AI726" s="6"/>
      <c r="AJ726" s="63"/>
      <c r="AK726" s="63"/>
      <c r="AL726" s="62"/>
      <c r="AM726" s="62"/>
      <c r="AN726" s="62"/>
      <c r="AO726" s="62"/>
      <c r="AP726" s="62"/>
      <c r="AQ726" s="11"/>
      <c r="AR726" s="59"/>
      <c r="AS726" s="59"/>
      <c r="AT726" s="6"/>
      <c r="AU726" s="6"/>
      <c r="AV726" s="6"/>
      <c r="AW726" s="6"/>
      <c r="AX726" s="6"/>
      <c r="AY726" s="6"/>
      <c r="AZ726" s="64"/>
      <c r="BA726" s="6"/>
      <c r="BB726" s="6"/>
      <c r="BC726" s="65"/>
    </row>
    <row r="727" spans="1:55" ht="43.2" hidden="1">
      <c r="A727" s="52" t="str">
        <f t="shared" ca="1" si="53"/>
        <v>Ok</v>
      </c>
      <c r="B727" s="53" t="str">
        <f t="shared" si="54"/>
        <v>Ok</v>
      </c>
      <c r="C727" s="53" t="str">
        <f t="shared" ca="1" si="55"/>
        <v>Ok</v>
      </c>
      <c r="D727" s="54">
        <f t="shared" si="56"/>
        <v>44131</v>
      </c>
      <c r="E727" s="196"/>
      <c r="F727" s="130">
        <v>1551</v>
      </c>
      <c r="G727" s="32" t="s">
        <v>2543</v>
      </c>
      <c r="H727" s="91" t="s">
        <v>57</v>
      </c>
      <c r="I727" s="5" t="s">
        <v>58</v>
      </c>
      <c r="J727" s="2" t="s">
        <v>59</v>
      </c>
      <c r="K727" s="6" t="s">
        <v>545</v>
      </c>
      <c r="L727" s="79" t="s">
        <v>2544</v>
      </c>
      <c r="M727" s="66"/>
      <c r="N727" s="10" t="s">
        <v>124</v>
      </c>
      <c r="O727" s="25" t="s">
        <v>2545</v>
      </c>
      <c r="P727" s="55" t="s">
        <v>88</v>
      </c>
      <c r="Q727" s="55" t="s">
        <v>2546</v>
      </c>
      <c r="R727" s="86" t="s">
        <v>2547</v>
      </c>
      <c r="S727" s="56">
        <v>43973</v>
      </c>
      <c r="T727" s="56">
        <v>44131</v>
      </c>
      <c r="U727" s="174" t="s">
        <v>66</v>
      </c>
      <c r="V727" s="178" t="s">
        <v>67</v>
      </c>
      <c r="W727" s="180"/>
      <c r="X727" s="146" t="s">
        <v>143</v>
      </c>
      <c r="Y727" s="146"/>
      <c r="Z727" s="146"/>
      <c r="AA727" s="88" t="s">
        <v>2548</v>
      </c>
      <c r="AB727" s="6">
        <v>43979</v>
      </c>
      <c r="AC727" s="6">
        <v>44131</v>
      </c>
      <c r="AD727" s="6" t="s">
        <v>70</v>
      </c>
      <c r="AE727" s="61"/>
      <c r="AF727" s="6"/>
      <c r="AG727" s="6"/>
      <c r="AH727" s="9"/>
      <c r="AI727" s="6"/>
      <c r="AJ727" s="63"/>
      <c r="AK727" s="63"/>
      <c r="AL727" s="62"/>
      <c r="AM727" s="62"/>
      <c r="AN727" s="62"/>
      <c r="AO727" s="62"/>
      <c r="AP727" s="62"/>
      <c r="AQ727" s="11"/>
      <c r="AR727" s="59"/>
      <c r="AS727" s="59"/>
      <c r="AT727" s="6"/>
      <c r="AU727" s="6"/>
      <c r="AV727" s="6"/>
      <c r="AW727" s="6"/>
      <c r="AX727" s="6"/>
      <c r="AY727" s="6"/>
      <c r="AZ727" s="64"/>
      <c r="BA727" s="6"/>
      <c r="BB727" s="6"/>
      <c r="BC727" s="65"/>
    </row>
    <row r="728" spans="1:55" ht="28.8" hidden="1">
      <c r="A728" s="52" t="str">
        <f t="shared" ca="1" si="53"/>
        <v>Ok</v>
      </c>
      <c r="B728" s="53" t="str">
        <f t="shared" si="54"/>
        <v>Ok</v>
      </c>
      <c r="C728" s="53" t="str">
        <f t="shared" ca="1" si="55"/>
        <v>Ok</v>
      </c>
      <c r="D728" s="54">
        <f t="shared" si="56"/>
        <v>44131</v>
      </c>
      <c r="E728" s="196"/>
      <c r="F728" s="130">
        <v>1627</v>
      </c>
      <c r="G728" s="32" t="s">
        <v>2659</v>
      </c>
      <c r="H728" s="91" t="s">
        <v>57</v>
      </c>
      <c r="I728" s="5" t="s">
        <v>83</v>
      </c>
      <c r="J728" s="2" t="s">
        <v>84</v>
      </c>
      <c r="K728" s="6" t="s">
        <v>74</v>
      </c>
      <c r="L728" s="79" t="s">
        <v>2660</v>
      </c>
      <c r="M728" s="66"/>
      <c r="N728" s="10" t="s">
        <v>124</v>
      </c>
      <c r="O728" s="25" t="s">
        <v>87</v>
      </c>
      <c r="P728" s="55" t="s">
        <v>88</v>
      </c>
      <c r="Q728" s="55" t="s">
        <v>87</v>
      </c>
      <c r="R728" s="86" t="s">
        <v>2151</v>
      </c>
      <c r="S728" s="56">
        <v>44041</v>
      </c>
      <c r="T728" s="56">
        <v>44130</v>
      </c>
      <c r="U728" s="58" t="s">
        <v>66</v>
      </c>
      <c r="V728" s="178" t="s">
        <v>91</v>
      </c>
      <c r="W728" s="180" t="s">
        <v>92</v>
      </c>
      <c r="X728" s="146" t="s">
        <v>143</v>
      </c>
      <c r="Y728" s="146" t="s">
        <v>80</v>
      </c>
      <c r="Z728" s="146"/>
      <c r="AA728" s="88" t="s">
        <v>2661</v>
      </c>
      <c r="AB728" s="6">
        <v>44042</v>
      </c>
      <c r="AC728" s="6">
        <v>44131</v>
      </c>
      <c r="AD728" s="6" t="s">
        <v>70</v>
      </c>
      <c r="AE728" s="61"/>
      <c r="AF728" s="6"/>
      <c r="AG728" s="6"/>
      <c r="AH728" s="9"/>
      <c r="AI728" s="6"/>
      <c r="AJ728" s="63"/>
      <c r="AK728" s="63"/>
      <c r="AL728" s="62"/>
      <c r="AM728" s="62"/>
      <c r="AN728" s="62"/>
      <c r="AO728" s="62"/>
      <c r="AP728" s="62"/>
      <c r="AQ728" s="11"/>
      <c r="AR728" s="59"/>
      <c r="AS728" s="59"/>
      <c r="AT728" s="6"/>
      <c r="AU728" s="6"/>
      <c r="AV728" s="6"/>
      <c r="AW728" s="6"/>
      <c r="AX728" s="6"/>
      <c r="AY728" s="6"/>
      <c r="AZ728" s="64"/>
      <c r="BA728" s="6"/>
      <c r="BB728" s="6"/>
      <c r="BC728" s="65"/>
    </row>
    <row r="729" spans="1:55" ht="57.6" hidden="1">
      <c r="A729" s="52" t="str">
        <f t="shared" ca="1" si="53"/>
        <v>Ok</v>
      </c>
      <c r="B729" s="53" t="str">
        <f t="shared" si="54"/>
        <v>Ok</v>
      </c>
      <c r="C729" s="53" t="str">
        <f t="shared" ca="1" si="55"/>
        <v>Ok</v>
      </c>
      <c r="D729" s="54">
        <f t="shared" si="56"/>
        <v>44484</v>
      </c>
      <c r="E729" s="196"/>
      <c r="F729" s="131">
        <v>2153</v>
      </c>
      <c r="G729" s="33" t="s">
        <v>3624</v>
      </c>
      <c r="H729" s="91" t="s">
        <v>57</v>
      </c>
      <c r="I729" s="19" t="s">
        <v>267</v>
      </c>
      <c r="J729" s="201" t="s">
        <v>122</v>
      </c>
      <c r="K729" s="6" t="s">
        <v>74</v>
      </c>
      <c r="L729" s="127" t="s">
        <v>3625</v>
      </c>
      <c r="M729" s="127"/>
      <c r="N729" s="10" t="s">
        <v>124</v>
      </c>
      <c r="O729" s="25" t="s">
        <v>3621</v>
      </c>
      <c r="P729" s="55" t="s">
        <v>165</v>
      </c>
      <c r="Q729" s="55" t="s">
        <v>3626</v>
      </c>
      <c r="R729" s="86" t="s">
        <v>3627</v>
      </c>
      <c r="S729" s="56">
        <v>44476</v>
      </c>
      <c r="T729" s="56">
        <v>44476</v>
      </c>
      <c r="U729" s="175" t="s">
        <v>66</v>
      </c>
      <c r="V729" s="197" t="s">
        <v>218</v>
      </c>
      <c r="W729" s="181"/>
      <c r="X729" s="147" t="s">
        <v>143</v>
      </c>
      <c r="Y729" s="147"/>
      <c r="Z729" s="147"/>
      <c r="AA729" s="89" t="s">
        <v>3628</v>
      </c>
      <c r="AB729" s="6">
        <v>44476</v>
      </c>
      <c r="AC729" s="6">
        <v>44484</v>
      </c>
      <c r="AD729" s="6" t="s">
        <v>70</v>
      </c>
      <c r="AE729" s="61"/>
      <c r="AF729" s="39"/>
      <c r="AG729" s="39"/>
      <c r="AH729" s="39"/>
      <c r="AI729" s="39"/>
      <c r="AJ729" s="39"/>
      <c r="AK729" s="39"/>
      <c r="AL729" s="39"/>
      <c r="AM729" s="39"/>
      <c r="AN729" s="39"/>
      <c r="AO729" s="39"/>
      <c r="AP729" s="39"/>
      <c r="AQ729" s="39"/>
      <c r="AR729" s="39"/>
      <c r="AS729" s="39"/>
      <c r="AT729" s="39"/>
      <c r="AU729" s="39"/>
      <c r="AV729" s="39"/>
      <c r="AW729" s="39"/>
      <c r="AX729" s="39"/>
      <c r="AY729" s="39"/>
      <c r="AZ729" s="39"/>
      <c r="BA729" s="39"/>
      <c r="BB729" s="39"/>
      <c r="BC729" s="39"/>
    </row>
    <row r="730" spans="1:55" ht="28.8" hidden="1">
      <c r="A730" s="52" t="str">
        <f t="shared" ca="1" si="53"/>
        <v>Ok</v>
      </c>
      <c r="B730" s="53" t="str">
        <f t="shared" si="54"/>
        <v>Ok</v>
      </c>
      <c r="C730" s="53" t="str">
        <f t="shared" ca="1" si="55"/>
        <v>Ok</v>
      </c>
      <c r="D730" s="54">
        <f t="shared" si="56"/>
        <v>44484</v>
      </c>
      <c r="E730" s="196"/>
      <c r="F730" s="131">
        <v>2154</v>
      </c>
      <c r="G730" s="33" t="s">
        <v>3629</v>
      </c>
      <c r="H730" s="91" t="s">
        <v>57</v>
      </c>
      <c r="I730" s="19" t="s">
        <v>961</v>
      </c>
      <c r="J730" s="201" t="s">
        <v>183</v>
      </c>
      <c r="K730" s="6" t="s">
        <v>105</v>
      </c>
      <c r="L730" s="127" t="s">
        <v>3630</v>
      </c>
      <c r="M730" s="127"/>
      <c r="N730" s="10" t="s">
        <v>124</v>
      </c>
      <c r="O730" s="25" t="s">
        <v>3621</v>
      </c>
      <c r="P730" s="55" t="s">
        <v>165</v>
      </c>
      <c r="Q730" s="55" t="s">
        <v>3631</v>
      </c>
      <c r="R730" s="86" t="s">
        <v>3632</v>
      </c>
      <c r="S730" s="56">
        <v>44476</v>
      </c>
      <c r="T730" s="56">
        <v>44476</v>
      </c>
      <c r="U730" s="175" t="s">
        <v>66</v>
      </c>
      <c r="V730" s="197" t="s">
        <v>218</v>
      </c>
      <c r="W730" s="181"/>
      <c r="X730" s="147" t="s">
        <v>143</v>
      </c>
      <c r="Y730" s="147"/>
      <c r="Z730" s="147"/>
      <c r="AA730" s="89" t="s">
        <v>3633</v>
      </c>
      <c r="AB730" s="6">
        <v>44476</v>
      </c>
      <c r="AC730" s="6">
        <v>44484</v>
      </c>
      <c r="AD730" s="6" t="s">
        <v>70</v>
      </c>
      <c r="AE730" s="61"/>
      <c r="AF730" s="39"/>
      <c r="AG730" s="39"/>
      <c r="AH730" s="39"/>
      <c r="AI730" s="39"/>
      <c r="AJ730" s="39"/>
      <c r="AK730" s="39"/>
      <c r="AL730" s="39"/>
      <c r="AM730" s="39"/>
      <c r="AN730" s="39"/>
      <c r="AO730" s="39"/>
      <c r="AP730" s="39"/>
      <c r="AQ730" s="39"/>
      <c r="AR730" s="39"/>
      <c r="AS730" s="39"/>
      <c r="AT730" s="39"/>
      <c r="AU730" s="39"/>
      <c r="AV730" s="39"/>
      <c r="AW730" s="39"/>
      <c r="AX730" s="39"/>
      <c r="AY730" s="39"/>
      <c r="AZ730" s="39"/>
      <c r="BA730" s="39"/>
      <c r="BB730" s="39"/>
      <c r="BC730" s="39"/>
    </row>
    <row r="731" spans="1:55" ht="43.2" hidden="1">
      <c r="A731" s="52" t="str">
        <f t="shared" ca="1" si="53"/>
        <v>Ok</v>
      </c>
      <c r="B731" s="53" t="str">
        <f t="shared" si="54"/>
        <v>Ok</v>
      </c>
      <c r="C731" s="53" t="str">
        <f t="shared" ca="1" si="55"/>
        <v>Ok</v>
      </c>
      <c r="D731" s="54">
        <f t="shared" si="56"/>
        <v>44484</v>
      </c>
      <c r="E731" s="196"/>
      <c r="F731" s="131">
        <v>2156</v>
      </c>
      <c r="G731" s="33" t="s">
        <v>3634</v>
      </c>
      <c r="H731" s="91" t="s">
        <v>57</v>
      </c>
      <c r="I731" s="229" t="s">
        <v>324</v>
      </c>
      <c r="J731" s="201" t="s">
        <v>325</v>
      </c>
      <c r="K731" s="6" t="s">
        <v>74</v>
      </c>
      <c r="L731" s="127" t="s">
        <v>3635</v>
      </c>
      <c r="M731" s="127"/>
      <c r="N731" s="10" t="s">
        <v>124</v>
      </c>
      <c r="O731" s="25" t="s">
        <v>3621</v>
      </c>
      <c r="P731" s="55" t="s">
        <v>165</v>
      </c>
      <c r="Q731" s="55" t="s">
        <v>613</v>
      </c>
      <c r="R731" s="86" t="s">
        <v>3636</v>
      </c>
      <c r="S731" s="56">
        <v>44476</v>
      </c>
      <c r="T731" s="56">
        <v>44476</v>
      </c>
      <c r="U731" s="175" t="s">
        <v>66</v>
      </c>
      <c r="V731" s="197" t="s">
        <v>218</v>
      </c>
      <c r="W731" s="181"/>
      <c r="X731" s="147" t="s">
        <v>143</v>
      </c>
      <c r="Y731" s="147"/>
      <c r="Z731" s="147"/>
      <c r="AA731" s="89" t="s">
        <v>3637</v>
      </c>
      <c r="AB731" s="6">
        <v>44476</v>
      </c>
      <c r="AC731" s="6">
        <v>44484</v>
      </c>
      <c r="AD731" s="6" t="s">
        <v>70</v>
      </c>
      <c r="AE731" s="61"/>
      <c r="AF731" s="39"/>
      <c r="AG731" s="39"/>
      <c r="AH731" s="39"/>
      <c r="AI731" s="39"/>
      <c r="AJ731" s="39"/>
      <c r="AK731" s="39"/>
      <c r="AL731" s="39"/>
      <c r="AM731" s="39"/>
      <c r="AN731" s="39"/>
      <c r="AO731" s="39"/>
      <c r="AP731" s="39"/>
      <c r="AQ731" s="39"/>
      <c r="AR731" s="39"/>
      <c r="AS731" s="39"/>
      <c r="AT731" s="39"/>
      <c r="AU731" s="39"/>
      <c r="AV731" s="39"/>
      <c r="AW731" s="39"/>
      <c r="AX731" s="39"/>
      <c r="AY731" s="39"/>
      <c r="AZ731" s="39"/>
      <c r="BA731" s="39"/>
      <c r="BB731" s="39"/>
      <c r="BC731" s="39"/>
    </row>
    <row r="732" spans="1:55" ht="28.8" hidden="1">
      <c r="A732" s="52" t="str">
        <f t="shared" ca="1" si="53"/>
        <v>Ok</v>
      </c>
      <c r="B732" s="53" t="str">
        <f t="shared" si="54"/>
        <v>Ok</v>
      </c>
      <c r="C732" s="53" t="str">
        <f t="shared" ca="1" si="55"/>
        <v>Ok</v>
      </c>
      <c r="D732" s="54">
        <f t="shared" si="56"/>
        <v>44484</v>
      </c>
      <c r="E732" s="196"/>
      <c r="F732" s="131">
        <v>2157</v>
      </c>
      <c r="G732" s="33" t="s">
        <v>3638</v>
      </c>
      <c r="H732" s="91" t="s">
        <v>57</v>
      </c>
      <c r="I732" s="19" t="s">
        <v>58</v>
      </c>
      <c r="J732" s="201" t="s">
        <v>59</v>
      </c>
      <c r="K732" s="6" t="s">
        <v>210</v>
      </c>
      <c r="L732" s="127" t="s">
        <v>3639</v>
      </c>
      <c r="M732" s="127"/>
      <c r="N732" s="10" t="s">
        <v>124</v>
      </c>
      <c r="O732" s="25" t="s">
        <v>3621</v>
      </c>
      <c r="P732" s="55" t="s">
        <v>165</v>
      </c>
      <c r="Q732" s="55" t="s">
        <v>3640</v>
      </c>
      <c r="R732" s="86" t="s">
        <v>3641</v>
      </c>
      <c r="S732" s="56">
        <v>44476</v>
      </c>
      <c r="T732" s="56">
        <v>44476</v>
      </c>
      <c r="U732" s="175" t="s">
        <v>66</v>
      </c>
      <c r="V732" s="197" t="s">
        <v>218</v>
      </c>
      <c r="W732" s="181"/>
      <c r="X732" s="147" t="s">
        <v>143</v>
      </c>
      <c r="Y732" s="147"/>
      <c r="Z732" s="147"/>
      <c r="AA732" s="89" t="s">
        <v>3642</v>
      </c>
      <c r="AB732" s="6">
        <v>44476</v>
      </c>
      <c r="AC732" s="6">
        <v>44484</v>
      </c>
      <c r="AD732" s="6" t="s">
        <v>70</v>
      </c>
      <c r="AE732" s="61"/>
      <c r="AF732" s="39"/>
      <c r="AG732" s="39"/>
      <c r="AH732" s="39"/>
      <c r="AI732" s="39"/>
      <c r="AJ732" s="39"/>
      <c r="AK732" s="39"/>
      <c r="AL732" s="39"/>
      <c r="AM732" s="39"/>
      <c r="AN732" s="39"/>
      <c r="AO732" s="39"/>
      <c r="AP732" s="39"/>
      <c r="AQ732" s="39"/>
      <c r="AR732" s="39"/>
      <c r="AS732" s="39"/>
      <c r="AT732" s="39"/>
      <c r="AU732" s="39"/>
      <c r="AV732" s="39"/>
      <c r="AW732" s="39"/>
      <c r="AX732" s="39"/>
      <c r="AY732" s="39"/>
      <c r="AZ732" s="39"/>
      <c r="BA732" s="39"/>
      <c r="BB732" s="39"/>
      <c r="BC732" s="39"/>
    </row>
    <row r="733" spans="1:55" ht="28.8" hidden="1">
      <c r="A733" s="52" t="str">
        <f t="shared" ca="1" si="53"/>
        <v>Ok</v>
      </c>
      <c r="B733" s="53" t="str">
        <f t="shared" si="54"/>
        <v>Ok</v>
      </c>
      <c r="C733" s="53" t="str">
        <f t="shared" ca="1" si="55"/>
        <v>Ok</v>
      </c>
      <c r="D733" s="54">
        <f t="shared" si="56"/>
        <v>44484</v>
      </c>
      <c r="E733" s="196"/>
      <c r="F733" s="131">
        <v>2159</v>
      </c>
      <c r="G733" s="33" t="s">
        <v>3643</v>
      </c>
      <c r="H733" s="91" t="s">
        <v>57</v>
      </c>
      <c r="I733" s="5" t="s">
        <v>137</v>
      </c>
      <c r="J733" s="201" t="s">
        <v>137</v>
      </c>
      <c r="K733" s="6" t="s">
        <v>74</v>
      </c>
      <c r="L733" s="127" t="s">
        <v>3644</v>
      </c>
      <c r="M733" s="127"/>
      <c r="N733" s="10" t="s">
        <v>124</v>
      </c>
      <c r="O733" s="25" t="s">
        <v>374</v>
      </c>
      <c r="P733" s="55" t="s">
        <v>165</v>
      </c>
      <c r="Q733" s="55" t="s">
        <v>3645</v>
      </c>
      <c r="R733" s="86" t="s">
        <v>3646</v>
      </c>
      <c r="S733" s="56">
        <v>44477</v>
      </c>
      <c r="T733" s="56">
        <v>44484</v>
      </c>
      <c r="U733" s="175" t="s">
        <v>66</v>
      </c>
      <c r="V733" s="197" t="s">
        <v>218</v>
      </c>
      <c r="W733" s="181"/>
      <c r="X733" s="147" t="s">
        <v>143</v>
      </c>
      <c r="Y733" s="147"/>
      <c r="Z733" s="147"/>
      <c r="AA733" s="89" t="s">
        <v>3647</v>
      </c>
      <c r="AB733" s="6">
        <v>44477</v>
      </c>
      <c r="AC733" s="6">
        <v>44484</v>
      </c>
      <c r="AD733" s="6" t="s">
        <v>70</v>
      </c>
      <c r="AE733" s="61"/>
      <c r="AF733" s="39"/>
      <c r="AG733" s="39"/>
      <c r="AH733" s="39"/>
      <c r="AI733" s="39"/>
      <c r="AJ733" s="39"/>
      <c r="AK733" s="39"/>
      <c r="AL733" s="39"/>
      <c r="AM733" s="39"/>
      <c r="AN733" s="39"/>
      <c r="AO733" s="39"/>
      <c r="AP733" s="39"/>
      <c r="AQ733" s="39"/>
      <c r="AR733" s="39"/>
      <c r="AS733" s="39"/>
      <c r="AT733" s="39"/>
      <c r="AU733" s="39"/>
      <c r="AV733" s="39"/>
      <c r="AW733" s="39"/>
      <c r="AX733" s="39"/>
      <c r="AY733" s="39"/>
      <c r="AZ733" s="39"/>
      <c r="BA733" s="39"/>
      <c r="BB733" s="39"/>
      <c r="BC733" s="39"/>
    </row>
    <row r="734" spans="1:55" ht="57.6" hidden="1">
      <c r="A734" s="52" t="str">
        <f t="shared" ca="1" si="53"/>
        <v>Ok</v>
      </c>
      <c r="B734" s="53" t="str">
        <f t="shared" si="54"/>
        <v>Ok</v>
      </c>
      <c r="C734" s="53" t="str">
        <f t="shared" ca="1" si="55"/>
        <v>Ok</v>
      </c>
      <c r="D734" s="54">
        <f t="shared" si="56"/>
        <v>44484</v>
      </c>
      <c r="E734" s="196"/>
      <c r="F734" s="131">
        <v>2160</v>
      </c>
      <c r="G734" s="33" t="s">
        <v>3648</v>
      </c>
      <c r="H734" s="91" t="s">
        <v>57</v>
      </c>
      <c r="I734" s="19" t="s">
        <v>58</v>
      </c>
      <c r="J734" s="201" t="s">
        <v>59</v>
      </c>
      <c r="K734" s="6" t="s">
        <v>105</v>
      </c>
      <c r="L734" s="127" t="s">
        <v>3649</v>
      </c>
      <c r="M734" s="127"/>
      <c r="N734" s="10" t="s">
        <v>124</v>
      </c>
      <c r="O734" s="25" t="s">
        <v>97</v>
      </c>
      <c r="P734" s="55" t="s">
        <v>97</v>
      </c>
      <c r="Q734" s="55" t="s">
        <v>3650</v>
      </c>
      <c r="R734" s="86" t="s">
        <v>3651</v>
      </c>
      <c r="S734" s="56">
        <v>44480</v>
      </c>
      <c r="T734" s="56">
        <v>44484</v>
      </c>
      <c r="U734" s="175" t="s">
        <v>66</v>
      </c>
      <c r="V734" s="197" t="s">
        <v>218</v>
      </c>
      <c r="W734" s="181"/>
      <c r="X734" s="147" t="s">
        <v>143</v>
      </c>
      <c r="Y734" s="147"/>
      <c r="Z734" s="147"/>
      <c r="AA734" s="89" t="s">
        <v>3652</v>
      </c>
      <c r="AB734" s="6">
        <v>44480</v>
      </c>
      <c r="AC734" s="6">
        <v>44484</v>
      </c>
      <c r="AD734" s="6" t="s">
        <v>70</v>
      </c>
      <c r="AE734" s="61"/>
      <c r="AF734" s="39"/>
      <c r="AG734" s="39"/>
      <c r="AH734" s="39"/>
      <c r="AI734" s="39"/>
      <c r="AJ734" s="39"/>
      <c r="AK734" s="39"/>
      <c r="AL734" s="39"/>
      <c r="AM734" s="39"/>
      <c r="AN734" s="39"/>
      <c r="AO734" s="39"/>
      <c r="AP734" s="39"/>
      <c r="AQ734" s="39"/>
      <c r="AR734" s="39"/>
      <c r="AS734" s="39"/>
      <c r="AT734" s="39"/>
      <c r="AU734" s="39"/>
      <c r="AV734" s="39"/>
      <c r="AW734" s="39"/>
      <c r="AX734" s="39"/>
      <c r="AY734" s="39"/>
      <c r="AZ734" s="39"/>
      <c r="BA734" s="39"/>
      <c r="BB734" s="39"/>
      <c r="BC734" s="39"/>
    </row>
    <row r="735" spans="1:55" ht="28.8" hidden="1">
      <c r="A735" s="52" t="str">
        <f t="shared" ca="1" si="53"/>
        <v>Ok</v>
      </c>
      <c r="B735" s="53" t="str">
        <f t="shared" si="54"/>
        <v>Ok</v>
      </c>
      <c r="C735" s="53" t="str">
        <f t="shared" ca="1" si="55"/>
        <v>Ok</v>
      </c>
      <c r="D735" s="54">
        <f t="shared" si="56"/>
        <v>44484</v>
      </c>
      <c r="E735" s="196"/>
      <c r="F735" s="131">
        <v>2161</v>
      </c>
      <c r="G735" s="33" t="s">
        <v>3653</v>
      </c>
      <c r="H735" s="91" t="s">
        <v>57</v>
      </c>
      <c r="I735" s="5" t="s">
        <v>137</v>
      </c>
      <c r="J735" s="201" t="s">
        <v>137</v>
      </c>
      <c r="K735" s="6" t="s">
        <v>74</v>
      </c>
      <c r="L735" s="127" t="s">
        <v>3654</v>
      </c>
      <c r="M735" s="127"/>
      <c r="N735" s="10" t="s">
        <v>124</v>
      </c>
      <c r="O735" s="25" t="s">
        <v>3655</v>
      </c>
      <c r="P735" s="55" t="s">
        <v>939</v>
      </c>
      <c r="Q735" s="55" t="s">
        <v>3656</v>
      </c>
      <c r="R735" s="86" t="s">
        <v>3657</v>
      </c>
      <c r="S735" s="56">
        <v>44482</v>
      </c>
      <c r="T735" s="56">
        <v>44484</v>
      </c>
      <c r="U735" s="175" t="s">
        <v>66</v>
      </c>
      <c r="V735" s="197" t="s">
        <v>218</v>
      </c>
      <c r="W735" s="181"/>
      <c r="X735" s="147" t="s">
        <v>143</v>
      </c>
      <c r="Y735" s="147"/>
      <c r="Z735" s="147"/>
      <c r="AA735" s="89" t="s">
        <v>3658</v>
      </c>
      <c r="AB735" s="6">
        <v>44482</v>
      </c>
      <c r="AC735" s="6">
        <v>44484</v>
      </c>
      <c r="AD735" s="6" t="s">
        <v>70</v>
      </c>
      <c r="AE735" s="61"/>
      <c r="AF735" s="39"/>
      <c r="AG735" s="39"/>
      <c r="AH735" s="39"/>
      <c r="AI735" s="39"/>
      <c r="AJ735" s="39"/>
      <c r="AK735" s="39"/>
      <c r="AL735" s="39"/>
      <c r="AM735" s="39"/>
      <c r="AN735" s="39"/>
      <c r="AO735" s="39"/>
      <c r="AP735" s="39"/>
      <c r="AQ735" s="39"/>
      <c r="AR735" s="39"/>
      <c r="AS735" s="39"/>
      <c r="AT735" s="39"/>
      <c r="AU735" s="39"/>
      <c r="AV735" s="39"/>
      <c r="AW735" s="39"/>
      <c r="AX735" s="39"/>
      <c r="AY735" s="39"/>
      <c r="AZ735" s="39"/>
      <c r="BA735" s="39"/>
      <c r="BB735" s="39"/>
      <c r="BC735" s="39"/>
    </row>
    <row r="736" spans="1:55" ht="28.8" hidden="1">
      <c r="A736" s="52" t="str">
        <f t="shared" ca="1" si="53"/>
        <v>Ok</v>
      </c>
      <c r="B736" s="53" t="str">
        <f t="shared" si="54"/>
        <v>Ok</v>
      </c>
      <c r="C736" s="53" t="str">
        <f t="shared" ca="1" si="55"/>
        <v>Ok</v>
      </c>
      <c r="D736" s="54">
        <f t="shared" si="56"/>
        <v>44089</v>
      </c>
      <c r="E736" s="196"/>
      <c r="F736" s="130">
        <v>1569</v>
      </c>
      <c r="G736" s="32" t="s">
        <v>2581</v>
      </c>
      <c r="H736" s="91" t="s">
        <v>159</v>
      </c>
      <c r="I736" s="5" t="s">
        <v>1149</v>
      </c>
      <c r="J736" s="2" t="s">
        <v>1150</v>
      </c>
      <c r="K736" s="6" t="s">
        <v>74</v>
      </c>
      <c r="L736" s="79" t="s">
        <v>2582</v>
      </c>
      <c r="M736" s="66"/>
      <c r="N736" s="10" t="s">
        <v>63</v>
      </c>
      <c r="O736" s="25" t="s">
        <v>2583</v>
      </c>
      <c r="P736" s="55" t="s">
        <v>88</v>
      </c>
      <c r="Q736" s="55" t="s">
        <v>2584</v>
      </c>
      <c r="R736" s="86" t="s">
        <v>2585</v>
      </c>
      <c r="S736" s="56">
        <v>43996</v>
      </c>
      <c r="T736" s="56">
        <v>44089</v>
      </c>
      <c r="U736" s="174" t="s">
        <v>66</v>
      </c>
      <c r="V736" s="178" t="s">
        <v>67</v>
      </c>
      <c r="W736" s="180"/>
      <c r="X736" s="146" t="s">
        <v>2586</v>
      </c>
      <c r="Y736" s="146"/>
      <c r="Z736" s="146"/>
      <c r="AA736" s="88" t="s">
        <v>2587</v>
      </c>
      <c r="AB736" s="6">
        <v>44000</v>
      </c>
      <c r="AC736" s="6">
        <v>44089</v>
      </c>
      <c r="AD736" s="379" t="s">
        <v>70</v>
      </c>
      <c r="AE736" s="61"/>
      <c r="AF736" s="6"/>
      <c r="AG736" s="6"/>
      <c r="AH736" s="9"/>
      <c r="AI736" s="6"/>
      <c r="AJ736" s="63"/>
      <c r="AK736" s="63"/>
      <c r="AL736" s="62"/>
      <c r="AM736" s="62"/>
      <c r="AN736" s="62"/>
      <c r="AO736" s="62"/>
      <c r="AP736" s="62"/>
      <c r="AQ736" s="11"/>
      <c r="AR736" s="59"/>
      <c r="AS736" s="59"/>
      <c r="AT736" s="6"/>
      <c r="AU736" s="6"/>
      <c r="AV736" s="6"/>
      <c r="AW736" s="6"/>
      <c r="AX736" s="6"/>
      <c r="AY736" s="6"/>
      <c r="AZ736" s="64"/>
      <c r="BA736" s="6"/>
      <c r="BB736" s="6"/>
      <c r="BC736" s="65"/>
    </row>
    <row r="737" spans="1:55" ht="88.2" customHeight="1">
      <c r="A737" s="52" t="str">
        <f t="shared" ca="1" si="53"/>
        <v>Ok</v>
      </c>
      <c r="B737" s="53" t="str">
        <f t="shared" si="54"/>
        <v>Ok</v>
      </c>
      <c r="C737" s="53" t="str">
        <f t="shared" ca="1" si="55"/>
        <v>Ok</v>
      </c>
      <c r="D737" s="54">
        <f t="shared" si="56"/>
        <v>45726</v>
      </c>
      <c r="E737" s="196"/>
      <c r="F737" s="131">
        <v>2164</v>
      </c>
      <c r="G737" s="33" t="s">
        <v>3663</v>
      </c>
      <c r="H737" s="139" t="s">
        <v>57</v>
      </c>
      <c r="I737" s="19" t="s">
        <v>58</v>
      </c>
      <c r="J737" s="201" t="s">
        <v>59</v>
      </c>
      <c r="K737" s="67" t="s">
        <v>74</v>
      </c>
      <c r="L737" s="127" t="s">
        <v>6244</v>
      </c>
      <c r="M737" s="68"/>
      <c r="N737" s="140" t="s">
        <v>124</v>
      </c>
      <c r="O737" s="76" t="s">
        <v>3587</v>
      </c>
      <c r="P737" s="77" t="s">
        <v>65</v>
      </c>
      <c r="Q737" s="77" t="s">
        <v>3664</v>
      </c>
      <c r="R737" s="204" t="s">
        <v>3665</v>
      </c>
      <c r="S737" s="69">
        <v>44483</v>
      </c>
      <c r="T737" s="461">
        <v>45719</v>
      </c>
      <c r="U737" s="462" t="s">
        <v>295</v>
      </c>
      <c r="V737" s="463" t="s">
        <v>218</v>
      </c>
      <c r="W737" s="464"/>
      <c r="X737" s="465"/>
      <c r="Y737" s="465"/>
      <c r="Z737" s="465"/>
      <c r="AA737" s="466" t="s">
        <v>8785</v>
      </c>
      <c r="AB737" s="67">
        <v>44483</v>
      </c>
      <c r="AC737" s="67">
        <v>45726</v>
      </c>
      <c r="AD737" s="67" t="s">
        <v>112</v>
      </c>
      <c r="AE737" s="71" t="s">
        <v>215</v>
      </c>
      <c r="AF737" s="67" t="s">
        <v>5607</v>
      </c>
      <c r="AG737" s="67" t="s">
        <v>114</v>
      </c>
      <c r="AH737" s="67" t="s">
        <v>114</v>
      </c>
      <c r="AI737" s="67">
        <v>45019</v>
      </c>
      <c r="AJ737" s="73" t="s">
        <v>114</v>
      </c>
      <c r="AK737" s="73" t="s">
        <v>5608</v>
      </c>
      <c r="AL737" s="72">
        <v>45086</v>
      </c>
      <c r="AM737" s="72" t="s">
        <v>117</v>
      </c>
      <c r="AN737" s="72" t="s">
        <v>117</v>
      </c>
      <c r="AO737" s="72">
        <v>45097</v>
      </c>
      <c r="AP737" s="72" t="s">
        <v>117</v>
      </c>
      <c r="AQ737" s="420" t="s">
        <v>5609</v>
      </c>
      <c r="AR737" s="70">
        <v>45107</v>
      </c>
      <c r="AS737" s="70">
        <v>45174</v>
      </c>
      <c r="AT737" s="72" t="s">
        <v>117</v>
      </c>
      <c r="AU737" s="72" t="s">
        <v>117</v>
      </c>
      <c r="AV737" s="67">
        <v>45239</v>
      </c>
      <c r="AW737" s="67">
        <v>45245</v>
      </c>
      <c r="AX737" s="67" t="s">
        <v>117</v>
      </c>
      <c r="AY737" s="67">
        <v>45259</v>
      </c>
      <c r="AZ737" s="74">
        <v>45265</v>
      </c>
      <c r="BA737" s="423">
        <v>2000000.23</v>
      </c>
      <c r="BB737" s="423">
        <f>+BA737</f>
        <v>2000000.23</v>
      </c>
      <c r="BC737" s="424">
        <v>0</v>
      </c>
    </row>
    <row r="738" spans="1:55" ht="28.8" hidden="1">
      <c r="A738" s="52" t="str">
        <f t="shared" ca="1" si="53"/>
        <v>Ok</v>
      </c>
      <c r="B738" s="53" t="str">
        <f t="shared" si="54"/>
        <v>Ok</v>
      </c>
      <c r="C738" s="53" t="str">
        <f t="shared" ca="1" si="55"/>
        <v>Ok</v>
      </c>
      <c r="D738" s="54">
        <f t="shared" si="56"/>
        <v>44495</v>
      </c>
      <c r="E738" s="196"/>
      <c r="F738" s="131">
        <v>2166</v>
      </c>
      <c r="G738" s="33" t="s">
        <v>3666</v>
      </c>
      <c r="H738" s="91" t="s">
        <v>57</v>
      </c>
      <c r="I738" s="19" t="s">
        <v>58</v>
      </c>
      <c r="J738" s="201" t="s">
        <v>59</v>
      </c>
      <c r="K738" s="6" t="s">
        <v>210</v>
      </c>
      <c r="L738" s="127" t="s">
        <v>3667</v>
      </c>
      <c r="M738" s="68"/>
      <c r="N738" s="10" t="s">
        <v>124</v>
      </c>
      <c r="O738" s="25" t="s">
        <v>97</v>
      </c>
      <c r="P738" s="55" t="s">
        <v>97</v>
      </c>
      <c r="Q738" s="55" t="s">
        <v>3668</v>
      </c>
      <c r="R738" s="86" t="s">
        <v>3669</v>
      </c>
      <c r="S738" s="56">
        <v>44483</v>
      </c>
      <c r="T738" s="56">
        <v>44491</v>
      </c>
      <c r="U738" s="175" t="s">
        <v>66</v>
      </c>
      <c r="V738" s="197" t="s">
        <v>218</v>
      </c>
      <c r="W738" s="181"/>
      <c r="X738" s="147" t="s">
        <v>143</v>
      </c>
      <c r="Y738" s="147"/>
      <c r="Z738" s="147"/>
      <c r="AA738" s="89" t="s">
        <v>3670</v>
      </c>
      <c r="AB738" s="6">
        <v>44483</v>
      </c>
      <c r="AC738" s="6">
        <v>44495</v>
      </c>
      <c r="AD738" s="67" t="s">
        <v>70</v>
      </c>
      <c r="AE738" s="71"/>
      <c r="AF738" s="67"/>
      <c r="AG738" s="67"/>
      <c r="AH738" s="128"/>
      <c r="AI738" s="67"/>
      <c r="AJ738" s="73"/>
      <c r="AK738" s="73"/>
      <c r="AL738" s="72"/>
      <c r="AM738" s="72"/>
      <c r="AN738" s="72"/>
      <c r="AO738" s="72"/>
      <c r="AP738" s="72"/>
      <c r="AQ738" s="12"/>
      <c r="AR738" s="70"/>
      <c r="AS738" s="70"/>
      <c r="AT738" s="67"/>
      <c r="AU738" s="67"/>
      <c r="AV738" s="67"/>
      <c r="AW738" s="67"/>
      <c r="AX738" s="67"/>
      <c r="AY738" s="67"/>
      <c r="AZ738" s="74"/>
      <c r="BA738" s="67"/>
      <c r="BB738" s="67"/>
      <c r="BC738" s="75"/>
    </row>
    <row r="739" spans="1:55" ht="28.8" hidden="1">
      <c r="A739" s="52" t="str">
        <f t="shared" ca="1" si="53"/>
        <v>Ok</v>
      </c>
      <c r="B739" s="53" t="str">
        <f t="shared" si="54"/>
        <v>Ok</v>
      </c>
      <c r="C739" s="53" t="str">
        <f t="shared" ca="1" si="55"/>
        <v>Ok</v>
      </c>
      <c r="D739" s="54">
        <f t="shared" si="56"/>
        <v>44049</v>
      </c>
      <c r="E739" s="196"/>
      <c r="F739" s="130">
        <v>1634</v>
      </c>
      <c r="G739" s="32" t="s">
        <v>2668</v>
      </c>
      <c r="H739" s="91" t="s">
        <v>57</v>
      </c>
      <c r="I739" s="5" t="s">
        <v>83</v>
      </c>
      <c r="J739" s="2" t="s">
        <v>84</v>
      </c>
      <c r="K739" s="6" t="s">
        <v>162</v>
      </c>
      <c r="L739" s="79" t="s">
        <v>2669</v>
      </c>
      <c r="M739" s="66"/>
      <c r="N739" s="10" t="s">
        <v>124</v>
      </c>
      <c r="O739" s="25" t="s">
        <v>2322</v>
      </c>
      <c r="P739" s="55" t="s">
        <v>88</v>
      </c>
      <c r="Q739" s="55" t="s">
        <v>2323</v>
      </c>
      <c r="R739" s="86" t="s">
        <v>2324</v>
      </c>
      <c r="S739" s="56">
        <v>44044</v>
      </c>
      <c r="T739" s="56">
        <v>44049</v>
      </c>
      <c r="U739" s="174" t="s">
        <v>66</v>
      </c>
      <c r="V739" s="178" t="s">
        <v>91</v>
      </c>
      <c r="W739" s="180" t="s">
        <v>92</v>
      </c>
      <c r="X739" s="146" t="s">
        <v>143</v>
      </c>
      <c r="Y739" s="146" t="s">
        <v>80</v>
      </c>
      <c r="Z739" s="146"/>
      <c r="AA739" s="88" t="s">
        <v>2670</v>
      </c>
      <c r="AB739" s="6">
        <v>44049</v>
      </c>
      <c r="AC739" s="6">
        <v>44049</v>
      </c>
      <c r="AD739" s="6" t="s">
        <v>70</v>
      </c>
      <c r="AE739" s="61"/>
      <c r="AF739" s="6"/>
      <c r="AG739" s="6"/>
      <c r="AH739" s="9"/>
      <c r="AI739" s="6"/>
      <c r="AJ739" s="63"/>
      <c r="AK739" s="63"/>
      <c r="AL739" s="62"/>
      <c r="AM739" s="62"/>
      <c r="AN739" s="62"/>
      <c r="AO739" s="62"/>
      <c r="AP739" s="62"/>
      <c r="AQ739" s="11"/>
      <c r="AR739" s="59"/>
      <c r="AS739" s="59"/>
      <c r="AT739" s="6"/>
      <c r="AU739" s="6"/>
      <c r="AV739" s="6"/>
      <c r="AW739" s="6"/>
      <c r="AX739" s="6"/>
      <c r="AY739" s="6"/>
      <c r="AZ739" s="64"/>
      <c r="BA739" s="6"/>
      <c r="BB739" s="6"/>
      <c r="BC739" s="65"/>
    </row>
    <row r="740" spans="1:55" ht="86.4" hidden="1">
      <c r="A740" s="52" t="str">
        <f t="shared" ca="1" si="53"/>
        <v>Ok</v>
      </c>
      <c r="B740" s="53" t="str">
        <f t="shared" si="54"/>
        <v>Ok</v>
      </c>
      <c r="C740" s="53" t="str">
        <f t="shared" ca="1" si="55"/>
        <v>Ok</v>
      </c>
      <c r="D740" s="54">
        <f t="shared" si="56"/>
        <v>44505</v>
      </c>
      <c r="E740" s="196"/>
      <c r="F740" s="131">
        <v>2169</v>
      </c>
      <c r="G740" s="33" t="s">
        <v>3677</v>
      </c>
      <c r="H740" s="91" t="s">
        <v>57</v>
      </c>
      <c r="I740" s="19" t="s">
        <v>58</v>
      </c>
      <c r="J740" s="201" t="s">
        <v>59</v>
      </c>
      <c r="K740" s="6" t="s">
        <v>162</v>
      </c>
      <c r="L740" s="127" t="s">
        <v>3678</v>
      </c>
      <c r="M740" s="68"/>
      <c r="N740" s="10" t="s">
        <v>124</v>
      </c>
      <c r="O740" s="25" t="s">
        <v>3679</v>
      </c>
      <c r="P740" s="55" t="s">
        <v>65</v>
      </c>
      <c r="Q740" s="55" t="s">
        <v>3679</v>
      </c>
      <c r="R740" s="86" t="s">
        <v>3680</v>
      </c>
      <c r="S740" s="56">
        <v>44486</v>
      </c>
      <c r="T740" s="56">
        <v>44504</v>
      </c>
      <c r="U740" s="175" t="s">
        <v>66</v>
      </c>
      <c r="V740" s="197" t="s">
        <v>218</v>
      </c>
      <c r="W740" s="181"/>
      <c r="X740" s="147" t="s">
        <v>101</v>
      </c>
      <c r="Y740" s="147"/>
      <c r="Z740" s="147"/>
      <c r="AA740" s="89" t="s">
        <v>3681</v>
      </c>
      <c r="AB740" s="6">
        <v>44486</v>
      </c>
      <c r="AC740" s="6">
        <v>44505</v>
      </c>
      <c r="AD740" s="67" t="s">
        <v>70</v>
      </c>
      <c r="AE740" s="71"/>
      <c r="AF740" s="67"/>
      <c r="AG740" s="67"/>
      <c r="AH740" s="128"/>
      <c r="AI740" s="67"/>
      <c r="AJ740" s="73"/>
      <c r="AK740" s="73"/>
      <c r="AL740" s="72"/>
      <c r="AM740" s="72"/>
      <c r="AN740" s="72"/>
      <c r="AO740" s="72"/>
      <c r="AP740" s="72"/>
      <c r="AQ740" s="12"/>
      <c r="AR740" s="70"/>
      <c r="AS740" s="70"/>
      <c r="AT740" s="67"/>
      <c r="AU740" s="67"/>
      <c r="AV740" s="67"/>
      <c r="AW740" s="67"/>
      <c r="AX740" s="67"/>
      <c r="AY740" s="67"/>
      <c r="AZ740" s="74"/>
      <c r="BA740" s="67"/>
      <c r="BB740" s="67"/>
      <c r="BC740" s="75"/>
    </row>
    <row r="741" spans="1:55" ht="86.4" hidden="1">
      <c r="A741" s="52" t="str">
        <f t="shared" ca="1" si="53"/>
        <v>Ok</v>
      </c>
      <c r="B741" s="53" t="str">
        <f t="shared" si="54"/>
        <v>Ok</v>
      </c>
      <c r="C741" s="53" t="str">
        <f t="shared" ca="1" si="55"/>
        <v>Ok</v>
      </c>
      <c r="D741" s="54">
        <f t="shared" si="56"/>
        <v>44512</v>
      </c>
      <c r="E741" s="196"/>
      <c r="F741" s="131">
        <v>2170</v>
      </c>
      <c r="G741" s="33" t="s">
        <v>3682</v>
      </c>
      <c r="H741" s="91" t="s">
        <v>57</v>
      </c>
      <c r="I741" s="19" t="s">
        <v>436</v>
      </c>
      <c r="J741" s="201" t="s">
        <v>437</v>
      </c>
      <c r="K741" s="6" t="s">
        <v>105</v>
      </c>
      <c r="L741" s="127" t="s">
        <v>3683</v>
      </c>
      <c r="M741" s="68"/>
      <c r="N741" s="10" t="s">
        <v>63</v>
      </c>
      <c r="O741" s="25" t="s">
        <v>97</v>
      </c>
      <c r="P741" s="55" t="s">
        <v>97</v>
      </c>
      <c r="Q741" s="55" t="s">
        <v>3684</v>
      </c>
      <c r="R741" s="86" t="s">
        <v>3685</v>
      </c>
      <c r="S741" s="56">
        <v>44488</v>
      </c>
      <c r="T741" s="56">
        <v>44512</v>
      </c>
      <c r="U741" s="175" t="s">
        <v>66</v>
      </c>
      <c r="V741" s="197" t="s">
        <v>218</v>
      </c>
      <c r="W741" s="181"/>
      <c r="X741" s="147" t="s">
        <v>79</v>
      </c>
      <c r="Y741" s="147"/>
      <c r="Z741" s="147"/>
      <c r="AA741" s="89" t="s">
        <v>3686</v>
      </c>
      <c r="AB741" s="6">
        <v>44488</v>
      </c>
      <c r="AC741" s="6">
        <v>44512</v>
      </c>
      <c r="AD741" s="67" t="s">
        <v>70</v>
      </c>
      <c r="AE741" s="71"/>
      <c r="AF741" s="67"/>
      <c r="AG741" s="67"/>
      <c r="AH741" s="128"/>
      <c r="AI741" s="67"/>
      <c r="AJ741" s="73"/>
      <c r="AK741" s="73"/>
      <c r="AL741" s="72"/>
      <c r="AM741" s="72"/>
      <c r="AN741" s="72"/>
      <c r="AO741" s="72"/>
      <c r="AP741" s="72"/>
      <c r="AQ741" s="12"/>
      <c r="AR741" s="70"/>
      <c r="AS741" s="70"/>
      <c r="AT741" s="67"/>
      <c r="AU741" s="67"/>
      <c r="AV741" s="67"/>
      <c r="AW741" s="67"/>
      <c r="AX741" s="67"/>
      <c r="AY741" s="67"/>
      <c r="AZ741" s="74"/>
      <c r="BA741" s="67"/>
      <c r="BB741" s="67"/>
      <c r="BC741" s="75"/>
    </row>
    <row r="742" spans="1:55" ht="28.8" hidden="1">
      <c r="A742" s="52" t="str">
        <f t="shared" ca="1" si="53"/>
        <v>Ok</v>
      </c>
      <c r="B742" s="53" t="str">
        <f t="shared" si="54"/>
        <v>Ok</v>
      </c>
      <c r="C742" s="53" t="str">
        <f t="shared" ca="1" si="55"/>
        <v>Ok</v>
      </c>
      <c r="D742" s="54">
        <f t="shared" si="56"/>
        <v>44495</v>
      </c>
      <c r="E742" s="196"/>
      <c r="F742" s="131">
        <v>2174</v>
      </c>
      <c r="G742" s="33" t="s">
        <v>3687</v>
      </c>
      <c r="H742" s="91" t="s">
        <v>57</v>
      </c>
      <c r="I742" s="19" t="s">
        <v>83</v>
      </c>
      <c r="J742" s="201" t="s">
        <v>84</v>
      </c>
      <c r="K742" s="6" t="s">
        <v>105</v>
      </c>
      <c r="L742" s="127" t="s">
        <v>3688</v>
      </c>
      <c r="M742" s="68"/>
      <c r="N742" s="10" t="s">
        <v>124</v>
      </c>
      <c r="O742" s="25" t="s">
        <v>97</v>
      </c>
      <c r="P742" s="55" t="s">
        <v>97</v>
      </c>
      <c r="Q742" s="55" t="s">
        <v>3689</v>
      </c>
      <c r="R742" s="86" t="s">
        <v>3690</v>
      </c>
      <c r="S742" s="56">
        <v>44488</v>
      </c>
      <c r="T742" s="56">
        <v>44491</v>
      </c>
      <c r="U742" s="175" t="s">
        <v>66</v>
      </c>
      <c r="V742" s="197" t="s">
        <v>91</v>
      </c>
      <c r="W742" s="181" t="s">
        <v>92</v>
      </c>
      <c r="X742" s="147" t="s">
        <v>1056</v>
      </c>
      <c r="Y742" s="147"/>
      <c r="Z742" s="147"/>
      <c r="AA742" s="89" t="s">
        <v>3691</v>
      </c>
      <c r="AB742" s="6">
        <v>44488</v>
      </c>
      <c r="AC742" s="6">
        <v>44495</v>
      </c>
      <c r="AD742" s="67" t="s">
        <v>70</v>
      </c>
      <c r="AE742" s="71"/>
      <c r="AF742" s="67"/>
      <c r="AG742" s="67"/>
      <c r="AH742" s="128"/>
      <c r="AI742" s="67"/>
      <c r="AJ742" s="73"/>
      <c r="AK742" s="73"/>
      <c r="AL742" s="72"/>
      <c r="AM742" s="72"/>
      <c r="AN742" s="72"/>
      <c r="AO742" s="72"/>
      <c r="AP742" s="72"/>
      <c r="AQ742" s="12"/>
      <c r="AR742" s="70"/>
      <c r="AS742" s="70"/>
      <c r="AT742" s="67"/>
      <c r="AU742" s="67"/>
      <c r="AV742" s="67"/>
      <c r="AW742" s="67"/>
      <c r="AX742" s="67"/>
      <c r="AY742" s="67"/>
      <c r="AZ742" s="74"/>
      <c r="BA742" s="67"/>
      <c r="BB742" s="67"/>
      <c r="BC742" s="75"/>
    </row>
    <row r="743" spans="1:55" ht="57.6" hidden="1">
      <c r="A743" s="52" t="str">
        <f t="shared" ca="1" si="53"/>
        <v>Ok</v>
      </c>
      <c r="B743" s="53" t="str">
        <f t="shared" si="54"/>
        <v>Ok</v>
      </c>
      <c r="C743" s="53" t="str">
        <f t="shared" ca="1" si="55"/>
        <v>Ok</v>
      </c>
      <c r="D743" s="54">
        <f t="shared" si="56"/>
        <v>44495</v>
      </c>
      <c r="E743" s="196"/>
      <c r="F743" s="205">
        <v>2175</v>
      </c>
      <c r="G743" s="206" t="s">
        <v>3692</v>
      </c>
      <c r="H743" s="91" t="s">
        <v>57</v>
      </c>
      <c r="I743" s="207" t="s">
        <v>3693</v>
      </c>
      <c r="J743" s="208" t="s">
        <v>73</v>
      </c>
      <c r="K743" s="209" t="s">
        <v>105</v>
      </c>
      <c r="L743" s="210" t="s">
        <v>3694</v>
      </c>
      <c r="M743" s="68"/>
      <c r="N743" s="66" t="s">
        <v>124</v>
      </c>
      <c r="O743" s="211" t="s">
        <v>2502</v>
      </c>
      <c r="P743" s="212" t="s">
        <v>88</v>
      </c>
      <c r="Q743" s="212" t="s">
        <v>2502</v>
      </c>
      <c r="R743" s="228" t="s">
        <v>3695</v>
      </c>
      <c r="S743" s="213">
        <v>44489</v>
      </c>
      <c r="T743" s="213">
        <v>44494</v>
      </c>
      <c r="U743" s="214" t="s">
        <v>66</v>
      </c>
      <c r="V743" s="215" t="s">
        <v>218</v>
      </c>
      <c r="W743" s="216"/>
      <c r="X743" s="217" t="s">
        <v>143</v>
      </c>
      <c r="Y743" s="217"/>
      <c r="Z743" s="217"/>
      <c r="AA743" s="218" t="s">
        <v>3696</v>
      </c>
      <c r="AB743" s="209">
        <v>44489</v>
      </c>
      <c r="AC743" s="209">
        <v>44495</v>
      </c>
      <c r="AD743" s="209" t="s">
        <v>70</v>
      </c>
      <c r="AE743" s="219"/>
      <c r="AF743" s="225"/>
      <c r="AG743" s="225"/>
      <c r="AH743" s="220"/>
      <c r="AI743" s="225"/>
      <c r="AJ743" s="221"/>
      <c r="AK743" s="221"/>
      <c r="AL743" s="222"/>
      <c r="AM743" s="222"/>
      <c r="AN743" s="222"/>
      <c r="AO743" s="222"/>
      <c r="AP743" s="222"/>
      <c r="AQ743" s="223"/>
      <c r="AR743" s="224"/>
      <c r="AS743" s="224"/>
      <c r="AT743" s="225"/>
      <c r="AU743" s="225"/>
      <c r="AV743" s="225"/>
      <c r="AW743" s="225"/>
      <c r="AX743" s="225"/>
      <c r="AY743" s="225"/>
      <c r="AZ743" s="226"/>
      <c r="BA743" s="225"/>
      <c r="BB743" s="225"/>
      <c r="BC743" s="227"/>
    </row>
    <row r="744" spans="1:55" ht="86.4" hidden="1">
      <c r="A744" s="52" t="str">
        <f t="shared" ca="1" si="53"/>
        <v>Ok</v>
      </c>
      <c r="B744" s="53" t="str">
        <f t="shared" si="54"/>
        <v>Ok</v>
      </c>
      <c r="C744" s="53" t="str">
        <f t="shared" ca="1" si="55"/>
        <v>Ok</v>
      </c>
      <c r="D744" s="54">
        <f t="shared" si="56"/>
        <v>44498</v>
      </c>
      <c r="E744" s="196"/>
      <c r="F744" s="131">
        <v>2176</v>
      </c>
      <c r="G744" s="33" t="s">
        <v>3697</v>
      </c>
      <c r="H744" s="91" t="s">
        <v>57</v>
      </c>
      <c r="I744" s="19" t="s">
        <v>1106</v>
      </c>
      <c r="J744" s="2" t="s">
        <v>130</v>
      </c>
      <c r="K744" s="6" t="s">
        <v>74</v>
      </c>
      <c r="L744" s="127" t="s">
        <v>3698</v>
      </c>
      <c r="M744" s="68"/>
      <c r="N744" s="10" t="s">
        <v>124</v>
      </c>
      <c r="O744" s="25" t="s">
        <v>3699</v>
      </c>
      <c r="P744" s="55" t="s">
        <v>88</v>
      </c>
      <c r="Q744" s="55" t="s">
        <v>3700</v>
      </c>
      <c r="R744" s="86" t="s">
        <v>3701</v>
      </c>
      <c r="S744" s="56">
        <v>44490</v>
      </c>
      <c r="T744" s="56" t="s">
        <v>3702</v>
      </c>
      <c r="U744" s="175" t="s">
        <v>66</v>
      </c>
      <c r="V744" s="197" t="s">
        <v>218</v>
      </c>
      <c r="W744" s="181"/>
      <c r="X744" s="147" t="s">
        <v>143</v>
      </c>
      <c r="Y744" s="147"/>
      <c r="Z744" s="147"/>
      <c r="AA744" s="89" t="s">
        <v>3703</v>
      </c>
      <c r="AB744" s="6">
        <v>44490</v>
      </c>
      <c r="AC744" s="6">
        <v>44498</v>
      </c>
      <c r="AD744" s="67" t="s">
        <v>70</v>
      </c>
      <c r="AE744" s="71"/>
      <c r="AF744" s="67"/>
      <c r="AG744" s="67"/>
      <c r="AH744" s="128"/>
      <c r="AI744" s="67"/>
      <c r="AJ744" s="73"/>
      <c r="AK744" s="73"/>
      <c r="AL744" s="72"/>
      <c r="AM744" s="72"/>
      <c r="AN744" s="72"/>
      <c r="AO744" s="72"/>
      <c r="AP744" s="72"/>
      <c r="AQ744" s="12"/>
      <c r="AR744" s="70"/>
      <c r="AS744" s="70"/>
      <c r="AT744" s="67"/>
      <c r="AU744" s="67"/>
      <c r="AV744" s="67"/>
      <c r="AW744" s="67"/>
      <c r="AX744" s="67"/>
      <c r="AY744" s="67"/>
      <c r="AZ744" s="74"/>
      <c r="BA744" s="67"/>
      <c r="BB744" s="67"/>
      <c r="BC744" s="75"/>
    </row>
    <row r="745" spans="1:55" ht="115.2" hidden="1">
      <c r="A745" s="52" t="str">
        <f t="shared" ca="1" si="53"/>
        <v>Ok</v>
      </c>
      <c r="B745" s="53" t="str">
        <f t="shared" si="54"/>
        <v>Ok</v>
      </c>
      <c r="C745" s="53" t="str">
        <f t="shared" ca="1" si="55"/>
        <v>Ok</v>
      </c>
      <c r="D745" s="54">
        <f t="shared" si="56"/>
        <v>44582</v>
      </c>
      <c r="E745" s="196"/>
      <c r="F745" s="131">
        <v>2177</v>
      </c>
      <c r="G745" s="33" t="s">
        <v>3704</v>
      </c>
      <c r="H745" s="91" t="s">
        <v>57</v>
      </c>
      <c r="I745" s="19" t="s">
        <v>58</v>
      </c>
      <c r="J745" s="201" t="s">
        <v>59</v>
      </c>
      <c r="K745" s="6" t="s">
        <v>74</v>
      </c>
      <c r="L745" s="127" t="s">
        <v>3705</v>
      </c>
      <c r="M745" s="68"/>
      <c r="N745" s="10" t="s">
        <v>124</v>
      </c>
      <c r="O745" s="25" t="s">
        <v>3706</v>
      </c>
      <c r="P745" s="55" t="s">
        <v>165</v>
      </c>
      <c r="Q745" s="55" t="s">
        <v>3707</v>
      </c>
      <c r="R745" s="86" t="s">
        <v>3708</v>
      </c>
      <c r="S745" s="56">
        <v>44490</v>
      </c>
      <c r="T745" s="56">
        <v>44560</v>
      </c>
      <c r="U745" s="175" t="s">
        <v>66</v>
      </c>
      <c r="V745" s="197" t="s">
        <v>218</v>
      </c>
      <c r="W745" s="181"/>
      <c r="X745" s="147" t="s">
        <v>101</v>
      </c>
      <c r="Y745" s="147"/>
      <c r="Z745" s="147"/>
      <c r="AA745" s="89" t="s">
        <v>3709</v>
      </c>
      <c r="AB745" s="6">
        <v>44490</v>
      </c>
      <c r="AC745" s="6">
        <v>44582</v>
      </c>
      <c r="AD745" s="67" t="s">
        <v>70</v>
      </c>
      <c r="AE745" s="71"/>
      <c r="AF745" s="67"/>
      <c r="AG745" s="67"/>
      <c r="AH745" s="128"/>
      <c r="AI745" s="67"/>
      <c r="AJ745" s="73"/>
      <c r="AK745" s="73"/>
      <c r="AL745" s="72"/>
      <c r="AM745" s="72"/>
      <c r="AN745" s="72"/>
      <c r="AO745" s="72"/>
      <c r="AP745" s="72"/>
      <c r="AQ745" s="12"/>
      <c r="AR745" s="70"/>
      <c r="AS745" s="70"/>
      <c r="AT745" s="67"/>
      <c r="AU745" s="67"/>
      <c r="AV745" s="67"/>
      <c r="AW745" s="67"/>
      <c r="AX745" s="67"/>
      <c r="AY745" s="67"/>
      <c r="AZ745" s="74"/>
      <c r="BA745" s="67"/>
      <c r="BB745" s="67"/>
      <c r="BC745" s="75"/>
    </row>
    <row r="746" spans="1:55" ht="28.8" hidden="1">
      <c r="A746" s="52" t="str">
        <f t="shared" ca="1" si="53"/>
        <v>Ok</v>
      </c>
      <c r="B746" s="53" t="str">
        <f t="shared" si="54"/>
        <v>Ok</v>
      </c>
      <c r="C746" s="53" t="str">
        <f t="shared" ca="1" si="55"/>
        <v>Ok</v>
      </c>
      <c r="D746" s="54">
        <f t="shared" si="56"/>
        <v>44498</v>
      </c>
      <c r="E746" s="196"/>
      <c r="F746" s="131">
        <v>2178</v>
      </c>
      <c r="G746" s="33" t="s">
        <v>3710</v>
      </c>
      <c r="H746" s="91" t="s">
        <v>57</v>
      </c>
      <c r="I746" s="19" t="s">
        <v>3711</v>
      </c>
      <c r="J746" s="201" t="s">
        <v>260</v>
      </c>
      <c r="K746" s="6" t="s">
        <v>74</v>
      </c>
      <c r="L746" s="127" t="s">
        <v>3712</v>
      </c>
      <c r="M746" s="68"/>
      <c r="N746" s="10" t="s">
        <v>124</v>
      </c>
      <c r="O746" s="25" t="s">
        <v>97</v>
      </c>
      <c r="P746" s="55" t="s">
        <v>97</v>
      </c>
      <c r="Q746" s="230" t="s">
        <v>3713</v>
      </c>
      <c r="R746" s="231" t="s">
        <v>3714</v>
      </c>
      <c r="S746" s="56">
        <v>44490</v>
      </c>
      <c r="T746" s="56">
        <v>44490</v>
      </c>
      <c r="U746" s="175" t="s">
        <v>66</v>
      </c>
      <c r="V746" s="197" t="s">
        <v>218</v>
      </c>
      <c r="W746" s="181"/>
      <c r="X746" s="147" t="s">
        <v>79</v>
      </c>
      <c r="Y746" s="147"/>
      <c r="Z746" s="147"/>
      <c r="AA746" s="89" t="s">
        <v>3715</v>
      </c>
      <c r="AB746" s="6">
        <v>44490</v>
      </c>
      <c r="AC746" s="6">
        <v>44498</v>
      </c>
      <c r="AD746" s="67" t="s">
        <v>70</v>
      </c>
      <c r="AE746" s="71"/>
      <c r="AF746" s="67"/>
      <c r="AG746" s="67"/>
      <c r="AH746" s="128"/>
      <c r="AI746" s="67"/>
      <c r="AJ746" s="73"/>
      <c r="AK746" s="73"/>
      <c r="AL746" s="72"/>
      <c r="AM746" s="72"/>
      <c r="AN746" s="72"/>
      <c r="AO746" s="72"/>
      <c r="AP746" s="72"/>
      <c r="AQ746" s="12"/>
      <c r="AR746" s="70"/>
      <c r="AS746" s="70"/>
      <c r="AT746" s="67"/>
      <c r="AU746" s="67"/>
      <c r="AV746" s="67"/>
      <c r="AW746" s="67"/>
      <c r="AX746" s="67"/>
      <c r="AY746" s="67"/>
      <c r="AZ746" s="74"/>
      <c r="BA746" s="67"/>
      <c r="BB746" s="67"/>
      <c r="BC746" s="75"/>
    </row>
    <row r="747" spans="1:55" ht="376.2" hidden="1" customHeight="1">
      <c r="A747" s="52" t="str">
        <f t="shared" ca="1" si="53"/>
        <v>Ok</v>
      </c>
      <c r="B747" s="53" t="str">
        <f t="shared" si="54"/>
        <v>Ok</v>
      </c>
      <c r="C747" s="53" t="str">
        <f t="shared" ca="1" si="55"/>
        <v>Ok</v>
      </c>
      <c r="D747" s="54">
        <f t="shared" si="56"/>
        <v>45684</v>
      </c>
      <c r="E747" s="196"/>
      <c r="F747" s="131">
        <v>2179</v>
      </c>
      <c r="G747" s="33" t="s">
        <v>3716</v>
      </c>
      <c r="H747" s="91" t="s">
        <v>57</v>
      </c>
      <c r="I747" s="19" t="s">
        <v>58</v>
      </c>
      <c r="J747" s="201" t="s">
        <v>59</v>
      </c>
      <c r="K747" s="6" t="s">
        <v>210</v>
      </c>
      <c r="L747" s="127" t="s">
        <v>3717</v>
      </c>
      <c r="M747" s="68"/>
      <c r="N747" s="10" t="s">
        <v>124</v>
      </c>
      <c r="O747" s="25" t="s">
        <v>103</v>
      </c>
      <c r="P747" s="55" t="s">
        <v>65</v>
      </c>
      <c r="Q747" s="55" t="s">
        <v>3718</v>
      </c>
      <c r="R747" s="86" t="s">
        <v>3719</v>
      </c>
      <c r="S747" s="56">
        <v>44491</v>
      </c>
      <c r="T747" s="56">
        <v>45684</v>
      </c>
      <c r="U747" s="175" t="s">
        <v>100</v>
      </c>
      <c r="V747" s="197" t="s">
        <v>218</v>
      </c>
      <c r="W747" s="181"/>
      <c r="X747" s="147" t="s">
        <v>101</v>
      </c>
      <c r="Y747" s="147"/>
      <c r="Z747" s="147"/>
      <c r="AA747" s="89" t="s">
        <v>8472</v>
      </c>
      <c r="AB747" s="6">
        <v>44491</v>
      </c>
      <c r="AC747" s="67">
        <v>45684</v>
      </c>
      <c r="AD747" s="67" t="s">
        <v>70</v>
      </c>
      <c r="AE747" s="71"/>
      <c r="AF747" s="67"/>
      <c r="AG747" s="67"/>
      <c r="AH747" s="128"/>
      <c r="AI747" s="67"/>
      <c r="AJ747" s="73"/>
      <c r="AK747" s="73"/>
      <c r="AL747" s="72"/>
      <c r="AM747" s="72"/>
      <c r="AN747" s="72"/>
      <c r="AO747" s="72"/>
      <c r="AP747" s="72"/>
      <c r="AQ747" s="12"/>
      <c r="AR747" s="70"/>
      <c r="AS747" s="70"/>
      <c r="AT747" s="67"/>
      <c r="AU747" s="67"/>
      <c r="AV747" s="67"/>
      <c r="AW747" s="67"/>
      <c r="AX747" s="67"/>
      <c r="AY747" s="67"/>
      <c r="AZ747" s="74"/>
      <c r="BA747" s="67"/>
      <c r="BB747" s="67"/>
      <c r="BC747" s="75"/>
    </row>
    <row r="748" spans="1:55" ht="28.8" hidden="1">
      <c r="A748" s="52" t="str">
        <f t="shared" ca="1" si="53"/>
        <v>Ok</v>
      </c>
      <c r="B748" s="53" t="str">
        <f t="shared" si="54"/>
        <v>Ok</v>
      </c>
      <c r="C748" s="53" t="str">
        <f t="shared" ca="1" si="55"/>
        <v>Ok</v>
      </c>
      <c r="D748" s="54">
        <f t="shared" si="56"/>
        <v>44761</v>
      </c>
      <c r="E748" s="196"/>
      <c r="F748" s="131">
        <v>2181</v>
      </c>
      <c r="G748" s="33" t="s">
        <v>3720</v>
      </c>
      <c r="H748" s="91" t="s">
        <v>57</v>
      </c>
      <c r="I748" s="19" t="s">
        <v>58</v>
      </c>
      <c r="J748" s="201" t="s">
        <v>59</v>
      </c>
      <c r="K748" s="6" t="s">
        <v>545</v>
      </c>
      <c r="L748" s="127" t="s">
        <v>4326</v>
      </c>
      <c r="M748" s="68"/>
      <c r="N748" s="10" t="s">
        <v>63</v>
      </c>
      <c r="O748" s="25" t="s">
        <v>3587</v>
      </c>
      <c r="P748" s="55" t="s">
        <v>65</v>
      </c>
      <c r="Q748" s="55" t="s">
        <v>3721</v>
      </c>
      <c r="R748" s="86" t="s">
        <v>3722</v>
      </c>
      <c r="S748" s="56">
        <v>44491</v>
      </c>
      <c r="T748" s="233">
        <v>44756</v>
      </c>
      <c r="U748" s="175" t="s">
        <v>100</v>
      </c>
      <c r="V748" s="197" t="s">
        <v>218</v>
      </c>
      <c r="W748" s="181"/>
      <c r="X748" s="147" t="s">
        <v>101</v>
      </c>
      <c r="Y748" s="147"/>
      <c r="Z748" s="147"/>
      <c r="AA748" s="89" t="s">
        <v>4324</v>
      </c>
      <c r="AB748" s="6">
        <v>44491</v>
      </c>
      <c r="AC748" s="6">
        <v>44761</v>
      </c>
      <c r="AD748" s="67" t="s">
        <v>70</v>
      </c>
      <c r="AE748" s="71"/>
      <c r="AF748" s="67"/>
      <c r="AG748" s="67"/>
      <c r="AH748" s="128"/>
      <c r="AI748" s="67"/>
      <c r="AJ748" s="73"/>
      <c r="AK748" s="73"/>
      <c r="AL748" s="72"/>
      <c r="AM748" s="72"/>
      <c r="AN748" s="72"/>
      <c r="AO748" s="72"/>
      <c r="AP748" s="72"/>
      <c r="AQ748" s="12"/>
      <c r="AR748" s="70"/>
      <c r="AS748" s="70"/>
      <c r="AT748" s="67"/>
      <c r="AU748" s="67"/>
      <c r="AV748" s="67"/>
      <c r="AW748" s="67"/>
      <c r="AX748" s="67"/>
      <c r="AY748" s="67"/>
      <c r="AZ748" s="74"/>
      <c r="BA748" s="67"/>
      <c r="BB748" s="67"/>
      <c r="BC748" s="75"/>
    </row>
    <row r="749" spans="1:55" ht="28.8" hidden="1">
      <c r="A749" s="52" t="str">
        <f t="shared" ca="1" si="53"/>
        <v>Ok</v>
      </c>
      <c r="B749" s="53" t="str">
        <f t="shared" si="54"/>
        <v>Ok</v>
      </c>
      <c r="C749" s="53" t="str">
        <f t="shared" ca="1" si="55"/>
        <v>Ok</v>
      </c>
      <c r="D749" s="54">
        <f t="shared" si="56"/>
        <v>44498</v>
      </c>
      <c r="E749" s="196"/>
      <c r="F749" s="131">
        <v>2183</v>
      </c>
      <c r="G749" s="33" t="s">
        <v>3723</v>
      </c>
      <c r="H749" s="91" t="s">
        <v>57</v>
      </c>
      <c r="I749" s="19" t="s">
        <v>58</v>
      </c>
      <c r="J749" s="201" t="s">
        <v>59</v>
      </c>
      <c r="K749" s="6" t="s">
        <v>105</v>
      </c>
      <c r="L749" s="127" t="s">
        <v>3724</v>
      </c>
      <c r="M749" s="68"/>
      <c r="N749" s="10" t="s">
        <v>124</v>
      </c>
      <c r="O749" s="25" t="s">
        <v>3587</v>
      </c>
      <c r="P749" s="55" t="s">
        <v>65</v>
      </c>
      <c r="Q749" s="55" t="s">
        <v>3725</v>
      </c>
      <c r="R749" s="86" t="s">
        <v>3726</v>
      </c>
      <c r="S749" s="56">
        <v>44494</v>
      </c>
      <c r="T749" s="56">
        <v>44494</v>
      </c>
      <c r="U749" s="175" t="s">
        <v>66</v>
      </c>
      <c r="V749" s="197" t="s">
        <v>218</v>
      </c>
      <c r="W749" s="181"/>
      <c r="X749" s="147" t="s">
        <v>79</v>
      </c>
      <c r="Y749" s="147"/>
      <c r="Z749" s="147"/>
      <c r="AA749" s="89" t="s">
        <v>3727</v>
      </c>
      <c r="AB749" s="6">
        <v>44494</v>
      </c>
      <c r="AC749" s="6">
        <v>44498</v>
      </c>
      <c r="AD749" s="67" t="s">
        <v>70</v>
      </c>
      <c r="AE749" s="71"/>
      <c r="AF749" s="67"/>
      <c r="AG749" s="67"/>
      <c r="AH749" s="128"/>
      <c r="AI749" s="67"/>
      <c r="AJ749" s="73"/>
      <c r="AK749" s="73"/>
      <c r="AL749" s="72"/>
      <c r="AM749" s="72"/>
      <c r="AN749" s="72"/>
      <c r="AO749" s="72"/>
      <c r="AP749" s="72"/>
      <c r="AQ749" s="12"/>
      <c r="AR749" s="70"/>
      <c r="AS749" s="70"/>
      <c r="AT749" s="67"/>
      <c r="AU749" s="67"/>
      <c r="AV749" s="67"/>
      <c r="AW749" s="67"/>
      <c r="AX749" s="67"/>
      <c r="AY749" s="67"/>
      <c r="AZ749" s="74"/>
      <c r="BA749" s="67"/>
      <c r="BB749" s="67"/>
      <c r="BC749" s="75"/>
    </row>
    <row r="750" spans="1:55" ht="158.4" hidden="1">
      <c r="A750" s="52" t="str">
        <f t="shared" ca="1" si="53"/>
        <v>Ok</v>
      </c>
      <c r="B750" s="53" t="str">
        <f t="shared" si="54"/>
        <v>Ok</v>
      </c>
      <c r="C750" s="53" t="str">
        <f t="shared" ca="1" si="55"/>
        <v>Ok</v>
      </c>
      <c r="D750" s="54">
        <f t="shared" si="56"/>
        <v>44942</v>
      </c>
      <c r="E750" s="196"/>
      <c r="F750" s="131">
        <v>2184</v>
      </c>
      <c r="G750" s="33" t="s">
        <v>3728</v>
      </c>
      <c r="H750" s="91" t="s">
        <v>57</v>
      </c>
      <c r="I750" s="19" t="s">
        <v>83</v>
      </c>
      <c r="J750" s="201" t="s">
        <v>84</v>
      </c>
      <c r="K750" s="6" t="s">
        <v>210</v>
      </c>
      <c r="L750" s="127" t="s">
        <v>5125</v>
      </c>
      <c r="M750" s="68"/>
      <c r="N750" s="10" t="s">
        <v>124</v>
      </c>
      <c r="O750" s="25" t="s">
        <v>3587</v>
      </c>
      <c r="P750" s="55" t="s">
        <v>65</v>
      </c>
      <c r="Q750" s="55" t="s">
        <v>3729</v>
      </c>
      <c r="R750" s="232" t="s">
        <v>3730</v>
      </c>
      <c r="S750" s="56">
        <v>44494</v>
      </c>
      <c r="T750" s="56">
        <v>44942</v>
      </c>
      <c r="U750" s="175" t="s">
        <v>66</v>
      </c>
      <c r="V750" s="197" t="s">
        <v>218</v>
      </c>
      <c r="W750" s="181"/>
      <c r="X750" s="147" t="s">
        <v>101</v>
      </c>
      <c r="Y750" s="147"/>
      <c r="Z750" s="147"/>
      <c r="AA750" s="89" t="s">
        <v>5126</v>
      </c>
      <c r="AB750" s="6">
        <v>44494</v>
      </c>
      <c r="AC750" s="6">
        <v>44942</v>
      </c>
      <c r="AD750" s="67" t="s">
        <v>70</v>
      </c>
      <c r="AE750" s="71"/>
      <c r="AF750" s="67"/>
      <c r="AG750" s="67"/>
      <c r="AH750" s="128"/>
      <c r="AI750" s="67"/>
      <c r="AJ750" s="73"/>
      <c r="AK750" s="73"/>
      <c r="AL750" s="72"/>
      <c r="AM750" s="72"/>
      <c r="AN750" s="72"/>
      <c r="AO750" s="72"/>
      <c r="AP750" s="72"/>
      <c r="AQ750" s="12"/>
      <c r="AR750" s="70"/>
      <c r="AS750" s="70"/>
      <c r="AT750" s="67"/>
      <c r="AU750" s="67"/>
      <c r="AV750" s="67"/>
      <c r="AW750" s="67"/>
      <c r="AX750" s="67"/>
      <c r="AY750" s="67"/>
      <c r="AZ750" s="74"/>
      <c r="BA750" s="67"/>
      <c r="BB750" s="67"/>
      <c r="BC750" s="75"/>
    </row>
    <row r="751" spans="1:55" ht="28.8" hidden="1">
      <c r="A751" s="52" t="str">
        <f t="shared" ca="1" si="53"/>
        <v>Ok</v>
      </c>
      <c r="B751" s="53" t="str">
        <f t="shared" si="54"/>
        <v>Ok</v>
      </c>
      <c r="C751" s="53" t="str">
        <f t="shared" ca="1" si="55"/>
        <v>Ok</v>
      </c>
      <c r="D751" s="54">
        <f t="shared" si="56"/>
        <v>44512</v>
      </c>
      <c r="E751" s="196"/>
      <c r="F751" s="131">
        <v>2185</v>
      </c>
      <c r="G751" s="33" t="s">
        <v>3731</v>
      </c>
      <c r="H751" s="91" t="s">
        <v>57</v>
      </c>
      <c r="I751" s="19" t="s">
        <v>58</v>
      </c>
      <c r="J751" s="201" t="s">
        <v>59</v>
      </c>
      <c r="K751" s="6" t="s">
        <v>210</v>
      </c>
      <c r="L751" s="127" t="s">
        <v>3732</v>
      </c>
      <c r="M751" s="68"/>
      <c r="N751" s="10" t="s">
        <v>63</v>
      </c>
      <c r="O751" s="25" t="s">
        <v>103</v>
      </c>
      <c r="P751" s="55" t="s">
        <v>65</v>
      </c>
      <c r="Q751" s="55" t="s">
        <v>3733</v>
      </c>
      <c r="R751" s="86" t="s">
        <v>3734</v>
      </c>
      <c r="S751" s="56">
        <v>44494</v>
      </c>
      <c r="T751" s="56">
        <v>44512</v>
      </c>
      <c r="U751" s="175" t="s">
        <v>100</v>
      </c>
      <c r="V751" s="197" t="s">
        <v>218</v>
      </c>
      <c r="W751" s="181"/>
      <c r="X751" s="147" t="s">
        <v>101</v>
      </c>
      <c r="Y751" s="147"/>
      <c r="Z751" s="147"/>
      <c r="AA751" s="89" t="s">
        <v>3735</v>
      </c>
      <c r="AB751" s="6">
        <v>44494</v>
      </c>
      <c r="AC751" s="6">
        <v>44512</v>
      </c>
      <c r="AD751" s="67" t="s">
        <v>70</v>
      </c>
      <c r="AE751" s="71"/>
      <c r="AF751" s="67"/>
      <c r="AG751" s="67"/>
      <c r="AH751" s="128"/>
      <c r="AI751" s="67"/>
      <c r="AJ751" s="73"/>
      <c r="AK751" s="73"/>
      <c r="AL751" s="72"/>
      <c r="AM751" s="72"/>
      <c r="AN751" s="72"/>
      <c r="AO751" s="72"/>
      <c r="AP751" s="72"/>
      <c r="AQ751" s="12"/>
      <c r="AR751" s="70"/>
      <c r="AS751" s="70"/>
      <c r="AT751" s="67"/>
      <c r="AU751" s="67"/>
      <c r="AV751" s="67"/>
      <c r="AW751" s="67"/>
      <c r="AX751" s="67"/>
      <c r="AY751" s="67"/>
      <c r="AZ751" s="74"/>
      <c r="BA751" s="67"/>
      <c r="BB751" s="67"/>
      <c r="BC751" s="75"/>
    </row>
    <row r="752" spans="1:55" ht="28.8" hidden="1">
      <c r="A752" s="52" t="str">
        <f t="shared" ca="1" si="53"/>
        <v>Ok</v>
      </c>
      <c r="B752" s="53" t="str">
        <f t="shared" si="54"/>
        <v>Ok</v>
      </c>
      <c r="C752" s="53" t="str">
        <f t="shared" ca="1" si="55"/>
        <v>Ok</v>
      </c>
      <c r="D752" s="54">
        <f t="shared" si="56"/>
        <v>44505</v>
      </c>
      <c r="E752" s="196"/>
      <c r="F752" s="131">
        <v>2187</v>
      </c>
      <c r="G752" s="33" t="s">
        <v>3736</v>
      </c>
      <c r="H752" s="91" t="s">
        <v>57</v>
      </c>
      <c r="I752" s="19" t="s">
        <v>83</v>
      </c>
      <c r="J752" s="201" t="s">
        <v>84</v>
      </c>
      <c r="K752" s="6" t="s">
        <v>74</v>
      </c>
      <c r="L752" s="127" t="s">
        <v>3737</v>
      </c>
      <c r="M752" s="68"/>
      <c r="N752" s="10" t="s">
        <v>124</v>
      </c>
      <c r="O752" s="25" t="s">
        <v>97</v>
      </c>
      <c r="P752" s="55" t="s">
        <v>97</v>
      </c>
      <c r="Q752" s="55" t="s">
        <v>3738</v>
      </c>
      <c r="R752" s="86" t="s">
        <v>3739</v>
      </c>
      <c r="S752" s="56">
        <v>44495</v>
      </c>
      <c r="T752" s="56">
        <v>44504</v>
      </c>
      <c r="U752" s="175" t="s">
        <v>66</v>
      </c>
      <c r="V752" s="197" t="s">
        <v>91</v>
      </c>
      <c r="W752" s="181" t="s">
        <v>92</v>
      </c>
      <c r="X752" s="147" t="s">
        <v>79</v>
      </c>
      <c r="Y752" s="147"/>
      <c r="Z752" s="147"/>
      <c r="AA752" s="89" t="s">
        <v>3740</v>
      </c>
      <c r="AB752" s="6">
        <v>44495</v>
      </c>
      <c r="AC752" s="6">
        <v>44505</v>
      </c>
      <c r="AD752" s="67" t="s">
        <v>70</v>
      </c>
      <c r="AE752" s="71"/>
      <c r="AF752" s="67"/>
      <c r="AG752" s="67"/>
      <c r="AH752" s="128"/>
      <c r="AI752" s="67"/>
      <c r="AJ752" s="73"/>
      <c r="AK752" s="73"/>
      <c r="AL752" s="72"/>
      <c r="AM752" s="72"/>
      <c r="AN752" s="72"/>
      <c r="AO752" s="72"/>
      <c r="AP752" s="72"/>
      <c r="AQ752" s="12"/>
      <c r="AR752" s="70"/>
      <c r="AS752" s="70"/>
      <c r="AT752" s="67"/>
      <c r="AU752" s="67"/>
      <c r="AV752" s="67"/>
      <c r="AW752" s="67"/>
      <c r="AX752" s="67"/>
      <c r="AY752" s="67"/>
      <c r="AZ752" s="74"/>
      <c r="BA752" s="67"/>
      <c r="BB752" s="67"/>
      <c r="BC752" s="75"/>
    </row>
    <row r="753" spans="1:55" ht="115.2" hidden="1">
      <c r="A753" s="52" t="str">
        <f t="shared" ca="1" si="53"/>
        <v>Ok</v>
      </c>
      <c r="B753" s="53" t="str">
        <f t="shared" si="54"/>
        <v>Ok</v>
      </c>
      <c r="C753" s="53" t="str">
        <f t="shared" ca="1" si="55"/>
        <v>Ok</v>
      </c>
      <c r="D753" s="54">
        <f t="shared" si="56"/>
        <v>44533</v>
      </c>
      <c r="E753" s="196"/>
      <c r="F753" s="131">
        <v>2189</v>
      </c>
      <c r="G753" s="33" t="s">
        <v>3741</v>
      </c>
      <c r="H753" s="91" t="s">
        <v>57</v>
      </c>
      <c r="I753" s="19" t="s">
        <v>267</v>
      </c>
      <c r="J753" s="201" t="s">
        <v>122</v>
      </c>
      <c r="K753" s="6" t="s">
        <v>74</v>
      </c>
      <c r="L753" s="127" t="s">
        <v>3742</v>
      </c>
      <c r="M753" s="68"/>
      <c r="N753" s="10" t="s">
        <v>63</v>
      </c>
      <c r="O753" s="25" t="s">
        <v>97</v>
      </c>
      <c r="P753" s="55" t="s">
        <v>97</v>
      </c>
      <c r="Q753" s="55" t="s">
        <v>3743</v>
      </c>
      <c r="R753" s="86" t="s">
        <v>3744</v>
      </c>
      <c r="S753" s="56">
        <v>44497</v>
      </c>
      <c r="T753" s="56">
        <v>44532</v>
      </c>
      <c r="U753" s="175" t="s">
        <v>66</v>
      </c>
      <c r="V753" s="197" t="s">
        <v>218</v>
      </c>
      <c r="W753" s="181"/>
      <c r="X753" s="147" t="s">
        <v>238</v>
      </c>
      <c r="Y753" s="147"/>
      <c r="Z753" s="147"/>
      <c r="AA753" s="89" t="s">
        <v>3745</v>
      </c>
      <c r="AB753" s="6">
        <v>44497</v>
      </c>
      <c r="AC753" s="6">
        <v>44533</v>
      </c>
      <c r="AD753" s="234" t="s">
        <v>70</v>
      </c>
      <c r="AE753" s="71"/>
      <c r="AF753" s="67"/>
      <c r="AG753" s="67"/>
      <c r="AH753" s="128"/>
      <c r="AI753" s="67"/>
      <c r="AJ753" s="73"/>
      <c r="AK753" s="73"/>
      <c r="AL753" s="72"/>
      <c r="AM753" s="72"/>
      <c r="AN753" s="72"/>
      <c r="AO753" s="72"/>
      <c r="AP753" s="72"/>
      <c r="AQ753" s="12"/>
      <c r="AR753" s="70"/>
      <c r="AS753" s="70"/>
      <c r="AT753" s="67"/>
      <c r="AU753" s="67"/>
      <c r="AV753" s="67"/>
      <c r="AW753" s="67"/>
      <c r="AX753" s="67"/>
      <c r="AY753" s="67"/>
      <c r="AZ753" s="74"/>
      <c r="BA753" s="67"/>
      <c r="BB753" s="67"/>
      <c r="BC753" s="75"/>
    </row>
    <row r="754" spans="1:55" ht="72" hidden="1">
      <c r="A754" s="52" t="str">
        <f t="shared" ca="1" si="53"/>
        <v>Ok</v>
      </c>
      <c r="B754" s="53" t="str">
        <f t="shared" si="54"/>
        <v>Ok</v>
      </c>
      <c r="C754" s="53" t="str">
        <f t="shared" ca="1" si="55"/>
        <v>Ok</v>
      </c>
      <c r="D754" s="54">
        <f t="shared" si="56"/>
        <v>44505</v>
      </c>
      <c r="E754" s="196"/>
      <c r="F754" s="131">
        <v>2191</v>
      </c>
      <c r="G754" s="33" t="s">
        <v>3746</v>
      </c>
      <c r="H754" s="91" t="s">
        <v>57</v>
      </c>
      <c r="I754" s="19" t="s">
        <v>58</v>
      </c>
      <c r="J754" s="201" t="s">
        <v>59</v>
      </c>
      <c r="K754" s="6" t="s">
        <v>210</v>
      </c>
      <c r="L754" s="127" t="s">
        <v>3747</v>
      </c>
      <c r="M754" s="68"/>
      <c r="N754" s="10" t="s">
        <v>124</v>
      </c>
      <c r="O754" s="25" t="s">
        <v>97</v>
      </c>
      <c r="P754" s="55" t="s">
        <v>97</v>
      </c>
      <c r="Q754" s="55" t="s">
        <v>3748</v>
      </c>
      <c r="R754" s="86" t="s">
        <v>3749</v>
      </c>
      <c r="S754" s="56">
        <v>44497</v>
      </c>
      <c r="T754" s="56">
        <v>44504</v>
      </c>
      <c r="U754" s="175" t="s">
        <v>66</v>
      </c>
      <c r="V754" s="197" t="s">
        <v>218</v>
      </c>
      <c r="W754" s="181"/>
      <c r="X754" s="147" t="s">
        <v>143</v>
      </c>
      <c r="Y754" s="147"/>
      <c r="Z754" s="147"/>
      <c r="AA754" s="89" t="s">
        <v>3750</v>
      </c>
      <c r="AB754" s="6">
        <v>44497</v>
      </c>
      <c r="AC754" s="6">
        <v>44505</v>
      </c>
      <c r="AD754" s="67" t="s">
        <v>70</v>
      </c>
      <c r="AE754" s="71"/>
      <c r="AF754" s="67"/>
      <c r="AG754" s="67"/>
      <c r="AH754" s="128"/>
      <c r="AI754" s="67"/>
      <c r="AJ754" s="73"/>
      <c r="AK754" s="73"/>
      <c r="AL754" s="72"/>
      <c r="AM754" s="72"/>
      <c r="AN754" s="72"/>
      <c r="AO754" s="72"/>
      <c r="AP754" s="72"/>
      <c r="AQ754" s="12"/>
      <c r="AR754" s="70"/>
      <c r="AS754" s="70"/>
      <c r="AT754" s="67"/>
      <c r="AU754" s="67"/>
      <c r="AV754" s="67"/>
      <c r="AW754" s="67"/>
      <c r="AX754" s="67"/>
      <c r="AY754" s="67"/>
      <c r="AZ754" s="74"/>
      <c r="BA754" s="67"/>
      <c r="BB754" s="67"/>
      <c r="BC754" s="75"/>
    </row>
    <row r="755" spans="1:55" ht="43.2" hidden="1">
      <c r="A755" s="52" t="str">
        <f t="shared" ca="1" si="53"/>
        <v>Ok</v>
      </c>
      <c r="B755" s="53" t="str">
        <f t="shared" si="54"/>
        <v>Ok</v>
      </c>
      <c r="C755" s="53" t="str">
        <f t="shared" ca="1" si="55"/>
        <v>Ok</v>
      </c>
      <c r="D755" s="54">
        <f t="shared" si="56"/>
        <v>44046</v>
      </c>
      <c r="E755" s="196"/>
      <c r="F755" s="130">
        <v>1008</v>
      </c>
      <c r="G755" s="32" t="s">
        <v>2559</v>
      </c>
      <c r="H755" s="91" t="s">
        <v>57</v>
      </c>
      <c r="I755" s="5" t="s">
        <v>785</v>
      </c>
      <c r="J755" s="2" t="s">
        <v>308</v>
      </c>
      <c r="K755" s="6" t="s">
        <v>162</v>
      </c>
      <c r="L755" s="79" t="s">
        <v>2560</v>
      </c>
      <c r="M755" s="66"/>
      <c r="N755" s="10" t="s">
        <v>124</v>
      </c>
      <c r="O755" s="25" t="s">
        <v>2561</v>
      </c>
      <c r="P755" s="55" t="s">
        <v>88</v>
      </c>
      <c r="Q755" s="55" t="s">
        <v>2562</v>
      </c>
      <c r="R755" s="86" t="s">
        <v>2563</v>
      </c>
      <c r="S755" s="56">
        <v>43605</v>
      </c>
      <c r="T755" s="56">
        <v>44040</v>
      </c>
      <c r="U755" s="174" t="s">
        <v>66</v>
      </c>
      <c r="V755" s="178" t="s">
        <v>67</v>
      </c>
      <c r="W755" s="180"/>
      <c r="X755" s="146" t="s">
        <v>143</v>
      </c>
      <c r="Y755" s="146"/>
      <c r="Z755" s="146"/>
      <c r="AA755" s="88" t="s">
        <v>2564</v>
      </c>
      <c r="AB755" s="6">
        <v>43986</v>
      </c>
      <c r="AC755" s="6">
        <v>44046</v>
      </c>
      <c r="AD755" s="6" t="s">
        <v>70</v>
      </c>
      <c r="AE755" s="61"/>
      <c r="AF755" s="6"/>
      <c r="AG755" s="6"/>
      <c r="AH755" s="9"/>
      <c r="AI755" s="6"/>
      <c r="AJ755" s="63"/>
      <c r="AK755" s="63"/>
      <c r="AL755" s="62"/>
      <c r="AM755" s="62"/>
      <c r="AN755" s="62"/>
      <c r="AO755" s="62"/>
      <c r="AP755" s="62"/>
      <c r="AQ755" s="11"/>
      <c r="AR755" s="59"/>
      <c r="AS755" s="59"/>
      <c r="AT755" s="6"/>
      <c r="AU755" s="6"/>
      <c r="AV755" s="6"/>
      <c r="AW755" s="6"/>
      <c r="AX755" s="6"/>
      <c r="AY755" s="6"/>
      <c r="AZ755" s="64"/>
      <c r="BA755" s="6"/>
      <c r="BB755" s="6"/>
      <c r="BC755" s="65"/>
    </row>
    <row r="756" spans="1:55" ht="86.4" hidden="1">
      <c r="A756" s="52" t="str">
        <f t="shared" ca="1" si="53"/>
        <v>Ok</v>
      </c>
      <c r="B756" s="53" t="str">
        <f t="shared" si="54"/>
        <v>Ok</v>
      </c>
      <c r="C756" s="53" t="str">
        <f t="shared" ca="1" si="55"/>
        <v>Ok</v>
      </c>
      <c r="D756" s="54">
        <f t="shared" si="56"/>
        <v>44977</v>
      </c>
      <c r="E756" s="196"/>
      <c r="F756" s="131">
        <v>2197</v>
      </c>
      <c r="G756" s="33" t="s">
        <v>3754</v>
      </c>
      <c r="H756" s="91" t="s">
        <v>57</v>
      </c>
      <c r="I756" s="19" t="s">
        <v>1106</v>
      </c>
      <c r="J756" s="2" t="s">
        <v>130</v>
      </c>
      <c r="K756" s="6" t="s">
        <v>74</v>
      </c>
      <c r="L756" s="127" t="s">
        <v>3755</v>
      </c>
      <c r="M756" s="68"/>
      <c r="N756" s="10" t="s">
        <v>124</v>
      </c>
      <c r="O756" s="25" t="s">
        <v>3756</v>
      </c>
      <c r="P756" s="55" t="s">
        <v>88</v>
      </c>
      <c r="Q756" s="55" t="s">
        <v>4920</v>
      </c>
      <c r="R756" s="86" t="s">
        <v>4921</v>
      </c>
      <c r="S756" s="56">
        <v>44506</v>
      </c>
      <c r="T756" s="56">
        <v>44977</v>
      </c>
      <c r="U756" s="175" t="s">
        <v>66</v>
      </c>
      <c r="V756" s="197" t="s">
        <v>218</v>
      </c>
      <c r="W756" s="181"/>
      <c r="X756" s="147" t="s">
        <v>168</v>
      </c>
      <c r="Y756" s="147"/>
      <c r="Z756" s="147"/>
      <c r="AA756" s="89" t="s">
        <v>5266</v>
      </c>
      <c r="AB756" s="6">
        <v>44506</v>
      </c>
      <c r="AC756" s="6">
        <v>44977</v>
      </c>
      <c r="AD756" s="67" t="s">
        <v>70</v>
      </c>
      <c r="AE756" s="71"/>
      <c r="AF756" s="67"/>
      <c r="AG756" s="67"/>
      <c r="AH756" s="128"/>
      <c r="AI756" s="67"/>
      <c r="AJ756" s="73"/>
      <c r="AK756" s="73"/>
      <c r="AL756" s="72"/>
      <c r="AM756" s="72"/>
      <c r="AN756" s="72"/>
      <c r="AO756" s="72"/>
      <c r="AP756" s="72"/>
      <c r="AQ756" s="12"/>
      <c r="AR756" s="70"/>
      <c r="AS756" s="70"/>
      <c r="AT756" s="67"/>
      <c r="AU756" s="67"/>
      <c r="AV756" s="67"/>
      <c r="AW756" s="67"/>
      <c r="AX756" s="67"/>
      <c r="AY756" s="67"/>
      <c r="AZ756" s="74"/>
      <c r="BA756" s="67"/>
      <c r="BB756" s="67"/>
      <c r="BC756" s="75"/>
    </row>
    <row r="757" spans="1:55" ht="187.2" hidden="1">
      <c r="A757" s="52" t="str">
        <f t="shared" ca="1" si="53"/>
        <v>Ok</v>
      </c>
      <c r="B757" s="53" t="str">
        <f t="shared" si="54"/>
        <v>Ok</v>
      </c>
      <c r="C757" s="53" t="str">
        <f t="shared" ca="1" si="55"/>
        <v>Ok</v>
      </c>
      <c r="D757" s="54">
        <f t="shared" si="56"/>
        <v>45278</v>
      </c>
      <c r="E757" s="196"/>
      <c r="F757" s="130">
        <v>577</v>
      </c>
      <c r="G757" s="32" t="s">
        <v>1293</v>
      </c>
      <c r="H757" s="91" t="s">
        <v>57</v>
      </c>
      <c r="I757" s="5" t="s">
        <v>58</v>
      </c>
      <c r="J757" s="2" t="s">
        <v>59</v>
      </c>
      <c r="K757" s="6" t="s">
        <v>545</v>
      </c>
      <c r="L757" s="79" t="s">
        <v>6232</v>
      </c>
      <c r="M757" s="66"/>
      <c r="N757" s="10" t="s">
        <v>63</v>
      </c>
      <c r="O757" s="25" t="s">
        <v>1294</v>
      </c>
      <c r="P757" s="55" t="s">
        <v>88</v>
      </c>
      <c r="Q757" s="55" t="s">
        <v>6230</v>
      </c>
      <c r="R757" s="86" t="s">
        <v>6231</v>
      </c>
      <c r="S757" s="56">
        <v>43381</v>
      </c>
      <c r="T757" s="56">
        <v>45278</v>
      </c>
      <c r="U757" s="174" t="s">
        <v>66</v>
      </c>
      <c r="V757" s="178" t="s">
        <v>218</v>
      </c>
      <c r="W757" s="180" t="s">
        <v>237</v>
      </c>
      <c r="X757" s="146" t="s">
        <v>156</v>
      </c>
      <c r="Y757" s="146"/>
      <c r="Z757" s="146"/>
      <c r="AA757" s="88" t="s">
        <v>6367</v>
      </c>
      <c r="AB757" s="6">
        <v>44021</v>
      </c>
      <c r="AC757" s="6">
        <v>45278</v>
      </c>
      <c r="AD757" s="6" t="s">
        <v>70</v>
      </c>
      <c r="AE757" s="61"/>
      <c r="AF757" s="6"/>
      <c r="AG757" s="6"/>
      <c r="AH757" s="9"/>
      <c r="AI757" s="6"/>
      <c r="AJ757" s="63"/>
      <c r="AK757" s="63"/>
      <c r="AL757" s="62"/>
      <c r="AM757" s="62"/>
      <c r="AN757" s="62"/>
      <c r="AO757" s="62"/>
      <c r="AP757" s="62"/>
      <c r="AQ757" s="11"/>
      <c r="AR757" s="59"/>
      <c r="AS757" s="59"/>
      <c r="AT757" s="6"/>
      <c r="AU757" s="6"/>
      <c r="AV757" s="6"/>
      <c r="AW757" s="6"/>
      <c r="AX757" s="6"/>
      <c r="AY757" s="6"/>
      <c r="AZ757" s="64"/>
      <c r="BA757" s="6"/>
      <c r="BB757" s="6"/>
      <c r="BC757" s="65"/>
    </row>
    <row r="758" spans="1:55" ht="288" hidden="1">
      <c r="A758" s="52" t="str">
        <f t="shared" ca="1" si="53"/>
        <v>Ok</v>
      </c>
      <c r="B758" s="53" t="str">
        <f t="shared" si="54"/>
        <v>Ok</v>
      </c>
      <c r="C758" s="53" t="str">
        <f t="shared" ca="1" si="55"/>
        <v>Ok</v>
      </c>
      <c r="D758" s="54">
        <f t="shared" si="56"/>
        <v>45376</v>
      </c>
      <c r="E758" s="196"/>
      <c r="F758" s="131">
        <v>2200</v>
      </c>
      <c r="G758" s="33" t="s">
        <v>3761</v>
      </c>
      <c r="H758" s="91" t="s">
        <v>57</v>
      </c>
      <c r="I758" s="19" t="s">
        <v>334</v>
      </c>
      <c r="J758" s="201" t="s">
        <v>260</v>
      </c>
      <c r="K758" s="6" t="s">
        <v>210</v>
      </c>
      <c r="L758" s="127" t="s">
        <v>6539</v>
      </c>
      <c r="M758" s="68"/>
      <c r="N758" s="10" t="s">
        <v>63</v>
      </c>
      <c r="O758" s="25" t="s">
        <v>2060</v>
      </c>
      <c r="P758" s="55" t="s">
        <v>88</v>
      </c>
      <c r="Q758" s="55" t="s">
        <v>5399</v>
      </c>
      <c r="R758" s="86" t="s">
        <v>2062</v>
      </c>
      <c r="S758" s="56">
        <v>44508</v>
      </c>
      <c r="T758" s="69">
        <v>45376</v>
      </c>
      <c r="U758" s="58" t="s">
        <v>66</v>
      </c>
      <c r="V758" s="197" t="s">
        <v>218</v>
      </c>
      <c r="W758" s="181"/>
      <c r="X758" s="147" t="s">
        <v>1056</v>
      </c>
      <c r="Y758" s="147"/>
      <c r="Z758" s="147"/>
      <c r="AA758" s="89" t="s">
        <v>6690</v>
      </c>
      <c r="AB758" s="6">
        <v>44508</v>
      </c>
      <c r="AC758" s="67">
        <v>45376</v>
      </c>
      <c r="AD758" s="67" t="s">
        <v>70</v>
      </c>
      <c r="AE758" s="71"/>
      <c r="AF758" s="67"/>
      <c r="AG758" s="67"/>
      <c r="AH758" s="128"/>
      <c r="AI758" s="67"/>
      <c r="AJ758" s="73"/>
      <c r="AK758" s="73"/>
      <c r="AL758" s="72"/>
      <c r="AM758" s="72"/>
      <c r="AN758" s="72"/>
      <c r="AO758" s="72"/>
      <c r="AP758" s="72"/>
      <c r="AQ758" s="12"/>
      <c r="AR758" s="70"/>
      <c r="AS758" s="70"/>
      <c r="AT758" s="67"/>
      <c r="AU758" s="67"/>
      <c r="AV758" s="67"/>
      <c r="AW758" s="67"/>
      <c r="AX758" s="67"/>
      <c r="AY758" s="67"/>
      <c r="AZ758" s="74"/>
      <c r="BA758" s="67"/>
      <c r="BB758" s="67"/>
      <c r="BC758" s="75"/>
    </row>
    <row r="759" spans="1:55" ht="100.8" hidden="1">
      <c r="A759" s="52" t="str">
        <f t="shared" ca="1" si="53"/>
        <v>Ok</v>
      </c>
      <c r="B759" s="53" t="str">
        <f t="shared" si="54"/>
        <v>Ok</v>
      </c>
      <c r="C759" s="53" t="str">
        <f t="shared" ca="1" si="55"/>
        <v>Ok</v>
      </c>
      <c r="D759" s="54">
        <f t="shared" si="56"/>
        <v>44526</v>
      </c>
      <c r="E759" s="196"/>
      <c r="F759" s="131">
        <v>2204</v>
      </c>
      <c r="G759" s="33" t="s">
        <v>3762</v>
      </c>
      <c r="H759" s="91" t="s">
        <v>57</v>
      </c>
      <c r="I759" s="201" t="s">
        <v>137</v>
      </c>
      <c r="J759" s="201" t="s">
        <v>137</v>
      </c>
      <c r="K759" s="6" t="s">
        <v>545</v>
      </c>
      <c r="L759" s="127" t="s">
        <v>3763</v>
      </c>
      <c r="M759" s="68"/>
      <c r="N759" s="10" t="s">
        <v>63</v>
      </c>
      <c r="O759" s="25" t="s">
        <v>3764</v>
      </c>
      <c r="P759" s="55" t="s">
        <v>88</v>
      </c>
      <c r="Q759" s="55" t="s">
        <v>3764</v>
      </c>
      <c r="R759" s="86" t="s">
        <v>3765</v>
      </c>
      <c r="S759" s="56">
        <v>44510</v>
      </c>
      <c r="T759" s="56">
        <v>44526</v>
      </c>
      <c r="U759" s="175" t="s">
        <v>66</v>
      </c>
      <c r="V759" s="197" t="s">
        <v>218</v>
      </c>
      <c r="W759" s="181"/>
      <c r="X759" s="147" t="s">
        <v>238</v>
      </c>
      <c r="Y759" s="147"/>
      <c r="Z759" s="147"/>
      <c r="AA759" s="89" t="s">
        <v>3766</v>
      </c>
      <c r="AB759" s="6">
        <v>44510</v>
      </c>
      <c r="AC759" s="6">
        <v>44526</v>
      </c>
      <c r="AD759" s="67" t="s">
        <v>70</v>
      </c>
      <c r="AE759" s="71"/>
      <c r="AF759" s="67"/>
      <c r="AG759" s="67"/>
      <c r="AH759" s="128"/>
      <c r="AI759" s="67"/>
      <c r="AJ759" s="73"/>
      <c r="AK759" s="73"/>
      <c r="AL759" s="72"/>
      <c r="AM759" s="72"/>
      <c r="AN759" s="72"/>
      <c r="AO759" s="72"/>
      <c r="AP759" s="72"/>
      <c r="AQ759" s="12"/>
      <c r="AR759" s="70"/>
      <c r="AS759" s="70"/>
      <c r="AT759" s="67"/>
      <c r="AU759" s="67"/>
      <c r="AV759" s="67"/>
      <c r="AW759" s="67"/>
      <c r="AX759" s="67"/>
      <c r="AY759" s="67"/>
      <c r="AZ759" s="74"/>
      <c r="BA759" s="67"/>
      <c r="BB759" s="67"/>
      <c r="BC759" s="75"/>
    </row>
    <row r="760" spans="1:55" ht="43.2" hidden="1">
      <c r="A760" s="52" t="str">
        <f t="shared" ca="1" si="53"/>
        <v>Ok</v>
      </c>
      <c r="B760" s="53" t="str">
        <f t="shared" si="54"/>
        <v>Ok</v>
      </c>
      <c r="C760" s="53" t="str">
        <f t="shared" ca="1" si="55"/>
        <v>Ok</v>
      </c>
      <c r="D760" s="54">
        <f t="shared" si="56"/>
        <v>44039</v>
      </c>
      <c r="E760" s="196"/>
      <c r="F760" s="130">
        <v>1540</v>
      </c>
      <c r="G760" s="32" t="s">
        <v>2519</v>
      </c>
      <c r="H760" s="91" t="s">
        <v>57</v>
      </c>
      <c r="I760" s="5" t="s">
        <v>530</v>
      </c>
      <c r="J760" s="2" t="s">
        <v>308</v>
      </c>
      <c r="K760" s="6" t="s">
        <v>210</v>
      </c>
      <c r="L760" s="79" t="s">
        <v>2520</v>
      </c>
      <c r="M760" s="66"/>
      <c r="N760" s="10" t="s">
        <v>124</v>
      </c>
      <c r="O760" s="25" t="s">
        <v>1267</v>
      </c>
      <c r="P760" s="55" t="s">
        <v>88</v>
      </c>
      <c r="Q760" s="55" t="s">
        <v>1268</v>
      </c>
      <c r="R760" s="86" t="s">
        <v>1269</v>
      </c>
      <c r="S760" s="56">
        <v>43964</v>
      </c>
      <c r="T760" s="56">
        <v>44032</v>
      </c>
      <c r="U760" s="174" t="s">
        <v>66</v>
      </c>
      <c r="V760" s="178" t="s">
        <v>67</v>
      </c>
      <c r="W760" s="180"/>
      <c r="X760" s="146" t="s">
        <v>143</v>
      </c>
      <c r="Y760" s="146" t="s">
        <v>80</v>
      </c>
      <c r="Z760" s="146"/>
      <c r="AA760" s="88" t="s">
        <v>2521</v>
      </c>
      <c r="AB760" s="6">
        <v>43972</v>
      </c>
      <c r="AC760" s="6">
        <v>44039</v>
      </c>
      <c r="AD760" s="6" t="s">
        <v>70</v>
      </c>
      <c r="AE760" s="61"/>
      <c r="AF760" s="6"/>
      <c r="AG760" s="6"/>
      <c r="AH760" s="9"/>
      <c r="AI760" s="6"/>
      <c r="AJ760" s="63"/>
      <c r="AK760" s="63"/>
      <c r="AL760" s="62"/>
      <c r="AM760" s="62"/>
      <c r="AN760" s="62"/>
      <c r="AO760" s="62"/>
      <c r="AP760" s="62"/>
      <c r="AQ760" s="11"/>
      <c r="AR760" s="59"/>
      <c r="AS760" s="59"/>
      <c r="AT760" s="6"/>
      <c r="AU760" s="6"/>
      <c r="AV760" s="6"/>
      <c r="AW760" s="6"/>
      <c r="AX760" s="6"/>
      <c r="AY760" s="6"/>
      <c r="AZ760" s="64"/>
      <c r="BA760" s="6"/>
      <c r="BB760" s="6"/>
      <c r="BC760" s="65"/>
    </row>
    <row r="761" spans="1:55" ht="100.8" hidden="1">
      <c r="A761" s="52" t="str">
        <f t="shared" ca="1" si="53"/>
        <v>Ok</v>
      </c>
      <c r="B761" s="53" t="str">
        <f t="shared" si="54"/>
        <v>Ok</v>
      </c>
      <c r="C761" s="53" t="str">
        <f t="shared" ca="1" si="55"/>
        <v>Ok</v>
      </c>
      <c r="D761" s="54">
        <f t="shared" si="56"/>
        <v>45394</v>
      </c>
      <c r="E761" s="196"/>
      <c r="F761" s="131">
        <v>2214</v>
      </c>
      <c r="G761" s="33" t="s">
        <v>3772</v>
      </c>
      <c r="H761" s="91" t="s">
        <v>57</v>
      </c>
      <c r="I761" s="201" t="s">
        <v>83</v>
      </c>
      <c r="J761" s="201" t="s">
        <v>84</v>
      </c>
      <c r="K761" s="6" t="s">
        <v>162</v>
      </c>
      <c r="L761" s="127" t="s">
        <v>3773</v>
      </c>
      <c r="M761" s="68"/>
      <c r="N761" s="10" t="s">
        <v>124</v>
      </c>
      <c r="O761" s="25" t="s">
        <v>3774</v>
      </c>
      <c r="P761" s="55" t="s">
        <v>88</v>
      </c>
      <c r="Q761" s="55" t="s">
        <v>5465</v>
      </c>
      <c r="R761" s="86" t="s">
        <v>5464</v>
      </c>
      <c r="S761" s="56">
        <v>44516</v>
      </c>
      <c r="T761" s="56">
        <v>45394</v>
      </c>
      <c r="U761" s="175" t="s">
        <v>66</v>
      </c>
      <c r="V761" s="197" t="s">
        <v>218</v>
      </c>
      <c r="W761" s="181" t="s">
        <v>92</v>
      </c>
      <c r="X761" s="147" t="s">
        <v>168</v>
      </c>
      <c r="Y761" s="147"/>
      <c r="Z761" s="147"/>
      <c r="AA761" s="89" t="s">
        <v>6762</v>
      </c>
      <c r="AB761" s="6">
        <v>44516</v>
      </c>
      <c r="AC761" s="67">
        <v>45394</v>
      </c>
      <c r="AD761" s="283" t="s">
        <v>70</v>
      </c>
      <c r="AE761" s="71"/>
      <c r="AF761" s="67"/>
      <c r="AG761" s="67"/>
      <c r="AH761" s="128"/>
      <c r="AI761" s="67"/>
      <c r="AJ761" s="73"/>
      <c r="AK761" s="73"/>
      <c r="AL761" s="72"/>
      <c r="AM761" s="72"/>
      <c r="AN761" s="72"/>
      <c r="AO761" s="72"/>
      <c r="AP761" s="72"/>
      <c r="AQ761" s="12"/>
      <c r="AR761" s="70"/>
      <c r="AS761" s="70"/>
      <c r="AT761" s="67"/>
      <c r="AU761" s="67"/>
      <c r="AV761" s="67"/>
      <c r="AW761" s="67"/>
      <c r="AX761" s="67"/>
      <c r="AY761" s="67"/>
      <c r="AZ761" s="74"/>
      <c r="BA761" s="67"/>
      <c r="BB761" s="67"/>
      <c r="BC761" s="75"/>
    </row>
    <row r="762" spans="1:55" ht="148.94999999999999" hidden="1" customHeight="1">
      <c r="A762" s="52" t="str">
        <f t="shared" ca="1" si="53"/>
        <v>Ok</v>
      </c>
      <c r="B762" s="53" t="str">
        <f t="shared" si="54"/>
        <v>Ok</v>
      </c>
      <c r="C762" s="53" t="str">
        <f t="shared" ca="1" si="55"/>
        <v>Ok</v>
      </c>
      <c r="D762" s="54">
        <f t="shared" si="56"/>
        <v>44039</v>
      </c>
      <c r="E762" s="196"/>
      <c r="F762" s="130">
        <v>1596</v>
      </c>
      <c r="G762" s="32" t="s">
        <v>2633</v>
      </c>
      <c r="H762" s="91" t="s">
        <v>57</v>
      </c>
      <c r="I762" s="5" t="s">
        <v>83</v>
      </c>
      <c r="J762" s="2" t="s">
        <v>84</v>
      </c>
      <c r="K762" s="6" t="s">
        <v>105</v>
      </c>
      <c r="L762" s="79" t="s">
        <v>2634</v>
      </c>
      <c r="M762" s="66"/>
      <c r="N762" s="10" t="s">
        <v>124</v>
      </c>
      <c r="O762" s="25" t="s">
        <v>2628</v>
      </c>
      <c r="P762" s="55" t="s">
        <v>165</v>
      </c>
      <c r="Q762" s="55" t="s">
        <v>2629</v>
      </c>
      <c r="R762" s="86" t="s">
        <v>2630</v>
      </c>
      <c r="S762" s="56">
        <v>44008</v>
      </c>
      <c r="T762" s="56">
        <v>44032</v>
      </c>
      <c r="U762" s="174" t="s">
        <v>66</v>
      </c>
      <c r="V762" s="178" t="s">
        <v>91</v>
      </c>
      <c r="W762" s="180" t="s">
        <v>237</v>
      </c>
      <c r="X762" s="146" t="s">
        <v>143</v>
      </c>
      <c r="Y762" s="146"/>
      <c r="Z762" s="146"/>
      <c r="AA762" s="88" t="s">
        <v>2635</v>
      </c>
      <c r="AB762" s="6">
        <v>44014</v>
      </c>
      <c r="AC762" s="6">
        <v>44039</v>
      </c>
      <c r="AD762" s="6" t="s">
        <v>70</v>
      </c>
      <c r="AE762" s="61"/>
      <c r="AF762" s="6"/>
      <c r="AG762" s="6"/>
      <c r="AH762" s="9"/>
      <c r="AI762" s="6"/>
      <c r="AJ762" s="63"/>
      <c r="AK762" s="63"/>
      <c r="AL762" s="62"/>
      <c r="AM762" s="62"/>
      <c r="AN762" s="62"/>
      <c r="AO762" s="62"/>
      <c r="AP762" s="62"/>
      <c r="AQ762" s="11"/>
      <c r="AR762" s="59"/>
      <c r="AS762" s="59"/>
      <c r="AT762" s="6"/>
      <c r="AU762" s="6"/>
      <c r="AV762" s="6"/>
      <c r="AW762" s="6"/>
      <c r="AX762" s="6"/>
      <c r="AY762" s="6"/>
      <c r="AZ762" s="64"/>
      <c r="BA762" s="6"/>
      <c r="BB762" s="6"/>
      <c r="BC762" s="65"/>
    </row>
    <row r="763" spans="1:55" ht="28.8" hidden="1">
      <c r="A763" s="52" t="str">
        <f t="shared" ca="1" si="53"/>
        <v>Ok</v>
      </c>
      <c r="B763" s="53" t="str">
        <f t="shared" si="54"/>
        <v>Ok</v>
      </c>
      <c r="C763" s="53" t="str">
        <f t="shared" ca="1" si="55"/>
        <v>Ok</v>
      </c>
      <c r="D763" s="54">
        <f t="shared" si="56"/>
        <v>44526</v>
      </c>
      <c r="E763" s="196"/>
      <c r="F763" s="131">
        <v>2212</v>
      </c>
      <c r="G763" s="33" t="s">
        <v>3778</v>
      </c>
      <c r="H763" s="91" t="s">
        <v>57</v>
      </c>
      <c r="I763" s="201" t="s">
        <v>58</v>
      </c>
      <c r="J763" s="201" t="s">
        <v>59</v>
      </c>
      <c r="K763" s="6" t="s">
        <v>545</v>
      </c>
      <c r="L763" s="127" t="s">
        <v>3779</v>
      </c>
      <c r="M763" s="68"/>
      <c r="N763" s="10" t="s">
        <v>124</v>
      </c>
      <c r="O763" s="25" t="s">
        <v>97</v>
      </c>
      <c r="P763" s="55" t="s">
        <v>97</v>
      </c>
      <c r="Q763" s="55" t="s">
        <v>3780</v>
      </c>
      <c r="R763" s="86" t="s">
        <v>3781</v>
      </c>
      <c r="S763" s="56">
        <v>44515</v>
      </c>
      <c r="T763" s="56">
        <v>44526</v>
      </c>
      <c r="U763" s="175" t="s">
        <v>66</v>
      </c>
      <c r="V763" s="197" t="s">
        <v>218</v>
      </c>
      <c r="W763" s="181"/>
      <c r="X763" s="147" t="s">
        <v>143</v>
      </c>
      <c r="Y763" s="147"/>
      <c r="Z763" s="147"/>
      <c r="AA763" s="89" t="s">
        <v>3782</v>
      </c>
      <c r="AB763" s="6">
        <v>44515</v>
      </c>
      <c r="AC763" s="6">
        <v>44526</v>
      </c>
      <c r="AD763" s="67" t="s">
        <v>70</v>
      </c>
      <c r="AE763" s="71"/>
      <c r="AF763" s="67"/>
      <c r="AG763" s="67"/>
      <c r="AH763" s="128"/>
      <c r="AI763" s="67"/>
      <c r="AJ763" s="73"/>
      <c r="AK763" s="73"/>
      <c r="AL763" s="72"/>
      <c r="AM763" s="72"/>
      <c r="AN763" s="72"/>
      <c r="AO763" s="72"/>
      <c r="AP763" s="72"/>
      <c r="AQ763" s="12"/>
      <c r="AR763" s="70"/>
      <c r="AS763" s="70"/>
      <c r="AT763" s="67"/>
      <c r="AU763" s="67"/>
      <c r="AV763" s="67"/>
      <c r="AW763" s="67"/>
      <c r="AX763" s="67"/>
      <c r="AY763" s="67"/>
      <c r="AZ763" s="74"/>
      <c r="BA763" s="67"/>
      <c r="BB763" s="67"/>
      <c r="BC763" s="75"/>
    </row>
    <row r="764" spans="1:55" ht="28.8" hidden="1">
      <c r="A764" s="52" t="str">
        <f t="shared" ca="1" si="53"/>
        <v>Ok</v>
      </c>
      <c r="B764" s="53" t="str">
        <f t="shared" si="54"/>
        <v>Ok</v>
      </c>
      <c r="C764" s="53" t="str">
        <f t="shared" ca="1" si="55"/>
        <v>Ok</v>
      </c>
      <c r="D764" s="54">
        <f t="shared" si="56"/>
        <v>44020</v>
      </c>
      <c r="E764" s="196"/>
      <c r="F764" s="130">
        <v>1379</v>
      </c>
      <c r="G764" s="32" t="s">
        <v>2353</v>
      </c>
      <c r="H764" s="91" t="s">
        <v>159</v>
      </c>
      <c r="I764" s="5" t="s">
        <v>241</v>
      </c>
      <c r="J764" s="2" t="s">
        <v>242</v>
      </c>
      <c r="K764" s="6" t="s">
        <v>74</v>
      </c>
      <c r="L764" s="79" t="s">
        <v>2354</v>
      </c>
      <c r="M764" s="66"/>
      <c r="N764" s="10" t="s">
        <v>63</v>
      </c>
      <c r="O764" s="25" t="s">
        <v>215</v>
      </c>
      <c r="P764" s="55" t="s">
        <v>65</v>
      </c>
      <c r="Q764" s="55" t="s">
        <v>2355</v>
      </c>
      <c r="R764" s="86" t="s">
        <v>2356</v>
      </c>
      <c r="S764" s="56">
        <v>43859</v>
      </c>
      <c r="T764" s="56">
        <v>44019</v>
      </c>
      <c r="U764" s="174" t="s">
        <v>66</v>
      </c>
      <c r="V764" s="178" t="s">
        <v>67</v>
      </c>
      <c r="W764" s="180"/>
      <c r="X764" s="146" t="s">
        <v>79</v>
      </c>
      <c r="Y764" s="146" t="s">
        <v>80</v>
      </c>
      <c r="Z764" s="146"/>
      <c r="AA764" s="88"/>
      <c r="AB764" s="6">
        <v>43864</v>
      </c>
      <c r="AC764" s="6">
        <v>44020</v>
      </c>
      <c r="AD764" s="6" t="s">
        <v>70</v>
      </c>
      <c r="AE764" s="61"/>
      <c r="AF764" s="6"/>
      <c r="AG764" s="6"/>
      <c r="AH764" s="9"/>
      <c r="AI764" s="6"/>
      <c r="AJ764" s="63"/>
      <c r="AK764" s="63"/>
      <c r="AL764" s="62"/>
      <c r="AM764" s="62"/>
      <c r="AN764" s="62"/>
      <c r="AO764" s="62"/>
      <c r="AP764" s="62"/>
      <c r="AQ764" s="11"/>
      <c r="AR764" s="59"/>
      <c r="AS764" s="59"/>
      <c r="AT764" s="6"/>
      <c r="AU764" s="6"/>
      <c r="AV764" s="6"/>
      <c r="AW764" s="6"/>
      <c r="AX764" s="6"/>
      <c r="AY764" s="6"/>
      <c r="AZ764" s="64"/>
      <c r="BA764" s="6"/>
      <c r="BB764" s="6"/>
      <c r="BC764" s="65"/>
    </row>
    <row r="765" spans="1:55" ht="28.8" hidden="1">
      <c r="A765" s="52" t="str">
        <f t="shared" ca="1" si="53"/>
        <v>Ok</v>
      </c>
      <c r="B765" s="53" t="str">
        <f t="shared" si="54"/>
        <v>Ok</v>
      </c>
      <c r="C765" s="53" t="str">
        <f t="shared" ca="1" si="55"/>
        <v>Ok</v>
      </c>
      <c r="D765" s="54">
        <f t="shared" si="56"/>
        <v>44526</v>
      </c>
      <c r="E765" s="196"/>
      <c r="F765" s="131">
        <v>2227</v>
      </c>
      <c r="G765" s="33" t="s">
        <v>3787</v>
      </c>
      <c r="H765" s="91" t="s">
        <v>57</v>
      </c>
      <c r="I765" s="201" t="s">
        <v>58</v>
      </c>
      <c r="J765" s="201" t="s">
        <v>59</v>
      </c>
      <c r="K765" s="6" t="s">
        <v>545</v>
      </c>
      <c r="L765" s="127" t="s">
        <v>3788</v>
      </c>
      <c r="M765" s="68"/>
      <c r="N765" s="10" t="s">
        <v>124</v>
      </c>
      <c r="O765" s="25" t="s">
        <v>97</v>
      </c>
      <c r="P765" s="55" t="s">
        <v>97</v>
      </c>
      <c r="Q765" s="55" t="s">
        <v>3789</v>
      </c>
      <c r="R765" s="86" t="s">
        <v>3790</v>
      </c>
      <c r="S765" s="56">
        <v>44524</v>
      </c>
      <c r="T765" s="56">
        <v>44526</v>
      </c>
      <c r="U765" s="175" t="s">
        <v>66</v>
      </c>
      <c r="V765" s="197" t="s">
        <v>218</v>
      </c>
      <c r="W765" s="181"/>
      <c r="X765" s="147" t="s">
        <v>143</v>
      </c>
      <c r="Y765" s="147"/>
      <c r="Z765" s="147"/>
      <c r="AA765" s="89" t="s">
        <v>3791</v>
      </c>
      <c r="AB765" s="6">
        <v>44524</v>
      </c>
      <c r="AC765" s="6">
        <v>44526</v>
      </c>
      <c r="AD765" s="67" t="s">
        <v>70</v>
      </c>
      <c r="AE765" s="71"/>
      <c r="AF765" s="67"/>
      <c r="AG765" s="67"/>
      <c r="AH765" s="128"/>
      <c r="AI765" s="67"/>
      <c r="AJ765" s="73"/>
      <c r="AK765" s="73"/>
      <c r="AL765" s="72"/>
      <c r="AM765" s="72"/>
      <c r="AN765" s="72"/>
      <c r="AO765" s="72"/>
      <c r="AP765" s="72"/>
      <c r="AQ765" s="12"/>
      <c r="AR765" s="70"/>
      <c r="AS765" s="70"/>
      <c r="AT765" s="67"/>
      <c r="AU765" s="67"/>
      <c r="AV765" s="67"/>
      <c r="AW765" s="67"/>
      <c r="AX765" s="67"/>
      <c r="AY765" s="67"/>
      <c r="AZ765" s="74"/>
      <c r="BA765" s="67"/>
      <c r="BB765" s="67"/>
      <c r="BC765" s="75"/>
    </row>
    <row r="766" spans="1:55" ht="43.2" hidden="1">
      <c r="A766" s="52" t="str">
        <f t="shared" ca="1" si="53"/>
        <v>Ok</v>
      </c>
      <c r="B766" s="53" t="str">
        <f t="shared" si="54"/>
        <v>Ok</v>
      </c>
      <c r="C766" s="53" t="str">
        <f t="shared" ca="1" si="55"/>
        <v>Ok</v>
      </c>
      <c r="D766" s="54">
        <f t="shared" si="56"/>
        <v>44020</v>
      </c>
      <c r="E766" s="196"/>
      <c r="F766" s="130">
        <v>1597</v>
      </c>
      <c r="G766" s="32" t="s">
        <v>2636</v>
      </c>
      <c r="H766" s="91" t="s">
        <v>57</v>
      </c>
      <c r="I766" s="5" t="s">
        <v>83</v>
      </c>
      <c r="J766" s="2" t="s">
        <v>84</v>
      </c>
      <c r="K766" s="6" t="s">
        <v>74</v>
      </c>
      <c r="L766" s="79" t="s">
        <v>2637</v>
      </c>
      <c r="M766" s="66"/>
      <c r="N766" s="10" t="s">
        <v>124</v>
      </c>
      <c r="O766" s="25" t="s">
        <v>2628</v>
      </c>
      <c r="P766" s="55" t="s">
        <v>165</v>
      </c>
      <c r="Q766" s="55" t="s">
        <v>2629</v>
      </c>
      <c r="R766" s="86" t="s">
        <v>2630</v>
      </c>
      <c r="S766" s="56">
        <v>44008</v>
      </c>
      <c r="T766" s="56">
        <v>44019</v>
      </c>
      <c r="U766" s="174" t="s">
        <v>66</v>
      </c>
      <c r="V766" s="178" t="s">
        <v>91</v>
      </c>
      <c r="W766" s="180" t="s">
        <v>237</v>
      </c>
      <c r="X766" s="146" t="s">
        <v>143</v>
      </c>
      <c r="Y766" s="146" t="s">
        <v>80</v>
      </c>
      <c r="Z766" s="146"/>
      <c r="AA766" s="88"/>
      <c r="AB766" s="6">
        <v>44014</v>
      </c>
      <c r="AC766" s="6">
        <v>44020</v>
      </c>
      <c r="AD766" s="379" t="s">
        <v>70</v>
      </c>
      <c r="AE766" s="61"/>
      <c r="AF766" s="6"/>
      <c r="AG766" s="6"/>
      <c r="AH766" s="9"/>
      <c r="AI766" s="6"/>
      <c r="AJ766" s="63"/>
      <c r="AK766" s="63"/>
      <c r="AL766" s="62"/>
      <c r="AM766" s="62"/>
      <c r="AN766" s="62"/>
      <c r="AO766" s="62"/>
      <c r="AP766" s="62"/>
      <c r="AQ766" s="11"/>
      <c r="AR766" s="59"/>
      <c r="AS766" s="59"/>
      <c r="AT766" s="6"/>
      <c r="AU766" s="6"/>
      <c r="AV766" s="6"/>
      <c r="AW766" s="6"/>
      <c r="AX766" s="6"/>
      <c r="AY766" s="6"/>
      <c r="AZ766" s="64"/>
      <c r="BA766" s="6"/>
      <c r="BB766" s="6"/>
      <c r="BC766" s="65"/>
    </row>
    <row r="767" spans="1:55" ht="28.8" hidden="1">
      <c r="A767" s="52" t="str">
        <f t="shared" ca="1" si="53"/>
        <v>Ok</v>
      </c>
      <c r="B767" s="53" t="str">
        <f t="shared" si="54"/>
        <v>Ok</v>
      </c>
      <c r="C767" s="53" t="str">
        <f t="shared" ca="1" si="55"/>
        <v>Ok</v>
      </c>
      <c r="D767" s="54">
        <f t="shared" si="56"/>
        <v>44526</v>
      </c>
      <c r="E767" s="196"/>
      <c r="F767" s="131">
        <v>2229</v>
      </c>
      <c r="G767" s="33" t="s">
        <v>3797</v>
      </c>
      <c r="H767" s="91" t="s">
        <v>57</v>
      </c>
      <c r="I767" s="201" t="s">
        <v>58</v>
      </c>
      <c r="J767" s="201" t="s">
        <v>59</v>
      </c>
      <c r="K767" s="6" t="s">
        <v>105</v>
      </c>
      <c r="L767" s="127" t="s">
        <v>3798</v>
      </c>
      <c r="M767" s="68"/>
      <c r="N767" s="10" t="s">
        <v>124</v>
      </c>
      <c r="O767" s="25" t="s">
        <v>3423</v>
      </c>
      <c r="P767" s="55" t="s">
        <v>88</v>
      </c>
      <c r="Q767" s="55" t="s">
        <v>3424</v>
      </c>
      <c r="R767" s="86" t="s">
        <v>3799</v>
      </c>
      <c r="S767" s="56">
        <v>44525</v>
      </c>
      <c r="T767" s="56">
        <v>44526</v>
      </c>
      <c r="U767" s="175" t="s">
        <v>66</v>
      </c>
      <c r="V767" s="197" t="s">
        <v>218</v>
      </c>
      <c r="W767" s="181"/>
      <c r="X767" s="147" t="s">
        <v>143</v>
      </c>
      <c r="Y767" s="147"/>
      <c r="Z767" s="147"/>
      <c r="AA767" s="89" t="s">
        <v>3800</v>
      </c>
      <c r="AB767" s="6">
        <v>44525</v>
      </c>
      <c r="AC767" s="6">
        <v>44526</v>
      </c>
      <c r="AD767" s="67" t="s">
        <v>70</v>
      </c>
      <c r="AE767" s="71"/>
      <c r="AF767" s="67"/>
      <c r="AG767" s="67"/>
      <c r="AH767" s="128"/>
      <c r="AI767" s="67"/>
      <c r="AJ767" s="73"/>
      <c r="AK767" s="73"/>
      <c r="AL767" s="72"/>
      <c r="AM767" s="72"/>
      <c r="AN767" s="72"/>
      <c r="AO767" s="72"/>
      <c r="AP767" s="72"/>
      <c r="AQ767" s="12"/>
      <c r="AR767" s="70"/>
      <c r="AS767" s="70"/>
      <c r="AT767" s="67"/>
      <c r="AU767" s="67"/>
      <c r="AV767" s="67"/>
      <c r="AW767" s="67"/>
      <c r="AX767" s="67"/>
      <c r="AY767" s="67"/>
      <c r="AZ767" s="74"/>
      <c r="BA767" s="67"/>
      <c r="BB767" s="67"/>
      <c r="BC767" s="75"/>
    </row>
    <row r="768" spans="1:55" s="235" customFormat="1" ht="57.6" hidden="1">
      <c r="A768" s="52" t="str">
        <f t="shared" ca="1" si="53"/>
        <v>Ok</v>
      </c>
      <c r="B768" s="53" t="str">
        <f t="shared" si="54"/>
        <v>Ok</v>
      </c>
      <c r="C768" s="53" t="str">
        <f t="shared" ca="1" si="55"/>
        <v>Ok</v>
      </c>
      <c r="D768" s="54">
        <f t="shared" si="56"/>
        <v>44589</v>
      </c>
      <c r="E768" s="196"/>
      <c r="F768" s="131">
        <v>2235</v>
      </c>
      <c r="G768" s="33" t="s">
        <v>3801</v>
      </c>
      <c r="H768" s="91" t="s">
        <v>57</v>
      </c>
      <c r="I768" s="201" t="s">
        <v>137</v>
      </c>
      <c r="J768" s="201" t="s">
        <v>137</v>
      </c>
      <c r="K768" s="6" t="s">
        <v>74</v>
      </c>
      <c r="L768" s="127" t="s">
        <v>3802</v>
      </c>
      <c r="M768" s="68"/>
      <c r="N768" s="10" t="s">
        <v>124</v>
      </c>
      <c r="O768" s="25" t="s">
        <v>3803</v>
      </c>
      <c r="P768" s="55" t="s">
        <v>165</v>
      </c>
      <c r="Q768" s="55" t="s">
        <v>5221</v>
      </c>
      <c r="R768" s="86" t="s">
        <v>3804</v>
      </c>
      <c r="S768" s="56">
        <v>44531</v>
      </c>
      <c r="T768" s="56">
        <v>44588</v>
      </c>
      <c r="U768" s="175" t="s">
        <v>66</v>
      </c>
      <c r="V768" s="197" t="s">
        <v>218</v>
      </c>
      <c r="W768" s="181"/>
      <c r="X768" s="147" t="s">
        <v>143</v>
      </c>
      <c r="Y768" s="147"/>
      <c r="Z768" s="147"/>
      <c r="AA768" s="89" t="s">
        <v>3805</v>
      </c>
      <c r="AB768" s="6">
        <v>44531</v>
      </c>
      <c r="AC768" s="6">
        <v>44589</v>
      </c>
      <c r="AD768" s="67" t="s">
        <v>70</v>
      </c>
      <c r="AE768" s="71"/>
      <c r="AF768" s="67"/>
      <c r="AG768" s="67"/>
      <c r="AH768" s="128"/>
      <c r="AI768" s="67"/>
      <c r="AJ768" s="73"/>
      <c r="AK768" s="73"/>
      <c r="AL768" s="72"/>
      <c r="AM768" s="72"/>
      <c r="AN768" s="72"/>
      <c r="AO768" s="72"/>
      <c r="AP768" s="72"/>
      <c r="AQ768" s="12"/>
      <c r="AR768" s="70"/>
      <c r="AS768" s="70"/>
      <c r="AT768" s="67"/>
      <c r="AU768" s="67"/>
      <c r="AV768" s="67"/>
      <c r="AW768" s="67"/>
      <c r="AX768" s="67"/>
      <c r="AY768" s="67"/>
      <c r="AZ768" s="74"/>
      <c r="BA768" s="67"/>
      <c r="BB768" s="67"/>
      <c r="BC768" s="75"/>
    </row>
    <row r="769" spans="1:55" s="235" customFormat="1" ht="100.8" hidden="1">
      <c r="A769" s="52" t="str">
        <f t="shared" ca="1" si="53"/>
        <v>Ok</v>
      </c>
      <c r="B769" s="53" t="str">
        <f t="shared" si="54"/>
        <v>Ok</v>
      </c>
      <c r="C769" s="53" t="str">
        <f t="shared" ca="1" si="55"/>
        <v>Ok</v>
      </c>
      <c r="D769" s="54">
        <f t="shared" si="56"/>
        <v>44603</v>
      </c>
      <c r="E769" s="196"/>
      <c r="F769" s="131">
        <v>2238</v>
      </c>
      <c r="G769" s="33" t="s">
        <v>3806</v>
      </c>
      <c r="H769" s="91" t="s">
        <v>57</v>
      </c>
      <c r="I769" s="201" t="s">
        <v>471</v>
      </c>
      <c r="J769" s="201" t="s">
        <v>308</v>
      </c>
      <c r="K769" s="6" t="s">
        <v>545</v>
      </c>
      <c r="L769" s="127" t="s">
        <v>3807</v>
      </c>
      <c r="M769" s="68"/>
      <c r="N769" s="10" t="s">
        <v>63</v>
      </c>
      <c r="O769" s="25" t="s">
        <v>3808</v>
      </c>
      <c r="P769" s="55" t="s">
        <v>165</v>
      </c>
      <c r="Q769" s="55" t="s">
        <v>5222</v>
      </c>
      <c r="R769" s="86" t="s">
        <v>3809</v>
      </c>
      <c r="S769" s="56">
        <v>44533</v>
      </c>
      <c r="T769" s="56">
        <v>44603</v>
      </c>
      <c r="U769" s="175" t="s">
        <v>66</v>
      </c>
      <c r="V769" s="197" t="s">
        <v>218</v>
      </c>
      <c r="W769" s="181"/>
      <c r="X769" s="147" t="s">
        <v>1056</v>
      </c>
      <c r="Y769" s="147"/>
      <c r="Z769" s="147"/>
      <c r="AA769" s="89" t="s">
        <v>3810</v>
      </c>
      <c r="AB769" s="6">
        <v>44533</v>
      </c>
      <c r="AC769" s="6">
        <v>44603</v>
      </c>
      <c r="AD769" s="67" t="s">
        <v>70</v>
      </c>
      <c r="AE769" s="71"/>
      <c r="AF769" s="67"/>
      <c r="AG769" s="67"/>
      <c r="AH769" s="128"/>
      <c r="AI769" s="67"/>
      <c r="AJ769" s="73"/>
      <c r="AK769" s="73"/>
      <c r="AL769" s="72"/>
      <c r="AM769" s="72"/>
      <c r="AN769" s="72"/>
      <c r="AO769" s="72"/>
      <c r="AP769" s="72"/>
      <c r="AQ769" s="12"/>
      <c r="AR769" s="70"/>
      <c r="AS769" s="70"/>
      <c r="AT769" s="67"/>
      <c r="AU769" s="67"/>
      <c r="AV769" s="67"/>
      <c r="AW769" s="67"/>
      <c r="AX769" s="67"/>
      <c r="AY769" s="67"/>
      <c r="AZ769" s="74"/>
      <c r="BA769" s="67"/>
      <c r="BB769" s="67"/>
      <c r="BC769" s="75"/>
    </row>
    <row r="770" spans="1:55" s="235" customFormat="1" ht="57.6" hidden="1">
      <c r="A770" s="52" t="str">
        <f t="shared" ca="1" si="53"/>
        <v>Ok</v>
      </c>
      <c r="B770" s="53" t="str">
        <f t="shared" si="54"/>
        <v>Ok</v>
      </c>
      <c r="C770" s="53" t="str">
        <f t="shared" ca="1" si="55"/>
        <v>Ok</v>
      </c>
      <c r="D770" s="54">
        <f t="shared" si="56"/>
        <v>44543</v>
      </c>
      <c r="E770" s="196"/>
      <c r="F770" s="131">
        <v>2240</v>
      </c>
      <c r="G770" s="33" t="s">
        <v>3811</v>
      </c>
      <c r="H770" s="91" t="s">
        <v>57</v>
      </c>
      <c r="I770" s="201" t="s">
        <v>121</v>
      </c>
      <c r="J770" s="201" t="s">
        <v>122</v>
      </c>
      <c r="K770" s="6" t="s">
        <v>210</v>
      </c>
      <c r="L770" s="127" t="s">
        <v>3812</v>
      </c>
      <c r="M770" s="68"/>
      <c r="N770" s="10" t="s">
        <v>124</v>
      </c>
      <c r="O770" s="25" t="s">
        <v>97</v>
      </c>
      <c r="P770" s="55" t="s">
        <v>97</v>
      </c>
      <c r="Q770" s="55" t="s">
        <v>3813</v>
      </c>
      <c r="R770" s="86" t="s">
        <v>3814</v>
      </c>
      <c r="S770" s="56">
        <v>44537</v>
      </c>
      <c r="T770" s="56">
        <v>44543</v>
      </c>
      <c r="U770" s="175" t="s">
        <v>66</v>
      </c>
      <c r="V770" s="197" t="s">
        <v>218</v>
      </c>
      <c r="W770" s="181"/>
      <c r="X770" s="147" t="s">
        <v>143</v>
      </c>
      <c r="Y770" s="147"/>
      <c r="Z770" s="147"/>
      <c r="AA770" s="89" t="s">
        <v>3815</v>
      </c>
      <c r="AB770" s="6">
        <v>44537</v>
      </c>
      <c r="AC770" s="6">
        <v>44543</v>
      </c>
      <c r="AD770" s="67" t="s">
        <v>70</v>
      </c>
      <c r="AE770" s="71"/>
      <c r="AF770" s="67"/>
      <c r="AG770" s="67"/>
      <c r="AH770" s="128"/>
      <c r="AI770" s="67"/>
      <c r="AJ770" s="73"/>
      <c r="AK770" s="73"/>
      <c r="AL770" s="72"/>
      <c r="AM770" s="72"/>
      <c r="AN770" s="72"/>
      <c r="AO770" s="72"/>
      <c r="AP770" s="72"/>
      <c r="AQ770" s="12"/>
      <c r="AR770" s="70"/>
      <c r="AS770" s="70"/>
      <c r="AT770" s="67"/>
      <c r="AU770" s="67"/>
      <c r="AV770" s="67"/>
      <c r="AW770" s="67"/>
      <c r="AX770" s="67"/>
      <c r="AY770" s="67"/>
      <c r="AZ770" s="74"/>
      <c r="BA770" s="67"/>
      <c r="BB770" s="67"/>
      <c r="BC770" s="75"/>
    </row>
    <row r="771" spans="1:55" s="235" customFormat="1" ht="43.2" hidden="1">
      <c r="A771" s="52" t="str">
        <f t="shared" ca="1" si="53"/>
        <v>Ok</v>
      </c>
      <c r="B771" s="53" t="str">
        <f t="shared" si="54"/>
        <v>Ok</v>
      </c>
      <c r="C771" s="53" t="str">
        <f t="shared" ca="1" si="55"/>
        <v>Ok</v>
      </c>
      <c r="D771" s="54">
        <f t="shared" si="56"/>
        <v>44015</v>
      </c>
      <c r="E771" s="196"/>
      <c r="F771" s="130">
        <v>1191</v>
      </c>
      <c r="G771" s="32" t="s">
        <v>2106</v>
      </c>
      <c r="H771" s="91" t="s">
        <v>57</v>
      </c>
      <c r="I771" s="5" t="s">
        <v>1366</v>
      </c>
      <c r="J771" s="2" t="s">
        <v>1367</v>
      </c>
      <c r="K771" s="6" t="s">
        <v>105</v>
      </c>
      <c r="L771" s="79" t="s">
        <v>2107</v>
      </c>
      <c r="M771" s="66"/>
      <c r="N771" s="10" t="s">
        <v>124</v>
      </c>
      <c r="O771" s="25" t="s">
        <v>2108</v>
      </c>
      <c r="P771" s="55" t="s">
        <v>88</v>
      </c>
      <c r="Q771" s="55" t="s">
        <v>2109</v>
      </c>
      <c r="R771" s="86" t="s">
        <v>2110</v>
      </c>
      <c r="S771" s="56">
        <v>43745</v>
      </c>
      <c r="T771" s="56">
        <v>44014</v>
      </c>
      <c r="U771" s="174" t="s">
        <v>66</v>
      </c>
      <c r="V771" s="178" t="s">
        <v>67</v>
      </c>
      <c r="W771" s="180"/>
      <c r="X771" s="146" t="s">
        <v>143</v>
      </c>
      <c r="Y771" s="146" t="s">
        <v>80</v>
      </c>
      <c r="Z771" s="146"/>
      <c r="AA771" s="88" t="s">
        <v>2111</v>
      </c>
      <c r="AB771" s="6">
        <v>43748</v>
      </c>
      <c r="AC771" s="6">
        <v>44015</v>
      </c>
      <c r="AD771" s="6" t="s">
        <v>70</v>
      </c>
      <c r="AE771" s="61"/>
      <c r="AF771" s="6"/>
      <c r="AG771" s="6"/>
      <c r="AH771" s="9"/>
      <c r="AI771" s="6"/>
      <c r="AJ771" s="63"/>
      <c r="AK771" s="63"/>
      <c r="AL771" s="62"/>
      <c r="AM771" s="62"/>
      <c r="AN771" s="62"/>
      <c r="AO771" s="62"/>
      <c r="AP771" s="62"/>
      <c r="AQ771" s="11"/>
      <c r="AR771" s="59"/>
      <c r="AS771" s="59"/>
      <c r="AT771" s="6"/>
      <c r="AU771" s="6"/>
      <c r="AV771" s="6"/>
      <c r="AW771" s="6"/>
      <c r="AX771" s="6"/>
      <c r="AY771" s="6"/>
      <c r="AZ771" s="64"/>
      <c r="BA771" s="6"/>
      <c r="BB771" s="6"/>
      <c r="BC771" s="65"/>
    </row>
    <row r="772" spans="1:55" ht="144" hidden="1">
      <c r="A772" s="52" t="str">
        <f t="shared" ca="1" si="53"/>
        <v>Ok</v>
      </c>
      <c r="B772" s="53" t="str">
        <f t="shared" si="54"/>
        <v>Ok</v>
      </c>
      <c r="C772" s="53" t="str">
        <f t="shared" ca="1" si="55"/>
        <v>Ok</v>
      </c>
      <c r="D772" s="54">
        <f t="shared" si="56"/>
        <v>44554</v>
      </c>
      <c r="E772" s="196"/>
      <c r="F772" s="131">
        <v>2245</v>
      </c>
      <c r="G772" s="33" t="s">
        <v>3818</v>
      </c>
      <c r="H772" s="91" t="s">
        <v>57</v>
      </c>
      <c r="I772" s="201" t="s">
        <v>58</v>
      </c>
      <c r="J772" s="201" t="s">
        <v>59</v>
      </c>
      <c r="K772" s="6" t="s">
        <v>210</v>
      </c>
      <c r="L772" s="127" t="s">
        <v>3819</v>
      </c>
      <c r="M772" s="68"/>
      <c r="N772" s="10" t="s">
        <v>124</v>
      </c>
      <c r="O772" s="25" t="s">
        <v>3820</v>
      </c>
      <c r="P772" s="55" t="s">
        <v>88</v>
      </c>
      <c r="Q772" s="55" t="s">
        <v>3820</v>
      </c>
      <c r="R772" s="86" t="s">
        <v>3821</v>
      </c>
      <c r="S772" s="56">
        <v>44540</v>
      </c>
      <c r="T772" s="56">
        <v>44552</v>
      </c>
      <c r="U772" s="175" t="s">
        <v>66</v>
      </c>
      <c r="V772" s="197" t="s">
        <v>218</v>
      </c>
      <c r="W772" s="181"/>
      <c r="X772" s="147" t="s">
        <v>168</v>
      </c>
      <c r="Y772" s="147"/>
      <c r="Z772" s="147"/>
      <c r="AA772" s="89" t="s">
        <v>3822</v>
      </c>
      <c r="AB772" s="6">
        <v>44540</v>
      </c>
      <c r="AC772" s="6">
        <v>44554</v>
      </c>
      <c r="AD772" s="67" t="s">
        <v>70</v>
      </c>
      <c r="AE772" s="71"/>
      <c r="AF772" s="67"/>
      <c r="AG772" s="67"/>
      <c r="AH772" s="128"/>
      <c r="AI772" s="67"/>
      <c r="AJ772" s="73"/>
      <c r="AK772" s="73"/>
      <c r="AL772" s="72"/>
      <c r="AM772" s="72"/>
      <c r="AN772" s="72"/>
      <c r="AO772" s="72"/>
      <c r="AP772" s="72"/>
      <c r="AQ772" s="12"/>
      <c r="AR772" s="70"/>
      <c r="AS772" s="70"/>
      <c r="AT772" s="67"/>
      <c r="AU772" s="67"/>
      <c r="AV772" s="67"/>
      <c r="AW772" s="67"/>
      <c r="AX772" s="67"/>
      <c r="AY772" s="67"/>
      <c r="AZ772" s="74"/>
      <c r="BA772" s="67"/>
      <c r="BB772" s="67"/>
      <c r="BC772" s="75"/>
    </row>
    <row r="773" spans="1:55" ht="86.4" hidden="1">
      <c r="A773" s="52" t="str">
        <f t="shared" ca="1" si="53"/>
        <v>Ok</v>
      </c>
      <c r="B773" s="53" t="str">
        <f t="shared" si="54"/>
        <v>Ok</v>
      </c>
      <c r="C773" s="53" t="str">
        <f t="shared" ca="1" si="55"/>
        <v>Ok</v>
      </c>
      <c r="D773" s="54">
        <f t="shared" si="56"/>
        <v>44554</v>
      </c>
      <c r="E773" s="196"/>
      <c r="F773" s="131">
        <v>2247</v>
      </c>
      <c r="G773" s="33" t="s">
        <v>3823</v>
      </c>
      <c r="H773" s="91" t="s">
        <v>57</v>
      </c>
      <c r="I773" s="201" t="s">
        <v>83</v>
      </c>
      <c r="J773" s="201" t="s">
        <v>84</v>
      </c>
      <c r="K773" s="6" t="s">
        <v>545</v>
      </c>
      <c r="L773" s="127" t="s">
        <v>3824</v>
      </c>
      <c r="M773" s="68"/>
      <c r="N773" s="10" t="s">
        <v>63</v>
      </c>
      <c r="O773" s="25" t="s">
        <v>3825</v>
      </c>
      <c r="P773" s="55" t="s">
        <v>165</v>
      </c>
      <c r="Q773" s="55" t="s">
        <v>3825</v>
      </c>
      <c r="R773" s="86" t="s">
        <v>3826</v>
      </c>
      <c r="S773" s="56">
        <v>44543</v>
      </c>
      <c r="T773" s="56">
        <v>44554</v>
      </c>
      <c r="U773" s="175" t="s">
        <v>66</v>
      </c>
      <c r="V773" s="197" t="s">
        <v>91</v>
      </c>
      <c r="W773" s="181" t="s">
        <v>92</v>
      </c>
      <c r="X773" s="147" t="s">
        <v>238</v>
      </c>
      <c r="Y773" s="147"/>
      <c r="Z773" s="147"/>
      <c r="AA773" s="89" t="s">
        <v>3827</v>
      </c>
      <c r="AB773" s="6">
        <v>44543</v>
      </c>
      <c r="AC773" s="6">
        <v>44554</v>
      </c>
      <c r="AD773" s="67" t="s">
        <v>70</v>
      </c>
      <c r="AE773" s="71"/>
      <c r="AF773" s="67"/>
      <c r="AG773" s="67"/>
      <c r="AH773" s="128"/>
      <c r="AI773" s="67"/>
      <c r="AJ773" s="73"/>
      <c r="AK773" s="73"/>
      <c r="AL773" s="72"/>
      <c r="AM773" s="72"/>
      <c r="AN773" s="72"/>
      <c r="AO773" s="72"/>
      <c r="AP773" s="72"/>
      <c r="AQ773" s="12"/>
      <c r="AR773" s="70"/>
      <c r="AS773" s="70"/>
      <c r="AT773" s="67"/>
      <c r="AU773" s="67"/>
      <c r="AV773" s="67"/>
      <c r="AW773" s="67"/>
      <c r="AX773" s="67"/>
      <c r="AY773" s="67"/>
      <c r="AZ773" s="74"/>
      <c r="BA773" s="67"/>
      <c r="BB773" s="67"/>
      <c r="BC773" s="75"/>
    </row>
    <row r="774" spans="1:55" ht="115.2" hidden="1">
      <c r="A774" s="52" t="str">
        <f t="shared" ca="1" si="53"/>
        <v>Ok</v>
      </c>
      <c r="B774" s="53" t="str">
        <f t="shared" si="54"/>
        <v>Ok</v>
      </c>
      <c r="C774" s="53" t="str">
        <f t="shared" ca="1" si="55"/>
        <v>Ok</v>
      </c>
      <c r="D774" s="54">
        <f t="shared" si="56"/>
        <v>45343</v>
      </c>
      <c r="E774" s="196"/>
      <c r="F774" s="131">
        <v>1609</v>
      </c>
      <c r="G774" s="33" t="s">
        <v>3828</v>
      </c>
      <c r="H774" s="139" t="s">
        <v>57</v>
      </c>
      <c r="I774" s="201" t="s">
        <v>83</v>
      </c>
      <c r="J774" s="201" t="s">
        <v>84</v>
      </c>
      <c r="K774" s="67" t="s">
        <v>545</v>
      </c>
      <c r="L774" s="127" t="s">
        <v>6503</v>
      </c>
      <c r="M774" s="68"/>
      <c r="N774" s="140" t="s">
        <v>124</v>
      </c>
      <c r="O774" s="76" t="s">
        <v>97</v>
      </c>
      <c r="P774" s="77" t="s">
        <v>97</v>
      </c>
      <c r="Q774" s="77" t="s">
        <v>3829</v>
      </c>
      <c r="R774" s="204" t="s">
        <v>3830</v>
      </c>
      <c r="S774" s="69">
        <v>44022</v>
      </c>
      <c r="T774" s="69">
        <v>45343</v>
      </c>
      <c r="U774" s="78" t="s">
        <v>66</v>
      </c>
      <c r="V774" s="197" t="s">
        <v>218</v>
      </c>
      <c r="W774" s="181" t="s">
        <v>237</v>
      </c>
      <c r="X774" s="147" t="s">
        <v>1056</v>
      </c>
      <c r="Y774" s="147"/>
      <c r="Z774" s="147"/>
      <c r="AA774" s="89" t="s">
        <v>6494</v>
      </c>
      <c r="AB774" s="67">
        <v>44022</v>
      </c>
      <c r="AC774" s="67">
        <v>45343</v>
      </c>
      <c r="AD774" s="67" t="s">
        <v>70</v>
      </c>
      <c r="AE774" s="71"/>
      <c r="AF774" s="67"/>
      <c r="AG774" s="67"/>
      <c r="AH774" s="128"/>
      <c r="AI774" s="67"/>
      <c r="AJ774" s="73"/>
      <c r="AK774" s="73"/>
      <c r="AL774" s="72"/>
      <c r="AM774" s="72"/>
      <c r="AN774" s="72"/>
      <c r="AO774" s="72"/>
      <c r="AP774" s="72"/>
      <c r="AQ774" s="12"/>
      <c r="AR774" s="70"/>
      <c r="AS774" s="70"/>
      <c r="AT774" s="67"/>
      <c r="AU774" s="67"/>
      <c r="AV774" s="67"/>
      <c r="AW774" s="67"/>
      <c r="AX774" s="67"/>
      <c r="AY774" s="67"/>
      <c r="AZ774" s="74"/>
      <c r="BA774" s="67"/>
      <c r="BB774" s="67"/>
      <c r="BC774" s="75"/>
    </row>
    <row r="775" spans="1:55" ht="244.8" hidden="1">
      <c r="A775" s="52" t="str">
        <f t="shared" ref="A775:A838" ca="1" si="57">IF(OR(S775&lt;$B$1,S775&gt;=TODAY()),"Fuori Range","Ok")</f>
        <v>Ok</v>
      </c>
      <c r="B775" s="53" t="str">
        <f t="shared" ref="B775:B838" si="58">IF(AND(AB775&lt;S775,AB775&lt;&gt;""),"Fuori Range",IF(AND(AB775&gt;AC775,AC775&lt;&gt;""),"Sup ITM",IF(AND(AC775&lt;&gt;"",AB775=""),"Assente","Ok")))</f>
        <v>Ok</v>
      </c>
      <c r="C775" s="53" t="str">
        <f t="shared" ref="C775:C838" ca="1" si="59">IF(AND(AC775&lt;AB775,AC775&lt;&gt;""),"Inf Avvio",IF(AC775&gt;TODAY(),"Errore","Ok"))</f>
        <v>Ok</v>
      </c>
      <c r="D775" s="54">
        <f t="shared" ref="D775:D838" si="60">MAX(AC775,AH775,AL775)</f>
        <v>45628</v>
      </c>
      <c r="E775" s="196"/>
      <c r="F775" s="131">
        <v>2253</v>
      </c>
      <c r="G775" s="33" t="s">
        <v>3831</v>
      </c>
      <c r="H775" s="91" t="s">
        <v>57</v>
      </c>
      <c r="I775" s="201" t="s">
        <v>1106</v>
      </c>
      <c r="J775" s="2" t="s">
        <v>130</v>
      </c>
      <c r="K775" s="6" t="s">
        <v>210</v>
      </c>
      <c r="L775" s="127" t="s">
        <v>8197</v>
      </c>
      <c r="M775" s="68"/>
      <c r="N775" s="10" t="s">
        <v>124</v>
      </c>
      <c r="O775" s="25" t="s">
        <v>97</v>
      </c>
      <c r="P775" s="55" t="s">
        <v>97</v>
      </c>
      <c r="Q775" s="55" t="s">
        <v>7913</v>
      </c>
      <c r="R775" s="86" t="s">
        <v>7912</v>
      </c>
      <c r="S775" s="56">
        <v>44545</v>
      </c>
      <c r="T775" s="56">
        <v>45628</v>
      </c>
      <c r="U775" s="174" t="s">
        <v>66</v>
      </c>
      <c r="V775" s="197" t="s">
        <v>218</v>
      </c>
      <c r="W775" s="181"/>
      <c r="X775" s="147" t="s">
        <v>79</v>
      </c>
      <c r="Y775" s="147" t="s">
        <v>80</v>
      </c>
      <c r="Z775" s="147"/>
      <c r="AA775" s="89" t="s">
        <v>8249</v>
      </c>
      <c r="AB775" s="6">
        <v>44545</v>
      </c>
      <c r="AC775" s="67">
        <v>45628</v>
      </c>
      <c r="AD775" s="234" t="s">
        <v>70</v>
      </c>
      <c r="AE775" s="71"/>
      <c r="AF775" s="67"/>
      <c r="AG775" s="67"/>
      <c r="AH775" s="128"/>
      <c r="AI775" s="67"/>
      <c r="AJ775" s="73"/>
      <c r="AK775" s="73"/>
      <c r="AL775" s="72"/>
      <c r="AM775" s="72"/>
      <c r="AN775" s="72"/>
      <c r="AO775" s="72"/>
      <c r="AP775" s="72"/>
      <c r="AQ775" s="12"/>
      <c r="AR775" s="70"/>
      <c r="AS775" s="70"/>
      <c r="AT775" s="67"/>
      <c r="AU775" s="67"/>
      <c r="AV775" s="67"/>
      <c r="AW775" s="67"/>
      <c r="AX775" s="67"/>
      <c r="AY775" s="67"/>
      <c r="AZ775" s="74"/>
      <c r="BA775" s="67"/>
      <c r="BB775" s="67"/>
      <c r="BC775" s="75"/>
    </row>
    <row r="776" spans="1:55" ht="28.8" hidden="1">
      <c r="A776" s="52" t="str">
        <f t="shared" ca="1" si="57"/>
        <v>Ok</v>
      </c>
      <c r="B776" s="53" t="str">
        <f t="shared" si="58"/>
        <v>Ok</v>
      </c>
      <c r="C776" s="53" t="str">
        <f t="shared" ca="1" si="59"/>
        <v>Ok</v>
      </c>
      <c r="D776" s="54">
        <f t="shared" si="60"/>
        <v>44015</v>
      </c>
      <c r="E776" s="196"/>
      <c r="F776" s="130">
        <v>1588</v>
      </c>
      <c r="G776" s="32" t="s">
        <v>2611</v>
      </c>
      <c r="H776" s="91" t="s">
        <v>57</v>
      </c>
      <c r="I776" s="5" t="s">
        <v>58</v>
      </c>
      <c r="J776" s="2" t="s">
        <v>59</v>
      </c>
      <c r="K776" s="6" t="s">
        <v>74</v>
      </c>
      <c r="L776" s="331" t="s">
        <v>2612</v>
      </c>
      <c r="M776" s="66"/>
      <c r="N776" s="10" t="s">
        <v>124</v>
      </c>
      <c r="O776" s="25" t="s">
        <v>102</v>
      </c>
      <c r="P776" s="55" t="s">
        <v>65</v>
      </c>
      <c r="Q776" s="55" t="s">
        <v>2613</v>
      </c>
      <c r="R776" s="86" t="s">
        <v>2614</v>
      </c>
      <c r="S776" s="56">
        <v>44006</v>
      </c>
      <c r="T776" s="56">
        <v>44019</v>
      </c>
      <c r="U776" s="174" t="s">
        <v>66</v>
      </c>
      <c r="V776" s="178" t="s">
        <v>67</v>
      </c>
      <c r="W776" s="180"/>
      <c r="X776" s="146" t="s">
        <v>143</v>
      </c>
      <c r="Y776" s="146"/>
      <c r="Z776" s="146"/>
      <c r="AA776" s="88" t="s">
        <v>2615</v>
      </c>
      <c r="AB776" s="6">
        <v>44007</v>
      </c>
      <c r="AC776" s="6">
        <v>44015</v>
      </c>
      <c r="AD776" s="6" t="s">
        <v>70</v>
      </c>
      <c r="AE776" s="61"/>
      <c r="AF776" s="6"/>
      <c r="AG776" s="6"/>
      <c r="AH776" s="9"/>
      <c r="AI776" s="6"/>
      <c r="AJ776" s="63"/>
      <c r="AK776" s="63"/>
      <c r="AL776" s="62"/>
      <c r="AM776" s="62"/>
      <c r="AN776" s="62"/>
      <c r="AO776" s="62"/>
      <c r="AP776" s="62"/>
      <c r="AQ776" s="11"/>
      <c r="AR776" s="59"/>
      <c r="AS776" s="59"/>
      <c r="AT776" s="6"/>
      <c r="AU776" s="6"/>
      <c r="AV776" s="6"/>
      <c r="AW776" s="6"/>
      <c r="AX776" s="6"/>
      <c r="AY776" s="6"/>
      <c r="AZ776" s="64"/>
      <c r="BA776" s="6"/>
      <c r="BB776" s="6"/>
      <c r="BC776" s="65"/>
    </row>
    <row r="777" spans="1:55" ht="43.2" hidden="1">
      <c r="A777" s="52" t="str">
        <f t="shared" ca="1" si="57"/>
        <v>Ok</v>
      </c>
      <c r="B777" s="53" t="str">
        <f t="shared" si="58"/>
        <v>Ok</v>
      </c>
      <c r="C777" s="53" t="str">
        <f t="shared" ca="1" si="59"/>
        <v>Ok</v>
      </c>
      <c r="D777" s="54">
        <f t="shared" si="60"/>
        <v>44582</v>
      </c>
      <c r="E777" s="196"/>
      <c r="F777" s="131">
        <v>2257</v>
      </c>
      <c r="G777" s="33" t="s">
        <v>3837</v>
      </c>
      <c r="H777" s="91" t="s">
        <v>57</v>
      </c>
      <c r="I777" s="201" t="s">
        <v>58</v>
      </c>
      <c r="J777" s="201" t="s">
        <v>59</v>
      </c>
      <c r="K777" s="6" t="s">
        <v>105</v>
      </c>
      <c r="L777" s="237" t="s">
        <v>3838</v>
      </c>
      <c r="M777" s="68"/>
      <c r="N777" s="10" t="s">
        <v>124</v>
      </c>
      <c r="O777" s="25" t="s">
        <v>97</v>
      </c>
      <c r="P777" s="55" t="s">
        <v>97</v>
      </c>
      <c r="Q777" s="55" t="s">
        <v>3839</v>
      </c>
      <c r="R777" s="86" t="s">
        <v>3840</v>
      </c>
      <c r="S777" s="56">
        <v>44558</v>
      </c>
      <c r="T777" s="56">
        <v>44581</v>
      </c>
      <c r="U777" s="175" t="s">
        <v>66</v>
      </c>
      <c r="V777" s="197" t="s">
        <v>218</v>
      </c>
      <c r="W777" s="181"/>
      <c r="X777" s="147" t="s">
        <v>143</v>
      </c>
      <c r="Y777" s="147"/>
      <c r="Z777" s="147"/>
      <c r="AA777" s="89" t="s">
        <v>3841</v>
      </c>
      <c r="AB777" s="6">
        <v>44558</v>
      </c>
      <c r="AC777" s="6">
        <v>44582</v>
      </c>
      <c r="AD777" s="67" t="s">
        <v>70</v>
      </c>
      <c r="AE777" s="71"/>
      <c r="AF777" s="67"/>
      <c r="AG777" s="67"/>
      <c r="AH777" s="128"/>
      <c r="AI777" s="67"/>
      <c r="AJ777" s="73"/>
      <c r="AK777" s="73"/>
      <c r="AL777" s="72"/>
      <c r="AM777" s="72"/>
      <c r="AN777" s="72"/>
      <c r="AO777" s="72"/>
      <c r="AP777" s="72"/>
      <c r="AQ777" s="12"/>
      <c r="AR777" s="70"/>
      <c r="AS777" s="70"/>
      <c r="AT777" s="67"/>
      <c r="AU777" s="67"/>
      <c r="AV777" s="67"/>
      <c r="AW777" s="67"/>
      <c r="AX777" s="67"/>
      <c r="AY777" s="67"/>
      <c r="AZ777" s="74"/>
      <c r="BA777" s="67"/>
      <c r="BB777" s="67"/>
      <c r="BC777" s="75"/>
    </row>
    <row r="778" spans="1:55" ht="28.8" hidden="1">
      <c r="A778" s="52" t="str">
        <f t="shared" ca="1" si="57"/>
        <v>Ok</v>
      </c>
      <c r="B778" s="53" t="str">
        <f t="shared" si="58"/>
        <v>Ok</v>
      </c>
      <c r="C778" s="53" t="str">
        <f t="shared" ca="1" si="59"/>
        <v>Ok</v>
      </c>
      <c r="D778" s="54">
        <f t="shared" si="60"/>
        <v>44582</v>
      </c>
      <c r="E778" s="196"/>
      <c r="F778" s="131">
        <v>2258</v>
      </c>
      <c r="G778" s="33" t="s">
        <v>3842</v>
      </c>
      <c r="H778" s="91" t="s">
        <v>57</v>
      </c>
      <c r="I778" s="201" t="s">
        <v>58</v>
      </c>
      <c r="J778" s="201" t="s">
        <v>59</v>
      </c>
      <c r="K778" s="6" t="s">
        <v>255</v>
      </c>
      <c r="L778" s="237" t="s">
        <v>3843</v>
      </c>
      <c r="M778" s="68"/>
      <c r="N778" s="10" t="s">
        <v>124</v>
      </c>
      <c r="O778" s="25" t="s">
        <v>97</v>
      </c>
      <c r="P778" s="55" t="s">
        <v>97</v>
      </c>
      <c r="Q778" s="55" t="s">
        <v>3844</v>
      </c>
      <c r="R778" s="86" t="s">
        <v>3845</v>
      </c>
      <c r="S778" s="56">
        <v>44565</v>
      </c>
      <c r="T778" s="56">
        <v>44581</v>
      </c>
      <c r="U778" s="175" t="s">
        <v>66</v>
      </c>
      <c r="V778" s="197" t="s">
        <v>218</v>
      </c>
      <c r="W778" s="181"/>
      <c r="X778" s="147" t="s">
        <v>143</v>
      </c>
      <c r="Y778" s="147"/>
      <c r="Z778" s="147"/>
      <c r="AA778" s="89" t="s">
        <v>3846</v>
      </c>
      <c r="AB778" s="6">
        <v>44565</v>
      </c>
      <c r="AC778" s="6">
        <v>44582</v>
      </c>
      <c r="AD778" s="67" t="s">
        <v>70</v>
      </c>
      <c r="AE778" s="71"/>
      <c r="AF778" s="67"/>
      <c r="AG778" s="67"/>
      <c r="AH778" s="128"/>
      <c r="AI778" s="67"/>
      <c r="AJ778" s="73"/>
      <c r="AK778" s="73"/>
      <c r="AL778" s="72"/>
      <c r="AM778" s="72"/>
      <c r="AN778" s="72"/>
      <c r="AO778" s="72"/>
      <c r="AP778" s="72"/>
      <c r="AQ778" s="12"/>
      <c r="AR778" s="70"/>
      <c r="AS778" s="70"/>
      <c r="AT778" s="67"/>
      <c r="AU778" s="67"/>
      <c r="AV778" s="67"/>
      <c r="AW778" s="67"/>
      <c r="AX778" s="67"/>
      <c r="AY778" s="67"/>
      <c r="AZ778" s="74"/>
      <c r="BA778" s="67"/>
      <c r="BB778" s="67"/>
      <c r="BC778" s="75"/>
    </row>
    <row r="779" spans="1:55" ht="86.4" hidden="1">
      <c r="A779" s="52" t="str">
        <f t="shared" ca="1" si="57"/>
        <v>Ok</v>
      </c>
      <c r="B779" s="53" t="str">
        <f t="shared" si="58"/>
        <v>Ok</v>
      </c>
      <c r="C779" s="53" t="str">
        <f t="shared" ca="1" si="59"/>
        <v>Ok</v>
      </c>
      <c r="D779" s="54">
        <f t="shared" si="60"/>
        <v>44589</v>
      </c>
      <c r="E779" s="196"/>
      <c r="F779" s="131">
        <v>2259</v>
      </c>
      <c r="G779" s="33" t="s">
        <v>3847</v>
      </c>
      <c r="H779" s="91" t="s">
        <v>57</v>
      </c>
      <c r="I779" s="201" t="s">
        <v>58</v>
      </c>
      <c r="J779" s="201" t="s">
        <v>59</v>
      </c>
      <c r="K779" s="6" t="s">
        <v>210</v>
      </c>
      <c r="L779" s="237" t="s">
        <v>3848</v>
      </c>
      <c r="M779" s="68"/>
      <c r="N779" s="10" t="s">
        <v>63</v>
      </c>
      <c r="O779" s="25" t="s">
        <v>3849</v>
      </c>
      <c r="P779" s="55" t="s">
        <v>88</v>
      </c>
      <c r="Q779" s="55" t="s">
        <v>835</v>
      </c>
      <c r="R779" s="86" t="s">
        <v>836</v>
      </c>
      <c r="S779" s="56">
        <v>44571</v>
      </c>
      <c r="T779" s="56">
        <v>44589</v>
      </c>
      <c r="U779" s="175" t="s">
        <v>66</v>
      </c>
      <c r="V779" s="197" t="s">
        <v>218</v>
      </c>
      <c r="W779" s="181"/>
      <c r="X779" s="147" t="s">
        <v>168</v>
      </c>
      <c r="Y779" s="147"/>
      <c r="Z779" s="147"/>
      <c r="AA779" s="89" t="s">
        <v>3850</v>
      </c>
      <c r="AB779" s="6">
        <v>44571</v>
      </c>
      <c r="AC779" s="6">
        <v>44589</v>
      </c>
      <c r="AD779" s="67" t="s">
        <v>70</v>
      </c>
      <c r="AE779" s="71"/>
      <c r="AF779" s="67"/>
      <c r="AG779" s="67"/>
      <c r="AH779" s="128"/>
      <c r="AI779" s="67"/>
      <c r="AJ779" s="73"/>
      <c r="AK779" s="73"/>
      <c r="AL779" s="72"/>
      <c r="AM779" s="72"/>
      <c r="AN779" s="72"/>
      <c r="AO779" s="72"/>
      <c r="AP779" s="72"/>
      <c r="AQ779" s="12"/>
      <c r="AR779" s="70"/>
      <c r="AS779" s="70"/>
      <c r="AT779" s="67"/>
      <c r="AU779" s="67"/>
      <c r="AV779" s="67"/>
      <c r="AW779" s="67"/>
      <c r="AX779" s="67"/>
      <c r="AY779" s="67"/>
      <c r="AZ779" s="74"/>
      <c r="BA779" s="67"/>
      <c r="BB779" s="67"/>
      <c r="BC779" s="75"/>
    </row>
    <row r="780" spans="1:55" ht="28.8" hidden="1">
      <c r="A780" s="52" t="str">
        <f t="shared" ca="1" si="57"/>
        <v>Ok</v>
      </c>
      <c r="B780" s="53" t="str">
        <f t="shared" si="58"/>
        <v>Ok</v>
      </c>
      <c r="C780" s="53" t="str">
        <f t="shared" ca="1" si="59"/>
        <v>Ok</v>
      </c>
      <c r="D780" s="54">
        <f t="shared" si="60"/>
        <v>44011</v>
      </c>
      <c r="E780" s="196"/>
      <c r="F780" s="130">
        <v>1407</v>
      </c>
      <c r="G780" s="32" t="s">
        <v>2390</v>
      </c>
      <c r="H780" s="91" t="s">
        <v>57</v>
      </c>
      <c r="I780" s="5" t="s">
        <v>121</v>
      </c>
      <c r="J780" s="2" t="s">
        <v>122</v>
      </c>
      <c r="K780" s="6" t="s">
        <v>210</v>
      </c>
      <c r="L780" s="331" t="s">
        <v>2391</v>
      </c>
      <c r="M780" s="66"/>
      <c r="N780" s="10" t="s">
        <v>124</v>
      </c>
      <c r="O780" s="25" t="s">
        <v>1290</v>
      </c>
      <c r="P780" s="55" t="s">
        <v>88</v>
      </c>
      <c r="Q780" s="55" t="s">
        <v>2392</v>
      </c>
      <c r="R780" s="86" t="s">
        <v>2393</v>
      </c>
      <c r="S780" s="56">
        <v>43882</v>
      </c>
      <c r="T780" s="56">
        <v>44007</v>
      </c>
      <c r="U780" s="174" t="s">
        <v>66</v>
      </c>
      <c r="V780" s="178" t="s">
        <v>67</v>
      </c>
      <c r="W780" s="180"/>
      <c r="X780" s="146" t="s">
        <v>143</v>
      </c>
      <c r="Y780" s="146"/>
      <c r="Z780" s="146"/>
      <c r="AA780" s="88" t="s">
        <v>2394</v>
      </c>
      <c r="AB780" s="6">
        <v>43888</v>
      </c>
      <c r="AC780" s="6">
        <v>44011</v>
      </c>
      <c r="AD780" s="6" t="s">
        <v>70</v>
      </c>
      <c r="AE780" s="61"/>
      <c r="AF780" s="6"/>
      <c r="AG780" s="6"/>
      <c r="AH780" s="9"/>
      <c r="AI780" s="6"/>
      <c r="AJ780" s="63"/>
      <c r="AK780" s="63"/>
      <c r="AL780" s="62"/>
      <c r="AM780" s="62"/>
      <c r="AN780" s="62"/>
      <c r="AO780" s="62"/>
      <c r="AP780" s="62"/>
      <c r="AQ780" s="11"/>
      <c r="AR780" s="59"/>
      <c r="AS780" s="59"/>
      <c r="AT780" s="6"/>
      <c r="AU780" s="6"/>
      <c r="AV780" s="6"/>
      <c r="AW780" s="6"/>
      <c r="AX780" s="6"/>
      <c r="AY780" s="6"/>
      <c r="AZ780" s="64"/>
      <c r="BA780" s="6"/>
      <c r="BB780" s="6"/>
      <c r="BC780" s="65"/>
    </row>
    <row r="781" spans="1:55" ht="100.8" hidden="1">
      <c r="A781" s="52" t="str">
        <f t="shared" ca="1" si="57"/>
        <v>Ok</v>
      </c>
      <c r="B781" s="53" t="str">
        <f t="shared" si="58"/>
        <v>Ok</v>
      </c>
      <c r="C781" s="53" t="str">
        <f t="shared" ca="1" si="59"/>
        <v>Ok</v>
      </c>
      <c r="D781" s="54">
        <f t="shared" si="60"/>
        <v>44589</v>
      </c>
      <c r="E781" s="196"/>
      <c r="F781" s="131">
        <v>2205</v>
      </c>
      <c r="G781" s="33" t="s">
        <v>3856</v>
      </c>
      <c r="H781" s="91" t="s">
        <v>57</v>
      </c>
      <c r="I781" s="201" t="s">
        <v>58</v>
      </c>
      <c r="J781" s="201" t="s">
        <v>59</v>
      </c>
      <c r="K781" s="6" t="s">
        <v>545</v>
      </c>
      <c r="L781" s="237" t="s">
        <v>3857</v>
      </c>
      <c r="M781" s="68"/>
      <c r="N781" s="10" t="s">
        <v>124</v>
      </c>
      <c r="O781" s="25" t="s">
        <v>1321</v>
      </c>
      <c r="P781" s="55" t="s">
        <v>88</v>
      </c>
      <c r="Q781" s="55" t="s">
        <v>1322</v>
      </c>
      <c r="R781" s="232" t="s">
        <v>1323</v>
      </c>
      <c r="S781" s="56">
        <v>44510</v>
      </c>
      <c r="T781" s="56">
        <v>44588</v>
      </c>
      <c r="U781" s="175" t="s">
        <v>66</v>
      </c>
      <c r="V781" s="197" t="s">
        <v>218</v>
      </c>
      <c r="W781" s="181"/>
      <c r="X781" s="147" t="s">
        <v>143</v>
      </c>
      <c r="Y781" s="147"/>
      <c r="Z781" s="147"/>
      <c r="AA781" s="89" t="s">
        <v>3858</v>
      </c>
      <c r="AB781" s="6">
        <v>44510</v>
      </c>
      <c r="AC781" s="6">
        <v>44589</v>
      </c>
      <c r="AD781" s="67" t="s">
        <v>70</v>
      </c>
      <c r="AE781" s="71"/>
      <c r="AF781" s="67"/>
      <c r="AG781" s="67"/>
      <c r="AH781" s="128"/>
      <c r="AI781" s="67"/>
      <c r="AJ781" s="73"/>
      <c r="AK781" s="73"/>
      <c r="AL781" s="72"/>
      <c r="AM781" s="72"/>
      <c r="AN781" s="72"/>
      <c r="AO781" s="72"/>
      <c r="AP781" s="72"/>
      <c r="AQ781" s="12"/>
      <c r="AR781" s="70"/>
      <c r="AS781" s="70"/>
      <c r="AT781" s="67"/>
      <c r="AU781" s="67"/>
      <c r="AV781" s="67"/>
      <c r="AW781" s="67"/>
      <c r="AX781" s="67"/>
      <c r="AY781" s="67"/>
      <c r="AZ781" s="74"/>
      <c r="BA781" s="67"/>
      <c r="BB781" s="67"/>
      <c r="BC781" s="75"/>
    </row>
    <row r="782" spans="1:55" ht="43.2" hidden="1">
      <c r="A782" s="52" t="str">
        <f t="shared" ca="1" si="57"/>
        <v>Ok</v>
      </c>
      <c r="B782" s="53" t="str">
        <f t="shared" si="58"/>
        <v>Ok</v>
      </c>
      <c r="C782" s="53" t="str">
        <f t="shared" ca="1" si="59"/>
        <v>Ok</v>
      </c>
      <c r="D782" s="54">
        <f t="shared" si="60"/>
        <v>44582</v>
      </c>
      <c r="E782" s="196"/>
      <c r="F782" s="131">
        <v>2236</v>
      </c>
      <c r="G782" s="33" t="s">
        <v>3859</v>
      </c>
      <c r="H782" s="91" t="s">
        <v>57</v>
      </c>
      <c r="I782" s="201" t="s">
        <v>58</v>
      </c>
      <c r="J782" s="201" t="s">
        <v>59</v>
      </c>
      <c r="K782" s="6" t="s">
        <v>74</v>
      </c>
      <c r="L782" s="237" t="s">
        <v>3860</v>
      </c>
      <c r="M782" s="68"/>
      <c r="N782" s="10" t="s">
        <v>124</v>
      </c>
      <c r="O782" s="25" t="s">
        <v>3861</v>
      </c>
      <c r="P782" s="55" t="s">
        <v>245</v>
      </c>
      <c r="Q782" s="55" t="s">
        <v>3861</v>
      </c>
      <c r="R782" s="86" t="s">
        <v>3862</v>
      </c>
      <c r="S782" s="56">
        <v>44532</v>
      </c>
      <c r="T782" s="56">
        <v>44581</v>
      </c>
      <c r="U782" s="175" t="s">
        <v>66</v>
      </c>
      <c r="V782" s="197" t="s">
        <v>218</v>
      </c>
      <c r="W782" s="181"/>
      <c r="X782" s="147" t="s">
        <v>143</v>
      </c>
      <c r="Y782" s="147"/>
      <c r="Z782" s="147"/>
      <c r="AA782" s="89" t="s">
        <v>3863</v>
      </c>
      <c r="AB782" s="6">
        <v>44532</v>
      </c>
      <c r="AC782" s="6">
        <v>44582</v>
      </c>
      <c r="AD782" s="67" t="s">
        <v>70</v>
      </c>
      <c r="AE782" s="71"/>
      <c r="AF782" s="67"/>
      <c r="AG782" s="67"/>
      <c r="AH782" s="128"/>
      <c r="AI782" s="67"/>
      <c r="AJ782" s="73"/>
      <c r="AK782" s="73"/>
      <c r="AL782" s="72"/>
      <c r="AM782" s="72"/>
      <c r="AN782" s="72"/>
      <c r="AO782" s="72"/>
      <c r="AP782" s="72"/>
      <c r="AQ782" s="12"/>
      <c r="AR782" s="70"/>
      <c r="AS782" s="70"/>
      <c r="AT782" s="67"/>
      <c r="AU782" s="67"/>
      <c r="AV782" s="67"/>
      <c r="AW782" s="67"/>
      <c r="AX782" s="67"/>
      <c r="AY782" s="67"/>
      <c r="AZ782" s="74"/>
      <c r="BA782" s="67"/>
      <c r="BB782" s="67"/>
      <c r="BC782" s="75"/>
    </row>
    <row r="783" spans="1:55" ht="72" hidden="1">
      <c r="A783" s="52" t="str">
        <f t="shared" ca="1" si="57"/>
        <v>Ok</v>
      </c>
      <c r="B783" s="53" t="str">
        <f t="shared" si="58"/>
        <v>Ok</v>
      </c>
      <c r="C783" s="53" t="str">
        <f t="shared" ca="1" si="59"/>
        <v>Ok</v>
      </c>
      <c r="D783" s="54">
        <f t="shared" si="60"/>
        <v>44603</v>
      </c>
      <c r="E783" s="196"/>
      <c r="F783" s="131">
        <v>2265</v>
      </c>
      <c r="G783" s="33" t="s">
        <v>3864</v>
      </c>
      <c r="H783" s="91" t="s">
        <v>57</v>
      </c>
      <c r="I783" s="201" t="s">
        <v>436</v>
      </c>
      <c r="J783" s="201" t="s">
        <v>437</v>
      </c>
      <c r="K783" s="6" t="s">
        <v>105</v>
      </c>
      <c r="L783" s="237" t="s">
        <v>3865</v>
      </c>
      <c r="M783" s="68"/>
      <c r="N783" s="10" t="s">
        <v>124</v>
      </c>
      <c r="O783" s="25" t="s">
        <v>3679</v>
      </c>
      <c r="P783" s="55" t="s">
        <v>65</v>
      </c>
      <c r="Q783" s="55" t="s">
        <v>3866</v>
      </c>
      <c r="R783" s="86" t="s">
        <v>3867</v>
      </c>
      <c r="S783" s="56">
        <v>44574</v>
      </c>
      <c r="T783" s="56">
        <v>44603</v>
      </c>
      <c r="U783" s="175" t="s">
        <v>66</v>
      </c>
      <c r="V783" s="197" t="s">
        <v>218</v>
      </c>
      <c r="W783" s="181"/>
      <c r="X783" s="147" t="s">
        <v>143</v>
      </c>
      <c r="Y783" s="147"/>
      <c r="Z783" s="147"/>
      <c r="AA783" s="89" t="s">
        <v>3868</v>
      </c>
      <c r="AB783" s="6">
        <v>44574</v>
      </c>
      <c r="AC783" s="6">
        <v>44603</v>
      </c>
      <c r="AD783" s="67" t="s">
        <v>70</v>
      </c>
      <c r="AE783" s="71"/>
      <c r="AF783" s="67"/>
      <c r="AG783" s="67"/>
      <c r="AH783" s="128"/>
      <c r="AI783" s="67"/>
      <c r="AJ783" s="73"/>
      <c r="AK783" s="73"/>
      <c r="AL783" s="72"/>
      <c r="AM783" s="72"/>
      <c r="AN783" s="72"/>
      <c r="AO783" s="72"/>
      <c r="AP783" s="72"/>
      <c r="AQ783" s="12"/>
      <c r="AR783" s="70"/>
      <c r="AS783" s="70"/>
      <c r="AT783" s="67"/>
      <c r="AU783" s="67"/>
      <c r="AV783" s="67"/>
      <c r="AW783" s="67"/>
      <c r="AX783" s="67"/>
      <c r="AY783" s="67"/>
      <c r="AZ783" s="74"/>
      <c r="BA783" s="67"/>
      <c r="BB783" s="67"/>
      <c r="BC783" s="75"/>
    </row>
    <row r="784" spans="1:55" ht="158.4" hidden="1">
      <c r="A784" s="52" t="str">
        <f t="shared" ca="1" si="57"/>
        <v>Ok</v>
      </c>
      <c r="B784" s="53" t="str">
        <f t="shared" si="58"/>
        <v>Ok</v>
      </c>
      <c r="C784" s="53" t="str">
        <f t="shared" ca="1" si="59"/>
        <v>Ok</v>
      </c>
      <c r="D784" s="54">
        <f t="shared" si="60"/>
        <v>45394</v>
      </c>
      <c r="E784" s="196"/>
      <c r="F784" s="130">
        <v>1563</v>
      </c>
      <c r="G784" s="32" t="s">
        <v>2565</v>
      </c>
      <c r="H784" s="91" t="s">
        <v>57</v>
      </c>
      <c r="I784" s="5" t="s">
        <v>58</v>
      </c>
      <c r="J784" s="2" t="s">
        <v>59</v>
      </c>
      <c r="K784" s="6" t="s">
        <v>162</v>
      </c>
      <c r="L784" s="331" t="s">
        <v>6698</v>
      </c>
      <c r="M784" s="66"/>
      <c r="N784" s="10" t="s">
        <v>124</v>
      </c>
      <c r="O784" s="25" t="s">
        <v>97</v>
      </c>
      <c r="P784" s="55" t="s">
        <v>97</v>
      </c>
      <c r="Q784" s="243" t="s">
        <v>5895</v>
      </c>
      <c r="R784" s="90" t="s">
        <v>5901</v>
      </c>
      <c r="S784" s="56">
        <v>43986</v>
      </c>
      <c r="T784" s="56">
        <v>45394</v>
      </c>
      <c r="U784" s="175" t="s">
        <v>66</v>
      </c>
      <c r="V784" s="178" t="s">
        <v>218</v>
      </c>
      <c r="W784" s="180"/>
      <c r="X784" s="146" t="s">
        <v>168</v>
      </c>
      <c r="Y784" s="146"/>
      <c r="Z784" s="146"/>
      <c r="AA784" s="88" t="s">
        <v>6763</v>
      </c>
      <c r="AB784" s="6">
        <v>43993</v>
      </c>
      <c r="AC784" s="67">
        <v>45394</v>
      </c>
      <c r="AD784" s="283" t="s">
        <v>70</v>
      </c>
      <c r="AE784" s="61"/>
      <c r="AF784" s="6"/>
      <c r="AG784" s="6"/>
      <c r="AH784" s="9"/>
      <c r="AI784" s="6"/>
      <c r="AJ784" s="63"/>
      <c r="AK784" s="63"/>
      <c r="AL784" s="62"/>
      <c r="AM784" s="62"/>
      <c r="AN784" s="62"/>
      <c r="AO784" s="62"/>
      <c r="AP784" s="62"/>
      <c r="AQ784" s="11"/>
      <c r="AR784" s="59"/>
      <c r="AS784" s="59"/>
      <c r="AT784" s="6"/>
      <c r="AU784" s="6"/>
      <c r="AV784" s="6"/>
      <c r="AW784" s="6"/>
      <c r="AX784" s="6"/>
      <c r="AY784" s="6"/>
      <c r="AZ784" s="64"/>
      <c r="BA784" s="6"/>
      <c r="BB784" s="6"/>
      <c r="BC784" s="65"/>
    </row>
    <row r="785" spans="1:55" ht="43.2" hidden="1">
      <c r="A785" s="52" t="str">
        <f t="shared" ca="1" si="57"/>
        <v>Ok</v>
      </c>
      <c r="B785" s="53" t="str">
        <f t="shared" si="58"/>
        <v>Ok</v>
      </c>
      <c r="C785" s="53" t="str">
        <f t="shared" ca="1" si="59"/>
        <v>Ok</v>
      </c>
      <c r="D785" s="54">
        <f t="shared" si="60"/>
        <v>44582</v>
      </c>
      <c r="E785" s="196"/>
      <c r="F785" s="131">
        <v>2268</v>
      </c>
      <c r="G785" s="33" t="s">
        <v>3874</v>
      </c>
      <c r="H785" s="91" t="s">
        <v>57</v>
      </c>
      <c r="I785" s="201" t="s">
        <v>334</v>
      </c>
      <c r="J785" s="201" t="s">
        <v>260</v>
      </c>
      <c r="K785" s="6" t="s">
        <v>188</v>
      </c>
      <c r="L785" s="237" t="s">
        <v>3875</v>
      </c>
      <c r="M785" s="68"/>
      <c r="N785" s="10" t="s">
        <v>124</v>
      </c>
      <c r="O785" s="25" t="s">
        <v>3876</v>
      </c>
      <c r="P785" s="55" t="s">
        <v>88</v>
      </c>
      <c r="Q785" s="55" t="s">
        <v>5223</v>
      </c>
      <c r="R785" s="86" t="s">
        <v>3877</v>
      </c>
      <c r="S785" s="56">
        <v>44575</v>
      </c>
      <c r="T785" s="56">
        <v>44581</v>
      </c>
      <c r="U785" s="175" t="s">
        <v>66</v>
      </c>
      <c r="V785" s="197" t="s">
        <v>218</v>
      </c>
      <c r="W785" s="181"/>
      <c r="X785" s="147" t="s">
        <v>168</v>
      </c>
      <c r="Y785" s="147"/>
      <c r="Z785" s="147"/>
      <c r="AA785" s="89" t="s">
        <v>3878</v>
      </c>
      <c r="AB785" s="6">
        <v>44575</v>
      </c>
      <c r="AC785" s="6">
        <v>44582</v>
      </c>
      <c r="AD785" s="67" t="s">
        <v>70</v>
      </c>
      <c r="AE785" s="71"/>
      <c r="AF785" s="67"/>
      <c r="AG785" s="67"/>
      <c r="AH785" s="128"/>
      <c r="AI785" s="67"/>
      <c r="AJ785" s="73"/>
      <c r="AK785" s="73"/>
      <c r="AL785" s="72"/>
      <c r="AM785" s="72"/>
      <c r="AN785" s="72"/>
      <c r="AO785" s="72"/>
      <c r="AP785" s="72"/>
      <c r="AQ785" s="12"/>
      <c r="AR785" s="70"/>
      <c r="AS785" s="70"/>
      <c r="AT785" s="67"/>
      <c r="AU785" s="67"/>
      <c r="AV785" s="67"/>
      <c r="AW785" s="67"/>
      <c r="AX785" s="67"/>
      <c r="AY785" s="67"/>
      <c r="AZ785" s="74"/>
      <c r="BA785" s="67"/>
      <c r="BB785" s="67"/>
      <c r="BC785" s="75"/>
    </row>
    <row r="786" spans="1:55" ht="72" hidden="1">
      <c r="A786" s="52" t="str">
        <f t="shared" ca="1" si="57"/>
        <v>Ok</v>
      </c>
      <c r="B786" s="53" t="str">
        <f t="shared" si="58"/>
        <v>Ok</v>
      </c>
      <c r="C786" s="53" t="str">
        <f t="shared" ca="1" si="59"/>
        <v>Ok</v>
      </c>
      <c r="D786" s="54">
        <f t="shared" si="60"/>
        <v>44732</v>
      </c>
      <c r="E786" s="196"/>
      <c r="F786" s="131">
        <v>2270</v>
      </c>
      <c r="G786" s="33" t="s">
        <v>3879</v>
      </c>
      <c r="H786" s="91" t="s">
        <v>57</v>
      </c>
      <c r="I786" s="201" t="s">
        <v>289</v>
      </c>
      <c r="J786" s="201" t="s">
        <v>290</v>
      </c>
      <c r="K786" s="6" t="s">
        <v>162</v>
      </c>
      <c r="L786" s="237" t="s">
        <v>4327</v>
      </c>
      <c r="M786" s="68"/>
      <c r="N786" s="10" t="s">
        <v>63</v>
      </c>
      <c r="O786" s="25" t="s">
        <v>292</v>
      </c>
      <c r="P786" s="55" t="s">
        <v>65</v>
      </c>
      <c r="Q786" s="55" t="s">
        <v>3880</v>
      </c>
      <c r="R786" s="86" t="s">
        <v>3881</v>
      </c>
      <c r="S786" s="56">
        <v>44579</v>
      </c>
      <c r="T786" s="56">
        <v>44728</v>
      </c>
      <c r="U786" s="175" t="s">
        <v>66</v>
      </c>
      <c r="V786" s="197" t="s">
        <v>218</v>
      </c>
      <c r="W786" s="181"/>
      <c r="X786" s="147" t="s">
        <v>156</v>
      </c>
      <c r="Y786" s="147"/>
      <c r="Z786" s="147"/>
      <c r="AA786" s="89" t="s">
        <v>4414</v>
      </c>
      <c r="AB786" s="6">
        <v>44579</v>
      </c>
      <c r="AC786" s="6">
        <v>44732</v>
      </c>
      <c r="AD786" s="67" t="s">
        <v>70</v>
      </c>
      <c r="AE786" s="71"/>
      <c r="AF786" s="67"/>
      <c r="AG786" s="67"/>
      <c r="AH786" s="128"/>
      <c r="AI786" s="67"/>
      <c r="AJ786" s="73"/>
      <c r="AK786" s="73"/>
      <c r="AL786" s="72"/>
      <c r="AM786" s="72"/>
      <c r="AN786" s="72"/>
      <c r="AO786" s="72"/>
      <c r="AP786" s="72"/>
      <c r="AQ786" s="12"/>
      <c r="AR786" s="70"/>
      <c r="AS786" s="70"/>
      <c r="AT786" s="67"/>
      <c r="AU786" s="67"/>
      <c r="AV786" s="67"/>
      <c r="AW786" s="67"/>
      <c r="AX786" s="67"/>
      <c r="AY786" s="67"/>
      <c r="AZ786" s="74"/>
      <c r="BA786" s="67"/>
      <c r="BB786" s="67"/>
      <c r="BC786" s="75"/>
    </row>
    <row r="787" spans="1:55" ht="100.8" hidden="1">
      <c r="A787" s="52" t="str">
        <f t="shared" ca="1" si="57"/>
        <v>Ok</v>
      </c>
      <c r="B787" s="53" t="str">
        <f t="shared" si="58"/>
        <v>Ok</v>
      </c>
      <c r="C787" s="53" t="str">
        <f t="shared" ca="1" si="59"/>
        <v>Ok</v>
      </c>
      <c r="D787" s="54">
        <f t="shared" si="60"/>
        <v>44628</v>
      </c>
      <c r="E787" s="196"/>
      <c r="F787" s="131">
        <v>2271</v>
      </c>
      <c r="G787" s="33" t="s">
        <v>3882</v>
      </c>
      <c r="H787" s="91" t="s">
        <v>57</v>
      </c>
      <c r="I787" s="201" t="s">
        <v>58</v>
      </c>
      <c r="J787" s="201" t="s">
        <v>59</v>
      </c>
      <c r="K787" s="6" t="s">
        <v>74</v>
      </c>
      <c r="L787" s="237" t="s">
        <v>3883</v>
      </c>
      <c r="M787" s="68"/>
      <c r="N787" s="10" t="s">
        <v>63</v>
      </c>
      <c r="O787" s="25" t="s">
        <v>97</v>
      </c>
      <c r="P787" s="55" t="s">
        <v>97</v>
      </c>
      <c r="Q787" s="55" t="s">
        <v>3884</v>
      </c>
      <c r="R787" s="232" t="s">
        <v>3885</v>
      </c>
      <c r="S787" s="56">
        <v>44579</v>
      </c>
      <c r="T787" s="56">
        <v>44624</v>
      </c>
      <c r="U787" s="175" t="s">
        <v>66</v>
      </c>
      <c r="V787" s="197" t="s">
        <v>218</v>
      </c>
      <c r="W787" s="181"/>
      <c r="X787" s="147" t="s">
        <v>1056</v>
      </c>
      <c r="Y787" s="147"/>
      <c r="Z787" s="147"/>
      <c r="AA787" s="89" t="s">
        <v>3886</v>
      </c>
      <c r="AB787" s="6">
        <v>44579</v>
      </c>
      <c r="AC787" s="6">
        <v>44628</v>
      </c>
      <c r="AD787" s="67" t="s">
        <v>70</v>
      </c>
      <c r="AE787" s="71"/>
      <c r="AF787" s="67"/>
      <c r="AG787" s="67"/>
      <c r="AH787" s="128"/>
      <c r="AI787" s="67"/>
      <c r="AJ787" s="73"/>
      <c r="AK787" s="73"/>
      <c r="AL787" s="72"/>
      <c r="AM787" s="72"/>
      <c r="AN787" s="72"/>
      <c r="AO787" s="72"/>
      <c r="AP787" s="72"/>
      <c r="AQ787" s="12"/>
      <c r="AR787" s="70"/>
      <c r="AS787" s="70"/>
      <c r="AT787" s="67"/>
      <c r="AU787" s="67"/>
      <c r="AV787" s="67"/>
      <c r="AW787" s="67"/>
      <c r="AX787" s="67"/>
      <c r="AY787" s="67"/>
      <c r="AZ787" s="74"/>
      <c r="BA787" s="67"/>
      <c r="BB787" s="67"/>
      <c r="BC787" s="75"/>
    </row>
    <row r="788" spans="1:55" ht="28.8" hidden="1">
      <c r="A788" s="52" t="str">
        <f t="shared" ca="1" si="57"/>
        <v>Ok</v>
      </c>
      <c r="B788" s="53" t="str">
        <f t="shared" si="58"/>
        <v>Ok</v>
      </c>
      <c r="C788" s="53" t="str">
        <f t="shared" ca="1" si="59"/>
        <v>Ok</v>
      </c>
      <c r="D788" s="54">
        <f t="shared" si="60"/>
        <v>44011</v>
      </c>
      <c r="E788" s="196"/>
      <c r="F788" s="130">
        <v>1573</v>
      </c>
      <c r="G788" s="32" t="s">
        <v>2593</v>
      </c>
      <c r="H788" s="91" t="s">
        <v>57</v>
      </c>
      <c r="I788" s="5" t="s">
        <v>388</v>
      </c>
      <c r="J788" s="2" t="s">
        <v>233</v>
      </c>
      <c r="K788" s="6" t="s">
        <v>74</v>
      </c>
      <c r="L788" s="331" t="s">
        <v>2594</v>
      </c>
      <c r="M788" s="66"/>
      <c r="N788" s="10" t="s">
        <v>124</v>
      </c>
      <c r="O788" s="25" t="s">
        <v>97</v>
      </c>
      <c r="P788" s="55" t="s">
        <v>97</v>
      </c>
      <c r="Q788" s="55" t="s">
        <v>2595</v>
      </c>
      <c r="R788" s="86" t="s">
        <v>2596</v>
      </c>
      <c r="S788" s="56">
        <v>43997</v>
      </c>
      <c r="T788" s="56">
        <v>44007</v>
      </c>
      <c r="U788" s="174" t="s">
        <v>66</v>
      </c>
      <c r="V788" s="178" t="s">
        <v>67</v>
      </c>
      <c r="W788" s="180"/>
      <c r="X788" s="146" t="s">
        <v>143</v>
      </c>
      <c r="Y788" s="146"/>
      <c r="Z788" s="146"/>
      <c r="AA788" s="88" t="s">
        <v>2597</v>
      </c>
      <c r="AB788" s="6">
        <v>44000</v>
      </c>
      <c r="AC788" s="6">
        <v>44011</v>
      </c>
      <c r="AD788" s="6" t="s">
        <v>70</v>
      </c>
      <c r="AE788" s="61"/>
      <c r="AF788" s="6"/>
      <c r="AG788" s="6"/>
      <c r="AH788" s="9"/>
      <c r="AI788" s="6"/>
      <c r="AJ788" s="63"/>
      <c r="AK788" s="63"/>
      <c r="AL788" s="62"/>
      <c r="AM788" s="62"/>
      <c r="AN788" s="62"/>
      <c r="AO788" s="62"/>
      <c r="AP788" s="62"/>
      <c r="AQ788" s="11"/>
      <c r="AR788" s="59"/>
      <c r="AS788" s="59"/>
      <c r="AT788" s="6"/>
      <c r="AU788" s="6"/>
      <c r="AV788" s="6"/>
      <c r="AW788" s="6"/>
      <c r="AX788" s="6"/>
      <c r="AY788" s="6"/>
      <c r="AZ788" s="64"/>
      <c r="BA788" s="6"/>
      <c r="BB788" s="6"/>
      <c r="BC788" s="65"/>
    </row>
    <row r="789" spans="1:55" ht="172.8" hidden="1">
      <c r="A789" s="52" t="str">
        <f t="shared" ca="1" si="57"/>
        <v>Ok</v>
      </c>
      <c r="B789" s="53" t="str">
        <f t="shared" si="58"/>
        <v>Ok</v>
      </c>
      <c r="C789" s="53" t="str">
        <f t="shared" ca="1" si="59"/>
        <v>Ok</v>
      </c>
      <c r="D789" s="54">
        <f t="shared" si="60"/>
        <v>45712</v>
      </c>
      <c r="E789" s="196"/>
      <c r="F789" s="131">
        <v>2288</v>
      </c>
      <c r="G789" s="33" t="s">
        <v>3892</v>
      </c>
      <c r="H789" s="91" t="s">
        <v>57</v>
      </c>
      <c r="I789" s="201" t="s">
        <v>58</v>
      </c>
      <c r="J789" s="201" t="s">
        <v>59</v>
      </c>
      <c r="K789" s="6" t="s">
        <v>74</v>
      </c>
      <c r="L789" s="237" t="s">
        <v>8709</v>
      </c>
      <c r="M789" s="68"/>
      <c r="N789" s="10" t="s">
        <v>63</v>
      </c>
      <c r="O789" s="25" t="s">
        <v>3893</v>
      </c>
      <c r="P789" s="55" t="s">
        <v>88</v>
      </c>
      <c r="Q789" s="55" t="s">
        <v>5250</v>
      </c>
      <c r="R789" s="86" t="s">
        <v>5771</v>
      </c>
      <c r="S789" s="56">
        <v>44581</v>
      </c>
      <c r="T789" s="56">
        <v>45712</v>
      </c>
      <c r="U789" s="175" t="s">
        <v>66</v>
      </c>
      <c r="V789" s="197" t="s">
        <v>218</v>
      </c>
      <c r="W789" s="181"/>
      <c r="X789" s="147" t="s">
        <v>168</v>
      </c>
      <c r="Y789" s="147"/>
      <c r="Z789" s="147"/>
      <c r="AA789" s="89" t="s">
        <v>8667</v>
      </c>
      <c r="AB789" s="6">
        <v>44581</v>
      </c>
      <c r="AC789" s="6">
        <v>45712</v>
      </c>
      <c r="AD789" s="67" t="s">
        <v>70</v>
      </c>
      <c r="AE789" s="71"/>
      <c r="AF789" s="67"/>
      <c r="AG789" s="67"/>
      <c r="AH789" s="128"/>
      <c r="AI789" s="67"/>
      <c r="AJ789" s="73"/>
      <c r="AK789" s="73"/>
      <c r="AL789" s="72"/>
      <c r="AM789" s="72"/>
      <c r="AN789" s="72"/>
      <c r="AO789" s="72"/>
      <c r="AP789" s="72"/>
      <c r="AQ789" s="12"/>
      <c r="AR789" s="70"/>
      <c r="AS789" s="70"/>
      <c r="AT789" s="67"/>
      <c r="AU789" s="67"/>
      <c r="AV789" s="67"/>
      <c r="AW789" s="67"/>
      <c r="AX789" s="67"/>
      <c r="AY789" s="67"/>
      <c r="AZ789" s="74"/>
      <c r="BA789" s="67"/>
      <c r="BB789" s="67"/>
      <c r="BC789" s="75"/>
    </row>
    <row r="790" spans="1:55" ht="28.8" hidden="1">
      <c r="A790" s="52" t="str">
        <f t="shared" ca="1" si="57"/>
        <v>Ok</v>
      </c>
      <c r="B790" s="53" t="str">
        <f t="shared" si="58"/>
        <v>Ok</v>
      </c>
      <c r="C790" s="53" t="str">
        <f t="shared" ca="1" si="59"/>
        <v>Ok</v>
      </c>
      <c r="D790" s="54">
        <f t="shared" si="60"/>
        <v>44011</v>
      </c>
      <c r="E790" s="196"/>
      <c r="F790" s="130">
        <v>1574</v>
      </c>
      <c r="G790" s="32" t="s">
        <v>2598</v>
      </c>
      <c r="H790" s="91" t="s">
        <v>57</v>
      </c>
      <c r="I790" s="5" t="s">
        <v>1231</v>
      </c>
      <c r="J790" s="2" t="s">
        <v>84</v>
      </c>
      <c r="K790" s="6" t="s">
        <v>210</v>
      </c>
      <c r="L790" s="331" t="s">
        <v>2599</v>
      </c>
      <c r="M790" s="66"/>
      <c r="N790" s="10" t="s">
        <v>124</v>
      </c>
      <c r="O790" s="25" t="s">
        <v>2439</v>
      </c>
      <c r="P790" s="55" t="s">
        <v>88</v>
      </c>
      <c r="Q790" s="55" t="s">
        <v>2440</v>
      </c>
      <c r="R790" s="86" t="s">
        <v>2441</v>
      </c>
      <c r="S790" s="56">
        <v>43998</v>
      </c>
      <c r="T790" s="56">
        <v>44007</v>
      </c>
      <c r="U790" s="174" t="s">
        <v>66</v>
      </c>
      <c r="V790" s="178" t="s">
        <v>91</v>
      </c>
      <c r="W790" s="180" t="s">
        <v>237</v>
      </c>
      <c r="X790" s="146" t="s">
        <v>143</v>
      </c>
      <c r="Y790" s="146"/>
      <c r="Z790" s="146"/>
      <c r="AA790" s="88" t="s">
        <v>2600</v>
      </c>
      <c r="AB790" s="6">
        <v>44000</v>
      </c>
      <c r="AC790" s="6">
        <v>44011</v>
      </c>
      <c r="AD790" s="6" t="s">
        <v>70</v>
      </c>
      <c r="AE790" s="61"/>
      <c r="AF790" s="6"/>
      <c r="AG790" s="6"/>
      <c r="AH790" s="9"/>
      <c r="AI790" s="6"/>
      <c r="AJ790" s="63"/>
      <c r="AK790" s="63"/>
      <c r="AL790" s="62"/>
      <c r="AM790" s="62"/>
      <c r="AN790" s="62"/>
      <c r="AO790" s="62"/>
      <c r="AP790" s="62"/>
      <c r="AQ790" s="11"/>
      <c r="AR790" s="59"/>
      <c r="AS790" s="59"/>
      <c r="AT790" s="6"/>
      <c r="AU790" s="6"/>
      <c r="AV790" s="6"/>
      <c r="AW790" s="6"/>
      <c r="AX790" s="6"/>
      <c r="AY790" s="6"/>
      <c r="AZ790" s="64"/>
      <c r="BA790" s="6"/>
      <c r="BB790" s="6"/>
      <c r="BC790" s="65"/>
    </row>
    <row r="791" spans="1:55" ht="86.4" hidden="1">
      <c r="A791" s="52" t="str">
        <f t="shared" ca="1" si="57"/>
        <v>Ok</v>
      </c>
      <c r="B791" s="53" t="str">
        <f t="shared" si="58"/>
        <v>Ok</v>
      </c>
      <c r="C791" s="53" t="str">
        <f t="shared" ca="1" si="59"/>
        <v>Ok</v>
      </c>
      <c r="D791" s="54">
        <f t="shared" si="60"/>
        <v>45572</v>
      </c>
      <c r="E791" s="196"/>
      <c r="F791" s="130">
        <v>1575</v>
      </c>
      <c r="G791" s="32" t="s">
        <v>2601</v>
      </c>
      <c r="H791" s="91" t="s">
        <v>57</v>
      </c>
      <c r="I791" s="5" t="s">
        <v>1231</v>
      </c>
      <c r="J791" s="2" t="s">
        <v>84</v>
      </c>
      <c r="K791" s="6" t="s">
        <v>255</v>
      </c>
      <c r="L791" s="331" t="s">
        <v>2602</v>
      </c>
      <c r="M791" s="66"/>
      <c r="N791" s="10" t="s">
        <v>124</v>
      </c>
      <c r="O791" s="25" t="s">
        <v>2439</v>
      </c>
      <c r="P791" s="55" t="s">
        <v>88</v>
      </c>
      <c r="Q791" s="55" t="s">
        <v>2440</v>
      </c>
      <c r="R791" s="86" t="s">
        <v>2441</v>
      </c>
      <c r="S791" s="56">
        <v>43998</v>
      </c>
      <c r="T791" s="56">
        <v>45572</v>
      </c>
      <c r="U791" s="78" t="s">
        <v>66</v>
      </c>
      <c r="V791" s="178" t="s">
        <v>218</v>
      </c>
      <c r="W791" s="180" t="s">
        <v>237</v>
      </c>
      <c r="X791" s="146" t="s">
        <v>143</v>
      </c>
      <c r="Y791" s="146"/>
      <c r="Z791" s="146"/>
      <c r="AA791" s="88" t="s">
        <v>7811</v>
      </c>
      <c r="AB791" s="6">
        <v>44000</v>
      </c>
      <c r="AC791" s="6">
        <v>45572</v>
      </c>
      <c r="AD791" s="67" t="s">
        <v>70</v>
      </c>
      <c r="AE791" s="61"/>
      <c r="AF791" s="6"/>
      <c r="AG791" s="6"/>
      <c r="AH791" s="9"/>
      <c r="AI791" s="6"/>
      <c r="AJ791" s="63"/>
      <c r="AK791" s="63"/>
      <c r="AL791" s="62"/>
      <c r="AM791" s="62"/>
      <c r="AN791" s="62"/>
      <c r="AO791" s="62"/>
      <c r="AP791" s="62"/>
      <c r="AQ791" s="11"/>
      <c r="AR791" s="59"/>
      <c r="AS791" s="59"/>
      <c r="AT791" s="6"/>
      <c r="AU791" s="6"/>
      <c r="AV791" s="6"/>
      <c r="AW791" s="6"/>
      <c r="AX791" s="6"/>
      <c r="AY791" s="6"/>
      <c r="AZ791" s="64"/>
      <c r="BA791" s="6"/>
      <c r="BB791" s="6"/>
      <c r="BC791" s="65"/>
    </row>
    <row r="792" spans="1:55" ht="187.2" hidden="1">
      <c r="A792" s="52" t="str">
        <f t="shared" ca="1" si="57"/>
        <v>Ok</v>
      </c>
      <c r="B792" s="53" t="str">
        <f t="shared" si="58"/>
        <v>Ok</v>
      </c>
      <c r="C792" s="53" t="str">
        <f t="shared" ca="1" si="59"/>
        <v>Ok</v>
      </c>
      <c r="D792" s="54">
        <f t="shared" si="60"/>
        <v>44620</v>
      </c>
      <c r="E792" s="196"/>
      <c r="F792" s="131">
        <v>2302</v>
      </c>
      <c r="G792" s="33" t="s">
        <v>3902</v>
      </c>
      <c r="H792" s="91" t="s">
        <v>57</v>
      </c>
      <c r="I792" s="201" t="s">
        <v>83</v>
      </c>
      <c r="J792" s="201" t="s">
        <v>84</v>
      </c>
      <c r="K792" s="6" t="s">
        <v>74</v>
      </c>
      <c r="L792" s="237" t="s">
        <v>3903</v>
      </c>
      <c r="M792" s="68"/>
      <c r="N792" s="10" t="s">
        <v>124</v>
      </c>
      <c r="O792" s="25" t="s">
        <v>3904</v>
      </c>
      <c r="P792" s="55" t="s">
        <v>88</v>
      </c>
      <c r="Q792" s="55" t="s">
        <v>5224</v>
      </c>
      <c r="R792" s="86" t="s">
        <v>3905</v>
      </c>
      <c r="S792" s="56">
        <v>44588</v>
      </c>
      <c r="T792" s="56">
        <v>44609</v>
      </c>
      <c r="U792" s="175" t="s">
        <v>66</v>
      </c>
      <c r="V792" s="178" t="s">
        <v>218</v>
      </c>
      <c r="W792" s="180" t="s">
        <v>92</v>
      </c>
      <c r="X792" s="147" t="s">
        <v>93</v>
      </c>
      <c r="Y792" s="147"/>
      <c r="Z792" s="147"/>
      <c r="AA792" s="89" t="s">
        <v>3906</v>
      </c>
      <c r="AB792" s="6">
        <v>44594</v>
      </c>
      <c r="AC792" s="6">
        <v>44620</v>
      </c>
      <c r="AD792" s="67" t="s">
        <v>70</v>
      </c>
      <c r="AE792" s="71"/>
      <c r="AF792" s="67"/>
      <c r="AG792" s="67"/>
      <c r="AH792" s="128"/>
      <c r="AI792" s="67"/>
      <c r="AJ792" s="73"/>
      <c r="AK792" s="73"/>
      <c r="AL792" s="72"/>
      <c r="AM792" s="72"/>
      <c r="AN792" s="72"/>
      <c r="AO792" s="72"/>
      <c r="AP792" s="72"/>
      <c r="AQ792" s="12"/>
      <c r="AR792" s="70"/>
      <c r="AS792" s="70"/>
      <c r="AT792" s="67"/>
      <c r="AU792" s="67"/>
      <c r="AV792" s="67"/>
      <c r="AW792" s="67"/>
      <c r="AX792" s="67"/>
      <c r="AY792" s="67"/>
      <c r="AZ792" s="74"/>
      <c r="BA792" s="67"/>
      <c r="BB792" s="67"/>
      <c r="BC792" s="75"/>
    </row>
    <row r="793" spans="1:55" ht="129.6" hidden="1">
      <c r="A793" s="52" t="str">
        <f t="shared" ca="1" si="57"/>
        <v>Ok</v>
      </c>
      <c r="B793" s="53" t="str">
        <f t="shared" si="58"/>
        <v>Ok</v>
      </c>
      <c r="C793" s="53" t="str">
        <f t="shared" ca="1" si="59"/>
        <v>Ok</v>
      </c>
      <c r="D793" s="54">
        <f t="shared" si="60"/>
        <v>45355</v>
      </c>
      <c r="E793" s="196"/>
      <c r="F793" s="131">
        <v>2304</v>
      </c>
      <c r="G793" s="33" t="s">
        <v>3907</v>
      </c>
      <c r="H793" s="91" t="s">
        <v>57</v>
      </c>
      <c r="I793" s="201" t="s">
        <v>58</v>
      </c>
      <c r="J793" s="201" t="s">
        <v>59</v>
      </c>
      <c r="K793" s="6" t="s">
        <v>210</v>
      </c>
      <c r="L793" s="237" t="s">
        <v>6534</v>
      </c>
      <c r="M793" s="68"/>
      <c r="N793" s="10" t="s">
        <v>63</v>
      </c>
      <c r="O793" s="25" t="s">
        <v>4243</v>
      </c>
      <c r="P793" s="55" t="s">
        <v>88</v>
      </c>
      <c r="Q793" s="55" t="s">
        <v>5225</v>
      </c>
      <c r="R793" s="86" t="s">
        <v>3908</v>
      </c>
      <c r="S793" s="56">
        <v>44588</v>
      </c>
      <c r="T793" s="56">
        <v>45355</v>
      </c>
      <c r="U793" s="78" t="s">
        <v>66</v>
      </c>
      <c r="V793" s="197" t="s">
        <v>218</v>
      </c>
      <c r="W793" s="181"/>
      <c r="X793" s="147" t="s">
        <v>79</v>
      </c>
      <c r="Y793" s="147"/>
      <c r="Z793" s="147"/>
      <c r="AA793" s="89" t="s">
        <v>6581</v>
      </c>
      <c r="AB793" s="6">
        <v>44594</v>
      </c>
      <c r="AC793" s="67">
        <v>45355</v>
      </c>
      <c r="AD793" s="283" t="s">
        <v>70</v>
      </c>
      <c r="AE793" s="71"/>
      <c r="AF793" s="67"/>
      <c r="AG793" s="67"/>
      <c r="AH793" s="128"/>
      <c r="AI793" s="67"/>
      <c r="AJ793" s="73"/>
      <c r="AK793" s="73"/>
      <c r="AL793" s="72"/>
      <c r="AM793" s="72"/>
      <c r="AN793" s="72"/>
      <c r="AO793" s="72"/>
      <c r="AP793" s="72"/>
      <c r="AQ793" s="12"/>
      <c r="AR793" s="70"/>
      <c r="AS793" s="70"/>
      <c r="AT793" s="67"/>
      <c r="AU793" s="67"/>
      <c r="AV793" s="67"/>
      <c r="AW793" s="67"/>
      <c r="AX793" s="67"/>
      <c r="AY793" s="67"/>
      <c r="AZ793" s="74"/>
      <c r="BA793" s="67"/>
      <c r="BB793" s="67"/>
      <c r="BC793" s="75"/>
    </row>
    <row r="794" spans="1:55" ht="86.4" hidden="1">
      <c r="A794" s="52" t="str">
        <f t="shared" ca="1" si="57"/>
        <v>Ok</v>
      </c>
      <c r="B794" s="53" t="str">
        <f t="shared" si="58"/>
        <v>Ok</v>
      </c>
      <c r="C794" s="53" t="str">
        <f t="shared" ca="1" si="59"/>
        <v>Ok</v>
      </c>
      <c r="D794" s="54">
        <f t="shared" si="60"/>
        <v>44874</v>
      </c>
      <c r="E794" s="196"/>
      <c r="F794" s="131">
        <v>2305</v>
      </c>
      <c r="G794" s="33" t="s">
        <v>3909</v>
      </c>
      <c r="H794" s="91" t="s">
        <v>57</v>
      </c>
      <c r="I794" s="201" t="s">
        <v>58</v>
      </c>
      <c r="J794" s="201" t="s">
        <v>59</v>
      </c>
      <c r="K794" s="6" t="s">
        <v>210</v>
      </c>
      <c r="L794" s="237" t="s">
        <v>3910</v>
      </c>
      <c r="M794" s="68"/>
      <c r="N794" s="10" t="s">
        <v>124</v>
      </c>
      <c r="O794" s="25" t="s">
        <v>215</v>
      </c>
      <c r="P794" s="55" t="s">
        <v>65</v>
      </c>
      <c r="Q794" s="55" t="s">
        <v>3911</v>
      </c>
      <c r="R794" s="86" t="s">
        <v>3912</v>
      </c>
      <c r="S794" s="56">
        <v>44588</v>
      </c>
      <c r="T794" s="56">
        <v>44874</v>
      </c>
      <c r="U794" s="175" t="s">
        <v>66</v>
      </c>
      <c r="V794" s="197" t="s">
        <v>218</v>
      </c>
      <c r="W794" s="181"/>
      <c r="X794" s="147" t="s">
        <v>143</v>
      </c>
      <c r="Y794" s="147"/>
      <c r="Z794" s="147"/>
      <c r="AA794" s="89" t="s">
        <v>4890</v>
      </c>
      <c r="AB794" s="6">
        <v>44594</v>
      </c>
      <c r="AC794" s="6">
        <v>44874</v>
      </c>
      <c r="AD794" s="67" t="s">
        <v>70</v>
      </c>
      <c r="AE794" s="71"/>
      <c r="AF794" s="67"/>
      <c r="AG794" s="67"/>
      <c r="AH794" s="128"/>
      <c r="AI794" s="67"/>
      <c r="AJ794" s="73"/>
      <c r="AK794" s="73"/>
      <c r="AL794" s="72"/>
      <c r="AM794" s="72"/>
      <c r="AN794" s="72"/>
      <c r="AO794" s="72"/>
      <c r="AP794" s="72"/>
      <c r="AQ794" s="12"/>
      <c r="AR794" s="70"/>
      <c r="AS794" s="70"/>
      <c r="AT794" s="67"/>
      <c r="AU794" s="67"/>
      <c r="AV794" s="67"/>
      <c r="AW794" s="67"/>
      <c r="AX794" s="67"/>
      <c r="AY794" s="67"/>
      <c r="AZ794" s="74"/>
      <c r="BA794" s="67"/>
      <c r="BB794" s="67"/>
      <c r="BC794" s="75"/>
    </row>
    <row r="795" spans="1:55" ht="115.2" hidden="1">
      <c r="A795" s="52" t="str">
        <f t="shared" ca="1" si="57"/>
        <v>Ok</v>
      </c>
      <c r="B795" s="53" t="str">
        <f t="shared" si="58"/>
        <v>Fuori Range</v>
      </c>
      <c r="C795" s="53" t="str">
        <f t="shared" ca="1" si="59"/>
        <v>Ok</v>
      </c>
      <c r="D795" s="54">
        <f t="shared" si="60"/>
        <v>45343</v>
      </c>
      <c r="E795" s="196"/>
      <c r="F795" s="131">
        <v>2308</v>
      </c>
      <c r="G795" s="33" t="s">
        <v>3913</v>
      </c>
      <c r="H795" s="91" t="s">
        <v>57</v>
      </c>
      <c r="I795" s="201" t="s">
        <v>83</v>
      </c>
      <c r="J795" s="201" t="s">
        <v>84</v>
      </c>
      <c r="K795" s="6" t="s">
        <v>545</v>
      </c>
      <c r="L795" s="237" t="s">
        <v>6484</v>
      </c>
      <c r="M795" s="68"/>
      <c r="N795" s="10" t="s">
        <v>124</v>
      </c>
      <c r="O795" s="25" t="s">
        <v>97</v>
      </c>
      <c r="P795" s="55" t="s">
        <v>97</v>
      </c>
      <c r="Q795" s="55" t="s">
        <v>3914</v>
      </c>
      <c r="R795" s="86" t="s">
        <v>3915</v>
      </c>
      <c r="S795" s="56">
        <v>44595</v>
      </c>
      <c r="T795" s="69">
        <v>45343</v>
      </c>
      <c r="U795" s="78" t="s">
        <v>66</v>
      </c>
      <c r="V795" s="178" t="s">
        <v>218</v>
      </c>
      <c r="W795" s="181" t="s">
        <v>92</v>
      </c>
      <c r="X795" s="147" t="s">
        <v>79</v>
      </c>
      <c r="Y795" s="147"/>
      <c r="Z795" s="147"/>
      <c r="AA795" s="89" t="s">
        <v>6495</v>
      </c>
      <c r="AB795" s="6">
        <v>44594</v>
      </c>
      <c r="AC795" s="67">
        <v>45343</v>
      </c>
      <c r="AD795" s="67" t="s">
        <v>70</v>
      </c>
      <c r="AE795" s="71"/>
      <c r="AF795" s="67"/>
      <c r="AG795" s="67"/>
      <c r="AH795" s="128"/>
      <c r="AI795" s="67"/>
      <c r="AJ795" s="73"/>
      <c r="AK795" s="73"/>
      <c r="AL795" s="72"/>
      <c r="AM795" s="72"/>
      <c r="AN795" s="72"/>
      <c r="AO795" s="72"/>
      <c r="AP795" s="72"/>
      <c r="AQ795" s="12"/>
      <c r="AR795" s="70"/>
      <c r="AS795" s="70"/>
      <c r="AT795" s="67"/>
      <c r="AU795" s="67"/>
      <c r="AV795" s="67"/>
      <c r="AW795" s="67"/>
      <c r="AX795" s="67"/>
      <c r="AY795" s="67"/>
      <c r="AZ795" s="74"/>
      <c r="BA795" s="67"/>
      <c r="BB795" s="67"/>
      <c r="BC795" s="75"/>
    </row>
    <row r="796" spans="1:55" ht="345.6" hidden="1">
      <c r="A796" s="52" t="str">
        <f t="shared" ca="1" si="57"/>
        <v>Ok</v>
      </c>
      <c r="B796" s="53" t="str">
        <f t="shared" si="58"/>
        <v>Ok</v>
      </c>
      <c r="C796" s="53" t="str">
        <f t="shared" ca="1" si="59"/>
        <v>Ok</v>
      </c>
      <c r="D796" s="54">
        <f t="shared" si="60"/>
        <v>45327</v>
      </c>
      <c r="E796" s="196"/>
      <c r="F796" s="131">
        <v>2309</v>
      </c>
      <c r="G796" s="33" t="s">
        <v>3916</v>
      </c>
      <c r="H796" s="139" t="s">
        <v>57</v>
      </c>
      <c r="I796" s="201" t="s">
        <v>58</v>
      </c>
      <c r="J796" s="201" t="s">
        <v>59</v>
      </c>
      <c r="K796" s="67" t="s">
        <v>105</v>
      </c>
      <c r="L796" s="237" t="s">
        <v>3917</v>
      </c>
      <c r="M796" s="68"/>
      <c r="N796" s="140" t="s">
        <v>124</v>
      </c>
      <c r="O796" s="76" t="s">
        <v>5398</v>
      </c>
      <c r="P796" s="77" t="s">
        <v>165</v>
      </c>
      <c r="Q796" s="77" t="s">
        <v>6366</v>
      </c>
      <c r="R796" s="425" t="s">
        <v>6365</v>
      </c>
      <c r="S796" s="69">
        <v>44596</v>
      </c>
      <c r="T796" s="56">
        <v>45327</v>
      </c>
      <c r="U796" s="175" t="s">
        <v>66</v>
      </c>
      <c r="V796" s="197" t="s">
        <v>218</v>
      </c>
      <c r="W796" s="181"/>
      <c r="X796" s="147" t="s">
        <v>79</v>
      </c>
      <c r="Y796" s="147"/>
      <c r="Z796" s="147"/>
      <c r="AA796" s="89" t="s">
        <v>6412</v>
      </c>
      <c r="AB796" s="67">
        <v>44596</v>
      </c>
      <c r="AC796" s="67">
        <v>45327</v>
      </c>
      <c r="AD796" s="283" t="s">
        <v>70</v>
      </c>
      <c r="AE796" s="71"/>
      <c r="AF796" s="67"/>
      <c r="AG796" s="67"/>
      <c r="AH796" s="128"/>
      <c r="AI796" s="67"/>
      <c r="AJ796" s="73"/>
      <c r="AK796" s="73"/>
      <c r="AL796" s="72"/>
      <c r="AM796" s="72"/>
      <c r="AN796" s="72"/>
      <c r="AO796" s="72"/>
      <c r="AP796" s="72"/>
      <c r="AQ796" s="12"/>
      <c r="AR796" s="70"/>
      <c r="AS796" s="70"/>
      <c r="AT796" s="67"/>
      <c r="AU796" s="67"/>
      <c r="AV796" s="67"/>
      <c r="AW796" s="67"/>
      <c r="AX796" s="67"/>
      <c r="AY796" s="67"/>
      <c r="AZ796" s="74"/>
      <c r="BA796" s="67"/>
      <c r="BB796" s="67"/>
      <c r="BC796" s="75"/>
    </row>
    <row r="797" spans="1:55" ht="72" hidden="1">
      <c r="A797" s="52" t="str">
        <f t="shared" ca="1" si="57"/>
        <v>Ok</v>
      </c>
      <c r="B797" s="53" t="str">
        <f t="shared" si="58"/>
        <v>Ok</v>
      </c>
      <c r="C797" s="53" t="str">
        <f t="shared" ca="1" si="59"/>
        <v>Ok</v>
      </c>
      <c r="D797" s="54">
        <f t="shared" si="60"/>
        <v>44603</v>
      </c>
      <c r="E797" s="196"/>
      <c r="F797" s="131">
        <v>2310</v>
      </c>
      <c r="G797" s="33" t="s">
        <v>3918</v>
      </c>
      <c r="H797" s="91" t="s">
        <v>57</v>
      </c>
      <c r="I797" s="201" t="s">
        <v>1213</v>
      </c>
      <c r="J797" s="201" t="s">
        <v>59</v>
      </c>
      <c r="K797" s="6" t="s">
        <v>545</v>
      </c>
      <c r="L797" s="237" t="s">
        <v>3919</v>
      </c>
      <c r="M797" s="68"/>
      <c r="N797" s="10" t="s">
        <v>124</v>
      </c>
      <c r="O797" s="25" t="s">
        <v>97</v>
      </c>
      <c r="P797" s="55" t="s">
        <v>97</v>
      </c>
      <c r="Q797" s="55" t="s">
        <v>3920</v>
      </c>
      <c r="R797" s="86" t="s">
        <v>3921</v>
      </c>
      <c r="S797" s="56">
        <v>44599</v>
      </c>
      <c r="T797" s="56">
        <v>44603</v>
      </c>
      <c r="U797" s="175" t="s">
        <v>66</v>
      </c>
      <c r="V797" s="197" t="s">
        <v>218</v>
      </c>
      <c r="W797" s="181"/>
      <c r="X797" s="147" t="s">
        <v>143</v>
      </c>
      <c r="Y797" s="147"/>
      <c r="Z797" s="147"/>
      <c r="AA797" s="89" t="s">
        <v>3922</v>
      </c>
      <c r="AB797" s="6">
        <v>44599</v>
      </c>
      <c r="AC797" s="6">
        <v>44603</v>
      </c>
      <c r="AD797" s="67" t="s">
        <v>70</v>
      </c>
      <c r="AE797" s="71"/>
      <c r="AF797" s="67"/>
      <c r="AG797" s="67"/>
      <c r="AH797" s="128"/>
      <c r="AI797" s="67"/>
      <c r="AJ797" s="73"/>
      <c r="AK797" s="73"/>
      <c r="AL797" s="72"/>
      <c r="AM797" s="72"/>
      <c r="AN797" s="72"/>
      <c r="AO797" s="72"/>
      <c r="AP797" s="72"/>
      <c r="AQ797" s="12"/>
      <c r="AR797" s="70"/>
      <c r="AS797" s="70"/>
      <c r="AT797" s="67"/>
      <c r="AU797" s="67"/>
      <c r="AV797" s="67"/>
      <c r="AW797" s="67"/>
      <c r="AX797" s="67"/>
      <c r="AY797" s="67"/>
      <c r="AZ797" s="74"/>
      <c r="BA797" s="67"/>
      <c r="BB797" s="67"/>
      <c r="BC797" s="75"/>
    </row>
    <row r="798" spans="1:55" ht="43.2" hidden="1">
      <c r="A798" s="52" t="str">
        <f t="shared" ca="1" si="57"/>
        <v>Ok</v>
      </c>
      <c r="B798" s="53" t="str">
        <f t="shared" si="58"/>
        <v>Ok</v>
      </c>
      <c r="C798" s="53" t="str">
        <f t="shared" ca="1" si="59"/>
        <v>Ok</v>
      </c>
      <c r="D798" s="54">
        <f t="shared" si="60"/>
        <v>43998</v>
      </c>
      <c r="E798" s="196"/>
      <c r="F798" s="130">
        <v>1299</v>
      </c>
      <c r="G798" s="32" t="s">
        <v>2277</v>
      </c>
      <c r="H798" s="91" t="s">
        <v>57</v>
      </c>
      <c r="I798" s="5" t="s">
        <v>83</v>
      </c>
      <c r="J798" s="2" t="s">
        <v>84</v>
      </c>
      <c r="K798" s="6" t="s">
        <v>74</v>
      </c>
      <c r="L798" s="331" t="s">
        <v>2278</v>
      </c>
      <c r="M798" s="337"/>
      <c r="N798" s="239" t="s">
        <v>124</v>
      </c>
      <c r="O798" s="25" t="s">
        <v>1865</v>
      </c>
      <c r="P798" s="55" t="s">
        <v>165</v>
      </c>
      <c r="Q798" s="55" t="s">
        <v>2279</v>
      </c>
      <c r="R798" s="86" t="s">
        <v>2280</v>
      </c>
      <c r="S798" s="56">
        <v>43805</v>
      </c>
      <c r="T798" s="56">
        <v>43998</v>
      </c>
      <c r="U798" s="174" t="s">
        <v>66</v>
      </c>
      <c r="V798" s="178" t="s">
        <v>91</v>
      </c>
      <c r="W798" s="180" t="s">
        <v>92</v>
      </c>
      <c r="X798" s="146" t="s">
        <v>79</v>
      </c>
      <c r="Y798" s="146" t="s">
        <v>80</v>
      </c>
      <c r="Z798" s="146"/>
      <c r="AA798" s="88" t="s">
        <v>2281</v>
      </c>
      <c r="AB798" s="6">
        <v>43812</v>
      </c>
      <c r="AC798" s="6">
        <v>43998</v>
      </c>
      <c r="AD798" s="6" t="s">
        <v>70</v>
      </c>
      <c r="AE798" s="61"/>
      <c r="AF798" s="6"/>
      <c r="AG798" s="6"/>
      <c r="AH798" s="9"/>
      <c r="AI798" s="6"/>
      <c r="AJ798" s="63"/>
      <c r="AK798" s="63"/>
      <c r="AL798" s="62"/>
      <c r="AM798" s="62"/>
      <c r="AN798" s="62"/>
      <c r="AO798" s="62"/>
      <c r="AP798" s="62"/>
      <c r="AQ798" s="11"/>
      <c r="AR798" s="59"/>
      <c r="AS798" s="59"/>
      <c r="AT798" s="6"/>
      <c r="AU798" s="6"/>
      <c r="AV798" s="6"/>
      <c r="AW798" s="6"/>
      <c r="AX798" s="6"/>
      <c r="AY798" s="6"/>
      <c r="AZ798" s="64"/>
      <c r="BA798" s="6"/>
      <c r="BB798" s="6"/>
      <c r="BC798" s="65"/>
    </row>
    <row r="799" spans="1:55" ht="57.6" hidden="1">
      <c r="A799" s="52" t="str">
        <f t="shared" ca="1" si="57"/>
        <v>Ok</v>
      </c>
      <c r="B799" s="53" t="str">
        <f t="shared" si="58"/>
        <v>Ok</v>
      </c>
      <c r="C799" s="53" t="str">
        <f t="shared" ca="1" si="59"/>
        <v>Ok</v>
      </c>
      <c r="D799" s="54">
        <f t="shared" si="60"/>
        <v>44638</v>
      </c>
      <c r="E799" s="196"/>
      <c r="F799" s="131">
        <v>2313</v>
      </c>
      <c r="G799" s="33" t="s">
        <v>3926</v>
      </c>
      <c r="H799" s="91" t="s">
        <v>57</v>
      </c>
      <c r="I799" s="201" t="s">
        <v>182</v>
      </c>
      <c r="J799" s="201" t="s">
        <v>183</v>
      </c>
      <c r="K799" s="6" t="s">
        <v>74</v>
      </c>
      <c r="L799" s="237" t="s">
        <v>3927</v>
      </c>
      <c r="M799" s="238"/>
      <c r="N799" s="239" t="s">
        <v>63</v>
      </c>
      <c r="O799" s="25" t="s">
        <v>3928</v>
      </c>
      <c r="P799" s="55" t="s">
        <v>165</v>
      </c>
      <c r="Q799" s="55" t="s">
        <v>3929</v>
      </c>
      <c r="R799" s="86" t="s">
        <v>3930</v>
      </c>
      <c r="S799" s="56">
        <v>44602</v>
      </c>
      <c r="T799" s="56">
        <v>44630</v>
      </c>
      <c r="U799" s="175" t="s">
        <v>66</v>
      </c>
      <c r="V799" s="197" t="s">
        <v>218</v>
      </c>
      <c r="W799" s="181"/>
      <c r="X799" s="147" t="s">
        <v>1056</v>
      </c>
      <c r="Y799" s="147"/>
      <c r="Z799" s="147"/>
      <c r="AA799" s="89" t="s">
        <v>3931</v>
      </c>
      <c r="AB799" s="6">
        <v>44602</v>
      </c>
      <c r="AC799" s="6">
        <v>44638</v>
      </c>
      <c r="AD799" s="67" t="s">
        <v>70</v>
      </c>
      <c r="AE799" s="71"/>
      <c r="AF799" s="67"/>
      <c r="AG799" s="67"/>
      <c r="AH799" s="128"/>
      <c r="AI799" s="67"/>
      <c r="AJ799" s="73"/>
      <c r="AK799" s="73"/>
      <c r="AL799" s="72"/>
      <c r="AM799" s="72"/>
      <c r="AN799" s="72"/>
      <c r="AO799" s="72"/>
      <c r="AP799" s="72"/>
      <c r="AQ799" s="12"/>
      <c r="AR799" s="70"/>
      <c r="AS799" s="70"/>
      <c r="AT799" s="67"/>
      <c r="AU799" s="67"/>
      <c r="AV799" s="67"/>
      <c r="AW799" s="67"/>
      <c r="AX799" s="67"/>
      <c r="AY799" s="67"/>
      <c r="AZ799" s="74"/>
      <c r="BA799" s="67"/>
      <c r="BB799" s="67"/>
      <c r="BC799" s="75"/>
    </row>
    <row r="800" spans="1:55" ht="72" hidden="1">
      <c r="A800" s="52" t="str">
        <f t="shared" ca="1" si="57"/>
        <v>Ok</v>
      </c>
      <c r="B800" s="53" t="str">
        <f t="shared" si="58"/>
        <v>Ok</v>
      </c>
      <c r="C800" s="53" t="str">
        <f t="shared" ca="1" si="59"/>
        <v>Ok</v>
      </c>
      <c r="D800" s="54">
        <f t="shared" si="60"/>
        <v>43998</v>
      </c>
      <c r="E800" s="196"/>
      <c r="F800" s="130">
        <v>1550</v>
      </c>
      <c r="G800" s="32" t="s">
        <v>2537</v>
      </c>
      <c r="H800" s="91" t="s">
        <v>57</v>
      </c>
      <c r="I800" s="5" t="s">
        <v>83</v>
      </c>
      <c r="J800" s="2" t="s">
        <v>84</v>
      </c>
      <c r="K800" s="6" t="s">
        <v>210</v>
      </c>
      <c r="L800" s="331" t="s">
        <v>2538</v>
      </c>
      <c r="M800" s="337"/>
      <c r="N800" s="239" t="s">
        <v>124</v>
      </c>
      <c r="O800" s="347" t="s">
        <v>2539</v>
      </c>
      <c r="P800" s="55" t="s">
        <v>165</v>
      </c>
      <c r="Q800" s="55" t="s">
        <v>2540</v>
      </c>
      <c r="R800" s="86" t="s">
        <v>2541</v>
      </c>
      <c r="S800" s="56">
        <v>43971</v>
      </c>
      <c r="T800" s="56">
        <v>43998</v>
      </c>
      <c r="U800" s="174" t="s">
        <v>66</v>
      </c>
      <c r="V800" s="178" t="s">
        <v>91</v>
      </c>
      <c r="W800" s="180" t="s">
        <v>92</v>
      </c>
      <c r="X800" s="146" t="s">
        <v>143</v>
      </c>
      <c r="Y800" s="146" t="s">
        <v>80</v>
      </c>
      <c r="Z800" s="146"/>
      <c r="AA800" s="88" t="s">
        <v>2542</v>
      </c>
      <c r="AB800" s="6">
        <v>43972</v>
      </c>
      <c r="AC800" s="6">
        <v>43998</v>
      </c>
      <c r="AD800" s="6" t="s">
        <v>70</v>
      </c>
      <c r="AE800" s="61"/>
      <c r="AF800" s="6"/>
      <c r="AG800" s="6"/>
      <c r="AH800" s="9"/>
      <c r="AI800" s="6"/>
      <c r="AJ800" s="63"/>
      <c r="AK800" s="63"/>
      <c r="AL800" s="62"/>
      <c r="AM800" s="62"/>
      <c r="AN800" s="62"/>
      <c r="AO800" s="62"/>
      <c r="AP800" s="62"/>
      <c r="AQ800" s="11"/>
      <c r="AR800" s="59"/>
      <c r="AS800" s="59"/>
      <c r="AT800" s="6"/>
      <c r="AU800" s="6"/>
      <c r="AV800" s="6"/>
      <c r="AW800" s="6"/>
      <c r="AX800" s="6"/>
      <c r="AY800" s="6"/>
      <c r="AZ800" s="64"/>
      <c r="BA800" s="6"/>
      <c r="BB800" s="6"/>
      <c r="BC800" s="65"/>
    </row>
    <row r="801" spans="1:55" ht="201.6" hidden="1">
      <c r="A801" s="52" t="str">
        <f t="shared" ca="1" si="57"/>
        <v>Ok</v>
      </c>
      <c r="B801" s="53" t="str">
        <f t="shared" si="58"/>
        <v>Ok</v>
      </c>
      <c r="C801" s="53" t="str">
        <f t="shared" ca="1" si="59"/>
        <v>Ok</v>
      </c>
      <c r="D801" s="54">
        <f t="shared" si="60"/>
        <v>45698</v>
      </c>
      <c r="E801" s="196"/>
      <c r="F801" s="131">
        <v>2315</v>
      </c>
      <c r="G801" s="33" t="s">
        <v>3936</v>
      </c>
      <c r="H801" s="91" t="s">
        <v>57</v>
      </c>
      <c r="I801" s="201" t="s">
        <v>58</v>
      </c>
      <c r="J801" s="201" t="s">
        <v>59</v>
      </c>
      <c r="K801" s="6" t="s">
        <v>105</v>
      </c>
      <c r="L801" s="237" t="s">
        <v>7254</v>
      </c>
      <c r="M801" s="238"/>
      <c r="N801" s="239" t="s">
        <v>124</v>
      </c>
      <c r="O801" s="25" t="s">
        <v>3937</v>
      </c>
      <c r="P801" s="55" t="s">
        <v>939</v>
      </c>
      <c r="Q801" s="55" t="s">
        <v>3938</v>
      </c>
      <c r="R801" s="86" t="s">
        <v>3939</v>
      </c>
      <c r="S801" s="56">
        <v>44608</v>
      </c>
      <c r="T801" s="56">
        <v>45688</v>
      </c>
      <c r="U801" s="174" t="s">
        <v>66</v>
      </c>
      <c r="V801" s="197" t="s">
        <v>218</v>
      </c>
      <c r="W801" s="181"/>
      <c r="X801" s="147" t="s">
        <v>168</v>
      </c>
      <c r="Y801" s="147"/>
      <c r="Z801" s="147"/>
      <c r="AA801" s="89" t="s">
        <v>8568</v>
      </c>
      <c r="AB801" s="6">
        <v>44608</v>
      </c>
      <c r="AC801" s="67">
        <v>45698</v>
      </c>
      <c r="AD801" s="67" t="s">
        <v>70</v>
      </c>
      <c r="AE801" s="71"/>
      <c r="AF801" s="67"/>
      <c r="AG801" s="67"/>
      <c r="AH801" s="128"/>
      <c r="AI801" s="67"/>
      <c r="AJ801" s="73"/>
      <c r="AK801" s="73"/>
      <c r="AL801" s="72"/>
      <c r="AM801" s="72"/>
      <c r="AN801" s="72"/>
      <c r="AO801" s="72"/>
      <c r="AP801" s="72"/>
      <c r="AQ801" s="12"/>
      <c r="AR801" s="70"/>
      <c r="AS801" s="70"/>
      <c r="AT801" s="67"/>
      <c r="AU801" s="67"/>
      <c r="AV801" s="67"/>
      <c r="AW801" s="67"/>
      <c r="AX801" s="67"/>
      <c r="AY801" s="67"/>
      <c r="AZ801" s="74"/>
      <c r="BA801" s="67"/>
      <c r="BB801" s="67"/>
      <c r="BC801" s="75"/>
    </row>
    <row r="802" spans="1:55" ht="57.6" hidden="1">
      <c r="A802" s="52" t="str">
        <f t="shared" ca="1" si="57"/>
        <v>Ok</v>
      </c>
      <c r="B802" s="53" t="str">
        <f t="shared" si="58"/>
        <v>Ok</v>
      </c>
      <c r="C802" s="53" t="str">
        <f t="shared" ca="1" si="59"/>
        <v>Ok</v>
      </c>
      <c r="D802" s="54">
        <f t="shared" si="60"/>
        <v>44620</v>
      </c>
      <c r="E802" s="196"/>
      <c r="F802" s="131">
        <v>2316</v>
      </c>
      <c r="G802" s="33" t="s">
        <v>3940</v>
      </c>
      <c r="H802" s="91" t="s">
        <v>57</v>
      </c>
      <c r="I802" s="201" t="s">
        <v>3012</v>
      </c>
      <c r="J802" s="201" t="s">
        <v>122</v>
      </c>
      <c r="K802" s="6" t="s">
        <v>105</v>
      </c>
      <c r="L802" s="237" t="s">
        <v>3941</v>
      </c>
      <c r="M802" s="238"/>
      <c r="N802" s="239" t="s">
        <v>124</v>
      </c>
      <c r="O802" s="25" t="s">
        <v>103</v>
      </c>
      <c r="P802" s="55" t="s">
        <v>65</v>
      </c>
      <c r="Q802" s="55" t="s">
        <v>3942</v>
      </c>
      <c r="R802" s="86" t="s">
        <v>3943</v>
      </c>
      <c r="S802" s="56">
        <v>44609</v>
      </c>
      <c r="T802" s="56">
        <v>44617</v>
      </c>
      <c r="U802" s="175" t="s">
        <v>66</v>
      </c>
      <c r="V802" s="197" t="s">
        <v>218</v>
      </c>
      <c r="W802" s="181"/>
      <c r="X802" s="147" t="s">
        <v>143</v>
      </c>
      <c r="Y802" s="147"/>
      <c r="Z802" s="147"/>
      <c r="AA802" s="89" t="s">
        <v>3944</v>
      </c>
      <c r="AB802" s="6">
        <v>44609</v>
      </c>
      <c r="AC802" s="6">
        <v>44620</v>
      </c>
      <c r="AD802" s="67" t="s">
        <v>70</v>
      </c>
      <c r="AE802" s="71"/>
      <c r="AF802" s="67"/>
      <c r="AG802" s="67"/>
      <c r="AH802" s="128"/>
      <c r="AI802" s="67"/>
      <c r="AJ802" s="73"/>
      <c r="AK802" s="73"/>
      <c r="AL802" s="72"/>
      <c r="AM802" s="72"/>
      <c r="AN802" s="72"/>
      <c r="AO802" s="72"/>
      <c r="AP802" s="72"/>
      <c r="AQ802" s="12"/>
      <c r="AR802" s="70"/>
      <c r="AS802" s="70"/>
      <c r="AT802" s="67"/>
      <c r="AU802" s="67"/>
      <c r="AV802" s="67"/>
      <c r="AW802" s="67"/>
      <c r="AX802" s="67"/>
      <c r="AY802" s="67"/>
      <c r="AZ802" s="74"/>
      <c r="BA802" s="67"/>
      <c r="BB802" s="67"/>
      <c r="BC802" s="75"/>
    </row>
    <row r="803" spans="1:55" ht="57.6" hidden="1">
      <c r="A803" s="52" t="str">
        <f t="shared" ca="1" si="57"/>
        <v>Ok</v>
      </c>
      <c r="B803" s="53" t="str">
        <f t="shared" si="58"/>
        <v>Ok</v>
      </c>
      <c r="C803" s="53" t="str">
        <f t="shared" ca="1" si="59"/>
        <v>Ok</v>
      </c>
      <c r="D803" s="54">
        <f t="shared" si="60"/>
        <v>44620</v>
      </c>
      <c r="E803" s="196"/>
      <c r="F803" s="131">
        <v>2317</v>
      </c>
      <c r="G803" s="33" t="s">
        <v>3945</v>
      </c>
      <c r="H803" s="91" t="s">
        <v>57</v>
      </c>
      <c r="I803" s="201" t="s">
        <v>58</v>
      </c>
      <c r="J803" s="201" t="s">
        <v>59</v>
      </c>
      <c r="K803" s="6" t="s">
        <v>74</v>
      </c>
      <c r="L803" s="237" t="s">
        <v>3946</v>
      </c>
      <c r="M803" s="238"/>
      <c r="N803" s="239" t="s">
        <v>63</v>
      </c>
      <c r="O803" s="25" t="s">
        <v>3947</v>
      </c>
      <c r="P803" s="55" t="s">
        <v>88</v>
      </c>
      <c r="Q803" s="55" t="s">
        <v>5226</v>
      </c>
      <c r="R803" s="86" t="s">
        <v>3948</v>
      </c>
      <c r="S803" s="56">
        <v>44609</v>
      </c>
      <c r="T803" s="56">
        <v>44617</v>
      </c>
      <c r="U803" s="175" t="s">
        <v>66</v>
      </c>
      <c r="V803" s="197" t="s">
        <v>218</v>
      </c>
      <c r="W803" s="181"/>
      <c r="X803" s="147" t="s">
        <v>168</v>
      </c>
      <c r="Y803" s="147"/>
      <c r="Z803" s="147"/>
      <c r="AA803" s="89" t="s">
        <v>3949</v>
      </c>
      <c r="AB803" s="6">
        <v>44609</v>
      </c>
      <c r="AC803" s="6">
        <v>44620</v>
      </c>
      <c r="AD803" s="67" t="s">
        <v>70</v>
      </c>
      <c r="AE803" s="71"/>
      <c r="AF803" s="67"/>
      <c r="AG803" s="67"/>
      <c r="AH803" s="128"/>
      <c r="AI803" s="67"/>
      <c r="AJ803" s="73"/>
      <c r="AK803" s="73"/>
      <c r="AL803" s="72"/>
      <c r="AM803" s="72"/>
      <c r="AN803" s="72"/>
      <c r="AO803" s="72"/>
      <c r="AP803" s="72"/>
      <c r="AQ803" s="12"/>
      <c r="AR803" s="70"/>
      <c r="AS803" s="70"/>
      <c r="AT803" s="67"/>
      <c r="AU803" s="67"/>
      <c r="AV803" s="67"/>
      <c r="AW803" s="67"/>
      <c r="AX803" s="67"/>
      <c r="AY803" s="67"/>
      <c r="AZ803" s="74"/>
      <c r="BA803" s="67"/>
      <c r="BB803" s="67"/>
      <c r="BC803" s="75"/>
    </row>
    <row r="804" spans="1:55" ht="57.6" hidden="1">
      <c r="A804" s="52" t="str">
        <f t="shared" ca="1" si="57"/>
        <v>Ok</v>
      </c>
      <c r="B804" s="53" t="str">
        <f t="shared" si="58"/>
        <v>Ok</v>
      </c>
      <c r="C804" s="53" t="str">
        <f t="shared" ca="1" si="59"/>
        <v>Ok</v>
      </c>
      <c r="D804" s="54">
        <f t="shared" si="60"/>
        <v>44620</v>
      </c>
      <c r="E804" s="196"/>
      <c r="F804" s="131">
        <v>2318</v>
      </c>
      <c r="G804" s="33" t="s">
        <v>3950</v>
      </c>
      <c r="H804" s="91" t="s">
        <v>57</v>
      </c>
      <c r="I804" s="201" t="s">
        <v>58</v>
      </c>
      <c r="J804" s="201" t="s">
        <v>59</v>
      </c>
      <c r="K804" s="6" t="s">
        <v>105</v>
      </c>
      <c r="L804" s="237" t="s">
        <v>3951</v>
      </c>
      <c r="M804" s="238"/>
      <c r="N804" s="239" t="s">
        <v>124</v>
      </c>
      <c r="O804" s="25" t="s">
        <v>97</v>
      </c>
      <c r="P804" s="55" t="s">
        <v>97</v>
      </c>
      <c r="Q804" s="55" t="s">
        <v>3952</v>
      </c>
      <c r="R804" s="86" t="s">
        <v>3953</v>
      </c>
      <c r="S804" s="56">
        <v>44609</v>
      </c>
      <c r="T804" s="56">
        <v>44609</v>
      </c>
      <c r="U804" s="175" t="s">
        <v>66</v>
      </c>
      <c r="V804" s="197" t="s">
        <v>218</v>
      </c>
      <c r="W804" s="181"/>
      <c r="X804" s="147" t="s">
        <v>143</v>
      </c>
      <c r="Y804" s="147"/>
      <c r="Z804" s="147"/>
      <c r="AA804" s="89" t="s">
        <v>3954</v>
      </c>
      <c r="AB804" s="6">
        <v>44609</v>
      </c>
      <c r="AC804" s="6">
        <v>44620</v>
      </c>
      <c r="AD804" s="67" t="s">
        <v>70</v>
      </c>
      <c r="AE804" s="71"/>
      <c r="AF804" s="67"/>
      <c r="AG804" s="67"/>
      <c r="AH804" s="128"/>
      <c r="AI804" s="67"/>
      <c r="AJ804" s="73"/>
      <c r="AK804" s="73"/>
      <c r="AL804" s="72"/>
      <c r="AM804" s="72"/>
      <c r="AN804" s="72"/>
      <c r="AO804" s="72"/>
      <c r="AP804" s="72"/>
      <c r="AQ804" s="12"/>
      <c r="AR804" s="70"/>
      <c r="AS804" s="70"/>
      <c r="AT804" s="67"/>
      <c r="AU804" s="67"/>
      <c r="AV804" s="67"/>
      <c r="AW804" s="67"/>
      <c r="AX804" s="67"/>
      <c r="AY804" s="67"/>
      <c r="AZ804" s="74"/>
      <c r="BA804" s="67"/>
      <c r="BB804" s="67"/>
      <c r="BC804" s="75"/>
    </row>
    <row r="805" spans="1:55" ht="72" hidden="1">
      <c r="A805" s="52" t="str">
        <f t="shared" ca="1" si="57"/>
        <v>Ok</v>
      </c>
      <c r="B805" s="53" t="str">
        <f t="shared" si="58"/>
        <v>Ok</v>
      </c>
      <c r="C805" s="53" t="str">
        <f t="shared" ca="1" si="59"/>
        <v>Ok</v>
      </c>
      <c r="D805" s="54">
        <f t="shared" si="60"/>
        <v>45117</v>
      </c>
      <c r="E805" s="196"/>
      <c r="F805" s="131">
        <v>2321</v>
      </c>
      <c r="G805" s="33" t="s">
        <v>3955</v>
      </c>
      <c r="H805" s="91" t="s">
        <v>57</v>
      </c>
      <c r="I805" s="201" t="s">
        <v>289</v>
      </c>
      <c r="J805" s="201" t="s">
        <v>290</v>
      </c>
      <c r="K805" s="6" t="s">
        <v>105</v>
      </c>
      <c r="L805" s="237" t="s">
        <v>3956</v>
      </c>
      <c r="M805" s="238"/>
      <c r="N805" s="239" t="s">
        <v>124</v>
      </c>
      <c r="O805" s="25" t="s">
        <v>3957</v>
      </c>
      <c r="P805" s="55" t="s">
        <v>628</v>
      </c>
      <c r="Q805" s="55" t="s">
        <v>3957</v>
      </c>
      <c r="R805" s="204" t="s">
        <v>3958</v>
      </c>
      <c r="S805" s="56">
        <v>44613</v>
      </c>
      <c r="T805" s="56">
        <v>45117</v>
      </c>
      <c r="U805" s="175" t="s">
        <v>66</v>
      </c>
      <c r="V805" s="197" t="s">
        <v>218</v>
      </c>
      <c r="W805" s="181"/>
      <c r="X805" s="147" t="s">
        <v>168</v>
      </c>
      <c r="Y805" s="147"/>
      <c r="Z805" s="147"/>
      <c r="AA805" s="89" t="s">
        <v>5719</v>
      </c>
      <c r="AB805" s="6">
        <v>44613</v>
      </c>
      <c r="AC805" s="6">
        <v>45117</v>
      </c>
      <c r="AD805" s="283" t="s">
        <v>70</v>
      </c>
      <c r="AE805" s="71"/>
      <c r="AF805" s="67"/>
      <c r="AG805" s="67"/>
      <c r="AH805" s="128"/>
      <c r="AI805" s="67"/>
      <c r="AJ805" s="73"/>
      <c r="AK805" s="73"/>
      <c r="AL805" s="72"/>
      <c r="AM805" s="72"/>
      <c r="AN805" s="72"/>
      <c r="AO805" s="72"/>
      <c r="AP805" s="72"/>
      <c r="AQ805" s="12"/>
      <c r="AR805" s="70"/>
      <c r="AS805" s="70"/>
      <c r="AT805" s="67"/>
      <c r="AU805" s="67"/>
      <c r="AV805" s="67"/>
      <c r="AW805" s="67"/>
      <c r="AX805" s="67"/>
      <c r="AY805" s="67"/>
      <c r="AZ805" s="74"/>
      <c r="BA805" s="67"/>
      <c r="BB805" s="67"/>
      <c r="BC805" s="75"/>
    </row>
    <row r="806" spans="1:55" ht="72" hidden="1">
      <c r="A806" s="52" t="str">
        <f t="shared" ca="1" si="57"/>
        <v>Ok</v>
      </c>
      <c r="B806" s="53" t="str">
        <f t="shared" si="58"/>
        <v>Ok</v>
      </c>
      <c r="C806" s="53" t="str">
        <f t="shared" ca="1" si="59"/>
        <v>Ok</v>
      </c>
      <c r="D806" s="54">
        <f t="shared" si="60"/>
        <v>44620</v>
      </c>
      <c r="E806" s="196"/>
      <c r="F806" s="131">
        <v>2322</v>
      </c>
      <c r="G806" s="33" t="s">
        <v>3959</v>
      </c>
      <c r="H806" s="91" t="s">
        <v>57</v>
      </c>
      <c r="I806" s="201" t="s">
        <v>858</v>
      </c>
      <c r="J806" s="201" t="s">
        <v>122</v>
      </c>
      <c r="K806" s="6" t="s">
        <v>74</v>
      </c>
      <c r="L806" s="237" t="s">
        <v>3960</v>
      </c>
      <c r="M806" s="238"/>
      <c r="N806" s="239" t="s">
        <v>124</v>
      </c>
      <c r="O806" s="25" t="s">
        <v>97</v>
      </c>
      <c r="P806" s="55" t="s">
        <v>97</v>
      </c>
      <c r="Q806" s="55" t="s">
        <v>3961</v>
      </c>
      <c r="R806" s="86" t="s">
        <v>3962</v>
      </c>
      <c r="S806" s="56">
        <v>44614</v>
      </c>
      <c r="T806" s="56">
        <v>44614</v>
      </c>
      <c r="U806" s="175" t="s">
        <v>66</v>
      </c>
      <c r="V806" s="197" t="s">
        <v>218</v>
      </c>
      <c r="W806" s="181"/>
      <c r="X806" s="147" t="s">
        <v>143</v>
      </c>
      <c r="Y806" s="147"/>
      <c r="Z806" s="147"/>
      <c r="AA806" s="89" t="s">
        <v>3963</v>
      </c>
      <c r="AB806" s="6">
        <v>44614</v>
      </c>
      <c r="AC806" s="6">
        <v>44620</v>
      </c>
      <c r="AD806" s="67" t="s">
        <v>70</v>
      </c>
      <c r="AE806" s="71"/>
      <c r="AF806" s="67"/>
      <c r="AG806" s="67"/>
      <c r="AH806" s="128"/>
      <c r="AI806" s="67"/>
      <c r="AJ806" s="73"/>
      <c r="AK806" s="73"/>
      <c r="AL806" s="72"/>
      <c r="AM806" s="72"/>
      <c r="AN806" s="72"/>
      <c r="AO806" s="72"/>
      <c r="AP806" s="72"/>
      <c r="AQ806" s="12"/>
      <c r="AR806" s="70"/>
      <c r="AS806" s="70"/>
      <c r="AT806" s="67"/>
      <c r="AU806" s="67"/>
      <c r="AV806" s="67"/>
      <c r="AW806" s="67"/>
      <c r="AX806" s="67"/>
      <c r="AY806" s="67"/>
      <c r="AZ806" s="74"/>
      <c r="BA806" s="67"/>
      <c r="BB806" s="67"/>
      <c r="BC806" s="75"/>
    </row>
    <row r="807" spans="1:55" ht="129.6" hidden="1">
      <c r="A807" s="52" t="str">
        <f t="shared" ca="1" si="57"/>
        <v>Ok</v>
      </c>
      <c r="B807" s="53" t="str">
        <f t="shared" si="58"/>
        <v>Ok</v>
      </c>
      <c r="C807" s="53" t="str">
        <f t="shared" ca="1" si="59"/>
        <v>Ok</v>
      </c>
      <c r="D807" s="54">
        <f t="shared" si="60"/>
        <v>44638</v>
      </c>
      <c r="E807" s="196"/>
      <c r="F807" s="131">
        <v>2323</v>
      </c>
      <c r="G807" s="33" t="s">
        <v>3964</v>
      </c>
      <c r="H807" s="91" t="s">
        <v>57</v>
      </c>
      <c r="I807" s="201" t="s">
        <v>3001</v>
      </c>
      <c r="J807" s="201" t="s">
        <v>73</v>
      </c>
      <c r="K807" s="6" t="s">
        <v>105</v>
      </c>
      <c r="L807" s="237" t="s">
        <v>3965</v>
      </c>
      <c r="M807" s="238"/>
      <c r="N807" s="239" t="s">
        <v>124</v>
      </c>
      <c r="O807" s="25" t="s">
        <v>97</v>
      </c>
      <c r="P807" s="55" t="s">
        <v>97</v>
      </c>
      <c r="Q807" s="55" t="s">
        <v>3966</v>
      </c>
      <c r="R807" s="86" t="s">
        <v>3967</v>
      </c>
      <c r="S807" s="56">
        <v>44614</v>
      </c>
      <c r="T807" s="56">
        <v>44638</v>
      </c>
      <c r="U807" s="175" t="s">
        <v>66</v>
      </c>
      <c r="V807" s="197" t="s">
        <v>218</v>
      </c>
      <c r="W807" s="181"/>
      <c r="X807" s="147" t="s">
        <v>143</v>
      </c>
      <c r="Y807" s="147"/>
      <c r="Z807" s="147"/>
      <c r="AA807" s="89" t="s">
        <v>3968</v>
      </c>
      <c r="AB807" s="6">
        <v>44614</v>
      </c>
      <c r="AC807" s="6">
        <v>44638</v>
      </c>
      <c r="AD807" s="67" t="s">
        <v>70</v>
      </c>
      <c r="AE807" s="71"/>
      <c r="AF807" s="67"/>
      <c r="AG807" s="67"/>
      <c r="AH807" s="128"/>
      <c r="AI807" s="67"/>
      <c r="AJ807" s="73"/>
      <c r="AK807" s="73"/>
      <c r="AL807" s="72"/>
      <c r="AM807" s="72"/>
      <c r="AN807" s="72"/>
      <c r="AO807" s="72"/>
      <c r="AP807" s="72"/>
      <c r="AQ807" s="12"/>
      <c r="AR807" s="70"/>
      <c r="AS807" s="70"/>
      <c r="AT807" s="67"/>
      <c r="AU807" s="67"/>
      <c r="AV807" s="67"/>
      <c r="AW807" s="67"/>
      <c r="AX807" s="67"/>
      <c r="AY807" s="67"/>
      <c r="AZ807" s="74"/>
      <c r="BA807" s="67"/>
      <c r="BB807" s="67"/>
      <c r="BC807" s="75"/>
    </row>
    <row r="808" spans="1:55" ht="72" hidden="1">
      <c r="A808" s="52" t="str">
        <f t="shared" ca="1" si="57"/>
        <v>Ok</v>
      </c>
      <c r="B808" s="53" t="str">
        <f t="shared" si="58"/>
        <v>Ok</v>
      </c>
      <c r="C808" s="53" t="str">
        <f t="shared" ca="1" si="59"/>
        <v>Ok</v>
      </c>
      <c r="D808" s="54">
        <f t="shared" si="60"/>
        <v>44620</v>
      </c>
      <c r="E808" s="196"/>
      <c r="F808" s="131">
        <v>2324</v>
      </c>
      <c r="G808" s="33" t="s">
        <v>3969</v>
      </c>
      <c r="H808" s="91" t="s">
        <v>57</v>
      </c>
      <c r="I808" s="201" t="s">
        <v>452</v>
      </c>
      <c r="J808" s="201" t="s">
        <v>308</v>
      </c>
      <c r="K808" s="6" t="s">
        <v>261</v>
      </c>
      <c r="L808" s="237" t="s">
        <v>3970</v>
      </c>
      <c r="M808" s="238"/>
      <c r="N808" s="239" t="s">
        <v>124</v>
      </c>
      <c r="O808" s="25" t="s">
        <v>3971</v>
      </c>
      <c r="P808" s="55" t="s">
        <v>88</v>
      </c>
      <c r="Q808" s="55" t="s">
        <v>5227</v>
      </c>
      <c r="R808" s="232" t="s">
        <v>3972</v>
      </c>
      <c r="S808" s="56">
        <v>44615</v>
      </c>
      <c r="T808" s="56">
        <v>44615</v>
      </c>
      <c r="U808" s="175" t="s">
        <v>66</v>
      </c>
      <c r="V808" s="197" t="s">
        <v>218</v>
      </c>
      <c r="W808" s="181"/>
      <c r="X808" s="147" t="s">
        <v>68</v>
      </c>
      <c r="Y808" s="147"/>
      <c r="Z808" s="147"/>
      <c r="AA808" s="89" t="s">
        <v>3973</v>
      </c>
      <c r="AB808" s="6">
        <v>44615</v>
      </c>
      <c r="AC808" s="6">
        <v>44620</v>
      </c>
      <c r="AD808" s="67" t="s">
        <v>70</v>
      </c>
      <c r="AE808" s="71"/>
      <c r="AF808" s="67"/>
      <c r="AG808" s="67"/>
      <c r="AH808" s="128"/>
      <c r="AI808" s="67"/>
      <c r="AJ808" s="73"/>
      <c r="AK808" s="73"/>
      <c r="AL808" s="72"/>
      <c r="AM808" s="72"/>
      <c r="AN808" s="72"/>
      <c r="AO808" s="72"/>
      <c r="AP808" s="72"/>
      <c r="AQ808" s="12"/>
      <c r="AR808" s="70"/>
      <c r="AS808" s="70"/>
      <c r="AT808" s="67"/>
      <c r="AU808" s="67"/>
      <c r="AV808" s="67"/>
      <c r="AW808" s="67"/>
      <c r="AX808" s="67"/>
      <c r="AY808" s="67"/>
      <c r="AZ808" s="74"/>
      <c r="BA808" s="67"/>
      <c r="BB808" s="67"/>
      <c r="BC808" s="75"/>
    </row>
    <row r="809" spans="1:55" ht="144" hidden="1">
      <c r="A809" s="52" t="str">
        <f t="shared" ca="1" si="57"/>
        <v>Ok</v>
      </c>
      <c r="B809" s="53" t="str">
        <f t="shared" si="58"/>
        <v>Ok</v>
      </c>
      <c r="C809" s="53" t="str">
        <f t="shared" ca="1" si="59"/>
        <v>Ok</v>
      </c>
      <c r="D809" s="54">
        <f t="shared" si="60"/>
        <v>44628</v>
      </c>
      <c r="E809" s="196"/>
      <c r="F809" s="131">
        <v>2325</v>
      </c>
      <c r="G809" s="33" t="s">
        <v>3974</v>
      </c>
      <c r="H809" s="91" t="s">
        <v>57</v>
      </c>
      <c r="I809" s="201" t="s">
        <v>858</v>
      </c>
      <c r="J809" s="201" t="s">
        <v>122</v>
      </c>
      <c r="K809" s="6" t="s">
        <v>210</v>
      </c>
      <c r="L809" s="237" t="s">
        <v>3975</v>
      </c>
      <c r="M809" s="238"/>
      <c r="N809" s="239" t="s">
        <v>63</v>
      </c>
      <c r="O809" s="25" t="s">
        <v>3976</v>
      </c>
      <c r="P809" s="55" t="s">
        <v>88</v>
      </c>
      <c r="Q809" s="55" t="s">
        <v>1768</v>
      </c>
      <c r="R809" s="86" t="s">
        <v>3977</v>
      </c>
      <c r="S809" s="56">
        <v>44615</v>
      </c>
      <c r="T809" s="56">
        <v>44615</v>
      </c>
      <c r="U809" s="175" t="s">
        <v>66</v>
      </c>
      <c r="V809" s="197" t="s">
        <v>218</v>
      </c>
      <c r="W809" s="181"/>
      <c r="X809" s="147" t="s">
        <v>1056</v>
      </c>
      <c r="Y809" s="147"/>
      <c r="Z809" s="147"/>
      <c r="AA809" s="89" t="s">
        <v>3978</v>
      </c>
      <c r="AB809" s="6">
        <v>44615</v>
      </c>
      <c r="AC809" s="6">
        <v>44628</v>
      </c>
      <c r="AD809" s="67" t="s">
        <v>70</v>
      </c>
      <c r="AE809" s="71"/>
      <c r="AF809" s="67"/>
      <c r="AG809" s="67"/>
      <c r="AH809" s="128"/>
      <c r="AI809" s="67"/>
      <c r="AJ809" s="73"/>
      <c r="AK809" s="73"/>
      <c r="AL809" s="72"/>
      <c r="AM809" s="72"/>
      <c r="AN809" s="72"/>
      <c r="AO809" s="72"/>
      <c r="AP809" s="72"/>
      <c r="AQ809" s="12"/>
      <c r="AR809" s="70"/>
      <c r="AS809" s="70"/>
      <c r="AT809" s="67"/>
      <c r="AU809" s="67"/>
      <c r="AV809" s="67"/>
      <c r="AW809" s="67"/>
      <c r="AX809" s="67"/>
      <c r="AY809" s="67"/>
      <c r="AZ809" s="74"/>
      <c r="BA809" s="67"/>
      <c r="BB809" s="67"/>
      <c r="BC809" s="75"/>
    </row>
    <row r="810" spans="1:55" ht="351" hidden="1" customHeight="1">
      <c r="A810" s="52" t="str">
        <f t="shared" ca="1" si="57"/>
        <v>Ok</v>
      </c>
      <c r="B810" s="53" t="str">
        <f t="shared" si="58"/>
        <v>Ok</v>
      </c>
      <c r="C810" s="53" t="str">
        <f t="shared" ca="1" si="59"/>
        <v>Ok</v>
      </c>
      <c r="D810" s="54">
        <f t="shared" si="60"/>
        <v>44673</v>
      </c>
      <c r="E810" s="196"/>
      <c r="F810" s="131">
        <v>2331</v>
      </c>
      <c r="G810" s="33" t="s">
        <v>3979</v>
      </c>
      <c r="H810" s="91" t="s">
        <v>57</v>
      </c>
      <c r="I810" s="201" t="s">
        <v>407</v>
      </c>
      <c r="J810" s="201" t="s">
        <v>59</v>
      </c>
      <c r="K810" s="6" t="s">
        <v>261</v>
      </c>
      <c r="L810" s="237" t="s">
        <v>3980</v>
      </c>
      <c r="M810" s="238"/>
      <c r="N810" s="239" t="s">
        <v>63</v>
      </c>
      <c r="O810" s="25" t="s">
        <v>3981</v>
      </c>
      <c r="P810" s="55" t="s">
        <v>88</v>
      </c>
      <c r="Q810" s="55" t="s">
        <v>4183</v>
      </c>
      <c r="R810" s="86" t="s">
        <v>4184</v>
      </c>
      <c r="S810" s="56">
        <v>44617</v>
      </c>
      <c r="T810" s="56">
        <v>44673</v>
      </c>
      <c r="U810" s="175" t="s">
        <v>66</v>
      </c>
      <c r="V810" s="197" t="s">
        <v>218</v>
      </c>
      <c r="W810" s="181"/>
      <c r="X810" s="147" t="s">
        <v>168</v>
      </c>
      <c r="Y810" s="147"/>
      <c r="Z810" s="147"/>
      <c r="AA810" s="89" t="s">
        <v>4258</v>
      </c>
      <c r="AB810" s="6">
        <v>44617</v>
      </c>
      <c r="AC810" s="6">
        <v>44673</v>
      </c>
      <c r="AD810" s="67" t="s">
        <v>70</v>
      </c>
      <c r="AE810" s="71"/>
      <c r="AF810" s="67"/>
      <c r="AG810" s="67"/>
      <c r="AH810" s="128"/>
      <c r="AI810" s="67"/>
      <c r="AJ810" s="73"/>
      <c r="AK810" s="73"/>
      <c r="AL810" s="72"/>
      <c r="AM810" s="72"/>
      <c r="AN810" s="72"/>
      <c r="AO810" s="72"/>
      <c r="AP810" s="72"/>
      <c r="AQ810" s="12"/>
      <c r="AR810" s="70"/>
      <c r="AS810" s="70"/>
      <c r="AT810" s="67"/>
      <c r="AU810" s="67"/>
      <c r="AV810" s="67"/>
      <c r="AW810" s="67"/>
      <c r="AX810" s="67"/>
      <c r="AY810" s="67"/>
      <c r="AZ810" s="74"/>
      <c r="BA810" s="67"/>
      <c r="BB810" s="67"/>
      <c r="BC810" s="75"/>
    </row>
    <row r="811" spans="1:55" ht="28.8" hidden="1">
      <c r="A811" s="52" t="str">
        <f t="shared" ca="1" si="57"/>
        <v>Ok</v>
      </c>
      <c r="B811" s="53" t="str">
        <f t="shared" si="58"/>
        <v>Ok</v>
      </c>
      <c r="C811" s="53" t="str">
        <f t="shared" ca="1" si="59"/>
        <v>Ok</v>
      </c>
      <c r="D811" s="54">
        <f t="shared" si="60"/>
        <v>44628</v>
      </c>
      <c r="E811" s="196"/>
      <c r="F811" s="131">
        <v>2333</v>
      </c>
      <c r="G811" s="33" t="s">
        <v>3984</v>
      </c>
      <c r="H811" s="91" t="s">
        <v>159</v>
      </c>
      <c r="I811" s="201" t="s">
        <v>2840</v>
      </c>
      <c r="J811" s="201" t="s">
        <v>645</v>
      </c>
      <c r="K811" s="6" t="s">
        <v>3985</v>
      </c>
      <c r="L811" s="237" t="s">
        <v>3986</v>
      </c>
      <c r="M811" s="238"/>
      <c r="N811" s="239" t="s">
        <v>124</v>
      </c>
      <c r="O811" s="25" t="s">
        <v>3987</v>
      </c>
      <c r="P811" s="55" t="s">
        <v>88</v>
      </c>
      <c r="Q811" s="55" t="s">
        <v>5228</v>
      </c>
      <c r="R811" s="86" t="s">
        <v>3988</v>
      </c>
      <c r="S811" s="56">
        <v>44620</v>
      </c>
      <c r="T811" s="56">
        <v>44624</v>
      </c>
      <c r="U811" s="175" t="s">
        <v>66</v>
      </c>
      <c r="V811" s="197" t="s">
        <v>218</v>
      </c>
      <c r="W811" s="181"/>
      <c r="X811" s="147" t="s">
        <v>101</v>
      </c>
      <c r="Y811" s="147"/>
      <c r="Z811" s="147"/>
      <c r="AA811" s="89" t="s">
        <v>3989</v>
      </c>
      <c r="AB811" s="6">
        <v>44620</v>
      </c>
      <c r="AC811" s="6">
        <v>44628</v>
      </c>
      <c r="AD811" s="67" t="s">
        <v>70</v>
      </c>
      <c r="AE811" s="71"/>
      <c r="AF811" s="67"/>
      <c r="AG811" s="67"/>
      <c r="AH811" s="128"/>
      <c r="AI811" s="67"/>
      <c r="AJ811" s="73"/>
      <c r="AK811" s="73"/>
      <c r="AL811" s="72"/>
      <c r="AM811" s="72"/>
      <c r="AN811" s="72"/>
      <c r="AO811" s="72"/>
      <c r="AP811" s="72"/>
      <c r="AQ811" s="12"/>
      <c r="AR811" s="70"/>
      <c r="AS811" s="70"/>
      <c r="AT811" s="67"/>
      <c r="AU811" s="67"/>
      <c r="AV811" s="67"/>
      <c r="AW811" s="67"/>
      <c r="AX811" s="67"/>
      <c r="AY811" s="67"/>
      <c r="AZ811" s="74"/>
      <c r="BA811" s="67"/>
      <c r="BB811" s="67"/>
      <c r="BC811" s="75"/>
    </row>
    <row r="812" spans="1:55" ht="57.6" hidden="1">
      <c r="A812" s="52" t="str">
        <f t="shared" ca="1" si="57"/>
        <v>Ok</v>
      </c>
      <c r="B812" s="53" t="str">
        <f t="shared" si="58"/>
        <v>Ok</v>
      </c>
      <c r="C812" s="53" t="str">
        <f t="shared" ca="1" si="59"/>
        <v>Ok</v>
      </c>
      <c r="D812" s="54">
        <f t="shared" si="60"/>
        <v>44659</v>
      </c>
      <c r="E812" s="196"/>
      <c r="F812" s="131">
        <v>2334</v>
      </c>
      <c r="G812" s="33" t="s">
        <v>3990</v>
      </c>
      <c r="H812" s="91" t="s">
        <v>57</v>
      </c>
      <c r="I812" s="201" t="s">
        <v>83</v>
      </c>
      <c r="J812" s="201" t="s">
        <v>84</v>
      </c>
      <c r="K812" s="67" t="s">
        <v>105</v>
      </c>
      <c r="L812" s="237" t="s">
        <v>3991</v>
      </c>
      <c r="M812" s="238"/>
      <c r="N812" s="239" t="s">
        <v>124</v>
      </c>
      <c r="O812" s="25" t="s">
        <v>215</v>
      </c>
      <c r="P812" s="55" t="s">
        <v>65</v>
      </c>
      <c r="Q812" s="55" t="s">
        <v>3992</v>
      </c>
      <c r="R812" s="86" t="s">
        <v>3993</v>
      </c>
      <c r="S812" s="69">
        <v>44621</v>
      </c>
      <c r="T812" s="69">
        <v>44658</v>
      </c>
      <c r="U812" s="175" t="s">
        <v>66</v>
      </c>
      <c r="V812" s="178" t="s">
        <v>218</v>
      </c>
      <c r="W812" s="181" t="s">
        <v>92</v>
      </c>
      <c r="X812" s="147" t="s">
        <v>79</v>
      </c>
      <c r="Y812" s="147"/>
      <c r="Z812" s="147"/>
      <c r="AA812" s="89" t="s">
        <v>3994</v>
      </c>
      <c r="AB812" s="6">
        <v>44621</v>
      </c>
      <c r="AC812" s="6">
        <v>44659</v>
      </c>
      <c r="AD812" s="283" t="s">
        <v>70</v>
      </c>
      <c r="AE812" s="71"/>
      <c r="AF812" s="67"/>
      <c r="AG812" s="67"/>
      <c r="AH812" s="128"/>
      <c r="AI812" s="67"/>
      <c r="AJ812" s="73"/>
      <c r="AK812" s="73"/>
      <c r="AL812" s="72"/>
      <c r="AM812" s="72"/>
      <c r="AN812" s="72"/>
      <c r="AO812" s="72"/>
      <c r="AP812" s="72"/>
      <c r="AQ812" s="12"/>
      <c r="AR812" s="70"/>
      <c r="AS812" s="70"/>
      <c r="AT812" s="67"/>
      <c r="AU812" s="67"/>
      <c r="AV812" s="67"/>
      <c r="AW812" s="67"/>
      <c r="AX812" s="67"/>
      <c r="AY812" s="67"/>
      <c r="AZ812" s="74"/>
      <c r="BA812" s="67"/>
      <c r="BB812" s="67"/>
      <c r="BC812" s="75"/>
    </row>
    <row r="813" spans="1:55" ht="86.4" hidden="1">
      <c r="A813" s="52" t="str">
        <f t="shared" ca="1" si="57"/>
        <v>Ok</v>
      </c>
      <c r="B813" s="53" t="str">
        <f t="shared" si="58"/>
        <v>Ok</v>
      </c>
      <c r="C813" s="53" t="str">
        <f t="shared" ca="1" si="59"/>
        <v>Ok</v>
      </c>
      <c r="D813" s="54">
        <f t="shared" si="60"/>
        <v>44865</v>
      </c>
      <c r="E813" s="196"/>
      <c r="F813" s="131">
        <v>2335</v>
      </c>
      <c r="G813" s="33" t="s">
        <v>4900</v>
      </c>
      <c r="H813" s="91" t="s">
        <v>57</v>
      </c>
      <c r="I813" s="201" t="s">
        <v>334</v>
      </c>
      <c r="J813" s="201" t="s">
        <v>260</v>
      </c>
      <c r="K813" s="67" t="s">
        <v>210</v>
      </c>
      <c r="L813" s="237" t="s">
        <v>4333</v>
      </c>
      <c r="M813" s="238"/>
      <c r="N813" s="239" t="s">
        <v>63</v>
      </c>
      <c r="O813" s="25" t="s">
        <v>3484</v>
      </c>
      <c r="P813" s="55" t="s">
        <v>245</v>
      </c>
      <c r="Q813" s="55" t="s">
        <v>3995</v>
      </c>
      <c r="R813" s="86" t="s">
        <v>3996</v>
      </c>
      <c r="S813" s="69">
        <v>44621</v>
      </c>
      <c r="T813" s="69">
        <v>44865</v>
      </c>
      <c r="U813" s="175" t="s">
        <v>66</v>
      </c>
      <c r="V813" s="197" t="s">
        <v>218</v>
      </c>
      <c r="W813" s="181"/>
      <c r="X813" s="147" t="s">
        <v>1056</v>
      </c>
      <c r="Y813" s="147"/>
      <c r="Z813" s="147"/>
      <c r="AA813" s="89" t="s">
        <v>4874</v>
      </c>
      <c r="AB813" s="6">
        <v>44621</v>
      </c>
      <c r="AC813" s="6">
        <v>44865</v>
      </c>
      <c r="AD813" s="67" t="s">
        <v>70</v>
      </c>
      <c r="AE813" s="71"/>
      <c r="AF813" s="67"/>
      <c r="AG813" s="67"/>
      <c r="AH813" s="128"/>
      <c r="AI813" s="67"/>
      <c r="AJ813" s="73"/>
      <c r="AK813" s="73"/>
      <c r="AL813" s="72"/>
      <c r="AM813" s="72"/>
      <c r="AN813" s="72"/>
      <c r="AO813" s="72"/>
      <c r="AP813" s="72"/>
      <c r="AQ813" s="12"/>
      <c r="AR813" s="70"/>
      <c r="AS813" s="70"/>
      <c r="AT813" s="67"/>
      <c r="AU813" s="67"/>
      <c r="AV813" s="67"/>
      <c r="AW813" s="67"/>
      <c r="AX813" s="67"/>
      <c r="AY813" s="67"/>
      <c r="AZ813" s="74"/>
      <c r="BA813" s="67"/>
      <c r="BB813" s="67"/>
      <c r="BC813" s="75"/>
    </row>
    <row r="814" spans="1:55" ht="28.8" hidden="1">
      <c r="A814" s="52" t="str">
        <f t="shared" ca="1" si="57"/>
        <v>Ok</v>
      </c>
      <c r="B814" s="53" t="str">
        <f t="shared" si="58"/>
        <v>Ok</v>
      </c>
      <c r="C814" s="53" t="str">
        <f t="shared" ca="1" si="59"/>
        <v>Ok</v>
      </c>
      <c r="D814" s="54">
        <f t="shared" si="60"/>
        <v>43992</v>
      </c>
      <c r="E814" s="196"/>
      <c r="F814" s="130">
        <v>1193</v>
      </c>
      <c r="G814" s="32" t="s">
        <v>2210</v>
      </c>
      <c r="H814" s="91" t="s">
        <v>57</v>
      </c>
      <c r="I814" s="5" t="s">
        <v>544</v>
      </c>
      <c r="J814" s="2" t="s">
        <v>73</v>
      </c>
      <c r="K814" s="6" t="s">
        <v>74</v>
      </c>
      <c r="L814" s="333" t="s">
        <v>2211</v>
      </c>
      <c r="M814" s="339"/>
      <c r="N814" s="239" t="s">
        <v>63</v>
      </c>
      <c r="O814" s="25" t="s">
        <v>97</v>
      </c>
      <c r="P814" s="55" t="s">
        <v>97</v>
      </c>
      <c r="Q814" s="55" t="s">
        <v>2212</v>
      </c>
      <c r="R814" s="86" t="s">
        <v>2213</v>
      </c>
      <c r="S814" s="56">
        <v>43748</v>
      </c>
      <c r="T814" s="56">
        <v>43990</v>
      </c>
      <c r="U814" s="174" t="s">
        <v>66</v>
      </c>
      <c r="V814" s="178" t="s">
        <v>67</v>
      </c>
      <c r="W814" s="180"/>
      <c r="X814" s="146" t="s">
        <v>143</v>
      </c>
      <c r="Y814" s="146"/>
      <c r="Z814" s="146"/>
      <c r="AA814" s="88" t="s">
        <v>2214</v>
      </c>
      <c r="AB814" s="6">
        <v>43781</v>
      </c>
      <c r="AC814" s="6">
        <v>43992</v>
      </c>
      <c r="AD814" s="6" t="s">
        <v>70</v>
      </c>
      <c r="AE814" s="61"/>
      <c r="AF814" s="6"/>
      <c r="AG814" s="6"/>
      <c r="AH814" s="9"/>
      <c r="AI814" s="6"/>
      <c r="AJ814" s="63"/>
      <c r="AK814" s="63"/>
      <c r="AL814" s="62"/>
      <c r="AM814" s="62"/>
      <c r="AN814" s="62"/>
      <c r="AO814" s="62"/>
      <c r="AP814" s="62"/>
      <c r="AQ814" s="11"/>
      <c r="AR814" s="59"/>
      <c r="AS814" s="59"/>
      <c r="AT814" s="6"/>
      <c r="AU814" s="6"/>
      <c r="AV814" s="6"/>
      <c r="AW814" s="6"/>
      <c r="AX814" s="6"/>
      <c r="AY814" s="6"/>
      <c r="AZ814" s="64"/>
      <c r="BA814" s="6"/>
      <c r="BB814" s="6"/>
      <c r="BC814" s="65"/>
    </row>
    <row r="815" spans="1:55" ht="172.8" hidden="1">
      <c r="A815" s="52" t="str">
        <f t="shared" ca="1" si="57"/>
        <v>Ok</v>
      </c>
      <c r="B815" s="53" t="str">
        <f t="shared" si="58"/>
        <v>Ok</v>
      </c>
      <c r="C815" s="53" t="str">
        <f t="shared" ca="1" si="59"/>
        <v>Ok</v>
      </c>
      <c r="D815" s="54">
        <f t="shared" si="60"/>
        <v>44855</v>
      </c>
      <c r="E815" s="196"/>
      <c r="F815" s="131">
        <v>2337</v>
      </c>
      <c r="G815" s="33" t="s">
        <v>3999</v>
      </c>
      <c r="H815" s="91" t="s">
        <v>57</v>
      </c>
      <c r="I815" s="201" t="s">
        <v>58</v>
      </c>
      <c r="J815" s="201" t="s">
        <v>59</v>
      </c>
      <c r="K815" s="67" t="s">
        <v>210</v>
      </c>
      <c r="L815" s="282" t="s">
        <v>4749</v>
      </c>
      <c r="M815" s="281"/>
      <c r="N815" s="239" t="s">
        <v>63</v>
      </c>
      <c r="O815" s="76" t="s">
        <v>4000</v>
      </c>
      <c r="P815" s="77" t="s">
        <v>245</v>
      </c>
      <c r="Q815" s="55" t="s">
        <v>1547</v>
      </c>
      <c r="R815" s="55" t="s">
        <v>4001</v>
      </c>
      <c r="S815" s="69">
        <v>44622</v>
      </c>
      <c r="T815" s="56">
        <v>44855</v>
      </c>
      <c r="U815" s="175" t="s">
        <v>100</v>
      </c>
      <c r="V815" s="197" t="s">
        <v>218</v>
      </c>
      <c r="W815" s="181"/>
      <c r="X815" s="147" t="s">
        <v>101</v>
      </c>
      <c r="Y815" s="147"/>
      <c r="Z815" s="147"/>
      <c r="AA815" s="89" t="s">
        <v>4871</v>
      </c>
      <c r="AB815" s="6">
        <v>44622</v>
      </c>
      <c r="AC815" s="6">
        <v>44855</v>
      </c>
      <c r="AD815" s="67" t="s">
        <v>70</v>
      </c>
      <c r="AE815" s="71"/>
      <c r="AF815" s="67"/>
      <c r="AG815" s="67"/>
      <c r="AH815" s="128"/>
      <c r="AI815" s="67"/>
      <c r="AJ815" s="73"/>
      <c r="AK815" s="73"/>
      <c r="AL815" s="72"/>
      <c r="AM815" s="72"/>
      <c r="AN815" s="72"/>
      <c r="AO815" s="72"/>
      <c r="AP815" s="72"/>
      <c r="AQ815" s="12"/>
      <c r="AR815" s="70"/>
      <c r="AS815" s="70"/>
      <c r="AT815" s="67"/>
      <c r="AU815" s="67"/>
      <c r="AV815" s="67"/>
      <c r="AW815" s="67"/>
      <c r="AX815" s="67"/>
      <c r="AY815" s="67"/>
      <c r="AZ815" s="74"/>
      <c r="BA815" s="67"/>
      <c r="BB815" s="67"/>
      <c r="BC815" s="75"/>
    </row>
    <row r="816" spans="1:55" ht="28.8" hidden="1">
      <c r="A816" s="52" t="str">
        <f t="shared" ca="1" si="57"/>
        <v>Ok</v>
      </c>
      <c r="B816" s="53" t="str">
        <f t="shared" si="58"/>
        <v>Ok</v>
      </c>
      <c r="C816" s="53" t="str">
        <f t="shared" ca="1" si="59"/>
        <v>Ok</v>
      </c>
      <c r="D816" s="54">
        <f t="shared" si="60"/>
        <v>43992</v>
      </c>
      <c r="E816" s="196"/>
      <c r="F816" s="130">
        <v>1491</v>
      </c>
      <c r="G816" s="314" t="s">
        <v>2421</v>
      </c>
      <c r="H816" s="91" t="s">
        <v>57</v>
      </c>
      <c r="I816" s="322" t="s">
        <v>83</v>
      </c>
      <c r="J816" s="2" t="s">
        <v>84</v>
      </c>
      <c r="K816" s="6" t="s">
        <v>210</v>
      </c>
      <c r="L816" s="333" t="s">
        <v>2422</v>
      </c>
      <c r="M816" s="339"/>
      <c r="N816" s="239" t="s">
        <v>124</v>
      </c>
      <c r="O816" s="345" t="s">
        <v>97</v>
      </c>
      <c r="P816" s="55" t="s">
        <v>97</v>
      </c>
      <c r="Q816" s="55" t="s">
        <v>2423</v>
      </c>
      <c r="R816" s="358" t="s">
        <v>2424</v>
      </c>
      <c r="S816" s="56">
        <v>43892</v>
      </c>
      <c r="T816" s="56">
        <v>43990</v>
      </c>
      <c r="U816" s="174" t="s">
        <v>66</v>
      </c>
      <c r="V816" s="178" t="s">
        <v>91</v>
      </c>
      <c r="W816" s="180" t="s">
        <v>92</v>
      </c>
      <c r="X816" s="146" t="s">
        <v>143</v>
      </c>
      <c r="Y816" s="146"/>
      <c r="Z816" s="146"/>
      <c r="AA816" s="88" t="s">
        <v>2425</v>
      </c>
      <c r="AB816" s="6">
        <v>43896</v>
      </c>
      <c r="AC816" s="6">
        <v>43992</v>
      </c>
      <c r="AD816" s="6" t="s">
        <v>70</v>
      </c>
      <c r="AE816" s="61"/>
      <c r="AF816" s="6"/>
      <c r="AG816" s="6"/>
      <c r="AH816" s="9"/>
      <c r="AI816" s="6"/>
      <c r="AJ816" s="63"/>
      <c r="AK816" s="63"/>
      <c r="AL816" s="62"/>
      <c r="AM816" s="62"/>
      <c r="AN816" s="62"/>
      <c r="AO816" s="62"/>
      <c r="AP816" s="62"/>
      <c r="AQ816" s="11"/>
      <c r="AR816" s="59"/>
      <c r="AS816" s="59"/>
      <c r="AT816" s="6"/>
      <c r="AU816" s="6"/>
      <c r="AV816" s="6"/>
      <c r="AW816" s="6"/>
      <c r="AX816" s="6"/>
      <c r="AY816" s="6"/>
      <c r="AZ816" s="64"/>
      <c r="BA816" s="6"/>
      <c r="BB816" s="6"/>
      <c r="BC816" s="65"/>
    </row>
    <row r="817" spans="1:55" ht="28.8" hidden="1">
      <c r="A817" s="52" t="str">
        <f t="shared" ca="1" si="57"/>
        <v>Ok</v>
      </c>
      <c r="B817" s="53" t="str">
        <f t="shared" si="58"/>
        <v>Ok</v>
      </c>
      <c r="C817" s="53" t="str">
        <f t="shared" ca="1" si="59"/>
        <v>Ok</v>
      </c>
      <c r="D817" s="54">
        <f t="shared" si="60"/>
        <v>43970</v>
      </c>
      <c r="E817" s="196"/>
      <c r="F817" s="130">
        <v>1536</v>
      </c>
      <c r="G817" s="314" t="s">
        <v>2505</v>
      </c>
      <c r="H817" s="91" t="s">
        <v>159</v>
      </c>
      <c r="I817" s="322" t="s">
        <v>709</v>
      </c>
      <c r="J817" s="2" t="s">
        <v>431</v>
      </c>
      <c r="K817" s="6" t="s">
        <v>85</v>
      </c>
      <c r="L817" s="333" t="s">
        <v>2506</v>
      </c>
      <c r="M817" s="339"/>
      <c r="N817" s="239" t="s">
        <v>124</v>
      </c>
      <c r="O817" s="345" t="s">
        <v>97</v>
      </c>
      <c r="P817" s="55" t="s">
        <v>97</v>
      </c>
      <c r="Q817" s="55" t="s">
        <v>2507</v>
      </c>
      <c r="R817" s="358" t="s">
        <v>2508</v>
      </c>
      <c r="S817" s="56">
        <v>43964</v>
      </c>
      <c r="T817" s="372">
        <v>43970</v>
      </c>
      <c r="U817" s="174" t="s">
        <v>66</v>
      </c>
      <c r="V817" s="178" t="s">
        <v>67</v>
      </c>
      <c r="W817" s="180"/>
      <c r="X817" s="146" t="s">
        <v>143</v>
      </c>
      <c r="Y817" s="146"/>
      <c r="Z817" s="146"/>
      <c r="AA817" s="88" t="s">
        <v>2509</v>
      </c>
      <c r="AB817" s="6">
        <v>43965</v>
      </c>
      <c r="AC817" s="6">
        <v>43970</v>
      </c>
      <c r="AD817" s="6" t="s">
        <v>70</v>
      </c>
      <c r="AE817" s="61"/>
      <c r="AF817" s="6"/>
      <c r="AG817" s="6"/>
      <c r="AH817" s="9"/>
      <c r="AI817" s="6"/>
      <c r="AJ817" s="63"/>
      <c r="AK817" s="63"/>
      <c r="AL817" s="62"/>
      <c r="AM817" s="62"/>
      <c r="AN817" s="62"/>
      <c r="AO817" s="62"/>
      <c r="AP817" s="62"/>
      <c r="AQ817" s="11"/>
      <c r="AR817" s="59"/>
      <c r="AS817" s="59"/>
      <c r="AT817" s="6"/>
      <c r="AU817" s="6"/>
      <c r="AV817" s="6"/>
      <c r="AW817" s="6"/>
      <c r="AX817" s="6"/>
      <c r="AY817" s="6"/>
      <c r="AZ817" s="64"/>
      <c r="BA817" s="6"/>
      <c r="BB817" s="6"/>
      <c r="BC817" s="65"/>
    </row>
    <row r="818" spans="1:55" ht="72" hidden="1">
      <c r="A818" s="52" t="str">
        <f t="shared" ca="1" si="57"/>
        <v>Ok</v>
      </c>
      <c r="B818" s="53" t="str">
        <f t="shared" si="58"/>
        <v>Ok</v>
      </c>
      <c r="C818" s="53" t="str">
        <f t="shared" ca="1" si="59"/>
        <v>Ok</v>
      </c>
      <c r="D818" s="54">
        <f t="shared" si="60"/>
        <v>43956</v>
      </c>
      <c r="E818" s="196"/>
      <c r="F818" s="130">
        <v>1404</v>
      </c>
      <c r="G818" s="314" t="s">
        <v>2456</v>
      </c>
      <c r="H818" s="91" t="s">
        <v>57</v>
      </c>
      <c r="I818" s="322" t="s">
        <v>182</v>
      </c>
      <c r="J818" s="2" t="s">
        <v>183</v>
      </c>
      <c r="K818" s="6" t="s">
        <v>74</v>
      </c>
      <c r="L818" s="333" t="s">
        <v>2457</v>
      </c>
      <c r="M818" s="339"/>
      <c r="N818" s="239" t="s">
        <v>124</v>
      </c>
      <c r="O818" s="345" t="s">
        <v>2458</v>
      </c>
      <c r="P818" s="55" t="s">
        <v>245</v>
      </c>
      <c r="Q818" s="55" t="s">
        <v>2459</v>
      </c>
      <c r="R818" s="358" t="s">
        <v>2460</v>
      </c>
      <c r="S818" s="56">
        <v>43880</v>
      </c>
      <c r="T818" s="56">
        <v>43951</v>
      </c>
      <c r="U818" s="174" t="s">
        <v>66</v>
      </c>
      <c r="V818" s="178" t="s">
        <v>67</v>
      </c>
      <c r="W818" s="180"/>
      <c r="X818" s="146" t="s">
        <v>143</v>
      </c>
      <c r="Y818" s="146" t="s">
        <v>80</v>
      </c>
      <c r="Z818" s="146"/>
      <c r="AA818" s="88" t="s">
        <v>2461</v>
      </c>
      <c r="AB818" s="6">
        <v>43938</v>
      </c>
      <c r="AC818" s="6">
        <v>43956</v>
      </c>
      <c r="AD818" s="380" t="s">
        <v>70</v>
      </c>
      <c r="AE818" s="61"/>
      <c r="AF818" s="6"/>
      <c r="AG818" s="6"/>
      <c r="AH818" s="9"/>
      <c r="AI818" s="6"/>
      <c r="AJ818" s="63"/>
      <c r="AK818" s="63"/>
      <c r="AL818" s="62"/>
      <c r="AM818" s="62"/>
      <c r="AN818" s="62"/>
      <c r="AO818" s="62"/>
      <c r="AP818" s="62"/>
      <c r="AQ818" s="11"/>
      <c r="AR818" s="59"/>
      <c r="AS818" s="59"/>
      <c r="AT818" s="6"/>
      <c r="AU818" s="6"/>
      <c r="AV818" s="6"/>
      <c r="AW818" s="6"/>
      <c r="AX818" s="6"/>
      <c r="AY818" s="6"/>
      <c r="AZ818" s="64"/>
      <c r="BA818" s="6"/>
      <c r="BB818" s="6"/>
      <c r="BC818" s="65"/>
    </row>
    <row r="819" spans="1:55" ht="201.6" hidden="1">
      <c r="A819" s="52" t="str">
        <f t="shared" ca="1" si="57"/>
        <v>Ok</v>
      </c>
      <c r="B819" s="53" t="str">
        <f t="shared" si="58"/>
        <v>Ok</v>
      </c>
      <c r="C819" s="53" t="str">
        <f t="shared" ca="1" si="59"/>
        <v>Ok</v>
      </c>
      <c r="D819" s="54">
        <f t="shared" si="60"/>
        <v>44680</v>
      </c>
      <c r="E819" s="244" t="s">
        <v>4015</v>
      </c>
      <c r="F819" s="259">
        <v>2342</v>
      </c>
      <c r="G819" s="260" t="s">
        <v>4016</v>
      </c>
      <c r="H819" s="262" t="s">
        <v>57</v>
      </c>
      <c r="I819" s="263" t="s">
        <v>58</v>
      </c>
      <c r="J819" s="264" t="s">
        <v>59</v>
      </c>
      <c r="K819" s="67" t="s">
        <v>105</v>
      </c>
      <c r="L819" s="282" t="s">
        <v>4017</v>
      </c>
      <c r="M819" s="281" t="s">
        <v>4015</v>
      </c>
      <c r="N819" s="239" t="s">
        <v>124</v>
      </c>
      <c r="O819" s="270" t="s">
        <v>4018</v>
      </c>
      <c r="P819" s="55" t="s">
        <v>88</v>
      </c>
      <c r="Q819" s="266" t="s">
        <v>5229</v>
      </c>
      <c r="R819" s="272" t="s">
        <v>4019</v>
      </c>
      <c r="S819" s="273">
        <v>44627</v>
      </c>
      <c r="T819" s="273">
        <v>44679</v>
      </c>
      <c r="U819" s="175" t="s">
        <v>66</v>
      </c>
      <c r="V819" s="197" t="s">
        <v>218</v>
      </c>
      <c r="W819" s="181"/>
      <c r="X819" s="258" t="s">
        <v>79</v>
      </c>
      <c r="Y819" s="259"/>
      <c r="Z819" s="259"/>
      <c r="AA819" s="288" t="s">
        <v>4247</v>
      </c>
      <c r="AB819" s="6">
        <v>44627</v>
      </c>
      <c r="AC819" s="6">
        <v>44680</v>
      </c>
      <c r="AD819" s="67" t="s">
        <v>70</v>
      </c>
      <c r="AE819" s="250" t="s">
        <v>4015</v>
      </c>
      <c r="AF819" s="247" t="s">
        <v>4015</v>
      </c>
      <c r="AG819" s="247" t="s">
        <v>4015</v>
      </c>
      <c r="AH819" s="247" t="s">
        <v>4015</v>
      </c>
      <c r="AI819" s="247" t="s">
        <v>4015</v>
      </c>
      <c r="AJ819" s="251" t="s">
        <v>4015</v>
      </c>
      <c r="AK819" s="252" t="s">
        <v>4015</v>
      </c>
      <c r="AL819" s="246" t="s">
        <v>4015</v>
      </c>
      <c r="AM819" s="247" t="s">
        <v>4015</v>
      </c>
      <c r="AN819" s="247" t="s">
        <v>4015</v>
      </c>
      <c r="AO819" s="247" t="s">
        <v>4015</v>
      </c>
      <c r="AP819" s="247" t="s">
        <v>4015</v>
      </c>
      <c r="AQ819" s="12"/>
      <c r="AR819" s="70"/>
      <c r="AS819" s="70"/>
      <c r="AT819" s="67"/>
      <c r="AU819" s="67"/>
      <c r="AV819" s="67"/>
      <c r="AW819" s="67"/>
      <c r="AX819" s="67"/>
      <c r="AY819" s="67"/>
      <c r="AZ819" s="74"/>
      <c r="BA819" s="67"/>
      <c r="BB819" s="67"/>
      <c r="BC819" s="75"/>
    </row>
    <row r="820" spans="1:55" ht="129.6" hidden="1">
      <c r="A820" s="52" t="str">
        <f t="shared" ca="1" si="57"/>
        <v>Ok</v>
      </c>
      <c r="B820" s="53" t="str">
        <f t="shared" si="58"/>
        <v>Ok</v>
      </c>
      <c r="C820" s="53" t="str">
        <f t="shared" ca="1" si="59"/>
        <v>Ok</v>
      </c>
      <c r="D820" s="54">
        <f t="shared" si="60"/>
        <v>44950</v>
      </c>
      <c r="E820" s="253" t="s">
        <v>4015</v>
      </c>
      <c r="F820" s="258">
        <v>2345</v>
      </c>
      <c r="G820" s="261" t="s">
        <v>4020</v>
      </c>
      <c r="H820" s="266" t="s">
        <v>57</v>
      </c>
      <c r="I820" s="267" t="s">
        <v>58</v>
      </c>
      <c r="J820" s="268" t="s">
        <v>59</v>
      </c>
      <c r="K820" s="269" t="s">
        <v>105</v>
      </c>
      <c r="L820" s="282" t="s">
        <v>4021</v>
      </c>
      <c r="M820" s="281" t="s">
        <v>4015</v>
      </c>
      <c r="N820" s="239" t="s">
        <v>124</v>
      </c>
      <c r="O820" s="271" t="s">
        <v>4022</v>
      </c>
      <c r="P820" s="269" t="s">
        <v>88</v>
      </c>
      <c r="Q820" s="266" t="s">
        <v>4268</v>
      </c>
      <c r="R820" s="276" t="s">
        <v>4269</v>
      </c>
      <c r="S820" s="274">
        <v>44627</v>
      </c>
      <c r="T820" s="56">
        <v>44950</v>
      </c>
      <c r="U820" s="175" t="s">
        <v>66</v>
      </c>
      <c r="V820" s="275" t="s">
        <v>218</v>
      </c>
      <c r="W820" s="181"/>
      <c r="X820" s="258" t="s">
        <v>168</v>
      </c>
      <c r="Y820" s="254"/>
      <c r="Z820" s="254"/>
      <c r="AA820" s="289" t="s">
        <v>5160</v>
      </c>
      <c r="AB820" s="6">
        <v>44627</v>
      </c>
      <c r="AC820" s="6">
        <v>44950</v>
      </c>
      <c r="AD820" s="265" t="s">
        <v>70</v>
      </c>
      <c r="AE820" s="256" t="s">
        <v>4015</v>
      </c>
      <c r="AF820" s="249" t="s">
        <v>4015</v>
      </c>
      <c r="AG820" s="249" t="s">
        <v>4015</v>
      </c>
      <c r="AH820" s="249" t="s">
        <v>4015</v>
      </c>
      <c r="AI820" s="249" t="s">
        <v>4015</v>
      </c>
      <c r="AJ820" s="248" t="s">
        <v>4015</v>
      </c>
      <c r="AK820" s="257" t="s">
        <v>4015</v>
      </c>
      <c r="AL820" s="255" t="s">
        <v>4015</v>
      </c>
      <c r="AM820" s="249" t="s">
        <v>4015</v>
      </c>
      <c r="AN820" s="249" t="s">
        <v>4015</v>
      </c>
      <c r="AO820" s="249" t="s">
        <v>4015</v>
      </c>
      <c r="AP820" s="249" t="s">
        <v>4015</v>
      </c>
    </row>
    <row r="821" spans="1:55" ht="175.95" hidden="1" customHeight="1">
      <c r="A821" s="52" t="str">
        <f t="shared" ca="1" si="57"/>
        <v>Ok</v>
      </c>
      <c r="B821" s="53" t="str">
        <f t="shared" si="58"/>
        <v>Ok</v>
      </c>
      <c r="C821" s="53" t="str">
        <f t="shared" ca="1" si="59"/>
        <v>Ok</v>
      </c>
      <c r="D821" s="54">
        <f t="shared" si="60"/>
        <v>43956</v>
      </c>
      <c r="E821" s="309"/>
      <c r="F821" s="311">
        <v>1520</v>
      </c>
      <c r="G821" s="317" t="s">
        <v>2473</v>
      </c>
      <c r="H821" s="321" t="s">
        <v>57</v>
      </c>
      <c r="I821" s="325" t="s">
        <v>2437</v>
      </c>
      <c r="J821" s="329" t="s">
        <v>308</v>
      </c>
      <c r="K821" s="6" t="s">
        <v>545</v>
      </c>
      <c r="L821" s="333" t="s">
        <v>2474</v>
      </c>
      <c r="M821" s="339"/>
      <c r="N821" s="239" t="s">
        <v>124</v>
      </c>
      <c r="O821" s="350" t="s">
        <v>2475</v>
      </c>
      <c r="P821" s="55" t="s">
        <v>88</v>
      </c>
      <c r="Q821" s="353" t="s">
        <v>2476</v>
      </c>
      <c r="R821" s="356" t="s">
        <v>2477</v>
      </c>
      <c r="S821" s="368">
        <v>43948</v>
      </c>
      <c r="T821" s="368">
        <v>43956</v>
      </c>
      <c r="U821" s="174" t="s">
        <v>66</v>
      </c>
      <c r="V821" s="178" t="s">
        <v>67</v>
      </c>
      <c r="W821" s="180"/>
      <c r="X821" s="374" t="s">
        <v>143</v>
      </c>
      <c r="Y821" s="374"/>
      <c r="Z821" s="374"/>
      <c r="AA821" s="376" t="s">
        <v>2478</v>
      </c>
      <c r="AB821" s="6">
        <v>43951</v>
      </c>
      <c r="AC821" s="6">
        <v>43956</v>
      </c>
      <c r="AD821" s="6" t="s">
        <v>70</v>
      </c>
      <c r="AE821" s="383"/>
      <c r="AF821" s="353"/>
      <c r="AG821" s="353"/>
      <c r="AH821" s="385"/>
      <c r="AI821" s="353"/>
      <c r="AJ821" s="388"/>
      <c r="AK821" s="389"/>
      <c r="AL821" s="391"/>
      <c r="AM821" s="386"/>
      <c r="AN821" s="386"/>
      <c r="AO821" s="386"/>
      <c r="AP821" s="386"/>
      <c r="AQ821" s="11"/>
      <c r="AR821" s="59"/>
      <c r="AS821" s="59"/>
      <c r="AT821" s="6"/>
      <c r="AU821" s="6"/>
      <c r="AV821" s="6"/>
      <c r="AW821" s="6"/>
      <c r="AX821" s="6"/>
      <c r="AY821" s="6"/>
      <c r="AZ821" s="64"/>
      <c r="BA821" s="6"/>
      <c r="BB821" s="6"/>
      <c r="BC821" s="65"/>
    </row>
    <row r="822" spans="1:55" ht="144" hidden="1">
      <c r="A822" s="52" t="str">
        <f t="shared" ca="1" si="57"/>
        <v>Ok</v>
      </c>
      <c r="B822" s="53" t="str">
        <f t="shared" si="58"/>
        <v>Ok</v>
      </c>
      <c r="C822" s="53" t="str">
        <f t="shared" ca="1" si="59"/>
        <v>Ok</v>
      </c>
      <c r="D822" s="54">
        <f t="shared" si="60"/>
        <v>44645</v>
      </c>
      <c r="E822" s="253" t="s">
        <v>4015</v>
      </c>
      <c r="F822" s="258">
        <v>2347</v>
      </c>
      <c r="G822" s="277" t="s">
        <v>4027</v>
      </c>
      <c r="H822" s="266" t="s">
        <v>57</v>
      </c>
      <c r="I822" s="267" t="s">
        <v>324</v>
      </c>
      <c r="J822" s="268" t="s">
        <v>325</v>
      </c>
      <c r="K822" s="67" t="s">
        <v>105</v>
      </c>
      <c r="L822" s="282" t="s">
        <v>4028</v>
      </c>
      <c r="M822" s="281" t="s">
        <v>4015</v>
      </c>
      <c r="N822" s="239" t="s">
        <v>124</v>
      </c>
      <c r="O822" s="270" t="s">
        <v>4029</v>
      </c>
      <c r="P822" s="55" t="s">
        <v>88</v>
      </c>
      <c r="Q822" s="266" t="s">
        <v>5231</v>
      </c>
      <c r="R822" s="272" t="s">
        <v>4030</v>
      </c>
      <c r="S822" s="278">
        <v>44634</v>
      </c>
      <c r="T822" s="274">
        <v>44644</v>
      </c>
      <c r="U822" s="175" t="s">
        <v>66</v>
      </c>
      <c r="V822" s="197" t="s">
        <v>218</v>
      </c>
      <c r="W822" s="181"/>
      <c r="X822" s="147" t="s">
        <v>143</v>
      </c>
      <c r="Y822" s="254"/>
      <c r="Z822" s="254"/>
      <c r="AA822" s="289" t="s">
        <v>4031</v>
      </c>
      <c r="AB822" s="6">
        <v>44634</v>
      </c>
      <c r="AC822" s="6">
        <v>44645</v>
      </c>
      <c r="AD822" s="265" t="s">
        <v>70</v>
      </c>
      <c r="AE822" s="256" t="s">
        <v>4015</v>
      </c>
      <c r="AF822" s="249" t="s">
        <v>4015</v>
      </c>
      <c r="AG822" s="249" t="s">
        <v>4015</v>
      </c>
      <c r="AH822" s="249" t="s">
        <v>4015</v>
      </c>
      <c r="AI822" s="249" t="s">
        <v>4015</v>
      </c>
      <c r="AJ822" s="248" t="s">
        <v>4015</v>
      </c>
      <c r="AK822" s="257" t="s">
        <v>4015</v>
      </c>
      <c r="AL822" s="255" t="s">
        <v>4015</v>
      </c>
      <c r="AM822" s="249" t="s">
        <v>4015</v>
      </c>
      <c r="AN822" s="249" t="s">
        <v>4015</v>
      </c>
      <c r="AO822" s="249" t="s">
        <v>4015</v>
      </c>
      <c r="AP822" s="249" t="s">
        <v>4015</v>
      </c>
      <c r="AQ822" s="250" t="s">
        <v>4015</v>
      </c>
      <c r="AR822" s="247" t="s">
        <v>4015</v>
      </c>
      <c r="AS822" s="247" t="s">
        <v>4015</v>
      </c>
      <c r="AT822" s="247" t="s">
        <v>4015</v>
      </c>
      <c r="AU822" s="247" t="s">
        <v>4015</v>
      </c>
      <c r="AV822" s="247" t="s">
        <v>4015</v>
      </c>
      <c r="AW822" s="247" t="s">
        <v>4015</v>
      </c>
      <c r="AX822" s="247" t="s">
        <v>4015</v>
      </c>
      <c r="AY822" s="247" t="s">
        <v>4015</v>
      </c>
      <c r="AZ822" s="251" t="s">
        <v>4015</v>
      </c>
      <c r="BA822" s="246" t="s">
        <v>4015</v>
      </c>
      <c r="BB822" s="247" t="s">
        <v>4015</v>
      </c>
      <c r="BC822" s="245" t="s">
        <v>4015</v>
      </c>
    </row>
    <row r="823" spans="1:55" ht="43.2" hidden="1">
      <c r="A823" s="52" t="str">
        <f t="shared" ca="1" si="57"/>
        <v>Ok</v>
      </c>
      <c r="B823" s="53" t="str">
        <f t="shared" si="58"/>
        <v>Ok</v>
      </c>
      <c r="C823" s="53" t="str">
        <f t="shared" ca="1" si="59"/>
        <v>Ok</v>
      </c>
      <c r="D823" s="54">
        <f t="shared" si="60"/>
        <v>44659</v>
      </c>
      <c r="E823" s="253" t="s">
        <v>4015</v>
      </c>
      <c r="F823" s="258">
        <v>2349</v>
      </c>
      <c r="G823" s="277" t="s">
        <v>4032</v>
      </c>
      <c r="H823" s="266" t="s">
        <v>57</v>
      </c>
      <c r="I823" s="267" t="s">
        <v>505</v>
      </c>
      <c r="J823" s="268" t="s">
        <v>506</v>
      </c>
      <c r="K823" s="67" t="s">
        <v>74</v>
      </c>
      <c r="L823" s="282" t="s">
        <v>4033</v>
      </c>
      <c r="M823" s="281" t="s">
        <v>4015</v>
      </c>
      <c r="N823" s="239" t="s">
        <v>124</v>
      </c>
      <c r="O823" s="25" t="s">
        <v>374</v>
      </c>
      <c r="P823" s="55" t="s">
        <v>165</v>
      </c>
      <c r="Q823" s="269" t="s">
        <v>4186</v>
      </c>
      <c r="R823" s="280" t="s">
        <v>4185</v>
      </c>
      <c r="S823" s="274">
        <v>44635</v>
      </c>
      <c r="T823" s="274">
        <v>44658</v>
      </c>
      <c r="U823" s="175" t="s">
        <v>66</v>
      </c>
      <c r="V823" s="197" t="s">
        <v>218</v>
      </c>
      <c r="W823" s="181"/>
      <c r="X823" s="147" t="s">
        <v>156</v>
      </c>
      <c r="Y823" s="258"/>
      <c r="Z823" s="258"/>
      <c r="AA823" s="289" t="s">
        <v>4234</v>
      </c>
      <c r="AB823" s="6">
        <v>44635</v>
      </c>
      <c r="AC823" s="6">
        <v>44659</v>
      </c>
      <c r="AD823" s="284" t="s">
        <v>70</v>
      </c>
      <c r="AE823" s="256" t="s">
        <v>4015</v>
      </c>
      <c r="AF823" s="249" t="s">
        <v>4015</v>
      </c>
      <c r="AG823" s="249" t="s">
        <v>4015</v>
      </c>
      <c r="AH823" s="249" t="s">
        <v>4015</v>
      </c>
      <c r="AI823" s="249" t="s">
        <v>4015</v>
      </c>
      <c r="AJ823" s="248" t="s">
        <v>4015</v>
      </c>
      <c r="AK823" s="257" t="s">
        <v>4015</v>
      </c>
      <c r="AL823" s="255" t="s">
        <v>4015</v>
      </c>
      <c r="AM823" s="249" t="s">
        <v>4015</v>
      </c>
      <c r="AN823" s="249" t="s">
        <v>4015</v>
      </c>
      <c r="AO823" s="249" t="s">
        <v>4015</v>
      </c>
      <c r="AP823" s="249" t="s">
        <v>4015</v>
      </c>
      <c r="AQ823" s="250" t="s">
        <v>4015</v>
      </c>
      <c r="AR823" s="247" t="s">
        <v>4015</v>
      </c>
      <c r="AS823" s="247" t="s">
        <v>4015</v>
      </c>
      <c r="AT823" s="247" t="s">
        <v>4015</v>
      </c>
      <c r="AU823" s="247" t="s">
        <v>4015</v>
      </c>
      <c r="AV823" s="247" t="s">
        <v>4015</v>
      </c>
      <c r="AW823" s="247" t="s">
        <v>4015</v>
      </c>
      <c r="AX823" s="247" t="s">
        <v>4015</v>
      </c>
      <c r="AY823" s="247" t="s">
        <v>4015</v>
      </c>
      <c r="AZ823" s="251" t="s">
        <v>4015</v>
      </c>
      <c r="BA823" s="246" t="s">
        <v>4015</v>
      </c>
      <c r="BB823" s="247" t="s">
        <v>4015</v>
      </c>
      <c r="BC823" s="245" t="s">
        <v>4015</v>
      </c>
    </row>
    <row r="824" spans="1:55" ht="232.95" hidden="1" customHeight="1">
      <c r="A824" s="52" t="str">
        <f t="shared" ca="1" si="57"/>
        <v>Ok</v>
      </c>
      <c r="B824" s="53" t="str">
        <f t="shared" si="58"/>
        <v>Ok</v>
      </c>
      <c r="C824" s="53" t="str">
        <f t="shared" ca="1" si="59"/>
        <v>Ok</v>
      </c>
      <c r="D824" s="54">
        <f t="shared" si="60"/>
        <v>45327</v>
      </c>
      <c r="E824" s="253" t="s">
        <v>4015</v>
      </c>
      <c r="F824" s="258">
        <v>2352</v>
      </c>
      <c r="G824" s="277" t="s">
        <v>4034</v>
      </c>
      <c r="H824" s="266" t="s">
        <v>57</v>
      </c>
      <c r="I824" s="267" t="s">
        <v>83</v>
      </c>
      <c r="J824" s="268" t="s">
        <v>84</v>
      </c>
      <c r="K824" s="67" t="s">
        <v>105</v>
      </c>
      <c r="L824" s="282" t="s">
        <v>6417</v>
      </c>
      <c r="M824" s="281" t="s">
        <v>4015</v>
      </c>
      <c r="N824" s="239" t="s">
        <v>63</v>
      </c>
      <c r="O824" s="270" t="s">
        <v>4035</v>
      </c>
      <c r="P824" s="55" t="s">
        <v>165</v>
      </c>
      <c r="Q824" s="266" t="s">
        <v>6368</v>
      </c>
      <c r="R824" s="204" t="s">
        <v>6369</v>
      </c>
      <c r="S824" s="274">
        <v>44637</v>
      </c>
      <c r="T824" s="56">
        <v>45327</v>
      </c>
      <c r="U824" s="175" t="s">
        <v>66</v>
      </c>
      <c r="V824" s="197" t="s">
        <v>218</v>
      </c>
      <c r="W824" s="181"/>
      <c r="X824" s="147" t="s">
        <v>79</v>
      </c>
      <c r="Y824" s="258"/>
      <c r="Z824" s="258"/>
      <c r="AA824" s="289" t="s">
        <v>6419</v>
      </c>
      <c r="AB824" s="6">
        <v>44637</v>
      </c>
      <c r="AC824" s="67">
        <v>45327</v>
      </c>
      <c r="AD824" s="283" t="s">
        <v>70</v>
      </c>
      <c r="AE824" s="256" t="s">
        <v>4015</v>
      </c>
      <c r="AF824" s="249" t="s">
        <v>4015</v>
      </c>
      <c r="AG824" s="249" t="s">
        <v>4015</v>
      </c>
      <c r="AH824" s="249" t="s">
        <v>4015</v>
      </c>
      <c r="AI824" s="249" t="s">
        <v>4015</v>
      </c>
      <c r="AJ824" s="248" t="s">
        <v>4015</v>
      </c>
      <c r="AK824" s="257" t="s">
        <v>4015</v>
      </c>
      <c r="AL824" s="255" t="s">
        <v>4015</v>
      </c>
      <c r="AM824" s="249" t="s">
        <v>4015</v>
      </c>
      <c r="AN824" s="249" t="s">
        <v>4015</v>
      </c>
      <c r="AO824" s="249" t="s">
        <v>4015</v>
      </c>
      <c r="AP824" s="249" t="s">
        <v>4015</v>
      </c>
      <c r="AQ824" s="250" t="s">
        <v>4015</v>
      </c>
      <c r="AR824" s="247" t="s">
        <v>4015</v>
      </c>
      <c r="AS824" s="247" t="s">
        <v>4015</v>
      </c>
      <c r="AT824" s="247" t="s">
        <v>4015</v>
      </c>
      <c r="AU824" s="247" t="s">
        <v>4015</v>
      </c>
      <c r="AV824" s="247" t="s">
        <v>4015</v>
      </c>
      <c r="AW824" s="247" t="s">
        <v>4015</v>
      </c>
      <c r="AX824" s="247" t="s">
        <v>4015</v>
      </c>
      <c r="AY824" s="247" t="s">
        <v>4015</v>
      </c>
      <c r="AZ824" s="251" t="s">
        <v>4015</v>
      </c>
      <c r="BA824" s="246" t="s">
        <v>4015</v>
      </c>
      <c r="BB824" s="247" t="s">
        <v>4015</v>
      </c>
      <c r="BC824" s="245" t="s">
        <v>4015</v>
      </c>
    </row>
    <row r="825" spans="1:55" ht="273.60000000000002" hidden="1">
      <c r="A825" s="52" t="str">
        <f t="shared" ca="1" si="57"/>
        <v>Ok</v>
      </c>
      <c r="B825" s="53" t="str">
        <f t="shared" si="58"/>
        <v>Ok</v>
      </c>
      <c r="C825" s="53" t="str">
        <f t="shared" ca="1" si="59"/>
        <v>Ok</v>
      </c>
      <c r="D825" s="54">
        <f t="shared" si="60"/>
        <v>45222</v>
      </c>
      <c r="E825" s="253" t="s">
        <v>4015</v>
      </c>
      <c r="F825" s="258">
        <v>2355</v>
      </c>
      <c r="G825" s="277" t="s">
        <v>4189</v>
      </c>
      <c r="H825" s="266" t="s">
        <v>57</v>
      </c>
      <c r="I825" s="267" t="s">
        <v>58</v>
      </c>
      <c r="J825" s="268" t="s">
        <v>59</v>
      </c>
      <c r="K825" s="67" t="s">
        <v>162</v>
      </c>
      <c r="L825" s="282" t="s">
        <v>4190</v>
      </c>
      <c r="M825" s="281" t="s">
        <v>4015</v>
      </c>
      <c r="N825" s="239" t="s">
        <v>124</v>
      </c>
      <c r="O825" s="270" t="s">
        <v>4191</v>
      </c>
      <c r="P825" s="55" t="s">
        <v>88</v>
      </c>
      <c r="Q825" s="266" t="s">
        <v>4191</v>
      </c>
      <c r="R825" s="425" t="s">
        <v>4192</v>
      </c>
      <c r="S825" s="274">
        <v>44645</v>
      </c>
      <c r="T825" s="274">
        <v>45222</v>
      </c>
      <c r="U825" s="174" t="s">
        <v>66</v>
      </c>
      <c r="V825" s="197" t="s">
        <v>218</v>
      </c>
      <c r="W825" s="181"/>
      <c r="X825" s="147" t="s">
        <v>143</v>
      </c>
      <c r="Y825" s="258"/>
      <c r="Z825" s="258"/>
      <c r="AA825" s="289" t="s">
        <v>6004</v>
      </c>
      <c r="AB825" s="6">
        <v>44645</v>
      </c>
      <c r="AC825" s="6">
        <v>45222</v>
      </c>
      <c r="AD825" s="284" t="s">
        <v>70</v>
      </c>
      <c r="AE825" s="256" t="s">
        <v>4015</v>
      </c>
      <c r="AF825" s="249" t="s">
        <v>4015</v>
      </c>
      <c r="AG825" s="249" t="s">
        <v>4015</v>
      </c>
      <c r="AH825" s="249" t="s">
        <v>4015</v>
      </c>
      <c r="AI825" s="249" t="s">
        <v>4015</v>
      </c>
      <c r="AJ825" s="248" t="s">
        <v>4015</v>
      </c>
      <c r="AK825" s="257" t="s">
        <v>4015</v>
      </c>
      <c r="AL825" s="255" t="s">
        <v>4015</v>
      </c>
      <c r="AM825" s="249" t="s">
        <v>4015</v>
      </c>
      <c r="AN825" s="249" t="s">
        <v>4015</v>
      </c>
      <c r="AO825" s="249" t="s">
        <v>4015</v>
      </c>
      <c r="AP825" s="249" t="s">
        <v>4015</v>
      </c>
      <c r="AQ825" s="250" t="s">
        <v>4015</v>
      </c>
      <c r="AR825" s="247" t="s">
        <v>4015</v>
      </c>
      <c r="AS825" s="247" t="s">
        <v>4015</v>
      </c>
      <c r="AT825" s="247" t="s">
        <v>4015</v>
      </c>
      <c r="AU825" s="247" t="s">
        <v>4015</v>
      </c>
      <c r="AV825" s="247" t="s">
        <v>4015</v>
      </c>
      <c r="AW825" s="247" t="s">
        <v>4015</v>
      </c>
      <c r="AX825" s="247" t="s">
        <v>4015</v>
      </c>
      <c r="AY825" s="247" t="s">
        <v>4015</v>
      </c>
      <c r="AZ825" s="251" t="s">
        <v>4015</v>
      </c>
      <c r="BA825" s="246" t="s">
        <v>4015</v>
      </c>
      <c r="BB825" s="247" t="s">
        <v>4015</v>
      </c>
      <c r="BC825" s="245" t="s">
        <v>4015</v>
      </c>
    </row>
    <row r="826" spans="1:55" ht="233.25" hidden="1" customHeight="1">
      <c r="A826" s="52" t="str">
        <f t="shared" ca="1" si="57"/>
        <v>Ok</v>
      </c>
      <c r="B826" s="53" t="str">
        <f t="shared" si="58"/>
        <v>Ok</v>
      </c>
      <c r="C826" s="53" t="str">
        <f t="shared" ca="1" si="59"/>
        <v>Ok</v>
      </c>
      <c r="D826" s="54">
        <f t="shared" si="60"/>
        <v>44680</v>
      </c>
      <c r="E826" s="253" t="s">
        <v>4015</v>
      </c>
      <c r="F826" s="258">
        <v>2356</v>
      </c>
      <c r="G826" s="277" t="s">
        <v>4194</v>
      </c>
      <c r="H826" s="266" t="s">
        <v>57</v>
      </c>
      <c r="I826" s="267" t="s">
        <v>785</v>
      </c>
      <c r="J826" s="268" t="s">
        <v>308</v>
      </c>
      <c r="K826" s="67" t="s">
        <v>105</v>
      </c>
      <c r="L826" s="282" t="s">
        <v>4198</v>
      </c>
      <c r="M826" s="281" t="s">
        <v>4015</v>
      </c>
      <c r="N826" s="239" t="s">
        <v>63</v>
      </c>
      <c r="O826" s="270" t="s">
        <v>4195</v>
      </c>
      <c r="P826" s="55" t="s">
        <v>165</v>
      </c>
      <c r="Q826" s="266" t="s">
        <v>4196</v>
      </c>
      <c r="R826" s="204" t="s">
        <v>4197</v>
      </c>
      <c r="S826" s="274">
        <v>44648</v>
      </c>
      <c r="T826" s="274">
        <v>44679</v>
      </c>
      <c r="U826" s="175" t="s">
        <v>66</v>
      </c>
      <c r="V826" s="197" t="s">
        <v>218</v>
      </c>
      <c r="W826" s="181"/>
      <c r="X826" s="147" t="s">
        <v>143</v>
      </c>
      <c r="Y826" s="258"/>
      <c r="Z826" s="258"/>
      <c r="AA826" s="289" t="s">
        <v>4261</v>
      </c>
      <c r="AB826" s="6">
        <v>44648</v>
      </c>
      <c r="AC826" s="6">
        <v>44680</v>
      </c>
      <c r="AD826" s="67" t="s">
        <v>70</v>
      </c>
      <c r="AE826" s="256" t="s">
        <v>4015</v>
      </c>
      <c r="AF826" s="249" t="s">
        <v>4015</v>
      </c>
      <c r="AG826" s="249" t="s">
        <v>4015</v>
      </c>
      <c r="AH826" s="249" t="s">
        <v>4015</v>
      </c>
      <c r="AI826" s="249" t="s">
        <v>4015</v>
      </c>
      <c r="AJ826" s="248" t="s">
        <v>4015</v>
      </c>
      <c r="AK826" s="257" t="s">
        <v>4015</v>
      </c>
      <c r="AL826" s="255" t="s">
        <v>4015</v>
      </c>
      <c r="AM826" s="249" t="s">
        <v>4015</v>
      </c>
      <c r="AN826" s="249" t="s">
        <v>4015</v>
      </c>
      <c r="AO826" s="249" t="s">
        <v>4015</v>
      </c>
      <c r="AP826" s="249" t="s">
        <v>4015</v>
      </c>
      <c r="AQ826" s="250" t="s">
        <v>4015</v>
      </c>
      <c r="AR826" s="247" t="s">
        <v>4015</v>
      </c>
      <c r="AS826" s="247" t="s">
        <v>4015</v>
      </c>
      <c r="AT826" s="247" t="s">
        <v>4015</v>
      </c>
      <c r="AU826" s="247" t="s">
        <v>4015</v>
      </c>
      <c r="AV826" s="247" t="s">
        <v>4015</v>
      </c>
      <c r="AW826" s="247" t="s">
        <v>4015</v>
      </c>
      <c r="AX826" s="247" t="s">
        <v>4015</v>
      </c>
      <c r="AY826" s="247" t="s">
        <v>4015</v>
      </c>
      <c r="AZ826" s="251" t="s">
        <v>4015</v>
      </c>
      <c r="BA826" s="246" t="s">
        <v>4015</v>
      </c>
      <c r="BB826" s="247" t="s">
        <v>4015</v>
      </c>
      <c r="BC826" s="245" t="s">
        <v>4015</v>
      </c>
    </row>
    <row r="827" spans="1:55" ht="69.75" hidden="1" customHeight="1">
      <c r="A827" s="52" t="str">
        <f t="shared" ca="1" si="57"/>
        <v>Ok</v>
      </c>
      <c r="B827" s="53" t="str">
        <f t="shared" si="58"/>
        <v>Ok</v>
      </c>
      <c r="C827" s="53" t="str">
        <f t="shared" ca="1" si="59"/>
        <v>Ok</v>
      </c>
      <c r="D827" s="54">
        <f t="shared" si="60"/>
        <v>44659</v>
      </c>
      <c r="E827" s="253" t="s">
        <v>4015</v>
      </c>
      <c r="F827" s="258">
        <v>2360</v>
      </c>
      <c r="G827" s="277" t="s">
        <v>4205</v>
      </c>
      <c r="H827" s="266" t="s">
        <v>57</v>
      </c>
      <c r="I827" s="267" t="s">
        <v>58</v>
      </c>
      <c r="J827" s="268" t="s">
        <v>59</v>
      </c>
      <c r="K827" s="67" t="s">
        <v>74</v>
      </c>
      <c r="L827" s="282" t="s">
        <v>4216</v>
      </c>
      <c r="M827" s="281" t="s">
        <v>4015</v>
      </c>
      <c r="N827" s="239" t="s">
        <v>63</v>
      </c>
      <c r="O827" s="270" t="s">
        <v>4237</v>
      </c>
      <c r="P827" s="55" t="s">
        <v>177</v>
      </c>
      <c r="Q827" s="270" t="s">
        <v>4237</v>
      </c>
      <c r="R827" s="425" t="s">
        <v>4213</v>
      </c>
      <c r="S827" s="274">
        <v>44652</v>
      </c>
      <c r="T827" s="274">
        <v>44658</v>
      </c>
      <c r="U827" s="175" t="s">
        <v>66</v>
      </c>
      <c r="V827" s="197" t="s">
        <v>218</v>
      </c>
      <c r="W827" s="279"/>
      <c r="X827" s="147" t="s">
        <v>1056</v>
      </c>
      <c r="Y827" s="258"/>
      <c r="Z827" s="258"/>
      <c r="AA827" s="289" t="s">
        <v>4214</v>
      </c>
      <c r="AB827" s="6">
        <v>44652</v>
      </c>
      <c r="AC827" s="6">
        <v>44659</v>
      </c>
      <c r="AD827" s="284" t="s">
        <v>70</v>
      </c>
      <c r="AE827" s="256" t="s">
        <v>4015</v>
      </c>
      <c r="AF827" s="249" t="s">
        <v>4015</v>
      </c>
      <c r="AG827" s="249" t="s">
        <v>4015</v>
      </c>
      <c r="AH827" s="249" t="s">
        <v>4015</v>
      </c>
      <c r="AI827" s="249" t="s">
        <v>4015</v>
      </c>
      <c r="AJ827" s="248" t="s">
        <v>4015</v>
      </c>
      <c r="AK827" s="257" t="s">
        <v>4015</v>
      </c>
      <c r="AL827" s="255" t="s">
        <v>4015</v>
      </c>
      <c r="AM827" s="249" t="s">
        <v>4015</v>
      </c>
      <c r="AN827" s="249" t="s">
        <v>4015</v>
      </c>
      <c r="AO827" s="249" t="s">
        <v>4015</v>
      </c>
      <c r="AP827" s="249" t="s">
        <v>4015</v>
      </c>
      <c r="AQ827" s="250" t="s">
        <v>4015</v>
      </c>
      <c r="AR827" s="247" t="s">
        <v>4015</v>
      </c>
      <c r="AS827" s="247" t="s">
        <v>4015</v>
      </c>
      <c r="AT827" s="247" t="s">
        <v>4015</v>
      </c>
      <c r="AU827" s="247" t="s">
        <v>4015</v>
      </c>
      <c r="AV827" s="247" t="s">
        <v>4015</v>
      </c>
      <c r="AW827" s="247" t="s">
        <v>4015</v>
      </c>
      <c r="AX827" s="247" t="s">
        <v>4015</v>
      </c>
      <c r="AY827" s="247" t="s">
        <v>4015</v>
      </c>
      <c r="AZ827" s="251" t="s">
        <v>4015</v>
      </c>
      <c r="BA827" s="246" t="s">
        <v>4015</v>
      </c>
      <c r="BB827" s="247" t="s">
        <v>4015</v>
      </c>
      <c r="BC827" s="245" t="s">
        <v>4015</v>
      </c>
    </row>
    <row r="828" spans="1:55" ht="172.8" hidden="1">
      <c r="A828" s="52" t="str">
        <f t="shared" ca="1" si="57"/>
        <v>Ok</v>
      </c>
      <c r="B828" s="53" t="str">
        <f t="shared" si="58"/>
        <v>Ok</v>
      </c>
      <c r="C828" s="53" t="str">
        <f t="shared" ca="1" si="59"/>
        <v>Ok</v>
      </c>
      <c r="D828" s="54">
        <f t="shared" si="60"/>
        <v>44659</v>
      </c>
      <c r="E828" s="253" t="s">
        <v>4015</v>
      </c>
      <c r="F828" s="258">
        <v>2361</v>
      </c>
      <c r="G828" s="277" t="s">
        <v>4206</v>
      </c>
      <c r="H828" s="266" t="s">
        <v>57</v>
      </c>
      <c r="I828" s="267" t="s">
        <v>334</v>
      </c>
      <c r="J828" s="268" t="s">
        <v>260</v>
      </c>
      <c r="K828" s="67" t="s">
        <v>105</v>
      </c>
      <c r="L828" s="282" t="s">
        <v>4238</v>
      </c>
      <c r="M828" s="281" t="s">
        <v>4015</v>
      </c>
      <c r="N828" s="239" t="s">
        <v>124</v>
      </c>
      <c r="O828" s="270" t="s">
        <v>4212</v>
      </c>
      <c r="P828" s="55" t="s">
        <v>88</v>
      </c>
      <c r="Q828" s="270" t="s">
        <v>5232</v>
      </c>
      <c r="R828" s="204" t="s">
        <v>4215</v>
      </c>
      <c r="S828" s="274">
        <v>44655</v>
      </c>
      <c r="T828" s="274">
        <v>44658</v>
      </c>
      <c r="U828" s="175" t="s">
        <v>66</v>
      </c>
      <c r="V828" s="197" t="s">
        <v>218</v>
      </c>
      <c r="W828" s="279"/>
      <c r="X828" s="147" t="s">
        <v>79</v>
      </c>
      <c r="Y828" s="258"/>
      <c r="Z828" s="258"/>
      <c r="AA828" s="289" t="s">
        <v>4235</v>
      </c>
      <c r="AB828" s="6">
        <v>44655</v>
      </c>
      <c r="AC828" s="6">
        <v>44659</v>
      </c>
      <c r="AD828" s="284" t="s">
        <v>70</v>
      </c>
      <c r="AE828" s="256" t="s">
        <v>4015</v>
      </c>
      <c r="AF828" s="249" t="s">
        <v>4015</v>
      </c>
      <c r="AG828" s="249" t="s">
        <v>4015</v>
      </c>
      <c r="AH828" s="249" t="s">
        <v>4015</v>
      </c>
      <c r="AI828" s="249" t="s">
        <v>4015</v>
      </c>
      <c r="AJ828" s="248" t="s">
        <v>4015</v>
      </c>
      <c r="AK828" s="257" t="s">
        <v>4015</v>
      </c>
      <c r="AL828" s="255" t="s">
        <v>4015</v>
      </c>
      <c r="AM828" s="249" t="s">
        <v>4015</v>
      </c>
      <c r="AN828" s="249" t="s">
        <v>4015</v>
      </c>
      <c r="AO828" s="249" t="s">
        <v>4015</v>
      </c>
      <c r="AP828" s="249" t="s">
        <v>4015</v>
      </c>
      <c r="AQ828" s="250" t="s">
        <v>4015</v>
      </c>
      <c r="AR828" s="247" t="s">
        <v>4015</v>
      </c>
      <c r="AS828" s="247" t="s">
        <v>4015</v>
      </c>
      <c r="AT828" s="247" t="s">
        <v>4015</v>
      </c>
      <c r="AU828" s="247" t="s">
        <v>4015</v>
      </c>
      <c r="AV828" s="247" t="s">
        <v>4015</v>
      </c>
      <c r="AW828" s="247" t="s">
        <v>4015</v>
      </c>
      <c r="AX828" s="247" t="s">
        <v>4015</v>
      </c>
      <c r="AY828" s="247" t="s">
        <v>4015</v>
      </c>
      <c r="AZ828" s="251" t="s">
        <v>4015</v>
      </c>
      <c r="BA828" s="246" t="s">
        <v>4015</v>
      </c>
      <c r="BB828" s="247" t="s">
        <v>4015</v>
      </c>
      <c r="BC828" s="245" t="s">
        <v>4015</v>
      </c>
    </row>
    <row r="829" spans="1:55" ht="158.25" hidden="1" customHeight="1">
      <c r="A829" s="52" t="str">
        <f t="shared" ca="1" si="57"/>
        <v>Ok</v>
      </c>
      <c r="B829" s="53" t="str">
        <f t="shared" si="58"/>
        <v>Ok</v>
      </c>
      <c r="C829" s="53" t="str">
        <f t="shared" ca="1" si="59"/>
        <v>Ok</v>
      </c>
      <c r="D829" s="54">
        <f t="shared" si="60"/>
        <v>44659</v>
      </c>
      <c r="E829" s="253" t="s">
        <v>4015</v>
      </c>
      <c r="F829" s="258">
        <v>2362</v>
      </c>
      <c r="G829" s="277" t="s">
        <v>4207</v>
      </c>
      <c r="H829" s="266" t="s">
        <v>57</v>
      </c>
      <c r="I829" s="267" t="s">
        <v>909</v>
      </c>
      <c r="J829" s="268" t="s">
        <v>183</v>
      </c>
      <c r="K829" s="67" t="s">
        <v>105</v>
      </c>
      <c r="L829" s="282" t="s">
        <v>4218</v>
      </c>
      <c r="M829" s="281" t="s">
        <v>4015</v>
      </c>
      <c r="N829" s="239" t="s">
        <v>124</v>
      </c>
      <c r="O829" s="270" t="s">
        <v>97</v>
      </c>
      <c r="P829" s="55" t="s">
        <v>97</v>
      </c>
      <c r="Q829" s="270" t="s">
        <v>4211</v>
      </c>
      <c r="R829" s="425" t="s">
        <v>4217</v>
      </c>
      <c r="S829" s="274">
        <v>44655</v>
      </c>
      <c r="T829" s="274">
        <v>44658</v>
      </c>
      <c r="U829" s="175" t="s">
        <v>66</v>
      </c>
      <c r="V829" s="197" t="s">
        <v>218</v>
      </c>
      <c r="W829" s="279"/>
      <c r="X829" s="147" t="s">
        <v>143</v>
      </c>
      <c r="Y829" s="258"/>
      <c r="Z829" s="258"/>
      <c r="AA829" s="289" t="s">
        <v>4227</v>
      </c>
      <c r="AB829" s="6">
        <v>44655</v>
      </c>
      <c r="AC829" s="6">
        <v>44659</v>
      </c>
      <c r="AD829" s="284" t="s">
        <v>70</v>
      </c>
      <c r="AE829" s="256" t="s">
        <v>4015</v>
      </c>
      <c r="AF829" s="249" t="s">
        <v>4015</v>
      </c>
      <c r="AG829" s="249" t="s">
        <v>4015</v>
      </c>
      <c r="AH829" s="249" t="s">
        <v>4015</v>
      </c>
      <c r="AI829" s="249" t="s">
        <v>4015</v>
      </c>
      <c r="AJ829" s="248" t="s">
        <v>4015</v>
      </c>
      <c r="AK829" s="257" t="s">
        <v>4015</v>
      </c>
      <c r="AL829" s="255" t="s">
        <v>4015</v>
      </c>
      <c r="AM829" s="249" t="s">
        <v>4015</v>
      </c>
      <c r="AN829" s="249" t="s">
        <v>4015</v>
      </c>
      <c r="AO829" s="249" t="s">
        <v>4015</v>
      </c>
      <c r="AP829" s="249" t="s">
        <v>4015</v>
      </c>
      <c r="AQ829" s="250" t="s">
        <v>4015</v>
      </c>
      <c r="AR829" s="247" t="s">
        <v>4015</v>
      </c>
      <c r="AS829" s="247" t="s">
        <v>4015</v>
      </c>
      <c r="AT829" s="247" t="s">
        <v>4015</v>
      </c>
      <c r="AU829" s="247" t="s">
        <v>4015</v>
      </c>
      <c r="AV829" s="247" t="s">
        <v>4015</v>
      </c>
      <c r="AW829" s="247" t="s">
        <v>4015</v>
      </c>
      <c r="AX829" s="247" t="s">
        <v>4015</v>
      </c>
      <c r="AY829" s="247" t="s">
        <v>4015</v>
      </c>
      <c r="AZ829" s="251" t="s">
        <v>4015</v>
      </c>
      <c r="BA829" s="246" t="s">
        <v>4015</v>
      </c>
      <c r="BB829" s="247" t="s">
        <v>4015</v>
      </c>
      <c r="BC829" s="245" t="s">
        <v>4015</v>
      </c>
    </row>
    <row r="830" spans="1:55" ht="75.75" hidden="1" customHeight="1">
      <c r="A830" s="52" t="str">
        <f t="shared" ca="1" si="57"/>
        <v>Ok</v>
      </c>
      <c r="B830" s="53" t="str">
        <f t="shared" si="58"/>
        <v>Ok</v>
      </c>
      <c r="C830" s="53" t="str">
        <f t="shared" ca="1" si="59"/>
        <v>Ok</v>
      </c>
      <c r="D830" s="54">
        <f t="shared" si="60"/>
        <v>44659</v>
      </c>
      <c r="E830" s="253" t="s">
        <v>4015</v>
      </c>
      <c r="F830" s="258">
        <v>2363</v>
      </c>
      <c r="G830" s="277" t="s">
        <v>4208</v>
      </c>
      <c r="H830" s="266" t="s">
        <v>57</v>
      </c>
      <c r="I830" s="267" t="s">
        <v>741</v>
      </c>
      <c r="J830" s="268" t="s">
        <v>183</v>
      </c>
      <c r="K830" s="67" t="s">
        <v>162</v>
      </c>
      <c r="L830" s="282" t="s">
        <v>4228</v>
      </c>
      <c r="M830" s="281" t="s">
        <v>4015</v>
      </c>
      <c r="N830" s="239" t="s">
        <v>63</v>
      </c>
      <c r="O830" s="270" t="s">
        <v>97</v>
      </c>
      <c r="P830" s="55" t="s">
        <v>97</v>
      </c>
      <c r="Q830" s="270" t="s">
        <v>4220</v>
      </c>
      <c r="R830" s="204" t="s">
        <v>4219</v>
      </c>
      <c r="S830" s="274">
        <v>44650</v>
      </c>
      <c r="T830" s="274">
        <v>44658</v>
      </c>
      <c r="U830" s="175" t="s">
        <v>66</v>
      </c>
      <c r="V830" s="197" t="s">
        <v>218</v>
      </c>
      <c r="W830" s="279"/>
      <c r="X830" s="147" t="s">
        <v>168</v>
      </c>
      <c r="Y830" s="258"/>
      <c r="Z830" s="258"/>
      <c r="AA830" s="289" t="s">
        <v>4229</v>
      </c>
      <c r="AB830" s="6">
        <v>44650</v>
      </c>
      <c r="AC830" s="6">
        <v>44659</v>
      </c>
      <c r="AD830" s="284" t="s">
        <v>70</v>
      </c>
      <c r="AE830" s="256" t="s">
        <v>4015</v>
      </c>
      <c r="AF830" s="249" t="s">
        <v>4015</v>
      </c>
      <c r="AG830" s="249" t="s">
        <v>4015</v>
      </c>
      <c r="AH830" s="249" t="s">
        <v>4015</v>
      </c>
      <c r="AI830" s="249" t="s">
        <v>4015</v>
      </c>
      <c r="AJ830" s="248" t="s">
        <v>4015</v>
      </c>
      <c r="AK830" s="257" t="s">
        <v>4015</v>
      </c>
      <c r="AL830" s="255" t="s">
        <v>4015</v>
      </c>
      <c r="AM830" s="249" t="s">
        <v>4015</v>
      </c>
      <c r="AN830" s="249" t="s">
        <v>4015</v>
      </c>
      <c r="AO830" s="249" t="s">
        <v>4015</v>
      </c>
      <c r="AP830" s="249" t="s">
        <v>4015</v>
      </c>
      <c r="AQ830" s="250" t="s">
        <v>4015</v>
      </c>
      <c r="AR830" s="247" t="s">
        <v>4015</v>
      </c>
      <c r="AS830" s="247" t="s">
        <v>4015</v>
      </c>
      <c r="AT830" s="247" t="s">
        <v>4015</v>
      </c>
      <c r="AU830" s="247" t="s">
        <v>4015</v>
      </c>
      <c r="AV830" s="247" t="s">
        <v>4015</v>
      </c>
      <c r="AW830" s="247" t="s">
        <v>4015</v>
      </c>
      <c r="AX830" s="247" t="s">
        <v>4015</v>
      </c>
      <c r="AY830" s="247" t="s">
        <v>4015</v>
      </c>
      <c r="AZ830" s="251" t="s">
        <v>4015</v>
      </c>
      <c r="BA830" s="246" t="s">
        <v>4015</v>
      </c>
      <c r="BB830" s="247" t="s">
        <v>4015</v>
      </c>
      <c r="BC830" s="245" t="s">
        <v>4015</v>
      </c>
    </row>
    <row r="831" spans="1:55" ht="57.75" hidden="1" customHeight="1">
      <c r="A831" s="52" t="str">
        <f t="shared" ca="1" si="57"/>
        <v>Ok</v>
      </c>
      <c r="B831" s="53" t="str">
        <f t="shared" si="58"/>
        <v>Ok</v>
      </c>
      <c r="C831" s="53" t="str">
        <f t="shared" ca="1" si="59"/>
        <v>Ok</v>
      </c>
      <c r="D831" s="54">
        <f t="shared" si="60"/>
        <v>44673</v>
      </c>
      <c r="E831" s="253" t="s">
        <v>4015</v>
      </c>
      <c r="F831" s="258">
        <v>2364</v>
      </c>
      <c r="G831" s="277" t="s">
        <v>4209</v>
      </c>
      <c r="H831" s="266" t="s">
        <v>57</v>
      </c>
      <c r="I831" s="267" t="s">
        <v>83</v>
      </c>
      <c r="J831" s="268" t="s">
        <v>84</v>
      </c>
      <c r="K831" s="67" t="s">
        <v>74</v>
      </c>
      <c r="L831" s="282" t="s">
        <v>4223</v>
      </c>
      <c r="M831" s="281" t="s">
        <v>4015</v>
      </c>
      <c r="N831" s="239" t="s">
        <v>124</v>
      </c>
      <c r="O831" s="270" t="s">
        <v>1865</v>
      </c>
      <c r="P831" s="55" t="s">
        <v>165</v>
      </c>
      <c r="Q831" s="266" t="s">
        <v>4222</v>
      </c>
      <c r="R831" s="425" t="s">
        <v>4221</v>
      </c>
      <c r="S831" s="274">
        <v>44655</v>
      </c>
      <c r="T831" s="274">
        <v>44673</v>
      </c>
      <c r="U831" s="175" t="s">
        <v>66</v>
      </c>
      <c r="V831" s="178" t="s">
        <v>218</v>
      </c>
      <c r="W831" s="181" t="s">
        <v>92</v>
      </c>
      <c r="X831" s="147" t="s">
        <v>365</v>
      </c>
      <c r="Y831" s="258"/>
      <c r="Z831" s="258"/>
      <c r="AA831" s="289" t="s">
        <v>4260</v>
      </c>
      <c r="AB831" s="6">
        <v>44655</v>
      </c>
      <c r="AC831" s="6">
        <v>44673</v>
      </c>
      <c r="AD831" s="265" t="s">
        <v>70</v>
      </c>
      <c r="AE831" s="256" t="s">
        <v>4015</v>
      </c>
      <c r="AF831" s="249" t="s">
        <v>4015</v>
      </c>
      <c r="AG831" s="249" t="s">
        <v>4015</v>
      </c>
      <c r="AH831" s="249" t="s">
        <v>4015</v>
      </c>
      <c r="AI831" s="249" t="s">
        <v>4015</v>
      </c>
      <c r="AJ831" s="248" t="s">
        <v>4015</v>
      </c>
      <c r="AK831" s="257" t="s">
        <v>4015</v>
      </c>
      <c r="AL831" s="255" t="s">
        <v>4015</v>
      </c>
      <c r="AM831" s="249" t="s">
        <v>4015</v>
      </c>
      <c r="AN831" s="249" t="s">
        <v>4015</v>
      </c>
      <c r="AO831" s="249" t="s">
        <v>4015</v>
      </c>
      <c r="AP831" s="249" t="s">
        <v>4015</v>
      </c>
      <c r="AQ831" s="250" t="s">
        <v>4015</v>
      </c>
      <c r="AR831" s="247" t="s">
        <v>4015</v>
      </c>
      <c r="AS831" s="247" t="s">
        <v>4015</v>
      </c>
      <c r="AT831" s="247" t="s">
        <v>4015</v>
      </c>
      <c r="AU831" s="247" t="s">
        <v>4015</v>
      </c>
      <c r="AV831" s="247" t="s">
        <v>4015</v>
      </c>
      <c r="AW831" s="247" t="s">
        <v>4015</v>
      </c>
      <c r="AX831" s="247" t="s">
        <v>4015</v>
      </c>
      <c r="AY831" s="247" t="s">
        <v>4015</v>
      </c>
      <c r="AZ831" s="251" t="s">
        <v>4015</v>
      </c>
      <c r="BA831" s="246" t="s">
        <v>4015</v>
      </c>
      <c r="BB831" s="247" t="s">
        <v>4015</v>
      </c>
      <c r="BC831" s="245" t="s">
        <v>4015</v>
      </c>
    </row>
    <row r="832" spans="1:55" ht="43.2" hidden="1">
      <c r="A832" s="52" t="str">
        <f t="shared" ca="1" si="57"/>
        <v>Ok</v>
      </c>
      <c r="B832" s="53" t="str">
        <f t="shared" si="58"/>
        <v>Ok</v>
      </c>
      <c r="C832" s="53" t="str">
        <f t="shared" ca="1" si="59"/>
        <v>Ok</v>
      </c>
      <c r="D832" s="54">
        <f t="shared" si="60"/>
        <v>43942</v>
      </c>
      <c r="E832" s="309"/>
      <c r="F832" s="311">
        <v>1232</v>
      </c>
      <c r="G832" s="317" t="s">
        <v>2189</v>
      </c>
      <c r="H832" s="321" t="s">
        <v>57</v>
      </c>
      <c r="I832" s="325" t="s">
        <v>83</v>
      </c>
      <c r="J832" s="329" t="s">
        <v>84</v>
      </c>
      <c r="K832" s="6" t="s">
        <v>74</v>
      </c>
      <c r="L832" s="333" t="s">
        <v>2190</v>
      </c>
      <c r="M832" s="339"/>
      <c r="N832" s="239" t="s">
        <v>63</v>
      </c>
      <c r="O832" s="349" t="s">
        <v>2191</v>
      </c>
      <c r="P832" s="55" t="s">
        <v>88</v>
      </c>
      <c r="Q832" s="353" t="s">
        <v>2192</v>
      </c>
      <c r="R832" s="204" t="s">
        <v>2193</v>
      </c>
      <c r="S832" s="368">
        <v>43767</v>
      </c>
      <c r="T832" s="368">
        <v>43942</v>
      </c>
      <c r="U832" s="174" t="s">
        <v>66</v>
      </c>
      <c r="V832" s="178" t="s">
        <v>91</v>
      </c>
      <c r="W832" s="180" t="s">
        <v>92</v>
      </c>
      <c r="X832" s="146" t="s">
        <v>143</v>
      </c>
      <c r="Y832" s="374" t="s">
        <v>80</v>
      </c>
      <c r="Z832" s="374"/>
      <c r="AA832" s="376" t="s">
        <v>2194</v>
      </c>
      <c r="AB832" s="6">
        <v>43774</v>
      </c>
      <c r="AC832" s="6">
        <v>43942</v>
      </c>
      <c r="AD832" s="380" t="s">
        <v>70</v>
      </c>
      <c r="AE832" s="383"/>
      <c r="AF832" s="353"/>
      <c r="AG832" s="353"/>
      <c r="AH832" s="385"/>
      <c r="AI832" s="353"/>
      <c r="AJ832" s="388"/>
      <c r="AK832" s="389"/>
      <c r="AL832" s="391"/>
      <c r="AM832" s="386"/>
      <c r="AN832" s="386"/>
      <c r="AO832" s="386"/>
      <c r="AP832" s="386"/>
      <c r="AQ832" s="395"/>
      <c r="AR832" s="380"/>
      <c r="AS832" s="380"/>
      <c r="AT832" s="380"/>
      <c r="AU832" s="380"/>
      <c r="AV832" s="380"/>
      <c r="AW832" s="380"/>
      <c r="AX832" s="380"/>
      <c r="AY832" s="380"/>
      <c r="AZ832" s="397"/>
      <c r="BA832" s="379"/>
      <c r="BB832" s="380"/>
      <c r="BC832" s="399"/>
    </row>
    <row r="833" spans="1:55" ht="57.6" hidden="1">
      <c r="A833" s="52" t="str">
        <f t="shared" ca="1" si="57"/>
        <v>Ok</v>
      </c>
      <c r="B833" s="53" t="str">
        <f t="shared" si="58"/>
        <v>Ok</v>
      </c>
      <c r="C833" s="53" t="str">
        <f t="shared" ca="1" si="59"/>
        <v>Ok</v>
      </c>
      <c r="D833" s="54">
        <f t="shared" si="60"/>
        <v>44687</v>
      </c>
      <c r="E833" s="253" t="s">
        <v>4015</v>
      </c>
      <c r="F833" s="258">
        <v>2330</v>
      </c>
      <c r="G833" s="277" t="s">
        <v>4239</v>
      </c>
      <c r="H833" s="266" t="s">
        <v>57</v>
      </c>
      <c r="I833" s="242" t="s">
        <v>915</v>
      </c>
      <c r="J833" s="268" t="s">
        <v>59</v>
      </c>
      <c r="K833" s="67" t="s">
        <v>1513</v>
      </c>
      <c r="L833" s="282" t="s">
        <v>4246</v>
      </c>
      <c r="M833" s="281" t="s">
        <v>4015</v>
      </c>
      <c r="N833" s="239" t="s">
        <v>124</v>
      </c>
      <c r="O833" s="243" t="s">
        <v>4242</v>
      </c>
      <c r="P833" s="55" t="s">
        <v>245</v>
      </c>
      <c r="Q833" s="243" t="s">
        <v>5233</v>
      </c>
      <c r="R833" s="425" t="s">
        <v>4245</v>
      </c>
      <c r="S833" s="274">
        <v>44617</v>
      </c>
      <c r="T833" s="285">
        <v>44686</v>
      </c>
      <c r="U833" s="175" t="s">
        <v>66</v>
      </c>
      <c r="V833" s="197" t="s">
        <v>218</v>
      </c>
      <c r="W833" s="181"/>
      <c r="X833" s="147" t="s">
        <v>79</v>
      </c>
      <c r="Y833" s="258"/>
      <c r="Z833" s="258"/>
      <c r="AA833" s="289" t="s">
        <v>4262</v>
      </c>
      <c r="AB833" s="6">
        <v>44617</v>
      </c>
      <c r="AC833" s="6">
        <v>44687</v>
      </c>
      <c r="AD833" s="265" t="s">
        <v>70</v>
      </c>
      <c r="AE833" s="256" t="s">
        <v>4015</v>
      </c>
      <c r="AF833" s="249" t="s">
        <v>4015</v>
      </c>
      <c r="AG833" s="249" t="s">
        <v>4015</v>
      </c>
      <c r="AH833" s="249" t="s">
        <v>4015</v>
      </c>
      <c r="AI833" s="249" t="s">
        <v>4015</v>
      </c>
      <c r="AJ833" s="248" t="s">
        <v>4015</v>
      </c>
      <c r="AK833" s="257" t="s">
        <v>4015</v>
      </c>
      <c r="AL833" s="255" t="s">
        <v>4015</v>
      </c>
      <c r="AM833" s="249" t="s">
        <v>4015</v>
      </c>
      <c r="AN833" s="249" t="s">
        <v>4015</v>
      </c>
      <c r="AO833" s="249" t="s">
        <v>4015</v>
      </c>
      <c r="AP833" s="249" t="s">
        <v>4015</v>
      </c>
      <c r="AQ833" s="250" t="s">
        <v>4015</v>
      </c>
      <c r="AR833" s="247" t="s">
        <v>4015</v>
      </c>
      <c r="AS833" s="247" t="s">
        <v>4015</v>
      </c>
      <c r="AT833" s="247" t="s">
        <v>4015</v>
      </c>
      <c r="AU833" s="247" t="s">
        <v>4015</v>
      </c>
      <c r="AV833" s="247" t="s">
        <v>4015</v>
      </c>
      <c r="AW833" s="247" t="s">
        <v>4015</v>
      </c>
      <c r="AX833" s="247" t="s">
        <v>4015</v>
      </c>
      <c r="AY833" s="247" t="s">
        <v>4015</v>
      </c>
      <c r="AZ833" s="251" t="s">
        <v>4015</v>
      </c>
      <c r="BA833" s="246" t="s">
        <v>4015</v>
      </c>
      <c r="BB833" s="247" t="s">
        <v>4015</v>
      </c>
      <c r="BC833" s="245" t="s">
        <v>4015</v>
      </c>
    </row>
    <row r="834" spans="1:55" ht="294" hidden="1" customHeight="1">
      <c r="A834" s="52" t="str">
        <f t="shared" ca="1" si="57"/>
        <v>Ok</v>
      </c>
      <c r="B834" s="53" t="str">
        <f t="shared" si="58"/>
        <v>Ok</v>
      </c>
      <c r="C834" s="53" t="str">
        <f t="shared" ca="1" si="59"/>
        <v>Ok</v>
      </c>
      <c r="D834" s="54">
        <f t="shared" si="60"/>
        <v>44705</v>
      </c>
      <c r="E834" s="253" t="s">
        <v>4015</v>
      </c>
      <c r="F834" s="258">
        <v>2368</v>
      </c>
      <c r="G834" s="277" t="s">
        <v>4240</v>
      </c>
      <c r="H834" s="266" t="s">
        <v>159</v>
      </c>
      <c r="I834" s="242" t="s">
        <v>4241</v>
      </c>
      <c r="J834" s="268" t="s">
        <v>645</v>
      </c>
      <c r="K834" s="67" t="s">
        <v>105</v>
      </c>
      <c r="L834" s="282" t="s">
        <v>4244</v>
      </c>
      <c r="M834" s="281" t="s">
        <v>4015</v>
      </c>
      <c r="N834" s="239" t="s">
        <v>63</v>
      </c>
      <c r="O834" s="243" t="s">
        <v>4243</v>
      </c>
      <c r="P834" s="55" t="s">
        <v>88</v>
      </c>
      <c r="Q834" s="243" t="s">
        <v>756</v>
      </c>
      <c r="R834" s="204" t="s">
        <v>3908</v>
      </c>
      <c r="S834" s="274">
        <v>44657</v>
      </c>
      <c r="T834" s="285">
        <v>44692</v>
      </c>
      <c r="U834" s="175" t="s">
        <v>66</v>
      </c>
      <c r="V834" s="197" t="s">
        <v>218</v>
      </c>
      <c r="W834" s="181"/>
      <c r="X834" s="147" t="s">
        <v>751</v>
      </c>
      <c r="Y834" s="258"/>
      <c r="Z834" s="258"/>
      <c r="AA834" s="289" t="s">
        <v>4306</v>
      </c>
      <c r="AB834" s="6">
        <v>44657</v>
      </c>
      <c r="AC834" s="6">
        <v>44705</v>
      </c>
      <c r="AD834" s="265" t="s">
        <v>70</v>
      </c>
      <c r="AE834" s="256" t="s">
        <v>4015</v>
      </c>
      <c r="AF834" s="249" t="s">
        <v>4015</v>
      </c>
      <c r="AG834" s="249" t="s">
        <v>4015</v>
      </c>
      <c r="AH834" s="249" t="s">
        <v>4015</v>
      </c>
      <c r="AI834" s="249" t="s">
        <v>4015</v>
      </c>
      <c r="AJ834" s="248" t="s">
        <v>4015</v>
      </c>
      <c r="AK834" s="257" t="s">
        <v>4015</v>
      </c>
      <c r="AL834" s="255" t="s">
        <v>4015</v>
      </c>
      <c r="AM834" s="249" t="s">
        <v>4015</v>
      </c>
      <c r="AN834" s="249" t="s">
        <v>4015</v>
      </c>
      <c r="AO834" s="249" t="s">
        <v>4015</v>
      </c>
      <c r="AP834" s="249" t="s">
        <v>4015</v>
      </c>
      <c r="AQ834" s="250" t="s">
        <v>4015</v>
      </c>
      <c r="AR834" s="247" t="s">
        <v>4015</v>
      </c>
      <c r="AS834" s="247" t="s">
        <v>4015</v>
      </c>
      <c r="AT834" s="247" t="s">
        <v>4015</v>
      </c>
      <c r="AU834" s="247" t="s">
        <v>4015</v>
      </c>
      <c r="AV834" s="247" t="s">
        <v>4015</v>
      </c>
      <c r="AW834" s="247" t="s">
        <v>4015</v>
      </c>
      <c r="AX834" s="247" t="s">
        <v>4015</v>
      </c>
      <c r="AY834" s="247" t="s">
        <v>4015</v>
      </c>
      <c r="AZ834" s="251" t="s">
        <v>4015</v>
      </c>
      <c r="BA834" s="246" t="s">
        <v>4015</v>
      </c>
      <c r="BB834" s="247" t="s">
        <v>4015</v>
      </c>
      <c r="BC834" s="245" t="s">
        <v>4015</v>
      </c>
    </row>
    <row r="835" spans="1:55" ht="43.2" hidden="1">
      <c r="A835" s="52" t="str">
        <f t="shared" ca="1" si="57"/>
        <v>Ok</v>
      </c>
      <c r="B835" s="53" t="str">
        <f t="shared" si="58"/>
        <v>Ok</v>
      </c>
      <c r="C835" s="53" t="str">
        <f t="shared" ca="1" si="59"/>
        <v>Ok</v>
      </c>
      <c r="D835" s="54">
        <f t="shared" si="60"/>
        <v>44680</v>
      </c>
      <c r="E835" s="253" t="s">
        <v>4015</v>
      </c>
      <c r="F835" s="258">
        <v>2378</v>
      </c>
      <c r="G835" s="277" t="s">
        <v>4250</v>
      </c>
      <c r="H835" s="266" t="s">
        <v>57</v>
      </c>
      <c r="I835" s="242" t="s">
        <v>58</v>
      </c>
      <c r="J835" s="268" t="s">
        <v>59</v>
      </c>
      <c r="K835" s="67" t="s">
        <v>74</v>
      </c>
      <c r="L835" s="282" t="s">
        <v>4256</v>
      </c>
      <c r="M835" s="281" t="s">
        <v>4015</v>
      </c>
      <c r="N835" s="239" t="s">
        <v>124</v>
      </c>
      <c r="O835" s="243" t="s">
        <v>3655</v>
      </c>
      <c r="P835" s="55" t="s">
        <v>245</v>
      </c>
      <c r="Q835" s="243" t="s">
        <v>3656</v>
      </c>
      <c r="R835" s="425" t="s">
        <v>4253</v>
      </c>
      <c r="S835" s="274">
        <v>44664</v>
      </c>
      <c r="T835" s="285">
        <v>44679</v>
      </c>
      <c r="U835" s="175" t="s">
        <v>66</v>
      </c>
      <c r="V835" s="197" t="s">
        <v>218</v>
      </c>
      <c r="W835" s="181"/>
      <c r="X835" s="147" t="s">
        <v>79</v>
      </c>
      <c r="Y835" s="258"/>
      <c r="Z835" s="258"/>
      <c r="AA835" s="289" t="s">
        <v>4264</v>
      </c>
      <c r="AB835" s="6">
        <v>44664</v>
      </c>
      <c r="AC835" s="6">
        <v>44680</v>
      </c>
      <c r="AD835" s="265" t="s">
        <v>70</v>
      </c>
      <c r="AE835" s="256" t="s">
        <v>4015</v>
      </c>
      <c r="AF835" s="249" t="s">
        <v>4015</v>
      </c>
      <c r="AG835" s="249" t="s">
        <v>4015</v>
      </c>
      <c r="AH835" s="249" t="s">
        <v>4015</v>
      </c>
      <c r="AI835" s="249" t="s">
        <v>4015</v>
      </c>
      <c r="AJ835" s="248" t="s">
        <v>4015</v>
      </c>
      <c r="AK835" s="257" t="s">
        <v>4015</v>
      </c>
      <c r="AL835" s="255" t="s">
        <v>4015</v>
      </c>
      <c r="AM835" s="249" t="s">
        <v>4015</v>
      </c>
      <c r="AN835" s="249" t="s">
        <v>4015</v>
      </c>
      <c r="AO835" s="249" t="s">
        <v>4015</v>
      </c>
      <c r="AP835" s="249" t="s">
        <v>4015</v>
      </c>
      <c r="AQ835" s="250" t="s">
        <v>4015</v>
      </c>
      <c r="AR835" s="247" t="s">
        <v>4015</v>
      </c>
      <c r="AS835" s="247" t="s">
        <v>4015</v>
      </c>
      <c r="AT835" s="247" t="s">
        <v>4015</v>
      </c>
      <c r="AU835" s="247" t="s">
        <v>4015</v>
      </c>
      <c r="AV835" s="247" t="s">
        <v>4015</v>
      </c>
      <c r="AW835" s="247" t="s">
        <v>4015</v>
      </c>
      <c r="AX835" s="247" t="s">
        <v>4015</v>
      </c>
      <c r="AY835" s="247" t="s">
        <v>4015</v>
      </c>
      <c r="AZ835" s="251" t="s">
        <v>4015</v>
      </c>
      <c r="BA835" s="246" t="s">
        <v>4015</v>
      </c>
      <c r="BB835" s="247" t="s">
        <v>4015</v>
      </c>
      <c r="BC835" s="245" t="s">
        <v>4015</v>
      </c>
    </row>
    <row r="836" spans="1:55" ht="72" hidden="1">
      <c r="A836" s="52" t="str">
        <f t="shared" ca="1" si="57"/>
        <v>Ok</v>
      </c>
      <c r="B836" s="53" t="str">
        <f t="shared" si="58"/>
        <v>Ok</v>
      </c>
      <c r="C836" s="53" t="str">
        <f t="shared" ca="1" si="59"/>
        <v>Ok</v>
      </c>
      <c r="D836" s="54">
        <f t="shared" si="60"/>
        <v>44680</v>
      </c>
      <c r="E836" s="253" t="s">
        <v>4015</v>
      </c>
      <c r="F836" s="258">
        <v>2379</v>
      </c>
      <c r="G836" s="277" t="s">
        <v>4251</v>
      </c>
      <c r="H836" s="266" t="s">
        <v>57</v>
      </c>
      <c r="I836" s="242" t="s">
        <v>58</v>
      </c>
      <c r="J836" s="268" t="s">
        <v>59</v>
      </c>
      <c r="K836" s="67" t="s">
        <v>85</v>
      </c>
      <c r="L836" s="282" t="s">
        <v>4255</v>
      </c>
      <c r="M836" s="281" t="s">
        <v>4015</v>
      </c>
      <c r="N836" s="239" t="s">
        <v>124</v>
      </c>
      <c r="O836" s="243" t="s">
        <v>4252</v>
      </c>
      <c r="P836" s="55" t="s">
        <v>88</v>
      </c>
      <c r="Q836" s="243" t="s">
        <v>5234</v>
      </c>
      <c r="R836" s="204" t="s">
        <v>4254</v>
      </c>
      <c r="S836" s="274">
        <v>44666</v>
      </c>
      <c r="T836" s="285">
        <v>44679</v>
      </c>
      <c r="U836" s="175" t="s">
        <v>66</v>
      </c>
      <c r="V836" s="197" t="s">
        <v>218</v>
      </c>
      <c r="W836" s="181"/>
      <c r="X836" s="147" t="s">
        <v>79</v>
      </c>
      <c r="Y836" s="258"/>
      <c r="Z836" s="258"/>
      <c r="AA836" s="289" t="s">
        <v>4263</v>
      </c>
      <c r="AB836" s="6">
        <v>44666</v>
      </c>
      <c r="AC836" s="6">
        <v>44680</v>
      </c>
      <c r="AD836" s="265" t="s">
        <v>70</v>
      </c>
      <c r="AE836" s="256" t="s">
        <v>4015</v>
      </c>
      <c r="AF836" s="249" t="s">
        <v>4015</v>
      </c>
      <c r="AG836" s="249" t="s">
        <v>4015</v>
      </c>
      <c r="AH836" s="249" t="s">
        <v>4015</v>
      </c>
      <c r="AI836" s="249" t="s">
        <v>4015</v>
      </c>
      <c r="AJ836" s="248" t="s">
        <v>4015</v>
      </c>
      <c r="AK836" s="257" t="s">
        <v>4015</v>
      </c>
      <c r="AL836" s="255" t="s">
        <v>4015</v>
      </c>
      <c r="AM836" s="249" t="s">
        <v>4015</v>
      </c>
      <c r="AN836" s="249" t="s">
        <v>4015</v>
      </c>
      <c r="AO836" s="249" t="s">
        <v>4015</v>
      </c>
      <c r="AP836" s="249" t="s">
        <v>4015</v>
      </c>
      <c r="AQ836" s="250" t="s">
        <v>4015</v>
      </c>
      <c r="AR836" s="247" t="s">
        <v>4015</v>
      </c>
      <c r="AS836" s="247" t="s">
        <v>4015</v>
      </c>
      <c r="AT836" s="247" t="s">
        <v>4015</v>
      </c>
      <c r="AU836" s="247" t="s">
        <v>4015</v>
      </c>
      <c r="AV836" s="247" t="s">
        <v>4015</v>
      </c>
      <c r="AW836" s="247" t="s">
        <v>4015</v>
      </c>
      <c r="AX836" s="247" t="s">
        <v>4015</v>
      </c>
      <c r="AY836" s="247" t="s">
        <v>4015</v>
      </c>
      <c r="AZ836" s="251" t="s">
        <v>4015</v>
      </c>
      <c r="BA836" s="246" t="s">
        <v>4015</v>
      </c>
      <c r="BB836" s="247" t="s">
        <v>4015</v>
      </c>
      <c r="BC836" s="245" t="s">
        <v>4015</v>
      </c>
    </row>
    <row r="837" spans="1:55" ht="158.4" hidden="1">
      <c r="A837" s="52" t="str">
        <f t="shared" ca="1" si="57"/>
        <v>Ok</v>
      </c>
      <c r="B837" s="53" t="str">
        <f t="shared" si="58"/>
        <v>Ok</v>
      </c>
      <c r="C837" s="53" t="str">
        <f t="shared" ca="1" si="59"/>
        <v>Ok</v>
      </c>
      <c r="D837" s="54">
        <f t="shared" si="60"/>
        <v>44984</v>
      </c>
      <c r="E837" s="253" t="s">
        <v>4015</v>
      </c>
      <c r="F837" s="258">
        <v>2382</v>
      </c>
      <c r="G837" s="277" t="s">
        <v>4266</v>
      </c>
      <c r="H837" s="266" t="s">
        <v>57</v>
      </c>
      <c r="I837" s="242" t="s">
        <v>58</v>
      </c>
      <c r="J837" s="268" t="s">
        <v>59</v>
      </c>
      <c r="K837" s="67" t="s">
        <v>74</v>
      </c>
      <c r="L837" s="282" t="s">
        <v>4267</v>
      </c>
      <c r="M837" s="281" t="s">
        <v>4015</v>
      </c>
      <c r="N837" s="239" t="s">
        <v>63</v>
      </c>
      <c r="O837" s="243" t="s">
        <v>97</v>
      </c>
      <c r="P837" s="55" t="s">
        <v>97</v>
      </c>
      <c r="Q837" s="243" t="s">
        <v>4268</v>
      </c>
      <c r="R837" s="425" t="s">
        <v>4269</v>
      </c>
      <c r="S837" s="274">
        <v>44677</v>
      </c>
      <c r="T837" s="56">
        <v>44984</v>
      </c>
      <c r="U837" s="174" t="s">
        <v>66</v>
      </c>
      <c r="V837" s="197" t="s">
        <v>218</v>
      </c>
      <c r="W837" s="181"/>
      <c r="X837" s="147" t="s">
        <v>101</v>
      </c>
      <c r="Y837" s="258"/>
      <c r="Z837" s="258"/>
      <c r="AA837" s="289" t="s">
        <v>5304</v>
      </c>
      <c r="AB837" s="6">
        <v>44677</v>
      </c>
      <c r="AC837" s="6">
        <v>44984</v>
      </c>
      <c r="AD837" s="67" t="s">
        <v>70</v>
      </c>
      <c r="AE837" s="61" t="s">
        <v>4015</v>
      </c>
      <c r="AF837" s="249" t="s">
        <v>4015</v>
      </c>
      <c r="AG837" s="249" t="s">
        <v>4015</v>
      </c>
      <c r="AH837" s="249" t="s">
        <v>4015</v>
      </c>
      <c r="AI837" s="249" t="s">
        <v>4015</v>
      </c>
      <c r="AJ837" s="248" t="s">
        <v>4015</v>
      </c>
      <c r="AK837" s="257" t="s">
        <v>4015</v>
      </c>
      <c r="AL837" s="255" t="s">
        <v>4015</v>
      </c>
      <c r="AM837" s="249" t="s">
        <v>4015</v>
      </c>
      <c r="AN837" s="249" t="s">
        <v>4015</v>
      </c>
      <c r="AO837" s="249" t="s">
        <v>4015</v>
      </c>
      <c r="AP837" s="249" t="s">
        <v>4015</v>
      </c>
      <c r="AQ837" s="250" t="s">
        <v>4015</v>
      </c>
      <c r="AR837" s="247" t="s">
        <v>4015</v>
      </c>
      <c r="AS837" s="247" t="s">
        <v>4015</v>
      </c>
      <c r="AT837" s="247" t="s">
        <v>4015</v>
      </c>
      <c r="AU837" s="247" t="s">
        <v>4015</v>
      </c>
      <c r="AV837" s="247" t="s">
        <v>4015</v>
      </c>
      <c r="AW837" s="247" t="s">
        <v>4015</v>
      </c>
      <c r="AX837" s="247" t="s">
        <v>4015</v>
      </c>
      <c r="AY837" s="247" t="s">
        <v>4015</v>
      </c>
      <c r="AZ837" s="251" t="s">
        <v>4015</v>
      </c>
      <c r="BA837" s="246" t="s">
        <v>4015</v>
      </c>
      <c r="BB837" s="247" t="s">
        <v>4015</v>
      </c>
      <c r="BC837" s="245" t="s">
        <v>4015</v>
      </c>
    </row>
    <row r="838" spans="1:55" ht="144" hidden="1">
      <c r="A838" s="52" t="str">
        <f t="shared" ca="1" si="57"/>
        <v>Ok</v>
      </c>
      <c r="B838" s="53" t="str">
        <f t="shared" si="58"/>
        <v>Ok</v>
      </c>
      <c r="C838" s="53" t="str">
        <f t="shared" ca="1" si="59"/>
        <v>Ok</v>
      </c>
      <c r="D838" s="54">
        <f t="shared" si="60"/>
        <v>44718</v>
      </c>
      <c r="E838" s="253" t="s">
        <v>4015</v>
      </c>
      <c r="F838" s="258">
        <v>2383</v>
      </c>
      <c r="G838" s="277" t="s">
        <v>4270</v>
      </c>
      <c r="H838" s="266" t="s">
        <v>57</v>
      </c>
      <c r="I838" s="242" t="s">
        <v>1951</v>
      </c>
      <c r="J838" s="268" t="s">
        <v>59</v>
      </c>
      <c r="K838" s="67" t="s">
        <v>545</v>
      </c>
      <c r="L838" s="282" t="s">
        <v>4287</v>
      </c>
      <c r="M838" s="281" t="s">
        <v>4015</v>
      </c>
      <c r="N838" s="239" t="s">
        <v>124</v>
      </c>
      <c r="O838" s="243" t="s">
        <v>103</v>
      </c>
      <c r="P838" s="55" t="s">
        <v>65</v>
      </c>
      <c r="Q838" s="243" t="s">
        <v>4271</v>
      </c>
      <c r="R838" s="204" t="s">
        <v>4272</v>
      </c>
      <c r="S838" s="274">
        <v>44677</v>
      </c>
      <c r="T838" s="69">
        <v>44718</v>
      </c>
      <c r="U838" s="175" t="s">
        <v>66</v>
      </c>
      <c r="V838" s="197" t="s">
        <v>218</v>
      </c>
      <c r="W838" s="181"/>
      <c r="X838" s="147" t="s">
        <v>143</v>
      </c>
      <c r="Y838" s="258"/>
      <c r="Z838" s="258"/>
      <c r="AA838" s="289" t="s">
        <v>4400</v>
      </c>
      <c r="AB838" s="6">
        <v>44677</v>
      </c>
      <c r="AC838" s="6">
        <v>44718</v>
      </c>
      <c r="AD838" s="265" t="s">
        <v>70</v>
      </c>
      <c r="AE838" s="256" t="s">
        <v>4015</v>
      </c>
      <c r="AF838" s="249" t="s">
        <v>4015</v>
      </c>
      <c r="AG838" s="249" t="s">
        <v>4015</v>
      </c>
      <c r="AH838" s="249" t="s">
        <v>4015</v>
      </c>
      <c r="AI838" s="249" t="s">
        <v>4015</v>
      </c>
      <c r="AJ838" s="248" t="s">
        <v>4015</v>
      </c>
      <c r="AK838" s="257" t="s">
        <v>4015</v>
      </c>
      <c r="AL838" s="255" t="s">
        <v>4015</v>
      </c>
      <c r="AM838" s="249" t="s">
        <v>4015</v>
      </c>
      <c r="AN838" s="249" t="s">
        <v>4015</v>
      </c>
      <c r="AO838" s="249" t="s">
        <v>4015</v>
      </c>
      <c r="AP838" s="249" t="s">
        <v>4015</v>
      </c>
      <c r="AQ838" s="250" t="s">
        <v>4015</v>
      </c>
      <c r="AR838" s="247" t="s">
        <v>4015</v>
      </c>
      <c r="AS838" s="247" t="s">
        <v>4015</v>
      </c>
      <c r="AT838" s="247" t="s">
        <v>4015</v>
      </c>
      <c r="AU838" s="247" t="s">
        <v>4015</v>
      </c>
      <c r="AV838" s="247" t="s">
        <v>4015</v>
      </c>
      <c r="AW838" s="247" t="s">
        <v>4015</v>
      </c>
      <c r="AX838" s="247" t="s">
        <v>4015</v>
      </c>
      <c r="AY838" s="247" t="s">
        <v>4015</v>
      </c>
      <c r="AZ838" s="251" t="s">
        <v>4015</v>
      </c>
      <c r="BA838" s="246" t="s">
        <v>4015</v>
      </c>
      <c r="BB838" s="247" t="s">
        <v>4015</v>
      </c>
      <c r="BC838" s="245" t="s">
        <v>4015</v>
      </c>
    </row>
    <row r="839" spans="1:55" ht="100.8" hidden="1">
      <c r="A839" s="52" t="str">
        <f t="shared" ref="A839:A902" ca="1" si="61">IF(OR(S839&lt;$B$1,S839&gt;=TODAY()),"Fuori Range","Ok")</f>
        <v>Ok</v>
      </c>
      <c r="B839" s="53" t="str">
        <f t="shared" ref="B839:B902" si="62">IF(AND(AB839&lt;S839,AB839&lt;&gt;""),"Fuori Range",IF(AND(AB839&gt;AC839,AC839&lt;&gt;""),"Sup ITM",IF(AND(AC839&lt;&gt;"",AB839=""),"Assente","Ok")))</f>
        <v>Ok</v>
      </c>
      <c r="C839" s="53" t="str">
        <f t="shared" ref="C839:C902" ca="1" si="63">IF(AND(AC839&lt;AB839,AC839&lt;&gt;""),"Inf Avvio",IF(AC839&gt;TODAY(),"Errore","Ok"))</f>
        <v>Ok</v>
      </c>
      <c r="D839" s="54">
        <f t="shared" ref="D839:D902" si="64">MAX(AC839,AH839,AL839)</f>
        <v>44774</v>
      </c>
      <c r="E839" s="253" t="s">
        <v>4015</v>
      </c>
      <c r="F839" s="258">
        <v>2384</v>
      </c>
      <c r="G839" s="277" t="s">
        <v>4273</v>
      </c>
      <c r="H839" s="266" t="s">
        <v>57</v>
      </c>
      <c r="I839" s="242" t="s">
        <v>1489</v>
      </c>
      <c r="J839" s="268" t="s">
        <v>122</v>
      </c>
      <c r="K839" s="67" t="s">
        <v>74</v>
      </c>
      <c r="L839" s="282" t="s">
        <v>4334</v>
      </c>
      <c r="M839" s="281" t="s">
        <v>4015</v>
      </c>
      <c r="N839" s="239" t="s">
        <v>63</v>
      </c>
      <c r="O839" s="243" t="s">
        <v>4274</v>
      </c>
      <c r="P839" s="55" t="s">
        <v>165</v>
      </c>
      <c r="Q839" s="243" t="s">
        <v>4281</v>
      </c>
      <c r="R839" s="425" t="s">
        <v>4280</v>
      </c>
      <c r="S839" s="274">
        <v>44677</v>
      </c>
      <c r="T839" s="56">
        <v>44774</v>
      </c>
      <c r="U839" s="175" t="s">
        <v>66</v>
      </c>
      <c r="V839" s="197" t="s">
        <v>218</v>
      </c>
      <c r="W839" s="181"/>
      <c r="X839" s="147" t="s">
        <v>79</v>
      </c>
      <c r="Y839" s="258"/>
      <c r="Z839" s="258"/>
      <c r="AA839" s="289" t="s">
        <v>4511</v>
      </c>
      <c r="AB839" s="6">
        <v>44677</v>
      </c>
      <c r="AC839" s="6">
        <v>44774</v>
      </c>
      <c r="AD839" s="67" t="s">
        <v>70</v>
      </c>
      <c r="AE839" s="256" t="s">
        <v>4015</v>
      </c>
      <c r="AF839" s="249" t="s">
        <v>4015</v>
      </c>
      <c r="AG839" s="249" t="s">
        <v>4015</v>
      </c>
      <c r="AH839" s="249" t="s">
        <v>4015</v>
      </c>
      <c r="AI839" s="249" t="s">
        <v>4015</v>
      </c>
      <c r="AJ839" s="248" t="s">
        <v>4015</v>
      </c>
      <c r="AK839" s="257" t="s">
        <v>4015</v>
      </c>
      <c r="AL839" s="255" t="s">
        <v>4015</v>
      </c>
      <c r="AM839" s="249" t="s">
        <v>4015</v>
      </c>
      <c r="AN839" s="249" t="s">
        <v>4015</v>
      </c>
      <c r="AO839" s="249" t="s">
        <v>4015</v>
      </c>
      <c r="AP839" s="249" t="s">
        <v>4015</v>
      </c>
      <c r="AQ839" s="250" t="s">
        <v>4015</v>
      </c>
      <c r="AR839" s="247" t="s">
        <v>4015</v>
      </c>
      <c r="AS839" s="247" t="s">
        <v>4015</v>
      </c>
      <c r="AT839" s="247" t="s">
        <v>4015</v>
      </c>
      <c r="AU839" s="247" t="s">
        <v>4015</v>
      </c>
      <c r="AV839" s="247" t="s">
        <v>4015</v>
      </c>
      <c r="AW839" s="247" t="s">
        <v>4015</v>
      </c>
      <c r="AX839" s="247" t="s">
        <v>4015</v>
      </c>
      <c r="AY839" s="247" t="s">
        <v>4015</v>
      </c>
      <c r="AZ839" s="251" t="s">
        <v>4015</v>
      </c>
      <c r="BA839" s="246" t="s">
        <v>4015</v>
      </c>
      <c r="BB839" s="247" t="s">
        <v>4015</v>
      </c>
      <c r="BC839" s="245" t="s">
        <v>4015</v>
      </c>
    </row>
    <row r="840" spans="1:55" ht="139.5" hidden="1" customHeight="1">
      <c r="A840" s="52" t="str">
        <f t="shared" ca="1" si="61"/>
        <v>Ok</v>
      </c>
      <c r="B840" s="53" t="str">
        <f t="shared" si="62"/>
        <v>Ok</v>
      </c>
      <c r="C840" s="53" t="str">
        <f t="shared" ca="1" si="63"/>
        <v>Ok</v>
      </c>
      <c r="D840" s="54">
        <f t="shared" si="64"/>
        <v>44774</v>
      </c>
      <c r="F840" s="258">
        <v>2385</v>
      </c>
      <c r="G840" s="277" t="s">
        <v>4275</v>
      </c>
      <c r="H840" s="266" t="s">
        <v>57</v>
      </c>
      <c r="I840" s="242" t="s">
        <v>544</v>
      </c>
      <c r="J840" s="268" t="s">
        <v>73</v>
      </c>
      <c r="K840" s="67" t="s">
        <v>105</v>
      </c>
      <c r="L840" s="282" t="s">
        <v>4283</v>
      </c>
      <c r="M840" s="281" t="s">
        <v>4015</v>
      </c>
      <c r="N840" s="239" t="s">
        <v>124</v>
      </c>
      <c r="O840" s="243" t="s">
        <v>97</v>
      </c>
      <c r="P840" s="55" t="s">
        <v>97</v>
      </c>
      <c r="Q840" s="243" t="s">
        <v>4276</v>
      </c>
      <c r="R840" s="204" t="s">
        <v>4282</v>
      </c>
      <c r="S840" s="274">
        <v>44678</v>
      </c>
      <c r="T840" s="56">
        <v>44774</v>
      </c>
      <c r="U840" s="175" t="s">
        <v>66</v>
      </c>
      <c r="V840" s="197" t="s">
        <v>218</v>
      </c>
      <c r="W840" s="181"/>
      <c r="X840" s="147" t="s">
        <v>143</v>
      </c>
      <c r="Y840" s="258"/>
      <c r="Z840" s="258"/>
      <c r="AA840" s="289" t="s">
        <v>4567</v>
      </c>
      <c r="AB840" s="6">
        <v>44678</v>
      </c>
      <c r="AC840" s="6">
        <v>44774</v>
      </c>
      <c r="AD840" s="67" t="s">
        <v>70</v>
      </c>
      <c r="AE840" s="256" t="s">
        <v>4015</v>
      </c>
      <c r="AF840" s="249" t="s">
        <v>4015</v>
      </c>
      <c r="AG840" s="249" t="s">
        <v>4015</v>
      </c>
      <c r="AH840" s="249" t="s">
        <v>4015</v>
      </c>
      <c r="AI840" s="249" t="s">
        <v>4015</v>
      </c>
      <c r="AJ840" s="248" t="s">
        <v>4015</v>
      </c>
      <c r="AK840" s="257" t="s">
        <v>4015</v>
      </c>
      <c r="AL840" s="255" t="s">
        <v>4015</v>
      </c>
      <c r="AM840" s="249" t="s">
        <v>4015</v>
      </c>
      <c r="AN840" s="249" t="s">
        <v>4015</v>
      </c>
      <c r="AO840" s="249" t="s">
        <v>4015</v>
      </c>
      <c r="AP840" s="249" t="s">
        <v>4015</v>
      </c>
      <c r="AQ840" s="250" t="s">
        <v>4015</v>
      </c>
      <c r="AR840" s="247" t="s">
        <v>4015</v>
      </c>
      <c r="AS840" s="247" t="s">
        <v>4015</v>
      </c>
      <c r="AT840" s="247" t="s">
        <v>4015</v>
      </c>
      <c r="AU840" s="247" t="s">
        <v>4015</v>
      </c>
      <c r="AV840" s="247" t="s">
        <v>4015</v>
      </c>
      <c r="AW840" s="247" t="s">
        <v>4015</v>
      </c>
      <c r="AX840" s="247" t="s">
        <v>4015</v>
      </c>
      <c r="AY840" s="247" t="s">
        <v>4015</v>
      </c>
      <c r="AZ840" s="251" t="s">
        <v>4015</v>
      </c>
      <c r="BA840" s="246" t="s">
        <v>4015</v>
      </c>
      <c r="BB840" s="247" t="s">
        <v>4015</v>
      </c>
      <c r="BC840" s="245" t="s">
        <v>4015</v>
      </c>
    </row>
    <row r="841" spans="1:55" ht="270" hidden="1" customHeight="1">
      <c r="A841" s="52" t="str">
        <f t="shared" ca="1" si="61"/>
        <v>Ok</v>
      </c>
      <c r="B841" s="53" t="str">
        <f t="shared" si="62"/>
        <v>Ok</v>
      </c>
      <c r="C841" s="53" t="str">
        <f t="shared" ca="1" si="63"/>
        <v>Ok</v>
      </c>
      <c r="D841" s="54">
        <f t="shared" si="64"/>
        <v>43921</v>
      </c>
      <c r="E841" s="309"/>
      <c r="F841" s="311">
        <v>1246</v>
      </c>
      <c r="G841" s="317" t="s">
        <v>2215</v>
      </c>
      <c r="H841" s="321" t="s">
        <v>57</v>
      </c>
      <c r="I841" s="322" t="s">
        <v>289</v>
      </c>
      <c r="J841" s="201" t="s">
        <v>290</v>
      </c>
      <c r="K841" s="6" t="s">
        <v>105</v>
      </c>
      <c r="L841" s="333" t="s">
        <v>2216</v>
      </c>
      <c r="M841" s="339"/>
      <c r="N841" s="239" t="s">
        <v>63</v>
      </c>
      <c r="O841" s="345" t="s">
        <v>1200</v>
      </c>
      <c r="P841" s="55" t="s">
        <v>65</v>
      </c>
      <c r="Q841" s="345" t="s">
        <v>2217</v>
      </c>
      <c r="R841" s="425" t="s">
        <v>2218</v>
      </c>
      <c r="S841" s="368">
        <v>43775</v>
      </c>
      <c r="T841" s="370">
        <v>43921</v>
      </c>
      <c r="U841" s="174" t="s">
        <v>66</v>
      </c>
      <c r="V841" s="178" t="s">
        <v>67</v>
      </c>
      <c r="W841" s="180"/>
      <c r="X841" s="146" t="s">
        <v>180</v>
      </c>
      <c r="Y841" s="374"/>
      <c r="Z841" s="374"/>
      <c r="AA841" s="376" t="s">
        <v>2219</v>
      </c>
      <c r="AB841" s="6">
        <v>43781</v>
      </c>
      <c r="AC841" s="6">
        <v>43921</v>
      </c>
      <c r="AD841" s="380" t="s">
        <v>70</v>
      </c>
      <c r="AE841" s="383"/>
      <c r="AF841" s="353"/>
      <c r="AG841" s="353"/>
      <c r="AH841" s="385"/>
      <c r="AI841" s="353"/>
      <c r="AJ841" s="388"/>
      <c r="AK841" s="389"/>
      <c r="AL841" s="391"/>
      <c r="AM841" s="386"/>
      <c r="AN841" s="386"/>
      <c r="AO841" s="386"/>
      <c r="AP841" s="386"/>
      <c r="AQ841" s="395"/>
      <c r="AR841" s="380"/>
      <c r="AS841" s="380"/>
      <c r="AT841" s="380"/>
      <c r="AU841" s="380"/>
      <c r="AV841" s="380"/>
      <c r="AW841" s="380"/>
      <c r="AX841" s="380"/>
      <c r="AY841" s="380"/>
      <c r="AZ841" s="397"/>
      <c r="BA841" s="379"/>
      <c r="BB841" s="380"/>
      <c r="BC841" s="399"/>
    </row>
    <row r="842" spans="1:55" ht="158.4" hidden="1">
      <c r="A842" s="52" t="str">
        <f t="shared" ca="1" si="61"/>
        <v>Ok</v>
      </c>
      <c r="B842" s="53" t="str">
        <f t="shared" si="62"/>
        <v>Ok</v>
      </c>
      <c r="C842" s="53" t="str">
        <f t="shared" ca="1" si="63"/>
        <v>Ok</v>
      </c>
      <c r="D842" s="54">
        <f t="shared" si="64"/>
        <v>45565</v>
      </c>
      <c r="E842" s="253" t="s">
        <v>4015</v>
      </c>
      <c r="F842" s="258">
        <v>2389</v>
      </c>
      <c r="G842" s="277" t="s">
        <v>4279</v>
      </c>
      <c r="H842" s="266" t="s">
        <v>57</v>
      </c>
      <c r="I842" s="242" t="s">
        <v>58</v>
      </c>
      <c r="J842" s="268" t="s">
        <v>59</v>
      </c>
      <c r="K842" s="67" t="s">
        <v>74</v>
      </c>
      <c r="L842" s="282" t="s">
        <v>4285</v>
      </c>
      <c r="M842" s="281" t="s">
        <v>4015</v>
      </c>
      <c r="N842" s="239" t="s">
        <v>124</v>
      </c>
      <c r="O842" s="243" t="s">
        <v>3423</v>
      </c>
      <c r="P842" s="55" t="s">
        <v>88</v>
      </c>
      <c r="Q842" s="243" t="s">
        <v>5156</v>
      </c>
      <c r="R842" s="204" t="s">
        <v>5155</v>
      </c>
      <c r="S842" s="274">
        <v>44684</v>
      </c>
      <c r="T842" s="56">
        <v>45565</v>
      </c>
      <c r="U842" s="78" t="s">
        <v>66</v>
      </c>
      <c r="V842" s="197" t="s">
        <v>218</v>
      </c>
      <c r="W842" s="181"/>
      <c r="X842" s="147" t="s">
        <v>1056</v>
      </c>
      <c r="Y842" s="258"/>
      <c r="Z842" s="258"/>
      <c r="AA842" s="289" t="s">
        <v>7765</v>
      </c>
      <c r="AB842" s="6">
        <v>44684</v>
      </c>
      <c r="AC842" s="67">
        <v>45565</v>
      </c>
      <c r="AD842" s="67" t="s">
        <v>70</v>
      </c>
      <c r="AE842" s="61" t="s">
        <v>4015</v>
      </c>
      <c r="AF842" s="249" t="s">
        <v>4015</v>
      </c>
      <c r="AG842" s="249" t="s">
        <v>4015</v>
      </c>
      <c r="AH842" s="249" t="s">
        <v>4015</v>
      </c>
      <c r="AI842" s="249" t="s">
        <v>4015</v>
      </c>
      <c r="AJ842" s="248" t="s">
        <v>4015</v>
      </c>
      <c r="AK842" s="257" t="s">
        <v>4015</v>
      </c>
      <c r="AL842" s="255" t="s">
        <v>4015</v>
      </c>
      <c r="AM842" s="249" t="s">
        <v>4015</v>
      </c>
      <c r="AN842" s="249" t="s">
        <v>4015</v>
      </c>
      <c r="AO842" s="249" t="s">
        <v>4015</v>
      </c>
      <c r="AP842" s="249" t="s">
        <v>4015</v>
      </c>
      <c r="AQ842" s="250" t="s">
        <v>4015</v>
      </c>
      <c r="AR842" s="247" t="s">
        <v>4015</v>
      </c>
      <c r="AS842" s="247" t="s">
        <v>4015</v>
      </c>
      <c r="AT842" s="247" t="s">
        <v>4015</v>
      </c>
      <c r="AU842" s="247" t="s">
        <v>4015</v>
      </c>
      <c r="AV842" s="247" t="s">
        <v>4015</v>
      </c>
      <c r="AW842" s="247" t="s">
        <v>4015</v>
      </c>
      <c r="AX842" s="247" t="s">
        <v>4015</v>
      </c>
      <c r="AY842" s="247" t="s">
        <v>4015</v>
      </c>
      <c r="AZ842" s="251" t="s">
        <v>4015</v>
      </c>
      <c r="BA842" s="246" t="s">
        <v>4015</v>
      </c>
      <c r="BB842" s="247" t="s">
        <v>4015</v>
      </c>
      <c r="BC842" s="245" t="s">
        <v>4015</v>
      </c>
    </row>
    <row r="843" spans="1:55" ht="210.75" hidden="1" customHeight="1">
      <c r="A843" s="52" t="str">
        <f t="shared" ca="1" si="61"/>
        <v>Ok</v>
      </c>
      <c r="B843" s="53" t="str">
        <f t="shared" si="62"/>
        <v>Ok</v>
      </c>
      <c r="C843" s="53" t="str">
        <f t="shared" ca="1" si="63"/>
        <v>Ok</v>
      </c>
      <c r="D843" s="54">
        <f t="shared" si="64"/>
        <v>44705</v>
      </c>
      <c r="E843" s="253" t="s">
        <v>4015</v>
      </c>
      <c r="F843" s="258">
        <f>+F842+1</f>
        <v>2390</v>
      </c>
      <c r="G843" s="277" t="s">
        <v>4291</v>
      </c>
      <c r="H843" s="266" t="s">
        <v>57</v>
      </c>
      <c r="I843" s="242" t="s">
        <v>58</v>
      </c>
      <c r="J843" s="268" t="s">
        <v>59</v>
      </c>
      <c r="K843" s="67" t="s">
        <v>545</v>
      </c>
      <c r="L843" s="282" t="s">
        <v>4303</v>
      </c>
      <c r="M843" s="281" t="s">
        <v>4015</v>
      </c>
      <c r="N843" s="239" t="s">
        <v>124</v>
      </c>
      <c r="O843" s="243" t="s">
        <v>97</v>
      </c>
      <c r="P843" s="55" t="s">
        <v>97</v>
      </c>
      <c r="Q843" s="243" t="s">
        <v>4295</v>
      </c>
      <c r="R843" s="425" t="s">
        <v>4297</v>
      </c>
      <c r="S843" s="274">
        <v>43736</v>
      </c>
      <c r="T843" s="285">
        <v>44693</v>
      </c>
      <c r="U843" s="175" t="s">
        <v>66</v>
      </c>
      <c r="V843" s="197" t="s">
        <v>218</v>
      </c>
      <c r="W843" s="181"/>
      <c r="X843" s="147" t="s">
        <v>168</v>
      </c>
      <c r="Y843" s="258"/>
      <c r="Z843" s="258"/>
      <c r="AA843" s="289" t="s">
        <v>4307</v>
      </c>
      <c r="AB843" s="6">
        <v>43736</v>
      </c>
      <c r="AC843" s="6">
        <v>44705</v>
      </c>
      <c r="AD843" s="67" t="s">
        <v>70</v>
      </c>
      <c r="AE843" s="256" t="s">
        <v>4015</v>
      </c>
      <c r="AF843" s="249" t="s">
        <v>4015</v>
      </c>
      <c r="AG843" s="249" t="s">
        <v>4015</v>
      </c>
      <c r="AH843" s="249" t="s">
        <v>4015</v>
      </c>
      <c r="AI843" s="249" t="s">
        <v>4015</v>
      </c>
      <c r="AJ843" s="248" t="s">
        <v>4015</v>
      </c>
      <c r="AK843" s="257" t="s">
        <v>4015</v>
      </c>
      <c r="AL843" s="255" t="s">
        <v>4015</v>
      </c>
      <c r="AM843" s="249" t="s">
        <v>4015</v>
      </c>
      <c r="AN843" s="249" t="s">
        <v>4015</v>
      </c>
      <c r="AO843" s="249" t="s">
        <v>4015</v>
      </c>
      <c r="AP843" s="249" t="s">
        <v>4015</v>
      </c>
      <c r="AQ843" s="250" t="s">
        <v>4015</v>
      </c>
      <c r="AR843" s="247" t="s">
        <v>4015</v>
      </c>
      <c r="AS843" s="247" t="s">
        <v>4015</v>
      </c>
      <c r="AT843" s="247" t="s">
        <v>4015</v>
      </c>
      <c r="AU843" s="247" t="s">
        <v>4015</v>
      </c>
      <c r="AV843" s="247" t="s">
        <v>4015</v>
      </c>
      <c r="AW843" s="247" t="s">
        <v>4015</v>
      </c>
      <c r="AX843" s="247" t="s">
        <v>4015</v>
      </c>
      <c r="AY843" s="247" t="s">
        <v>4015</v>
      </c>
      <c r="AZ843" s="251" t="s">
        <v>4015</v>
      </c>
      <c r="BA843" s="246" t="s">
        <v>4015</v>
      </c>
      <c r="BB843" s="247" t="s">
        <v>4015</v>
      </c>
      <c r="BC843" s="245" t="s">
        <v>4015</v>
      </c>
    </row>
    <row r="844" spans="1:55" ht="172.8" hidden="1">
      <c r="A844" s="52" t="str">
        <f t="shared" ca="1" si="61"/>
        <v>Ok</v>
      </c>
      <c r="B844" s="53" t="str">
        <f t="shared" si="62"/>
        <v>Ok</v>
      </c>
      <c r="C844" s="53" t="str">
        <f t="shared" ca="1" si="63"/>
        <v>Ok</v>
      </c>
      <c r="D844" s="54">
        <f t="shared" si="64"/>
        <v>44942</v>
      </c>
      <c r="E844" s="253" t="s">
        <v>4015</v>
      </c>
      <c r="F844" s="258">
        <f>+F843+1</f>
        <v>2391</v>
      </c>
      <c r="G844" s="277" t="s">
        <v>4292</v>
      </c>
      <c r="H844" s="266" t="s">
        <v>57</v>
      </c>
      <c r="I844" s="242" t="s">
        <v>544</v>
      </c>
      <c r="J844" s="268" t="s">
        <v>73</v>
      </c>
      <c r="K844" s="67" t="s">
        <v>74</v>
      </c>
      <c r="L844" s="282" t="s">
        <v>4298</v>
      </c>
      <c r="M844" s="281" t="s">
        <v>4015</v>
      </c>
      <c r="N844" s="239" t="s">
        <v>63</v>
      </c>
      <c r="O844" s="243" t="s">
        <v>4308</v>
      </c>
      <c r="P844" s="55" t="s">
        <v>88</v>
      </c>
      <c r="Q844" s="243" t="s">
        <v>1153</v>
      </c>
      <c r="R844" s="204" t="s">
        <v>2149</v>
      </c>
      <c r="S844" s="274">
        <v>44686</v>
      </c>
      <c r="T844" s="56">
        <v>44942</v>
      </c>
      <c r="U844" s="175" t="s">
        <v>66</v>
      </c>
      <c r="V844" s="197" t="s">
        <v>218</v>
      </c>
      <c r="W844" s="181"/>
      <c r="X844" s="147" t="s">
        <v>1056</v>
      </c>
      <c r="Y844" s="258"/>
      <c r="Z844" s="258"/>
      <c r="AA844" s="289" t="s">
        <v>5132</v>
      </c>
      <c r="AB844" s="6">
        <v>44686</v>
      </c>
      <c r="AC844" s="6">
        <v>44942</v>
      </c>
      <c r="AD844" s="265" t="s">
        <v>70</v>
      </c>
      <c r="AE844" s="256" t="s">
        <v>4015</v>
      </c>
      <c r="AF844" s="249" t="s">
        <v>4015</v>
      </c>
      <c r="AG844" s="249" t="s">
        <v>4015</v>
      </c>
      <c r="AH844" s="249" t="s">
        <v>4015</v>
      </c>
      <c r="AI844" s="249" t="s">
        <v>4015</v>
      </c>
      <c r="AJ844" s="248" t="s">
        <v>4015</v>
      </c>
      <c r="AK844" s="257" t="s">
        <v>4015</v>
      </c>
      <c r="AL844" s="255" t="s">
        <v>4015</v>
      </c>
      <c r="AM844" s="249" t="s">
        <v>4015</v>
      </c>
      <c r="AN844" s="249" t="s">
        <v>4015</v>
      </c>
      <c r="AO844" s="249" t="s">
        <v>4015</v>
      </c>
      <c r="AP844" s="249" t="s">
        <v>4015</v>
      </c>
      <c r="AQ844" s="250" t="s">
        <v>4015</v>
      </c>
      <c r="AR844" s="247" t="s">
        <v>4015</v>
      </c>
      <c r="AS844" s="247" t="s">
        <v>4015</v>
      </c>
      <c r="AT844" s="247" t="s">
        <v>4015</v>
      </c>
      <c r="AU844" s="247" t="s">
        <v>4015</v>
      </c>
      <c r="AV844" s="247" t="s">
        <v>4015</v>
      </c>
      <c r="AW844" s="247" t="s">
        <v>4015</v>
      </c>
      <c r="AX844" s="247" t="s">
        <v>4015</v>
      </c>
      <c r="AY844" s="247" t="s">
        <v>4015</v>
      </c>
      <c r="AZ844" s="251" t="s">
        <v>4015</v>
      </c>
      <c r="BA844" s="246" t="s">
        <v>4015</v>
      </c>
      <c r="BB844" s="247" t="s">
        <v>4015</v>
      </c>
      <c r="BC844" s="245" t="s">
        <v>4015</v>
      </c>
    </row>
    <row r="845" spans="1:55" ht="200.25" hidden="1" customHeight="1">
      <c r="A845" s="52" t="str">
        <f t="shared" ca="1" si="61"/>
        <v>Ok</v>
      </c>
      <c r="B845" s="53" t="str">
        <f t="shared" si="62"/>
        <v>Ok</v>
      </c>
      <c r="C845" s="53" t="str">
        <f t="shared" ca="1" si="63"/>
        <v>Ok</v>
      </c>
      <c r="D845" s="54">
        <f t="shared" si="64"/>
        <v>44705</v>
      </c>
      <c r="E845" s="253" t="s">
        <v>4015</v>
      </c>
      <c r="F845" s="258">
        <f>+F844+1</f>
        <v>2392</v>
      </c>
      <c r="G845" s="277" t="s">
        <v>4293</v>
      </c>
      <c r="H845" s="266" t="s">
        <v>57</v>
      </c>
      <c r="I845" s="242" t="s">
        <v>58</v>
      </c>
      <c r="J845" s="268" t="s">
        <v>59</v>
      </c>
      <c r="K845" s="67" t="s">
        <v>162</v>
      </c>
      <c r="L845" s="282" t="s">
        <v>4305</v>
      </c>
      <c r="M845" s="281" t="s">
        <v>4015</v>
      </c>
      <c r="N845" s="239" t="s">
        <v>124</v>
      </c>
      <c r="O845" s="243" t="s">
        <v>374</v>
      </c>
      <c r="P845" s="55" t="s">
        <v>165</v>
      </c>
      <c r="Q845" s="243" t="s">
        <v>4300</v>
      </c>
      <c r="R845" s="425" t="s">
        <v>4299</v>
      </c>
      <c r="S845" s="274">
        <v>44690</v>
      </c>
      <c r="T845" s="285">
        <v>44693</v>
      </c>
      <c r="U845" s="175" t="s">
        <v>66</v>
      </c>
      <c r="V845" s="197" t="s">
        <v>218</v>
      </c>
      <c r="W845" s="181"/>
      <c r="X845" s="147" t="s">
        <v>143</v>
      </c>
      <c r="Y845" s="258"/>
      <c r="Z845" s="258"/>
      <c r="AA845" s="289" t="s">
        <v>4309</v>
      </c>
      <c r="AB845" s="6">
        <v>44690</v>
      </c>
      <c r="AC845" s="6">
        <v>44705</v>
      </c>
      <c r="AD845" s="67" t="s">
        <v>70</v>
      </c>
      <c r="AE845" s="256" t="s">
        <v>4015</v>
      </c>
      <c r="AF845" s="249" t="s">
        <v>4015</v>
      </c>
      <c r="AG845" s="249" t="s">
        <v>4015</v>
      </c>
      <c r="AH845" s="249" t="s">
        <v>4015</v>
      </c>
      <c r="AI845" s="249" t="s">
        <v>4015</v>
      </c>
      <c r="AJ845" s="248" t="s">
        <v>4015</v>
      </c>
      <c r="AK845" s="257" t="s">
        <v>4015</v>
      </c>
      <c r="AL845" s="255" t="s">
        <v>4015</v>
      </c>
      <c r="AM845" s="249" t="s">
        <v>4015</v>
      </c>
      <c r="AN845" s="249" t="s">
        <v>4015</v>
      </c>
      <c r="AO845" s="249" t="s">
        <v>4015</v>
      </c>
      <c r="AP845" s="249" t="s">
        <v>4015</v>
      </c>
      <c r="AQ845" s="250" t="s">
        <v>4015</v>
      </c>
      <c r="AR845" s="247" t="s">
        <v>4015</v>
      </c>
      <c r="AS845" s="247" t="s">
        <v>4015</v>
      </c>
      <c r="AT845" s="247" t="s">
        <v>4015</v>
      </c>
      <c r="AU845" s="247" t="s">
        <v>4015</v>
      </c>
      <c r="AV845" s="247" t="s">
        <v>4015</v>
      </c>
      <c r="AW845" s="247" t="s">
        <v>4015</v>
      </c>
      <c r="AX845" s="247" t="s">
        <v>4015</v>
      </c>
      <c r="AY845" s="247" t="s">
        <v>4015</v>
      </c>
      <c r="AZ845" s="251" t="s">
        <v>4015</v>
      </c>
      <c r="BA845" s="246" t="s">
        <v>4015</v>
      </c>
      <c r="BB845" s="247" t="s">
        <v>4015</v>
      </c>
      <c r="BC845" s="245" t="s">
        <v>4015</v>
      </c>
    </row>
    <row r="846" spans="1:55" ht="114" hidden="1" customHeight="1">
      <c r="A846" s="52" t="str">
        <f t="shared" ca="1" si="61"/>
        <v>Ok</v>
      </c>
      <c r="B846" s="53" t="str">
        <f t="shared" si="62"/>
        <v>Ok</v>
      </c>
      <c r="C846" s="53" t="str">
        <f t="shared" ca="1" si="63"/>
        <v>Ok</v>
      </c>
      <c r="D846" s="54">
        <f t="shared" si="64"/>
        <v>45558</v>
      </c>
      <c r="E846" s="253" t="s">
        <v>4015</v>
      </c>
      <c r="F846" s="258">
        <f>+F845+1</f>
        <v>2393</v>
      </c>
      <c r="G846" s="277" t="s">
        <v>4294</v>
      </c>
      <c r="H846" s="266" t="s">
        <v>57</v>
      </c>
      <c r="I846" s="242" t="s">
        <v>58</v>
      </c>
      <c r="J846" s="268" t="s">
        <v>59</v>
      </c>
      <c r="K846" s="67" t="s">
        <v>162</v>
      </c>
      <c r="L846" s="282" t="s">
        <v>4301</v>
      </c>
      <c r="M846" s="281" t="s">
        <v>4015</v>
      </c>
      <c r="N846" s="239" t="s">
        <v>63</v>
      </c>
      <c r="O846" s="243" t="s">
        <v>4296</v>
      </c>
      <c r="P846" s="55" t="s">
        <v>88</v>
      </c>
      <c r="Q846" s="243" t="s">
        <v>5235</v>
      </c>
      <c r="R846" s="204" t="s">
        <v>4302</v>
      </c>
      <c r="S846" s="274">
        <v>44686</v>
      </c>
      <c r="T846" s="56">
        <v>45558</v>
      </c>
      <c r="U846" s="58" t="s">
        <v>66</v>
      </c>
      <c r="V846" s="197" t="s">
        <v>218</v>
      </c>
      <c r="W846" s="181"/>
      <c r="X846" s="147" t="s">
        <v>365</v>
      </c>
      <c r="Y846" s="258" t="s">
        <v>80</v>
      </c>
      <c r="Z846" s="258"/>
      <c r="AA846" s="289" t="s">
        <v>7723</v>
      </c>
      <c r="AB846" s="6">
        <v>44686</v>
      </c>
      <c r="AC846" s="67">
        <v>45558</v>
      </c>
      <c r="AD846" s="67" t="s">
        <v>70</v>
      </c>
      <c r="AE846" s="256" t="s">
        <v>4015</v>
      </c>
      <c r="AF846" s="249" t="s">
        <v>4015</v>
      </c>
      <c r="AG846" s="249" t="s">
        <v>4015</v>
      </c>
      <c r="AH846" s="249" t="s">
        <v>4015</v>
      </c>
      <c r="AI846" s="249" t="s">
        <v>4015</v>
      </c>
      <c r="AJ846" s="248" t="s">
        <v>4015</v>
      </c>
      <c r="AK846" s="257" t="s">
        <v>4015</v>
      </c>
      <c r="AL846" s="255" t="s">
        <v>4015</v>
      </c>
      <c r="AM846" s="249" t="s">
        <v>4015</v>
      </c>
      <c r="AN846" s="249" t="s">
        <v>4015</v>
      </c>
      <c r="AO846" s="249" t="s">
        <v>4015</v>
      </c>
      <c r="AP846" s="249" t="s">
        <v>4015</v>
      </c>
      <c r="AQ846" s="250" t="s">
        <v>4015</v>
      </c>
      <c r="AR846" s="247" t="s">
        <v>4015</v>
      </c>
      <c r="AS846" s="247" t="s">
        <v>4015</v>
      </c>
      <c r="AT846" s="247" t="s">
        <v>4015</v>
      </c>
      <c r="AU846" s="247" t="s">
        <v>4015</v>
      </c>
      <c r="AV846" s="247" t="s">
        <v>4015</v>
      </c>
      <c r="AW846" s="247" t="s">
        <v>4015</v>
      </c>
      <c r="AX846" s="247" t="s">
        <v>4015</v>
      </c>
      <c r="AY846" s="247" t="s">
        <v>4015</v>
      </c>
      <c r="AZ846" s="251" t="s">
        <v>4015</v>
      </c>
      <c r="BA846" s="246" t="s">
        <v>4015</v>
      </c>
      <c r="BB846" s="247" t="s">
        <v>4015</v>
      </c>
      <c r="BC846" s="245" t="s">
        <v>4015</v>
      </c>
    </row>
    <row r="847" spans="1:55" ht="310.5" hidden="1" customHeight="1">
      <c r="A847" s="52" t="str">
        <f t="shared" ca="1" si="61"/>
        <v>Ok</v>
      </c>
      <c r="B847" s="53" t="str">
        <f t="shared" si="62"/>
        <v>Ok</v>
      </c>
      <c r="C847" s="53" t="str">
        <f t="shared" ca="1" si="63"/>
        <v>Ok</v>
      </c>
      <c r="D847" s="54">
        <f t="shared" si="64"/>
        <v>44705</v>
      </c>
      <c r="E847" s="253" t="s">
        <v>4015</v>
      </c>
      <c r="F847" s="258">
        <v>976</v>
      </c>
      <c r="G847" s="277" t="s">
        <v>4310</v>
      </c>
      <c r="H847" s="266" t="s">
        <v>57</v>
      </c>
      <c r="I847" s="242" t="s">
        <v>58</v>
      </c>
      <c r="J847" s="268" t="s">
        <v>59</v>
      </c>
      <c r="K847" s="67" t="s">
        <v>261</v>
      </c>
      <c r="L847" s="282" t="s">
        <v>4317</v>
      </c>
      <c r="M847" s="281" t="s">
        <v>4015</v>
      </c>
      <c r="N847" s="239" t="s">
        <v>124</v>
      </c>
      <c r="O847" s="243" t="s">
        <v>97</v>
      </c>
      <c r="P847" s="55" t="s">
        <v>97</v>
      </c>
      <c r="Q847" s="243" t="s">
        <v>4313</v>
      </c>
      <c r="R847" s="425" t="s">
        <v>4316</v>
      </c>
      <c r="S847" s="274">
        <v>43591</v>
      </c>
      <c r="T847" s="285">
        <v>43604</v>
      </c>
      <c r="U847" s="175" t="s">
        <v>66</v>
      </c>
      <c r="V847" s="197" t="s">
        <v>218</v>
      </c>
      <c r="W847" s="181"/>
      <c r="X847" s="147" t="s">
        <v>143</v>
      </c>
      <c r="Y847" s="258"/>
      <c r="Z847" s="258"/>
      <c r="AA847" s="289" t="s">
        <v>4322</v>
      </c>
      <c r="AB847" s="6">
        <v>43591</v>
      </c>
      <c r="AC847" s="6">
        <v>44705</v>
      </c>
      <c r="AD847" s="67" t="s">
        <v>70</v>
      </c>
      <c r="AE847" s="256" t="s">
        <v>4015</v>
      </c>
      <c r="AF847" s="249" t="s">
        <v>4015</v>
      </c>
      <c r="AG847" s="249" t="s">
        <v>4015</v>
      </c>
      <c r="AH847" s="249" t="s">
        <v>4015</v>
      </c>
      <c r="AI847" s="249" t="s">
        <v>4015</v>
      </c>
      <c r="AJ847" s="248" t="s">
        <v>4015</v>
      </c>
      <c r="AK847" s="257" t="s">
        <v>4015</v>
      </c>
      <c r="AL847" s="255" t="s">
        <v>4015</v>
      </c>
      <c r="AM847" s="249" t="s">
        <v>4015</v>
      </c>
      <c r="AN847" s="249" t="s">
        <v>4015</v>
      </c>
      <c r="AO847" s="249" t="s">
        <v>4015</v>
      </c>
      <c r="AP847" s="249" t="s">
        <v>4015</v>
      </c>
      <c r="AQ847" s="250" t="s">
        <v>4015</v>
      </c>
      <c r="AR847" s="247" t="s">
        <v>4015</v>
      </c>
      <c r="AS847" s="247" t="s">
        <v>4015</v>
      </c>
      <c r="AT847" s="247" t="s">
        <v>4015</v>
      </c>
      <c r="AU847" s="247" t="s">
        <v>4015</v>
      </c>
      <c r="AV847" s="247" t="s">
        <v>4015</v>
      </c>
      <c r="AW847" s="247" t="s">
        <v>4015</v>
      </c>
      <c r="AX847" s="247" t="s">
        <v>4015</v>
      </c>
      <c r="AY847" s="247" t="s">
        <v>4015</v>
      </c>
      <c r="AZ847" s="251" t="s">
        <v>4015</v>
      </c>
      <c r="BA847" s="246" t="s">
        <v>4015</v>
      </c>
      <c r="BB847" s="247" t="s">
        <v>4015</v>
      </c>
      <c r="BC847" s="245" t="s">
        <v>4015</v>
      </c>
    </row>
    <row r="848" spans="1:55" ht="28.8" hidden="1">
      <c r="A848" s="52" t="str">
        <f t="shared" ca="1" si="61"/>
        <v>Ok</v>
      </c>
      <c r="B848" s="53" t="str">
        <f t="shared" si="62"/>
        <v>Ok</v>
      </c>
      <c r="C848" s="53" t="str">
        <f t="shared" ca="1" si="63"/>
        <v>Ok</v>
      </c>
      <c r="D848" s="54">
        <f t="shared" si="64"/>
        <v>43893</v>
      </c>
      <c r="E848" s="309"/>
      <c r="F848" s="311">
        <v>1271</v>
      </c>
      <c r="G848" s="317" t="s">
        <v>2261</v>
      </c>
      <c r="H848" s="321" t="s">
        <v>57</v>
      </c>
      <c r="I848" s="322" t="s">
        <v>72</v>
      </c>
      <c r="J848" s="329" t="s">
        <v>73</v>
      </c>
      <c r="K848" s="6" t="s">
        <v>85</v>
      </c>
      <c r="L848" s="333" t="s">
        <v>2262</v>
      </c>
      <c r="M848" s="339"/>
      <c r="N848" s="239" t="s">
        <v>63</v>
      </c>
      <c r="O848" s="345" t="s">
        <v>2263</v>
      </c>
      <c r="P848" s="55" t="s">
        <v>88</v>
      </c>
      <c r="Q848" s="345" t="s">
        <v>2264</v>
      </c>
      <c r="R848" s="204" t="s">
        <v>2265</v>
      </c>
      <c r="S848" s="368">
        <v>43790</v>
      </c>
      <c r="T848" s="370">
        <v>43888</v>
      </c>
      <c r="U848" s="174" t="s">
        <v>66</v>
      </c>
      <c r="V848" s="178" t="s">
        <v>67</v>
      </c>
      <c r="W848" s="180"/>
      <c r="X848" s="146" t="s">
        <v>2266</v>
      </c>
      <c r="Y848" s="374" t="s">
        <v>80</v>
      </c>
      <c r="Z848" s="374"/>
      <c r="AA848" s="376" t="s">
        <v>2267</v>
      </c>
      <c r="AB848" s="6">
        <v>43797</v>
      </c>
      <c r="AC848" s="6">
        <v>43893</v>
      </c>
      <c r="AD848" s="6" t="s">
        <v>70</v>
      </c>
      <c r="AE848" s="383"/>
      <c r="AF848" s="353"/>
      <c r="AG848" s="353"/>
      <c r="AH848" s="385"/>
      <c r="AI848" s="353"/>
      <c r="AJ848" s="388"/>
      <c r="AK848" s="389"/>
      <c r="AL848" s="391"/>
      <c r="AM848" s="386"/>
      <c r="AN848" s="386"/>
      <c r="AO848" s="386"/>
      <c r="AP848" s="386"/>
      <c r="AQ848" s="395"/>
      <c r="AR848" s="380"/>
      <c r="AS848" s="380"/>
      <c r="AT848" s="380"/>
      <c r="AU848" s="380"/>
      <c r="AV848" s="380"/>
      <c r="AW848" s="380"/>
      <c r="AX848" s="380"/>
      <c r="AY848" s="380"/>
      <c r="AZ848" s="397"/>
      <c r="BA848" s="379"/>
      <c r="BB848" s="380"/>
      <c r="BC848" s="399"/>
    </row>
    <row r="849" spans="1:55" ht="201.6" hidden="1">
      <c r="A849" s="52" t="str">
        <f t="shared" ca="1" si="61"/>
        <v>Ok</v>
      </c>
      <c r="B849" s="53" t="str">
        <f t="shared" si="62"/>
        <v>Ok</v>
      </c>
      <c r="C849" s="53" t="str">
        <f t="shared" ca="1" si="63"/>
        <v>Ok</v>
      </c>
      <c r="D849" s="54">
        <f t="shared" si="64"/>
        <v>44705</v>
      </c>
      <c r="E849" s="253" t="s">
        <v>4015</v>
      </c>
      <c r="F849" s="258">
        <v>2397</v>
      </c>
      <c r="G849" s="277" t="s">
        <v>4312</v>
      </c>
      <c r="H849" s="266" t="s">
        <v>57</v>
      </c>
      <c r="I849" s="268" t="s">
        <v>137</v>
      </c>
      <c r="J849" s="268" t="s">
        <v>137</v>
      </c>
      <c r="K849" s="67" t="s">
        <v>188</v>
      </c>
      <c r="L849" s="282" t="s">
        <v>4318</v>
      </c>
      <c r="M849" s="281" t="s">
        <v>4015</v>
      </c>
      <c r="N849" s="239" t="s">
        <v>124</v>
      </c>
      <c r="O849" s="243" t="s">
        <v>4315</v>
      </c>
      <c r="P849" s="55" t="s">
        <v>88</v>
      </c>
      <c r="Q849" s="243" t="s">
        <v>4315</v>
      </c>
      <c r="R849" s="425" t="s">
        <v>312</v>
      </c>
      <c r="S849" s="274">
        <v>44698</v>
      </c>
      <c r="T849" s="285">
        <v>44700</v>
      </c>
      <c r="U849" s="175" t="s">
        <v>66</v>
      </c>
      <c r="V849" s="197" t="s">
        <v>218</v>
      </c>
      <c r="W849" s="181"/>
      <c r="X849" s="147" t="s">
        <v>1578</v>
      </c>
      <c r="Y849" s="258"/>
      <c r="Z849" s="258"/>
      <c r="AA849" s="289" t="s">
        <v>4323</v>
      </c>
      <c r="AB849" s="6">
        <v>44698</v>
      </c>
      <c r="AC849" s="6">
        <v>44705</v>
      </c>
      <c r="AD849" s="67" t="s">
        <v>70</v>
      </c>
      <c r="AE849" s="256" t="s">
        <v>4015</v>
      </c>
      <c r="AF849" s="249" t="s">
        <v>4015</v>
      </c>
      <c r="AG849" s="249" t="s">
        <v>4015</v>
      </c>
      <c r="AH849" s="249" t="s">
        <v>4015</v>
      </c>
      <c r="AI849" s="249" t="s">
        <v>4015</v>
      </c>
      <c r="AJ849" s="248" t="s">
        <v>4015</v>
      </c>
      <c r="AK849" s="257" t="s">
        <v>4015</v>
      </c>
      <c r="AL849" s="255" t="s">
        <v>4015</v>
      </c>
      <c r="AM849" s="249" t="s">
        <v>4015</v>
      </c>
      <c r="AN849" s="249" t="s">
        <v>4015</v>
      </c>
      <c r="AO849" s="249" t="s">
        <v>4015</v>
      </c>
      <c r="AP849" s="249" t="s">
        <v>4015</v>
      </c>
      <c r="AQ849" s="250" t="s">
        <v>4015</v>
      </c>
      <c r="AR849" s="247" t="s">
        <v>4015</v>
      </c>
      <c r="AS849" s="247" t="s">
        <v>4015</v>
      </c>
      <c r="AT849" s="247" t="s">
        <v>4015</v>
      </c>
      <c r="AU849" s="247" t="s">
        <v>4015</v>
      </c>
      <c r="AV849" s="247" t="s">
        <v>4015</v>
      </c>
      <c r="AW849" s="247" t="s">
        <v>4015</v>
      </c>
      <c r="AX849" s="247" t="s">
        <v>4015</v>
      </c>
      <c r="AY849" s="247" t="s">
        <v>4015</v>
      </c>
      <c r="AZ849" s="251" t="s">
        <v>4015</v>
      </c>
      <c r="BA849" s="246" t="s">
        <v>4015</v>
      </c>
      <c r="BB849" s="247" t="s">
        <v>4015</v>
      </c>
      <c r="BC849" s="245" t="s">
        <v>4015</v>
      </c>
    </row>
    <row r="850" spans="1:55" ht="156.75" hidden="1" customHeight="1">
      <c r="A850" s="52" t="str">
        <f t="shared" ca="1" si="61"/>
        <v>Ok</v>
      </c>
      <c r="B850" s="53" t="str">
        <f t="shared" si="62"/>
        <v>Ok</v>
      </c>
      <c r="C850" s="53" t="str">
        <f t="shared" ca="1" si="63"/>
        <v>Ok</v>
      </c>
      <c r="D850" s="54">
        <f t="shared" si="64"/>
        <v>44718</v>
      </c>
      <c r="E850" s="253" t="s">
        <v>4015</v>
      </c>
      <c r="F850" s="258">
        <v>106</v>
      </c>
      <c r="G850" s="277" t="s">
        <v>4337</v>
      </c>
      <c r="H850" s="266" t="s">
        <v>57</v>
      </c>
      <c r="I850" s="242" t="s">
        <v>4347</v>
      </c>
      <c r="J850" s="268" t="s">
        <v>73</v>
      </c>
      <c r="K850" s="67" t="s">
        <v>74</v>
      </c>
      <c r="L850" s="282" t="s">
        <v>4361</v>
      </c>
      <c r="M850" s="281" t="s">
        <v>4015</v>
      </c>
      <c r="N850" s="239" t="s">
        <v>63</v>
      </c>
      <c r="O850" s="243" t="s">
        <v>4348</v>
      </c>
      <c r="P850" s="55" t="s">
        <v>245</v>
      </c>
      <c r="Q850" s="243" t="s">
        <v>4360</v>
      </c>
      <c r="R850" s="204" t="s">
        <v>4359</v>
      </c>
      <c r="S850" s="274">
        <v>43068</v>
      </c>
      <c r="T850" s="56">
        <v>44718</v>
      </c>
      <c r="U850" s="175" t="s">
        <v>66</v>
      </c>
      <c r="V850" s="197" t="s">
        <v>218</v>
      </c>
      <c r="W850" s="181"/>
      <c r="X850" s="147" t="s">
        <v>101</v>
      </c>
      <c r="Y850" s="258"/>
      <c r="Z850" s="258"/>
      <c r="AA850" s="289" t="s">
        <v>4369</v>
      </c>
      <c r="AB850" s="6">
        <v>43068</v>
      </c>
      <c r="AC850" s="6">
        <v>44718</v>
      </c>
      <c r="AD850" s="67" t="s">
        <v>70</v>
      </c>
      <c r="AE850" s="256" t="s">
        <v>4015</v>
      </c>
      <c r="AF850" s="249" t="s">
        <v>4015</v>
      </c>
      <c r="AG850" s="249" t="s">
        <v>4015</v>
      </c>
      <c r="AH850" s="249" t="s">
        <v>4015</v>
      </c>
      <c r="AI850" s="249" t="s">
        <v>4015</v>
      </c>
      <c r="AJ850" s="248" t="s">
        <v>4015</v>
      </c>
      <c r="AK850" s="257" t="s">
        <v>4015</v>
      </c>
      <c r="AL850" s="255" t="s">
        <v>4015</v>
      </c>
      <c r="AM850" s="249" t="s">
        <v>4015</v>
      </c>
      <c r="AN850" s="249" t="s">
        <v>4015</v>
      </c>
      <c r="AO850" s="249" t="s">
        <v>4015</v>
      </c>
      <c r="AP850" s="249" t="s">
        <v>4015</v>
      </c>
      <c r="AQ850" s="250" t="s">
        <v>4015</v>
      </c>
      <c r="AR850" s="247" t="s">
        <v>4015</v>
      </c>
      <c r="AS850" s="247" t="s">
        <v>4015</v>
      </c>
      <c r="AT850" s="247" t="s">
        <v>4015</v>
      </c>
      <c r="AU850" s="247" t="s">
        <v>4015</v>
      </c>
      <c r="AV850" s="247" t="s">
        <v>4015</v>
      </c>
      <c r="AW850" s="247" t="s">
        <v>4015</v>
      </c>
      <c r="AX850" s="247" t="s">
        <v>4015</v>
      </c>
      <c r="AY850" s="247" t="s">
        <v>4015</v>
      </c>
      <c r="AZ850" s="251" t="s">
        <v>4015</v>
      </c>
      <c r="BA850" s="246" t="s">
        <v>4015</v>
      </c>
      <c r="BB850" s="247" t="s">
        <v>4015</v>
      </c>
      <c r="BC850" s="245" t="s">
        <v>4015</v>
      </c>
    </row>
    <row r="851" spans="1:55" ht="302.39999999999998" hidden="1">
      <c r="A851" s="52" t="str">
        <f t="shared" ca="1" si="61"/>
        <v>Ok</v>
      </c>
      <c r="B851" s="53" t="str">
        <f t="shared" si="62"/>
        <v>Ok</v>
      </c>
      <c r="C851" s="53" t="str">
        <f t="shared" ca="1" si="63"/>
        <v>Ok</v>
      </c>
      <c r="D851" s="54">
        <f t="shared" si="64"/>
        <v>45482</v>
      </c>
      <c r="E851" s="309"/>
      <c r="F851" s="311">
        <v>1308</v>
      </c>
      <c r="G851" s="317" t="s">
        <v>6093</v>
      </c>
      <c r="H851" s="321" t="s">
        <v>57</v>
      </c>
      <c r="I851" s="322" t="s">
        <v>83</v>
      </c>
      <c r="J851" s="329" t="s">
        <v>84</v>
      </c>
      <c r="K851" s="6" t="s">
        <v>1513</v>
      </c>
      <c r="L851" s="333" t="s">
        <v>6199</v>
      </c>
      <c r="M851" s="339"/>
      <c r="N851" s="239" t="s">
        <v>124</v>
      </c>
      <c r="O851" s="345" t="s">
        <v>97</v>
      </c>
      <c r="P851" s="55" t="s">
        <v>97</v>
      </c>
      <c r="Q851" s="345" t="s">
        <v>6140</v>
      </c>
      <c r="R851" s="425" t="s">
        <v>6139</v>
      </c>
      <c r="S851" s="368">
        <v>43818</v>
      </c>
      <c r="T851" s="56">
        <v>45482</v>
      </c>
      <c r="U851" s="174" t="s">
        <v>66</v>
      </c>
      <c r="V851" s="178" t="s">
        <v>218</v>
      </c>
      <c r="W851" s="180" t="s">
        <v>92</v>
      </c>
      <c r="X851" s="146" t="s">
        <v>365</v>
      </c>
      <c r="Y851" s="374"/>
      <c r="Z851" s="374"/>
      <c r="AA851" s="376" t="s">
        <v>7256</v>
      </c>
      <c r="AB851" s="6">
        <v>44174</v>
      </c>
      <c r="AC851" s="67">
        <v>45482</v>
      </c>
      <c r="AD851" s="67" t="s">
        <v>70</v>
      </c>
      <c r="AE851" s="383"/>
      <c r="AF851" s="353"/>
      <c r="AG851" s="353"/>
      <c r="AH851" s="385"/>
      <c r="AI851" s="353"/>
      <c r="AJ851" s="388"/>
      <c r="AK851" s="389"/>
      <c r="AL851" s="391"/>
      <c r="AM851" s="386"/>
      <c r="AN851" s="386"/>
      <c r="AO851" s="386"/>
      <c r="AP851" s="386"/>
      <c r="AQ851" s="395"/>
      <c r="AR851" s="380"/>
      <c r="AS851" s="380"/>
      <c r="AT851" s="380"/>
      <c r="AU851" s="380"/>
      <c r="AV851" s="380"/>
      <c r="AW851" s="380"/>
      <c r="AX851" s="380"/>
      <c r="AY851" s="380"/>
      <c r="AZ851" s="397"/>
      <c r="BA851" s="379"/>
      <c r="BB851" s="380"/>
      <c r="BC851" s="399"/>
    </row>
    <row r="852" spans="1:55" ht="259.2" hidden="1">
      <c r="A852" s="52" t="str">
        <f t="shared" ca="1" si="61"/>
        <v>Ok</v>
      </c>
      <c r="B852" s="53" t="str">
        <f t="shared" si="62"/>
        <v>Ok</v>
      </c>
      <c r="C852" s="53" t="str">
        <f t="shared" ca="1" si="63"/>
        <v>Ok</v>
      </c>
      <c r="D852" s="54">
        <f t="shared" si="64"/>
        <v>45404</v>
      </c>
      <c r="E852" s="253" t="s">
        <v>4015</v>
      </c>
      <c r="F852" s="258">
        <v>2400</v>
      </c>
      <c r="G852" s="277" t="s">
        <v>4339</v>
      </c>
      <c r="H852" s="266" t="s">
        <v>57</v>
      </c>
      <c r="I852" s="242" t="s">
        <v>324</v>
      </c>
      <c r="J852" s="268" t="s">
        <v>325</v>
      </c>
      <c r="K852" s="67" t="s">
        <v>74</v>
      </c>
      <c r="L852" s="282" t="s">
        <v>4367</v>
      </c>
      <c r="M852" s="281" t="s">
        <v>4015</v>
      </c>
      <c r="N852" s="239" t="s">
        <v>63</v>
      </c>
      <c r="O852" s="240" t="s">
        <v>4349</v>
      </c>
      <c r="P852" s="55" t="s">
        <v>65</v>
      </c>
      <c r="Q852" s="243" t="s">
        <v>4356</v>
      </c>
      <c r="R852" s="204" t="s">
        <v>4355</v>
      </c>
      <c r="S852" s="274">
        <v>44699</v>
      </c>
      <c r="T852" s="56">
        <v>45404</v>
      </c>
      <c r="U852" s="58" t="s">
        <v>66</v>
      </c>
      <c r="V852" s="197" t="s">
        <v>218</v>
      </c>
      <c r="W852" s="181"/>
      <c r="X852" s="147" t="s">
        <v>143</v>
      </c>
      <c r="Y852" s="258"/>
      <c r="Z852" s="258"/>
      <c r="AA852" s="438" t="s">
        <v>6844</v>
      </c>
      <c r="AB852" s="6">
        <v>44699</v>
      </c>
      <c r="AC852" s="67">
        <v>45404</v>
      </c>
      <c r="AD852" s="67" t="s">
        <v>70</v>
      </c>
      <c r="AE852" s="256" t="s">
        <v>4015</v>
      </c>
      <c r="AF852" s="249" t="s">
        <v>4015</v>
      </c>
      <c r="AG852" s="249" t="s">
        <v>4015</v>
      </c>
      <c r="AH852" s="249" t="s">
        <v>4015</v>
      </c>
      <c r="AI852" s="249" t="s">
        <v>4015</v>
      </c>
      <c r="AJ852" s="248" t="s">
        <v>4015</v>
      </c>
      <c r="AK852" s="257" t="s">
        <v>4015</v>
      </c>
      <c r="AL852" s="255" t="s">
        <v>4015</v>
      </c>
      <c r="AM852" s="249" t="s">
        <v>4015</v>
      </c>
      <c r="AN852" s="249" t="s">
        <v>4015</v>
      </c>
      <c r="AO852" s="249" t="s">
        <v>4015</v>
      </c>
      <c r="AP852" s="249" t="s">
        <v>4015</v>
      </c>
      <c r="AQ852" s="250" t="s">
        <v>4015</v>
      </c>
      <c r="AR852" s="247" t="s">
        <v>4015</v>
      </c>
      <c r="AS852" s="247" t="s">
        <v>4015</v>
      </c>
      <c r="AT852" s="247" t="s">
        <v>4015</v>
      </c>
      <c r="AU852" s="247" t="s">
        <v>4015</v>
      </c>
      <c r="AV852" s="247" t="s">
        <v>4015</v>
      </c>
      <c r="AW852" s="247" t="s">
        <v>4015</v>
      </c>
      <c r="AX852" s="247" t="s">
        <v>4015</v>
      </c>
      <c r="AY852" s="247" t="s">
        <v>4015</v>
      </c>
      <c r="AZ852" s="251" t="s">
        <v>4015</v>
      </c>
      <c r="BA852" s="246" t="s">
        <v>4015</v>
      </c>
      <c r="BB852" s="247" t="s">
        <v>4015</v>
      </c>
      <c r="BC852" s="245" t="s">
        <v>4015</v>
      </c>
    </row>
    <row r="853" spans="1:55" ht="144" hidden="1">
      <c r="A853" s="52" t="str">
        <f t="shared" ca="1" si="61"/>
        <v>Ok</v>
      </c>
      <c r="B853" s="53" t="str">
        <f t="shared" si="62"/>
        <v>Ok</v>
      </c>
      <c r="C853" s="53" t="str">
        <f t="shared" ca="1" si="63"/>
        <v>Ok</v>
      </c>
      <c r="D853" s="54">
        <f t="shared" si="64"/>
        <v>45684</v>
      </c>
      <c r="E853" s="253" t="s">
        <v>4015</v>
      </c>
      <c r="F853" s="258">
        <v>2401</v>
      </c>
      <c r="G853" s="277" t="s">
        <v>4340</v>
      </c>
      <c r="H853" s="266" t="s">
        <v>57</v>
      </c>
      <c r="I853" s="242" t="s">
        <v>560</v>
      </c>
      <c r="J853" s="268" t="s">
        <v>233</v>
      </c>
      <c r="K853" s="67" t="s">
        <v>74</v>
      </c>
      <c r="L853" s="282" t="s">
        <v>4370</v>
      </c>
      <c r="M853" s="281" t="s">
        <v>4015</v>
      </c>
      <c r="N853" s="239" t="s">
        <v>124</v>
      </c>
      <c r="O853" s="243" t="s">
        <v>3046</v>
      </c>
      <c r="P853" s="55" t="s">
        <v>88</v>
      </c>
      <c r="Q853" s="243" t="s">
        <v>889</v>
      </c>
      <c r="R853" s="425" t="s">
        <v>890</v>
      </c>
      <c r="S853" s="274">
        <v>44699</v>
      </c>
      <c r="T853" s="56">
        <v>45684</v>
      </c>
      <c r="U853" s="175" t="s">
        <v>66</v>
      </c>
      <c r="V853" s="197" t="s">
        <v>218</v>
      </c>
      <c r="W853" s="181"/>
      <c r="X853" s="147" t="s">
        <v>143</v>
      </c>
      <c r="Y853" s="258"/>
      <c r="Z853" s="258" t="s">
        <v>80</v>
      </c>
      <c r="AA853" s="289" t="s">
        <v>8432</v>
      </c>
      <c r="AB853" s="6">
        <v>44699</v>
      </c>
      <c r="AC853" s="67">
        <v>45684</v>
      </c>
      <c r="AD853" s="67" t="s">
        <v>70</v>
      </c>
      <c r="AE853" s="256" t="s">
        <v>4015</v>
      </c>
      <c r="AF853" s="249" t="s">
        <v>4015</v>
      </c>
      <c r="AG853" s="249" t="s">
        <v>4015</v>
      </c>
      <c r="AH853" s="249" t="s">
        <v>4015</v>
      </c>
      <c r="AI853" s="249" t="s">
        <v>4015</v>
      </c>
      <c r="AJ853" s="248" t="s">
        <v>4015</v>
      </c>
      <c r="AK853" s="257" t="s">
        <v>4015</v>
      </c>
      <c r="AL853" s="255" t="s">
        <v>4015</v>
      </c>
      <c r="AM853" s="249" t="s">
        <v>4015</v>
      </c>
      <c r="AN853" s="249" t="s">
        <v>4015</v>
      </c>
      <c r="AO853" s="249" t="s">
        <v>4015</v>
      </c>
      <c r="AP853" s="249" t="s">
        <v>4015</v>
      </c>
      <c r="AQ853" s="250" t="s">
        <v>4015</v>
      </c>
      <c r="AR853" s="247" t="s">
        <v>4015</v>
      </c>
      <c r="AS853" s="247" t="s">
        <v>4015</v>
      </c>
      <c r="AT853" s="247" t="s">
        <v>4015</v>
      </c>
      <c r="AU853" s="247" t="s">
        <v>4015</v>
      </c>
      <c r="AV853" s="247" t="s">
        <v>4015</v>
      </c>
      <c r="AW853" s="247" t="s">
        <v>4015</v>
      </c>
      <c r="AX853" s="247" t="s">
        <v>4015</v>
      </c>
      <c r="AY853" s="247" t="s">
        <v>4015</v>
      </c>
      <c r="AZ853" s="251" t="s">
        <v>4015</v>
      </c>
      <c r="BA853" s="246" t="s">
        <v>4015</v>
      </c>
      <c r="BB853" s="247" t="s">
        <v>4015</v>
      </c>
      <c r="BC853" s="245" t="s">
        <v>4015</v>
      </c>
    </row>
    <row r="854" spans="1:55" ht="72" hidden="1">
      <c r="A854" s="52" t="str">
        <f t="shared" ca="1" si="61"/>
        <v>Ok</v>
      </c>
      <c r="B854" s="53" t="str">
        <f t="shared" si="62"/>
        <v>Ok</v>
      </c>
      <c r="C854" s="53" t="str">
        <f t="shared" ca="1" si="63"/>
        <v>Ok</v>
      </c>
      <c r="D854" s="54">
        <f t="shared" si="64"/>
        <v>44708</v>
      </c>
      <c r="E854" s="253" t="s">
        <v>4015</v>
      </c>
      <c r="F854" s="258">
        <v>2402</v>
      </c>
      <c r="G854" s="277" t="s">
        <v>4368</v>
      </c>
      <c r="H854" s="266" t="s">
        <v>57</v>
      </c>
      <c r="I854" s="242" t="s">
        <v>58</v>
      </c>
      <c r="J854" s="268" t="s">
        <v>59</v>
      </c>
      <c r="K854" s="67" t="s">
        <v>261</v>
      </c>
      <c r="L854" s="282" t="s">
        <v>4371</v>
      </c>
      <c r="M854" s="281" t="s">
        <v>4015</v>
      </c>
      <c r="N854" s="239" t="s">
        <v>63</v>
      </c>
      <c r="O854" s="243" t="s">
        <v>4350</v>
      </c>
      <c r="P854" s="55" t="s">
        <v>165</v>
      </c>
      <c r="Q854" s="243" t="s">
        <v>5236</v>
      </c>
      <c r="R854" s="204" t="s">
        <v>4357</v>
      </c>
      <c r="S854" s="274">
        <v>44699</v>
      </c>
      <c r="T854" s="56">
        <v>44718</v>
      </c>
      <c r="U854" s="175" t="s">
        <v>66</v>
      </c>
      <c r="V854" s="197" t="s">
        <v>218</v>
      </c>
      <c r="W854" s="181"/>
      <c r="X854" s="147" t="s">
        <v>79</v>
      </c>
      <c r="Y854" s="258"/>
      <c r="Z854" s="258"/>
      <c r="AA854" s="289" t="s">
        <v>4381</v>
      </c>
      <c r="AB854" s="6">
        <v>44699</v>
      </c>
      <c r="AC854" s="6">
        <v>44708</v>
      </c>
      <c r="AD854" s="67" t="s">
        <v>70</v>
      </c>
      <c r="AE854" s="256" t="s">
        <v>4015</v>
      </c>
      <c r="AF854" s="249" t="s">
        <v>4015</v>
      </c>
      <c r="AG854" s="249" t="s">
        <v>4015</v>
      </c>
      <c r="AH854" s="249" t="s">
        <v>4015</v>
      </c>
      <c r="AI854" s="249" t="s">
        <v>4015</v>
      </c>
      <c r="AJ854" s="248" t="s">
        <v>4015</v>
      </c>
      <c r="AK854" s="257" t="s">
        <v>4015</v>
      </c>
      <c r="AL854" s="255" t="s">
        <v>4015</v>
      </c>
      <c r="AM854" s="249" t="s">
        <v>4015</v>
      </c>
      <c r="AN854" s="249" t="s">
        <v>4015</v>
      </c>
      <c r="AO854" s="249" t="s">
        <v>4015</v>
      </c>
      <c r="AP854" s="249" t="s">
        <v>4015</v>
      </c>
      <c r="AQ854" s="250" t="s">
        <v>4015</v>
      </c>
      <c r="AR854" s="247" t="s">
        <v>4015</v>
      </c>
      <c r="AS854" s="247" t="s">
        <v>4015</v>
      </c>
      <c r="AT854" s="247" t="s">
        <v>4015</v>
      </c>
      <c r="AU854" s="247" t="s">
        <v>4015</v>
      </c>
      <c r="AV854" s="247" t="s">
        <v>4015</v>
      </c>
      <c r="AW854" s="247" t="s">
        <v>4015</v>
      </c>
      <c r="AX854" s="247" t="s">
        <v>4015</v>
      </c>
      <c r="AY854" s="247" t="s">
        <v>4015</v>
      </c>
      <c r="AZ854" s="251" t="s">
        <v>4015</v>
      </c>
      <c r="BA854" s="246" t="s">
        <v>4015</v>
      </c>
      <c r="BB854" s="247" t="s">
        <v>4015</v>
      </c>
      <c r="BC854" s="245" t="s">
        <v>4015</v>
      </c>
    </row>
    <row r="855" spans="1:55" ht="144" hidden="1">
      <c r="A855" s="52" t="str">
        <f t="shared" ca="1" si="61"/>
        <v>Ok</v>
      </c>
      <c r="B855" s="53" t="str">
        <f t="shared" si="62"/>
        <v>Ok</v>
      </c>
      <c r="C855" s="53" t="str">
        <f t="shared" ca="1" si="63"/>
        <v>Ok</v>
      </c>
      <c r="D855" s="54">
        <f t="shared" si="64"/>
        <v>45320</v>
      </c>
      <c r="E855" s="253" t="s">
        <v>4015</v>
      </c>
      <c r="F855" s="258">
        <v>2403</v>
      </c>
      <c r="G855" s="277" t="s">
        <v>4341</v>
      </c>
      <c r="H855" s="266" t="s">
        <v>57</v>
      </c>
      <c r="I855" s="242" t="s">
        <v>182</v>
      </c>
      <c r="J855" s="268" t="s">
        <v>183</v>
      </c>
      <c r="K855" s="67" t="s">
        <v>105</v>
      </c>
      <c r="L855" s="282" t="s">
        <v>4358</v>
      </c>
      <c r="M855" s="281" t="s">
        <v>4015</v>
      </c>
      <c r="N855" s="239" t="s">
        <v>124</v>
      </c>
      <c r="O855" s="243" t="s">
        <v>3423</v>
      </c>
      <c r="P855" s="55" t="s">
        <v>88</v>
      </c>
      <c r="Q855" s="243" t="s">
        <v>6370</v>
      </c>
      <c r="R855" s="425" t="s">
        <v>6224</v>
      </c>
      <c r="S855" s="274">
        <v>44699</v>
      </c>
      <c r="T855" s="56">
        <v>45320</v>
      </c>
      <c r="U855" s="58" t="s">
        <v>66</v>
      </c>
      <c r="V855" s="197" t="s">
        <v>218</v>
      </c>
      <c r="W855" s="181"/>
      <c r="X855" s="147" t="s">
        <v>168</v>
      </c>
      <c r="Y855" s="258"/>
      <c r="Z855" s="258"/>
      <c r="AA855" s="289" t="s">
        <v>6379</v>
      </c>
      <c r="AB855" s="6">
        <v>44699</v>
      </c>
      <c r="AC855" s="6">
        <v>45320</v>
      </c>
      <c r="AD855" s="283" t="s">
        <v>70</v>
      </c>
      <c r="AE855" s="256" t="s">
        <v>4015</v>
      </c>
      <c r="AF855" s="249" t="s">
        <v>4015</v>
      </c>
      <c r="AG855" s="249" t="s">
        <v>4015</v>
      </c>
      <c r="AH855" s="249" t="s">
        <v>4015</v>
      </c>
      <c r="AI855" s="249" t="s">
        <v>4015</v>
      </c>
      <c r="AJ855" s="248" t="s">
        <v>4015</v>
      </c>
      <c r="AK855" s="257" t="s">
        <v>4015</v>
      </c>
      <c r="AL855" s="255" t="s">
        <v>4015</v>
      </c>
      <c r="AM855" s="249" t="s">
        <v>4015</v>
      </c>
      <c r="AN855" s="249" t="s">
        <v>4015</v>
      </c>
      <c r="AO855" s="249" t="s">
        <v>4015</v>
      </c>
      <c r="AP855" s="249" t="s">
        <v>4015</v>
      </c>
      <c r="AQ855" s="250" t="s">
        <v>4015</v>
      </c>
      <c r="AR855" s="247" t="s">
        <v>4015</v>
      </c>
      <c r="AS855" s="247" t="s">
        <v>4015</v>
      </c>
      <c r="AT855" s="247" t="s">
        <v>4015</v>
      </c>
      <c r="AU855" s="247" t="s">
        <v>4015</v>
      </c>
      <c r="AV855" s="247" t="s">
        <v>4015</v>
      </c>
      <c r="AW855" s="247" t="s">
        <v>4015</v>
      </c>
      <c r="AX855" s="247" t="s">
        <v>4015</v>
      </c>
      <c r="AY855" s="247" t="s">
        <v>4015</v>
      </c>
      <c r="AZ855" s="251" t="s">
        <v>4015</v>
      </c>
      <c r="BA855" s="246" t="s">
        <v>4015</v>
      </c>
      <c r="BB855" s="247" t="s">
        <v>4015</v>
      </c>
      <c r="BC855" s="245" t="s">
        <v>4015</v>
      </c>
    </row>
    <row r="856" spans="1:55" ht="172.8" hidden="1">
      <c r="A856" s="52" t="str">
        <f t="shared" ca="1" si="61"/>
        <v>Ok</v>
      </c>
      <c r="B856" s="53" t="str">
        <f t="shared" si="62"/>
        <v>Ok</v>
      </c>
      <c r="C856" s="53" t="str">
        <f t="shared" ca="1" si="63"/>
        <v>Ok</v>
      </c>
      <c r="D856" s="54">
        <f t="shared" si="64"/>
        <v>45236</v>
      </c>
      <c r="E856" s="253" t="s">
        <v>4015</v>
      </c>
      <c r="F856" s="258">
        <v>2404</v>
      </c>
      <c r="G856" s="277" t="s">
        <v>4342</v>
      </c>
      <c r="H856" s="266" t="s">
        <v>57</v>
      </c>
      <c r="I856" s="242" t="s">
        <v>58</v>
      </c>
      <c r="J856" s="268" t="s">
        <v>59</v>
      </c>
      <c r="K856" s="67" t="s">
        <v>188</v>
      </c>
      <c r="L856" s="282" t="s">
        <v>4372</v>
      </c>
      <c r="M856" s="281" t="s">
        <v>4015</v>
      </c>
      <c r="N856" s="239" t="s">
        <v>63</v>
      </c>
      <c r="O856" s="243" t="s">
        <v>4351</v>
      </c>
      <c r="P856" s="55" t="s">
        <v>88</v>
      </c>
      <c r="Q856" s="243" t="s">
        <v>4360</v>
      </c>
      <c r="R856" s="204" t="s">
        <v>4359</v>
      </c>
      <c r="S856" s="274">
        <v>44700</v>
      </c>
      <c r="T856" s="56">
        <v>45236</v>
      </c>
      <c r="U856" s="175" t="s">
        <v>66</v>
      </c>
      <c r="V856" s="197" t="s">
        <v>218</v>
      </c>
      <c r="W856" s="181"/>
      <c r="X856" s="147" t="s">
        <v>101</v>
      </c>
      <c r="Y856" s="258"/>
      <c r="Z856" s="258"/>
      <c r="AA856" s="289" t="s">
        <v>6060</v>
      </c>
      <c r="AB856" s="6">
        <v>44700</v>
      </c>
      <c r="AC856" s="6">
        <v>45236</v>
      </c>
      <c r="AD856" s="283" t="s">
        <v>70</v>
      </c>
      <c r="AE856" s="256" t="s">
        <v>4015</v>
      </c>
      <c r="AF856" s="249" t="s">
        <v>4015</v>
      </c>
      <c r="AG856" s="249" t="s">
        <v>4015</v>
      </c>
      <c r="AH856" s="249" t="s">
        <v>4015</v>
      </c>
      <c r="AI856" s="249" t="s">
        <v>4015</v>
      </c>
      <c r="AJ856" s="248" t="s">
        <v>4015</v>
      </c>
      <c r="AK856" s="257" t="s">
        <v>4015</v>
      </c>
      <c r="AL856" s="255" t="s">
        <v>4015</v>
      </c>
      <c r="AM856" s="249" t="s">
        <v>4015</v>
      </c>
      <c r="AN856" s="249" t="s">
        <v>4015</v>
      </c>
      <c r="AO856" s="249" t="s">
        <v>4015</v>
      </c>
      <c r="AP856" s="249" t="s">
        <v>4015</v>
      </c>
      <c r="AQ856" s="250" t="s">
        <v>4015</v>
      </c>
      <c r="AR856" s="247" t="s">
        <v>4015</v>
      </c>
      <c r="AS856" s="247" t="s">
        <v>4015</v>
      </c>
      <c r="AT856" s="247" t="s">
        <v>4015</v>
      </c>
      <c r="AU856" s="247" t="s">
        <v>4015</v>
      </c>
      <c r="AV856" s="247" t="s">
        <v>4015</v>
      </c>
      <c r="AW856" s="247" t="s">
        <v>4015</v>
      </c>
      <c r="AX856" s="247" t="s">
        <v>4015</v>
      </c>
      <c r="AY856" s="247" t="s">
        <v>4015</v>
      </c>
      <c r="AZ856" s="251" t="s">
        <v>4015</v>
      </c>
      <c r="BA856" s="246" t="s">
        <v>4015</v>
      </c>
      <c r="BB856" s="247" t="s">
        <v>4015</v>
      </c>
      <c r="BC856" s="245" t="s">
        <v>4015</v>
      </c>
    </row>
    <row r="857" spans="1:55" ht="100.8" hidden="1">
      <c r="A857" s="52" t="str">
        <f t="shared" ca="1" si="61"/>
        <v>Ok</v>
      </c>
      <c r="B857" s="53" t="str">
        <f t="shared" si="62"/>
        <v>Ok</v>
      </c>
      <c r="C857" s="53" t="str">
        <f t="shared" ca="1" si="63"/>
        <v>Ok</v>
      </c>
      <c r="D857" s="54">
        <f t="shared" si="64"/>
        <v>44718</v>
      </c>
      <c r="E857" s="253" t="s">
        <v>4015</v>
      </c>
      <c r="F857" s="258">
        <v>2405</v>
      </c>
      <c r="G857" s="277" t="s">
        <v>4343</v>
      </c>
      <c r="H857" s="266" t="s">
        <v>57</v>
      </c>
      <c r="I857" s="242" t="s">
        <v>58</v>
      </c>
      <c r="J857" s="268" t="s">
        <v>59</v>
      </c>
      <c r="K857" s="67" t="s">
        <v>74</v>
      </c>
      <c r="L857" s="282" t="s">
        <v>4362</v>
      </c>
      <c r="M857" s="281" t="s">
        <v>4015</v>
      </c>
      <c r="N857" s="239" t="s">
        <v>63</v>
      </c>
      <c r="O857" s="243" t="s">
        <v>4351</v>
      </c>
      <c r="P857" s="55" t="s">
        <v>88</v>
      </c>
      <c r="Q857" s="243" t="s">
        <v>4360</v>
      </c>
      <c r="R857" s="425" t="s">
        <v>4359</v>
      </c>
      <c r="S857" s="274">
        <v>44700</v>
      </c>
      <c r="T857" s="56">
        <v>44718</v>
      </c>
      <c r="U857" s="175" t="s">
        <v>66</v>
      </c>
      <c r="V857" s="197" t="s">
        <v>218</v>
      </c>
      <c r="W857" s="181"/>
      <c r="X857" s="147" t="s">
        <v>101</v>
      </c>
      <c r="Y857" s="258"/>
      <c r="Z857" s="258"/>
      <c r="AA857" s="289" t="s">
        <v>4373</v>
      </c>
      <c r="AB857" s="6">
        <v>44700</v>
      </c>
      <c r="AC857" s="6">
        <v>44718</v>
      </c>
      <c r="AD857" s="67" t="s">
        <v>70</v>
      </c>
      <c r="AE857" s="256" t="s">
        <v>4015</v>
      </c>
      <c r="AF857" s="249" t="s">
        <v>4015</v>
      </c>
      <c r="AG857" s="249" t="s">
        <v>4015</v>
      </c>
      <c r="AH857" s="249" t="s">
        <v>4015</v>
      </c>
      <c r="AI857" s="249" t="s">
        <v>4015</v>
      </c>
      <c r="AJ857" s="248" t="s">
        <v>4015</v>
      </c>
      <c r="AK857" s="257" t="s">
        <v>4015</v>
      </c>
      <c r="AL857" s="255" t="s">
        <v>4015</v>
      </c>
      <c r="AM857" s="249" t="s">
        <v>4015</v>
      </c>
      <c r="AN857" s="249" t="s">
        <v>4015</v>
      </c>
      <c r="AO857" s="249" t="s">
        <v>4015</v>
      </c>
      <c r="AP857" s="249" t="s">
        <v>4015</v>
      </c>
      <c r="AQ857" s="250" t="s">
        <v>4015</v>
      </c>
      <c r="AR857" s="247" t="s">
        <v>4015</v>
      </c>
      <c r="AS857" s="247" t="s">
        <v>4015</v>
      </c>
      <c r="AT857" s="247" t="s">
        <v>4015</v>
      </c>
      <c r="AU857" s="247" t="s">
        <v>4015</v>
      </c>
      <c r="AV857" s="247" t="s">
        <v>4015</v>
      </c>
      <c r="AW857" s="247" t="s">
        <v>4015</v>
      </c>
      <c r="AX857" s="247" t="s">
        <v>4015</v>
      </c>
      <c r="AY857" s="247" t="s">
        <v>4015</v>
      </c>
      <c r="AZ857" s="251" t="s">
        <v>4015</v>
      </c>
      <c r="BA857" s="246" t="s">
        <v>4015</v>
      </c>
      <c r="BB857" s="247" t="s">
        <v>4015</v>
      </c>
      <c r="BC857" s="245" t="s">
        <v>4015</v>
      </c>
    </row>
    <row r="858" spans="1:55" ht="100.8" hidden="1">
      <c r="A858" s="52" t="str">
        <f t="shared" ca="1" si="61"/>
        <v>Ok</v>
      </c>
      <c r="B858" s="53" t="str">
        <f t="shared" si="62"/>
        <v>Ok</v>
      </c>
      <c r="C858" s="53" t="str">
        <f t="shared" ca="1" si="63"/>
        <v>Ok</v>
      </c>
      <c r="D858" s="54">
        <f t="shared" si="64"/>
        <v>44718</v>
      </c>
      <c r="E858" s="253" t="s">
        <v>4015</v>
      </c>
      <c r="F858" s="258">
        <v>2406</v>
      </c>
      <c r="G858" s="277" t="s">
        <v>4344</v>
      </c>
      <c r="H858" s="266" t="s">
        <v>57</v>
      </c>
      <c r="I858" s="242" t="s">
        <v>58</v>
      </c>
      <c r="J858" s="268" t="s">
        <v>59</v>
      </c>
      <c r="K858" s="67" t="s">
        <v>74</v>
      </c>
      <c r="L858" s="282" t="s">
        <v>4375</v>
      </c>
      <c r="M858" s="281" t="s">
        <v>4015</v>
      </c>
      <c r="N858" s="239" t="s">
        <v>124</v>
      </c>
      <c r="O858" s="243" t="s">
        <v>4351</v>
      </c>
      <c r="P858" s="55" t="s">
        <v>88</v>
      </c>
      <c r="Q858" s="243" t="s">
        <v>4360</v>
      </c>
      <c r="R858" s="204" t="s">
        <v>4359</v>
      </c>
      <c r="S858" s="274">
        <v>44700</v>
      </c>
      <c r="T858" s="56">
        <v>44718</v>
      </c>
      <c r="U858" s="175" t="s">
        <v>66</v>
      </c>
      <c r="V858" s="197" t="s">
        <v>218</v>
      </c>
      <c r="W858" s="181"/>
      <c r="X858" s="147" t="s">
        <v>101</v>
      </c>
      <c r="Y858" s="258"/>
      <c r="Z858" s="258"/>
      <c r="AA858" s="289" t="s">
        <v>4374</v>
      </c>
      <c r="AB858" s="6">
        <v>44700</v>
      </c>
      <c r="AC858" s="6">
        <v>44718</v>
      </c>
      <c r="AD858" s="67" t="s">
        <v>70</v>
      </c>
      <c r="AE858" s="256" t="s">
        <v>4015</v>
      </c>
      <c r="AF858" s="249" t="s">
        <v>4015</v>
      </c>
      <c r="AG858" s="249" t="s">
        <v>4015</v>
      </c>
      <c r="AH858" s="249" t="s">
        <v>4015</v>
      </c>
      <c r="AI858" s="249" t="s">
        <v>4015</v>
      </c>
      <c r="AJ858" s="248" t="s">
        <v>4015</v>
      </c>
      <c r="AK858" s="257" t="s">
        <v>4015</v>
      </c>
      <c r="AL858" s="255" t="s">
        <v>4015</v>
      </c>
      <c r="AM858" s="249" t="s">
        <v>4015</v>
      </c>
      <c r="AN858" s="249" t="s">
        <v>4015</v>
      </c>
      <c r="AO858" s="249" t="s">
        <v>4015</v>
      </c>
      <c r="AP858" s="249" t="s">
        <v>4015</v>
      </c>
      <c r="AQ858" s="250" t="s">
        <v>4015</v>
      </c>
      <c r="AR858" s="247" t="s">
        <v>4015</v>
      </c>
      <c r="AS858" s="247" t="s">
        <v>4015</v>
      </c>
      <c r="AT858" s="247" t="s">
        <v>4015</v>
      </c>
      <c r="AU858" s="247" t="s">
        <v>4015</v>
      </c>
      <c r="AV858" s="247" t="s">
        <v>4015</v>
      </c>
      <c r="AW858" s="247" t="s">
        <v>4015</v>
      </c>
      <c r="AX858" s="247" t="s">
        <v>4015</v>
      </c>
      <c r="AY858" s="247" t="s">
        <v>4015</v>
      </c>
      <c r="AZ858" s="251" t="s">
        <v>4015</v>
      </c>
      <c r="BA858" s="246" t="s">
        <v>4015</v>
      </c>
      <c r="BB858" s="247" t="s">
        <v>4015</v>
      </c>
      <c r="BC858" s="245" t="s">
        <v>4015</v>
      </c>
    </row>
    <row r="859" spans="1:55" ht="172.8" hidden="1">
      <c r="A859" s="52" t="str">
        <f t="shared" ca="1" si="61"/>
        <v>Ok</v>
      </c>
      <c r="B859" s="53" t="str">
        <f t="shared" si="62"/>
        <v>Ok</v>
      </c>
      <c r="C859" s="53" t="str">
        <f t="shared" ca="1" si="63"/>
        <v>Ok</v>
      </c>
      <c r="D859" s="54">
        <f t="shared" si="64"/>
        <v>45707</v>
      </c>
      <c r="E859" s="253" t="s">
        <v>4015</v>
      </c>
      <c r="F859" s="258">
        <v>2407</v>
      </c>
      <c r="G859" s="277" t="s">
        <v>4413</v>
      </c>
      <c r="H859" s="266" t="s">
        <v>57</v>
      </c>
      <c r="I859" s="242" t="s">
        <v>58</v>
      </c>
      <c r="J859" s="268" t="s">
        <v>59</v>
      </c>
      <c r="K859" s="67" t="s">
        <v>74</v>
      </c>
      <c r="L859" s="282" t="s">
        <v>4377</v>
      </c>
      <c r="M859" s="281" t="s">
        <v>4015</v>
      </c>
      <c r="N859" s="239" t="s">
        <v>63</v>
      </c>
      <c r="O859" s="243" t="s">
        <v>4352</v>
      </c>
      <c r="P859" s="55" t="s">
        <v>88</v>
      </c>
      <c r="Q859" s="243" t="s">
        <v>6037</v>
      </c>
      <c r="R859" s="204" t="s">
        <v>6038</v>
      </c>
      <c r="S859" s="274">
        <v>44701</v>
      </c>
      <c r="T859" s="56">
        <v>45707</v>
      </c>
      <c r="U859" s="175" t="s">
        <v>66</v>
      </c>
      <c r="V859" s="197" t="s">
        <v>218</v>
      </c>
      <c r="W859" s="181"/>
      <c r="X859" s="147" t="s">
        <v>101</v>
      </c>
      <c r="Y859" s="258"/>
      <c r="Z859" s="258"/>
      <c r="AA859" s="289" t="s">
        <v>8633</v>
      </c>
      <c r="AB859" s="6">
        <v>44701</v>
      </c>
      <c r="AC859" s="6">
        <v>45707</v>
      </c>
      <c r="AD859" s="294" t="s">
        <v>70</v>
      </c>
      <c r="AE859" s="256" t="s">
        <v>4015</v>
      </c>
      <c r="AF859" s="249" t="s">
        <v>4015</v>
      </c>
      <c r="AG859" s="249" t="s">
        <v>4015</v>
      </c>
      <c r="AH859" s="249" t="s">
        <v>4015</v>
      </c>
      <c r="AI859" s="249" t="s">
        <v>4015</v>
      </c>
      <c r="AJ859" s="248" t="s">
        <v>4015</v>
      </c>
      <c r="AK859" s="257" t="s">
        <v>4015</v>
      </c>
      <c r="AL859" s="255" t="s">
        <v>4015</v>
      </c>
      <c r="AM859" s="249" t="s">
        <v>4015</v>
      </c>
      <c r="AN859" s="249" t="s">
        <v>4015</v>
      </c>
      <c r="AO859" s="249" t="s">
        <v>4015</v>
      </c>
      <c r="AP859" s="249" t="s">
        <v>4015</v>
      </c>
      <c r="AQ859" s="250" t="s">
        <v>4015</v>
      </c>
      <c r="AR859" s="247" t="s">
        <v>4015</v>
      </c>
      <c r="AS859" s="247" t="s">
        <v>4015</v>
      </c>
      <c r="AT859" s="247" t="s">
        <v>4015</v>
      </c>
      <c r="AU859" s="247" t="s">
        <v>4015</v>
      </c>
      <c r="AV859" s="247" t="s">
        <v>4015</v>
      </c>
      <c r="AW859" s="247" t="s">
        <v>4015</v>
      </c>
      <c r="AX859" s="247" t="s">
        <v>4015</v>
      </c>
      <c r="AY859" s="247" t="s">
        <v>4015</v>
      </c>
      <c r="AZ859" s="251" t="s">
        <v>4015</v>
      </c>
      <c r="BA859" s="246" t="s">
        <v>4015</v>
      </c>
      <c r="BB859" s="247" t="s">
        <v>4015</v>
      </c>
      <c r="BC859" s="245" t="s">
        <v>4015</v>
      </c>
    </row>
    <row r="860" spans="1:55" ht="57.6" hidden="1">
      <c r="A860" s="52" t="str">
        <f t="shared" ca="1" si="61"/>
        <v>Ok</v>
      </c>
      <c r="B860" s="53" t="str">
        <f t="shared" si="62"/>
        <v>Ok</v>
      </c>
      <c r="C860" s="53" t="str">
        <f t="shared" ca="1" si="63"/>
        <v>Ok</v>
      </c>
      <c r="D860" s="54">
        <f t="shared" si="64"/>
        <v>43851</v>
      </c>
      <c r="E860" s="309"/>
      <c r="F860" s="311">
        <v>1260</v>
      </c>
      <c r="G860" s="317" t="s">
        <v>2242</v>
      </c>
      <c r="H860" s="321" t="s">
        <v>57</v>
      </c>
      <c r="I860" s="322" t="s">
        <v>83</v>
      </c>
      <c r="J860" s="329" t="s">
        <v>84</v>
      </c>
      <c r="K860" s="6" t="s">
        <v>74</v>
      </c>
      <c r="L860" s="333" t="s">
        <v>2243</v>
      </c>
      <c r="M860" s="339"/>
      <c r="N860" s="239" t="s">
        <v>63</v>
      </c>
      <c r="O860" s="345" t="s">
        <v>103</v>
      </c>
      <c r="P860" s="55" t="s">
        <v>65</v>
      </c>
      <c r="Q860" s="345" t="s">
        <v>408</v>
      </c>
      <c r="R860" s="204" t="s">
        <v>2244</v>
      </c>
      <c r="S860" s="368">
        <v>43784</v>
      </c>
      <c r="T860" s="370">
        <v>43846</v>
      </c>
      <c r="U860" s="174" t="s">
        <v>66</v>
      </c>
      <c r="V860" s="178" t="s">
        <v>91</v>
      </c>
      <c r="W860" s="180" t="s">
        <v>92</v>
      </c>
      <c r="X860" s="146" t="s">
        <v>143</v>
      </c>
      <c r="Y860" s="374" t="s">
        <v>80</v>
      </c>
      <c r="Z860" s="374"/>
      <c r="AA860" s="376" t="s">
        <v>2245</v>
      </c>
      <c r="AB860" s="6">
        <v>43788</v>
      </c>
      <c r="AC860" s="6">
        <v>43851</v>
      </c>
      <c r="AD860" s="6" t="s">
        <v>70</v>
      </c>
      <c r="AE860" s="383"/>
      <c r="AF860" s="353"/>
      <c r="AG860" s="353"/>
      <c r="AH860" s="385"/>
      <c r="AI860" s="353"/>
      <c r="AJ860" s="388"/>
      <c r="AK860" s="389"/>
      <c r="AL860" s="391"/>
      <c r="AM860" s="386"/>
      <c r="AN860" s="386"/>
      <c r="AO860" s="386"/>
      <c r="AP860" s="386"/>
      <c r="AQ860" s="395"/>
      <c r="AR860" s="380"/>
      <c r="AS860" s="380"/>
      <c r="AT860" s="380"/>
      <c r="AU860" s="380"/>
      <c r="AV860" s="380"/>
      <c r="AW860" s="380"/>
      <c r="AX860" s="380"/>
      <c r="AY860" s="380"/>
      <c r="AZ860" s="397"/>
      <c r="BA860" s="379"/>
      <c r="BB860" s="380"/>
      <c r="BC860" s="399"/>
    </row>
    <row r="861" spans="1:55" ht="100.8" hidden="1">
      <c r="A861" s="52" t="str">
        <f t="shared" ca="1" si="61"/>
        <v>Ok</v>
      </c>
      <c r="B861" s="53" t="str">
        <f t="shared" si="62"/>
        <v>Ok</v>
      </c>
      <c r="C861" s="53" t="str">
        <f t="shared" ca="1" si="63"/>
        <v>Ok</v>
      </c>
      <c r="D861" s="54">
        <f t="shared" si="64"/>
        <v>44826</v>
      </c>
      <c r="E861" s="253" t="s">
        <v>4015</v>
      </c>
      <c r="F861" s="258">
        <v>2409</v>
      </c>
      <c r="G861" s="277" t="s">
        <v>4346</v>
      </c>
      <c r="H861" s="266" t="s">
        <v>57</v>
      </c>
      <c r="I861" s="242" t="s">
        <v>58</v>
      </c>
      <c r="J861" s="268" t="s">
        <v>59</v>
      </c>
      <c r="K861" s="67" t="s">
        <v>74</v>
      </c>
      <c r="L861" s="282" t="s">
        <v>4565</v>
      </c>
      <c r="M861" s="281" t="s">
        <v>4015</v>
      </c>
      <c r="N861" s="239" t="s">
        <v>63</v>
      </c>
      <c r="O861" s="25" t="s">
        <v>3162</v>
      </c>
      <c r="P861" s="55" t="s">
        <v>88</v>
      </c>
      <c r="Q861" s="243" t="s">
        <v>3163</v>
      </c>
      <c r="R861" s="425" t="s">
        <v>3164</v>
      </c>
      <c r="S861" s="274">
        <v>44704</v>
      </c>
      <c r="T861" s="56">
        <v>44826</v>
      </c>
      <c r="U861" s="58" t="s">
        <v>100</v>
      </c>
      <c r="V861" s="197" t="s">
        <v>218</v>
      </c>
      <c r="W861" s="181"/>
      <c r="X861" s="147" t="s">
        <v>101</v>
      </c>
      <c r="Y861" s="258"/>
      <c r="Z861" s="258"/>
      <c r="AA861" s="289" t="s">
        <v>4689</v>
      </c>
      <c r="AB861" s="6">
        <v>44704</v>
      </c>
      <c r="AC861" s="6">
        <v>44826</v>
      </c>
      <c r="AD861" s="67" t="s">
        <v>70</v>
      </c>
      <c r="AE861" s="256" t="s">
        <v>4015</v>
      </c>
      <c r="AF861" s="249" t="s">
        <v>4015</v>
      </c>
      <c r="AG861" s="249" t="s">
        <v>4015</v>
      </c>
      <c r="AH861" s="249" t="s">
        <v>4015</v>
      </c>
      <c r="AI861" s="249" t="s">
        <v>4015</v>
      </c>
      <c r="AJ861" s="248" t="s">
        <v>4015</v>
      </c>
      <c r="AK861" s="257" t="s">
        <v>4015</v>
      </c>
      <c r="AL861" s="255" t="s">
        <v>4015</v>
      </c>
      <c r="AM861" s="249" t="s">
        <v>4015</v>
      </c>
      <c r="AN861" s="249" t="s">
        <v>4015</v>
      </c>
      <c r="AO861" s="249" t="s">
        <v>4015</v>
      </c>
      <c r="AP861" s="249" t="s">
        <v>4015</v>
      </c>
      <c r="AQ861" s="250" t="s">
        <v>4015</v>
      </c>
      <c r="AR861" s="247" t="s">
        <v>4015</v>
      </c>
      <c r="AS861" s="247" t="s">
        <v>4015</v>
      </c>
      <c r="AT861" s="247" t="s">
        <v>4015</v>
      </c>
      <c r="AU861" s="247" t="s">
        <v>4015</v>
      </c>
      <c r="AV861" s="247" t="s">
        <v>4015</v>
      </c>
      <c r="AW861" s="247" t="s">
        <v>4015</v>
      </c>
      <c r="AX861" s="247" t="s">
        <v>4015</v>
      </c>
      <c r="AY861" s="247" t="s">
        <v>4015</v>
      </c>
      <c r="AZ861" s="251" t="s">
        <v>4015</v>
      </c>
      <c r="BA861" s="246" t="s">
        <v>4015</v>
      </c>
      <c r="BB861" s="247" t="s">
        <v>4015</v>
      </c>
      <c r="BC861" s="245" t="s">
        <v>4015</v>
      </c>
    </row>
    <row r="862" spans="1:55" ht="72" hidden="1">
      <c r="A862" s="52" t="str">
        <f t="shared" ca="1" si="61"/>
        <v>Ok</v>
      </c>
      <c r="B862" s="53" t="str">
        <f t="shared" si="62"/>
        <v>Ok</v>
      </c>
      <c r="C862" s="53" t="str">
        <f t="shared" ca="1" si="63"/>
        <v>Ok</v>
      </c>
      <c r="D862" s="54">
        <f t="shared" si="64"/>
        <v>44718</v>
      </c>
      <c r="F862" s="258">
        <v>1562</v>
      </c>
      <c r="G862" s="291" t="s">
        <v>4382</v>
      </c>
      <c r="H862" s="266" t="s">
        <v>57</v>
      </c>
      <c r="I862" s="242" t="s">
        <v>663</v>
      </c>
      <c r="J862" s="268" t="s">
        <v>122</v>
      </c>
      <c r="K862" s="67" t="s">
        <v>261</v>
      </c>
      <c r="L862" s="282" t="s">
        <v>4390</v>
      </c>
      <c r="M862" s="281" t="s">
        <v>4015</v>
      </c>
      <c r="N862" s="239" t="s">
        <v>124</v>
      </c>
      <c r="O862" s="55" t="s">
        <v>97</v>
      </c>
      <c r="P862" s="55" t="s">
        <v>97</v>
      </c>
      <c r="Q862" s="243" t="s">
        <v>4387</v>
      </c>
      <c r="R862" s="204" t="s">
        <v>666</v>
      </c>
      <c r="S862" s="274">
        <v>43986</v>
      </c>
      <c r="T862" s="56">
        <v>44718</v>
      </c>
      <c r="U862" s="175" t="s">
        <v>66</v>
      </c>
      <c r="V862" s="197" t="s">
        <v>218</v>
      </c>
      <c r="W862" s="181"/>
      <c r="X862" s="147" t="s">
        <v>79</v>
      </c>
      <c r="Y862" s="258"/>
      <c r="Z862" s="258"/>
      <c r="AA862" s="289" t="s">
        <v>4401</v>
      </c>
      <c r="AB862" s="6">
        <v>43986</v>
      </c>
      <c r="AC862" s="6">
        <v>44718</v>
      </c>
      <c r="AD862" s="234" t="s">
        <v>70</v>
      </c>
      <c r="AE862" s="256" t="s">
        <v>4015</v>
      </c>
      <c r="AF862" s="249" t="s">
        <v>4015</v>
      </c>
      <c r="AG862" s="249" t="s">
        <v>4015</v>
      </c>
      <c r="AH862" s="249" t="s">
        <v>4015</v>
      </c>
      <c r="AI862" s="249" t="s">
        <v>4015</v>
      </c>
      <c r="AJ862" s="248" t="s">
        <v>4015</v>
      </c>
      <c r="AK862" s="257" t="s">
        <v>4015</v>
      </c>
      <c r="AL862" s="255" t="s">
        <v>4015</v>
      </c>
      <c r="AM862" s="249" t="s">
        <v>4015</v>
      </c>
      <c r="AN862" s="249" t="s">
        <v>4015</v>
      </c>
      <c r="AO862" s="249" t="s">
        <v>4015</v>
      </c>
      <c r="AP862" s="249" t="s">
        <v>4015</v>
      </c>
      <c r="AQ862" s="250" t="s">
        <v>4015</v>
      </c>
      <c r="AR862" s="247" t="s">
        <v>4015</v>
      </c>
      <c r="AS862" s="247" t="s">
        <v>4015</v>
      </c>
      <c r="AT862" s="247" t="s">
        <v>4015</v>
      </c>
      <c r="AU862" s="247" t="s">
        <v>4015</v>
      </c>
      <c r="AV862" s="247" t="s">
        <v>4015</v>
      </c>
      <c r="AW862" s="247" t="s">
        <v>4015</v>
      </c>
      <c r="AX862" s="247" t="s">
        <v>4015</v>
      </c>
      <c r="AY862" s="247" t="s">
        <v>4015</v>
      </c>
      <c r="AZ862" s="251" t="s">
        <v>4015</v>
      </c>
      <c r="BA862" s="246" t="s">
        <v>4015</v>
      </c>
      <c r="BB862" s="247" t="s">
        <v>4015</v>
      </c>
      <c r="BC862" s="245" t="s">
        <v>4015</v>
      </c>
    </row>
    <row r="863" spans="1:55" ht="28.8" hidden="1">
      <c r="A863" s="52" t="str">
        <f t="shared" ca="1" si="61"/>
        <v>Ok</v>
      </c>
      <c r="B863" s="53" t="str">
        <f t="shared" si="62"/>
        <v>Ok</v>
      </c>
      <c r="C863" s="53" t="str">
        <f t="shared" ca="1" si="63"/>
        <v>Ok</v>
      </c>
      <c r="D863" s="54">
        <f t="shared" si="64"/>
        <v>43811</v>
      </c>
      <c r="E863" s="309"/>
      <c r="F863" s="311">
        <v>1142</v>
      </c>
      <c r="G863" s="315" t="s">
        <v>174</v>
      </c>
      <c r="H863" s="321" t="s">
        <v>57</v>
      </c>
      <c r="I863" s="322" t="s">
        <v>58</v>
      </c>
      <c r="J863" s="329" t="s">
        <v>59</v>
      </c>
      <c r="K863" s="6" t="s">
        <v>105</v>
      </c>
      <c r="L863" s="333" t="s">
        <v>175</v>
      </c>
      <c r="M863" s="339"/>
      <c r="N863" s="239" t="s">
        <v>63</v>
      </c>
      <c r="O863" s="25" t="s">
        <v>176</v>
      </c>
      <c r="P863" s="55" t="s">
        <v>177</v>
      </c>
      <c r="Q863" s="345" t="s">
        <v>178</v>
      </c>
      <c r="R863" s="425" t="s">
        <v>179</v>
      </c>
      <c r="S863" s="368">
        <v>42986</v>
      </c>
      <c r="T863" s="56">
        <v>43811</v>
      </c>
      <c r="U863" s="174" t="s">
        <v>66</v>
      </c>
      <c r="V863" s="178" t="s">
        <v>67</v>
      </c>
      <c r="W863" s="180"/>
      <c r="X863" s="146" t="s">
        <v>180</v>
      </c>
      <c r="Y863" s="374"/>
      <c r="Z863" s="374"/>
      <c r="AA863" s="376"/>
      <c r="AB863" s="6">
        <v>42986</v>
      </c>
      <c r="AC863" s="6">
        <v>43811</v>
      </c>
      <c r="AD863" s="379" t="s">
        <v>70</v>
      </c>
      <c r="AE863" s="383"/>
      <c r="AF863" s="353"/>
      <c r="AG863" s="353"/>
      <c r="AH863" s="385"/>
      <c r="AI863" s="353"/>
      <c r="AJ863" s="388"/>
      <c r="AK863" s="389"/>
      <c r="AL863" s="391"/>
      <c r="AM863" s="386"/>
      <c r="AN863" s="386"/>
      <c r="AO863" s="386"/>
      <c r="AP863" s="386"/>
      <c r="AQ863" s="395"/>
      <c r="AR863" s="380"/>
      <c r="AS863" s="380"/>
      <c r="AT863" s="380"/>
      <c r="AU863" s="380"/>
      <c r="AV863" s="380"/>
      <c r="AW863" s="380"/>
      <c r="AX863" s="380"/>
      <c r="AY863" s="380"/>
      <c r="AZ863" s="397"/>
      <c r="BA863" s="379"/>
      <c r="BB863" s="380"/>
      <c r="BC863" s="399"/>
    </row>
    <row r="864" spans="1:55" ht="100.8" hidden="1">
      <c r="A864" s="52" t="str">
        <f t="shared" ca="1" si="61"/>
        <v>Ok</v>
      </c>
      <c r="B864" s="53" t="str">
        <f t="shared" si="62"/>
        <v>Ok</v>
      </c>
      <c r="C864" s="53" t="str">
        <f t="shared" ca="1" si="63"/>
        <v>Ok</v>
      </c>
      <c r="D864" s="54">
        <f t="shared" si="64"/>
        <v>44809</v>
      </c>
      <c r="F864" s="258">
        <v>2410</v>
      </c>
      <c r="G864" s="241" t="s">
        <v>4384</v>
      </c>
      <c r="H864" s="266" t="s">
        <v>57</v>
      </c>
      <c r="I864" s="242" t="s">
        <v>58</v>
      </c>
      <c r="J864" s="268" t="s">
        <v>59</v>
      </c>
      <c r="K864" s="67" t="s">
        <v>545</v>
      </c>
      <c r="L864" s="282" t="s">
        <v>4393</v>
      </c>
      <c r="M864" s="281" t="s">
        <v>4015</v>
      </c>
      <c r="N864" s="239" t="s">
        <v>124</v>
      </c>
      <c r="O864" s="25" t="s">
        <v>97</v>
      </c>
      <c r="P864" s="55" t="s">
        <v>97</v>
      </c>
      <c r="Q864" s="243" t="s">
        <v>3982</v>
      </c>
      <c r="R864" s="204" t="s">
        <v>3983</v>
      </c>
      <c r="S864" s="274">
        <v>44706</v>
      </c>
      <c r="T864" s="56">
        <v>44809</v>
      </c>
      <c r="U864" s="175" t="s">
        <v>66</v>
      </c>
      <c r="V864" s="197" t="s">
        <v>218</v>
      </c>
      <c r="W864" s="181"/>
      <c r="X864" s="147" t="s">
        <v>751</v>
      </c>
      <c r="Y864" s="258"/>
      <c r="Z864" s="258"/>
      <c r="AA864" s="289" t="s">
        <v>4631</v>
      </c>
      <c r="AB864" s="6">
        <v>44706</v>
      </c>
      <c r="AC864" s="6">
        <v>44809</v>
      </c>
      <c r="AD864" s="234" t="s">
        <v>70</v>
      </c>
      <c r="AE864" s="256" t="s">
        <v>4015</v>
      </c>
      <c r="AF864" s="249" t="s">
        <v>4015</v>
      </c>
      <c r="AG864" s="249" t="s">
        <v>4015</v>
      </c>
      <c r="AH864" s="249" t="s">
        <v>4015</v>
      </c>
      <c r="AI864" s="249" t="s">
        <v>4015</v>
      </c>
      <c r="AJ864" s="248" t="s">
        <v>4015</v>
      </c>
      <c r="AK864" s="257" t="s">
        <v>4015</v>
      </c>
      <c r="AL864" s="255" t="s">
        <v>4015</v>
      </c>
      <c r="AM864" s="249" t="s">
        <v>4015</v>
      </c>
      <c r="AN864" s="249" t="s">
        <v>4015</v>
      </c>
      <c r="AO864" s="249" t="s">
        <v>4015</v>
      </c>
      <c r="AP864" s="249" t="s">
        <v>4015</v>
      </c>
      <c r="AQ864" s="250" t="s">
        <v>4015</v>
      </c>
      <c r="AR864" s="247" t="s">
        <v>4015</v>
      </c>
      <c r="AS864" s="247" t="s">
        <v>4015</v>
      </c>
      <c r="AT864" s="247" t="s">
        <v>4015</v>
      </c>
      <c r="AU864" s="247" t="s">
        <v>4015</v>
      </c>
      <c r="AV864" s="247" t="s">
        <v>4015</v>
      </c>
      <c r="AW864" s="247" t="s">
        <v>4015</v>
      </c>
      <c r="AX864" s="247" t="s">
        <v>4015</v>
      </c>
      <c r="AY864" s="247" t="s">
        <v>4015</v>
      </c>
      <c r="AZ864" s="251" t="s">
        <v>4015</v>
      </c>
      <c r="BA864" s="246" t="s">
        <v>4015</v>
      </c>
      <c r="BB864" s="247" t="s">
        <v>4015</v>
      </c>
      <c r="BC864" s="245" t="s">
        <v>4015</v>
      </c>
    </row>
    <row r="865" spans="1:55" ht="72" hidden="1">
      <c r="A865" s="52" t="str">
        <f t="shared" ca="1" si="61"/>
        <v>Ok</v>
      </c>
      <c r="B865" s="53" t="str">
        <f t="shared" si="62"/>
        <v>Ok</v>
      </c>
      <c r="C865" s="53" t="str">
        <f t="shared" ca="1" si="63"/>
        <v>Ok</v>
      </c>
      <c r="D865" s="54">
        <f t="shared" si="64"/>
        <v>44761</v>
      </c>
      <c r="E865" s="253" t="s">
        <v>4015</v>
      </c>
      <c r="F865" s="258">
        <v>2411</v>
      </c>
      <c r="G865" s="241" t="s">
        <v>4394</v>
      </c>
      <c r="H865" s="266" t="s">
        <v>57</v>
      </c>
      <c r="I865" s="242" t="s">
        <v>58</v>
      </c>
      <c r="J865" s="268" t="s">
        <v>59</v>
      </c>
      <c r="K865" s="67" t="s">
        <v>105</v>
      </c>
      <c r="L865" s="282" t="s">
        <v>4395</v>
      </c>
      <c r="M865" s="281" t="s">
        <v>4015</v>
      </c>
      <c r="N865" s="239" t="s">
        <v>63</v>
      </c>
      <c r="O865" s="25" t="s">
        <v>97</v>
      </c>
      <c r="P865" s="55" t="s">
        <v>97</v>
      </c>
      <c r="Q865" s="243" t="s">
        <v>4385</v>
      </c>
      <c r="R865" s="425" t="s">
        <v>4396</v>
      </c>
      <c r="S865" s="274">
        <v>44707</v>
      </c>
      <c r="T865" s="285">
        <v>44761</v>
      </c>
      <c r="U865" s="175" t="s">
        <v>66</v>
      </c>
      <c r="V865" s="197" t="s">
        <v>218</v>
      </c>
      <c r="W865" s="181"/>
      <c r="X865" s="147" t="s">
        <v>79</v>
      </c>
      <c r="Y865" s="258"/>
      <c r="Z865" s="258"/>
      <c r="AA865" s="289" t="s">
        <v>4508</v>
      </c>
      <c r="AB865" s="6">
        <v>44707</v>
      </c>
      <c r="AC865" s="6">
        <v>44761</v>
      </c>
      <c r="AD865" s="67" t="s">
        <v>70</v>
      </c>
      <c r="AE865" s="256" t="s">
        <v>4015</v>
      </c>
      <c r="AF865" s="249" t="s">
        <v>4015</v>
      </c>
      <c r="AG865" s="249" t="s">
        <v>4015</v>
      </c>
      <c r="AH865" s="249" t="s">
        <v>4015</v>
      </c>
      <c r="AI865" s="249" t="s">
        <v>4015</v>
      </c>
      <c r="AJ865" s="248" t="s">
        <v>4015</v>
      </c>
      <c r="AK865" s="257" t="s">
        <v>4015</v>
      </c>
      <c r="AL865" s="255" t="s">
        <v>4015</v>
      </c>
      <c r="AM865" s="249" t="s">
        <v>4015</v>
      </c>
      <c r="AN865" s="249" t="s">
        <v>4015</v>
      </c>
      <c r="AO865" s="249" t="s">
        <v>4015</v>
      </c>
      <c r="AP865" s="249" t="s">
        <v>4015</v>
      </c>
      <c r="AQ865" s="250" t="s">
        <v>4015</v>
      </c>
      <c r="AR865" s="247" t="s">
        <v>4015</v>
      </c>
      <c r="AS865" s="247" t="s">
        <v>4015</v>
      </c>
      <c r="AT865" s="247" t="s">
        <v>4015</v>
      </c>
      <c r="AU865" s="247" t="s">
        <v>4015</v>
      </c>
      <c r="AV865" s="247" t="s">
        <v>4015</v>
      </c>
      <c r="AW865" s="247" t="s">
        <v>4015</v>
      </c>
      <c r="AX865" s="247" t="s">
        <v>4015</v>
      </c>
      <c r="AY865" s="247" t="s">
        <v>4015</v>
      </c>
      <c r="AZ865" s="251" t="s">
        <v>4015</v>
      </c>
      <c r="BA865" s="246" t="s">
        <v>4015</v>
      </c>
      <c r="BB865" s="247" t="s">
        <v>4015</v>
      </c>
      <c r="BC865" s="245" t="s">
        <v>4015</v>
      </c>
    </row>
    <row r="866" spans="1:55" ht="43.2" hidden="1">
      <c r="A866" s="52" t="str">
        <f t="shared" ca="1" si="61"/>
        <v>Ok</v>
      </c>
      <c r="B866" s="53" t="str">
        <f t="shared" si="62"/>
        <v>Ok</v>
      </c>
      <c r="C866" s="53" t="str">
        <f t="shared" ca="1" si="63"/>
        <v>Ok</v>
      </c>
      <c r="D866" s="54">
        <f t="shared" si="64"/>
        <v>44746</v>
      </c>
      <c r="F866" s="258">
        <v>2412</v>
      </c>
      <c r="G866" s="241" t="s">
        <v>4386</v>
      </c>
      <c r="H866" s="266" t="s">
        <v>57</v>
      </c>
      <c r="I866" s="242" t="s">
        <v>58</v>
      </c>
      <c r="J866" s="268" t="s">
        <v>59</v>
      </c>
      <c r="K866" s="67" t="s">
        <v>545</v>
      </c>
      <c r="L866" s="282" t="s">
        <v>4398</v>
      </c>
      <c r="M866" s="281" t="s">
        <v>4015</v>
      </c>
      <c r="N866" s="239" t="s">
        <v>124</v>
      </c>
      <c r="O866" s="25" t="s">
        <v>97</v>
      </c>
      <c r="P866" s="55" t="s">
        <v>97</v>
      </c>
      <c r="Q866" s="243" t="s">
        <v>4389</v>
      </c>
      <c r="R866" s="204" t="s">
        <v>4397</v>
      </c>
      <c r="S866" s="274">
        <v>44711</v>
      </c>
      <c r="T866" s="285">
        <v>44742</v>
      </c>
      <c r="U866" s="175" t="s">
        <v>66</v>
      </c>
      <c r="V866" s="197" t="s">
        <v>218</v>
      </c>
      <c r="W866" s="181"/>
      <c r="X866" s="147" t="s">
        <v>365</v>
      </c>
      <c r="Y866" s="258"/>
      <c r="Z866" s="258"/>
      <c r="AA866" s="289" t="s">
        <v>4452</v>
      </c>
      <c r="AB866" s="6">
        <v>44711</v>
      </c>
      <c r="AC866" s="6">
        <v>44746</v>
      </c>
      <c r="AD866" s="67" t="s">
        <v>70</v>
      </c>
      <c r="AE866" s="256" t="s">
        <v>4015</v>
      </c>
      <c r="AF866" s="249" t="s">
        <v>4015</v>
      </c>
      <c r="AG866" s="249" t="s">
        <v>4015</v>
      </c>
      <c r="AH866" s="249" t="s">
        <v>4015</v>
      </c>
      <c r="AI866" s="249" t="s">
        <v>4015</v>
      </c>
      <c r="AJ866" s="248" t="s">
        <v>4015</v>
      </c>
      <c r="AK866" s="257" t="s">
        <v>4015</v>
      </c>
      <c r="AL866" s="255" t="s">
        <v>4015</v>
      </c>
      <c r="AM866" s="249" t="s">
        <v>4015</v>
      </c>
      <c r="AN866" s="249" t="s">
        <v>4015</v>
      </c>
      <c r="AO866" s="249" t="s">
        <v>4015</v>
      </c>
      <c r="AP866" s="249" t="s">
        <v>4015</v>
      </c>
      <c r="AQ866" s="250" t="s">
        <v>4015</v>
      </c>
      <c r="AR866" s="247" t="s">
        <v>4015</v>
      </c>
      <c r="AS866" s="247" t="s">
        <v>4015</v>
      </c>
      <c r="AT866" s="247" t="s">
        <v>4015</v>
      </c>
      <c r="AU866" s="247" t="s">
        <v>4015</v>
      </c>
      <c r="AV866" s="247" t="s">
        <v>4015</v>
      </c>
      <c r="AW866" s="247" t="s">
        <v>4015</v>
      </c>
      <c r="AX866" s="247" t="s">
        <v>4015</v>
      </c>
      <c r="AY866" s="247" t="s">
        <v>4015</v>
      </c>
      <c r="AZ866" s="251" t="s">
        <v>4015</v>
      </c>
      <c r="BA866" s="246" t="s">
        <v>4015</v>
      </c>
      <c r="BB866" s="247" t="s">
        <v>4015</v>
      </c>
      <c r="BC866" s="245" t="s">
        <v>4015</v>
      </c>
    </row>
    <row r="867" spans="1:55" ht="43.2" hidden="1">
      <c r="A867" s="52" t="str">
        <f t="shared" ca="1" si="61"/>
        <v>Ok</v>
      </c>
      <c r="B867" s="53" t="str">
        <f t="shared" si="62"/>
        <v>Ok</v>
      </c>
      <c r="C867" s="53" t="str">
        <f t="shared" ca="1" si="63"/>
        <v>Ok</v>
      </c>
      <c r="D867" s="54">
        <f t="shared" si="64"/>
        <v>44942</v>
      </c>
      <c r="E867" s="253" t="s">
        <v>4015</v>
      </c>
      <c r="F867" s="258">
        <v>2415</v>
      </c>
      <c r="G867" s="241" t="s">
        <v>4406</v>
      </c>
      <c r="H867" s="266" t="s">
        <v>57</v>
      </c>
      <c r="I867" s="242" t="s">
        <v>58</v>
      </c>
      <c r="J867" s="268" t="s">
        <v>59</v>
      </c>
      <c r="K867" s="67" t="s">
        <v>210</v>
      </c>
      <c r="L867" s="282" t="s">
        <v>4408</v>
      </c>
      <c r="M867" s="281" t="s">
        <v>4015</v>
      </c>
      <c r="N867" s="239" t="s">
        <v>63</v>
      </c>
      <c r="O867" s="25" t="s">
        <v>5053</v>
      </c>
      <c r="P867" s="55" t="s">
        <v>65</v>
      </c>
      <c r="Q867" s="243" t="s">
        <v>4410</v>
      </c>
      <c r="R867" s="425" t="s">
        <v>5052</v>
      </c>
      <c r="S867" s="274">
        <v>44718</v>
      </c>
      <c r="T867" s="56">
        <v>44942</v>
      </c>
      <c r="U867" s="175" t="s">
        <v>66</v>
      </c>
      <c r="V867" s="197" t="s">
        <v>218</v>
      </c>
      <c r="W867" s="181"/>
      <c r="X867" s="147" t="s">
        <v>101</v>
      </c>
      <c r="Y867" s="258"/>
      <c r="Z867" s="258"/>
      <c r="AA867" s="289" t="s">
        <v>5127</v>
      </c>
      <c r="AB867" s="6">
        <v>44718</v>
      </c>
      <c r="AC867" s="6">
        <v>44942</v>
      </c>
      <c r="AD867" s="234" t="s">
        <v>70</v>
      </c>
      <c r="AE867" s="256" t="s">
        <v>4015</v>
      </c>
      <c r="AF867" s="249" t="s">
        <v>4015</v>
      </c>
      <c r="AG867" s="249" t="s">
        <v>4015</v>
      </c>
      <c r="AH867" s="249" t="s">
        <v>4015</v>
      </c>
      <c r="AI867" s="249" t="s">
        <v>4015</v>
      </c>
      <c r="AJ867" s="248" t="s">
        <v>4015</v>
      </c>
      <c r="AK867" s="257" t="s">
        <v>4015</v>
      </c>
      <c r="AL867" s="255" t="s">
        <v>4015</v>
      </c>
      <c r="AM867" s="249" t="s">
        <v>4015</v>
      </c>
      <c r="AN867" s="249" t="s">
        <v>4015</v>
      </c>
      <c r="AO867" s="249" t="s">
        <v>4015</v>
      </c>
      <c r="AP867" s="249" t="s">
        <v>4015</v>
      </c>
      <c r="AQ867" s="250" t="s">
        <v>4015</v>
      </c>
      <c r="AR867" s="247" t="s">
        <v>4015</v>
      </c>
      <c r="AS867" s="247" t="s">
        <v>4015</v>
      </c>
      <c r="AT867" s="247" t="s">
        <v>4015</v>
      </c>
      <c r="AU867" s="247" t="s">
        <v>4015</v>
      </c>
      <c r="AV867" s="247" t="s">
        <v>4015</v>
      </c>
      <c r="AW867" s="247" t="s">
        <v>4015</v>
      </c>
      <c r="AX867" s="247" t="s">
        <v>4015</v>
      </c>
      <c r="AY867" s="247" t="s">
        <v>4015</v>
      </c>
      <c r="AZ867" s="251" t="s">
        <v>4015</v>
      </c>
      <c r="BA867" s="246" t="s">
        <v>4015</v>
      </c>
      <c r="BB867" s="247" t="s">
        <v>4015</v>
      </c>
      <c r="BC867" s="245" t="s">
        <v>4015</v>
      </c>
    </row>
    <row r="868" spans="1:55" ht="28.8" hidden="1">
      <c r="A868" s="52" t="str">
        <f t="shared" ca="1" si="61"/>
        <v>Ok</v>
      </c>
      <c r="B868" s="53" t="str">
        <f t="shared" si="62"/>
        <v>Ok</v>
      </c>
      <c r="C868" s="53" t="str">
        <f t="shared" ca="1" si="63"/>
        <v>Ok</v>
      </c>
      <c r="D868" s="54">
        <f t="shared" si="64"/>
        <v>43811</v>
      </c>
      <c r="E868" s="309"/>
      <c r="F868" s="311">
        <v>1233</v>
      </c>
      <c r="G868" s="314" t="s">
        <v>2195</v>
      </c>
      <c r="H868" s="321" t="s">
        <v>57</v>
      </c>
      <c r="I868" s="322" t="s">
        <v>83</v>
      </c>
      <c r="J868" s="329" t="s">
        <v>84</v>
      </c>
      <c r="K868" s="6" t="s">
        <v>210</v>
      </c>
      <c r="L868" s="333" t="s">
        <v>2196</v>
      </c>
      <c r="M868" s="339"/>
      <c r="N868" s="239" t="s">
        <v>124</v>
      </c>
      <c r="O868" s="25" t="s">
        <v>1430</v>
      </c>
      <c r="P868" s="55" t="s">
        <v>65</v>
      </c>
      <c r="Q868" s="345" t="s">
        <v>2197</v>
      </c>
      <c r="R868" s="204" t="s">
        <v>2198</v>
      </c>
      <c r="S868" s="368">
        <v>43767</v>
      </c>
      <c r="T868" s="370">
        <v>43804</v>
      </c>
      <c r="U868" s="174" t="s">
        <v>66</v>
      </c>
      <c r="V868" s="178" t="s">
        <v>91</v>
      </c>
      <c r="W868" s="180" t="s">
        <v>92</v>
      </c>
      <c r="X868" s="146" t="s">
        <v>143</v>
      </c>
      <c r="Y868" s="374"/>
      <c r="Z868" s="374"/>
      <c r="AA868" s="376" t="s">
        <v>2199</v>
      </c>
      <c r="AB868" s="6">
        <v>43774</v>
      </c>
      <c r="AC868" s="6">
        <v>43811</v>
      </c>
      <c r="AD868" s="6" t="s">
        <v>70</v>
      </c>
      <c r="AE868" s="383"/>
      <c r="AF868" s="353"/>
      <c r="AG868" s="353"/>
      <c r="AH868" s="385"/>
      <c r="AI868" s="353"/>
      <c r="AJ868" s="388"/>
      <c r="AK868" s="389"/>
      <c r="AL868" s="391"/>
      <c r="AM868" s="386"/>
      <c r="AN868" s="386"/>
      <c r="AO868" s="386"/>
      <c r="AP868" s="386"/>
      <c r="AQ868" s="395"/>
      <c r="AR868" s="380"/>
      <c r="AS868" s="380"/>
      <c r="AT868" s="380"/>
      <c r="AU868" s="380"/>
      <c r="AV868" s="380"/>
      <c r="AW868" s="380"/>
      <c r="AX868" s="380"/>
      <c r="AY868" s="380"/>
      <c r="AZ868" s="397"/>
      <c r="BA868" s="379"/>
      <c r="BB868" s="380"/>
      <c r="BC868" s="399"/>
    </row>
    <row r="869" spans="1:55" ht="115.2" hidden="1">
      <c r="A869" s="52" t="str">
        <f t="shared" ca="1" si="61"/>
        <v>Ok</v>
      </c>
      <c r="B869" s="53" t="str">
        <f t="shared" si="62"/>
        <v>Ok</v>
      </c>
      <c r="C869" s="53" t="str">
        <f t="shared" ca="1" si="63"/>
        <v>Ok</v>
      </c>
      <c r="D869" s="54">
        <f t="shared" si="64"/>
        <v>44935</v>
      </c>
      <c r="E869" s="253" t="s">
        <v>4015</v>
      </c>
      <c r="F869" s="258">
        <v>2420</v>
      </c>
      <c r="G869" s="241" t="s">
        <v>4415</v>
      </c>
      <c r="H869" s="266" t="s">
        <v>57</v>
      </c>
      <c r="I869" s="242" t="s">
        <v>83</v>
      </c>
      <c r="J869" s="268" t="s">
        <v>84</v>
      </c>
      <c r="K869" s="67" t="s">
        <v>210</v>
      </c>
      <c r="L869" s="282" t="s">
        <v>4424</v>
      </c>
      <c r="M869" s="281" t="s">
        <v>4015</v>
      </c>
      <c r="N869" s="239" t="s">
        <v>124</v>
      </c>
      <c r="O869" s="25" t="s">
        <v>4515</v>
      </c>
      <c r="P869" s="55" t="s">
        <v>165</v>
      </c>
      <c r="Q869" s="243" t="s">
        <v>4423</v>
      </c>
      <c r="R869" s="425" t="s">
        <v>4422</v>
      </c>
      <c r="S869" s="274">
        <v>44720</v>
      </c>
      <c r="T869" s="56">
        <v>44935</v>
      </c>
      <c r="U869" s="175" t="s">
        <v>66</v>
      </c>
      <c r="V869" s="197" t="s">
        <v>218</v>
      </c>
      <c r="W869" s="181"/>
      <c r="X869" s="147" t="s">
        <v>156</v>
      </c>
      <c r="Y869" s="258"/>
      <c r="Z869" s="258"/>
      <c r="AA869" s="289" t="s">
        <v>5106</v>
      </c>
      <c r="AB869" s="6">
        <v>44720</v>
      </c>
      <c r="AC869" s="6">
        <v>44935</v>
      </c>
      <c r="AD869" s="234" t="s">
        <v>70</v>
      </c>
      <c r="AE869" s="256" t="s">
        <v>4015</v>
      </c>
      <c r="AF869" s="249" t="s">
        <v>4015</v>
      </c>
      <c r="AG869" s="249" t="s">
        <v>4015</v>
      </c>
      <c r="AH869" s="249" t="s">
        <v>4015</v>
      </c>
      <c r="AI869" s="249" t="s">
        <v>4015</v>
      </c>
      <c r="AJ869" s="248" t="s">
        <v>4015</v>
      </c>
      <c r="AK869" s="257" t="s">
        <v>4015</v>
      </c>
      <c r="AL869" s="255" t="s">
        <v>4015</v>
      </c>
      <c r="AM869" s="249" t="s">
        <v>4015</v>
      </c>
      <c r="AN869" s="249" t="s">
        <v>4015</v>
      </c>
      <c r="AO869" s="249" t="s">
        <v>4015</v>
      </c>
      <c r="AP869" s="249" t="s">
        <v>4015</v>
      </c>
      <c r="AQ869" s="250" t="s">
        <v>4015</v>
      </c>
      <c r="AR869" s="247" t="s">
        <v>4015</v>
      </c>
      <c r="AS869" s="247" t="s">
        <v>4015</v>
      </c>
      <c r="AT869" s="247" t="s">
        <v>4015</v>
      </c>
      <c r="AU869" s="247" t="s">
        <v>4015</v>
      </c>
      <c r="AV869" s="247" t="s">
        <v>4015</v>
      </c>
      <c r="AW869" s="247" t="s">
        <v>4015</v>
      </c>
      <c r="AX869" s="247" t="s">
        <v>4015</v>
      </c>
      <c r="AY869" s="247" t="s">
        <v>4015</v>
      </c>
      <c r="AZ869" s="251" t="s">
        <v>4015</v>
      </c>
      <c r="BA869" s="246" t="s">
        <v>4015</v>
      </c>
      <c r="BB869" s="247" t="s">
        <v>4015</v>
      </c>
      <c r="BC869" s="245" t="s">
        <v>4015</v>
      </c>
    </row>
    <row r="870" spans="1:55" ht="172.8" hidden="1">
      <c r="A870" s="52" t="str">
        <f t="shared" ca="1" si="61"/>
        <v>Ok</v>
      </c>
      <c r="B870" s="53" t="str">
        <f t="shared" si="62"/>
        <v>Ok</v>
      </c>
      <c r="C870" s="53" t="str">
        <f t="shared" ca="1" si="63"/>
        <v>Ok</v>
      </c>
      <c r="D870" s="54">
        <f t="shared" si="64"/>
        <v>44732</v>
      </c>
      <c r="E870" s="253" t="s">
        <v>4015</v>
      </c>
      <c r="F870" s="258">
        <v>2421</v>
      </c>
      <c r="G870" s="241" t="s">
        <v>4416</v>
      </c>
      <c r="H870" s="266" t="s">
        <v>57</v>
      </c>
      <c r="I870" s="242" t="s">
        <v>58</v>
      </c>
      <c r="J870" s="268" t="s">
        <v>59</v>
      </c>
      <c r="K870" s="67" t="s">
        <v>74</v>
      </c>
      <c r="L870" s="282" t="s">
        <v>4426</v>
      </c>
      <c r="M870" s="281" t="s">
        <v>4015</v>
      </c>
      <c r="N870" s="239" t="s">
        <v>124</v>
      </c>
      <c r="O870" s="25" t="s">
        <v>4419</v>
      </c>
      <c r="P870" s="55" t="s">
        <v>177</v>
      </c>
      <c r="Q870" s="243" t="s">
        <v>4419</v>
      </c>
      <c r="R870" s="204" t="s">
        <v>4425</v>
      </c>
      <c r="S870" s="274">
        <v>44721</v>
      </c>
      <c r="T870" s="56">
        <v>44728</v>
      </c>
      <c r="U870" s="175" t="s">
        <v>66</v>
      </c>
      <c r="V870" s="197" t="s">
        <v>218</v>
      </c>
      <c r="W870" s="181"/>
      <c r="X870" s="147" t="s">
        <v>143</v>
      </c>
      <c r="Y870" s="258"/>
      <c r="Z870" s="258"/>
      <c r="AA870" s="289" t="s">
        <v>4431</v>
      </c>
      <c r="AB870" s="6">
        <v>44721</v>
      </c>
      <c r="AC870" s="6">
        <v>44732</v>
      </c>
      <c r="AD870" s="234" t="s">
        <v>70</v>
      </c>
      <c r="AE870" s="256" t="s">
        <v>4015</v>
      </c>
      <c r="AF870" s="249" t="s">
        <v>4015</v>
      </c>
      <c r="AG870" s="249" t="s">
        <v>4015</v>
      </c>
      <c r="AH870" s="249" t="s">
        <v>4015</v>
      </c>
      <c r="AI870" s="249" t="s">
        <v>4015</v>
      </c>
      <c r="AJ870" s="248" t="s">
        <v>4015</v>
      </c>
      <c r="AK870" s="257" t="s">
        <v>4015</v>
      </c>
      <c r="AL870" s="255" t="s">
        <v>4015</v>
      </c>
      <c r="AM870" s="249" t="s">
        <v>4015</v>
      </c>
      <c r="AN870" s="249" t="s">
        <v>4015</v>
      </c>
      <c r="AO870" s="249" t="s">
        <v>4015</v>
      </c>
      <c r="AP870" s="249" t="s">
        <v>4015</v>
      </c>
      <c r="AQ870" s="250" t="s">
        <v>4015</v>
      </c>
      <c r="AR870" s="247" t="s">
        <v>4015</v>
      </c>
      <c r="AS870" s="247" t="s">
        <v>4015</v>
      </c>
      <c r="AT870" s="247" t="s">
        <v>4015</v>
      </c>
      <c r="AU870" s="247" t="s">
        <v>4015</v>
      </c>
      <c r="AV870" s="247" t="s">
        <v>4015</v>
      </c>
      <c r="AW870" s="247" t="s">
        <v>4015</v>
      </c>
      <c r="AX870" s="247" t="s">
        <v>4015</v>
      </c>
      <c r="AY870" s="247" t="s">
        <v>4015</v>
      </c>
      <c r="AZ870" s="251" t="s">
        <v>4015</v>
      </c>
      <c r="BA870" s="246" t="s">
        <v>4015</v>
      </c>
      <c r="BB870" s="247" t="s">
        <v>4015</v>
      </c>
      <c r="BC870" s="245" t="s">
        <v>4015</v>
      </c>
    </row>
    <row r="871" spans="1:55" ht="283.5" hidden="1" customHeight="1">
      <c r="A871" s="52" t="str">
        <f t="shared" ca="1" si="61"/>
        <v>Ok</v>
      </c>
      <c r="B871" s="53" t="str">
        <f t="shared" si="62"/>
        <v>Ok</v>
      </c>
      <c r="C871" s="53" t="str">
        <f t="shared" ca="1" si="63"/>
        <v>Ok</v>
      </c>
      <c r="D871" s="54">
        <f t="shared" si="64"/>
        <v>45097</v>
      </c>
      <c r="E871" s="253" t="s">
        <v>4015</v>
      </c>
      <c r="F871" s="258">
        <v>2422</v>
      </c>
      <c r="G871" s="241" t="s">
        <v>4417</v>
      </c>
      <c r="H871" s="266" t="s">
        <v>57</v>
      </c>
      <c r="I871" s="242" t="s">
        <v>334</v>
      </c>
      <c r="J871" s="268" t="s">
        <v>260</v>
      </c>
      <c r="K871" s="67" t="s">
        <v>210</v>
      </c>
      <c r="L871" s="282" t="s">
        <v>4428</v>
      </c>
      <c r="M871" s="281" t="s">
        <v>4015</v>
      </c>
      <c r="N871" s="239" t="s">
        <v>124</v>
      </c>
      <c r="O871" s="25" t="s">
        <v>97</v>
      </c>
      <c r="P871" s="55" t="s">
        <v>97</v>
      </c>
      <c r="Q871" s="243" t="s">
        <v>4420</v>
      </c>
      <c r="R871" s="425" t="s">
        <v>4427</v>
      </c>
      <c r="S871" s="274">
        <v>44722</v>
      </c>
      <c r="T871" s="285">
        <v>45097</v>
      </c>
      <c r="U871" s="175" t="s">
        <v>66</v>
      </c>
      <c r="V871" s="197" t="s">
        <v>218</v>
      </c>
      <c r="W871" s="181"/>
      <c r="X871" s="147" t="s">
        <v>1056</v>
      </c>
      <c r="Y871" s="258"/>
      <c r="Z871" s="258"/>
      <c r="AA871" s="289" t="s">
        <v>5606</v>
      </c>
      <c r="AB871" s="6">
        <v>44722</v>
      </c>
      <c r="AC871" s="6">
        <v>45097</v>
      </c>
      <c r="AD871" s="283" t="s">
        <v>70</v>
      </c>
      <c r="AE871" s="256" t="s">
        <v>4015</v>
      </c>
      <c r="AF871" s="249" t="s">
        <v>4015</v>
      </c>
      <c r="AG871" s="249" t="s">
        <v>4015</v>
      </c>
      <c r="AH871" s="249" t="s">
        <v>4015</v>
      </c>
      <c r="AI871" s="249" t="s">
        <v>4015</v>
      </c>
      <c r="AJ871" s="248" t="s">
        <v>4015</v>
      </c>
      <c r="AK871" s="257" t="s">
        <v>4015</v>
      </c>
      <c r="AL871" s="255" t="s">
        <v>4015</v>
      </c>
      <c r="AM871" s="249" t="s">
        <v>4015</v>
      </c>
      <c r="AN871" s="249" t="s">
        <v>4015</v>
      </c>
      <c r="AO871" s="249" t="s">
        <v>4015</v>
      </c>
      <c r="AP871" s="249" t="s">
        <v>4015</v>
      </c>
      <c r="AQ871" s="250" t="s">
        <v>4015</v>
      </c>
      <c r="AR871" s="247" t="s">
        <v>4015</v>
      </c>
      <c r="AS871" s="247" t="s">
        <v>4015</v>
      </c>
      <c r="AT871" s="247" t="s">
        <v>4015</v>
      </c>
      <c r="AU871" s="247" t="s">
        <v>4015</v>
      </c>
      <c r="AV871" s="247" t="s">
        <v>4015</v>
      </c>
      <c r="AW871" s="247" t="s">
        <v>4015</v>
      </c>
      <c r="AX871" s="247" t="s">
        <v>4015</v>
      </c>
      <c r="AY871" s="247" t="s">
        <v>4015</v>
      </c>
      <c r="AZ871" s="251" t="s">
        <v>4015</v>
      </c>
      <c r="BA871" s="246" t="s">
        <v>4015</v>
      </c>
      <c r="BB871" s="247" t="s">
        <v>4015</v>
      </c>
      <c r="BC871" s="245" t="s">
        <v>4015</v>
      </c>
    </row>
    <row r="872" spans="1:55" ht="28.8" hidden="1">
      <c r="A872" s="52" t="str">
        <f t="shared" ca="1" si="61"/>
        <v>Ok</v>
      </c>
      <c r="B872" s="53" t="str">
        <f t="shared" si="62"/>
        <v>Ok</v>
      </c>
      <c r="C872" s="53" t="str">
        <f t="shared" ca="1" si="63"/>
        <v>Ok</v>
      </c>
      <c r="D872" s="54">
        <f t="shared" si="64"/>
        <v>43791</v>
      </c>
      <c r="E872" s="309"/>
      <c r="F872" s="311">
        <v>800</v>
      </c>
      <c r="G872" s="315" t="s">
        <v>1601</v>
      </c>
      <c r="H872" s="321" t="s">
        <v>57</v>
      </c>
      <c r="I872" s="322" t="s">
        <v>83</v>
      </c>
      <c r="J872" s="329" t="s">
        <v>84</v>
      </c>
      <c r="K872" s="6" t="s">
        <v>74</v>
      </c>
      <c r="L872" s="333" t="s">
        <v>1602</v>
      </c>
      <c r="M872" s="339"/>
      <c r="N872" s="239" t="s">
        <v>124</v>
      </c>
      <c r="O872" s="25" t="s">
        <v>87</v>
      </c>
      <c r="P872" s="55" t="s">
        <v>88</v>
      </c>
      <c r="Q872" s="345" t="s">
        <v>1603</v>
      </c>
      <c r="R872" s="204" t="s">
        <v>1604</v>
      </c>
      <c r="S872" s="368">
        <v>43502</v>
      </c>
      <c r="T872" s="370">
        <v>43592</v>
      </c>
      <c r="U872" s="174" t="s">
        <v>66</v>
      </c>
      <c r="V872" s="178" t="s">
        <v>91</v>
      </c>
      <c r="W872" s="180" t="s">
        <v>92</v>
      </c>
      <c r="X872" s="146" t="s">
        <v>79</v>
      </c>
      <c r="Y872" s="374"/>
      <c r="Z872" s="374"/>
      <c r="AA872" s="376" t="s">
        <v>1605</v>
      </c>
      <c r="AB872" s="6">
        <v>43538</v>
      </c>
      <c r="AC872" s="6">
        <v>43791</v>
      </c>
      <c r="AD872" s="379" t="s">
        <v>70</v>
      </c>
      <c r="AE872" s="383"/>
      <c r="AF872" s="353"/>
      <c r="AG872" s="353"/>
      <c r="AH872" s="385"/>
      <c r="AI872" s="353"/>
      <c r="AJ872" s="388"/>
      <c r="AK872" s="389"/>
      <c r="AL872" s="391"/>
      <c r="AM872" s="386"/>
      <c r="AN872" s="386"/>
      <c r="AO872" s="386"/>
      <c r="AP872" s="386"/>
      <c r="AQ872" s="395"/>
      <c r="AR872" s="380"/>
      <c r="AS872" s="380"/>
      <c r="AT872" s="380"/>
      <c r="AU872" s="380"/>
      <c r="AV872" s="380"/>
      <c r="AW872" s="380"/>
      <c r="AX872" s="380"/>
      <c r="AY872" s="380"/>
      <c r="AZ872" s="397"/>
      <c r="BA872" s="379"/>
      <c r="BB872" s="380"/>
      <c r="BC872" s="399"/>
    </row>
    <row r="873" spans="1:55" ht="28.8" hidden="1">
      <c r="A873" s="52" t="str">
        <f t="shared" ca="1" si="61"/>
        <v>Ok</v>
      </c>
      <c r="B873" s="53" t="str">
        <f t="shared" si="62"/>
        <v>Ok</v>
      </c>
      <c r="C873" s="53" t="str">
        <f t="shared" ca="1" si="63"/>
        <v>Ok</v>
      </c>
      <c r="D873" s="54">
        <f t="shared" si="64"/>
        <v>43791</v>
      </c>
      <c r="E873" s="309"/>
      <c r="F873" s="311">
        <v>1046</v>
      </c>
      <c r="G873" s="314" t="s">
        <v>1878</v>
      </c>
      <c r="H873" s="321" t="s">
        <v>159</v>
      </c>
      <c r="I873" s="322" t="s">
        <v>1466</v>
      </c>
      <c r="J873" s="329" t="s">
        <v>1467</v>
      </c>
      <c r="K873" s="6" t="s">
        <v>105</v>
      </c>
      <c r="L873" s="333" t="s">
        <v>1879</v>
      </c>
      <c r="M873" s="339"/>
      <c r="N873" s="239" t="s">
        <v>124</v>
      </c>
      <c r="O873" s="25" t="s">
        <v>764</v>
      </c>
      <c r="P873" s="55" t="s">
        <v>245</v>
      </c>
      <c r="Q873" s="55" t="s">
        <v>1880</v>
      </c>
      <c r="R873" s="425" t="s">
        <v>1881</v>
      </c>
      <c r="S873" s="368">
        <v>43621</v>
      </c>
      <c r="T873" s="370">
        <v>43667</v>
      </c>
      <c r="U873" s="174" t="s">
        <v>66</v>
      </c>
      <c r="V873" s="178" t="s">
        <v>67</v>
      </c>
      <c r="W873" s="180"/>
      <c r="X873" s="146" t="s">
        <v>180</v>
      </c>
      <c r="Y873" s="374" t="s">
        <v>80</v>
      </c>
      <c r="Z873" s="374"/>
      <c r="AA873" s="376" t="s">
        <v>1882</v>
      </c>
      <c r="AB873" s="6">
        <v>43623</v>
      </c>
      <c r="AC873" s="6">
        <v>43791</v>
      </c>
      <c r="AD873" s="379" t="s">
        <v>70</v>
      </c>
      <c r="AE873" s="383"/>
      <c r="AF873" s="353"/>
      <c r="AG873" s="353"/>
      <c r="AH873" s="385"/>
      <c r="AI873" s="353"/>
      <c r="AJ873" s="388"/>
      <c r="AK873" s="389"/>
      <c r="AL873" s="391"/>
      <c r="AM873" s="386"/>
      <c r="AN873" s="386"/>
      <c r="AO873" s="386"/>
      <c r="AP873" s="386"/>
      <c r="AQ873" s="395"/>
      <c r="AR873" s="380"/>
      <c r="AS873" s="380"/>
      <c r="AT873" s="380"/>
      <c r="AU873" s="380"/>
      <c r="AV873" s="380"/>
      <c r="AW873" s="380"/>
      <c r="AX873" s="380"/>
      <c r="AY873" s="380"/>
      <c r="AZ873" s="397"/>
      <c r="BA873" s="379"/>
      <c r="BB873" s="380"/>
      <c r="BC873" s="399"/>
    </row>
    <row r="874" spans="1:55" ht="86.4" hidden="1">
      <c r="A874" s="52" t="str">
        <f t="shared" ca="1" si="61"/>
        <v>Ok</v>
      </c>
      <c r="B874" s="53" t="str">
        <f t="shared" si="62"/>
        <v>Ok</v>
      </c>
      <c r="C874" s="53" t="str">
        <f t="shared" ca="1" si="63"/>
        <v>Ok</v>
      </c>
      <c r="D874" s="54">
        <f t="shared" si="64"/>
        <v>44761</v>
      </c>
      <c r="E874" s="253" t="s">
        <v>4015</v>
      </c>
      <c r="F874" s="258">
        <v>2431</v>
      </c>
      <c r="G874" s="241" t="s">
        <v>4437</v>
      </c>
      <c r="H874" s="266" t="s">
        <v>57</v>
      </c>
      <c r="I874" s="242" t="s">
        <v>58</v>
      </c>
      <c r="J874" s="268" t="s">
        <v>59</v>
      </c>
      <c r="K874" s="67" t="s">
        <v>162</v>
      </c>
      <c r="L874" s="282" t="s">
        <v>4441</v>
      </c>
      <c r="M874" s="281" t="s">
        <v>4015</v>
      </c>
      <c r="N874" s="239" t="s">
        <v>63</v>
      </c>
      <c r="O874" s="25" t="s">
        <v>1527</v>
      </c>
      <c r="P874" s="55" t="s">
        <v>88</v>
      </c>
      <c r="Q874" s="55" t="s">
        <v>1527</v>
      </c>
      <c r="R874" s="204" t="s">
        <v>4440</v>
      </c>
      <c r="S874" s="274">
        <v>44732</v>
      </c>
      <c r="T874" s="285">
        <v>44761</v>
      </c>
      <c r="U874" s="175" t="s">
        <v>66</v>
      </c>
      <c r="V874" s="197" t="s">
        <v>218</v>
      </c>
      <c r="W874" s="181"/>
      <c r="X874" s="147" t="s">
        <v>79</v>
      </c>
      <c r="Y874" s="258"/>
      <c r="Z874" s="258"/>
      <c r="AA874" s="289" t="s">
        <v>4489</v>
      </c>
      <c r="AB874" s="6">
        <v>44732</v>
      </c>
      <c r="AC874" s="6">
        <v>44761</v>
      </c>
      <c r="AD874" s="67" t="s">
        <v>70</v>
      </c>
      <c r="AE874" s="256" t="s">
        <v>4015</v>
      </c>
      <c r="AF874" s="249" t="s">
        <v>4015</v>
      </c>
      <c r="AG874" s="249" t="s">
        <v>4015</v>
      </c>
      <c r="AH874" s="249" t="s">
        <v>4015</v>
      </c>
      <c r="AI874" s="249" t="s">
        <v>4015</v>
      </c>
      <c r="AJ874" s="248" t="s">
        <v>4015</v>
      </c>
      <c r="AK874" s="257" t="s">
        <v>4015</v>
      </c>
      <c r="AL874" s="255" t="s">
        <v>4015</v>
      </c>
      <c r="AM874" s="249" t="s">
        <v>4015</v>
      </c>
      <c r="AN874" s="249" t="s">
        <v>4015</v>
      </c>
      <c r="AO874" s="249" t="s">
        <v>4015</v>
      </c>
      <c r="AP874" s="249" t="s">
        <v>4015</v>
      </c>
      <c r="AQ874" s="250" t="s">
        <v>4015</v>
      </c>
      <c r="AR874" s="247" t="s">
        <v>4015</v>
      </c>
      <c r="AS874" s="247" t="s">
        <v>4015</v>
      </c>
      <c r="AT874" s="247" t="s">
        <v>4015</v>
      </c>
      <c r="AU874" s="247" t="s">
        <v>4015</v>
      </c>
      <c r="AV874" s="247" t="s">
        <v>4015</v>
      </c>
      <c r="AW874" s="247" t="s">
        <v>4015</v>
      </c>
      <c r="AX874" s="247" t="s">
        <v>4015</v>
      </c>
      <c r="AY874" s="247" t="s">
        <v>4015</v>
      </c>
      <c r="AZ874" s="251" t="s">
        <v>4015</v>
      </c>
      <c r="BA874" s="246" t="s">
        <v>4015</v>
      </c>
      <c r="BB874" s="247" t="s">
        <v>4015</v>
      </c>
      <c r="BC874" s="245" t="s">
        <v>4015</v>
      </c>
    </row>
    <row r="875" spans="1:55" ht="28.8" hidden="1">
      <c r="A875" s="52" t="str">
        <f t="shared" ca="1" si="61"/>
        <v>Ok</v>
      </c>
      <c r="B875" s="53" t="str">
        <f t="shared" si="62"/>
        <v>Ok</v>
      </c>
      <c r="C875" s="53" t="str">
        <f t="shared" ca="1" si="63"/>
        <v>Ok</v>
      </c>
      <c r="D875" s="54">
        <f t="shared" si="64"/>
        <v>43791</v>
      </c>
      <c r="E875" s="309"/>
      <c r="F875" s="311">
        <v>1252</v>
      </c>
      <c r="G875" s="314" t="s">
        <v>2225</v>
      </c>
      <c r="H875" s="321" t="s">
        <v>159</v>
      </c>
      <c r="I875" s="322" t="s">
        <v>1112</v>
      </c>
      <c r="J875" s="329" t="s">
        <v>161</v>
      </c>
      <c r="K875" s="6" t="s">
        <v>74</v>
      </c>
      <c r="L875" s="333" t="s">
        <v>2226</v>
      </c>
      <c r="M875" s="339"/>
      <c r="N875" s="239" t="s">
        <v>63</v>
      </c>
      <c r="O875" s="25" t="s">
        <v>2227</v>
      </c>
      <c r="P875" s="55" t="s">
        <v>88</v>
      </c>
      <c r="Q875" s="55" t="s">
        <v>2227</v>
      </c>
      <c r="R875" s="425" t="s">
        <v>2228</v>
      </c>
      <c r="S875" s="368">
        <v>43779</v>
      </c>
      <c r="T875" s="56">
        <v>43791</v>
      </c>
      <c r="U875" s="174" t="s">
        <v>66</v>
      </c>
      <c r="V875" s="178" t="s">
        <v>67</v>
      </c>
      <c r="W875" s="180"/>
      <c r="X875" s="146" t="s">
        <v>1743</v>
      </c>
      <c r="Y875" s="374"/>
      <c r="Z875" s="374"/>
      <c r="AA875" s="376" t="s">
        <v>2229</v>
      </c>
      <c r="AB875" s="6">
        <v>43781</v>
      </c>
      <c r="AC875" s="6">
        <v>43791</v>
      </c>
      <c r="AD875" s="379" t="s">
        <v>70</v>
      </c>
      <c r="AE875" s="383"/>
      <c r="AF875" s="353"/>
      <c r="AG875" s="353"/>
      <c r="AH875" s="385"/>
      <c r="AI875" s="353"/>
      <c r="AJ875" s="388"/>
      <c r="AK875" s="389"/>
      <c r="AL875" s="391"/>
      <c r="AM875" s="386"/>
      <c r="AN875" s="386"/>
      <c r="AO875" s="386"/>
      <c r="AP875" s="386"/>
      <c r="AQ875" s="395"/>
      <c r="AR875" s="380"/>
      <c r="AS875" s="380"/>
      <c r="AT875" s="380"/>
      <c r="AU875" s="380"/>
      <c r="AV875" s="380"/>
      <c r="AW875" s="380"/>
      <c r="AX875" s="380"/>
      <c r="AY875" s="380"/>
      <c r="AZ875" s="397"/>
      <c r="BA875" s="379"/>
      <c r="BB875" s="380"/>
      <c r="BC875" s="399"/>
    </row>
    <row r="876" spans="1:55" ht="28.8" hidden="1">
      <c r="A876" s="52" t="str">
        <f t="shared" ca="1" si="61"/>
        <v>Ok</v>
      </c>
      <c r="B876" s="53" t="str">
        <f t="shared" si="62"/>
        <v>Ok</v>
      </c>
      <c r="C876" s="53" t="str">
        <f t="shared" ca="1" si="63"/>
        <v>Ok</v>
      </c>
      <c r="D876" s="54">
        <f t="shared" si="64"/>
        <v>43784</v>
      </c>
      <c r="E876" s="309"/>
      <c r="F876" s="311">
        <v>1229</v>
      </c>
      <c r="G876" s="314" t="s">
        <v>2175</v>
      </c>
      <c r="H876" s="321" t="s">
        <v>57</v>
      </c>
      <c r="I876" s="322" t="s">
        <v>741</v>
      </c>
      <c r="J876" s="329" t="s">
        <v>183</v>
      </c>
      <c r="K876" s="6" t="s">
        <v>188</v>
      </c>
      <c r="L876" s="333" t="s">
        <v>2176</v>
      </c>
      <c r="M876" s="339"/>
      <c r="N876" s="343" t="s">
        <v>124</v>
      </c>
      <c r="O876" s="25" t="s">
        <v>2159</v>
      </c>
      <c r="P876" s="55" t="s">
        <v>245</v>
      </c>
      <c r="Q876" s="55" t="s">
        <v>2177</v>
      </c>
      <c r="R876" s="204" t="s">
        <v>2178</v>
      </c>
      <c r="S876" s="368">
        <v>43756</v>
      </c>
      <c r="T876" s="370">
        <v>43756</v>
      </c>
      <c r="U876" s="174" t="s">
        <v>66</v>
      </c>
      <c r="V876" s="178" t="s">
        <v>67</v>
      </c>
      <c r="W876" s="180"/>
      <c r="X876" s="146" t="s">
        <v>143</v>
      </c>
      <c r="Y876" s="374" t="s">
        <v>80</v>
      </c>
      <c r="Z876" s="374"/>
      <c r="AA876" s="376" t="s">
        <v>2179</v>
      </c>
      <c r="AB876" s="6">
        <v>43774</v>
      </c>
      <c r="AC876" s="6">
        <v>43784</v>
      </c>
      <c r="AD876" s="6" t="s">
        <v>70</v>
      </c>
      <c r="AE876" s="383"/>
      <c r="AF876" s="353"/>
      <c r="AG876" s="353"/>
      <c r="AH876" s="385"/>
      <c r="AI876" s="353"/>
      <c r="AJ876" s="388"/>
      <c r="AK876" s="389"/>
      <c r="AL876" s="391"/>
      <c r="AM876" s="386"/>
      <c r="AN876" s="386"/>
      <c r="AO876" s="386"/>
      <c r="AP876" s="386"/>
      <c r="AQ876" s="395"/>
      <c r="AR876" s="380"/>
      <c r="AS876" s="380"/>
      <c r="AT876" s="380"/>
      <c r="AU876" s="380"/>
      <c r="AV876" s="380"/>
      <c r="AW876" s="380"/>
      <c r="AX876" s="380"/>
      <c r="AY876" s="380"/>
      <c r="AZ876" s="397"/>
      <c r="BA876" s="379"/>
      <c r="BB876" s="380"/>
      <c r="BC876" s="399"/>
    </row>
    <row r="877" spans="1:55" ht="281.7" hidden="1" customHeight="1">
      <c r="A877" s="52" t="str">
        <f t="shared" ca="1" si="61"/>
        <v>Ok</v>
      </c>
      <c r="B877" s="53" t="str">
        <f t="shared" si="62"/>
        <v>Ok</v>
      </c>
      <c r="C877" s="53" t="str">
        <f t="shared" ca="1" si="63"/>
        <v>Ok</v>
      </c>
      <c r="D877" s="54">
        <f t="shared" si="64"/>
        <v>45362</v>
      </c>
      <c r="E877" s="253" t="s">
        <v>4015</v>
      </c>
      <c r="F877" s="258">
        <v>2438</v>
      </c>
      <c r="G877" s="241" t="s">
        <v>4445</v>
      </c>
      <c r="H877" s="266" t="s">
        <v>57</v>
      </c>
      <c r="I877" s="242" t="s">
        <v>58</v>
      </c>
      <c r="J877" s="268" t="s">
        <v>59</v>
      </c>
      <c r="K877" s="67" t="s">
        <v>105</v>
      </c>
      <c r="L877" s="282" t="s">
        <v>4449</v>
      </c>
      <c r="M877" s="281" t="s">
        <v>4015</v>
      </c>
      <c r="N877" s="239" t="s">
        <v>63</v>
      </c>
      <c r="O877" s="25" t="s">
        <v>4468</v>
      </c>
      <c r="P877" s="55" t="s">
        <v>165</v>
      </c>
      <c r="Q877" s="55" t="s">
        <v>5149</v>
      </c>
      <c r="R877" s="425" t="s">
        <v>5150</v>
      </c>
      <c r="S877" s="274">
        <v>44736</v>
      </c>
      <c r="T877" s="56">
        <v>45362</v>
      </c>
      <c r="U877" s="175" t="s">
        <v>66</v>
      </c>
      <c r="V877" s="197" t="s">
        <v>218</v>
      </c>
      <c r="W877" s="181"/>
      <c r="X877" s="147" t="s">
        <v>101</v>
      </c>
      <c r="Y877" s="258"/>
      <c r="Z877" s="258"/>
      <c r="AA877" s="289" t="s">
        <v>6650</v>
      </c>
      <c r="AB877" s="6">
        <v>44736</v>
      </c>
      <c r="AC877" s="6">
        <v>45362</v>
      </c>
      <c r="AD877" s="67" t="s">
        <v>70</v>
      </c>
      <c r="AE877" s="61" t="s">
        <v>4015</v>
      </c>
      <c r="AF877" s="249" t="s">
        <v>4015</v>
      </c>
      <c r="AG877" s="249" t="s">
        <v>4015</v>
      </c>
      <c r="AH877" s="249" t="s">
        <v>4015</v>
      </c>
      <c r="AI877" s="249" t="s">
        <v>4015</v>
      </c>
      <c r="AJ877" s="248" t="s">
        <v>4015</v>
      </c>
      <c r="AK877" s="257" t="s">
        <v>4015</v>
      </c>
      <c r="AL877" s="255" t="s">
        <v>4015</v>
      </c>
      <c r="AM877" s="249" t="s">
        <v>4015</v>
      </c>
      <c r="AN877" s="249" t="s">
        <v>4015</v>
      </c>
      <c r="AO877" s="249" t="s">
        <v>4015</v>
      </c>
      <c r="AP877" s="249" t="s">
        <v>4015</v>
      </c>
      <c r="AQ877" s="250" t="s">
        <v>4015</v>
      </c>
      <c r="AR877" s="247" t="s">
        <v>4015</v>
      </c>
      <c r="AS877" s="247" t="s">
        <v>4015</v>
      </c>
      <c r="AT877" s="247" t="s">
        <v>4015</v>
      </c>
      <c r="AU877" s="247" t="s">
        <v>4015</v>
      </c>
      <c r="AV877" s="247" t="s">
        <v>4015</v>
      </c>
      <c r="AW877" s="247" t="s">
        <v>4015</v>
      </c>
      <c r="AX877" s="247" t="s">
        <v>4015</v>
      </c>
      <c r="AY877" s="247" t="s">
        <v>4015</v>
      </c>
      <c r="AZ877" s="251" t="s">
        <v>4015</v>
      </c>
      <c r="BA877" s="246" t="s">
        <v>4015</v>
      </c>
      <c r="BB877" s="247" t="s">
        <v>4015</v>
      </c>
      <c r="BC877" s="245" t="s">
        <v>4015</v>
      </c>
    </row>
    <row r="878" spans="1:55" ht="354.75" hidden="1" customHeight="1">
      <c r="A878" s="52" t="str">
        <f t="shared" ca="1" si="61"/>
        <v>Ok</v>
      </c>
      <c r="B878" s="53" t="str">
        <f t="shared" si="62"/>
        <v>Ok</v>
      </c>
      <c r="C878" s="53" t="str">
        <f t="shared" ca="1" si="63"/>
        <v>Ok</v>
      </c>
      <c r="D878" s="54">
        <f t="shared" si="64"/>
        <v>44774</v>
      </c>
      <c r="E878" s="253" t="s">
        <v>4015</v>
      </c>
      <c r="F878" s="258">
        <v>2439</v>
      </c>
      <c r="G878" s="241" t="s">
        <v>4457</v>
      </c>
      <c r="H878" s="266" t="s">
        <v>57</v>
      </c>
      <c r="I878" s="242" t="s">
        <v>4461</v>
      </c>
      <c r="J878" s="268" t="s">
        <v>1367</v>
      </c>
      <c r="K878" s="67" t="s">
        <v>210</v>
      </c>
      <c r="L878" s="282" t="s">
        <v>4481</v>
      </c>
      <c r="M878" s="281" t="s">
        <v>4015</v>
      </c>
      <c r="N878" s="239" t="s">
        <v>63</v>
      </c>
      <c r="O878" s="25" t="s">
        <v>4467</v>
      </c>
      <c r="P878" s="55" t="s">
        <v>165</v>
      </c>
      <c r="Q878" s="55" t="s">
        <v>4470</v>
      </c>
      <c r="R878" s="204" t="s">
        <v>4469</v>
      </c>
      <c r="S878" s="274">
        <v>44739</v>
      </c>
      <c r="T878" s="285">
        <v>44774</v>
      </c>
      <c r="U878" s="175" t="s">
        <v>66</v>
      </c>
      <c r="V878" s="197" t="s">
        <v>218</v>
      </c>
      <c r="W878" s="181"/>
      <c r="X878" s="147" t="s">
        <v>79</v>
      </c>
      <c r="Y878" s="258"/>
      <c r="Z878" s="258"/>
      <c r="AA878" s="289" t="s">
        <v>4607</v>
      </c>
      <c r="AB878" s="6">
        <v>44739</v>
      </c>
      <c r="AC878" s="6">
        <v>44774</v>
      </c>
      <c r="AD878" s="67" t="s">
        <v>70</v>
      </c>
      <c r="AE878" s="256" t="s">
        <v>4015</v>
      </c>
      <c r="AF878" s="249" t="s">
        <v>4015</v>
      </c>
      <c r="AG878" s="249" t="s">
        <v>4015</v>
      </c>
      <c r="AH878" s="249" t="s">
        <v>4015</v>
      </c>
      <c r="AI878" s="249" t="s">
        <v>4015</v>
      </c>
      <c r="AJ878" s="248" t="s">
        <v>4015</v>
      </c>
      <c r="AK878" s="257" t="s">
        <v>4015</v>
      </c>
      <c r="AL878" s="255" t="s">
        <v>4015</v>
      </c>
      <c r="AM878" s="249" t="s">
        <v>4015</v>
      </c>
      <c r="AN878" s="249" t="s">
        <v>4015</v>
      </c>
      <c r="AO878" s="249" t="s">
        <v>4015</v>
      </c>
      <c r="AP878" s="249" t="s">
        <v>4015</v>
      </c>
      <c r="AQ878" s="250" t="s">
        <v>4015</v>
      </c>
      <c r="AR878" s="247" t="s">
        <v>4015</v>
      </c>
      <c r="AS878" s="247" t="s">
        <v>4015</v>
      </c>
      <c r="AT878" s="247" t="s">
        <v>4015</v>
      </c>
      <c r="AU878" s="247" t="s">
        <v>4015</v>
      </c>
      <c r="AV878" s="247" t="s">
        <v>4015</v>
      </c>
      <c r="AW878" s="247" t="s">
        <v>4015</v>
      </c>
      <c r="AX878" s="247" t="s">
        <v>4015</v>
      </c>
      <c r="AY878" s="247" t="s">
        <v>4015</v>
      </c>
      <c r="AZ878" s="251" t="s">
        <v>4015</v>
      </c>
      <c r="BA878" s="246" t="s">
        <v>4015</v>
      </c>
      <c r="BB878" s="247" t="s">
        <v>4015</v>
      </c>
      <c r="BC878" s="245" t="s">
        <v>4015</v>
      </c>
    </row>
    <row r="879" spans="1:55" ht="256.95" hidden="1" customHeight="1">
      <c r="A879" s="52" t="str">
        <f t="shared" ca="1" si="61"/>
        <v>Ok</v>
      </c>
      <c r="B879" s="53" t="str">
        <f t="shared" si="62"/>
        <v>Ok</v>
      </c>
      <c r="C879" s="53" t="str">
        <f t="shared" ca="1" si="63"/>
        <v>Ok</v>
      </c>
      <c r="D879" s="54">
        <f t="shared" si="64"/>
        <v>45551</v>
      </c>
      <c r="E879" s="253" t="s">
        <v>4015</v>
      </c>
      <c r="F879" s="258">
        <v>2441</v>
      </c>
      <c r="G879" s="241" t="s">
        <v>4485</v>
      </c>
      <c r="H879" s="266" t="s">
        <v>57</v>
      </c>
      <c r="I879" s="242" t="s">
        <v>146</v>
      </c>
      <c r="J879" s="268" t="s">
        <v>59</v>
      </c>
      <c r="K879" s="67" t="s">
        <v>74</v>
      </c>
      <c r="L879" s="282" t="s">
        <v>4473</v>
      </c>
      <c r="M879" s="281" t="s">
        <v>4015</v>
      </c>
      <c r="N879" s="239" t="s">
        <v>124</v>
      </c>
      <c r="O879" s="25" t="s">
        <v>4000</v>
      </c>
      <c r="P879" s="55" t="s">
        <v>165</v>
      </c>
      <c r="Q879" s="55" t="s">
        <v>4472</v>
      </c>
      <c r="R879" s="425" t="s">
        <v>4471</v>
      </c>
      <c r="S879" s="274">
        <v>44741</v>
      </c>
      <c r="T879" s="69">
        <v>45551</v>
      </c>
      <c r="U879" s="175" t="s">
        <v>66</v>
      </c>
      <c r="V879" s="197" t="s">
        <v>218</v>
      </c>
      <c r="W879" s="181"/>
      <c r="X879" s="147" t="s">
        <v>79</v>
      </c>
      <c r="Y879" s="258"/>
      <c r="Z879" s="258"/>
      <c r="AA879" s="289" t="s">
        <v>7640</v>
      </c>
      <c r="AB879" s="6">
        <v>44741</v>
      </c>
      <c r="AC879" s="67">
        <v>45551</v>
      </c>
      <c r="AD879" s="67" t="s">
        <v>70</v>
      </c>
      <c r="AE879" s="256" t="s">
        <v>4015</v>
      </c>
      <c r="AF879" s="249" t="s">
        <v>4015</v>
      </c>
      <c r="AG879" s="249" t="s">
        <v>4015</v>
      </c>
      <c r="AH879" s="249" t="s">
        <v>4015</v>
      </c>
      <c r="AI879" s="249" t="s">
        <v>4015</v>
      </c>
      <c r="AJ879" s="248" t="s">
        <v>4015</v>
      </c>
      <c r="AK879" s="257" t="s">
        <v>4015</v>
      </c>
      <c r="AL879" s="255" t="s">
        <v>4015</v>
      </c>
      <c r="AM879" s="249" t="s">
        <v>4015</v>
      </c>
      <c r="AN879" s="249" t="s">
        <v>4015</v>
      </c>
      <c r="AO879" s="249" t="s">
        <v>4015</v>
      </c>
      <c r="AP879" s="249" t="s">
        <v>4015</v>
      </c>
      <c r="AQ879" s="250" t="s">
        <v>4015</v>
      </c>
      <c r="AR879" s="247" t="s">
        <v>4015</v>
      </c>
      <c r="AS879" s="247" t="s">
        <v>4015</v>
      </c>
      <c r="AT879" s="247" t="s">
        <v>4015</v>
      </c>
      <c r="AU879" s="247" t="s">
        <v>4015</v>
      </c>
      <c r="AV879" s="247" t="s">
        <v>4015</v>
      </c>
      <c r="AW879" s="247" t="s">
        <v>4015</v>
      </c>
      <c r="AX879" s="247" t="s">
        <v>4015</v>
      </c>
      <c r="AY879" s="247" t="s">
        <v>4015</v>
      </c>
      <c r="AZ879" s="251" t="s">
        <v>4015</v>
      </c>
      <c r="BA879" s="246" t="s">
        <v>4015</v>
      </c>
      <c r="BB879" s="247" t="s">
        <v>4015</v>
      </c>
      <c r="BC879" s="245" t="s">
        <v>4015</v>
      </c>
    </row>
    <row r="880" spans="1:55" ht="147" hidden="1" customHeight="1">
      <c r="A880" s="52" t="str">
        <f t="shared" ca="1" si="61"/>
        <v>Ok</v>
      </c>
      <c r="B880" s="53" t="str">
        <f t="shared" si="62"/>
        <v>Ok</v>
      </c>
      <c r="C880" s="53" t="str">
        <f t="shared" ca="1" si="63"/>
        <v>Ok</v>
      </c>
      <c r="D880" s="54">
        <f t="shared" si="64"/>
        <v>44753</v>
      </c>
      <c r="E880" s="253" t="s">
        <v>4015</v>
      </c>
      <c r="F880" s="258">
        <v>2442</v>
      </c>
      <c r="G880" s="241" t="s">
        <v>4458</v>
      </c>
      <c r="H880" s="266" t="s">
        <v>57</v>
      </c>
      <c r="I880" s="242" t="s">
        <v>58</v>
      </c>
      <c r="J880" s="268" t="s">
        <v>59</v>
      </c>
      <c r="K880" s="67" t="s">
        <v>74</v>
      </c>
      <c r="L880" s="282" t="s">
        <v>4482</v>
      </c>
      <c r="M880" s="281" t="s">
        <v>4015</v>
      </c>
      <c r="N880" s="239" t="s">
        <v>63</v>
      </c>
      <c r="O880" s="25" t="s">
        <v>3587</v>
      </c>
      <c r="P880" s="55" t="s">
        <v>65</v>
      </c>
      <c r="Q880" s="55" t="s">
        <v>4480</v>
      </c>
      <c r="R880" s="204" t="s">
        <v>4479</v>
      </c>
      <c r="S880" s="274">
        <v>44741</v>
      </c>
      <c r="T880" s="285">
        <v>44753</v>
      </c>
      <c r="U880" s="175" t="s">
        <v>66</v>
      </c>
      <c r="V880" s="197" t="s">
        <v>218</v>
      </c>
      <c r="W880" s="181"/>
      <c r="X880" s="147" t="s">
        <v>156</v>
      </c>
      <c r="Y880" s="258"/>
      <c r="Z880" s="258"/>
      <c r="AA880" s="289" t="s">
        <v>4488</v>
      </c>
      <c r="AB880" s="6">
        <v>44741</v>
      </c>
      <c r="AC880" s="6">
        <v>44753</v>
      </c>
      <c r="AD880" s="234" t="s">
        <v>70</v>
      </c>
      <c r="AE880" s="256" t="s">
        <v>4015</v>
      </c>
      <c r="AF880" s="249" t="s">
        <v>4015</v>
      </c>
      <c r="AG880" s="249" t="s">
        <v>4015</v>
      </c>
      <c r="AH880" s="249" t="s">
        <v>4015</v>
      </c>
      <c r="AI880" s="249" t="s">
        <v>4015</v>
      </c>
      <c r="AJ880" s="248" t="s">
        <v>4015</v>
      </c>
      <c r="AK880" s="257" t="s">
        <v>4015</v>
      </c>
      <c r="AL880" s="255" t="s">
        <v>4015</v>
      </c>
      <c r="AM880" s="249" t="s">
        <v>4015</v>
      </c>
      <c r="AN880" s="249" t="s">
        <v>4015</v>
      </c>
      <c r="AO880" s="249" t="s">
        <v>4015</v>
      </c>
      <c r="AP880" s="249" t="s">
        <v>4015</v>
      </c>
      <c r="AQ880" s="250" t="s">
        <v>4015</v>
      </c>
      <c r="AR880" s="247" t="s">
        <v>4015</v>
      </c>
      <c r="AS880" s="247" t="s">
        <v>4015</v>
      </c>
      <c r="AT880" s="247" t="s">
        <v>4015</v>
      </c>
      <c r="AU880" s="247" t="s">
        <v>4015</v>
      </c>
      <c r="AV880" s="247" t="s">
        <v>4015</v>
      </c>
      <c r="AW880" s="247" t="s">
        <v>4015</v>
      </c>
      <c r="AX880" s="247" t="s">
        <v>4015</v>
      </c>
      <c r="AY880" s="247" t="s">
        <v>4015</v>
      </c>
      <c r="AZ880" s="251" t="s">
        <v>4015</v>
      </c>
      <c r="BA880" s="246" t="s">
        <v>4015</v>
      </c>
      <c r="BB880" s="247" t="s">
        <v>4015</v>
      </c>
      <c r="BC880" s="245" t="s">
        <v>4015</v>
      </c>
    </row>
    <row r="881" spans="1:55" ht="57.6" hidden="1">
      <c r="A881" s="52" t="str">
        <f t="shared" ca="1" si="61"/>
        <v>Ok</v>
      </c>
      <c r="B881" s="53" t="str">
        <f t="shared" si="62"/>
        <v>Ok</v>
      </c>
      <c r="C881" s="53" t="str">
        <f t="shared" ca="1" si="63"/>
        <v>Ok</v>
      </c>
      <c r="D881" s="54">
        <f t="shared" si="64"/>
        <v>43767</v>
      </c>
      <c r="E881" s="309"/>
      <c r="F881" s="311">
        <v>930</v>
      </c>
      <c r="G881" s="314" t="s">
        <v>1670</v>
      </c>
      <c r="H881" s="321" t="s">
        <v>57</v>
      </c>
      <c r="I881" s="322" t="s">
        <v>58</v>
      </c>
      <c r="J881" s="329" t="s">
        <v>59</v>
      </c>
      <c r="K881" s="6" t="s">
        <v>210</v>
      </c>
      <c r="L881" s="333" t="s">
        <v>1671</v>
      </c>
      <c r="M881" s="339"/>
      <c r="N881" s="239" t="s">
        <v>63</v>
      </c>
      <c r="O881" s="25" t="s">
        <v>102</v>
      </c>
      <c r="P881" s="55" t="s">
        <v>65</v>
      </c>
      <c r="Q881" s="55" t="s">
        <v>1672</v>
      </c>
      <c r="R881" s="425" t="s">
        <v>1673</v>
      </c>
      <c r="S881" s="368">
        <v>43556</v>
      </c>
      <c r="T881" s="370">
        <v>43767</v>
      </c>
      <c r="U881" s="174" t="s">
        <v>66</v>
      </c>
      <c r="V881" s="178" t="s">
        <v>67</v>
      </c>
      <c r="W881" s="180"/>
      <c r="X881" s="146" t="s">
        <v>156</v>
      </c>
      <c r="Y881" s="374"/>
      <c r="Z881" s="374"/>
      <c r="AA881" s="376"/>
      <c r="AB881" s="6">
        <v>43559</v>
      </c>
      <c r="AC881" s="6">
        <v>43767</v>
      </c>
      <c r="AD881" s="379" t="s">
        <v>70</v>
      </c>
      <c r="AE881" s="383"/>
      <c r="AF881" s="353"/>
      <c r="AG881" s="353"/>
      <c r="AH881" s="385"/>
      <c r="AI881" s="353"/>
      <c r="AJ881" s="388"/>
      <c r="AK881" s="389"/>
      <c r="AL881" s="391"/>
      <c r="AM881" s="386"/>
      <c r="AN881" s="386"/>
      <c r="AO881" s="386"/>
      <c r="AP881" s="386"/>
      <c r="AQ881" s="395"/>
      <c r="AR881" s="380"/>
      <c r="AS881" s="380"/>
      <c r="AT881" s="380"/>
      <c r="AU881" s="380"/>
      <c r="AV881" s="380"/>
      <c r="AW881" s="380"/>
      <c r="AX881" s="380"/>
      <c r="AY881" s="380"/>
      <c r="AZ881" s="397"/>
      <c r="BA881" s="379"/>
      <c r="BB881" s="380"/>
      <c r="BC881" s="399"/>
    </row>
    <row r="882" spans="1:55" ht="28.8" hidden="1">
      <c r="A882" s="52" t="str">
        <f t="shared" ca="1" si="61"/>
        <v>Ok</v>
      </c>
      <c r="B882" s="53" t="str">
        <f t="shared" si="62"/>
        <v>Ok</v>
      </c>
      <c r="C882" s="53" t="str">
        <f t="shared" ca="1" si="63"/>
        <v>Ok</v>
      </c>
      <c r="D882" s="54">
        <f t="shared" si="64"/>
        <v>43747</v>
      </c>
      <c r="E882" s="309"/>
      <c r="F882" s="311">
        <v>1182</v>
      </c>
      <c r="G882" s="315" t="s">
        <v>82</v>
      </c>
      <c r="H882" s="321" t="s">
        <v>57</v>
      </c>
      <c r="I882" s="323" t="s">
        <v>83</v>
      </c>
      <c r="J882" s="330" t="s">
        <v>84</v>
      </c>
      <c r="K882" s="6" t="s">
        <v>85</v>
      </c>
      <c r="L882" s="333" t="s">
        <v>86</v>
      </c>
      <c r="M882" s="339"/>
      <c r="N882" s="239" t="s">
        <v>63</v>
      </c>
      <c r="O882" s="345" t="s">
        <v>87</v>
      </c>
      <c r="P882" s="55" t="s">
        <v>88</v>
      </c>
      <c r="Q882" s="55" t="s">
        <v>89</v>
      </c>
      <c r="R882" s="204" t="s">
        <v>90</v>
      </c>
      <c r="S882" s="368">
        <v>42919</v>
      </c>
      <c r="T882" s="368">
        <v>43739</v>
      </c>
      <c r="U882" s="174" t="s">
        <v>66</v>
      </c>
      <c r="V882" s="178" t="s">
        <v>91</v>
      </c>
      <c r="W882" s="180" t="s">
        <v>92</v>
      </c>
      <c r="X882" s="146" t="s">
        <v>93</v>
      </c>
      <c r="Y882" s="374"/>
      <c r="Z882" s="374"/>
      <c r="AA882" s="377" t="s">
        <v>94</v>
      </c>
      <c r="AB882" s="6">
        <f>+S882</f>
        <v>42919</v>
      </c>
      <c r="AC882" s="6">
        <v>43747</v>
      </c>
      <c r="AD882" s="380" t="s">
        <v>70</v>
      </c>
      <c r="AE882" s="383"/>
      <c r="AF882" s="353"/>
      <c r="AG882" s="353"/>
      <c r="AH882" s="386"/>
      <c r="AI882" s="353"/>
      <c r="AJ882" s="388"/>
      <c r="AK882" s="389"/>
      <c r="AL882" s="391"/>
      <c r="AM882" s="386"/>
      <c r="AN882" s="386"/>
      <c r="AO882" s="386"/>
      <c r="AP882" s="386"/>
      <c r="AQ882" s="395"/>
      <c r="AR882" s="380"/>
      <c r="AS882" s="380"/>
      <c r="AT882" s="380"/>
      <c r="AU882" s="380"/>
      <c r="AV882" s="380"/>
      <c r="AW882" s="380"/>
      <c r="AX882" s="380"/>
      <c r="AY882" s="380"/>
      <c r="AZ882" s="397"/>
      <c r="BA882" s="379"/>
      <c r="BB882" s="380"/>
      <c r="BC882" s="399"/>
    </row>
    <row r="883" spans="1:55" ht="187.2" hidden="1">
      <c r="A883" s="52" t="str">
        <f t="shared" ca="1" si="61"/>
        <v>Ok</v>
      </c>
      <c r="B883" s="53" t="str">
        <f t="shared" si="62"/>
        <v>Ok</v>
      </c>
      <c r="C883" s="53" t="str">
        <f t="shared" ca="1" si="63"/>
        <v>Ok</v>
      </c>
      <c r="D883" s="54">
        <f t="shared" si="64"/>
        <v>44753</v>
      </c>
      <c r="E883" s="253" t="s">
        <v>4015</v>
      </c>
      <c r="F883" s="258">
        <v>2446</v>
      </c>
      <c r="G883" s="241" t="s">
        <v>4460</v>
      </c>
      <c r="H883" s="266" t="s">
        <v>57</v>
      </c>
      <c r="I883" s="242" t="s">
        <v>58</v>
      </c>
      <c r="J883" s="268" t="s">
        <v>59</v>
      </c>
      <c r="K883" s="67" t="s">
        <v>162</v>
      </c>
      <c r="L883" s="282" t="s">
        <v>4484</v>
      </c>
      <c r="M883" s="281" t="s">
        <v>4015</v>
      </c>
      <c r="N883" s="239" t="s">
        <v>124</v>
      </c>
      <c r="O883" s="25" t="s">
        <v>97</v>
      </c>
      <c r="P883" s="55" t="s">
        <v>97</v>
      </c>
      <c r="Q883" s="55" t="s">
        <v>4466</v>
      </c>
      <c r="R883" s="425" t="s">
        <v>4476</v>
      </c>
      <c r="S883" s="274">
        <v>44743</v>
      </c>
      <c r="T883" s="285">
        <v>44753</v>
      </c>
      <c r="U883" s="175" t="s">
        <v>66</v>
      </c>
      <c r="V883" s="197" t="s">
        <v>218</v>
      </c>
      <c r="W883" s="181"/>
      <c r="X883" s="147" t="s">
        <v>143</v>
      </c>
      <c r="Y883" s="258"/>
      <c r="Z883" s="258"/>
      <c r="AA883" s="289" t="s">
        <v>4486</v>
      </c>
      <c r="AB883" s="6">
        <v>44743</v>
      </c>
      <c r="AC883" s="6">
        <v>44753</v>
      </c>
      <c r="AD883" s="234" t="s">
        <v>70</v>
      </c>
      <c r="AE883" s="256" t="s">
        <v>4015</v>
      </c>
      <c r="AF883" s="249" t="s">
        <v>4015</v>
      </c>
      <c r="AG883" s="249" t="s">
        <v>4015</v>
      </c>
      <c r="AH883" s="249" t="s">
        <v>4015</v>
      </c>
      <c r="AI883" s="249" t="s">
        <v>4015</v>
      </c>
      <c r="AJ883" s="248" t="s">
        <v>4015</v>
      </c>
      <c r="AK883" s="257" t="s">
        <v>4015</v>
      </c>
      <c r="AL883" s="255" t="s">
        <v>4015</v>
      </c>
      <c r="AM883" s="249" t="s">
        <v>4015</v>
      </c>
      <c r="AN883" s="249" t="s">
        <v>4015</v>
      </c>
      <c r="AO883" s="249" t="s">
        <v>4015</v>
      </c>
      <c r="AP883" s="249" t="s">
        <v>4015</v>
      </c>
      <c r="AQ883" s="250" t="s">
        <v>4015</v>
      </c>
      <c r="AR883" s="247" t="s">
        <v>4015</v>
      </c>
      <c r="AS883" s="247" t="s">
        <v>4015</v>
      </c>
      <c r="AT883" s="247" t="s">
        <v>4015</v>
      </c>
      <c r="AU883" s="247" t="s">
        <v>4015</v>
      </c>
      <c r="AV883" s="247" t="s">
        <v>4015</v>
      </c>
      <c r="AW883" s="247" t="s">
        <v>4015</v>
      </c>
      <c r="AX883" s="247" t="s">
        <v>4015</v>
      </c>
      <c r="AY883" s="247" t="s">
        <v>4015</v>
      </c>
      <c r="AZ883" s="251" t="s">
        <v>4015</v>
      </c>
      <c r="BA883" s="246" t="s">
        <v>4015</v>
      </c>
      <c r="BB883" s="247" t="s">
        <v>4015</v>
      </c>
      <c r="BC883" s="245" t="s">
        <v>4015</v>
      </c>
    </row>
    <row r="884" spans="1:55" ht="396" hidden="1" customHeight="1">
      <c r="A884" s="52" t="str">
        <f t="shared" ca="1" si="61"/>
        <v>Ok</v>
      </c>
      <c r="B884" s="53" t="str">
        <f t="shared" si="62"/>
        <v>Ok</v>
      </c>
      <c r="C884" s="53" t="str">
        <f t="shared" ca="1" si="63"/>
        <v>Ok</v>
      </c>
      <c r="D884" s="54">
        <f t="shared" si="64"/>
        <v>44761</v>
      </c>
      <c r="E884" s="253" t="s">
        <v>4015</v>
      </c>
      <c r="F884" s="258">
        <v>2447</v>
      </c>
      <c r="G884" s="241" t="s">
        <v>4490</v>
      </c>
      <c r="H884" s="266" t="s">
        <v>57</v>
      </c>
      <c r="I884" s="242" t="s">
        <v>267</v>
      </c>
      <c r="J884" s="268" t="s">
        <v>122</v>
      </c>
      <c r="K884" s="67" t="s">
        <v>74</v>
      </c>
      <c r="L884" s="282" t="s">
        <v>4499</v>
      </c>
      <c r="M884" s="281" t="s">
        <v>4015</v>
      </c>
      <c r="N884" s="239" t="s">
        <v>124</v>
      </c>
      <c r="O884" s="25" t="s">
        <v>97</v>
      </c>
      <c r="P884" s="55" t="s">
        <v>97</v>
      </c>
      <c r="Q884" s="55" t="s">
        <v>4494</v>
      </c>
      <c r="R884" s="204" t="s">
        <v>4497</v>
      </c>
      <c r="S884" s="274">
        <v>44747</v>
      </c>
      <c r="T884" s="285">
        <v>44761</v>
      </c>
      <c r="U884" s="175" t="s">
        <v>66</v>
      </c>
      <c r="V884" s="197" t="s">
        <v>218</v>
      </c>
      <c r="W884" s="181"/>
      <c r="X884" s="147" t="s">
        <v>156</v>
      </c>
      <c r="Y884" s="258"/>
      <c r="Z884" s="258"/>
      <c r="AA884" s="289" t="s">
        <v>4498</v>
      </c>
      <c r="AB884" s="6">
        <v>44747</v>
      </c>
      <c r="AC884" s="6">
        <v>44761</v>
      </c>
      <c r="AD884" s="67" t="s">
        <v>70</v>
      </c>
      <c r="AE884" s="256" t="s">
        <v>4015</v>
      </c>
      <c r="AF884" s="249" t="s">
        <v>4015</v>
      </c>
      <c r="AG884" s="249" t="s">
        <v>4015</v>
      </c>
      <c r="AH884" s="249" t="s">
        <v>4015</v>
      </c>
      <c r="AI884" s="249" t="s">
        <v>4015</v>
      </c>
      <c r="AJ884" s="248" t="s">
        <v>4015</v>
      </c>
      <c r="AK884" s="257" t="s">
        <v>4015</v>
      </c>
      <c r="AL884" s="255" t="s">
        <v>4015</v>
      </c>
      <c r="AM884" s="249" t="s">
        <v>4015</v>
      </c>
      <c r="AN884" s="249" t="s">
        <v>4015</v>
      </c>
      <c r="AO884" s="249" t="s">
        <v>4015</v>
      </c>
      <c r="AP884" s="249" t="s">
        <v>4015</v>
      </c>
      <c r="AQ884" s="250" t="s">
        <v>4015</v>
      </c>
      <c r="AR884" s="247" t="s">
        <v>4015</v>
      </c>
      <c r="AS884" s="247" t="s">
        <v>4015</v>
      </c>
      <c r="AT884" s="247" t="s">
        <v>4015</v>
      </c>
      <c r="AU884" s="247" t="s">
        <v>4015</v>
      </c>
      <c r="AV884" s="247" t="s">
        <v>4015</v>
      </c>
      <c r="AW884" s="247" t="s">
        <v>4015</v>
      </c>
      <c r="AX884" s="247" t="s">
        <v>4015</v>
      </c>
      <c r="AY884" s="247" t="s">
        <v>4015</v>
      </c>
      <c r="AZ884" s="251" t="s">
        <v>4015</v>
      </c>
      <c r="BA884" s="246" t="s">
        <v>4015</v>
      </c>
      <c r="BB884" s="247" t="s">
        <v>4015</v>
      </c>
      <c r="BC884" s="245" t="s">
        <v>4015</v>
      </c>
    </row>
    <row r="885" spans="1:55" ht="129.6" hidden="1">
      <c r="A885" s="52" t="str">
        <f t="shared" ca="1" si="61"/>
        <v>Ok</v>
      </c>
      <c r="B885" s="53" t="str">
        <f t="shared" si="62"/>
        <v>Ok</v>
      </c>
      <c r="C885" s="53" t="str">
        <f t="shared" ca="1" si="63"/>
        <v>Ok</v>
      </c>
      <c r="D885" s="54">
        <f t="shared" si="64"/>
        <v>44761</v>
      </c>
      <c r="E885" s="253" t="s">
        <v>4015</v>
      </c>
      <c r="F885" s="258">
        <v>2448</v>
      </c>
      <c r="G885" s="241" t="s">
        <v>4491</v>
      </c>
      <c r="H885" s="266" t="s">
        <v>159</v>
      </c>
      <c r="I885" s="242" t="s">
        <v>241</v>
      </c>
      <c r="J885" s="201" t="s">
        <v>242</v>
      </c>
      <c r="K885" s="67" t="s">
        <v>74</v>
      </c>
      <c r="L885" s="282" t="s">
        <v>4503</v>
      </c>
      <c r="M885" s="281" t="s">
        <v>4015</v>
      </c>
      <c r="N885" s="239" t="s">
        <v>124</v>
      </c>
      <c r="O885" s="25" t="s">
        <v>473</v>
      </c>
      <c r="P885" s="55" t="s">
        <v>88</v>
      </c>
      <c r="Q885" s="55" t="s">
        <v>474</v>
      </c>
      <c r="R885" s="425" t="s">
        <v>475</v>
      </c>
      <c r="S885" s="274">
        <v>44747</v>
      </c>
      <c r="T885" s="285">
        <v>44761</v>
      </c>
      <c r="U885" s="175" t="s">
        <v>66</v>
      </c>
      <c r="V885" s="197" t="s">
        <v>218</v>
      </c>
      <c r="W885" s="181"/>
      <c r="X885" s="147" t="s">
        <v>143</v>
      </c>
      <c r="Y885" s="258"/>
      <c r="Z885" s="258"/>
      <c r="AA885" s="289" t="s">
        <v>4513</v>
      </c>
      <c r="AB885" s="6">
        <v>44747</v>
      </c>
      <c r="AC885" s="6">
        <v>44761</v>
      </c>
      <c r="AD885" s="67" t="s">
        <v>70</v>
      </c>
      <c r="AE885" s="256" t="s">
        <v>4015</v>
      </c>
      <c r="AF885" s="249" t="s">
        <v>4015</v>
      </c>
      <c r="AG885" s="249" t="s">
        <v>4015</v>
      </c>
      <c r="AH885" s="249" t="s">
        <v>4015</v>
      </c>
      <c r="AI885" s="249" t="s">
        <v>4015</v>
      </c>
      <c r="AJ885" s="248" t="s">
        <v>4015</v>
      </c>
      <c r="AK885" s="257" t="s">
        <v>4015</v>
      </c>
      <c r="AL885" s="255" t="s">
        <v>4015</v>
      </c>
      <c r="AM885" s="249" t="s">
        <v>4015</v>
      </c>
      <c r="AN885" s="249" t="s">
        <v>4015</v>
      </c>
      <c r="AO885" s="249" t="s">
        <v>4015</v>
      </c>
      <c r="AP885" s="249" t="s">
        <v>4015</v>
      </c>
      <c r="AQ885" s="250" t="s">
        <v>4015</v>
      </c>
      <c r="AR885" s="247" t="s">
        <v>4015</v>
      </c>
      <c r="AS885" s="247" t="s">
        <v>4015</v>
      </c>
      <c r="AT885" s="247" t="s">
        <v>4015</v>
      </c>
      <c r="AU885" s="247" t="s">
        <v>4015</v>
      </c>
      <c r="AV885" s="247" t="s">
        <v>4015</v>
      </c>
      <c r="AW885" s="247" t="s">
        <v>4015</v>
      </c>
      <c r="AX885" s="247" t="s">
        <v>4015</v>
      </c>
      <c r="AY885" s="247" t="s">
        <v>4015</v>
      </c>
      <c r="AZ885" s="251" t="s">
        <v>4015</v>
      </c>
      <c r="BA885" s="246" t="s">
        <v>4015</v>
      </c>
      <c r="BB885" s="247" t="s">
        <v>4015</v>
      </c>
      <c r="BC885" s="245" t="s">
        <v>4015</v>
      </c>
    </row>
    <row r="886" spans="1:55" ht="144" hidden="1">
      <c r="A886" s="52" t="str">
        <f t="shared" ca="1" si="61"/>
        <v>Ok</v>
      </c>
      <c r="B886" s="53" t="str">
        <f t="shared" si="62"/>
        <v>Ok</v>
      </c>
      <c r="C886" s="53" t="str">
        <f t="shared" ca="1" si="63"/>
        <v>Ok</v>
      </c>
      <c r="D886" s="54">
        <f t="shared" si="64"/>
        <v>44761</v>
      </c>
      <c r="E886" s="253" t="s">
        <v>4015</v>
      </c>
      <c r="F886" s="258">
        <v>2449</v>
      </c>
      <c r="G886" s="241" t="s">
        <v>4492</v>
      </c>
      <c r="H886" s="266" t="s">
        <v>159</v>
      </c>
      <c r="I886" s="242" t="s">
        <v>241</v>
      </c>
      <c r="J886" s="201" t="s">
        <v>242</v>
      </c>
      <c r="K886" s="67" t="s">
        <v>74</v>
      </c>
      <c r="L886" s="282" t="s">
        <v>4502</v>
      </c>
      <c r="M886" s="281" t="s">
        <v>4015</v>
      </c>
      <c r="N886" s="239" t="s">
        <v>124</v>
      </c>
      <c r="O886" s="25" t="s">
        <v>4495</v>
      </c>
      <c r="P886" s="55" t="s">
        <v>88</v>
      </c>
      <c r="Q886" s="55" t="s">
        <v>5238</v>
      </c>
      <c r="R886" s="204" t="s">
        <v>4500</v>
      </c>
      <c r="S886" s="274">
        <v>44747</v>
      </c>
      <c r="T886" s="285">
        <v>44761</v>
      </c>
      <c r="U886" s="175" t="s">
        <v>66</v>
      </c>
      <c r="V886" s="197" t="s">
        <v>218</v>
      </c>
      <c r="W886" s="181"/>
      <c r="X886" s="147" t="s">
        <v>79</v>
      </c>
      <c r="Y886" s="258"/>
      <c r="Z886" s="258"/>
      <c r="AA886" s="289" t="s">
        <v>4514</v>
      </c>
      <c r="AB886" s="6">
        <v>44747</v>
      </c>
      <c r="AC886" s="6">
        <v>44761</v>
      </c>
      <c r="AD886" s="67" t="s">
        <v>70</v>
      </c>
      <c r="AE886" s="256" t="s">
        <v>4015</v>
      </c>
      <c r="AF886" s="249" t="s">
        <v>4015</v>
      </c>
      <c r="AG886" s="249" t="s">
        <v>4015</v>
      </c>
      <c r="AH886" s="249" t="s">
        <v>4015</v>
      </c>
      <c r="AI886" s="249" t="s">
        <v>4015</v>
      </c>
      <c r="AJ886" s="248" t="s">
        <v>4015</v>
      </c>
      <c r="AK886" s="257" t="s">
        <v>4015</v>
      </c>
      <c r="AL886" s="255" t="s">
        <v>4015</v>
      </c>
      <c r="AM886" s="249" t="s">
        <v>4015</v>
      </c>
      <c r="AN886" s="249" t="s">
        <v>4015</v>
      </c>
      <c r="AO886" s="249" t="s">
        <v>4015</v>
      </c>
      <c r="AP886" s="249" t="s">
        <v>4015</v>
      </c>
      <c r="AQ886" s="250" t="s">
        <v>4015</v>
      </c>
      <c r="AR886" s="247" t="s">
        <v>4015</v>
      </c>
      <c r="AS886" s="247" t="s">
        <v>4015</v>
      </c>
      <c r="AT886" s="247" t="s">
        <v>4015</v>
      </c>
      <c r="AU886" s="247" t="s">
        <v>4015</v>
      </c>
      <c r="AV886" s="247" t="s">
        <v>4015</v>
      </c>
      <c r="AW886" s="247" t="s">
        <v>4015</v>
      </c>
      <c r="AX886" s="247" t="s">
        <v>4015</v>
      </c>
      <c r="AY886" s="247" t="s">
        <v>4015</v>
      </c>
      <c r="AZ886" s="251" t="s">
        <v>4015</v>
      </c>
      <c r="BA886" s="246" t="s">
        <v>4015</v>
      </c>
      <c r="BB886" s="247" t="s">
        <v>4015</v>
      </c>
      <c r="BC886" s="245" t="s">
        <v>4015</v>
      </c>
    </row>
    <row r="887" spans="1:55" ht="190.8" customHeight="1">
      <c r="A887" s="52" t="str">
        <f t="shared" ca="1" si="61"/>
        <v>Ok</v>
      </c>
      <c r="B887" s="53" t="str">
        <f t="shared" si="62"/>
        <v>Ok</v>
      </c>
      <c r="C887" s="53" t="str">
        <f t="shared" ca="1" si="63"/>
        <v>Ok</v>
      </c>
      <c r="D887" s="54">
        <f t="shared" si="64"/>
        <v>45726</v>
      </c>
      <c r="E887" s="253" t="s">
        <v>4015</v>
      </c>
      <c r="F887" s="258">
        <v>2452</v>
      </c>
      <c r="G887" s="241" t="s">
        <v>4493</v>
      </c>
      <c r="H887" s="266" t="s">
        <v>57</v>
      </c>
      <c r="I887" s="242" t="s">
        <v>697</v>
      </c>
      <c r="J887" s="268" t="s">
        <v>59</v>
      </c>
      <c r="K887" s="67" t="s">
        <v>210</v>
      </c>
      <c r="L887" s="282" t="s">
        <v>4501</v>
      </c>
      <c r="M887" s="281" t="s">
        <v>4015</v>
      </c>
      <c r="N887" s="239" t="s">
        <v>63</v>
      </c>
      <c r="O887" s="25" t="s">
        <v>4496</v>
      </c>
      <c r="P887" s="55" t="s">
        <v>165</v>
      </c>
      <c r="Q887" s="55" t="s">
        <v>5540</v>
      </c>
      <c r="R887" s="425" t="s">
        <v>5539</v>
      </c>
      <c r="S887" s="274">
        <v>44750</v>
      </c>
      <c r="T887" s="69">
        <v>45741</v>
      </c>
      <c r="U887" s="58" t="s">
        <v>1356</v>
      </c>
      <c r="V887" s="197" t="s">
        <v>218</v>
      </c>
      <c r="W887" s="181"/>
      <c r="X887" s="147"/>
      <c r="Y887" s="258"/>
      <c r="Z887" s="258"/>
      <c r="AA887" s="289" t="s">
        <v>8871</v>
      </c>
      <c r="AB887" s="6">
        <v>44750</v>
      </c>
      <c r="AC887" s="67">
        <v>45726</v>
      </c>
      <c r="AD887" s="265"/>
      <c r="AE887" s="256" t="s">
        <v>4015</v>
      </c>
      <c r="AF887" s="249" t="s">
        <v>4015</v>
      </c>
      <c r="AG887" s="249" t="s">
        <v>4015</v>
      </c>
      <c r="AH887" s="249" t="s">
        <v>4015</v>
      </c>
      <c r="AI887" s="249" t="s">
        <v>4015</v>
      </c>
      <c r="AJ887" s="248" t="s">
        <v>4015</v>
      </c>
      <c r="AK887" s="257" t="s">
        <v>4015</v>
      </c>
      <c r="AL887" s="255" t="s">
        <v>4015</v>
      </c>
      <c r="AM887" s="249" t="s">
        <v>4015</v>
      </c>
      <c r="AN887" s="249" t="s">
        <v>4015</v>
      </c>
      <c r="AO887" s="249" t="s">
        <v>4015</v>
      </c>
      <c r="AP887" s="249" t="s">
        <v>4015</v>
      </c>
      <c r="AQ887" s="250" t="s">
        <v>4015</v>
      </c>
      <c r="AR887" s="247" t="s">
        <v>4015</v>
      </c>
      <c r="AS887" s="247" t="s">
        <v>4015</v>
      </c>
      <c r="AT887" s="247" t="s">
        <v>4015</v>
      </c>
      <c r="AU887" s="247" t="s">
        <v>4015</v>
      </c>
      <c r="AV887" s="247" t="s">
        <v>4015</v>
      </c>
      <c r="AW887" s="247" t="s">
        <v>4015</v>
      </c>
      <c r="AX887" s="247" t="s">
        <v>4015</v>
      </c>
      <c r="AY887" s="247" t="s">
        <v>4015</v>
      </c>
      <c r="AZ887" s="251" t="s">
        <v>4015</v>
      </c>
      <c r="BA887" s="246" t="s">
        <v>4015</v>
      </c>
      <c r="BB887" s="247" t="s">
        <v>4015</v>
      </c>
      <c r="BC887" s="245" t="s">
        <v>4015</v>
      </c>
    </row>
    <row r="888" spans="1:55" ht="156" hidden="1" customHeight="1">
      <c r="A888" s="52" t="str">
        <f t="shared" ca="1" si="61"/>
        <v>Ok</v>
      </c>
      <c r="B888" s="53" t="str">
        <f t="shared" si="62"/>
        <v>Ok</v>
      </c>
      <c r="C888" s="53" t="str">
        <f t="shared" ca="1" si="63"/>
        <v>Ok</v>
      </c>
      <c r="D888" s="54">
        <f t="shared" si="64"/>
        <v>44767</v>
      </c>
      <c r="E888" s="253" t="s">
        <v>4015</v>
      </c>
      <c r="F888" s="258">
        <v>2454</v>
      </c>
      <c r="G888" s="241" t="s">
        <v>4516</v>
      </c>
      <c r="H888" s="266" t="s">
        <v>57</v>
      </c>
      <c r="I888" s="242" t="s">
        <v>1128</v>
      </c>
      <c r="J888" s="201" t="s">
        <v>290</v>
      </c>
      <c r="K888" s="67" t="s">
        <v>105</v>
      </c>
      <c r="L888" s="282" t="s">
        <v>4535</v>
      </c>
      <c r="M888" s="281" t="s">
        <v>4015</v>
      </c>
      <c r="N888" s="239" t="s">
        <v>124</v>
      </c>
      <c r="O888" s="243" t="s">
        <v>97</v>
      </c>
      <c r="P888" s="55" t="s">
        <v>97</v>
      </c>
      <c r="Q888" s="55" t="s">
        <v>4528</v>
      </c>
      <c r="R888" s="204" t="s">
        <v>4534</v>
      </c>
      <c r="S888" s="274">
        <v>44753</v>
      </c>
      <c r="T888" s="285">
        <v>44767</v>
      </c>
      <c r="U888" s="175" t="s">
        <v>66</v>
      </c>
      <c r="V888" s="197" t="s">
        <v>218</v>
      </c>
      <c r="W888" s="181"/>
      <c r="X888" s="147" t="s">
        <v>238</v>
      </c>
      <c r="Y888" s="258"/>
      <c r="Z888" s="258"/>
      <c r="AA888" s="289" t="s">
        <v>4536</v>
      </c>
      <c r="AB888" s="6">
        <v>44753</v>
      </c>
      <c r="AC888" s="6">
        <v>44767</v>
      </c>
      <c r="AD888" s="234" t="s">
        <v>70</v>
      </c>
      <c r="AE888" s="256" t="s">
        <v>4015</v>
      </c>
      <c r="AF888" s="249" t="s">
        <v>4015</v>
      </c>
      <c r="AG888" s="249" t="s">
        <v>4015</v>
      </c>
      <c r="AH888" s="249" t="s">
        <v>4015</v>
      </c>
      <c r="AI888" s="249" t="s">
        <v>4015</v>
      </c>
      <c r="AJ888" s="248" t="s">
        <v>4015</v>
      </c>
      <c r="AK888" s="257" t="s">
        <v>4015</v>
      </c>
      <c r="AL888" s="255" t="s">
        <v>4015</v>
      </c>
      <c r="AM888" s="249" t="s">
        <v>4015</v>
      </c>
      <c r="AN888" s="249" t="s">
        <v>4015</v>
      </c>
      <c r="AO888" s="249" t="s">
        <v>4015</v>
      </c>
      <c r="AP888" s="249" t="s">
        <v>4015</v>
      </c>
      <c r="AQ888" s="250" t="s">
        <v>4015</v>
      </c>
      <c r="AR888" s="247" t="s">
        <v>4015</v>
      </c>
      <c r="AS888" s="247" t="s">
        <v>4015</v>
      </c>
      <c r="AT888" s="247" t="s">
        <v>4015</v>
      </c>
      <c r="AU888" s="247" t="s">
        <v>4015</v>
      </c>
      <c r="AV888" s="247" t="s">
        <v>4015</v>
      </c>
      <c r="AW888" s="247" t="s">
        <v>4015</v>
      </c>
      <c r="AX888" s="247" t="s">
        <v>4015</v>
      </c>
      <c r="AY888" s="247" t="s">
        <v>4015</v>
      </c>
      <c r="AZ888" s="251" t="s">
        <v>4015</v>
      </c>
      <c r="BA888" s="246" t="s">
        <v>4015</v>
      </c>
      <c r="BB888" s="247" t="s">
        <v>4015</v>
      </c>
      <c r="BC888" s="245" t="s">
        <v>4015</v>
      </c>
    </row>
    <row r="889" spans="1:55" ht="351" hidden="1" customHeight="1">
      <c r="A889" s="52" t="str">
        <f t="shared" ca="1" si="61"/>
        <v>Ok</v>
      </c>
      <c r="B889" s="53" t="str">
        <f t="shared" si="62"/>
        <v>Ok</v>
      </c>
      <c r="C889" s="53" t="str">
        <f t="shared" ca="1" si="63"/>
        <v>Ok</v>
      </c>
      <c r="D889" s="54">
        <f t="shared" si="64"/>
        <v>44767</v>
      </c>
      <c r="E889" s="253" t="s">
        <v>4015</v>
      </c>
      <c r="F889" s="258">
        <v>2455</v>
      </c>
      <c r="G889" s="241" t="s">
        <v>4517</v>
      </c>
      <c r="H889" s="266" t="s">
        <v>57</v>
      </c>
      <c r="I889" s="242" t="s">
        <v>58</v>
      </c>
      <c r="J889" s="268" t="s">
        <v>59</v>
      </c>
      <c r="K889" s="67" t="s">
        <v>105</v>
      </c>
      <c r="L889" s="282" t="s">
        <v>4538</v>
      </c>
      <c r="M889" s="281" t="s">
        <v>4015</v>
      </c>
      <c r="N889" s="239" t="s">
        <v>124</v>
      </c>
      <c r="O889" s="25" t="s">
        <v>4532</v>
      </c>
      <c r="P889" s="55" t="s">
        <v>88</v>
      </c>
      <c r="Q889" s="55" t="s">
        <v>5239</v>
      </c>
      <c r="R889" s="425" t="s">
        <v>4537</v>
      </c>
      <c r="S889" s="274">
        <v>44754</v>
      </c>
      <c r="T889" s="285">
        <v>44767</v>
      </c>
      <c r="U889" s="175" t="s">
        <v>66</v>
      </c>
      <c r="V889" s="197" t="s">
        <v>218</v>
      </c>
      <c r="W889" s="181"/>
      <c r="X889" s="147" t="s">
        <v>143</v>
      </c>
      <c r="Y889" s="258"/>
      <c r="Z889" s="258"/>
      <c r="AA889" s="289" t="s">
        <v>4539</v>
      </c>
      <c r="AB889" s="6">
        <v>44754</v>
      </c>
      <c r="AC889" s="6">
        <v>44767</v>
      </c>
      <c r="AD889" s="234" t="s">
        <v>70</v>
      </c>
      <c r="AE889" s="256" t="s">
        <v>4015</v>
      </c>
      <c r="AF889" s="249" t="s">
        <v>4015</v>
      </c>
      <c r="AG889" s="249" t="s">
        <v>4015</v>
      </c>
      <c r="AH889" s="249" t="s">
        <v>4015</v>
      </c>
      <c r="AI889" s="249" t="s">
        <v>4015</v>
      </c>
      <c r="AJ889" s="248" t="s">
        <v>4015</v>
      </c>
      <c r="AK889" s="257" t="s">
        <v>4015</v>
      </c>
      <c r="AL889" s="255" t="s">
        <v>4015</v>
      </c>
      <c r="AM889" s="249" t="s">
        <v>4015</v>
      </c>
      <c r="AN889" s="249" t="s">
        <v>4015</v>
      </c>
      <c r="AO889" s="249" t="s">
        <v>4015</v>
      </c>
      <c r="AP889" s="249" t="s">
        <v>4015</v>
      </c>
      <c r="AQ889" s="250" t="s">
        <v>4015</v>
      </c>
      <c r="AR889" s="247" t="s">
        <v>4015</v>
      </c>
      <c r="AS889" s="247" t="s">
        <v>4015</v>
      </c>
      <c r="AT889" s="247" t="s">
        <v>4015</v>
      </c>
      <c r="AU889" s="247" t="s">
        <v>4015</v>
      </c>
      <c r="AV889" s="247" t="s">
        <v>4015</v>
      </c>
      <c r="AW889" s="247" t="s">
        <v>4015</v>
      </c>
      <c r="AX889" s="247" t="s">
        <v>4015</v>
      </c>
      <c r="AY889" s="247" t="s">
        <v>4015</v>
      </c>
      <c r="AZ889" s="251" t="s">
        <v>4015</v>
      </c>
      <c r="BA889" s="246" t="s">
        <v>4015</v>
      </c>
      <c r="BB889" s="247" t="s">
        <v>4015</v>
      </c>
      <c r="BC889" s="245" t="s">
        <v>4015</v>
      </c>
    </row>
    <row r="890" spans="1:55" ht="268.2" hidden="1" customHeight="1">
      <c r="A890" s="52" t="str">
        <f t="shared" ca="1" si="61"/>
        <v>Ok</v>
      </c>
      <c r="B890" s="53" t="str">
        <f t="shared" si="62"/>
        <v>Ok</v>
      </c>
      <c r="C890" s="53" t="str">
        <f t="shared" ca="1" si="63"/>
        <v>Ok</v>
      </c>
      <c r="D890" s="54">
        <f t="shared" si="64"/>
        <v>45182</v>
      </c>
      <c r="E890" s="253" t="s">
        <v>4015</v>
      </c>
      <c r="F890" s="258">
        <v>2456</v>
      </c>
      <c r="G890" s="299" t="s">
        <v>4518</v>
      </c>
      <c r="H890" s="266" t="s">
        <v>57</v>
      </c>
      <c r="I890" s="242" t="s">
        <v>58</v>
      </c>
      <c r="J890" s="268" t="s">
        <v>59</v>
      </c>
      <c r="K890" s="67" t="s">
        <v>545</v>
      </c>
      <c r="L890" s="282" t="s">
        <v>4540</v>
      </c>
      <c r="M890" s="281" t="s">
        <v>4015</v>
      </c>
      <c r="N890" s="239" t="s">
        <v>124</v>
      </c>
      <c r="O890" s="243" t="s">
        <v>97</v>
      </c>
      <c r="P890" s="55" t="s">
        <v>97</v>
      </c>
      <c r="Q890" s="55" t="s">
        <v>5788</v>
      </c>
      <c r="R890" s="204" t="s">
        <v>5789</v>
      </c>
      <c r="S890" s="274">
        <v>44754</v>
      </c>
      <c r="T890" s="285">
        <v>45182</v>
      </c>
      <c r="U890" s="174" t="s">
        <v>66</v>
      </c>
      <c r="V890" s="197" t="s">
        <v>218</v>
      </c>
      <c r="W890" s="181"/>
      <c r="X890" s="147" t="s">
        <v>238</v>
      </c>
      <c r="Y890" s="258"/>
      <c r="Z890" s="258"/>
      <c r="AA890" s="289" t="s">
        <v>5843</v>
      </c>
      <c r="AB890" s="6">
        <v>44754</v>
      </c>
      <c r="AC890" s="6">
        <v>45182</v>
      </c>
      <c r="AD890" s="6" t="s">
        <v>70</v>
      </c>
      <c r="AE890" s="256" t="s">
        <v>4015</v>
      </c>
      <c r="AF890" s="249" t="s">
        <v>4015</v>
      </c>
      <c r="AG890" s="249" t="s">
        <v>4015</v>
      </c>
      <c r="AH890" s="249" t="s">
        <v>4015</v>
      </c>
      <c r="AI890" s="249" t="s">
        <v>4015</v>
      </c>
      <c r="AJ890" s="248" t="s">
        <v>4015</v>
      </c>
      <c r="AK890" s="257" t="s">
        <v>4015</v>
      </c>
      <c r="AL890" s="255" t="s">
        <v>4015</v>
      </c>
      <c r="AM890" s="249" t="s">
        <v>4015</v>
      </c>
      <c r="AN890" s="249" t="s">
        <v>4015</v>
      </c>
      <c r="AO890" s="249" t="s">
        <v>4015</v>
      </c>
      <c r="AP890" s="249" t="s">
        <v>4015</v>
      </c>
      <c r="AQ890" s="250" t="s">
        <v>4015</v>
      </c>
      <c r="AR890" s="247" t="s">
        <v>4015</v>
      </c>
      <c r="AS890" s="247" t="s">
        <v>4015</v>
      </c>
      <c r="AT890" s="247" t="s">
        <v>4015</v>
      </c>
      <c r="AU890" s="247" t="s">
        <v>4015</v>
      </c>
      <c r="AV890" s="247" t="s">
        <v>4015</v>
      </c>
      <c r="AW890" s="247" t="s">
        <v>4015</v>
      </c>
      <c r="AX890" s="247" t="s">
        <v>4015</v>
      </c>
      <c r="AY890" s="247" t="s">
        <v>4015</v>
      </c>
      <c r="AZ890" s="251" t="s">
        <v>4015</v>
      </c>
      <c r="BA890" s="246" t="s">
        <v>4015</v>
      </c>
      <c r="BB890" s="247" t="s">
        <v>4015</v>
      </c>
      <c r="BC890" s="245" t="s">
        <v>4015</v>
      </c>
    </row>
    <row r="891" spans="1:55" ht="28.8" hidden="1">
      <c r="A891" s="52" t="str">
        <f t="shared" ca="1" si="61"/>
        <v>Ok</v>
      </c>
      <c r="B891" s="53" t="str">
        <f t="shared" si="62"/>
        <v>Ok</v>
      </c>
      <c r="C891" s="53" t="str">
        <f t="shared" ca="1" si="63"/>
        <v>Ok</v>
      </c>
      <c r="D891" s="54">
        <f t="shared" si="64"/>
        <v>43740</v>
      </c>
      <c r="E891" s="309"/>
      <c r="F891" s="311">
        <v>958</v>
      </c>
      <c r="G891" s="314" t="s">
        <v>1739</v>
      </c>
      <c r="H891" s="321" t="s">
        <v>159</v>
      </c>
      <c r="I891" s="322" t="s">
        <v>241</v>
      </c>
      <c r="J891" s="329" t="s">
        <v>242</v>
      </c>
      <c r="K891" s="6" t="s">
        <v>210</v>
      </c>
      <c r="L891" s="333" t="s">
        <v>1740</v>
      </c>
      <c r="M891" s="339"/>
      <c r="N891" s="239" t="s">
        <v>124</v>
      </c>
      <c r="O891" s="25" t="s">
        <v>292</v>
      </c>
      <c r="P891" s="55" t="s">
        <v>65</v>
      </c>
      <c r="Q891" s="55" t="s">
        <v>1741</v>
      </c>
      <c r="R891" s="425" t="s">
        <v>1742</v>
      </c>
      <c r="S891" s="368">
        <v>43571</v>
      </c>
      <c r="T891" s="370">
        <v>43738</v>
      </c>
      <c r="U891" s="174" t="s">
        <v>66</v>
      </c>
      <c r="V891" s="178" t="s">
        <v>67</v>
      </c>
      <c r="W891" s="180"/>
      <c r="X891" s="146" t="s">
        <v>1743</v>
      </c>
      <c r="Y891" s="374" t="s">
        <v>80</v>
      </c>
      <c r="Z891" s="374"/>
      <c r="AA891" s="376"/>
      <c r="AB891" s="6">
        <v>43574</v>
      </c>
      <c r="AC891" s="6">
        <v>43740</v>
      </c>
      <c r="AD891" s="379" t="s">
        <v>70</v>
      </c>
      <c r="AE891" s="383"/>
      <c r="AF891" s="353"/>
      <c r="AG891" s="353"/>
      <c r="AH891" s="385"/>
      <c r="AI891" s="353"/>
      <c r="AJ891" s="388"/>
      <c r="AK891" s="389"/>
      <c r="AL891" s="391"/>
      <c r="AM891" s="386"/>
      <c r="AN891" s="386"/>
      <c r="AO891" s="386"/>
      <c r="AP891" s="386"/>
      <c r="AQ891" s="395"/>
      <c r="AR891" s="380"/>
      <c r="AS891" s="380"/>
      <c r="AT891" s="380"/>
      <c r="AU891" s="380"/>
      <c r="AV891" s="380"/>
      <c r="AW891" s="380"/>
      <c r="AX891" s="380"/>
      <c r="AY891" s="380"/>
      <c r="AZ891" s="397"/>
      <c r="BA891" s="379"/>
      <c r="BB891" s="380"/>
      <c r="BC891" s="399"/>
    </row>
    <row r="892" spans="1:55" ht="243" hidden="1" customHeight="1">
      <c r="A892" s="52" t="str">
        <f t="shared" ca="1" si="61"/>
        <v>Ok</v>
      </c>
      <c r="B892" s="53" t="str">
        <f t="shared" si="62"/>
        <v>Ok</v>
      </c>
      <c r="C892" s="53" t="str">
        <f t="shared" ca="1" si="63"/>
        <v>Ok</v>
      </c>
      <c r="D892" s="54">
        <f t="shared" si="64"/>
        <v>44767</v>
      </c>
      <c r="E892" s="253" t="s">
        <v>4015</v>
      </c>
      <c r="F892" s="258">
        <v>2461</v>
      </c>
      <c r="G892" s="241" t="s">
        <v>4520</v>
      </c>
      <c r="H892" s="266" t="s">
        <v>57</v>
      </c>
      <c r="I892" s="242" t="s">
        <v>83</v>
      </c>
      <c r="J892" s="268" t="s">
        <v>84</v>
      </c>
      <c r="K892" s="67" t="s">
        <v>74</v>
      </c>
      <c r="L892" s="282" t="s">
        <v>4541</v>
      </c>
      <c r="M892" s="281" t="s">
        <v>4015</v>
      </c>
      <c r="N892" s="239" t="s">
        <v>124</v>
      </c>
      <c r="O892" s="25" t="s">
        <v>4529</v>
      </c>
      <c r="P892" s="55" t="s">
        <v>245</v>
      </c>
      <c r="Q892" s="55" t="s">
        <v>4544</v>
      </c>
      <c r="R892" s="204" t="s">
        <v>4543</v>
      </c>
      <c r="S892" s="274">
        <v>44755</v>
      </c>
      <c r="T892" s="285">
        <v>44767</v>
      </c>
      <c r="U892" s="175" t="s">
        <v>66</v>
      </c>
      <c r="V892" s="197" t="s">
        <v>218</v>
      </c>
      <c r="W892" s="181"/>
      <c r="X892" s="147" t="s">
        <v>143</v>
      </c>
      <c r="Y892" s="258"/>
      <c r="Z892" s="258"/>
      <c r="AA892" s="289" t="s">
        <v>4542</v>
      </c>
      <c r="AB892" s="6">
        <v>44755</v>
      </c>
      <c r="AC892" s="6">
        <v>44767</v>
      </c>
      <c r="AD892" s="234" t="s">
        <v>70</v>
      </c>
      <c r="AE892" s="256" t="s">
        <v>4015</v>
      </c>
      <c r="AF892" s="249" t="s">
        <v>4015</v>
      </c>
      <c r="AG892" s="249" t="s">
        <v>4015</v>
      </c>
      <c r="AH892" s="249" t="s">
        <v>4015</v>
      </c>
      <c r="AI892" s="249" t="s">
        <v>4015</v>
      </c>
      <c r="AJ892" s="248" t="s">
        <v>4015</v>
      </c>
      <c r="AK892" s="257" t="s">
        <v>4015</v>
      </c>
      <c r="AL892" s="255" t="s">
        <v>4015</v>
      </c>
      <c r="AM892" s="249" t="s">
        <v>4015</v>
      </c>
      <c r="AN892" s="249" t="s">
        <v>4015</v>
      </c>
      <c r="AO892" s="249" t="s">
        <v>4015</v>
      </c>
      <c r="AP892" s="249" t="s">
        <v>4015</v>
      </c>
      <c r="AQ892" s="250" t="s">
        <v>4015</v>
      </c>
      <c r="AR892" s="247" t="s">
        <v>4015</v>
      </c>
      <c r="AS892" s="247" t="s">
        <v>4015</v>
      </c>
      <c r="AT892" s="247" t="s">
        <v>4015</v>
      </c>
      <c r="AU892" s="247" t="s">
        <v>4015</v>
      </c>
      <c r="AV892" s="247" t="s">
        <v>4015</v>
      </c>
      <c r="AW892" s="247" t="s">
        <v>4015</v>
      </c>
      <c r="AX892" s="247" t="s">
        <v>4015</v>
      </c>
      <c r="AY892" s="247" t="s">
        <v>4015</v>
      </c>
      <c r="AZ892" s="251" t="s">
        <v>4015</v>
      </c>
      <c r="BA892" s="246" t="s">
        <v>4015</v>
      </c>
      <c r="BB892" s="247" t="s">
        <v>4015</v>
      </c>
      <c r="BC892" s="245" t="s">
        <v>4015</v>
      </c>
    </row>
    <row r="893" spans="1:55" ht="120" hidden="1" customHeight="1">
      <c r="A893" s="52" t="str">
        <f t="shared" ca="1" si="61"/>
        <v>Ok</v>
      </c>
      <c r="B893" s="53" t="str">
        <f t="shared" si="62"/>
        <v>Ok</v>
      </c>
      <c r="C893" s="53" t="str">
        <f t="shared" ca="1" si="63"/>
        <v>Ok</v>
      </c>
      <c r="D893" s="54">
        <f t="shared" si="64"/>
        <v>44767</v>
      </c>
      <c r="E893" s="253" t="s">
        <v>4015</v>
      </c>
      <c r="F893" s="258">
        <v>2462</v>
      </c>
      <c r="G893" s="241" t="s">
        <v>4521</v>
      </c>
      <c r="H893" s="266" t="s">
        <v>57</v>
      </c>
      <c r="I893" s="242" t="s">
        <v>4527</v>
      </c>
      <c r="J893" s="268" t="s">
        <v>4144</v>
      </c>
      <c r="K893" s="67" t="s">
        <v>105</v>
      </c>
      <c r="L893" s="282" t="s">
        <v>4546</v>
      </c>
      <c r="M893" s="281" t="s">
        <v>4015</v>
      </c>
      <c r="N893" s="239" t="s">
        <v>124</v>
      </c>
      <c r="O893" s="25" t="s">
        <v>4529</v>
      </c>
      <c r="P893" s="55" t="s">
        <v>245</v>
      </c>
      <c r="Q893" s="55" t="s">
        <v>4549</v>
      </c>
      <c r="R893" s="425" t="s">
        <v>4547</v>
      </c>
      <c r="S893" s="274">
        <v>44755</v>
      </c>
      <c r="T893" s="285">
        <v>44767</v>
      </c>
      <c r="U893" s="175" t="s">
        <v>66</v>
      </c>
      <c r="V893" s="197" t="s">
        <v>218</v>
      </c>
      <c r="W893" s="181"/>
      <c r="X893" s="147" t="s">
        <v>143</v>
      </c>
      <c r="Y893" s="258"/>
      <c r="Z893" s="258"/>
      <c r="AA893" s="289" t="s">
        <v>4548</v>
      </c>
      <c r="AB893" s="6">
        <v>44755</v>
      </c>
      <c r="AC893" s="6">
        <v>44767</v>
      </c>
      <c r="AD893" s="234" t="s">
        <v>70</v>
      </c>
      <c r="AE893" s="256" t="s">
        <v>4015</v>
      </c>
      <c r="AF893" s="249" t="s">
        <v>4015</v>
      </c>
      <c r="AG893" s="249" t="s">
        <v>4015</v>
      </c>
      <c r="AH893" s="249" t="s">
        <v>4015</v>
      </c>
      <c r="AI893" s="249" t="s">
        <v>4015</v>
      </c>
      <c r="AJ893" s="248" t="s">
        <v>4015</v>
      </c>
      <c r="AK893" s="257" t="s">
        <v>4015</v>
      </c>
      <c r="AL893" s="255" t="s">
        <v>4015</v>
      </c>
      <c r="AM893" s="249" t="s">
        <v>4015</v>
      </c>
      <c r="AN893" s="249" t="s">
        <v>4015</v>
      </c>
      <c r="AO893" s="249" t="s">
        <v>4015</v>
      </c>
      <c r="AP893" s="249" t="s">
        <v>4015</v>
      </c>
      <c r="AQ893" s="250" t="s">
        <v>4015</v>
      </c>
      <c r="AR893" s="247" t="s">
        <v>4015</v>
      </c>
      <c r="AS893" s="247" t="s">
        <v>4015</v>
      </c>
      <c r="AT893" s="247" t="s">
        <v>4015</v>
      </c>
      <c r="AU893" s="247" t="s">
        <v>4015</v>
      </c>
      <c r="AV893" s="247" t="s">
        <v>4015</v>
      </c>
      <c r="AW893" s="247" t="s">
        <v>4015</v>
      </c>
      <c r="AX893" s="247" t="s">
        <v>4015</v>
      </c>
      <c r="AY893" s="247" t="s">
        <v>4015</v>
      </c>
      <c r="AZ893" s="251" t="s">
        <v>4015</v>
      </c>
      <c r="BA893" s="246" t="s">
        <v>4015</v>
      </c>
      <c r="BB893" s="247" t="s">
        <v>4015</v>
      </c>
      <c r="BC893" s="245" t="s">
        <v>4015</v>
      </c>
    </row>
    <row r="894" spans="1:55" ht="160.5" hidden="1" customHeight="1">
      <c r="A894" s="52" t="str">
        <f t="shared" ca="1" si="61"/>
        <v>Ok</v>
      </c>
      <c r="B894" s="53" t="str">
        <f t="shared" si="62"/>
        <v>Ok</v>
      </c>
      <c r="C894" s="53" t="str">
        <f t="shared" ca="1" si="63"/>
        <v>Ok</v>
      </c>
      <c r="D894" s="54">
        <f t="shared" si="64"/>
        <v>44767</v>
      </c>
      <c r="E894" s="253" t="s">
        <v>4015</v>
      </c>
      <c r="F894" s="258">
        <v>2463</v>
      </c>
      <c r="G894" s="241" t="s">
        <v>4522</v>
      </c>
      <c r="H894" s="266" t="s">
        <v>57</v>
      </c>
      <c r="I894" s="242" t="s">
        <v>58</v>
      </c>
      <c r="J894" s="268" t="s">
        <v>59</v>
      </c>
      <c r="K894" s="67" t="s">
        <v>545</v>
      </c>
      <c r="L894" s="282" t="s">
        <v>4551</v>
      </c>
      <c r="M894" s="281" t="s">
        <v>4015</v>
      </c>
      <c r="N894" s="239" t="s">
        <v>124</v>
      </c>
      <c r="O894" s="243" t="s">
        <v>97</v>
      </c>
      <c r="P894" s="55" t="s">
        <v>97</v>
      </c>
      <c r="Q894" s="55" t="s">
        <v>4530</v>
      </c>
      <c r="R894" s="204" t="s">
        <v>4550</v>
      </c>
      <c r="S894" s="274">
        <v>44755</v>
      </c>
      <c r="T894" s="285">
        <v>44767</v>
      </c>
      <c r="U894" s="175" t="s">
        <v>66</v>
      </c>
      <c r="V894" s="197" t="s">
        <v>218</v>
      </c>
      <c r="W894" s="181"/>
      <c r="X894" s="147" t="s">
        <v>238</v>
      </c>
      <c r="Y894" s="258"/>
      <c r="Z894" s="258"/>
      <c r="AA894" s="289" t="s">
        <v>4552</v>
      </c>
      <c r="AB894" s="6">
        <v>44755</v>
      </c>
      <c r="AC894" s="6">
        <v>44767</v>
      </c>
      <c r="AD894" s="234" t="s">
        <v>70</v>
      </c>
      <c r="AE894" s="256" t="s">
        <v>4015</v>
      </c>
      <c r="AF894" s="249" t="s">
        <v>4015</v>
      </c>
      <c r="AG894" s="249" t="s">
        <v>4015</v>
      </c>
      <c r="AH894" s="249" t="s">
        <v>4015</v>
      </c>
      <c r="AI894" s="249" t="s">
        <v>4015</v>
      </c>
      <c r="AJ894" s="248" t="s">
        <v>4015</v>
      </c>
      <c r="AK894" s="257" t="s">
        <v>4015</v>
      </c>
      <c r="AL894" s="255" t="s">
        <v>4015</v>
      </c>
      <c r="AM894" s="249" t="s">
        <v>4015</v>
      </c>
      <c r="AN894" s="249" t="s">
        <v>4015</v>
      </c>
      <c r="AO894" s="249" t="s">
        <v>4015</v>
      </c>
      <c r="AP894" s="249" t="s">
        <v>4015</v>
      </c>
      <c r="AQ894" s="250" t="s">
        <v>4015</v>
      </c>
      <c r="AR894" s="247" t="s">
        <v>4015</v>
      </c>
      <c r="AS894" s="247" t="s">
        <v>4015</v>
      </c>
      <c r="AT894" s="247" t="s">
        <v>4015</v>
      </c>
      <c r="AU894" s="247" t="s">
        <v>4015</v>
      </c>
      <c r="AV894" s="247" t="s">
        <v>4015</v>
      </c>
      <c r="AW894" s="247" t="s">
        <v>4015</v>
      </c>
      <c r="AX894" s="247" t="s">
        <v>4015</v>
      </c>
      <c r="AY894" s="247" t="s">
        <v>4015</v>
      </c>
      <c r="AZ894" s="251" t="s">
        <v>4015</v>
      </c>
      <c r="BA894" s="246" t="s">
        <v>4015</v>
      </c>
      <c r="BB894" s="247" t="s">
        <v>4015</v>
      </c>
      <c r="BC894" s="245" t="s">
        <v>4015</v>
      </c>
    </row>
    <row r="895" spans="1:55" ht="28.8" hidden="1">
      <c r="A895" s="52" t="str">
        <f t="shared" ca="1" si="61"/>
        <v>Ok</v>
      </c>
      <c r="B895" s="53" t="str">
        <f t="shared" si="62"/>
        <v>Ok</v>
      </c>
      <c r="C895" s="53" t="str">
        <f t="shared" ca="1" si="63"/>
        <v>Ok</v>
      </c>
      <c r="D895" s="54">
        <f t="shared" si="64"/>
        <v>43740</v>
      </c>
      <c r="E895" s="309"/>
      <c r="F895" s="311">
        <v>1171</v>
      </c>
      <c r="G895" s="314" t="s">
        <v>2064</v>
      </c>
      <c r="H895" s="321" t="s">
        <v>159</v>
      </c>
      <c r="I895" s="322" t="s">
        <v>241</v>
      </c>
      <c r="J895" s="329" t="s">
        <v>242</v>
      </c>
      <c r="K895" s="6" t="s">
        <v>210</v>
      </c>
      <c r="L895" s="333" t="s">
        <v>2065</v>
      </c>
      <c r="M895" s="339"/>
      <c r="N895" s="239" t="s">
        <v>124</v>
      </c>
      <c r="O895" s="25" t="s">
        <v>2066</v>
      </c>
      <c r="P895" s="55" t="s">
        <v>88</v>
      </c>
      <c r="Q895" s="55" t="s">
        <v>2067</v>
      </c>
      <c r="R895" s="425" t="s">
        <v>2068</v>
      </c>
      <c r="S895" s="368">
        <v>43727</v>
      </c>
      <c r="T895" s="56">
        <v>43738</v>
      </c>
      <c r="U895" s="174" t="s">
        <v>66</v>
      </c>
      <c r="V895" s="178" t="s">
        <v>67</v>
      </c>
      <c r="W895" s="180"/>
      <c r="X895" s="146" t="s">
        <v>143</v>
      </c>
      <c r="Y895" s="374" t="s">
        <v>80</v>
      </c>
      <c r="Z895" s="374"/>
      <c r="AA895" s="376" t="s">
        <v>2069</v>
      </c>
      <c r="AB895" s="6">
        <v>43734</v>
      </c>
      <c r="AC895" s="6">
        <v>43740</v>
      </c>
      <c r="AD895" s="379" t="s">
        <v>70</v>
      </c>
      <c r="AE895" s="383"/>
      <c r="AF895" s="353"/>
      <c r="AG895" s="353"/>
      <c r="AH895" s="385"/>
      <c r="AI895" s="353"/>
      <c r="AJ895" s="388"/>
      <c r="AK895" s="389"/>
      <c r="AL895" s="391"/>
      <c r="AM895" s="386"/>
      <c r="AN895" s="386"/>
      <c r="AO895" s="386"/>
      <c r="AP895" s="386"/>
      <c r="AQ895" s="395"/>
      <c r="AR895" s="380"/>
      <c r="AS895" s="380"/>
      <c r="AT895" s="380"/>
      <c r="AU895" s="380"/>
      <c r="AV895" s="380"/>
      <c r="AW895" s="380"/>
      <c r="AX895" s="380"/>
      <c r="AY895" s="380"/>
      <c r="AZ895" s="397"/>
      <c r="BA895" s="379"/>
      <c r="BB895" s="380"/>
      <c r="BC895" s="399"/>
    </row>
    <row r="896" spans="1:55" ht="95.25" hidden="1" customHeight="1">
      <c r="A896" s="52" t="str">
        <f t="shared" ca="1" si="61"/>
        <v>Ok</v>
      </c>
      <c r="B896" s="53" t="str">
        <f t="shared" si="62"/>
        <v>Ok</v>
      </c>
      <c r="C896" s="53" t="str">
        <f t="shared" ca="1" si="63"/>
        <v>Ok</v>
      </c>
      <c r="D896" s="54">
        <f t="shared" si="64"/>
        <v>44767</v>
      </c>
      <c r="E896" s="253" t="s">
        <v>4015</v>
      </c>
      <c r="F896" s="258">
        <v>2469</v>
      </c>
      <c r="G896" s="241" t="s">
        <v>4524</v>
      </c>
      <c r="H896" s="266" t="s">
        <v>57</v>
      </c>
      <c r="I896" s="242" t="s">
        <v>58</v>
      </c>
      <c r="J896" s="268" t="s">
        <v>59</v>
      </c>
      <c r="K896" s="67" t="s">
        <v>210</v>
      </c>
      <c r="L896" s="282" t="s">
        <v>4557</v>
      </c>
      <c r="M896" s="281" t="s">
        <v>4015</v>
      </c>
      <c r="N896" s="239" t="s">
        <v>124</v>
      </c>
      <c r="O896" s="25" t="s">
        <v>5241</v>
      </c>
      <c r="P896" s="55" t="s">
        <v>88</v>
      </c>
      <c r="Q896" s="55" t="s">
        <v>5240</v>
      </c>
      <c r="R896" s="204" t="s">
        <v>4556</v>
      </c>
      <c r="S896" s="274">
        <v>44756</v>
      </c>
      <c r="T896" s="285">
        <v>44767</v>
      </c>
      <c r="U896" s="175" t="s">
        <v>66</v>
      </c>
      <c r="V896" s="197" t="s">
        <v>218</v>
      </c>
      <c r="W896" s="181"/>
      <c r="X896" s="147" t="s">
        <v>79</v>
      </c>
      <c r="Y896" s="258"/>
      <c r="Z896" s="258"/>
      <c r="AA896" s="289" t="s">
        <v>4558</v>
      </c>
      <c r="AB896" s="6">
        <v>44756</v>
      </c>
      <c r="AC896" s="6">
        <v>44767</v>
      </c>
      <c r="AD896" s="234" t="s">
        <v>70</v>
      </c>
      <c r="AE896" s="256" t="s">
        <v>4015</v>
      </c>
      <c r="AF896" s="249" t="s">
        <v>4015</v>
      </c>
      <c r="AG896" s="249" t="s">
        <v>4015</v>
      </c>
      <c r="AH896" s="249" t="s">
        <v>4015</v>
      </c>
      <c r="AI896" s="249" t="s">
        <v>4015</v>
      </c>
      <c r="AJ896" s="248" t="s">
        <v>4015</v>
      </c>
      <c r="AK896" s="257" t="s">
        <v>4015</v>
      </c>
      <c r="AL896" s="255" t="s">
        <v>4015</v>
      </c>
      <c r="AM896" s="249" t="s">
        <v>4015</v>
      </c>
      <c r="AN896" s="249" t="s">
        <v>4015</v>
      </c>
      <c r="AO896" s="249" t="s">
        <v>4015</v>
      </c>
      <c r="AP896" s="249" t="s">
        <v>4015</v>
      </c>
      <c r="AQ896" s="250" t="s">
        <v>4015</v>
      </c>
      <c r="AR896" s="247" t="s">
        <v>4015</v>
      </c>
      <c r="AS896" s="247" t="s">
        <v>4015</v>
      </c>
      <c r="AT896" s="247" t="s">
        <v>4015</v>
      </c>
      <c r="AU896" s="247" t="s">
        <v>4015</v>
      </c>
      <c r="AV896" s="247" t="s">
        <v>4015</v>
      </c>
      <c r="AW896" s="247" t="s">
        <v>4015</v>
      </c>
      <c r="AX896" s="247" t="s">
        <v>4015</v>
      </c>
      <c r="AY896" s="247" t="s">
        <v>4015</v>
      </c>
      <c r="AZ896" s="251" t="s">
        <v>4015</v>
      </c>
      <c r="BA896" s="246" t="s">
        <v>4015</v>
      </c>
      <c r="BB896" s="247" t="s">
        <v>4015</v>
      </c>
      <c r="BC896" s="245" t="s">
        <v>4015</v>
      </c>
    </row>
    <row r="897" spans="1:55" ht="43.2" hidden="1">
      <c r="A897" s="52" t="str">
        <f t="shared" ca="1" si="61"/>
        <v>Ok</v>
      </c>
      <c r="B897" s="53" t="str">
        <f t="shared" si="62"/>
        <v>Ok</v>
      </c>
      <c r="C897" s="53" t="str">
        <f t="shared" ca="1" si="63"/>
        <v>Ok</v>
      </c>
      <c r="D897" s="54">
        <f t="shared" si="64"/>
        <v>43662</v>
      </c>
      <c r="E897" s="309"/>
      <c r="F897" s="311">
        <v>1010</v>
      </c>
      <c r="G897" s="314" t="s">
        <v>1829</v>
      </c>
      <c r="H897" s="321" t="s">
        <v>57</v>
      </c>
      <c r="I897" s="322" t="s">
        <v>137</v>
      </c>
      <c r="J897" s="329" t="s">
        <v>137</v>
      </c>
      <c r="K897" s="6" t="s">
        <v>210</v>
      </c>
      <c r="L897" s="333" t="s">
        <v>1830</v>
      </c>
      <c r="M897" s="339"/>
      <c r="N897" s="239" t="s">
        <v>124</v>
      </c>
      <c r="O897" s="25" t="s">
        <v>103</v>
      </c>
      <c r="P897" s="55" t="s">
        <v>65</v>
      </c>
      <c r="Q897" s="55" t="s">
        <v>1831</v>
      </c>
      <c r="R897" s="425" t="s">
        <v>1832</v>
      </c>
      <c r="S897" s="368">
        <v>43605</v>
      </c>
      <c r="T897" s="370">
        <v>43662</v>
      </c>
      <c r="U897" s="174" t="s">
        <v>66</v>
      </c>
      <c r="V897" s="178" t="s">
        <v>67</v>
      </c>
      <c r="W897" s="180"/>
      <c r="X897" s="146" t="s">
        <v>143</v>
      </c>
      <c r="Y897" s="374"/>
      <c r="Z897" s="374"/>
      <c r="AA897" s="376" t="s">
        <v>1833</v>
      </c>
      <c r="AB897" s="6">
        <v>43608</v>
      </c>
      <c r="AC897" s="6">
        <v>43662</v>
      </c>
      <c r="AD897" s="379" t="s">
        <v>70</v>
      </c>
      <c r="AE897" s="383"/>
      <c r="AF897" s="353"/>
      <c r="AG897" s="353"/>
      <c r="AH897" s="385"/>
      <c r="AI897" s="353"/>
      <c r="AJ897" s="388"/>
      <c r="AK897" s="389"/>
      <c r="AL897" s="391"/>
      <c r="AM897" s="386"/>
      <c r="AN897" s="386"/>
      <c r="AO897" s="386"/>
      <c r="AP897" s="386"/>
      <c r="AQ897" s="395"/>
      <c r="AR897" s="380"/>
      <c r="AS897" s="380"/>
      <c r="AT897" s="380"/>
      <c r="AU897" s="380"/>
      <c r="AV897" s="380"/>
      <c r="AW897" s="380"/>
      <c r="AX897" s="380"/>
      <c r="AY897" s="380"/>
      <c r="AZ897" s="397"/>
      <c r="BA897" s="379"/>
      <c r="BB897" s="380"/>
      <c r="BC897" s="399"/>
    </row>
    <row r="898" spans="1:55" ht="18" hidden="1" customHeight="1">
      <c r="A898" s="52" t="str">
        <f t="shared" ca="1" si="61"/>
        <v>Ok</v>
      </c>
      <c r="B898" s="53" t="str">
        <f t="shared" si="62"/>
        <v>Ok</v>
      </c>
      <c r="C898" s="53" t="str">
        <f t="shared" ca="1" si="63"/>
        <v>Ok</v>
      </c>
      <c r="D898" s="54">
        <f t="shared" si="64"/>
        <v>44767</v>
      </c>
      <c r="E898" s="253" t="s">
        <v>4015</v>
      </c>
      <c r="F898" s="258">
        <v>2471</v>
      </c>
      <c r="G898" s="241" t="s">
        <v>4526</v>
      </c>
      <c r="H898" s="266" t="s">
        <v>57</v>
      </c>
      <c r="I898" s="242" t="s">
        <v>1082</v>
      </c>
      <c r="J898" s="268" t="s">
        <v>233</v>
      </c>
      <c r="K898" s="67" t="s">
        <v>545</v>
      </c>
      <c r="L898" s="282" t="s">
        <v>4562</v>
      </c>
      <c r="M898" s="281" t="s">
        <v>4015</v>
      </c>
      <c r="N898" s="239" t="s">
        <v>124</v>
      </c>
      <c r="O898" s="243" t="s">
        <v>97</v>
      </c>
      <c r="P898" s="55" t="s">
        <v>97</v>
      </c>
      <c r="Q898" s="55" t="s">
        <v>4531</v>
      </c>
      <c r="R898" s="204" t="s">
        <v>4561</v>
      </c>
      <c r="S898" s="274">
        <v>44757</v>
      </c>
      <c r="T898" s="285">
        <v>44767</v>
      </c>
      <c r="U898" s="175" t="s">
        <v>66</v>
      </c>
      <c r="V898" s="197" t="s">
        <v>218</v>
      </c>
      <c r="W898" s="181"/>
      <c r="X898" s="147" t="s">
        <v>238</v>
      </c>
      <c r="Y898" s="258"/>
      <c r="Z898" s="258"/>
      <c r="AA898" s="289" t="s">
        <v>4564</v>
      </c>
      <c r="AB898" s="6">
        <v>44757</v>
      </c>
      <c r="AC898" s="6">
        <v>44767</v>
      </c>
      <c r="AD898" s="234" t="s">
        <v>70</v>
      </c>
      <c r="AE898" s="256" t="s">
        <v>4015</v>
      </c>
      <c r="AF898" s="249" t="s">
        <v>4015</v>
      </c>
      <c r="AG898" s="249" t="s">
        <v>4015</v>
      </c>
      <c r="AH898" s="249" t="s">
        <v>4015</v>
      </c>
      <c r="AI898" s="249" t="s">
        <v>4015</v>
      </c>
      <c r="AJ898" s="248" t="s">
        <v>4015</v>
      </c>
      <c r="AK898" s="257" t="s">
        <v>4015</v>
      </c>
      <c r="AL898" s="255" t="s">
        <v>4015</v>
      </c>
      <c r="AM898" s="249" t="s">
        <v>4015</v>
      </c>
      <c r="AN898" s="249" t="s">
        <v>4015</v>
      </c>
      <c r="AO898" s="249" t="s">
        <v>4015</v>
      </c>
      <c r="AP898" s="249" t="s">
        <v>4015</v>
      </c>
      <c r="AQ898" s="250" t="s">
        <v>4015</v>
      </c>
      <c r="AR898" s="247" t="s">
        <v>4015</v>
      </c>
      <c r="AS898" s="247" t="s">
        <v>4015</v>
      </c>
      <c r="AT898" s="247" t="s">
        <v>4015</v>
      </c>
      <c r="AU898" s="247" t="s">
        <v>4015</v>
      </c>
      <c r="AV898" s="247" t="s">
        <v>4015</v>
      </c>
      <c r="AW898" s="247" t="s">
        <v>4015</v>
      </c>
      <c r="AX898" s="247" t="s">
        <v>4015</v>
      </c>
      <c r="AY898" s="247" t="s">
        <v>4015</v>
      </c>
      <c r="AZ898" s="251" t="s">
        <v>4015</v>
      </c>
      <c r="BA898" s="246" t="s">
        <v>4015</v>
      </c>
      <c r="BB898" s="247" t="s">
        <v>4015</v>
      </c>
      <c r="BC898" s="245" t="s">
        <v>4015</v>
      </c>
    </row>
    <row r="899" spans="1:55" ht="388.8" hidden="1">
      <c r="A899" s="52" t="str">
        <f t="shared" ca="1" si="61"/>
        <v>Ok</v>
      </c>
      <c r="B899" s="53" t="str">
        <f t="shared" si="62"/>
        <v>Ok</v>
      </c>
      <c r="C899" s="53" t="str">
        <f t="shared" ca="1" si="63"/>
        <v>Ok</v>
      </c>
      <c r="D899" s="54">
        <f t="shared" si="64"/>
        <v>45488</v>
      </c>
      <c r="E899" s="253" t="s">
        <v>4015</v>
      </c>
      <c r="F899" s="258">
        <v>1617</v>
      </c>
      <c r="G899" s="241" t="s">
        <v>4570</v>
      </c>
      <c r="H899" s="266" t="s">
        <v>57</v>
      </c>
      <c r="I899" s="242" t="s">
        <v>83</v>
      </c>
      <c r="J899" s="268" t="s">
        <v>84</v>
      </c>
      <c r="K899" s="67" t="s">
        <v>210</v>
      </c>
      <c r="L899" s="282" t="s">
        <v>4587</v>
      </c>
      <c r="M899" s="281" t="s">
        <v>4015</v>
      </c>
      <c r="N899" s="239" t="s">
        <v>124</v>
      </c>
      <c r="O899" s="25" t="s">
        <v>4584</v>
      </c>
      <c r="P899" s="55" t="s">
        <v>245</v>
      </c>
      <c r="Q899" s="55" t="s">
        <v>5597</v>
      </c>
      <c r="R899" s="425" t="s">
        <v>5596</v>
      </c>
      <c r="S899" s="274">
        <v>44033</v>
      </c>
      <c r="T899" s="56">
        <v>45488</v>
      </c>
      <c r="U899" s="175" t="s">
        <v>66</v>
      </c>
      <c r="V899" s="197" t="s">
        <v>218</v>
      </c>
      <c r="W899" s="181"/>
      <c r="X899" s="147" t="s">
        <v>79</v>
      </c>
      <c r="Y899" s="258"/>
      <c r="Z899" s="258"/>
      <c r="AA899" s="306" t="s">
        <v>7387</v>
      </c>
      <c r="AB899" s="6">
        <v>44033</v>
      </c>
      <c r="AC899" s="67">
        <v>45488</v>
      </c>
      <c r="AD899" s="283" t="s">
        <v>70</v>
      </c>
      <c r="AE899" s="256" t="s">
        <v>4015</v>
      </c>
      <c r="AF899" s="249" t="s">
        <v>4015</v>
      </c>
      <c r="AG899" s="249" t="s">
        <v>4015</v>
      </c>
      <c r="AH899" s="249" t="s">
        <v>4015</v>
      </c>
      <c r="AI899" s="249" t="s">
        <v>4015</v>
      </c>
      <c r="AJ899" s="248" t="s">
        <v>4015</v>
      </c>
      <c r="AK899" s="257" t="s">
        <v>4015</v>
      </c>
      <c r="AL899" s="255" t="s">
        <v>4015</v>
      </c>
      <c r="AM899" s="249" t="s">
        <v>4015</v>
      </c>
      <c r="AN899" s="249" t="s">
        <v>4015</v>
      </c>
      <c r="AO899" s="249" t="s">
        <v>4015</v>
      </c>
      <c r="AP899" s="249" t="s">
        <v>4015</v>
      </c>
      <c r="AQ899" s="250" t="s">
        <v>4015</v>
      </c>
      <c r="AR899" s="247" t="s">
        <v>4015</v>
      </c>
      <c r="AS899" s="247" t="s">
        <v>4015</v>
      </c>
      <c r="AT899" s="247" t="s">
        <v>4015</v>
      </c>
      <c r="AU899" s="247" t="s">
        <v>4015</v>
      </c>
      <c r="AV899" s="247" t="s">
        <v>4015</v>
      </c>
      <c r="AW899" s="247" t="s">
        <v>4015</v>
      </c>
      <c r="AX899" s="247" t="s">
        <v>4015</v>
      </c>
      <c r="AY899" s="247" t="s">
        <v>4015</v>
      </c>
      <c r="AZ899" s="251" t="s">
        <v>4015</v>
      </c>
      <c r="BA899" s="246" t="s">
        <v>4015</v>
      </c>
      <c r="BB899" s="247" t="s">
        <v>4015</v>
      </c>
      <c r="BC899" s="245" t="s">
        <v>4015</v>
      </c>
    </row>
    <row r="900" spans="1:55" ht="302.55" hidden="1" customHeight="1">
      <c r="A900" s="52" t="str">
        <f t="shared" ca="1" si="61"/>
        <v>Ok</v>
      </c>
      <c r="B900" s="53" t="str">
        <f t="shared" si="62"/>
        <v>Ok</v>
      </c>
      <c r="C900" s="53" t="str">
        <f t="shared" ca="1" si="63"/>
        <v>Ok</v>
      </c>
      <c r="D900" s="54">
        <f t="shared" si="64"/>
        <v>45467</v>
      </c>
      <c r="E900" s="253" t="s">
        <v>4015</v>
      </c>
      <c r="F900" s="258">
        <v>2464</v>
      </c>
      <c r="G900" s="241" t="s">
        <v>4571</v>
      </c>
      <c r="H900" s="266" t="s">
        <v>57</v>
      </c>
      <c r="I900" s="242" t="s">
        <v>58</v>
      </c>
      <c r="J900" s="268" t="s">
        <v>59</v>
      </c>
      <c r="K900" s="67" t="s">
        <v>188</v>
      </c>
      <c r="L900" s="282" t="s">
        <v>4591</v>
      </c>
      <c r="M900" s="281" t="s">
        <v>4015</v>
      </c>
      <c r="N900" s="239" t="s">
        <v>124</v>
      </c>
      <c r="O900" s="25" t="s">
        <v>4585</v>
      </c>
      <c r="P900" s="55" t="s">
        <v>165</v>
      </c>
      <c r="Q900" s="55" t="s">
        <v>4609</v>
      </c>
      <c r="R900" s="204" t="s">
        <v>4610</v>
      </c>
      <c r="S900" s="274">
        <v>44756</v>
      </c>
      <c r="T900" s="285">
        <v>45467</v>
      </c>
      <c r="U900" s="175" t="s">
        <v>66</v>
      </c>
      <c r="V900" s="197" t="s">
        <v>218</v>
      </c>
      <c r="W900" s="181"/>
      <c r="X900" s="147" t="s">
        <v>143</v>
      </c>
      <c r="Y900" s="258"/>
      <c r="Z900" s="258"/>
      <c r="AA900" s="289" t="s">
        <v>7170</v>
      </c>
      <c r="AB900" s="6">
        <v>44756</v>
      </c>
      <c r="AC900" s="6">
        <v>45467</v>
      </c>
      <c r="AD900" s="234" t="s">
        <v>70</v>
      </c>
      <c r="AE900" s="256" t="s">
        <v>4015</v>
      </c>
      <c r="AF900" s="249" t="s">
        <v>4015</v>
      </c>
      <c r="AG900" s="249" t="s">
        <v>4015</v>
      </c>
      <c r="AH900" s="249" t="s">
        <v>4015</v>
      </c>
      <c r="AI900" s="249" t="s">
        <v>4015</v>
      </c>
      <c r="AJ900" s="248" t="s">
        <v>4015</v>
      </c>
      <c r="AK900" s="257" t="s">
        <v>4015</v>
      </c>
      <c r="AL900" s="255" t="s">
        <v>4015</v>
      </c>
      <c r="AM900" s="249" t="s">
        <v>4015</v>
      </c>
      <c r="AN900" s="249" t="s">
        <v>4015</v>
      </c>
      <c r="AO900" s="249" t="s">
        <v>4015</v>
      </c>
      <c r="AP900" s="249" t="s">
        <v>4015</v>
      </c>
      <c r="AQ900" s="250" t="s">
        <v>4015</v>
      </c>
      <c r="AR900" s="247" t="s">
        <v>4015</v>
      </c>
      <c r="AS900" s="247" t="s">
        <v>4015</v>
      </c>
      <c r="AT900" s="247" t="s">
        <v>4015</v>
      </c>
      <c r="AU900" s="247" t="s">
        <v>4015</v>
      </c>
      <c r="AV900" s="247" t="s">
        <v>4015</v>
      </c>
      <c r="AW900" s="247" t="s">
        <v>4015</v>
      </c>
      <c r="AX900" s="247" t="s">
        <v>4015</v>
      </c>
      <c r="AY900" s="247" t="s">
        <v>4015</v>
      </c>
      <c r="AZ900" s="251" t="s">
        <v>4015</v>
      </c>
      <c r="BA900" s="246" t="s">
        <v>4015</v>
      </c>
      <c r="BB900" s="247" t="s">
        <v>4015</v>
      </c>
      <c r="BC900" s="245" t="s">
        <v>4015</v>
      </c>
    </row>
    <row r="901" spans="1:55" ht="135" hidden="1" customHeight="1">
      <c r="A901" s="52" t="str">
        <f t="shared" ca="1" si="61"/>
        <v>Ok</v>
      </c>
      <c r="B901" s="53" t="str">
        <f t="shared" si="62"/>
        <v>Ok</v>
      </c>
      <c r="C901" s="53" t="str">
        <f t="shared" ca="1" si="63"/>
        <v>Ok</v>
      </c>
      <c r="D901" s="54">
        <f t="shared" si="64"/>
        <v>44774</v>
      </c>
      <c r="E901" s="253" t="s">
        <v>4015</v>
      </c>
      <c r="F901" s="258">
        <v>2465</v>
      </c>
      <c r="G901" s="241" t="s">
        <v>4572</v>
      </c>
      <c r="H901" s="266" t="s">
        <v>57</v>
      </c>
      <c r="I901" s="242" t="s">
        <v>324</v>
      </c>
      <c r="J901" s="268" t="s">
        <v>325</v>
      </c>
      <c r="K901" s="67" t="s">
        <v>162</v>
      </c>
      <c r="L901" s="282" t="s">
        <v>4593</v>
      </c>
      <c r="M901" s="281" t="s">
        <v>4015</v>
      </c>
      <c r="N901" s="239" t="s">
        <v>124</v>
      </c>
      <c r="O901" s="25" t="s">
        <v>4586</v>
      </c>
      <c r="P901" s="55" t="s">
        <v>177</v>
      </c>
      <c r="Q901" s="55" t="s">
        <v>5242</v>
      </c>
      <c r="R901" s="425" t="s">
        <v>4592</v>
      </c>
      <c r="S901" s="274">
        <v>44756</v>
      </c>
      <c r="T901" s="285">
        <v>44774</v>
      </c>
      <c r="U901" s="175" t="s">
        <v>66</v>
      </c>
      <c r="V901" s="197" t="s">
        <v>218</v>
      </c>
      <c r="W901" s="181"/>
      <c r="X901" s="147" t="s">
        <v>143</v>
      </c>
      <c r="Y901" s="258"/>
      <c r="Z901" s="258"/>
      <c r="AA901" s="289" t="s">
        <v>4601</v>
      </c>
      <c r="AB901" s="6">
        <v>44756</v>
      </c>
      <c r="AC901" s="6">
        <v>44774</v>
      </c>
      <c r="AD901" s="67" t="s">
        <v>70</v>
      </c>
      <c r="AE901" s="256" t="s">
        <v>4015</v>
      </c>
      <c r="AF901" s="249" t="s">
        <v>4015</v>
      </c>
      <c r="AG901" s="249" t="s">
        <v>4015</v>
      </c>
      <c r="AH901" s="249" t="s">
        <v>4015</v>
      </c>
      <c r="AI901" s="249" t="s">
        <v>4015</v>
      </c>
      <c r="AJ901" s="248" t="s">
        <v>4015</v>
      </c>
      <c r="AK901" s="257" t="s">
        <v>4015</v>
      </c>
      <c r="AL901" s="255" t="s">
        <v>4015</v>
      </c>
      <c r="AM901" s="249" t="s">
        <v>4015</v>
      </c>
      <c r="AN901" s="249" t="s">
        <v>4015</v>
      </c>
      <c r="AO901" s="249" t="s">
        <v>4015</v>
      </c>
      <c r="AP901" s="249" t="s">
        <v>4015</v>
      </c>
      <c r="AQ901" s="250" t="s">
        <v>4015</v>
      </c>
      <c r="AR901" s="247" t="s">
        <v>4015</v>
      </c>
      <c r="AS901" s="247" t="s">
        <v>4015</v>
      </c>
      <c r="AT901" s="247" t="s">
        <v>4015</v>
      </c>
      <c r="AU901" s="247" t="s">
        <v>4015</v>
      </c>
      <c r="AV901" s="247" t="s">
        <v>4015</v>
      </c>
      <c r="AW901" s="247" t="s">
        <v>4015</v>
      </c>
      <c r="AX901" s="247" t="s">
        <v>4015</v>
      </c>
      <c r="AY901" s="247" t="s">
        <v>4015</v>
      </c>
      <c r="AZ901" s="251" t="s">
        <v>4015</v>
      </c>
      <c r="BA901" s="246" t="s">
        <v>4015</v>
      </c>
      <c r="BB901" s="247" t="s">
        <v>4015</v>
      </c>
      <c r="BC901" s="245" t="s">
        <v>4015</v>
      </c>
    </row>
    <row r="902" spans="1:55" ht="166.5" hidden="1" customHeight="1">
      <c r="A902" s="52" t="str">
        <f t="shared" ca="1" si="61"/>
        <v>Ok</v>
      </c>
      <c r="B902" s="53" t="str">
        <f t="shared" si="62"/>
        <v>Ok</v>
      </c>
      <c r="C902" s="53" t="str">
        <f t="shared" ca="1" si="63"/>
        <v>Ok</v>
      </c>
      <c r="D902" s="54">
        <f t="shared" si="64"/>
        <v>44977</v>
      </c>
      <c r="E902" s="253" t="s">
        <v>4015</v>
      </c>
      <c r="F902" s="258">
        <v>2472</v>
      </c>
      <c r="G902" s="241" t="s">
        <v>4573</v>
      </c>
      <c r="H902" s="266" t="s">
        <v>57</v>
      </c>
      <c r="I902" s="242" t="s">
        <v>58</v>
      </c>
      <c r="J902" s="268" t="s">
        <v>59</v>
      </c>
      <c r="K902" s="67" t="s">
        <v>105</v>
      </c>
      <c r="L902" s="282" t="s">
        <v>4608</v>
      </c>
      <c r="M902" s="281" t="s">
        <v>4015</v>
      </c>
      <c r="N902" s="239" t="s">
        <v>124</v>
      </c>
      <c r="O902" s="25" t="s">
        <v>292</v>
      </c>
      <c r="P902" s="55" t="s">
        <v>65</v>
      </c>
      <c r="Q902" s="55" t="s">
        <v>4589</v>
      </c>
      <c r="R902" s="204" t="s">
        <v>4588</v>
      </c>
      <c r="S902" s="274">
        <v>44762</v>
      </c>
      <c r="T902" s="285">
        <v>44977</v>
      </c>
      <c r="U902" s="175" t="s">
        <v>66</v>
      </c>
      <c r="V902" s="197" t="s">
        <v>218</v>
      </c>
      <c r="W902" s="181"/>
      <c r="X902" s="147" t="s">
        <v>143</v>
      </c>
      <c r="Y902" s="258"/>
      <c r="Z902" s="258"/>
      <c r="AA902" s="289" t="s">
        <v>5257</v>
      </c>
      <c r="AB902" s="6">
        <v>44762</v>
      </c>
      <c r="AC902" s="6">
        <v>44977</v>
      </c>
      <c r="AD902" s="67" t="s">
        <v>70</v>
      </c>
      <c r="AE902" s="256" t="s">
        <v>4015</v>
      </c>
      <c r="AF902" s="249" t="s">
        <v>4015</v>
      </c>
      <c r="AG902" s="249" t="s">
        <v>4015</v>
      </c>
      <c r="AH902" s="249" t="s">
        <v>4015</v>
      </c>
      <c r="AI902" s="249" t="s">
        <v>4015</v>
      </c>
      <c r="AJ902" s="248" t="s">
        <v>4015</v>
      </c>
      <c r="AK902" s="257" t="s">
        <v>4015</v>
      </c>
      <c r="AL902" s="255" t="s">
        <v>4015</v>
      </c>
      <c r="AM902" s="249" t="s">
        <v>4015</v>
      </c>
      <c r="AN902" s="249" t="s">
        <v>4015</v>
      </c>
      <c r="AO902" s="249" t="s">
        <v>4015</v>
      </c>
      <c r="AP902" s="249" t="s">
        <v>4015</v>
      </c>
      <c r="AQ902" s="250" t="s">
        <v>4015</v>
      </c>
      <c r="AR902" s="247" t="s">
        <v>4015</v>
      </c>
      <c r="AS902" s="247" t="s">
        <v>4015</v>
      </c>
      <c r="AT902" s="247" t="s">
        <v>4015</v>
      </c>
      <c r="AU902" s="247" t="s">
        <v>4015</v>
      </c>
      <c r="AV902" s="247" t="s">
        <v>4015</v>
      </c>
      <c r="AW902" s="247" t="s">
        <v>4015</v>
      </c>
      <c r="AX902" s="247" t="s">
        <v>4015</v>
      </c>
      <c r="AY902" s="247" t="s">
        <v>4015</v>
      </c>
      <c r="AZ902" s="251" t="s">
        <v>4015</v>
      </c>
      <c r="BA902" s="246" t="s">
        <v>4015</v>
      </c>
      <c r="BB902" s="247" t="s">
        <v>4015</v>
      </c>
      <c r="BC902" s="245" t="s">
        <v>4015</v>
      </c>
    </row>
    <row r="903" spans="1:55" ht="216" hidden="1">
      <c r="A903" s="52" t="str">
        <f t="shared" ref="A903:A966" ca="1" si="65">IF(OR(S903&lt;$B$1,S903&gt;=TODAY()),"Fuori Range","Ok")</f>
        <v>Ok</v>
      </c>
      <c r="B903" s="53" t="str">
        <f t="shared" ref="B903:B966" si="66">IF(AND(AB903&lt;S903,AB903&lt;&gt;""),"Fuori Range",IF(AND(AB903&gt;AC903,AC903&lt;&gt;""),"Sup ITM",IF(AND(AC903&lt;&gt;"",AB903=""),"Assente","Ok")))</f>
        <v>Ok</v>
      </c>
      <c r="C903" s="53" t="str">
        <f t="shared" ref="C903:C966" ca="1" si="67">IF(AND(AC903&lt;AB903,AC903&lt;&gt;""),"Inf Avvio",IF(AC903&gt;TODAY(),"Errore","Ok"))</f>
        <v>Ok</v>
      </c>
      <c r="D903" s="54">
        <f t="shared" ref="D903:D966" si="68">MAX(AC903,AH903,AL903)</f>
        <v>44816</v>
      </c>
      <c r="E903" s="253" t="s">
        <v>4015</v>
      </c>
      <c r="F903" s="258">
        <v>2473</v>
      </c>
      <c r="G903" s="241" t="s">
        <v>4574</v>
      </c>
      <c r="H903" s="266" t="s">
        <v>57</v>
      </c>
      <c r="I903" s="242" t="s">
        <v>58</v>
      </c>
      <c r="J903" s="268" t="s">
        <v>59</v>
      </c>
      <c r="K903" s="67" t="s">
        <v>105</v>
      </c>
      <c r="L903" s="282" t="s">
        <v>4600</v>
      </c>
      <c r="M903" s="281" t="s">
        <v>4015</v>
      </c>
      <c r="N903" s="239" t="s">
        <v>124</v>
      </c>
      <c r="O903" s="243" t="s">
        <v>97</v>
      </c>
      <c r="P903" s="55" t="s">
        <v>97</v>
      </c>
      <c r="Q903" s="55" t="s">
        <v>4580</v>
      </c>
      <c r="R903" s="425" t="s">
        <v>4606</v>
      </c>
      <c r="S903" s="274">
        <v>44762</v>
      </c>
      <c r="T903" s="285">
        <v>44816</v>
      </c>
      <c r="U903" s="175" t="s">
        <v>66</v>
      </c>
      <c r="V903" s="197" t="s">
        <v>218</v>
      </c>
      <c r="W903" s="181"/>
      <c r="X903" s="147" t="s">
        <v>143</v>
      </c>
      <c r="Y903" s="258"/>
      <c r="Z903" s="258"/>
      <c r="AA903" s="289" t="s">
        <v>4675</v>
      </c>
      <c r="AB903" s="6">
        <v>44762</v>
      </c>
      <c r="AC903" s="6">
        <v>44816</v>
      </c>
      <c r="AD903" s="234" t="s">
        <v>70</v>
      </c>
      <c r="AE903" s="256" t="s">
        <v>4015</v>
      </c>
      <c r="AF903" s="249" t="s">
        <v>4015</v>
      </c>
      <c r="AG903" s="249" t="s">
        <v>4015</v>
      </c>
      <c r="AH903" s="249" t="s">
        <v>4015</v>
      </c>
      <c r="AI903" s="249" t="s">
        <v>4015</v>
      </c>
      <c r="AJ903" s="248" t="s">
        <v>4015</v>
      </c>
      <c r="AK903" s="257" t="s">
        <v>4015</v>
      </c>
      <c r="AL903" s="255" t="s">
        <v>4015</v>
      </c>
      <c r="AM903" s="249" t="s">
        <v>4015</v>
      </c>
      <c r="AN903" s="249" t="s">
        <v>4015</v>
      </c>
      <c r="AO903" s="249" t="s">
        <v>4015</v>
      </c>
      <c r="AP903" s="249" t="s">
        <v>4015</v>
      </c>
      <c r="AQ903" s="250" t="s">
        <v>4015</v>
      </c>
      <c r="AR903" s="247" t="s">
        <v>4015</v>
      </c>
      <c r="AS903" s="247" t="s">
        <v>4015</v>
      </c>
      <c r="AT903" s="247" t="s">
        <v>4015</v>
      </c>
      <c r="AU903" s="247" t="s">
        <v>4015</v>
      </c>
      <c r="AV903" s="247" t="s">
        <v>4015</v>
      </c>
      <c r="AW903" s="247" t="s">
        <v>4015</v>
      </c>
      <c r="AX903" s="247" t="s">
        <v>4015</v>
      </c>
      <c r="AY903" s="247" t="s">
        <v>4015</v>
      </c>
      <c r="AZ903" s="251" t="s">
        <v>4015</v>
      </c>
      <c r="BA903" s="246" t="s">
        <v>4015</v>
      </c>
      <c r="BB903" s="247" t="s">
        <v>4015</v>
      </c>
      <c r="BC903" s="245" t="s">
        <v>4015</v>
      </c>
    </row>
    <row r="904" spans="1:55" ht="57.6" hidden="1">
      <c r="A904" s="52" t="str">
        <f t="shared" ca="1" si="65"/>
        <v>Ok</v>
      </c>
      <c r="B904" s="53" t="str">
        <f t="shared" si="66"/>
        <v>Ok</v>
      </c>
      <c r="C904" s="53" t="str">
        <f t="shared" ca="1" si="67"/>
        <v>Ok</v>
      </c>
      <c r="D904" s="54">
        <f t="shared" si="68"/>
        <v>43656</v>
      </c>
      <c r="E904" s="309"/>
      <c r="F904" s="311">
        <v>906</v>
      </c>
      <c r="G904" s="314" t="s">
        <v>1962</v>
      </c>
      <c r="H904" s="321" t="s">
        <v>57</v>
      </c>
      <c r="I904" s="322" t="s">
        <v>83</v>
      </c>
      <c r="J904" s="327" t="s">
        <v>84</v>
      </c>
      <c r="K904" s="6" t="s">
        <v>210</v>
      </c>
      <c r="L904" s="333" t="s">
        <v>1963</v>
      </c>
      <c r="M904" s="339"/>
      <c r="N904" s="239" t="s">
        <v>124</v>
      </c>
      <c r="O904" s="345" t="s">
        <v>97</v>
      </c>
      <c r="P904" s="55" t="s">
        <v>97</v>
      </c>
      <c r="Q904" s="55" t="s">
        <v>1964</v>
      </c>
      <c r="R904" s="204" t="s">
        <v>1965</v>
      </c>
      <c r="S904" s="368">
        <v>43545</v>
      </c>
      <c r="T904" s="370">
        <v>43654</v>
      </c>
      <c r="U904" s="174" t="s">
        <v>66</v>
      </c>
      <c r="V904" s="178" t="s">
        <v>91</v>
      </c>
      <c r="W904" s="180" t="s">
        <v>237</v>
      </c>
      <c r="X904" s="146" t="s">
        <v>143</v>
      </c>
      <c r="Y904" s="374" t="s">
        <v>80</v>
      </c>
      <c r="Z904" s="374"/>
      <c r="AA904" s="376" t="s">
        <v>1966</v>
      </c>
      <c r="AB904" s="6">
        <v>43650</v>
      </c>
      <c r="AC904" s="6">
        <v>43656</v>
      </c>
      <c r="AD904" s="379" t="s">
        <v>70</v>
      </c>
      <c r="AE904" s="383"/>
      <c r="AF904" s="353"/>
      <c r="AG904" s="353"/>
      <c r="AH904" s="385"/>
      <c r="AI904" s="353"/>
      <c r="AJ904" s="388"/>
      <c r="AK904" s="389"/>
      <c r="AL904" s="391"/>
      <c r="AM904" s="386"/>
      <c r="AN904" s="386"/>
      <c r="AO904" s="386"/>
      <c r="AP904" s="386"/>
      <c r="AQ904" s="395"/>
      <c r="AR904" s="380"/>
      <c r="AS904" s="380"/>
      <c r="AT904" s="380"/>
      <c r="AU904" s="380"/>
      <c r="AV904" s="380"/>
      <c r="AW904" s="380"/>
      <c r="AX904" s="380"/>
      <c r="AY904" s="380"/>
      <c r="AZ904" s="397"/>
      <c r="BA904" s="379"/>
      <c r="BB904" s="380"/>
      <c r="BC904" s="399"/>
    </row>
    <row r="905" spans="1:55" ht="129.6" hidden="1">
      <c r="A905" s="52" t="str">
        <f t="shared" ca="1" si="65"/>
        <v>Ok</v>
      </c>
      <c r="B905" s="53" t="str">
        <f t="shared" si="66"/>
        <v>Ok</v>
      </c>
      <c r="C905" s="53" t="str">
        <f t="shared" ca="1" si="67"/>
        <v>Ok</v>
      </c>
      <c r="D905" s="54">
        <f t="shared" si="68"/>
        <v>44816</v>
      </c>
      <c r="E905" s="253" t="s">
        <v>4015</v>
      </c>
      <c r="F905" s="258">
        <v>2477</v>
      </c>
      <c r="G905" s="241" t="s">
        <v>4577</v>
      </c>
      <c r="H905" s="266" t="s">
        <v>57</v>
      </c>
      <c r="I905" s="242" t="s">
        <v>58</v>
      </c>
      <c r="J905" s="268" t="s">
        <v>59</v>
      </c>
      <c r="K905" s="67" t="s">
        <v>210</v>
      </c>
      <c r="L905" s="282" t="s">
        <v>4598</v>
      </c>
      <c r="M905" s="281" t="s">
        <v>4015</v>
      </c>
      <c r="N905" s="239" t="s">
        <v>124</v>
      </c>
      <c r="O905" s="243" t="s">
        <v>97</v>
      </c>
      <c r="P905" s="55" t="s">
        <v>97</v>
      </c>
      <c r="Q905" s="55" t="s">
        <v>4582</v>
      </c>
      <c r="R905" s="425" t="s">
        <v>4595</v>
      </c>
      <c r="S905" s="274">
        <v>44764</v>
      </c>
      <c r="T905" s="285">
        <v>44816</v>
      </c>
      <c r="U905" s="175" t="s">
        <v>66</v>
      </c>
      <c r="V905" s="197" t="s">
        <v>218</v>
      </c>
      <c r="W905" s="181"/>
      <c r="X905" s="147" t="s">
        <v>751</v>
      </c>
      <c r="Y905" s="258"/>
      <c r="Z905" s="258"/>
      <c r="AA905" s="289" t="s">
        <v>4674</v>
      </c>
      <c r="AB905" s="6">
        <v>44764</v>
      </c>
      <c r="AC905" s="6">
        <v>44816</v>
      </c>
      <c r="AD905" s="234" t="s">
        <v>70</v>
      </c>
      <c r="AE905" s="256" t="s">
        <v>4015</v>
      </c>
      <c r="AF905" s="249" t="s">
        <v>4015</v>
      </c>
      <c r="AG905" s="249" t="s">
        <v>4015</v>
      </c>
      <c r="AH905" s="249" t="s">
        <v>4015</v>
      </c>
      <c r="AI905" s="249" t="s">
        <v>4015</v>
      </c>
      <c r="AJ905" s="248" t="s">
        <v>4015</v>
      </c>
      <c r="AK905" s="257" t="s">
        <v>4015</v>
      </c>
      <c r="AL905" s="255" t="s">
        <v>4015</v>
      </c>
      <c r="AM905" s="249" t="s">
        <v>4015</v>
      </c>
      <c r="AN905" s="249" t="s">
        <v>4015</v>
      </c>
      <c r="AO905" s="249" t="s">
        <v>4015</v>
      </c>
      <c r="AP905" s="249" t="s">
        <v>4015</v>
      </c>
      <c r="AQ905" s="250" t="s">
        <v>4015</v>
      </c>
      <c r="AR905" s="247" t="s">
        <v>4015</v>
      </c>
      <c r="AS905" s="247" t="s">
        <v>4015</v>
      </c>
      <c r="AT905" s="247" t="s">
        <v>4015</v>
      </c>
      <c r="AU905" s="247" t="s">
        <v>4015</v>
      </c>
      <c r="AV905" s="247" t="s">
        <v>4015</v>
      </c>
      <c r="AW905" s="247" t="s">
        <v>4015</v>
      </c>
      <c r="AX905" s="247" t="s">
        <v>4015</v>
      </c>
      <c r="AY905" s="247" t="s">
        <v>4015</v>
      </c>
      <c r="AZ905" s="251" t="s">
        <v>4015</v>
      </c>
      <c r="BA905" s="246" t="s">
        <v>4015</v>
      </c>
      <c r="BB905" s="247" t="s">
        <v>4015</v>
      </c>
      <c r="BC905" s="245" t="s">
        <v>4015</v>
      </c>
    </row>
    <row r="906" spans="1:55" ht="162.75" hidden="1" customHeight="1">
      <c r="A906" s="52" t="str">
        <f t="shared" ca="1" si="65"/>
        <v>Ok</v>
      </c>
      <c r="B906" s="53" t="str">
        <f t="shared" si="66"/>
        <v>Ok</v>
      </c>
      <c r="C906" s="53" t="str">
        <f t="shared" ca="1" si="67"/>
        <v>Ok</v>
      </c>
      <c r="D906" s="54">
        <f t="shared" si="68"/>
        <v>45117</v>
      </c>
      <c r="E906" s="253" t="s">
        <v>4015</v>
      </c>
      <c r="F906" s="258">
        <v>2478</v>
      </c>
      <c r="G906" s="241" t="s">
        <v>4578</v>
      </c>
      <c r="H906" s="266" t="s">
        <v>57</v>
      </c>
      <c r="I906" s="242" t="s">
        <v>3012</v>
      </c>
      <c r="J906" s="268" t="s">
        <v>122</v>
      </c>
      <c r="K906" s="67" t="s">
        <v>105</v>
      </c>
      <c r="L906" s="282" t="s">
        <v>5693</v>
      </c>
      <c r="M906" s="281" t="s">
        <v>4015</v>
      </c>
      <c r="N906" s="239" t="s">
        <v>63</v>
      </c>
      <c r="O906" s="25" t="s">
        <v>215</v>
      </c>
      <c r="P906" s="55" t="s">
        <v>65</v>
      </c>
      <c r="Q906" s="55" t="s">
        <v>4597</v>
      </c>
      <c r="R906" s="204" t="s">
        <v>4596</v>
      </c>
      <c r="S906" s="274">
        <v>44764</v>
      </c>
      <c r="T906" s="292">
        <v>45117</v>
      </c>
      <c r="U906" s="175" t="s">
        <v>66</v>
      </c>
      <c r="V906" s="197" t="s">
        <v>218</v>
      </c>
      <c r="W906" s="181"/>
      <c r="X906" s="147" t="s">
        <v>168</v>
      </c>
      <c r="Y906" s="258"/>
      <c r="Z906" s="258"/>
      <c r="AA906" s="306" t="s">
        <v>5717</v>
      </c>
      <c r="AB906" s="6">
        <v>44764</v>
      </c>
      <c r="AC906" s="6">
        <v>45117</v>
      </c>
      <c r="AD906" s="234" t="s">
        <v>70</v>
      </c>
      <c r="AE906" s="256" t="s">
        <v>4015</v>
      </c>
      <c r="AF906" s="249" t="s">
        <v>4015</v>
      </c>
      <c r="AG906" s="249" t="s">
        <v>4015</v>
      </c>
      <c r="AH906" s="249" t="s">
        <v>4015</v>
      </c>
      <c r="AI906" s="249" t="s">
        <v>4015</v>
      </c>
      <c r="AJ906" s="248" t="s">
        <v>4015</v>
      </c>
      <c r="AK906" s="257" t="s">
        <v>4015</v>
      </c>
      <c r="AL906" s="255" t="s">
        <v>4015</v>
      </c>
      <c r="AM906" s="249" t="s">
        <v>4015</v>
      </c>
      <c r="AN906" s="249" t="s">
        <v>4015</v>
      </c>
      <c r="AO906" s="249" t="s">
        <v>4015</v>
      </c>
      <c r="AP906" s="249" t="s">
        <v>4015</v>
      </c>
      <c r="AQ906" s="250" t="s">
        <v>4015</v>
      </c>
      <c r="AR906" s="247" t="s">
        <v>4015</v>
      </c>
      <c r="AS906" s="247" t="s">
        <v>4015</v>
      </c>
      <c r="AT906" s="247" t="s">
        <v>4015</v>
      </c>
      <c r="AU906" s="247" t="s">
        <v>4015</v>
      </c>
      <c r="AV906" s="247" t="s">
        <v>4015</v>
      </c>
      <c r="AW906" s="247" t="s">
        <v>4015</v>
      </c>
      <c r="AX906" s="247" t="s">
        <v>4015</v>
      </c>
      <c r="AY906" s="247" t="s">
        <v>4015</v>
      </c>
      <c r="AZ906" s="251" t="s">
        <v>4015</v>
      </c>
      <c r="BA906" s="246" t="s">
        <v>4015</v>
      </c>
      <c r="BB906" s="247" t="s">
        <v>4015</v>
      </c>
      <c r="BC906" s="245" t="s">
        <v>4015</v>
      </c>
    </row>
    <row r="907" spans="1:55" ht="90" hidden="1" customHeight="1">
      <c r="A907" s="52" t="str">
        <f t="shared" ca="1" si="65"/>
        <v>Ok</v>
      </c>
      <c r="B907" s="53" t="str">
        <f t="shared" si="66"/>
        <v>Ok</v>
      </c>
      <c r="C907" s="53" t="str">
        <f t="shared" ca="1" si="67"/>
        <v>Ok</v>
      </c>
      <c r="D907" s="54">
        <f t="shared" si="68"/>
        <v>43648</v>
      </c>
      <c r="E907" s="309"/>
      <c r="F907" s="311">
        <v>982</v>
      </c>
      <c r="G907" s="314" t="s">
        <v>1777</v>
      </c>
      <c r="H907" s="321" t="s">
        <v>57</v>
      </c>
      <c r="I907" s="322" t="s">
        <v>1366</v>
      </c>
      <c r="J907" s="329" t="s">
        <v>1367</v>
      </c>
      <c r="K907" s="6" t="s">
        <v>210</v>
      </c>
      <c r="L907" s="333" t="s">
        <v>1778</v>
      </c>
      <c r="M907" s="339"/>
      <c r="N907" s="239" t="s">
        <v>124</v>
      </c>
      <c r="O907" s="345" t="s">
        <v>954</v>
      </c>
      <c r="P907" s="55" t="s">
        <v>939</v>
      </c>
      <c r="Q907" s="55" t="s">
        <v>1779</v>
      </c>
      <c r="R907" s="425" t="s">
        <v>1780</v>
      </c>
      <c r="S907" s="368">
        <v>43206</v>
      </c>
      <c r="T907" s="370">
        <v>43648</v>
      </c>
      <c r="U907" s="174" t="s">
        <v>66</v>
      </c>
      <c r="V907" s="178" t="s">
        <v>67</v>
      </c>
      <c r="W907" s="180"/>
      <c r="X907" s="146" t="s">
        <v>143</v>
      </c>
      <c r="Y907" s="374"/>
      <c r="Z907" s="374"/>
      <c r="AA907" s="376" t="s">
        <v>1781</v>
      </c>
      <c r="AB907" s="6">
        <v>43595</v>
      </c>
      <c r="AC907" s="6">
        <v>43648</v>
      </c>
      <c r="AD907" s="379" t="s">
        <v>70</v>
      </c>
      <c r="AE907" s="383"/>
      <c r="AF907" s="353"/>
      <c r="AG907" s="353"/>
      <c r="AH907" s="385"/>
      <c r="AI907" s="353"/>
      <c r="AJ907" s="388"/>
      <c r="AK907" s="389"/>
      <c r="AL907" s="391"/>
      <c r="AM907" s="386"/>
      <c r="AN907" s="386"/>
      <c r="AO907" s="386"/>
      <c r="AP907" s="386"/>
      <c r="AQ907" s="395"/>
      <c r="AR907" s="380"/>
      <c r="AS907" s="380"/>
      <c r="AT907" s="380"/>
      <c r="AU907" s="380"/>
      <c r="AV907" s="380"/>
      <c r="AW907" s="380"/>
      <c r="AX907" s="380"/>
      <c r="AY907" s="380"/>
      <c r="AZ907" s="397"/>
      <c r="BA907" s="379"/>
      <c r="BB907" s="380"/>
      <c r="BC907" s="399"/>
    </row>
    <row r="908" spans="1:55" ht="132.75" hidden="1" customHeight="1">
      <c r="A908" s="52" t="str">
        <f t="shared" ca="1" si="65"/>
        <v>Ok</v>
      </c>
      <c r="B908" s="53" t="str">
        <f t="shared" si="66"/>
        <v>Ok</v>
      </c>
      <c r="C908" s="53" t="str">
        <f t="shared" ca="1" si="67"/>
        <v>Ok</v>
      </c>
      <c r="D908" s="54">
        <f t="shared" si="68"/>
        <v>43641</v>
      </c>
      <c r="E908" s="309"/>
      <c r="F908" s="311">
        <v>215</v>
      </c>
      <c r="G908" s="314" t="s">
        <v>749</v>
      </c>
      <c r="H908" s="321" t="s">
        <v>57</v>
      </c>
      <c r="I908" s="322" t="s">
        <v>58</v>
      </c>
      <c r="J908" s="329" t="s">
        <v>59</v>
      </c>
      <c r="K908" s="6" t="s">
        <v>210</v>
      </c>
      <c r="L908" s="333" t="s">
        <v>750</v>
      </c>
      <c r="M908" s="339"/>
      <c r="N908" s="239" t="s">
        <v>63</v>
      </c>
      <c r="O908" s="345" t="s">
        <v>292</v>
      </c>
      <c r="P908" s="55" t="s">
        <v>65</v>
      </c>
      <c r="Q908" s="55"/>
      <c r="R908" s="204"/>
      <c r="S908" s="368">
        <v>43136</v>
      </c>
      <c r="T908" s="56">
        <v>43573</v>
      </c>
      <c r="U908" s="58" t="s">
        <v>66</v>
      </c>
      <c r="V908" s="178" t="s">
        <v>67</v>
      </c>
      <c r="W908" s="180"/>
      <c r="X908" s="146" t="s">
        <v>751</v>
      </c>
      <c r="Y908" s="374"/>
      <c r="Z908" s="374"/>
      <c r="AA908" s="376" t="s">
        <v>752</v>
      </c>
      <c r="AB908" s="6">
        <v>43140</v>
      </c>
      <c r="AC908" s="6">
        <v>43641</v>
      </c>
      <c r="AD908" s="6" t="s">
        <v>70</v>
      </c>
      <c r="AE908" s="383"/>
      <c r="AF908" s="353"/>
      <c r="AG908" s="353"/>
      <c r="AH908" s="385"/>
      <c r="AI908" s="353"/>
      <c r="AJ908" s="388"/>
      <c r="AK908" s="389"/>
      <c r="AL908" s="391"/>
      <c r="AM908" s="386"/>
      <c r="AN908" s="386"/>
      <c r="AO908" s="386"/>
      <c r="AP908" s="386"/>
      <c r="AQ908" s="395"/>
      <c r="AR908" s="380"/>
      <c r="AS908" s="380"/>
      <c r="AT908" s="380"/>
      <c r="AU908" s="380"/>
      <c r="AV908" s="380"/>
      <c r="AW908" s="380"/>
      <c r="AX908" s="380"/>
      <c r="AY908" s="380"/>
      <c r="AZ908" s="397"/>
      <c r="BA908" s="379"/>
      <c r="BB908" s="380"/>
      <c r="BC908" s="399"/>
    </row>
    <row r="909" spans="1:55" ht="28.8" hidden="1">
      <c r="A909" s="52" t="str">
        <f t="shared" ca="1" si="65"/>
        <v>Ok</v>
      </c>
      <c r="B909" s="53" t="str">
        <f t="shared" si="66"/>
        <v>Ok</v>
      </c>
      <c r="C909" s="53" t="str">
        <f t="shared" ca="1" si="67"/>
        <v>Ok</v>
      </c>
      <c r="D909" s="54">
        <f t="shared" si="68"/>
        <v>43641</v>
      </c>
      <c r="E909" s="309"/>
      <c r="F909" s="311">
        <v>614</v>
      </c>
      <c r="G909" s="315" t="s">
        <v>1335</v>
      </c>
      <c r="H909" s="321" t="s">
        <v>57</v>
      </c>
      <c r="I909" s="322" t="s">
        <v>334</v>
      </c>
      <c r="J909" s="329" t="s">
        <v>260</v>
      </c>
      <c r="K909" s="6" t="s">
        <v>210</v>
      </c>
      <c r="L909" s="333" t="s">
        <v>1336</v>
      </c>
      <c r="M909" s="339"/>
      <c r="N909" s="239" t="s">
        <v>63</v>
      </c>
      <c r="O909" s="345" t="s">
        <v>1337</v>
      </c>
      <c r="P909" s="55" t="s">
        <v>88</v>
      </c>
      <c r="Q909" s="55" t="s">
        <v>1338</v>
      </c>
      <c r="R909" s="425" t="s">
        <v>1339</v>
      </c>
      <c r="S909" s="368">
        <v>43397</v>
      </c>
      <c r="T909" s="370">
        <v>43557</v>
      </c>
      <c r="U909" s="174" t="s">
        <v>66</v>
      </c>
      <c r="V909" s="178" t="s">
        <v>67</v>
      </c>
      <c r="W909" s="180"/>
      <c r="X909" s="146" t="s">
        <v>238</v>
      </c>
      <c r="Y909" s="374" t="s">
        <v>80</v>
      </c>
      <c r="Z909" s="374"/>
      <c r="AA909" s="376" t="s">
        <v>1340</v>
      </c>
      <c r="AB909" s="6">
        <v>43398</v>
      </c>
      <c r="AC909" s="6">
        <v>43641</v>
      </c>
      <c r="AD909" s="379" t="s">
        <v>70</v>
      </c>
      <c r="AE909" s="383"/>
      <c r="AF909" s="353"/>
      <c r="AG909" s="353"/>
      <c r="AH909" s="385"/>
      <c r="AI909" s="353"/>
      <c r="AJ909" s="388"/>
      <c r="AK909" s="389"/>
      <c r="AL909" s="391"/>
      <c r="AM909" s="386"/>
      <c r="AN909" s="386"/>
      <c r="AO909" s="386"/>
      <c r="AP909" s="386"/>
      <c r="AQ909" s="395"/>
      <c r="AR909" s="380"/>
      <c r="AS909" s="380"/>
      <c r="AT909" s="380"/>
      <c r="AU909" s="380"/>
      <c r="AV909" s="380"/>
      <c r="AW909" s="380"/>
      <c r="AX909" s="380"/>
      <c r="AY909" s="380"/>
      <c r="AZ909" s="397"/>
      <c r="BA909" s="379"/>
      <c r="BB909" s="380"/>
      <c r="BC909" s="399"/>
    </row>
    <row r="910" spans="1:55" ht="43.2" hidden="1">
      <c r="A910" s="52" t="str">
        <f t="shared" ca="1" si="65"/>
        <v>Ok</v>
      </c>
      <c r="B910" s="53" t="str">
        <f t="shared" si="66"/>
        <v>Ok</v>
      </c>
      <c r="C910" s="53" t="str">
        <f t="shared" ca="1" si="67"/>
        <v>Ok</v>
      </c>
      <c r="D910" s="54">
        <f t="shared" si="68"/>
        <v>43641</v>
      </c>
      <c r="E910" s="309"/>
      <c r="F910" s="311">
        <v>913</v>
      </c>
      <c r="G910" s="315" t="s">
        <v>1659</v>
      </c>
      <c r="H910" s="321" t="s">
        <v>57</v>
      </c>
      <c r="I910" s="322" t="s">
        <v>58</v>
      </c>
      <c r="J910" s="329" t="s">
        <v>59</v>
      </c>
      <c r="K910" s="6" t="s">
        <v>210</v>
      </c>
      <c r="L910" s="333" t="s">
        <v>1660</v>
      </c>
      <c r="M910" s="339"/>
      <c r="N910" s="239" t="s">
        <v>124</v>
      </c>
      <c r="O910" s="345" t="s">
        <v>1661</v>
      </c>
      <c r="P910" s="55" t="s">
        <v>245</v>
      </c>
      <c r="Q910" s="55" t="s">
        <v>1662</v>
      </c>
      <c r="R910" s="204" t="s">
        <v>1663</v>
      </c>
      <c r="S910" s="368">
        <v>43550</v>
      </c>
      <c r="T910" s="372">
        <v>43641</v>
      </c>
      <c r="U910" s="174" t="s">
        <v>66</v>
      </c>
      <c r="V910" s="178" t="s">
        <v>67</v>
      </c>
      <c r="W910" s="180"/>
      <c r="X910" s="146" t="s">
        <v>1578</v>
      </c>
      <c r="Y910" s="374"/>
      <c r="Z910" s="374"/>
      <c r="AA910" s="376" t="s">
        <v>1664</v>
      </c>
      <c r="AB910" s="6">
        <v>43559</v>
      </c>
      <c r="AC910" s="6">
        <v>43641</v>
      </c>
      <c r="AD910" s="380" t="s">
        <v>70</v>
      </c>
      <c r="AE910" s="61"/>
      <c r="AF910" s="353"/>
      <c r="AG910" s="353"/>
      <c r="AH910" s="385"/>
      <c r="AI910" s="353"/>
      <c r="AJ910" s="388"/>
      <c r="AK910" s="389"/>
      <c r="AL910" s="391"/>
      <c r="AM910" s="386"/>
      <c r="AN910" s="386"/>
      <c r="AO910" s="386"/>
      <c r="AP910" s="386"/>
      <c r="AQ910" s="395"/>
      <c r="AR910" s="380"/>
      <c r="AS910" s="380"/>
      <c r="AT910" s="380"/>
      <c r="AU910" s="380"/>
      <c r="AV910" s="380"/>
      <c r="AW910" s="380"/>
      <c r="AX910" s="380"/>
      <c r="AY910" s="380"/>
      <c r="AZ910" s="397"/>
      <c r="BA910" s="379"/>
      <c r="BB910" s="380"/>
      <c r="BC910" s="399"/>
    </row>
    <row r="911" spans="1:55" ht="125.25" hidden="1" customHeight="1">
      <c r="A911" s="52" t="str">
        <f t="shared" ca="1" si="65"/>
        <v>Ok</v>
      </c>
      <c r="B911" s="53" t="str">
        <f t="shared" si="66"/>
        <v>Ok</v>
      </c>
      <c r="C911" s="53" t="str">
        <f t="shared" ca="1" si="67"/>
        <v>Ok</v>
      </c>
      <c r="D911" s="54">
        <f t="shared" si="68"/>
        <v>43641</v>
      </c>
      <c r="E911" s="309"/>
      <c r="F911" s="311">
        <v>1047</v>
      </c>
      <c r="G911" s="314" t="s">
        <v>1883</v>
      </c>
      <c r="H911" s="321" t="s">
        <v>57</v>
      </c>
      <c r="I911" s="322" t="s">
        <v>697</v>
      </c>
      <c r="J911" s="329" t="s">
        <v>59</v>
      </c>
      <c r="K911" s="6" t="s">
        <v>210</v>
      </c>
      <c r="L911" s="333" t="s">
        <v>1884</v>
      </c>
      <c r="M911" s="339"/>
      <c r="N911" s="239" t="s">
        <v>124</v>
      </c>
      <c r="O911" s="347" t="s">
        <v>1885</v>
      </c>
      <c r="P911" s="55" t="s">
        <v>165</v>
      </c>
      <c r="Q911" s="55" t="s">
        <v>1886</v>
      </c>
      <c r="R911" s="425" t="s">
        <v>1887</v>
      </c>
      <c r="S911" s="368">
        <v>43622</v>
      </c>
      <c r="T911" s="56">
        <v>43635</v>
      </c>
      <c r="U911" s="174" t="s">
        <v>66</v>
      </c>
      <c r="V911" s="178" t="s">
        <v>67</v>
      </c>
      <c r="W911" s="180"/>
      <c r="X911" s="146" t="s">
        <v>143</v>
      </c>
      <c r="Y911" s="374"/>
      <c r="Z911" s="374"/>
      <c r="AA911" s="376" t="s">
        <v>1888</v>
      </c>
      <c r="AB911" s="6">
        <v>43623</v>
      </c>
      <c r="AC911" s="6">
        <v>43641</v>
      </c>
      <c r="AD911" s="379" t="s">
        <v>70</v>
      </c>
      <c r="AE911" s="383"/>
      <c r="AF911" s="353"/>
      <c r="AG911" s="353"/>
      <c r="AH911" s="385"/>
      <c r="AI911" s="353"/>
      <c r="AJ911" s="388"/>
      <c r="AK911" s="389"/>
      <c r="AL911" s="391"/>
      <c r="AM911" s="386"/>
      <c r="AN911" s="386"/>
      <c r="AO911" s="386"/>
      <c r="AP911" s="386"/>
      <c r="AQ911" s="395"/>
      <c r="AR911" s="380"/>
      <c r="AS911" s="380"/>
      <c r="AT911" s="380"/>
      <c r="AU911" s="380"/>
      <c r="AV911" s="380"/>
      <c r="AW911" s="380"/>
      <c r="AX911" s="380"/>
      <c r="AY911" s="380"/>
      <c r="AZ911" s="397"/>
      <c r="BA911" s="379"/>
      <c r="BB911" s="380"/>
      <c r="BC911" s="399"/>
    </row>
    <row r="912" spans="1:55" ht="132.75" hidden="1" customHeight="1">
      <c r="A912" s="52" t="str">
        <f t="shared" ca="1" si="65"/>
        <v>Ok</v>
      </c>
      <c r="B912" s="53" t="str">
        <f t="shared" si="66"/>
        <v>Ok</v>
      </c>
      <c r="C912" s="53" t="str">
        <f t="shared" ca="1" si="67"/>
        <v>Ok</v>
      </c>
      <c r="D912" s="54">
        <f t="shared" si="68"/>
        <v>44816</v>
      </c>
      <c r="E912" s="253" t="s">
        <v>4015</v>
      </c>
      <c r="F912" s="258">
        <v>2332</v>
      </c>
      <c r="G912" s="241" t="s">
        <v>4634</v>
      </c>
      <c r="H912" s="266" t="s">
        <v>57</v>
      </c>
      <c r="I912" s="242" t="s">
        <v>137</v>
      </c>
      <c r="J912" s="242" t="s">
        <v>137</v>
      </c>
      <c r="K912" s="67" t="s">
        <v>188</v>
      </c>
      <c r="L912" s="282" t="s">
        <v>4650</v>
      </c>
      <c r="M912" s="281" t="s">
        <v>4015</v>
      </c>
      <c r="N912" s="239" t="s">
        <v>124</v>
      </c>
      <c r="O912" s="243" t="s">
        <v>4315</v>
      </c>
      <c r="P912" s="55" t="s">
        <v>165</v>
      </c>
      <c r="Q912" s="243" t="s">
        <v>311</v>
      </c>
      <c r="R912" s="204" t="s">
        <v>312</v>
      </c>
      <c r="S912" s="274">
        <v>44805</v>
      </c>
      <c r="T912" s="285">
        <v>44816</v>
      </c>
      <c r="U912" s="175" t="s">
        <v>66</v>
      </c>
      <c r="V912" s="197" t="s">
        <v>218</v>
      </c>
      <c r="W912" s="181"/>
      <c r="X912" s="147" t="s">
        <v>168</v>
      </c>
      <c r="Y912" s="258"/>
      <c r="Z912" s="258"/>
      <c r="AA912" s="289" t="s">
        <v>4672</v>
      </c>
      <c r="AB912" s="6">
        <v>44805</v>
      </c>
      <c r="AC912" s="6">
        <v>44816</v>
      </c>
      <c r="AD912" s="234" t="s">
        <v>70</v>
      </c>
      <c r="AE912" s="256" t="s">
        <v>4015</v>
      </c>
      <c r="AF912" s="249" t="s">
        <v>4015</v>
      </c>
      <c r="AG912" s="249" t="s">
        <v>4015</v>
      </c>
      <c r="AH912" s="249" t="s">
        <v>4015</v>
      </c>
      <c r="AI912" s="249" t="s">
        <v>4015</v>
      </c>
      <c r="AJ912" s="248" t="s">
        <v>4015</v>
      </c>
      <c r="AK912" s="257" t="s">
        <v>4015</v>
      </c>
      <c r="AL912" s="255" t="s">
        <v>4015</v>
      </c>
      <c r="AM912" s="249" t="s">
        <v>4015</v>
      </c>
      <c r="AN912" s="249" t="s">
        <v>4015</v>
      </c>
      <c r="AO912" s="249" t="s">
        <v>4015</v>
      </c>
      <c r="AP912" s="249" t="s">
        <v>4015</v>
      </c>
      <c r="AQ912" s="250" t="s">
        <v>4015</v>
      </c>
      <c r="AR912" s="247" t="s">
        <v>4015</v>
      </c>
      <c r="AS912" s="247" t="s">
        <v>4015</v>
      </c>
      <c r="AT912" s="247" t="s">
        <v>4015</v>
      </c>
      <c r="AU912" s="247" t="s">
        <v>4015</v>
      </c>
      <c r="AV912" s="247" t="s">
        <v>4015</v>
      </c>
      <c r="AW912" s="247" t="s">
        <v>4015</v>
      </c>
      <c r="AX912" s="247" t="s">
        <v>4015</v>
      </c>
      <c r="AY912" s="247" t="s">
        <v>4015</v>
      </c>
      <c r="AZ912" s="251" t="s">
        <v>4015</v>
      </c>
      <c r="BA912" s="246" t="s">
        <v>4015</v>
      </c>
      <c r="BB912" s="247" t="s">
        <v>4015</v>
      </c>
      <c r="BC912" s="245" t="s">
        <v>4015</v>
      </c>
    </row>
    <row r="913" spans="1:55" ht="132.75" customHeight="1">
      <c r="A913" s="52" t="str">
        <f t="shared" ca="1" si="65"/>
        <v>Ok</v>
      </c>
      <c r="B913" s="53" t="str">
        <f t="shared" si="66"/>
        <v>Ok</v>
      </c>
      <c r="C913" s="53" t="str">
        <f t="shared" ca="1" si="67"/>
        <v>Ok</v>
      </c>
      <c r="D913" s="54">
        <f t="shared" si="68"/>
        <v>45726</v>
      </c>
      <c r="E913" s="309"/>
      <c r="F913" s="311">
        <v>1050</v>
      </c>
      <c r="G913" s="314" t="s">
        <v>1899</v>
      </c>
      <c r="H913" s="321" t="s">
        <v>57</v>
      </c>
      <c r="I913" s="322" t="s">
        <v>83</v>
      </c>
      <c r="J913" s="328" t="s">
        <v>84</v>
      </c>
      <c r="K913" s="6" t="s">
        <v>74</v>
      </c>
      <c r="L913" s="333" t="s">
        <v>1900</v>
      </c>
      <c r="M913" s="339"/>
      <c r="N913" s="239" t="s">
        <v>124</v>
      </c>
      <c r="O913" s="345" t="s">
        <v>1885</v>
      </c>
      <c r="P913" s="55" t="s">
        <v>165</v>
      </c>
      <c r="Q913" s="55" t="s">
        <v>1901</v>
      </c>
      <c r="R913" s="204" t="s">
        <v>1902</v>
      </c>
      <c r="S913" s="368">
        <v>43622</v>
      </c>
      <c r="T913" s="457">
        <v>45723</v>
      </c>
      <c r="U913" s="174" t="s">
        <v>1356</v>
      </c>
      <c r="V913" s="178" t="s">
        <v>218</v>
      </c>
      <c r="W913" s="180" t="s">
        <v>92</v>
      </c>
      <c r="X913" s="146"/>
      <c r="Y913" s="374" t="s">
        <v>80</v>
      </c>
      <c r="Z913" s="374"/>
      <c r="AA913" s="376" t="s">
        <v>8872</v>
      </c>
      <c r="AB913" s="6">
        <v>43623</v>
      </c>
      <c r="AC913" s="67">
        <v>45726</v>
      </c>
      <c r="AD913" s="6"/>
      <c r="AE913" s="383"/>
      <c r="AF913" s="353"/>
      <c r="AG913" s="353"/>
      <c r="AH913" s="385"/>
      <c r="AI913" s="353"/>
      <c r="AJ913" s="388"/>
      <c r="AK913" s="389"/>
      <c r="AL913" s="391"/>
      <c r="AM913" s="386"/>
      <c r="AN913" s="386"/>
      <c r="AO913" s="386"/>
      <c r="AP913" s="386"/>
      <c r="AQ913" s="395"/>
      <c r="AR913" s="380"/>
      <c r="AS913" s="380"/>
      <c r="AT913" s="380"/>
      <c r="AU913" s="380"/>
      <c r="AV913" s="380"/>
      <c r="AW913" s="380"/>
      <c r="AX913" s="380"/>
      <c r="AY913" s="380"/>
      <c r="AZ913" s="397"/>
      <c r="BA913" s="379"/>
      <c r="BB913" s="380"/>
      <c r="BC913" s="399"/>
    </row>
    <row r="914" spans="1:55" ht="86.4" hidden="1">
      <c r="A914" s="52" t="str">
        <f t="shared" ca="1" si="65"/>
        <v>Ok</v>
      </c>
      <c r="B914" s="53" t="str">
        <f t="shared" si="66"/>
        <v>Ok</v>
      </c>
      <c r="C914" s="53" t="str">
        <f t="shared" ca="1" si="67"/>
        <v>Ok</v>
      </c>
      <c r="D914" s="54">
        <f t="shared" si="68"/>
        <v>44865</v>
      </c>
      <c r="E914" s="253" t="s">
        <v>4015</v>
      </c>
      <c r="F914" s="258">
        <v>2487</v>
      </c>
      <c r="G914" s="241" t="s">
        <v>4636</v>
      </c>
      <c r="H914" s="266" t="s">
        <v>57</v>
      </c>
      <c r="I914" s="242" t="s">
        <v>697</v>
      </c>
      <c r="J914" s="268" t="s">
        <v>59</v>
      </c>
      <c r="K914" s="67" t="s">
        <v>545</v>
      </c>
      <c r="L914" s="282" t="s">
        <v>4651</v>
      </c>
      <c r="M914" s="281" t="s">
        <v>4015</v>
      </c>
      <c r="N914" s="239" t="s">
        <v>63</v>
      </c>
      <c r="O914" s="243" t="s">
        <v>4646</v>
      </c>
      <c r="P914" s="55" t="s">
        <v>165</v>
      </c>
      <c r="Q914" s="55" t="s">
        <v>4677</v>
      </c>
      <c r="R914" s="204" t="s">
        <v>4652</v>
      </c>
      <c r="S914" s="274">
        <v>44776</v>
      </c>
      <c r="T914" s="56">
        <v>44865</v>
      </c>
      <c r="U914" s="175" t="s">
        <v>66</v>
      </c>
      <c r="V914" s="197" t="s">
        <v>218</v>
      </c>
      <c r="W914" s="181"/>
      <c r="X914" s="147" t="s">
        <v>1578</v>
      </c>
      <c r="Y914" s="258"/>
      <c r="Z914" s="258"/>
      <c r="AA914" s="289" t="s">
        <v>4873</v>
      </c>
      <c r="AB914" s="6">
        <v>44776</v>
      </c>
      <c r="AC914" s="6">
        <v>44865</v>
      </c>
      <c r="AD914" s="234" t="s">
        <v>70</v>
      </c>
      <c r="AE914" s="256" t="s">
        <v>4015</v>
      </c>
      <c r="AF914" s="249" t="s">
        <v>4015</v>
      </c>
      <c r="AG914" s="249" t="s">
        <v>4015</v>
      </c>
      <c r="AH914" s="249" t="s">
        <v>4015</v>
      </c>
      <c r="AI914" s="249" t="s">
        <v>4015</v>
      </c>
      <c r="AJ914" s="248" t="s">
        <v>4015</v>
      </c>
      <c r="AK914" s="257" t="s">
        <v>4015</v>
      </c>
      <c r="AL914" s="255" t="s">
        <v>4015</v>
      </c>
      <c r="AM914" s="249" t="s">
        <v>4015</v>
      </c>
      <c r="AN914" s="249" t="s">
        <v>4015</v>
      </c>
      <c r="AO914" s="249" t="s">
        <v>4015</v>
      </c>
      <c r="AP914" s="249" t="s">
        <v>4015</v>
      </c>
      <c r="AQ914" s="250" t="s">
        <v>4015</v>
      </c>
      <c r="AR914" s="247" t="s">
        <v>4015</v>
      </c>
      <c r="AS914" s="247" t="s">
        <v>4015</v>
      </c>
      <c r="AT914" s="247" t="s">
        <v>4015</v>
      </c>
      <c r="AU914" s="247" t="s">
        <v>4015</v>
      </c>
      <c r="AV914" s="247" t="s">
        <v>4015</v>
      </c>
      <c r="AW914" s="247" t="s">
        <v>4015</v>
      </c>
      <c r="AX914" s="247" t="s">
        <v>4015</v>
      </c>
      <c r="AY914" s="247" t="s">
        <v>4015</v>
      </c>
      <c r="AZ914" s="251" t="s">
        <v>4015</v>
      </c>
      <c r="BA914" s="246" t="s">
        <v>4015</v>
      </c>
      <c r="BB914" s="247" t="s">
        <v>4015</v>
      </c>
      <c r="BC914" s="245" t="s">
        <v>4015</v>
      </c>
    </row>
    <row r="915" spans="1:55" ht="132.75" hidden="1" customHeight="1">
      <c r="A915" s="52" t="str">
        <f t="shared" ca="1" si="65"/>
        <v>Ok</v>
      </c>
      <c r="B915" s="53" t="str">
        <f t="shared" si="66"/>
        <v>Ok</v>
      </c>
      <c r="C915" s="53" t="str">
        <f t="shared" ca="1" si="67"/>
        <v>Ok</v>
      </c>
      <c r="D915" s="54">
        <f t="shared" si="68"/>
        <v>45190</v>
      </c>
      <c r="E915" s="253" t="s">
        <v>4015</v>
      </c>
      <c r="F915" s="258">
        <v>2488</v>
      </c>
      <c r="G915" s="241" t="s">
        <v>4637</v>
      </c>
      <c r="H915" s="266" t="s">
        <v>57</v>
      </c>
      <c r="I915" s="242" t="s">
        <v>909</v>
      </c>
      <c r="J915" s="268" t="s">
        <v>183</v>
      </c>
      <c r="K915" s="67" t="s">
        <v>105</v>
      </c>
      <c r="L915" s="282" t="s">
        <v>4653</v>
      </c>
      <c r="M915" s="281" t="s">
        <v>4015</v>
      </c>
      <c r="N915" s="239" t="s">
        <v>124</v>
      </c>
      <c r="O915" s="243" t="s">
        <v>4647</v>
      </c>
      <c r="P915" s="55" t="s">
        <v>165</v>
      </c>
      <c r="Q915" s="243" t="s">
        <v>5243</v>
      </c>
      <c r="R915" s="425" t="s">
        <v>4654</v>
      </c>
      <c r="S915" s="274">
        <v>44777</v>
      </c>
      <c r="T915" s="56">
        <v>45190</v>
      </c>
      <c r="U915" s="175" t="s">
        <v>66</v>
      </c>
      <c r="V915" s="197" t="s">
        <v>218</v>
      </c>
      <c r="W915" s="181"/>
      <c r="X915" s="147" t="s">
        <v>143</v>
      </c>
      <c r="Y915" s="258"/>
      <c r="Z915" s="258"/>
      <c r="AA915" s="289" t="s">
        <v>5869</v>
      </c>
      <c r="AB915" s="6">
        <v>44777</v>
      </c>
      <c r="AC915" s="6">
        <v>45190</v>
      </c>
      <c r="AD915" s="294" t="s">
        <v>70</v>
      </c>
      <c r="AE915" s="256" t="s">
        <v>4015</v>
      </c>
      <c r="AF915" s="249" t="s">
        <v>4015</v>
      </c>
      <c r="AG915" s="249" t="s">
        <v>4015</v>
      </c>
      <c r="AH915" s="249" t="s">
        <v>4015</v>
      </c>
      <c r="AI915" s="249" t="s">
        <v>4015</v>
      </c>
      <c r="AJ915" s="248" t="s">
        <v>4015</v>
      </c>
      <c r="AK915" s="257" t="s">
        <v>4015</v>
      </c>
      <c r="AL915" s="255" t="s">
        <v>4015</v>
      </c>
      <c r="AM915" s="249" t="s">
        <v>4015</v>
      </c>
      <c r="AN915" s="249" t="s">
        <v>4015</v>
      </c>
      <c r="AO915" s="249" t="s">
        <v>4015</v>
      </c>
      <c r="AP915" s="249" t="s">
        <v>4015</v>
      </c>
      <c r="AQ915" s="250" t="s">
        <v>4015</v>
      </c>
      <c r="AR915" s="247" t="s">
        <v>4015</v>
      </c>
      <c r="AS915" s="247" t="s">
        <v>4015</v>
      </c>
      <c r="AT915" s="247" t="s">
        <v>4015</v>
      </c>
      <c r="AU915" s="247" t="s">
        <v>4015</v>
      </c>
      <c r="AV915" s="247" t="s">
        <v>4015</v>
      </c>
      <c r="AW915" s="247" t="s">
        <v>4015</v>
      </c>
      <c r="AX915" s="247" t="s">
        <v>4015</v>
      </c>
      <c r="AY915" s="247" t="s">
        <v>4015</v>
      </c>
      <c r="AZ915" s="251" t="s">
        <v>4015</v>
      </c>
      <c r="BA915" s="246" t="s">
        <v>4015</v>
      </c>
      <c r="BB915" s="247" t="s">
        <v>4015</v>
      </c>
      <c r="BC915" s="245" t="s">
        <v>4015</v>
      </c>
    </row>
    <row r="916" spans="1:55" ht="86.4" hidden="1">
      <c r="A916" s="52" t="str">
        <f t="shared" ca="1" si="65"/>
        <v>Ok</v>
      </c>
      <c r="B916" s="53" t="str">
        <f t="shared" si="66"/>
        <v>Ok</v>
      </c>
      <c r="C916" s="53" t="str">
        <f t="shared" ca="1" si="67"/>
        <v>Ok</v>
      </c>
      <c r="D916" s="54">
        <f t="shared" si="68"/>
        <v>44845</v>
      </c>
      <c r="E916" s="253" t="s">
        <v>4015</v>
      </c>
      <c r="F916" s="258">
        <v>2489</v>
      </c>
      <c r="G916" s="241" t="s">
        <v>4638</v>
      </c>
      <c r="H916" s="266" t="s">
        <v>57</v>
      </c>
      <c r="I916" s="242" t="s">
        <v>146</v>
      </c>
      <c r="J916" s="268" t="s">
        <v>59</v>
      </c>
      <c r="K916" s="67" t="s">
        <v>545</v>
      </c>
      <c r="L916" s="282" t="s">
        <v>4655</v>
      </c>
      <c r="M916" s="281" t="s">
        <v>4015</v>
      </c>
      <c r="N916" s="239" t="s">
        <v>124</v>
      </c>
      <c r="O916" s="243" t="s">
        <v>4642</v>
      </c>
      <c r="P916" s="55" t="s">
        <v>165</v>
      </c>
      <c r="Q916" s="55" t="s">
        <v>4657</v>
      </c>
      <c r="R916" s="204" t="s">
        <v>4656</v>
      </c>
      <c r="S916" s="274">
        <v>44782</v>
      </c>
      <c r="T916" s="56">
        <v>44845</v>
      </c>
      <c r="U916" s="175" t="s">
        <v>66</v>
      </c>
      <c r="V916" s="197" t="s">
        <v>218</v>
      </c>
      <c r="W916" s="181"/>
      <c r="X916" s="147" t="s">
        <v>1056</v>
      </c>
      <c r="Y916" s="258"/>
      <c r="Z916" s="258"/>
      <c r="AA916" s="289" t="s">
        <v>4724</v>
      </c>
      <c r="AB916" s="6">
        <v>44782</v>
      </c>
      <c r="AC916" s="6">
        <v>44845</v>
      </c>
      <c r="AD916" s="234" t="s">
        <v>70</v>
      </c>
      <c r="AE916" s="256" t="s">
        <v>4015</v>
      </c>
      <c r="AF916" s="249" t="s">
        <v>4015</v>
      </c>
      <c r="AG916" s="249" t="s">
        <v>4015</v>
      </c>
      <c r="AH916" s="249" t="s">
        <v>4015</v>
      </c>
      <c r="AI916" s="249" t="s">
        <v>4015</v>
      </c>
      <c r="AJ916" s="248" t="s">
        <v>4015</v>
      </c>
      <c r="AK916" s="257" t="s">
        <v>4015</v>
      </c>
      <c r="AL916" s="255" t="s">
        <v>4015</v>
      </c>
      <c r="AM916" s="249" t="s">
        <v>4015</v>
      </c>
      <c r="AN916" s="249" t="s">
        <v>4015</v>
      </c>
      <c r="AO916" s="249" t="s">
        <v>4015</v>
      </c>
      <c r="AP916" s="249" t="s">
        <v>4015</v>
      </c>
      <c r="AQ916" s="250" t="s">
        <v>4015</v>
      </c>
      <c r="AR916" s="247" t="s">
        <v>4015</v>
      </c>
      <c r="AS916" s="247" t="s">
        <v>4015</v>
      </c>
      <c r="AT916" s="247" t="s">
        <v>4015</v>
      </c>
      <c r="AU916" s="247" t="s">
        <v>4015</v>
      </c>
      <c r="AV916" s="247" t="s">
        <v>4015</v>
      </c>
      <c r="AW916" s="247" t="s">
        <v>4015</v>
      </c>
      <c r="AX916" s="247" t="s">
        <v>4015</v>
      </c>
      <c r="AY916" s="247" t="s">
        <v>4015</v>
      </c>
      <c r="AZ916" s="251" t="s">
        <v>4015</v>
      </c>
      <c r="BA916" s="246" t="s">
        <v>4015</v>
      </c>
      <c r="BB916" s="247" t="s">
        <v>4015</v>
      </c>
      <c r="BC916" s="245" t="s">
        <v>4015</v>
      </c>
    </row>
    <row r="917" spans="1:55" ht="28.8" hidden="1">
      <c r="A917" s="52" t="str">
        <f t="shared" ca="1" si="65"/>
        <v>Ok</v>
      </c>
      <c r="B917" s="53" t="str">
        <f t="shared" si="66"/>
        <v>Ok</v>
      </c>
      <c r="C917" s="53" t="str">
        <f t="shared" ca="1" si="67"/>
        <v>Ok</v>
      </c>
      <c r="D917" s="54">
        <f t="shared" si="68"/>
        <v>43641</v>
      </c>
      <c r="E917" s="309"/>
      <c r="F917" s="311">
        <v>1051</v>
      </c>
      <c r="G917" s="314" t="s">
        <v>1903</v>
      </c>
      <c r="H917" s="321" t="s">
        <v>57</v>
      </c>
      <c r="I917" s="322" t="s">
        <v>83</v>
      </c>
      <c r="J917" s="329" t="s">
        <v>84</v>
      </c>
      <c r="K917" s="6" t="s">
        <v>74</v>
      </c>
      <c r="L917" s="333" t="s">
        <v>1904</v>
      </c>
      <c r="M917" s="339"/>
      <c r="N917" s="239" t="s">
        <v>124</v>
      </c>
      <c r="O917" s="345" t="s">
        <v>1885</v>
      </c>
      <c r="P917" s="55" t="s">
        <v>165</v>
      </c>
      <c r="Q917" s="55" t="s">
        <v>1905</v>
      </c>
      <c r="R917" s="425" t="s">
        <v>1906</v>
      </c>
      <c r="S917" s="368">
        <v>43622</v>
      </c>
      <c r="T917" s="56">
        <v>43635</v>
      </c>
      <c r="U917" s="174" t="s">
        <v>66</v>
      </c>
      <c r="V917" s="178" t="s">
        <v>91</v>
      </c>
      <c r="W917" s="180" t="s">
        <v>92</v>
      </c>
      <c r="X917" s="146" t="s">
        <v>143</v>
      </c>
      <c r="Y917" s="374" t="s">
        <v>80</v>
      </c>
      <c r="Z917" s="374"/>
      <c r="AA917" s="376" t="s">
        <v>1907</v>
      </c>
      <c r="AB917" s="6">
        <v>43623</v>
      </c>
      <c r="AC917" s="6">
        <v>43641</v>
      </c>
      <c r="AD917" s="379" t="s">
        <v>70</v>
      </c>
      <c r="AE917" s="383"/>
      <c r="AF917" s="353"/>
      <c r="AG917" s="353"/>
      <c r="AH917" s="385"/>
      <c r="AI917" s="353"/>
      <c r="AJ917" s="388"/>
      <c r="AK917" s="389"/>
      <c r="AL917" s="391"/>
      <c r="AM917" s="386"/>
      <c r="AN917" s="386"/>
      <c r="AO917" s="386"/>
      <c r="AP917" s="386"/>
      <c r="AQ917" s="395"/>
      <c r="AR917" s="380"/>
      <c r="AS917" s="380"/>
      <c r="AT917" s="380"/>
      <c r="AU917" s="380"/>
      <c r="AV917" s="380"/>
      <c r="AW917" s="380"/>
      <c r="AX917" s="380"/>
      <c r="AY917" s="380"/>
      <c r="AZ917" s="397"/>
      <c r="BA917" s="379"/>
      <c r="BB917" s="380"/>
      <c r="BC917" s="399"/>
    </row>
    <row r="918" spans="1:55" ht="28.8" hidden="1">
      <c r="A918" s="52" t="str">
        <f t="shared" ca="1" si="65"/>
        <v>Ok</v>
      </c>
      <c r="B918" s="53" t="str">
        <f t="shared" si="66"/>
        <v>Ok</v>
      </c>
      <c r="C918" s="53" t="str">
        <f t="shared" ca="1" si="67"/>
        <v>Ok</v>
      </c>
      <c r="D918" s="54">
        <f t="shared" si="68"/>
        <v>43641</v>
      </c>
      <c r="E918" s="309"/>
      <c r="F918" s="311">
        <v>1053</v>
      </c>
      <c r="G918" s="314" t="s">
        <v>1928</v>
      </c>
      <c r="H918" s="321" t="s">
        <v>159</v>
      </c>
      <c r="I918" s="322" t="s">
        <v>1112</v>
      </c>
      <c r="J918" s="329" t="s">
        <v>161</v>
      </c>
      <c r="K918" s="6" t="s">
        <v>74</v>
      </c>
      <c r="L918" s="333" t="s">
        <v>1929</v>
      </c>
      <c r="M918" s="339"/>
      <c r="N918" s="239" t="s">
        <v>63</v>
      </c>
      <c r="O918" s="345" t="s">
        <v>1930</v>
      </c>
      <c r="P918" s="55" t="s">
        <v>88</v>
      </c>
      <c r="Q918" s="345" t="s">
        <v>1641</v>
      </c>
      <c r="R918" s="204" t="s">
        <v>1931</v>
      </c>
      <c r="S918" s="368">
        <v>43626</v>
      </c>
      <c r="T918" s="56">
        <v>43635</v>
      </c>
      <c r="U918" s="174" t="s">
        <v>66</v>
      </c>
      <c r="V918" s="178" t="s">
        <v>67</v>
      </c>
      <c r="W918" s="180"/>
      <c r="X918" s="146" t="s">
        <v>1743</v>
      </c>
      <c r="Y918" s="374"/>
      <c r="Z918" s="374"/>
      <c r="AA918" s="376" t="s">
        <v>1932</v>
      </c>
      <c r="AB918" s="6">
        <v>43630</v>
      </c>
      <c r="AC918" s="6">
        <v>43641</v>
      </c>
      <c r="AD918" s="379" t="s">
        <v>70</v>
      </c>
      <c r="AE918" s="383"/>
      <c r="AF918" s="353"/>
      <c r="AG918" s="353"/>
      <c r="AH918" s="385"/>
      <c r="AI918" s="353"/>
      <c r="AJ918" s="388"/>
      <c r="AK918" s="389"/>
      <c r="AL918" s="391"/>
      <c r="AM918" s="386"/>
      <c r="AN918" s="386"/>
      <c r="AO918" s="386"/>
      <c r="AP918" s="386"/>
      <c r="AQ918" s="395"/>
      <c r="AR918" s="380"/>
      <c r="AS918" s="380"/>
      <c r="AT918" s="380"/>
      <c r="AU918" s="380"/>
      <c r="AV918" s="380"/>
      <c r="AW918" s="380"/>
      <c r="AX918" s="380"/>
      <c r="AY918" s="380"/>
      <c r="AZ918" s="397"/>
      <c r="BA918" s="379"/>
      <c r="BB918" s="380"/>
      <c r="BC918" s="399"/>
    </row>
    <row r="919" spans="1:55" ht="132.75" hidden="1" customHeight="1">
      <c r="A919" s="52" t="str">
        <f t="shared" ca="1" si="65"/>
        <v>Ok</v>
      </c>
      <c r="B919" s="53" t="str">
        <f t="shared" si="66"/>
        <v>Ok</v>
      </c>
      <c r="C919" s="53" t="str">
        <f t="shared" ca="1" si="67"/>
        <v>Ok</v>
      </c>
      <c r="D919" s="54">
        <f t="shared" si="68"/>
        <v>44816</v>
      </c>
      <c r="E919" s="253" t="s">
        <v>4015</v>
      </c>
      <c r="F919" s="258">
        <v>2494</v>
      </c>
      <c r="G919" s="241" t="s">
        <v>4641</v>
      </c>
      <c r="H919" s="266" t="s">
        <v>57</v>
      </c>
      <c r="I919" s="242" t="s">
        <v>2663</v>
      </c>
      <c r="J919" s="268" t="s">
        <v>584</v>
      </c>
      <c r="K919" s="67" t="s">
        <v>74</v>
      </c>
      <c r="L919" s="282" t="s">
        <v>4664</v>
      </c>
      <c r="M919" s="281" t="s">
        <v>4015</v>
      </c>
      <c r="N919" s="239" t="s">
        <v>124</v>
      </c>
      <c r="O919" s="243" t="s">
        <v>4645</v>
      </c>
      <c r="P919" s="55" t="s">
        <v>165</v>
      </c>
      <c r="Q919" s="55" t="s">
        <v>4663</v>
      </c>
      <c r="R919" s="425" t="s">
        <v>4662</v>
      </c>
      <c r="S919" s="274">
        <v>44805</v>
      </c>
      <c r="T919" s="56">
        <v>44816</v>
      </c>
      <c r="U919" s="175" t="s">
        <v>66</v>
      </c>
      <c r="V919" s="197" t="s">
        <v>218</v>
      </c>
      <c r="W919" s="181"/>
      <c r="X919" s="147" t="s">
        <v>143</v>
      </c>
      <c r="Y919" s="258"/>
      <c r="Z919" s="258"/>
      <c r="AA919" s="289" t="s">
        <v>4670</v>
      </c>
      <c r="AB919" s="6">
        <v>44805</v>
      </c>
      <c r="AC919" s="6">
        <v>44816</v>
      </c>
      <c r="AD919" s="234" t="s">
        <v>70</v>
      </c>
      <c r="AE919" s="256" t="s">
        <v>4015</v>
      </c>
      <c r="AF919" s="249" t="s">
        <v>4015</v>
      </c>
      <c r="AG919" s="249" t="s">
        <v>4015</v>
      </c>
      <c r="AH919" s="249" t="s">
        <v>4015</v>
      </c>
      <c r="AI919" s="249" t="s">
        <v>4015</v>
      </c>
      <c r="AJ919" s="248" t="s">
        <v>4015</v>
      </c>
      <c r="AK919" s="257" t="s">
        <v>4015</v>
      </c>
      <c r="AL919" s="255" t="s">
        <v>4015</v>
      </c>
      <c r="AM919" s="249" t="s">
        <v>4015</v>
      </c>
      <c r="AN919" s="249" t="s">
        <v>4015</v>
      </c>
      <c r="AO919" s="249" t="s">
        <v>4015</v>
      </c>
      <c r="AP919" s="249" t="s">
        <v>4015</v>
      </c>
      <c r="AQ919" s="250" t="s">
        <v>4015</v>
      </c>
      <c r="AR919" s="247" t="s">
        <v>4015</v>
      </c>
      <c r="AS919" s="247" t="s">
        <v>4015</v>
      </c>
      <c r="AT919" s="247" t="s">
        <v>4015</v>
      </c>
      <c r="AU919" s="247" t="s">
        <v>4015</v>
      </c>
      <c r="AV919" s="247" t="s">
        <v>4015</v>
      </c>
      <c r="AW919" s="247" t="s">
        <v>4015</v>
      </c>
      <c r="AX919" s="247" t="s">
        <v>4015</v>
      </c>
      <c r="AY919" s="247" t="s">
        <v>4015</v>
      </c>
      <c r="AZ919" s="251" t="s">
        <v>4015</v>
      </c>
      <c r="BA919" s="246" t="s">
        <v>4015</v>
      </c>
      <c r="BB919" s="247" t="s">
        <v>4015</v>
      </c>
      <c r="BC919" s="245" t="s">
        <v>4015</v>
      </c>
    </row>
    <row r="920" spans="1:55" ht="172.8" hidden="1">
      <c r="A920" s="52" t="str">
        <f t="shared" ca="1" si="65"/>
        <v>Ok</v>
      </c>
      <c r="B920" s="53" t="str">
        <f t="shared" si="66"/>
        <v>Ok</v>
      </c>
      <c r="C920" s="53" t="str">
        <f t="shared" ca="1" si="67"/>
        <v>Ok</v>
      </c>
      <c r="D920" s="54">
        <f t="shared" si="68"/>
        <v>45257</v>
      </c>
      <c r="E920" s="253" t="s">
        <v>4015</v>
      </c>
      <c r="F920" s="258">
        <v>2496</v>
      </c>
      <c r="G920" s="241" t="s">
        <v>4679</v>
      </c>
      <c r="H920" s="266" t="s">
        <v>57</v>
      </c>
      <c r="I920" s="242" t="s">
        <v>182</v>
      </c>
      <c r="J920" s="268" t="s">
        <v>183</v>
      </c>
      <c r="K920" s="67" t="s">
        <v>210</v>
      </c>
      <c r="L920" s="400" t="s">
        <v>6200</v>
      </c>
      <c r="M920" s="281" t="s">
        <v>4015</v>
      </c>
      <c r="N920" s="239" t="s">
        <v>124</v>
      </c>
      <c r="O920" s="243" t="s">
        <v>4681</v>
      </c>
      <c r="P920" s="55" t="s">
        <v>165</v>
      </c>
      <c r="Q920" s="55" t="s">
        <v>4683</v>
      </c>
      <c r="R920" s="204" t="s">
        <v>4682</v>
      </c>
      <c r="S920" s="274">
        <v>44812</v>
      </c>
      <c r="T920" s="371">
        <v>45257</v>
      </c>
      <c r="U920" s="175" t="s">
        <v>66</v>
      </c>
      <c r="V920" s="197" t="s">
        <v>218</v>
      </c>
      <c r="W920" s="181"/>
      <c r="X920" s="147" t="s">
        <v>143</v>
      </c>
      <c r="Y920" s="258"/>
      <c r="Z920" s="258"/>
      <c r="AA920" s="289" t="s">
        <v>6195</v>
      </c>
      <c r="AB920" s="6">
        <v>44812</v>
      </c>
      <c r="AC920" s="6">
        <v>45257</v>
      </c>
      <c r="AD920" s="294" t="s">
        <v>70</v>
      </c>
      <c r="AE920" s="256" t="s">
        <v>4015</v>
      </c>
      <c r="AF920" s="249" t="s">
        <v>4015</v>
      </c>
      <c r="AG920" s="249" t="s">
        <v>4015</v>
      </c>
      <c r="AH920" s="249" t="s">
        <v>4015</v>
      </c>
      <c r="AI920" s="249" t="s">
        <v>4015</v>
      </c>
      <c r="AJ920" s="248" t="s">
        <v>4015</v>
      </c>
      <c r="AK920" s="257" t="s">
        <v>4015</v>
      </c>
      <c r="AL920" s="255" t="s">
        <v>4015</v>
      </c>
      <c r="AM920" s="249" t="s">
        <v>4015</v>
      </c>
      <c r="AN920" s="249" t="s">
        <v>4015</v>
      </c>
      <c r="AO920" s="249" t="s">
        <v>4015</v>
      </c>
      <c r="AP920" s="249" t="s">
        <v>4015</v>
      </c>
      <c r="AQ920" s="250" t="s">
        <v>4015</v>
      </c>
      <c r="AR920" s="247" t="s">
        <v>4015</v>
      </c>
      <c r="AS920" s="247" t="s">
        <v>4015</v>
      </c>
      <c r="AT920" s="247" t="s">
        <v>4015</v>
      </c>
      <c r="AU920" s="247" t="s">
        <v>4015</v>
      </c>
      <c r="AV920" s="247" t="s">
        <v>4015</v>
      </c>
      <c r="AW920" s="247" t="s">
        <v>4015</v>
      </c>
      <c r="AX920" s="247" t="s">
        <v>4015</v>
      </c>
      <c r="AY920" s="247" t="s">
        <v>4015</v>
      </c>
      <c r="AZ920" s="251" t="s">
        <v>4015</v>
      </c>
      <c r="BA920" s="246" t="s">
        <v>4015</v>
      </c>
      <c r="BB920" s="247" t="s">
        <v>4015</v>
      </c>
      <c r="BC920" s="245" t="s">
        <v>4015</v>
      </c>
    </row>
    <row r="921" spans="1:55" ht="132.75" hidden="1" customHeight="1">
      <c r="A921" s="52" t="str">
        <f t="shared" ca="1" si="65"/>
        <v>Ok</v>
      </c>
      <c r="B921" s="53" t="str">
        <f t="shared" si="66"/>
        <v>Ok</v>
      </c>
      <c r="C921" s="53" t="str">
        <f t="shared" ca="1" si="67"/>
        <v>Ok</v>
      </c>
      <c r="D921" s="54">
        <f t="shared" si="68"/>
        <v>44826</v>
      </c>
      <c r="E921" s="253" t="s">
        <v>4015</v>
      </c>
      <c r="F921" s="258">
        <v>2497</v>
      </c>
      <c r="G921" s="241" t="s">
        <v>4680</v>
      </c>
      <c r="H921" s="266" t="s">
        <v>57</v>
      </c>
      <c r="I921" s="242" t="s">
        <v>58</v>
      </c>
      <c r="J921" s="268" t="s">
        <v>59</v>
      </c>
      <c r="K921" s="67" t="s">
        <v>545</v>
      </c>
      <c r="L921" s="282" t="s">
        <v>4686</v>
      </c>
      <c r="M921" s="281" t="s">
        <v>4015</v>
      </c>
      <c r="N921" s="239" t="s">
        <v>124</v>
      </c>
      <c r="O921" s="243" t="s">
        <v>3587</v>
      </c>
      <c r="P921" s="55" t="s">
        <v>65</v>
      </c>
      <c r="Q921" s="55" t="s">
        <v>4684</v>
      </c>
      <c r="R921" s="425" t="s">
        <v>4685</v>
      </c>
      <c r="S921" s="274">
        <v>44813</v>
      </c>
      <c r="T921" s="56">
        <v>44826</v>
      </c>
      <c r="U921" s="175" t="s">
        <v>66</v>
      </c>
      <c r="V921" s="197" t="s">
        <v>218</v>
      </c>
      <c r="W921" s="181"/>
      <c r="X921" s="147" t="s">
        <v>143</v>
      </c>
      <c r="Y921" s="258"/>
      <c r="Z921" s="258"/>
      <c r="AA921" s="289" t="s">
        <v>4687</v>
      </c>
      <c r="AB921" s="6">
        <v>44813</v>
      </c>
      <c r="AC921" s="6">
        <v>44826</v>
      </c>
      <c r="AD921" s="234" t="s">
        <v>70</v>
      </c>
      <c r="AE921" s="256" t="s">
        <v>4015</v>
      </c>
      <c r="AF921" s="249" t="s">
        <v>4015</v>
      </c>
      <c r="AG921" s="249" t="s">
        <v>4015</v>
      </c>
      <c r="AH921" s="249" t="s">
        <v>4015</v>
      </c>
      <c r="AI921" s="249" t="s">
        <v>4015</v>
      </c>
      <c r="AJ921" s="248" t="s">
        <v>4015</v>
      </c>
      <c r="AK921" s="257" t="s">
        <v>4015</v>
      </c>
      <c r="AL921" s="255" t="s">
        <v>4015</v>
      </c>
      <c r="AM921" s="249" t="s">
        <v>4015</v>
      </c>
      <c r="AN921" s="249" t="s">
        <v>4015</v>
      </c>
      <c r="AO921" s="249" t="s">
        <v>4015</v>
      </c>
      <c r="AP921" s="249" t="s">
        <v>4015</v>
      </c>
      <c r="AQ921" s="250" t="s">
        <v>4015</v>
      </c>
      <c r="AR921" s="247" t="s">
        <v>4015</v>
      </c>
      <c r="AS921" s="247" t="s">
        <v>4015</v>
      </c>
      <c r="AT921" s="247" t="s">
        <v>4015</v>
      </c>
      <c r="AU921" s="247" t="s">
        <v>4015</v>
      </c>
      <c r="AV921" s="247" t="s">
        <v>4015</v>
      </c>
      <c r="AW921" s="247" t="s">
        <v>4015</v>
      </c>
      <c r="AX921" s="247" t="s">
        <v>4015</v>
      </c>
      <c r="AY921" s="247" t="s">
        <v>4015</v>
      </c>
      <c r="AZ921" s="251" t="s">
        <v>4015</v>
      </c>
      <c r="BA921" s="246" t="s">
        <v>4015</v>
      </c>
      <c r="BB921" s="247" t="s">
        <v>4015</v>
      </c>
      <c r="BC921" s="245" t="s">
        <v>4015</v>
      </c>
    </row>
    <row r="922" spans="1:55" ht="139.5" hidden="1" customHeight="1">
      <c r="A922" s="52" t="str">
        <f t="shared" ca="1" si="65"/>
        <v>Ok</v>
      </c>
      <c r="B922" s="53" t="str">
        <f t="shared" si="66"/>
        <v>Ok</v>
      </c>
      <c r="C922" s="53" t="str">
        <f t="shared" ca="1" si="67"/>
        <v>Ok</v>
      </c>
      <c r="D922" s="54">
        <f t="shared" si="68"/>
        <v>45579</v>
      </c>
      <c r="E922" s="309"/>
      <c r="F922" s="311">
        <v>1022</v>
      </c>
      <c r="G922" s="314" t="s">
        <v>1848</v>
      </c>
      <c r="H922" s="321" t="s">
        <v>57</v>
      </c>
      <c r="I922" s="322" t="s">
        <v>83</v>
      </c>
      <c r="J922" s="329" t="s">
        <v>84</v>
      </c>
      <c r="K922" s="6" t="s">
        <v>105</v>
      </c>
      <c r="L922" s="333" t="s">
        <v>7864</v>
      </c>
      <c r="M922" s="339"/>
      <c r="N922" s="239" t="s">
        <v>124</v>
      </c>
      <c r="O922" s="345" t="s">
        <v>97</v>
      </c>
      <c r="P922" s="55" t="s">
        <v>97</v>
      </c>
      <c r="Q922" s="55" t="s">
        <v>1849</v>
      </c>
      <c r="R922" s="204" t="s">
        <v>1850</v>
      </c>
      <c r="S922" s="368">
        <v>43607</v>
      </c>
      <c r="T922" s="69">
        <v>45579</v>
      </c>
      <c r="U922" s="78" t="s">
        <v>66</v>
      </c>
      <c r="V922" s="178" t="s">
        <v>218</v>
      </c>
      <c r="W922" s="180" t="s">
        <v>237</v>
      </c>
      <c r="X922" s="146" t="s">
        <v>1056</v>
      </c>
      <c r="Y922" s="374"/>
      <c r="Z922" s="374"/>
      <c r="AA922" s="376" t="s">
        <v>7865</v>
      </c>
      <c r="AB922" s="6">
        <v>43608</v>
      </c>
      <c r="AC922" s="6">
        <v>45579</v>
      </c>
      <c r="AD922" s="67" t="s">
        <v>70</v>
      </c>
      <c r="AE922" s="383"/>
      <c r="AF922" s="353"/>
      <c r="AG922" s="353"/>
      <c r="AH922" s="385"/>
      <c r="AI922" s="353"/>
      <c r="AJ922" s="388"/>
      <c r="AK922" s="389"/>
      <c r="AL922" s="391"/>
      <c r="AM922" s="386"/>
      <c r="AN922" s="386"/>
      <c r="AO922" s="386"/>
      <c r="AP922" s="386"/>
      <c r="AQ922" s="395"/>
      <c r="AR922" s="380"/>
      <c r="AS922" s="380"/>
      <c r="AT922" s="380"/>
      <c r="AU922" s="380"/>
      <c r="AV922" s="380"/>
      <c r="AW922" s="380"/>
      <c r="AX922" s="380"/>
      <c r="AY922" s="380"/>
      <c r="AZ922" s="397"/>
      <c r="BA922" s="379"/>
      <c r="BB922" s="380"/>
      <c r="BC922" s="399"/>
    </row>
    <row r="923" spans="1:55" ht="153" hidden="1" customHeight="1">
      <c r="A923" s="52" t="str">
        <f t="shared" ca="1" si="65"/>
        <v>Ok</v>
      </c>
      <c r="B923" s="53" t="str">
        <f t="shared" si="66"/>
        <v>Ok</v>
      </c>
      <c r="C923" s="53" t="str">
        <f t="shared" ca="1" si="67"/>
        <v>Ok</v>
      </c>
      <c r="D923" s="54">
        <f t="shared" si="68"/>
        <v>43607</v>
      </c>
      <c r="E923" s="309"/>
      <c r="F923" s="311">
        <v>919</v>
      </c>
      <c r="G923" s="314" t="s">
        <v>1682</v>
      </c>
      <c r="H923" s="321" t="s">
        <v>57</v>
      </c>
      <c r="I923" s="322" t="s">
        <v>58</v>
      </c>
      <c r="J923" s="329" t="s">
        <v>59</v>
      </c>
      <c r="K923" s="6" t="s">
        <v>74</v>
      </c>
      <c r="L923" s="333" t="s">
        <v>1683</v>
      </c>
      <c r="M923" s="339"/>
      <c r="N923" s="239" t="s">
        <v>124</v>
      </c>
      <c r="O923" s="345" t="s">
        <v>97</v>
      </c>
      <c r="P923" s="55" t="s">
        <v>97</v>
      </c>
      <c r="Q923" s="55" t="s">
        <v>1684</v>
      </c>
      <c r="R923" s="425" t="s">
        <v>1685</v>
      </c>
      <c r="S923" s="368">
        <v>43552</v>
      </c>
      <c r="T923" s="56">
        <v>43565</v>
      </c>
      <c r="U923" s="174" t="s">
        <v>66</v>
      </c>
      <c r="V923" s="178" t="s">
        <v>67</v>
      </c>
      <c r="W923" s="180"/>
      <c r="X923" s="146" t="s">
        <v>143</v>
      </c>
      <c r="Y923" s="374" t="s">
        <v>80</v>
      </c>
      <c r="Z923" s="374"/>
      <c r="AA923" s="376" t="s">
        <v>1686</v>
      </c>
      <c r="AB923" s="6">
        <v>43567</v>
      </c>
      <c r="AC923" s="6">
        <v>43607</v>
      </c>
      <c r="AD923" s="6" t="s">
        <v>70</v>
      </c>
      <c r="AE923" s="383"/>
      <c r="AF923" s="353"/>
      <c r="AG923" s="353"/>
      <c r="AH923" s="385"/>
      <c r="AI923" s="353"/>
      <c r="AJ923" s="388"/>
      <c r="AK923" s="389"/>
      <c r="AL923" s="391"/>
      <c r="AM923" s="386"/>
      <c r="AN923" s="386"/>
      <c r="AO923" s="386"/>
      <c r="AP923" s="386"/>
      <c r="AQ923" s="395"/>
      <c r="AR923" s="380"/>
      <c r="AS923" s="380"/>
      <c r="AT923" s="380"/>
      <c r="AU923" s="380"/>
      <c r="AV923" s="380"/>
      <c r="AW923" s="380"/>
      <c r="AX923" s="380"/>
      <c r="AY923" s="380"/>
      <c r="AZ923" s="397"/>
      <c r="BA923" s="379"/>
      <c r="BB923" s="380"/>
      <c r="BC923" s="399"/>
    </row>
    <row r="924" spans="1:55" ht="132.75" hidden="1" customHeight="1">
      <c r="A924" s="52" t="str">
        <f t="shared" ca="1" si="65"/>
        <v>Ok</v>
      </c>
      <c r="B924" s="53" t="str">
        <f t="shared" si="66"/>
        <v>Ok</v>
      </c>
      <c r="C924" s="53" t="str">
        <f t="shared" ca="1" si="67"/>
        <v>Ok</v>
      </c>
      <c r="D924" s="54">
        <f t="shared" si="68"/>
        <v>44826</v>
      </c>
      <c r="E924" s="253" t="s">
        <v>4015</v>
      </c>
      <c r="F924" s="258">
        <v>2499</v>
      </c>
      <c r="G924" s="241" t="s">
        <v>4698</v>
      </c>
      <c r="H924" s="266" t="s">
        <v>57</v>
      </c>
      <c r="I924" s="242" t="s">
        <v>137</v>
      </c>
      <c r="J924" s="242" t="s">
        <v>137</v>
      </c>
      <c r="K924" s="67" t="s">
        <v>210</v>
      </c>
      <c r="L924" s="282" t="s">
        <v>4712</v>
      </c>
      <c r="M924" s="281" t="s">
        <v>4015</v>
      </c>
      <c r="N924" s="239" t="s">
        <v>124</v>
      </c>
      <c r="O924" s="243" t="s">
        <v>103</v>
      </c>
      <c r="P924" s="55" t="s">
        <v>65</v>
      </c>
      <c r="Q924" s="55" t="s">
        <v>4715</v>
      </c>
      <c r="R924" s="204" t="s">
        <v>4714</v>
      </c>
      <c r="S924" s="274">
        <v>44820</v>
      </c>
      <c r="T924" s="56">
        <v>44826</v>
      </c>
      <c r="U924" s="175" t="s">
        <v>66</v>
      </c>
      <c r="V924" s="197" t="s">
        <v>218</v>
      </c>
      <c r="W924" s="181"/>
      <c r="X924" s="147" t="s">
        <v>143</v>
      </c>
      <c r="Y924" s="258"/>
      <c r="Z924" s="258"/>
      <c r="AA924" s="289" t="s">
        <v>4713</v>
      </c>
      <c r="AB924" s="6">
        <v>44820</v>
      </c>
      <c r="AC924" s="6">
        <v>44826</v>
      </c>
      <c r="AD924" s="234" t="s">
        <v>70</v>
      </c>
      <c r="AE924" s="256" t="s">
        <v>4015</v>
      </c>
      <c r="AF924" s="249" t="s">
        <v>4015</v>
      </c>
      <c r="AG924" s="249" t="s">
        <v>4015</v>
      </c>
      <c r="AH924" s="249" t="s">
        <v>4015</v>
      </c>
      <c r="AI924" s="249" t="s">
        <v>4015</v>
      </c>
      <c r="AJ924" s="248" t="s">
        <v>4015</v>
      </c>
      <c r="AK924" s="257" t="s">
        <v>4015</v>
      </c>
      <c r="AL924" s="255" t="s">
        <v>4015</v>
      </c>
      <c r="AM924" s="249" t="s">
        <v>4015</v>
      </c>
      <c r="AN924" s="249" t="s">
        <v>4015</v>
      </c>
      <c r="AO924" s="249" t="s">
        <v>4015</v>
      </c>
      <c r="AP924" s="249" t="s">
        <v>4015</v>
      </c>
      <c r="AQ924" s="250" t="s">
        <v>4015</v>
      </c>
      <c r="AR924" s="247" t="s">
        <v>4015</v>
      </c>
      <c r="AS924" s="247" t="s">
        <v>4015</v>
      </c>
      <c r="AT924" s="247" t="s">
        <v>4015</v>
      </c>
      <c r="AU924" s="247" t="s">
        <v>4015</v>
      </c>
      <c r="AV924" s="247" t="s">
        <v>4015</v>
      </c>
      <c r="AW924" s="247" t="s">
        <v>4015</v>
      </c>
      <c r="AX924" s="247" t="s">
        <v>4015</v>
      </c>
      <c r="AY924" s="247" t="s">
        <v>4015</v>
      </c>
      <c r="AZ924" s="251" t="s">
        <v>4015</v>
      </c>
      <c r="BA924" s="246" t="s">
        <v>4015</v>
      </c>
      <c r="BB924" s="247" t="s">
        <v>4015</v>
      </c>
      <c r="BC924" s="245" t="s">
        <v>4015</v>
      </c>
    </row>
    <row r="925" spans="1:55" ht="132.75" hidden="1" customHeight="1">
      <c r="A925" s="52" t="str">
        <f t="shared" ca="1" si="65"/>
        <v>Ok</v>
      </c>
      <c r="B925" s="53" t="str">
        <f t="shared" si="66"/>
        <v>Ok</v>
      </c>
      <c r="C925" s="53" t="str">
        <f t="shared" ca="1" si="67"/>
        <v>Ok</v>
      </c>
      <c r="D925" s="54">
        <f t="shared" si="68"/>
        <v>44826</v>
      </c>
      <c r="E925" s="253" t="s">
        <v>4015</v>
      </c>
      <c r="F925" s="258">
        <v>2500</v>
      </c>
      <c r="G925" s="241" t="s">
        <v>4699</v>
      </c>
      <c r="H925" s="266" t="s">
        <v>57</v>
      </c>
      <c r="I925" s="242" t="s">
        <v>58</v>
      </c>
      <c r="J925" s="268" t="s">
        <v>59</v>
      </c>
      <c r="K925" s="67" t="s">
        <v>210</v>
      </c>
      <c r="L925" s="282" t="s">
        <v>4718</v>
      </c>
      <c r="M925" s="281" t="s">
        <v>4015</v>
      </c>
      <c r="N925" s="239" t="s">
        <v>124</v>
      </c>
      <c r="O925" s="243" t="s">
        <v>4703</v>
      </c>
      <c r="P925" s="55" t="s">
        <v>88</v>
      </c>
      <c r="Q925" s="55" t="s">
        <v>4717</v>
      </c>
      <c r="R925" s="425" t="s">
        <v>4716</v>
      </c>
      <c r="S925" s="274">
        <v>44823</v>
      </c>
      <c r="T925" s="56">
        <v>44826</v>
      </c>
      <c r="U925" s="175" t="s">
        <v>66</v>
      </c>
      <c r="V925" s="197" t="s">
        <v>218</v>
      </c>
      <c r="W925" s="181"/>
      <c r="X925" s="147" t="s">
        <v>143</v>
      </c>
      <c r="Y925" s="258"/>
      <c r="Z925" s="258"/>
      <c r="AA925" s="289" t="s">
        <v>4723</v>
      </c>
      <c r="AB925" s="6">
        <v>44823</v>
      </c>
      <c r="AC925" s="6">
        <v>44826</v>
      </c>
      <c r="AD925" s="234" t="s">
        <v>70</v>
      </c>
      <c r="AE925" s="256" t="s">
        <v>4015</v>
      </c>
      <c r="AF925" s="249" t="s">
        <v>4015</v>
      </c>
      <c r="AG925" s="249" t="s">
        <v>4015</v>
      </c>
      <c r="AH925" s="249" t="s">
        <v>4015</v>
      </c>
      <c r="AI925" s="249" t="s">
        <v>4015</v>
      </c>
      <c r="AJ925" s="248" t="s">
        <v>4015</v>
      </c>
      <c r="AK925" s="257" t="s">
        <v>4015</v>
      </c>
      <c r="AL925" s="255" t="s">
        <v>4015</v>
      </c>
      <c r="AM925" s="249" t="s">
        <v>4015</v>
      </c>
      <c r="AN925" s="249" t="s">
        <v>4015</v>
      </c>
      <c r="AO925" s="249" t="s">
        <v>4015</v>
      </c>
      <c r="AP925" s="249" t="s">
        <v>4015</v>
      </c>
      <c r="AQ925" s="250" t="s">
        <v>4015</v>
      </c>
      <c r="AR925" s="247" t="s">
        <v>4015</v>
      </c>
      <c r="AS925" s="247" t="s">
        <v>4015</v>
      </c>
      <c r="AT925" s="247" t="s">
        <v>4015</v>
      </c>
      <c r="AU925" s="247" t="s">
        <v>4015</v>
      </c>
      <c r="AV925" s="247" t="s">
        <v>4015</v>
      </c>
      <c r="AW925" s="247" t="s">
        <v>4015</v>
      </c>
      <c r="AX925" s="247" t="s">
        <v>4015</v>
      </c>
      <c r="AY925" s="247" t="s">
        <v>4015</v>
      </c>
      <c r="AZ925" s="251" t="s">
        <v>4015</v>
      </c>
      <c r="BA925" s="246" t="s">
        <v>4015</v>
      </c>
      <c r="BB925" s="247" t="s">
        <v>4015</v>
      </c>
      <c r="BC925" s="245" t="s">
        <v>4015</v>
      </c>
    </row>
    <row r="926" spans="1:55" ht="57.6" hidden="1">
      <c r="A926" s="52" t="str">
        <f t="shared" ca="1" si="65"/>
        <v>Ok</v>
      </c>
      <c r="B926" s="53" t="str">
        <f t="shared" si="66"/>
        <v>Ok</v>
      </c>
      <c r="C926" s="53" t="str">
        <f t="shared" ca="1" si="67"/>
        <v>Ok</v>
      </c>
      <c r="D926" s="54">
        <f t="shared" si="68"/>
        <v>43579</v>
      </c>
      <c r="E926" s="309"/>
      <c r="F926" s="311">
        <v>748</v>
      </c>
      <c r="G926" s="314" t="s">
        <v>1382</v>
      </c>
      <c r="H926" s="321" t="s">
        <v>57</v>
      </c>
      <c r="I926" s="322" t="s">
        <v>334</v>
      </c>
      <c r="J926" s="329" t="s">
        <v>260</v>
      </c>
      <c r="K926" s="67" t="s">
        <v>105</v>
      </c>
      <c r="L926" s="333" t="s">
        <v>1383</v>
      </c>
      <c r="M926" s="339"/>
      <c r="N926" s="239" t="s">
        <v>63</v>
      </c>
      <c r="O926" s="345" t="s">
        <v>1384</v>
      </c>
      <c r="P926" s="55" t="s">
        <v>88</v>
      </c>
      <c r="Q926" s="77" t="s">
        <v>1384</v>
      </c>
      <c r="R926" s="204" t="s">
        <v>1385</v>
      </c>
      <c r="S926" s="368">
        <v>43444</v>
      </c>
      <c r="T926" s="56">
        <v>43444</v>
      </c>
      <c r="U926" s="174" t="s">
        <v>66</v>
      </c>
      <c r="V926" s="178" t="s">
        <v>67</v>
      </c>
      <c r="W926" s="180"/>
      <c r="X926" s="146" t="s">
        <v>143</v>
      </c>
      <c r="Y926" s="374"/>
      <c r="Z926" s="374"/>
      <c r="AA926" s="376" t="s">
        <v>1386</v>
      </c>
      <c r="AB926" s="6">
        <v>43447</v>
      </c>
      <c r="AC926" s="6">
        <v>43579</v>
      </c>
      <c r="AD926" s="379" t="s">
        <v>70</v>
      </c>
      <c r="AE926" s="383"/>
      <c r="AF926" s="353"/>
      <c r="AG926" s="353"/>
      <c r="AH926" s="385"/>
      <c r="AI926" s="353"/>
      <c r="AJ926" s="388"/>
      <c r="AK926" s="389"/>
      <c r="AL926" s="391"/>
      <c r="AM926" s="386"/>
      <c r="AN926" s="386"/>
      <c r="AO926" s="386"/>
      <c r="AP926" s="386"/>
      <c r="AQ926" s="395"/>
      <c r="AR926" s="380"/>
      <c r="AS926" s="380"/>
      <c r="AT926" s="380"/>
      <c r="AU926" s="380"/>
      <c r="AV926" s="380"/>
      <c r="AW926" s="380"/>
      <c r="AX926" s="380"/>
      <c r="AY926" s="380"/>
      <c r="AZ926" s="397"/>
      <c r="BA926" s="379"/>
      <c r="BB926" s="380"/>
      <c r="BC926" s="399"/>
    </row>
    <row r="927" spans="1:55" ht="57.6">
      <c r="A927" s="52" t="str">
        <f t="shared" ca="1" si="65"/>
        <v>Ok</v>
      </c>
      <c r="B927" s="53" t="str">
        <f t="shared" si="66"/>
        <v>Ok</v>
      </c>
      <c r="C927" s="53" t="str">
        <f t="shared" ca="1" si="67"/>
        <v>Ok</v>
      </c>
      <c r="D927" s="54">
        <f t="shared" si="68"/>
        <v>45726</v>
      </c>
      <c r="E927" s="253" t="s">
        <v>4015</v>
      </c>
      <c r="F927" s="258">
        <v>2503</v>
      </c>
      <c r="G927" s="241" t="s">
        <v>4701</v>
      </c>
      <c r="H927" s="269" t="s">
        <v>57</v>
      </c>
      <c r="I927" s="242" t="s">
        <v>58</v>
      </c>
      <c r="J927" s="268" t="s">
        <v>59</v>
      </c>
      <c r="K927" s="67" t="s">
        <v>74</v>
      </c>
      <c r="L927" s="282" t="s">
        <v>4709</v>
      </c>
      <c r="M927" s="281" t="s">
        <v>4015</v>
      </c>
      <c r="N927" s="410" t="s">
        <v>124</v>
      </c>
      <c r="O927" s="243" t="s">
        <v>3587</v>
      </c>
      <c r="P927" s="77" t="s">
        <v>65</v>
      </c>
      <c r="Q927" s="77" t="s">
        <v>4711</v>
      </c>
      <c r="R927" s="204" t="s">
        <v>4710</v>
      </c>
      <c r="S927" s="274">
        <v>44824</v>
      </c>
      <c r="T927" s="69">
        <v>45723</v>
      </c>
      <c r="U927" s="175" t="s">
        <v>295</v>
      </c>
      <c r="V927" s="197" t="s">
        <v>218</v>
      </c>
      <c r="W927" s="181"/>
      <c r="X927" s="147"/>
      <c r="Y927" s="258"/>
      <c r="Z927" s="258"/>
      <c r="AA927" s="306" t="s">
        <v>8881</v>
      </c>
      <c r="AB927" s="67">
        <v>44824</v>
      </c>
      <c r="AC927" s="67">
        <v>45726</v>
      </c>
      <c r="AD927" s="67" t="s">
        <v>112</v>
      </c>
      <c r="AE927" s="71" t="s">
        <v>103</v>
      </c>
      <c r="AF927" s="67" t="s">
        <v>5676</v>
      </c>
      <c r="AG927" s="67" t="s">
        <v>114</v>
      </c>
      <c r="AH927" s="67" t="s">
        <v>114</v>
      </c>
      <c r="AI927" s="67">
        <v>45002</v>
      </c>
      <c r="AJ927" s="73" t="s">
        <v>114</v>
      </c>
      <c r="AK927" s="73" t="s">
        <v>5387</v>
      </c>
      <c r="AL927" s="72">
        <v>44998</v>
      </c>
      <c r="AM927" s="72" t="s">
        <v>117</v>
      </c>
      <c r="AN927" s="72" t="s">
        <v>117</v>
      </c>
      <c r="AO927" s="72">
        <v>45002</v>
      </c>
      <c r="AP927" s="72" t="s">
        <v>117</v>
      </c>
      <c r="AQ927" s="420" t="s">
        <v>5388</v>
      </c>
      <c r="AR927" s="70">
        <v>45002</v>
      </c>
      <c r="AS927" s="70">
        <v>45084</v>
      </c>
      <c r="AT927" s="72" t="s">
        <v>117</v>
      </c>
      <c r="AU927" s="72" t="s">
        <v>117</v>
      </c>
      <c r="AV927" s="67">
        <v>45086</v>
      </c>
      <c r="AW927" s="67">
        <v>45089</v>
      </c>
      <c r="AX927" s="67" t="s">
        <v>117</v>
      </c>
      <c r="AY927" s="67">
        <v>45091</v>
      </c>
      <c r="AZ927" s="67" t="s">
        <v>5956</v>
      </c>
      <c r="BA927" s="412">
        <v>3000613</v>
      </c>
      <c r="BB927" s="412">
        <v>3301899.0400000005</v>
      </c>
      <c r="BC927" s="75" t="s">
        <v>5605</v>
      </c>
    </row>
    <row r="928" spans="1:55" ht="28.8" hidden="1">
      <c r="A928" s="52" t="str">
        <f t="shared" ca="1" si="65"/>
        <v>Ok</v>
      </c>
      <c r="B928" s="53" t="str">
        <f t="shared" si="66"/>
        <v>Ok</v>
      </c>
      <c r="C928" s="53" t="str">
        <f t="shared" ca="1" si="67"/>
        <v>Ok</v>
      </c>
      <c r="D928" s="54">
        <f t="shared" si="68"/>
        <v>43579</v>
      </c>
      <c r="E928" s="309"/>
      <c r="F928" s="311">
        <v>887</v>
      </c>
      <c r="G928" s="314" t="s">
        <v>1595</v>
      </c>
      <c r="H928" s="321" t="s">
        <v>159</v>
      </c>
      <c r="I928" s="322" t="s">
        <v>877</v>
      </c>
      <c r="J928" s="329" t="s">
        <v>1596</v>
      </c>
      <c r="K928" s="6" t="s">
        <v>255</v>
      </c>
      <c r="L928" s="333" t="s">
        <v>1597</v>
      </c>
      <c r="M928" s="339"/>
      <c r="N928" s="239" t="s">
        <v>124</v>
      </c>
      <c r="O928" s="345" t="s">
        <v>1598</v>
      </c>
      <c r="P928" s="55" t="s">
        <v>88</v>
      </c>
      <c r="Q928" s="55" t="s">
        <v>1599</v>
      </c>
      <c r="R928" s="358" t="s">
        <v>1600</v>
      </c>
      <c r="S928" s="368">
        <v>43529</v>
      </c>
      <c r="T928" s="56">
        <v>43529</v>
      </c>
      <c r="U928" s="174" t="s">
        <v>66</v>
      </c>
      <c r="V928" s="178" t="s">
        <v>67</v>
      </c>
      <c r="W928" s="180"/>
      <c r="X928" s="146" t="s">
        <v>143</v>
      </c>
      <c r="Y928" s="374"/>
      <c r="Z928" s="374"/>
      <c r="AA928" s="376"/>
      <c r="AB928" s="6">
        <v>43531</v>
      </c>
      <c r="AC928" s="6">
        <v>43579</v>
      </c>
      <c r="AD928" s="379" t="s">
        <v>70</v>
      </c>
      <c r="AE928" s="383"/>
      <c r="AF928" s="61"/>
      <c r="AG928" s="353"/>
      <c r="AH928" s="385"/>
      <c r="AI928" s="353"/>
      <c r="AJ928" s="388"/>
      <c r="AK928" s="389"/>
      <c r="AL928" s="391"/>
      <c r="AM928" s="386"/>
      <c r="AN928" s="386"/>
      <c r="AO928" s="386"/>
      <c r="AP928" s="386"/>
      <c r="AQ928" s="395"/>
      <c r="AR928" s="380"/>
      <c r="AS928" s="380"/>
      <c r="AT928" s="380"/>
      <c r="AU928" s="380"/>
      <c r="AV928" s="380"/>
      <c r="AW928" s="380"/>
      <c r="AX928" s="380"/>
      <c r="AY928" s="380"/>
      <c r="AZ928" s="397"/>
      <c r="BA928" s="379"/>
      <c r="BB928" s="380"/>
      <c r="BC928" s="399"/>
    </row>
    <row r="929" spans="1:55" ht="100.8" hidden="1">
      <c r="A929" s="52" t="str">
        <f t="shared" ca="1" si="65"/>
        <v>Ok</v>
      </c>
      <c r="B929" s="53" t="str">
        <f t="shared" si="66"/>
        <v>Ok</v>
      </c>
      <c r="C929" s="53" t="str">
        <f t="shared" ca="1" si="67"/>
        <v>Ok</v>
      </c>
      <c r="D929" s="54">
        <f t="shared" si="68"/>
        <v>44845</v>
      </c>
      <c r="E929" s="253" t="s">
        <v>4015</v>
      </c>
      <c r="F929" s="258">
        <v>2506</v>
      </c>
      <c r="G929" s="241" t="s">
        <v>4726</v>
      </c>
      <c r="H929" s="266" t="s">
        <v>57</v>
      </c>
      <c r="I929" s="242" t="s">
        <v>2437</v>
      </c>
      <c r="J929" s="268" t="s">
        <v>308</v>
      </c>
      <c r="K929" s="67" t="s">
        <v>255</v>
      </c>
      <c r="L929" s="282" t="s">
        <v>4737</v>
      </c>
      <c r="M929" s="281" t="s">
        <v>4015</v>
      </c>
      <c r="N929" s="239" t="s">
        <v>63</v>
      </c>
      <c r="O929" s="243" t="s">
        <v>97</v>
      </c>
      <c r="P929" s="55" t="s">
        <v>97</v>
      </c>
      <c r="Q929" s="243" t="s">
        <v>4730</v>
      </c>
      <c r="R929" s="90" t="s">
        <v>4736</v>
      </c>
      <c r="S929" s="274">
        <v>44830</v>
      </c>
      <c r="T929" s="56">
        <v>44845</v>
      </c>
      <c r="U929" s="175" t="s">
        <v>66</v>
      </c>
      <c r="V929" s="197" t="s">
        <v>218</v>
      </c>
      <c r="W929" s="181"/>
      <c r="X929" s="147" t="s">
        <v>101</v>
      </c>
      <c r="Y929" s="258"/>
      <c r="Z929" s="258"/>
      <c r="AA929" s="289" t="s">
        <v>4742</v>
      </c>
      <c r="AB929" s="6">
        <v>44830</v>
      </c>
      <c r="AC929" s="6">
        <v>44845</v>
      </c>
      <c r="AD929" s="234" t="s">
        <v>70</v>
      </c>
      <c r="AE929" s="256" t="s">
        <v>4015</v>
      </c>
      <c r="AF929" s="249" t="s">
        <v>4015</v>
      </c>
      <c r="AG929" s="249" t="s">
        <v>4015</v>
      </c>
      <c r="AH929" s="249" t="s">
        <v>4015</v>
      </c>
      <c r="AI929" s="249" t="s">
        <v>4015</v>
      </c>
      <c r="AJ929" s="248" t="s">
        <v>4015</v>
      </c>
      <c r="AK929" s="257" t="s">
        <v>4015</v>
      </c>
      <c r="AL929" s="255" t="s">
        <v>4015</v>
      </c>
      <c r="AM929" s="249" t="s">
        <v>4015</v>
      </c>
      <c r="AN929" s="249" t="s">
        <v>4015</v>
      </c>
      <c r="AO929" s="249" t="s">
        <v>4015</v>
      </c>
      <c r="AP929" s="249" t="s">
        <v>4015</v>
      </c>
      <c r="AQ929" s="250" t="s">
        <v>4015</v>
      </c>
      <c r="AR929" s="247" t="s">
        <v>4015</v>
      </c>
      <c r="AS929" s="247" t="s">
        <v>4015</v>
      </c>
      <c r="AT929" s="247" t="s">
        <v>4015</v>
      </c>
      <c r="AU929" s="247" t="s">
        <v>4015</v>
      </c>
      <c r="AV929" s="247" t="s">
        <v>4015</v>
      </c>
      <c r="AW929" s="247" t="s">
        <v>4015</v>
      </c>
      <c r="AX929" s="247" t="s">
        <v>4015</v>
      </c>
      <c r="AY929" s="247" t="s">
        <v>4015</v>
      </c>
      <c r="AZ929" s="251" t="s">
        <v>4015</v>
      </c>
      <c r="BA929" s="246" t="s">
        <v>4015</v>
      </c>
      <c r="BB929" s="247" t="s">
        <v>4015</v>
      </c>
      <c r="BC929" s="245" t="s">
        <v>4015</v>
      </c>
    </row>
    <row r="930" spans="1:55" ht="86.4" hidden="1">
      <c r="A930" s="52" t="str">
        <f t="shared" ca="1" si="65"/>
        <v>Ok</v>
      </c>
      <c r="B930" s="53" t="str">
        <f t="shared" si="66"/>
        <v>Ok</v>
      </c>
      <c r="C930" s="53" t="str">
        <f t="shared" ca="1" si="67"/>
        <v>Ok</v>
      </c>
      <c r="D930" s="54">
        <f t="shared" si="68"/>
        <v>44845</v>
      </c>
      <c r="E930" s="253" t="s">
        <v>4015</v>
      </c>
      <c r="F930" s="258">
        <v>2507</v>
      </c>
      <c r="G930" s="241" t="s">
        <v>4727</v>
      </c>
      <c r="H930" s="266" t="s">
        <v>57</v>
      </c>
      <c r="I930" s="242" t="s">
        <v>83</v>
      </c>
      <c r="J930" s="268" t="s">
        <v>84</v>
      </c>
      <c r="K930" s="67" t="s">
        <v>105</v>
      </c>
      <c r="L930" s="282" t="s">
        <v>4740</v>
      </c>
      <c r="M930" s="281" t="s">
        <v>4015</v>
      </c>
      <c r="N930" s="239" t="s">
        <v>124</v>
      </c>
      <c r="O930" s="243" t="s">
        <v>4731</v>
      </c>
      <c r="P930" s="55" t="s">
        <v>165</v>
      </c>
      <c r="Q930" s="55" t="s">
        <v>4739</v>
      </c>
      <c r="R930" s="90" t="s">
        <v>4738</v>
      </c>
      <c r="S930" s="274">
        <v>44831</v>
      </c>
      <c r="T930" s="56">
        <v>44845</v>
      </c>
      <c r="U930" s="175" t="s">
        <v>66</v>
      </c>
      <c r="V930" s="197" t="s">
        <v>218</v>
      </c>
      <c r="W930" s="181"/>
      <c r="X930" s="147" t="s">
        <v>143</v>
      </c>
      <c r="Y930" s="258"/>
      <c r="Z930" s="258"/>
      <c r="AA930" s="289" t="s">
        <v>4743</v>
      </c>
      <c r="AB930" s="6">
        <v>44831</v>
      </c>
      <c r="AC930" s="6">
        <v>44845</v>
      </c>
      <c r="AD930" s="234" t="s">
        <v>70</v>
      </c>
      <c r="AE930" s="256" t="s">
        <v>4015</v>
      </c>
      <c r="AF930" s="249" t="s">
        <v>4015</v>
      </c>
      <c r="AG930" s="249" t="s">
        <v>4015</v>
      </c>
      <c r="AH930" s="249" t="s">
        <v>4015</v>
      </c>
      <c r="AI930" s="249" t="s">
        <v>4015</v>
      </c>
      <c r="AJ930" s="248" t="s">
        <v>4015</v>
      </c>
      <c r="AK930" s="257" t="s">
        <v>4015</v>
      </c>
      <c r="AL930" s="255" t="s">
        <v>4015</v>
      </c>
      <c r="AM930" s="249" t="s">
        <v>4015</v>
      </c>
      <c r="AN930" s="249" t="s">
        <v>4015</v>
      </c>
      <c r="AO930" s="249" t="s">
        <v>4015</v>
      </c>
      <c r="AP930" s="249" t="s">
        <v>4015</v>
      </c>
      <c r="AQ930" s="250" t="s">
        <v>4015</v>
      </c>
      <c r="AR930" s="247" t="s">
        <v>4015</v>
      </c>
      <c r="AS930" s="247" t="s">
        <v>4015</v>
      </c>
      <c r="AT930" s="247" t="s">
        <v>4015</v>
      </c>
      <c r="AU930" s="247" t="s">
        <v>4015</v>
      </c>
      <c r="AV930" s="247" t="s">
        <v>4015</v>
      </c>
      <c r="AW930" s="247" t="s">
        <v>4015</v>
      </c>
      <c r="AX930" s="247" t="s">
        <v>4015</v>
      </c>
      <c r="AY930" s="247" t="s">
        <v>4015</v>
      </c>
      <c r="AZ930" s="251" t="s">
        <v>4015</v>
      </c>
      <c r="BA930" s="246" t="s">
        <v>4015</v>
      </c>
      <c r="BB930" s="247" t="s">
        <v>4015</v>
      </c>
      <c r="BC930" s="245" t="s">
        <v>4015</v>
      </c>
    </row>
    <row r="931" spans="1:55" ht="129.6" hidden="1">
      <c r="A931" s="52" t="str">
        <f t="shared" ca="1" si="65"/>
        <v>Ok</v>
      </c>
      <c r="B931" s="53" t="str">
        <f t="shared" si="66"/>
        <v>Ok</v>
      </c>
      <c r="C931" s="53" t="str">
        <f t="shared" ca="1" si="67"/>
        <v>Ok</v>
      </c>
      <c r="D931" s="54">
        <f t="shared" si="68"/>
        <v>44845</v>
      </c>
      <c r="E931" s="253" t="s">
        <v>4015</v>
      </c>
      <c r="F931" s="258">
        <v>2508</v>
      </c>
      <c r="G931" s="241" t="s">
        <v>4728</v>
      </c>
      <c r="H931" s="266" t="s">
        <v>159</v>
      </c>
      <c r="I931" s="242" t="s">
        <v>241</v>
      </c>
      <c r="J931" s="268" t="s">
        <v>242</v>
      </c>
      <c r="K931" s="67" t="s">
        <v>210</v>
      </c>
      <c r="L931" s="282" t="s">
        <v>4747</v>
      </c>
      <c r="M931" s="281" t="s">
        <v>4015</v>
      </c>
      <c r="N931" s="239" t="s">
        <v>63</v>
      </c>
      <c r="O931" s="243" t="s">
        <v>215</v>
      </c>
      <c r="P931" s="55" t="s">
        <v>65</v>
      </c>
      <c r="Q931" s="55" t="s">
        <v>4735</v>
      </c>
      <c r="R931" s="90" t="s">
        <v>4734</v>
      </c>
      <c r="S931" s="274">
        <v>44816</v>
      </c>
      <c r="T931" s="56">
        <v>44845</v>
      </c>
      <c r="U931" s="175" t="s">
        <v>66</v>
      </c>
      <c r="V931" s="197" t="s">
        <v>218</v>
      </c>
      <c r="W931" s="181"/>
      <c r="X931" s="147" t="s">
        <v>143</v>
      </c>
      <c r="Y931" s="258"/>
      <c r="Z931" s="258"/>
      <c r="AA931" s="289" t="s">
        <v>4745</v>
      </c>
      <c r="AB931" s="6">
        <v>44816</v>
      </c>
      <c r="AC931" s="6">
        <v>44845</v>
      </c>
      <c r="AD931" s="234" t="s">
        <v>70</v>
      </c>
      <c r="AE931" s="256" t="s">
        <v>4015</v>
      </c>
      <c r="AF931" s="249" t="s">
        <v>4015</v>
      </c>
      <c r="AG931" s="249" t="s">
        <v>4015</v>
      </c>
      <c r="AH931" s="249" t="s">
        <v>4015</v>
      </c>
      <c r="AI931" s="249" t="s">
        <v>4015</v>
      </c>
      <c r="AJ931" s="248" t="s">
        <v>4015</v>
      </c>
      <c r="AK931" s="257" t="s">
        <v>4015</v>
      </c>
      <c r="AL931" s="255" t="s">
        <v>4015</v>
      </c>
      <c r="AM931" s="249" t="s">
        <v>4015</v>
      </c>
      <c r="AN931" s="249" t="s">
        <v>4015</v>
      </c>
      <c r="AO931" s="249" t="s">
        <v>4015</v>
      </c>
      <c r="AP931" s="249" t="s">
        <v>4015</v>
      </c>
      <c r="AQ931" s="250" t="s">
        <v>4015</v>
      </c>
      <c r="AR931" s="247" t="s">
        <v>4015</v>
      </c>
      <c r="AS931" s="247" t="s">
        <v>4015</v>
      </c>
      <c r="AT931" s="247" t="s">
        <v>4015</v>
      </c>
      <c r="AU931" s="247" t="s">
        <v>4015</v>
      </c>
      <c r="AV931" s="247" t="s">
        <v>4015</v>
      </c>
      <c r="AW931" s="247" t="s">
        <v>4015</v>
      </c>
      <c r="AX931" s="247" t="s">
        <v>4015</v>
      </c>
      <c r="AY931" s="247" t="s">
        <v>4015</v>
      </c>
      <c r="AZ931" s="251" t="s">
        <v>4015</v>
      </c>
      <c r="BA931" s="246" t="s">
        <v>4015</v>
      </c>
      <c r="BB931" s="247" t="s">
        <v>4015</v>
      </c>
      <c r="BC931" s="245" t="s">
        <v>4015</v>
      </c>
    </row>
    <row r="932" spans="1:55" ht="28.8" hidden="1">
      <c r="A932" s="52" t="str">
        <f t="shared" ca="1" si="65"/>
        <v>Ok</v>
      </c>
      <c r="B932" s="53" t="str">
        <f t="shared" si="66"/>
        <v>Ok</v>
      </c>
      <c r="C932" s="53" t="str">
        <f t="shared" ca="1" si="67"/>
        <v>Ok</v>
      </c>
      <c r="D932" s="54">
        <f t="shared" si="68"/>
        <v>43565</v>
      </c>
      <c r="E932" s="309"/>
      <c r="F932" s="311">
        <v>306</v>
      </c>
      <c r="G932" s="314" t="s">
        <v>936</v>
      </c>
      <c r="H932" s="321" t="s">
        <v>57</v>
      </c>
      <c r="I932" s="322" t="s">
        <v>544</v>
      </c>
      <c r="J932" s="329" t="s">
        <v>73</v>
      </c>
      <c r="K932" s="6" t="s">
        <v>210</v>
      </c>
      <c r="L932" s="333" t="s">
        <v>937</v>
      </c>
      <c r="M932" s="339"/>
      <c r="N932" s="239" t="s">
        <v>124</v>
      </c>
      <c r="O932" s="345" t="s">
        <v>938</v>
      </c>
      <c r="P932" s="55" t="s">
        <v>939</v>
      </c>
      <c r="Q932" s="55" t="s">
        <v>940</v>
      </c>
      <c r="R932" s="358" t="s">
        <v>941</v>
      </c>
      <c r="S932" s="368">
        <v>43203</v>
      </c>
      <c r="T932" s="56">
        <v>43522</v>
      </c>
      <c r="U932" s="174" t="s">
        <v>66</v>
      </c>
      <c r="V932" s="178" t="s">
        <v>67</v>
      </c>
      <c r="W932" s="180"/>
      <c r="X932" s="146" t="s">
        <v>143</v>
      </c>
      <c r="Y932" s="374"/>
      <c r="Z932" s="374"/>
      <c r="AA932" s="376" t="s">
        <v>942</v>
      </c>
      <c r="AB932" s="6">
        <v>43209</v>
      </c>
      <c r="AC932" s="6">
        <v>43565</v>
      </c>
      <c r="AD932" s="6" t="s">
        <v>70</v>
      </c>
      <c r="AE932" s="383"/>
      <c r="AF932" s="353"/>
      <c r="AG932" s="353"/>
      <c r="AH932" s="385"/>
      <c r="AI932" s="353"/>
      <c r="AJ932" s="388"/>
      <c r="AK932" s="389"/>
      <c r="AL932" s="391"/>
      <c r="AM932" s="386"/>
      <c r="AN932" s="386"/>
      <c r="AO932" s="386"/>
      <c r="AP932" s="386"/>
      <c r="AQ932" s="395"/>
      <c r="AR932" s="380"/>
      <c r="AS932" s="380"/>
      <c r="AT932" s="380"/>
      <c r="AU932" s="380"/>
      <c r="AV932" s="380"/>
      <c r="AW932" s="380"/>
      <c r="AX932" s="380"/>
      <c r="AY932" s="380"/>
      <c r="AZ932" s="397"/>
      <c r="BA932" s="379"/>
      <c r="BB932" s="380"/>
      <c r="BC932" s="399"/>
    </row>
    <row r="933" spans="1:55" ht="86.4" hidden="1">
      <c r="A933" s="52" t="str">
        <f t="shared" ca="1" si="65"/>
        <v>Ok</v>
      </c>
      <c r="B933" s="53" t="str">
        <f t="shared" si="66"/>
        <v>Ok</v>
      </c>
      <c r="C933" s="53" t="str">
        <f t="shared" ca="1" si="67"/>
        <v>Ok</v>
      </c>
      <c r="D933" s="54">
        <f t="shared" si="68"/>
        <v>44845</v>
      </c>
      <c r="E933" s="253" t="s">
        <v>4015</v>
      </c>
      <c r="F933" s="258">
        <v>2513</v>
      </c>
      <c r="G933" s="241" t="s">
        <v>4751</v>
      </c>
      <c r="H933" s="266" t="s">
        <v>57</v>
      </c>
      <c r="I933" s="242" t="s">
        <v>83</v>
      </c>
      <c r="J933" s="268" t="s">
        <v>84</v>
      </c>
      <c r="K933" s="67" t="s">
        <v>210</v>
      </c>
      <c r="L933" s="282" t="s">
        <v>4771</v>
      </c>
      <c r="M933" s="281" t="s">
        <v>4015</v>
      </c>
      <c r="N933" s="239" t="s">
        <v>124</v>
      </c>
      <c r="O933" s="243" t="s">
        <v>97</v>
      </c>
      <c r="P933" s="55" t="s">
        <v>97</v>
      </c>
      <c r="Q933" s="55" t="s">
        <v>4759</v>
      </c>
      <c r="R933" s="90" t="s">
        <v>4767</v>
      </c>
      <c r="S933" s="274">
        <v>44832</v>
      </c>
      <c r="T933" s="56">
        <v>44845</v>
      </c>
      <c r="U933" s="175" t="s">
        <v>66</v>
      </c>
      <c r="V933" s="197" t="s">
        <v>218</v>
      </c>
      <c r="W933" s="181"/>
      <c r="X933" s="147" t="s">
        <v>143</v>
      </c>
      <c r="Y933" s="258"/>
      <c r="Z933" s="258"/>
      <c r="AA933" s="289" t="s">
        <v>4786</v>
      </c>
      <c r="AB933" s="6">
        <v>44832</v>
      </c>
      <c r="AC933" s="6">
        <v>44845</v>
      </c>
      <c r="AD933" s="234" t="s">
        <v>70</v>
      </c>
      <c r="AE933" s="256" t="s">
        <v>4015</v>
      </c>
      <c r="AF933" s="249" t="s">
        <v>4015</v>
      </c>
      <c r="AG933" s="249" t="s">
        <v>4015</v>
      </c>
      <c r="AH933" s="249" t="s">
        <v>4015</v>
      </c>
      <c r="AI933" s="249" t="s">
        <v>4015</v>
      </c>
      <c r="AJ933" s="248" t="s">
        <v>4015</v>
      </c>
      <c r="AK933" s="257" t="s">
        <v>4015</v>
      </c>
      <c r="AL933" s="255" t="s">
        <v>4015</v>
      </c>
      <c r="AM933" s="249" t="s">
        <v>4015</v>
      </c>
      <c r="AN933" s="249" t="s">
        <v>4015</v>
      </c>
      <c r="AO933" s="249" t="s">
        <v>4015</v>
      </c>
      <c r="AP933" s="249" t="s">
        <v>4015</v>
      </c>
      <c r="AQ933" s="250" t="s">
        <v>4015</v>
      </c>
      <c r="AR933" s="247" t="s">
        <v>4015</v>
      </c>
      <c r="AS933" s="247" t="s">
        <v>4015</v>
      </c>
      <c r="AT933" s="247" t="s">
        <v>4015</v>
      </c>
      <c r="AU933" s="247" t="s">
        <v>4015</v>
      </c>
      <c r="AV933" s="247" t="s">
        <v>4015</v>
      </c>
      <c r="AW933" s="247" t="s">
        <v>4015</v>
      </c>
      <c r="AX933" s="247" t="s">
        <v>4015</v>
      </c>
      <c r="AY933" s="247" t="s">
        <v>4015</v>
      </c>
      <c r="AZ933" s="251" t="s">
        <v>4015</v>
      </c>
      <c r="BA933" s="246" t="s">
        <v>4015</v>
      </c>
      <c r="BB933" s="247" t="s">
        <v>4015</v>
      </c>
      <c r="BC933" s="245" t="s">
        <v>4015</v>
      </c>
    </row>
    <row r="934" spans="1:55" ht="43.2" hidden="1">
      <c r="A934" s="52" t="str">
        <f t="shared" ca="1" si="65"/>
        <v>Ok</v>
      </c>
      <c r="B934" s="53" t="str">
        <f t="shared" si="66"/>
        <v>Ok</v>
      </c>
      <c r="C934" s="53" t="str">
        <f t="shared" ca="1" si="67"/>
        <v>Ok</v>
      </c>
      <c r="D934" s="54">
        <f t="shared" si="68"/>
        <v>44845</v>
      </c>
      <c r="E934" s="253" t="s">
        <v>4015</v>
      </c>
      <c r="F934" s="258">
        <v>2515</v>
      </c>
      <c r="G934" s="241" t="s">
        <v>4752</v>
      </c>
      <c r="H934" s="266" t="s">
        <v>57</v>
      </c>
      <c r="I934" s="242" t="s">
        <v>544</v>
      </c>
      <c r="J934" s="268" t="s">
        <v>73</v>
      </c>
      <c r="K934" s="67" t="s">
        <v>188</v>
      </c>
      <c r="L934" s="282" t="s">
        <v>4772</v>
      </c>
      <c r="M934" s="281" t="s">
        <v>4015</v>
      </c>
      <c r="N934" s="239" t="s">
        <v>124</v>
      </c>
      <c r="O934" s="243" t="s">
        <v>97</v>
      </c>
      <c r="P934" s="55" t="s">
        <v>97</v>
      </c>
      <c r="Q934" s="55" t="s">
        <v>4760</v>
      </c>
      <c r="R934" s="90" t="s">
        <v>4768</v>
      </c>
      <c r="S934" s="274">
        <v>44834</v>
      </c>
      <c r="T934" s="56">
        <v>44845</v>
      </c>
      <c r="U934" s="175" t="s">
        <v>66</v>
      </c>
      <c r="V934" s="197" t="s">
        <v>218</v>
      </c>
      <c r="W934" s="181"/>
      <c r="X934" s="147" t="s">
        <v>143</v>
      </c>
      <c r="Y934" s="258"/>
      <c r="Z934" s="258"/>
      <c r="AA934" s="289" t="s">
        <v>4791</v>
      </c>
      <c r="AB934" s="6">
        <v>44834</v>
      </c>
      <c r="AC934" s="6">
        <v>44845</v>
      </c>
      <c r="AD934" s="234" t="s">
        <v>70</v>
      </c>
      <c r="AE934" s="256" t="s">
        <v>4015</v>
      </c>
      <c r="AF934" s="249" t="s">
        <v>4015</v>
      </c>
      <c r="AG934" s="249" t="s">
        <v>4015</v>
      </c>
      <c r="AH934" s="249" t="s">
        <v>4015</v>
      </c>
      <c r="AI934" s="249" t="s">
        <v>4015</v>
      </c>
      <c r="AJ934" s="248" t="s">
        <v>4015</v>
      </c>
      <c r="AK934" s="257" t="s">
        <v>4015</v>
      </c>
      <c r="AL934" s="255" t="s">
        <v>4015</v>
      </c>
      <c r="AM934" s="249" t="s">
        <v>4015</v>
      </c>
      <c r="AN934" s="249" t="s">
        <v>4015</v>
      </c>
      <c r="AO934" s="249" t="s">
        <v>4015</v>
      </c>
      <c r="AP934" s="249" t="s">
        <v>4015</v>
      </c>
      <c r="AQ934" s="250" t="s">
        <v>4015</v>
      </c>
      <c r="AR934" s="247" t="s">
        <v>4015</v>
      </c>
      <c r="AS934" s="247" t="s">
        <v>4015</v>
      </c>
      <c r="AT934" s="247" t="s">
        <v>4015</v>
      </c>
      <c r="AU934" s="247" t="s">
        <v>4015</v>
      </c>
      <c r="AV934" s="247" t="s">
        <v>4015</v>
      </c>
      <c r="AW934" s="247" t="s">
        <v>4015</v>
      </c>
      <c r="AX934" s="247" t="s">
        <v>4015</v>
      </c>
      <c r="AY934" s="247" t="s">
        <v>4015</v>
      </c>
      <c r="AZ934" s="251" t="s">
        <v>4015</v>
      </c>
      <c r="BA934" s="246" t="s">
        <v>4015</v>
      </c>
      <c r="BB934" s="247" t="s">
        <v>4015</v>
      </c>
      <c r="BC934" s="245" t="s">
        <v>4015</v>
      </c>
    </row>
    <row r="935" spans="1:55" ht="144" hidden="1">
      <c r="A935" s="52" t="str">
        <f t="shared" ca="1" si="65"/>
        <v>Ok</v>
      </c>
      <c r="B935" s="53" t="str">
        <f t="shared" si="66"/>
        <v>Ok</v>
      </c>
      <c r="C935" s="53" t="str">
        <f t="shared" ca="1" si="67"/>
        <v>Ok</v>
      </c>
      <c r="D935" s="54">
        <f t="shared" si="68"/>
        <v>44865</v>
      </c>
      <c r="E935" s="253" t="s">
        <v>4015</v>
      </c>
      <c r="F935" s="258">
        <v>2516</v>
      </c>
      <c r="G935" s="241" t="s">
        <v>4753</v>
      </c>
      <c r="H935" s="266" t="s">
        <v>57</v>
      </c>
      <c r="I935" s="242" t="s">
        <v>58</v>
      </c>
      <c r="J935" s="268" t="s">
        <v>59</v>
      </c>
      <c r="K935" s="67" t="s">
        <v>545</v>
      </c>
      <c r="L935" s="282" t="s">
        <v>4773</v>
      </c>
      <c r="M935" s="281" t="s">
        <v>4015</v>
      </c>
      <c r="N935" s="239" t="s">
        <v>63</v>
      </c>
      <c r="O935" s="243" t="s">
        <v>4763</v>
      </c>
      <c r="P935" s="55" t="s">
        <v>88</v>
      </c>
      <c r="Q935" s="243" t="s">
        <v>835</v>
      </c>
      <c r="R935" s="90" t="s">
        <v>4769</v>
      </c>
      <c r="S935" s="274">
        <v>44834</v>
      </c>
      <c r="T935" s="56">
        <v>44865</v>
      </c>
      <c r="U935" s="175" t="s">
        <v>66</v>
      </c>
      <c r="V935" s="197" t="s">
        <v>218</v>
      </c>
      <c r="W935" s="181"/>
      <c r="X935" s="147" t="s">
        <v>168</v>
      </c>
      <c r="Y935" s="258"/>
      <c r="Z935" s="258"/>
      <c r="AA935" s="289" t="s">
        <v>4896</v>
      </c>
      <c r="AB935" s="6">
        <v>44834</v>
      </c>
      <c r="AC935" s="6">
        <v>44865</v>
      </c>
      <c r="AD935" s="294" t="s">
        <v>70</v>
      </c>
      <c r="AE935" s="256" t="s">
        <v>4015</v>
      </c>
      <c r="AF935" s="249" t="s">
        <v>4015</v>
      </c>
      <c r="AG935" s="249" t="s">
        <v>4015</v>
      </c>
      <c r="AH935" s="249" t="s">
        <v>4015</v>
      </c>
      <c r="AI935" s="249" t="s">
        <v>4015</v>
      </c>
      <c r="AJ935" s="248" t="s">
        <v>4015</v>
      </c>
      <c r="AK935" s="257" t="s">
        <v>4015</v>
      </c>
      <c r="AL935" s="255" t="s">
        <v>4015</v>
      </c>
      <c r="AM935" s="249" t="s">
        <v>4015</v>
      </c>
      <c r="AN935" s="249" t="s">
        <v>4015</v>
      </c>
      <c r="AO935" s="249" t="s">
        <v>4015</v>
      </c>
      <c r="AP935" s="249" t="s">
        <v>4015</v>
      </c>
      <c r="AQ935" s="250" t="s">
        <v>4015</v>
      </c>
      <c r="AR935" s="247" t="s">
        <v>4015</v>
      </c>
      <c r="AS935" s="247" t="s">
        <v>4015</v>
      </c>
      <c r="AT935" s="247" t="s">
        <v>4015</v>
      </c>
      <c r="AU935" s="247" t="s">
        <v>4015</v>
      </c>
      <c r="AV935" s="247" t="s">
        <v>4015</v>
      </c>
      <c r="AW935" s="247" t="s">
        <v>4015</v>
      </c>
      <c r="AX935" s="247" t="s">
        <v>4015</v>
      </c>
      <c r="AY935" s="247" t="s">
        <v>4015</v>
      </c>
      <c r="AZ935" s="251" t="s">
        <v>4015</v>
      </c>
      <c r="BA935" s="246" t="s">
        <v>4015</v>
      </c>
      <c r="BB935" s="247" t="s">
        <v>4015</v>
      </c>
      <c r="BC935" s="245" t="s">
        <v>4015</v>
      </c>
    </row>
    <row r="936" spans="1:55" ht="115.2" hidden="1">
      <c r="A936" s="52" t="str">
        <f t="shared" ca="1" si="65"/>
        <v>Ok</v>
      </c>
      <c r="B936" s="53" t="str">
        <f t="shared" si="66"/>
        <v>Ok</v>
      </c>
      <c r="C936" s="53" t="str">
        <f t="shared" ca="1" si="67"/>
        <v>Ok</v>
      </c>
      <c r="D936" s="54">
        <f t="shared" si="68"/>
        <v>44865</v>
      </c>
      <c r="E936" s="253" t="s">
        <v>4015</v>
      </c>
      <c r="F936" s="258">
        <v>2517</v>
      </c>
      <c r="G936" s="241" t="s">
        <v>4754</v>
      </c>
      <c r="H936" s="266" t="s">
        <v>57</v>
      </c>
      <c r="I936" s="242" t="s">
        <v>58</v>
      </c>
      <c r="J936" s="268" t="s">
        <v>59</v>
      </c>
      <c r="K936" s="67" t="s">
        <v>210</v>
      </c>
      <c r="L936" s="282" t="s">
        <v>4776</v>
      </c>
      <c r="M936" s="281" t="s">
        <v>4015</v>
      </c>
      <c r="N936" s="239" t="s">
        <v>124</v>
      </c>
      <c r="O936" s="243" t="s">
        <v>4764</v>
      </c>
      <c r="P936" s="55" t="s">
        <v>88</v>
      </c>
      <c r="Q936" s="55" t="s">
        <v>4774</v>
      </c>
      <c r="R936" s="90" t="s">
        <v>4775</v>
      </c>
      <c r="S936" s="274">
        <v>44837</v>
      </c>
      <c r="T936" s="56">
        <v>44865</v>
      </c>
      <c r="U936" s="175" t="s">
        <v>66</v>
      </c>
      <c r="V936" s="197" t="s">
        <v>218</v>
      </c>
      <c r="W936" s="181"/>
      <c r="X936" s="147" t="s">
        <v>168</v>
      </c>
      <c r="Y936" s="258"/>
      <c r="Z936" s="258"/>
      <c r="AA936" s="289" t="s">
        <v>4897</v>
      </c>
      <c r="AB936" s="6">
        <v>44837</v>
      </c>
      <c r="AC936" s="6">
        <v>44865</v>
      </c>
      <c r="AD936" s="294" t="s">
        <v>70</v>
      </c>
      <c r="AE936" s="256" t="s">
        <v>4015</v>
      </c>
      <c r="AF936" s="249" t="s">
        <v>4015</v>
      </c>
      <c r="AG936" s="249" t="s">
        <v>4015</v>
      </c>
      <c r="AH936" s="249" t="s">
        <v>4015</v>
      </c>
      <c r="AI936" s="249" t="s">
        <v>4015</v>
      </c>
      <c r="AJ936" s="248" t="s">
        <v>4015</v>
      </c>
      <c r="AK936" s="257" t="s">
        <v>4015</v>
      </c>
      <c r="AL936" s="255" t="s">
        <v>4015</v>
      </c>
      <c r="AM936" s="249" t="s">
        <v>4015</v>
      </c>
      <c r="AN936" s="249" t="s">
        <v>4015</v>
      </c>
      <c r="AO936" s="249" t="s">
        <v>4015</v>
      </c>
      <c r="AP936" s="249" t="s">
        <v>4015</v>
      </c>
      <c r="AQ936" s="250" t="s">
        <v>4015</v>
      </c>
      <c r="AR936" s="247" t="s">
        <v>4015</v>
      </c>
      <c r="AS936" s="247" t="s">
        <v>4015</v>
      </c>
      <c r="AT936" s="247" t="s">
        <v>4015</v>
      </c>
      <c r="AU936" s="247" t="s">
        <v>4015</v>
      </c>
      <c r="AV936" s="247" t="s">
        <v>4015</v>
      </c>
      <c r="AW936" s="247" t="s">
        <v>4015</v>
      </c>
      <c r="AX936" s="247" t="s">
        <v>4015</v>
      </c>
      <c r="AY936" s="247" t="s">
        <v>4015</v>
      </c>
      <c r="AZ936" s="251" t="s">
        <v>4015</v>
      </c>
      <c r="BA936" s="246" t="s">
        <v>4015</v>
      </c>
      <c r="BB936" s="247" t="s">
        <v>4015</v>
      </c>
      <c r="BC936" s="245" t="s">
        <v>4015</v>
      </c>
    </row>
    <row r="937" spans="1:55" ht="129.6">
      <c r="A937" s="52" t="str">
        <f t="shared" ca="1" si="65"/>
        <v>Ok</v>
      </c>
      <c r="B937" s="53" t="str">
        <f t="shared" si="66"/>
        <v>Ok</v>
      </c>
      <c r="C937" s="53" t="str">
        <f t="shared" ca="1" si="67"/>
        <v>Ok</v>
      </c>
      <c r="D937" s="54">
        <f t="shared" si="68"/>
        <v>45726</v>
      </c>
      <c r="E937" s="253" t="s">
        <v>4015</v>
      </c>
      <c r="F937" s="258">
        <v>2518</v>
      </c>
      <c r="G937" s="241" t="s">
        <v>4755</v>
      </c>
      <c r="H937" s="269" t="s">
        <v>57</v>
      </c>
      <c r="I937" s="242" t="s">
        <v>83</v>
      </c>
      <c r="J937" s="268" t="s">
        <v>84</v>
      </c>
      <c r="K937" s="67" t="s">
        <v>105</v>
      </c>
      <c r="L937" s="282" t="s">
        <v>4779</v>
      </c>
      <c r="M937" s="281" t="s">
        <v>4015</v>
      </c>
      <c r="N937" s="410" t="s">
        <v>63</v>
      </c>
      <c r="O937" s="243" t="s">
        <v>284</v>
      </c>
      <c r="P937" s="77" t="s">
        <v>65</v>
      </c>
      <c r="Q937" s="77" t="s">
        <v>4777</v>
      </c>
      <c r="R937" s="301" t="s">
        <v>4778</v>
      </c>
      <c r="S937" s="274">
        <v>44837</v>
      </c>
      <c r="T937" s="467">
        <v>45712</v>
      </c>
      <c r="U937" s="462" t="s">
        <v>295</v>
      </c>
      <c r="V937" s="463" t="s">
        <v>218</v>
      </c>
      <c r="W937" s="464"/>
      <c r="X937" s="465"/>
      <c r="Y937" s="468"/>
      <c r="Z937" s="468"/>
      <c r="AA937" s="455" t="s">
        <v>8722</v>
      </c>
      <c r="AB937" s="67">
        <v>44837</v>
      </c>
      <c r="AC937" s="67">
        <v>45726</v>
      </c>
      <c r="AD937" s="234" t="s">
        <v>112</v>
      </c>
      <c r="AE937" s="427" t="s">
        <v>292</v>
      </c>
      <c r="AF937" s="428" t="s">
        <v>5607</v>
      </c>
      <c r="AG937" s="67" t="s">
        <v>114</v>
      </c>
      <c r="AH937" s="67" t="s">
        <v>114</v>
      </c>
      <c r="AI937" s="67">
        <v>45244</v>
      </c>
      <c r="AJ937" s="433" t="s">
        <v>114</v>
      </c>
      <c r="AK937" s="429" t="s">
        <v>6349</v>
      </c>
      <c r="AL937" s="430">
        <v>45289</v>
      </c>
      <c r="AM937" s="72" t="s">
        <v>117</v>
      </c>
      <c r="AN937" s="72" t="s">
        <v>117</v>
      </c>
      <c r="AO937" s="431">
        <v>44934</v>
      </c>
      <c r="AP937" s="72" t="s">
        <v>117</v>
      </c>
      <c r="AQ937" s="432" t="s">
        <v>6351</v>
      </c>
      <c r="AR937" s="431">
        <v>44934</v>
      </c>
      <c r="AS937" s="70">
        <v>45358</v>
      </c>
      <c r="AT937" s="72" t="s">
        <v>117</v>
      </c>
      <c r="AU937" s="72" t="s">
        <v>117</v>
      </c>
      <c r="AV937" s="67">
        <v>45366</v>
      </c>
      <c r="AW937" s="67">
        <v>45371</v>
      </c>
      <c r="AX937" s="67" t="s">
        <v>117</v>
      </c>
      <c r="AY937" s="67">
        <v>45373</v>
      </c>
      <c r="AZ937" s="67">
        <v>45471</v>
      </c>
      <c r="BA937" s="412">
        <v>1500000</v>
      </c>
      <c r="BB937" s="412">
        <f>BA937</f>
        <v>1500000</v>
      </c>
      <c r="BC937" s="75" t="s">
        <v>613</v>
      </c>
    </row>
    <row r="938" spans="1:55" ht="86.4" hidden="1">
      <c r="A938" s="52" t="str">
        <f t="shared" ca="1" si="65"/>
        <v>Ok</v>
      </c>
      <c r="B938" s="53" t="str">
        <f t="shared" si="66"/>
        <v>Ok</v>
      </c>
      <c r="C938" s="53" t="str">
        <f t="shared" ca="1" si="67"/>
        <v>Ok</v>
      </c>
      <c r="D938" s="54">
        <f t="shared" si="68"/>
        <v>45628</v>
      </c>
      <c r="E938" s="253" t="s">
        <v>4015</v>
      </c>
      <c r="F938" s="258">
        <v>2519</v>
      </c>
      <c r="G938" s="241" t="s">
        <v>4756</v>
      </c>
      <c r="H938" s="266" t="s">
        <v>57</v>
      </c>
      <c r="I938" s="242" t="s">
        <v>452</v>
      </c>
      <c r="J938" s="268" t="s">
        <v>308</v>
      </c>
      <c r="K938" s="67" t="s">
        <v>74</v>
      </c>
      <c r="L938" s="282" t="s">
        <v>4787</v>
      </c>
      <c r="M938" s="281" t="s">
        <v>4015</v>
      </c>
      <c r="N938" s="239" t="s">
        <v>124</v>
      </c>
      <c r="O938" s="243" t="s">
        <v>97</v>
      </c>
      <c r="P938" s="55" t="s">
        <v>97</v>
      </c>
      <c r="Q938" s="55" t="s">
        <v>4761</v>
      </c>
      <c r="R938" s="90" t="s">
        <v>4780</v>
      </c>
      <c r="S938" s="274">
        <v>44837</v>
      </c>
      <c r="T938" s="56">
        <v>45628</v>
      </c>
      <c r="U938" s="174" t="s">
        <v>66</v>
      </c>
      <c r="V938" s="197" t="s">
        <v>218</v>
      </c>
      <c r="W938" s="181"/>
      <c r="X938" s="147" t="s">
        <v>365</v>
      </c>
      <c r="Y938" s="258"/>
      <c r="Z938" s="258"/>
      <c r="AA938" s="289" t="s">
        <v>8245</v>
      </c>
      <c r="AB938" s="6">
        <v>44837</v>
      </c>
      <c r="AC938" s="67">
        <v>45628</v>
      </c>
      <c r="AD938" s="67" t="s">
        <v>70</v>
      </c>
      <c r="AE938" s="256" t="s">
        <v>4015</v>
      </c>
      <c r="AF938" s="249" t="s">
        <v>4015</v>
      </c>
      <c r="AG938" s="249" t="s">
        <v>4015</v>
      </c>
      <c r="AH938" s="249" t="s">
        <v>4015</v>
      </c>
      <c r="AI938" s="249" t="s">
        <v>4015</v>
      </c>
      <c r="AJ938" s="248" t="s">
        <v>4015</v>
      </c>
      <c r="AK938" s="257" t="s">
        <v>4015</v>
      </c>
      <c r="AL938" s="255" t="s">
        <v>4015</v>
      </c>
      <c r="AM938" s="249" t="s">
        <v>4015</v>
      </c>
      <c r="AN938" s="249" t="s">
        <v>4015</v>
      </c>
      <c r="AO938" s="249" t="s">
        <v>4015</v>
      </c>
      <c r="AP938" s="249" t="s">
        <v>4015</v>
      </c>
      <c r="AQ938" s="250" t="s">
        <v>4015</v>
      </c>
      <c r="AR938" s="247" t="s">
        <v>4015</v>
      </c>
      <c r="AS938" s="247" t="s">
        <v>4015</v>
      </c>
      <c r="AT938" s="247" t="s">
        <v>4015</v>
      </c>
      <c r="AU938" s="247" t="s">
        <v>4015</v>
      </c>
      <c r="AV938" s="247" t="s">
        <v>4015</v>
      </c>
      <c r="AW938" s="247" t="s">
        <v>4015</v>
      </c>
      <c r="AX938" s="247" t="s">
        <v>4015</v>
      </c>
      <c r="AY938" s="247" t="s">
        <v>4015</v>
      </c>
      <c r="AZ938" s="251" t="s">
        <v>4015</v>
      </c>
      <c r="BA938" s="246" t="s">
        <v>4015</v>
      </c>
      <c r="BB938" s="247" t="s">
        <v>4015</v>
      </c>
      <c r="BC938" s="245" t="s">
        <v>4015</v>
      </c>
    </row>
    <row r="939" spans="1:55" ht="57.6" hidden="1">
      <c r="A939" s="52" t="str">
        <f t="shared" ca="1" si="65"/>
        <v>Ok</v>
      </c>
      <c r="B939" s="53" t="str">
        <f t="shared" si="66"/>
        <v>Ok</v>
      </c>
      <c r="C939" s="53" t="str">
        <f t="shared" ca="1" si="67"/>
        <v>Ok</v>
      </c>
      <c r="D939" s="54">
        <f t="shared" si="68"/>
        <v>43560</v>
      </c>
      <c r="E939" s="309"/>
      <c r="F939" s="311">
        <v>890</v>
      </c>
      <c r="G939" s="314" t="s">
        <v>1606</v>
      </c>
      <c r="H939" s="321" t="s">
        <v>57</v>
      </c>
      <c r="I939" s="322" t="s">
        <v>83</v>
      </c>
      <c r="J939" s="329" t="s">
        <v>84</v>
      </c>
      <c r="K939" s="6" t="s">
        <v>210</v>
      </c>
      <c r="L939" s="333" t="s">
        <v>1607</v>
      </c>
      <c r="M939" s="339"/>
      <c r="N939" s="239" t="s">
        <v>63</v>
      </c>
      <c r="O939" s="345" t="s">
        <v>87</v>
      </c>
      <c r="P939" s="55" t="s">
        <v>88</v>
      </c>
      <c r="Q939" s="55" t="s">
        <v>1608</v>
      </c>
      <c r="R939" s="358" t="s">
        <v>1609</v>
      </c>
      <c r="S939" s="368">
        <v>43532</v>
      </c>
      <c r="T939" s="56">
        <v>43532</v>
      </c>
      <c r="U939" s="174" t="s">
        <v>66</v>
      </c>
      <c r="V939" s="178" t="s">
        <v>91</v>
      </c>
      <c r="W939" s="180" t="s">
        <v>92</v>
      </c>
      <c r="X939" s="146" t="s">
        <v>281</v>
      </c>
      <c r="Y939" s="374"/>
      <c r="Z939" s="374"/>
      <c r="AA939" s="376" t="s">
        <v>1610</v>
      </c>
      <c r="AB939" s="6">
        <v>43538</v>
      </c>
      <c r="AC939" s="6">
        <v>43560</v>
      </c>
      <c r="AD939" s="379" t="s">
        <v>70</v>
      </c>
      <c r="AE939" s="383"/>
      <c r="AF939" s="353"/>
      <c r="AG939" s="353"/>
      <c r="AH939" s="385"/>
      <c r="AI939" s="353"/>
      <c r="AJ939" s="388"/>
      <c r="AK939" s="389"/>
      <c r="AL939" s="391"/>
      <c r="AM939" s="386"/>
      <c r="AN939" s="386"/>
      <c r="AO939" s="386"/>
      <c r="AP939" s="386"/>
      <c r="AQ939" s="395"/>
      <c r="AR939" s="380"/>
      <c r="AS939" s="380"/>
      <c r="AT939" s="380"/>
      <c r="AU939" s="380"/>
      <c r="AV939" s="380"/>
      <c r="AW939" s="380"/>
      <c r="AX939" s="380"/>
      <c r="AY939" s="380"/>
      <c r="AZ939" s="397"/>
      <c r="BA939" s="379"/>
      <c r="BB939" s="380"/>
      <c r="BC939" s="399"/>
    </row>
    <row r="940" spans="1:55" ht="78" hidden="1" customHeight="1">
      <c r="A940" s="52" t="str">
        <f t="shared" ca="1" si="65"/>
        <v>Ok</v>
      </c>
      <c r="B940" s="53" t="str">
        <f t="shared" si="66"/>
        <v>Ok</v>
      </c>
      <c r="C940" s="53" t="str">
        <f t="shared" ca="1" si="67"/>
        <v>Ok</v>
      </c>
      <c r="D940" s="54">
        <f t="shared" si="68"/>
        <v>44855</v>
      </c>
      <c r="E940" s="253" t="s">
        <v>4015</v>
      </c>
      <c r="F940" s="258">
        <v>2521</v>
      </c>
      <c r="G940" s="241" t="s">
        <v>4758</v>
      </c>
      <c r="H940" s="266" t="s">
        <v>57</v>
      </c>
      <c r="I940" s="242" t="s">
        <v>83</v>
      </c>
      <c r="J940" s="268" t="s">
        <v>84</v>
      </c>
      <c r="K940" s="67" t="s">
        <v>105</v>
      </c>
      <c r="L940" s="282" t="s">
        <v>4785</v>
      </c>
      <c r="M940" s="281" t="s">
        <v>4015</v>
      </c>
      <c r="N940" s="239" t="s">
        <v>124</v>
      </c>
      <c r="O940" s="243" t="s">
        <v>97</v>
      </c>
      <c r="P940" s="55" t="s">
        <v>97</v>
      </c>
      <c r="Q940" s="55" t="s">
        <v>4762</v>
      </c>
      <c r="R940" s="90" t="s">
        <v>4784</v>
      </c>
      <c r="S940" s="274">
        <v>44838</v>
      </c>
      <c r="T940" s="56">
        <v>44848</v>
      </c>
      <c r="U940" s="175" t="s">
        <v>66</v>
      </c>
      <c r="V940" s="197" t="s">
        <v>218</v>
      </c>
      <c r="W940" s="181"/>
      <c r="X940" s="147" t="s">
        <v>365</v>
      </c>
      <c r="Y940" s="258"/>
      <c r="Z940" s="258"/>
      <c r="AA940" s="289" t="s">
        <v>4833</v>
      </c>
      <c r="AB940" s="6">
        <v>44838</v>
      </c>
      <c r="AC940" s="6">
        <v>44855</v>
      </c>
      <c r="AD940" s="67" t="s">
        <v>70</v>
      </c>
      <c r="AE940" s="256" t="s">
        <v>4015</v>
      </c>
      <c r="AF940" s="249" t="s">
        <v>4015</v>
      </c>
      <c r="AG940" s="249" t="s">
        <v>4015</v>
      </c>
      <c r="AH940" s="249" t="s">
        <v>4015</v>
      </c>
      <c r="AI940" s="249" t="s">
        <v>4015</v>
      </c>
      <c r="AJ940" s="248" t="s">
        <v>4015</v>
      </c>
      <c r="AK940" s="257" t="s">
        <v>4015</v>
      </c>
      <c r="AL940" s="255" t="s">
        <v>4015</v>
      </c>
      <c r="AM940" s="249" t="s">
        <v>4015</v>
      </c>
      <c r="AN940" s="249" t="s">
        <v>4015</v>
      </c>
      <c r="AO940" s="249" t="s">
        <v>4015</v>
      </c>
      <c r="AP940" s="249" t="s">
        <v>4015</v>
      </c>
      <c r="AQ940" s="250" t="s">
        <v>4015</v>
      </c>
      <c r="AR940" s="247" t="s">
        <v>4015</v>
      </c>
      <c r="AS940" s="247" t="s">
        <v>4015</v>
      </c>
      <c r="AT940" s="247" t="s">
        <v>4015</v>
      </c>
      <c r="AU940" s="247" t="s">
        <v>4015</v>
      </c>
      <c r="AV940" s="247" t="s">
        <v>4015</v>
      </c>
      <c r="AW940" s="247" t="s">
        <v>4015</v>
      </c>
      <c r="AX940" s="247" t="s">
        <v>4015</v>
      </c>
      <c r="AY940" s="247" t="s">
        <v>4015</v>
      </c>
      <c r="AZ940" s="251" t="s">
        <v>4015</v>
      </c>
      <c r="BA940" s="246" t="s">
        <v>4015</v>
      </c>
      <c r="BB940" s="247" t="s">
        <v>4015</v>
      </c>
      <c r="BC940" s="245" t="s">
        <v>4015</v>
      </c>
    </row>
    <row r="941" spans="1:55" ht="154.5" hidden="1" customHeight="1">
      <c r="A941" s="52" t="str">
        <f t="shared" ca="1" si="65"/>
        <v>Ok</v>
      </c>
      <c r="B941" s="53" t="str">
        <f t="shared" si="66"/>
        <v>Ok</v>
      </c>
      <c r="C941" s="53" t="str">
        <f t="shared" ca="1" si="67"/>
        <v>Ok</v>
      </c>
      <c r="D941" s="54">
        <f t="shared" si="68"/>
        <v>44855</v>
      </c>
      <c r="E941" s="253" t="s">
        <v>4015</v>
      </c>
      <c r="F941" s="258">
        <v>2522</v>
      </c>
      <c r="G941" s="241" t="s">
        <v>4793</v>
      </c>
      <c r="H941" s="266" t="s">
        <v>57</v>
      </c>
      <c r="I941" s="242" t="s">
        <v>58</v>
      </c>
      <c r="J941" s="268" t="s">
        <v>59</v>
      </c>
      <c r="K941" s="67" t="s">
        <v>74</v>
      </c>
      <c r="L941" s="282" t="s">
        <v>4811</v>
      </c>
      <c r="M941" s="281" t="s">
        <v>4015</v>
      </c>
      <c r="N941" s="239" t="s">
        <v>124</v>
      </c>
      <c r="O941" s="243" t="s">
        <v>4805</v>
      </c>
      <c r="P941" s="55" t="s">
        <v>165</v>
      </c>
      <c r="Q941" s="243" t="s">
        <v>4809</v>
      </c>
      <c r="R941" s="90" t="s">
        <v>4810</v>
      </c>
      <c r="S941" s="274">
        <v>44838</v>
      </c>
      <c r="T941" s="56">
        <v>44855</v>
      </c>
      <c r="U941" s="175" t="s">
        <v>66</v>
      </c>
      <c r="V941" s="197" t="s">
        <v>218</v>
      </c>
      <c r="W941" s="181"/>
      <c r="X941" s="147" t="s">
        <v>143</v>
      </c>
      <c r="Y941" s="258"/>
      <c r="Z941" s="258"/>
      <c r="AA941" s="289" t="s">
        <v>4812</v>
      </c>
      <c r="AB941" s="6">
        <v>44838</v>
      </c>
      <c r="AC941" s="6">
        <v>44855</v>
      </c>
      <c r="AD941" s="67" t="s">
        <v>70</v>
      </c>
      <c r="AE941" s="256" t="s">
        <v>4015</v>
      </c>
      <c r="AF941" s="249" t="s">
        <v>4015</v>
      </c>
      <c r="AG941" s="249" t="s">
        <v>4015</v>
      </c>
      <c r="AH941" s="249" t="s">
        <v>4015</v>
      </c>
      <c r="AI941" s="249" t="s">
        <v>4015</v>
      </c>
      <c r="AJ941" s="248" t="s">
        <v>4015</v>
      </c>
      <c r="AK941" s="257" t="s">
        <v>4015</v>
      </c>
      <c r="AL941" s="255" t="s">
        <v>4015</v>
      </c>
      <c r="AM941" s="249" t="s">
        <v>4015</v>
      </c>
      <c r="AN941" s="249" t="s">
        <v>4015</v>
      </c>
      <c r="AO941" s="249" t="s">
        <v>4015</v>
      </c>
      <c r="AP941" s="249" t="s">
        <v>4015</v>
      </c>
      <c r="AQ941" s="250" t="s">
        <v>4015</v>
      </c>
      <c r="AR941" s="247" t="s">
        <v>4015</v>
      </c>
      <c r="AS941" s="247" t="s">
        <v>4015</v>
      </c>
      <c r="AT941" s="247" t="s">
        <v>4015</v>
      </c>
      <c r="AU941" s="247" t="s">
        <v>4015</v>
      </c>
      <c r="AV941" s="247" t="s">
        <v>4015</v>
      </c>
      <c r="AW941" s="247" t="s">
        <v>4015</v>
      </c>
      <c r="AX941" s="247" t="s">
        <v>4015</v>
      </c>
      <c r="AY941" s="247" t="s">
        <v>4015</v>
      </c>
      <c r="AZ941" s="251" t="s">
        <v>4015</v>
      </c>
      <c r="BA941" s="246" t="s">
        <v>4015</v>
      </c>
      <c r="BB941" s="247" t="s">
        <v>4015</v>
      </c>
      <c r="BC941" s="245" t="s">
        <v>4015</v>
      </c>
    </row>
    <row r="942" spans="1:55" ht="78" hidden="1" customHeight="1">
      <c r="A942" s="52" t="str">
        <f t="shared" ca="1" si="65"/>
        <v>Ok</v>
      </c>
      <c r="B942" s="53" t="str">
        <f t="shared" si="66"/>
        <v>Ok</v>
      </c>
      <c r="C942" s="53" t="str">
        <f t="shared" ca="1" si="67"/>
        <v>Ok</v>
      </c>
      <c r="D942" s="54">
        <f t="shared" si="68"/>
        <v>43560</v>
      </c>
      <c r="E942" s="309"/>
      <c r="F942" s="311">
        <v>900</v>
      </c>
      <c r="G942" s="314" t="s">
        <v>1633</v>
      </c>
      <c r="H942" s="321" t="s">
        <v>57</v>
      </c>
      <c r="I942" s="322" t="s">
        <v>83</v>
      </c>
      <c r="J942" s="329" t="s">
        <v>84</v>
      </c>
      <c r="K942" s="6" t="s">
        <v>261</v>
      </c>
      <c r="L942" s="333" t="s">
        <v>1634</v>
      </c>
      <c r="M942" s="339"/>
      <c r="N942" s="239" t="s">
        <v>124</v>
      </c>
      <c r="O942" s="345" t="s">
        <v>1635</v>
      </c>
      <c r="P942" s="55" t="s">
        <v>245</v>
      </c>
      <c r="Q942" s="345" t="s">
        <v>1636</v>
      </c>
      <c r="R942" s="358" t="s">
        <v>1637</v>
      </c>
      <c r="S942" s="368">
        <v>43543</v>
      </c>
      <c r="T942" s="56">
        <v>43545</v>
      </c>
      <c r="U942" s="174" t="s">
        <v>66</v>
      </c>
      <c r="V942" s="178" t="s">
        <v>91</v>
      </c>
      <c r="W942" s="180" t="s">
        <v>92</v>
      </c>
      <c r="X942" s="146" t="s">
        <v>143</v>
      </c>
      <c r="Y942" s="374"/>
      <c r="Z942" s="374"/>
      <c r="AA942" s="376" t="s">
        <v>1638</v>
      </c>
      <c r="AB942" s="6">
        <v>43552</v>
      </c>
      <c r="AC942" s="6">
        <v>43560</v>
      </c>
      <c r="AD942" s="6" t="s">
        <v>70</v>
      </c>
      <c r="AE942" s="383"/>
      <c r="AF942" s="353"/>
      <c r="AG942" s="353"/>
      <c r="AH942" s="385"/>
      <c r="AI942" s="353"/>
      <c r="AJ942" s="388"/>
      <c r="AK942" s="389"/>
      <c r="AL942" s="391"/>
      <c r="AM942" s="386"/>
      <c r="AN942" s="386"/>
      <c r="AO942" s="386"/>
      <c r="AP942" s="386"/>
      <c r="AQ942" s="395"/>
      <c r="AR942" s="380"/>
      <c r="AS942" s="380"/>
      <c r="AT942" s="380"/>
      <c r="AU942" s="380"/>
      <c r="AV942" s="380"/>
      <c r="AW942" s="380"/>
      <c r="AX942" s="380"/>
      <c r="AY942" s="380"/>
      <c r="AZ942" s="397"/>
      <c r="BA942" s="379"/>
      <c r="BB942" s="380"/>
      <c r="BC942" s="399"/>
    </row>
    <row r="943" spans="1:55" ht="149.25" hidden="1" customHeight="1">
      <c r="A943" s="52" t="str">
        <f t="shared" ca="1" si="65"/>
        <v>Ok</v>
      </c>
      <c r="B943" s="53" t="str">
        <f t="shared" si="66"/>
        <v>Ok</v>
      </c>
      <c r="C943" s="53" t="str">
        <f t="shared" ca="1" si="67"/>
        <v>Ok</v>
      </c>
      <c r="D943" s="54">
        <f t="shared" si="68"/>
        <v>44865</v>
      </c>
      <c r="E943" s="253" t="s">
        <v>4015</v>
      </c>
      <c r="F943" s="258">
        <v>2524</v>
      </c>
      <c r="G943" s="241" t="s">
        <v>4795</v>
      </c>
      <c r="H943" s="266" t="s">
        <v>57</v>
      </c>
      <c r="I943" s="242" t="s">
        <v>58</v>
      </c>
      <c r="J943" s="268" t="s">
        <v>59</v>
      </c>
      <c r="K943" s="67" t="s">
        <v>210</v>
      </c>
      <c r="L943" s="282" t="s">
        <v>4817</v>
      </c>
      <c r="M943" s="281" t="s">
        <v>4015</v>
      </c>
      <c r="N943" s="239" t="s">
        <v>63</v>
      </c>
      <c r="O943" s="243" t="s">
        <v>4806</v>
      </c>
      <c r="P943" s="55" t="s">
        <v>165</v>
      </c>
      <c r="Q943" s="243" t="s">
        <v>5245</v>
      </c>
      <c r="R943" s="90" t="s">
        <v>4815</v>
      </c>
      <c r="S943" s="274">
        <v>44840</v>
      </c>
      <c r="T943" s="56">
        <v>44865</v>
      </c>
      <c r="U943" s="175" t="s">
        <v>66</v>
      </c>
      <c r="V943" s="197" t="s">
        <v>218</v>
      </c>
      <c r="W943" s="181"/>
      <c r="X943" s="147" t="s">
        <v>168</v>
      </c>
      <c r="Y943" s="258"/>
      <c r="Z943" s="258"/>
      <c r="AA943" s="289" t="s">
        <v>4895</v>
      </c>
      <c r="AB943" s="6">
        <v>44840</v>
      </c>
      <c r="AC943" s="6">
        <v>44865</v>
      </c>
      <c r="AD943" s="294" t="s">
        <v>70</v>
      </c>
      <c r="AE943" s="256" t="s">
        <v>4015</v>
      </c>
      <c r="AF943" s="249" t="s">
        <v>4015</v>
      </c>
      <c r="AG943" s="249" t="s">
        <v>4015</v>
      </c>
      <c r="AH943" s="249" t="s">
        <v>4015</v>
      </c>
      <c r="AI943" s="249" t="s">
        <v>4015</v>
      </c>
      <c r="AJ943" s="248" t="s">
        <v>4015</v>
      </c>
      <c r="AK943" s="257" t="s">
        <v>4015</v>
      </c>
      <c r="AL943" s="255" t="s">
        <v>4015</v>
      </c>
      <c r="AM943" s="249" t="s">
        <v>4015</v>
      </c>
      <c r="AN943" s="249" t="s">
        <v>4015</v>
      </c>
      <c r="AO943" s="249" t="s">
        <v>4015</v>
      </c>
      <c r="AP943" s="249" t="s">
        <v>4015</v>
      </c>
      <c r="AQ943" s="250" t="s">
        <v>4015</v>
      </c>
      <c r="AR943" s="247" t="s">
        <v>4015</v>
      </c>
      <c r="AS943" s="247" t="s">
        <v>4015</v>
      </c>
      <c r="AT943" s="247" t="s">
        <v>4015</v>
      </c>
      <c r="AU943" s="247" t="s">
        <v>4015</v>
      </c>
      <c r="AV943" s="247" t="s">
        <v>4015</v>
      </c>
      <c r="AW943" s="247" t="s">
        <v>4015</v>
      </c>
      <c r="AX943" s="247" t="s">
        <v>4015</v>
      </c>
      <c r="AY943" s="247" t="s">
        <v>4015</v>
      </c>
      <c r="AZ943" s="251" t="s">
        <v>4015</v>
      </c>
      <c r="BA943" s="246" t="s">
        <v>4015</v>
      </c>
      <c r="BB943" s="247" t="s">
        <v>4015</v>
      </c>
      <c r="BC943" s="245" t="s">
        <v>4015</v>
      </c>
    </row>
    <row r="944" spans="1:55" ht="106.5" hidden="1" customHeight="1">
      <c r="A944" s="52" t="str">
        <f t="shared" ca="1" si="65"/>
        <v>Ok</v>
      </c>
      <c r="B944" s="53" t="str">
        <f t="shared" si="66"/>
        <v>Ok</v>
      </c>
      <c r="C944" s="53" t="str">
        <f t="shared" ca="1" si="67"/>
        <v>Ok</v>
      </c>
      <c r="D944" s="54">
        <f t="shared" si="68"/>
        <v>44855</v>
      </c>
      <c r="E944" s="253" t="s">
        <v>4015</v>
      </c>
      <c r="F944" s="258">
        <v>2525</v>
      </c>
      <c r="G944" s="241" t="s">
        <v>4796</v>
      </c>
      <c r="H944" s="266" t="s">
        <v>57</v>
      </c>
      <c r="I944" s="242" t="s">
        <v>58</v>
      </c>
      <c r="J944" s="268" t="s">
        <v>59</v>
      </c>
      <c r="K944" s="67" t="s">
        <v>105</v>
      </c>
      <c r="L944" s="282" t="s">
        <v>4819</v>
      </c>
      <c r="M944" s="281" t="s">
        <v>4015</v>
      </c>
      <c r="N944" s="239" t="s">
        <v>124</v>
      </c>
      <c r="O944" s="243" t="s">
        <v>4807</v>
      </c>
      <c r="P944" s="55" t="s">
        <v>88</v>
      </c>
      <c r="Q944" s="243" t="s">
        <v>5246</v>
      </c>
      <c r="R944" s="90" t="s">
        <v>4818</v>
      </c>
      <c r="S944" s="274">
        <v>44840</v>
      </c>
      <c r="T944" s="56">
        <v>44848</v>
      </c>
      <c r="U944" s="175" t="s">
        <v>66</v>
      </c>
      <c r="V944" s="197" t="s">
        <v>218</v>
      </c>
      <c r="W944" s="181"/>
      <c r="X944" s="147" t="s">
        <v>143</v>
      </c>
      <c r="Y944" s="258"/>
      <c r="Z944" s="258"/>
      <c r="AA944" s="289" t="s">
        <v>4821</v>
      </c>
      <c r="AB944" s="6">
        <v>44840</v>
      </c>
      <c r="AC944" s="6">
        <v>44855</v>
      </c>
      <c r="AD944" s="67" t="s">
        <v>70</v>
      </c>
      <c r="AE944" s="256" t="s">
        <v>4015</v>
      </c>
      <c r="AF944" s="249" t="s">
        <v>4015</v>
      </c>
      <c r="AG944" s="249" t="s">
        <v>4015</v>
      </c>
      <c r="AH944" s="249" t="s">
        <v>4015</v>
      </c>
      <c r="AI944" s="249" t="s">
        <v>4015</v>
      </c>
      <c r="AJ944" s="248" t="s">
        <v>4015</v>
      </c>
      <c r="AK944" s="257" t="s">
        <v>4015</v>
      </c>
      <c r="AL944" s="255" t="s">
        <v>4015</v>
      </c>
      <c r="AM944" s="249" t="s">
        <v>4015</v>
      </c>
      <c r="AN944" s="249" t="s">
        <v>4015</v>
      </c>
      <c r="AO944" s="249" t="s">
        <v>4015</v>
      </c>
      <c r="AP944" s="249" t="s">
        <v>4015</v>
      </c>
      <c r="AQ944" s="250" t="s">
        <v>4015</v>
      </c>
      <c r="AR944" s="247" t="s">
        <v>4015</v>
      </c>
      <c r="AS944" s="247" t="s">
        <v>4015</v>
      </c>
      <c r="AT944" s="247" t="s">
        <v>4015</v>
      </c>
      <c r="AU944" s="247" t="s">
        <v>4015</v>
      </c>
      <c r="AV944" s="247" t="s">
        <v>4015</v>
      </c>
      <c r="AW944" s="247" t="s">
        <v>4015</v>
      </c>
      <c r="AX944" s="247" t="s">
        <v>4015</v>
      </c>
      <c r="AY944" s="247" t="s">
        <v>4015</v>
      </c>
      <c r="AZ944" s="251" t="s">
        <v>4015</v>
      </c>
      <c r="BA944" s="246" t="s">
        <v>4015</v>
      </c>
      <c r="BB944" s="247" t="s">
        <v>4015</v>
      </c>
      <c r="BC944" s="245" t="s">
        <v>4015</v>
      </c>
    </row>
    <row r="945" spans="1:55" ht="78" hidden="1" customHeight="1">
      <c r="A945" s="52" t="str">
        <f t="shared" ca="1" si="65"/>
        <v>Ok</v>
      </c>
      <c r="B945" s="53" t="str">
        <f t="shared" si="66"/>
        <v>Ok</v>
      </c>
      <c r="C945" s="53" t="str">
        <f t="shared" ca="1" si="67"/>
        <v>Ok</v>
      </c>
      <c r="D945" s="54">
        <f t="shared" si="68"/>
        <v>44855</v>
      </c>
      <c r="E945" s="253" t="s">
        <v>4015</v>
      </c>
      <c r="F945" s="258">
        <v>2526</v>
      </c>
      <c r="G945" s="241" t="s">
        <v>4797</v>
      </c>
      <c r="H945" s="266" t="s">
        <v>57</v>
      </c>
      <c r="I945" s="242" t="s">
        <v>58</v>
      </c>
      <c r="J945" s="268" t="s">
        <v>59</v>
      </c>
      <c r="K945" s="67" t="s">
        <v>210</v>
      </c>
      <c r="L945" s="282" t="s">
        <v>4820</v>
      </c>
      <c r="M945" s="281" t="s">
        <v>4015</v>
      </c>
      <c r="N945" s="239" t="s">
        <v>124</v>
      </c>
      <c r="O945" s="243" t="s">
        <v>4807</v>
      </c>
      <c r="P945" s="55" t="s">
        <v>88</v>
      </c>
      <c r="Q945" s="243" t="s">
        <v>5246</v>
      </c>
      <c r="R945" s="90" t="s">
        <v>4818</v>
      </c>
      <c r="S945" s="274">
        <v>44840</v>
      </c>
      <c r="T945" s="56">
        <v>44848</v>
      </c>
      <c r="U945" s="175" t="s">
        <v>66</v>
      </c>
      <c r="V945" s="197" t="s">
        <v>218</v>
      </c>
      <c r="W945" s="181"/>
      <c r="X945" s="147" t="s">
        <v>143</v>
      </c>
      <c r="Y945" s="258"/>
      <c r="Z945" s="258"/>
      <c r="AA945" s="289" t="s">
        <v>4822</v>
      </c>
      <c r="AB945" s="6">
        <v>44840</v>
      </c>
      <c r="AC945" s="6">
        <v>44855</v>
      </c>
      <c r="AD945" s="67" t="s">
        <v>70</v>
      </c>
      <c r="AE945" s="256" t="s">
        <v>4015</v>
      </c>
      <c r="AF945" s="249" t="s">
        <v>4015</v>
      </c>
      <c r="AG945" s="249" t="s">
        <v>4015</v>
      </c>
      <c r="AH945" s="249" t="s">
        <v>4015</v>
      </c>
      <c r="AI945" s="249" t="s">
        <v>4015</v>
      </c>
      <c r="AJ945" s="248" t="s">
        <v>4015</v>
      </c>
      <c r="AK945" s="257" t="s">
        <v>4015</v>
      </c>
      <c r="AL945" s="255" t="s">
        <v>4015</v>
      </c>
      <c r="AM945" s="249" t="s">
        <v>4015</v>
      </c>
      <c r="AN945" s="249" t="s">
        <v>4015</v>
      </c>
      <c r="AO945" s="249" t="s">
        <v>4015</v>
      </c>
      <c r="AP945" s="249" t="s">
        <v>4015</v>
      </c>
      <c r="AQ945" s="250" t="s">
        <v>4015</v>
      </c>
      <c r="AR945" s="247" t="s">
        <v>4015</v>
      </c>
      <c r="AS945" s="247" t="s">
        <v>4015</v>
      </c>
      <c r="AT945" s="247" t="s">
        <v>4015</v>
      </c>
      <c r="AU945" s="247" t="s">
        <v>4015</v>
      </c>
      <c r="AV945" s="247" t="s">
        <v>4015</v>
      </c>
      <c r="AW945" s="247" t="s">
        <v>4015</v>
      </c>
      <c r="AX945" s="247" t="s">
        <v>4015</v>
      </c>
      <c r="AY945" s="247" t="s">
        <v>4015</v>
      </c>
      <c r="AZ945" s="251" t="s">
        <v>4015</v>
      </c>
      <c r="BA945" s="246" t="s">
        <v>4015</v>
      </c>
      <c r="BB945" s="247" t="s">
        <v>4015</v>
      </c>
      <c r="BC945" s="245" t="s">
        <v>4015</v>
      </c>
    </row>
    <row r="946" spans="1:55" ht="78" hidden="1" customHeight="1">
      <c r="A946" s="52" t="str">
        <f t="shared" ca="1" si="65"/>
        <v>Ok</v>
      </c>
      <c r="B946" s="53" t="str">
        <f t="shared" si="66"/>
        <v>Ok</v>
      </c>
      <c r="C946" s="53" t="str">
        <f t="shared" ca="1" si="67"/>
        <v>Ok</v>
      </c>
      <c r="D946" s="54">
        <f t="shared" si="68"/>
        <v>44855</v>
      </c>
      <c r="E946" s="253" t="s">
        <v>4015</v>
      </c>
      <c r="F946" s="258">
        <v>2527</v>
      </c>
      <c r="G946" s="241" t="s">
        <v>4798</v>
      </c>
      <c r="H946" s="266" t="s">
        <v>57</v>
      </c>
      <c r="I946" s="242" t="s">
        <v>58</v>
      </c>
      <c r="J946" s="268" t="s">
        <v>59</v>
      </c>
      <c r="K946" s="67" t="s">
        <v>105</v>
      </c>
      <c r="L946" s="282" t="s">
        <v>4835</v>
      </c>
      <c r="M946" s="281" t="s">
        <v>4015</v>
      </c>
      <c r="N946" s="239" t="s">
        <v>124</v>
      </c>
      <c r="O946" s="243" t="s">
        <v>4807</v>
      </c>
      <c r="P946" s="55" t="s">
        <v>88</v>
      </c>
      <c r="Q946" s="243" t="s">
        <v>5246</v>
      </c>
      <c r="R946" s="90" t="s">
        <v>4818</v>
      </c>
      <c r="S946" s="274">
        <v>44840</v>
      </c>
      <c r="T946" s="56">
        <v>44848</v>
      </c>
      <c r="U946" s="175" t="s">
        <v>66</v>
      </c>
      <c r="V946" s="197" t="s">
        <v>218</v>
      </c>
      <c r="W946" s="181"/>
      <c r="X946" s="147" t="s">
        <v>143</v>
      </c>
      <c r="Y946" s="258"/>
      <c r="Z946" s="258"/>
      <c r="AA946" s="289" t="s">
        <v>4834</v>
      </c>
      <c r="AB946" s="6">
        <v>44840</v>
      </c>
      <c r="AC946" s="6">
        <v>44855</v>
      </c>
      <c r="AD946" s="67" t="s">
        <v>70</v>
      </c>
      <c r="AE946" s="256" t="s">
        <v>4015</v>
      </c>
      <c r="AF946" s="249" t="s">
        <v>4015</v>
      </c>
      <c r="AG946" s="249" t="s">
        <v>4015</v>
      </c>
      <c r="AH946" s="249" t="s">
        <v>4015</v>
      </c>
      <c r="AI946" s="249" t="s">
        <v>4015</v>
      </c>
      <c r="AJ946" s="248" t="s">
        <v>4015</v>
      </c>
      <c r="AK946" s="257" t="s">
        <v>4015</v>
      </c>
      <c r="AL946" s="255" t="s">
        <v>4015</v>
      </c>
      <c r="AM946" s="249" t="s">
        <v>4015</v>
      </c>
      <c r="AN946" s="249" t="s">
        <v>4015</v>
      </c>
      <c r="AO946" s="249" t="s">
        <v>4015</v>
      </c>
      <c r="AP946" s="249" t="s">
        <v>4015</v>
      </c>
      <c r="AQ946" s="250" t="s">
        <v>4015</v>
      </c>
      <c r="AR946" s="247" t="s">
        <v>4015</v>
      </c>
      <c r="AS946" s="247" t="s">
        <v>4015</v>
      </c>
      <c r="AT946" s="247" t="s">
        <v>4015</v>
      </c>
      <c r="AU946" s="247" t="s">
        <v>4015</v>
      </c>
      <c r="AV946" s="247" t="s">
        <v>4015</v>
      </c>
      <c r="AW946" s="247" t="s">
        <v>4015</v>
      </c>
      <c r="AX946" s="247" t="s">
        <v>4015</v>
      </c>
      <c r="AY946" s="247" t="s">
        <v>4015</v>
      </c>
      <c r="AZ946" s="251" t="s">
        <v>4015</v>
      </c>
      <c r="BA946" s="246" t="s">
        <v>4015</v>
      </c>
      <c r="BB946" s="247" t="s">
        <v>4015</v>
      </c>
      <c r="BC946" s="245" t="s">
        <v>4015</v>
      </c>
    </row>
    <row r="947" spans="1:55" ht="78" hidden="1" customHeight="1">
      <c r="A947" s="52" t="str">
        <f t="shared" ca="1" si="65"/>
        <v>Ok</v>
      </c>
      <c r="B947" s="53" t="str">
        <f t="shared" si="66"/>
        <v>Ok</v>
      </c>
      <c r="C947" s="53" t="str">
        <f t="shared" ca="1" si="67"/>
        <v>Ok</v>
      </c>
      <c r="D947" s="54">
        <f t="shared" si="68"/>
        <v>44855</v>
      </c>
      <c r="E947" s="253" t="s">
        <v>4015</v>
      </c>
      <c r="F947" s="258">
        <v>2528</v>
      </c>
      <c r="G947" s="241" t="s">
        <v>4799</v>
      </c>
      <c r="H947" s="266" t="s">
        <v>57</v>
      </c>
      <c r="I947" s="242" t="s">
        <v>58</v>
      </c>
      <c r="J947" s="268" t="s">
        <v>59</v>
      </c>
      <c r="K947" s="67" t="s">
        <v>255</v>
      </c>
      <c r="L947" s="282" t="s">
        <v>4823</v>
      </c>
      <c r="M947" s="281" t="s">
        <v>4015</v>
      </c>
      <c r="N947" s="239" t="s">
        <v>124</v>
      </c>
      <c r="O947" s="243" t="s">
        <v>4807</v>
      </c>
      <c r="P947" s="55" t="s">
        <v>88</v>
      </c>
      <c r="Q947" s="243" t="s">
        <v>5246</v>
      </c>
      <c r="R947" s="90" t="s">
        <v>4818</v>
      </c>
      <c r="S947" s="274">
        <v>44840</v>
      </c>
      <c r="T947" s="56">
        <v>44848</v>
      </c>
      <c r="U947" s="175" t="s">
        <v>66</v>
      </c>
      <c r="V947" s="197" t="s">
        <v>218</v>
      </c>
      <c r="W947" s="181"/>
      <c r="X947" s="147" t="s">
        <v>143</v>
      </c>
      <c r="Y947" s="258"/>
      <c r="Z947" s="258"/>
      <c r="AA947" s="289" t="s">
        <v>4824</v>
      </c>
      <c r="AB947" s="6">
        <v>44840</v>
      </c>
      <c r="AC947" s="6">
        <v>44855</v>
      </c>
      <c r="AD947" s="67" t="s">
        <v>70</v>
      </c>
      <c r="AE947" s="256" t="s">
        <v>4015</v>
      </c>
      <c r="AF947" s="249" t="s">
        <v>4015</v>
      </c>
      <c r="AG947" s="249" t="s">
        <v>4015</v>
      </c>
      <c r="AH947" s="249" t="s">
        <v>4015</v>
      </c>
      <c r="AI947" s="249" t="s">
        <v>4015</v>
      </c>
      <c r="AJ947" s="248" t="s">
        <v>4015</v>
      </c>
      <c r="AK947" s="257" t="s">
        <v>4015</v>
      </c>
      <c r="AL947" s="255" t="s">
        <v>4015</v>
      </c>
      <c r="AM947" s="249" t="s">
        <v>4015</v>
      </c>
      <c r="AN947" s="249" t="s">
        <v>4015</v>
      </c>
      <c r="AO947" s="249" t="s">
        <v>4015</v>
      </c>
      <c r="AP947" s="249" t="s">
        <v>4015</v>
      </c>
      <c r="AQ947" s="250" t="s">
        <v>4015</v>
      </c>
      <c r="AR947" s="247" t="s">
        <v>4015</v>
      </c>
      <c r="AS947" s="247" t="s">
        <v>4015</v>
      </c>
      <c r="AT947" s="247" t="s">
        <v>4015</v>
      </c>
      <c r="AU947" s="247" t="s">
        <v>4015</v>
      </c>
      <c r="AV947" s="247" t="s">
        <v>4015</v>
      </c>
      <c r="AW947" s="247" t="s">
        <v>4015</v>
      </c>
      <c r="AX947" s="247" t="s">
        <v>4015</v>
      </c>
      <c r="AY947" s="247" t="s">
        <v>4015</v>
      </c>
      <c r="AZ947" s="251" t="s">
        <v>4015</v>
      </c>
      <c r="BA947" s="246" t="s">
        <v>4015</v>
      </c>
      <c r="BB947" s="247" t="s">
        <v>4015</v>
      </c>
      <c r="BC947" s="245" t="s">
        <v>4015</v>
      </c>
    </row>
    <row r="948" spans="1:55" ht="78" hidden="1" customHeight="1">
      <c r="A948" s="52" t="str">
        <f t="shared" ca="1" si="65"/>
        <v>Ok</v>
      </c>
      <c r="B948" s="53" t="str">
        <f t="shared" si="66"/>
        <v>Ok</v>
      </c>
      <c r="C948" s="53" t="str">
        <f t="shared" ca="1" si="67"/>
        <v>Ok</v>
      </c>
      <c r="D948" s="54">
        <f t="shared" si="68"/>
        <v>44855</v>
      </c>
      <c r="E948" s="253" t="s">
        <v>4015</v>
      </c>
      <c r="F948" s="258">
        <v>2529</v>
      </c>
      <c r="G948" s="241" t="s">
        <v>4800</v>
      </c>
      <c r="H948" s="266" t="s">
        <v>57</v>
      </c>
      <c r="I948" s="242" t="s">
        <v>4804</v>
      </c>
      <c r="J948" s="268" t="s">
        <v>233</v>
      </c>
      <c r="K948" s="67" t="s">
        <v>255</v>
      </c>
      <c r="L948" s="282" t="s">
        <v>4826</v>
      </c>
      <c r="M948" s="281" t="s">
        <v>4015</v>
      </c>
      <c r="N948" s="239" t="s">
        <v>124</v>
      </c>
      <c r="O948" s="243" t="s">
        <v>4808</v>
      </c>
      <c r="P948" s="55" t="s">
        <v>88</v>
      </c>
      <c r="Q948" s="243" t="s">
        <v>5247</v>
      </c>
      <c r="R948" s="90" t="s">
        <v>4825</v>
      </c>
      <c r="S948" s="274">
        <v>44840</v>
      </c>
      <c r="T948" s="56">
        <v>44848</v>
      </c>
      <c r="U948" s="175" t="s">
        <v>66</v>
      </c>
      <c r="V948" s="197" t="s">
        <v>218</v>
      </c>
      <c r="W948" s="181"/>
      <c r="X948" s="147" t="s">
        <v>79</v>
      </c>
      <c r="Y948" s="258"/>
      <c r="Z948" s="258"/>
      <c r="AA948" s="289" t="s">
        <v>4829</v>
      </c>
      <c r="AB948" s="6">
        <v>44840</v>
      </c>
      <c r="AC948" s="6">
        <v>44855</v>
      </c>
      <c r="AD948" s="67" t="s">
        <v>70</v>
      </c>
      <c r="AE948" s="256" t="s">
        <v>4015</v>
      </c>
      <c r="AF948" s="249" t="s">
        <v>4015</v>
      </c>
      <c r="AG948" s="249" t="s">
        <v>4015</v>
      </c>
      <c r="AH948" s="249" t="s">
        <v>4015</v>
      </c>
      <c r="AI948" s="249" t="s">
        <v>4015</v>
      </c>
      <c r="AJ948" s="248" t="s">
        <v>4015</v>
      </c>
      <c r="AK948" s="257" t="s">
        <v>4015</v>
      </c>
      <c r="AL948" s="255" t="s">
        <v>4015</v>
      </c>
      <c r="AM948" s="249" t="s">
        <v>4015</v>
      </c>
      <c r="AN948" s="249" t="s">
        <v>4015</v>
      </c>
      <c r="AO948" s="249" t="s">
        <v>4015</v>
      </c>
      <c r="AP948" s="249" t="s">
        <v>4015</v>
      </c>
      <c r="AQ948" s="250" t="s">
        <v>4015</v>
      </c>
      <c r="AR948" s="247" t="s">
        <v>4015</v>
      </c>
      <c r="AS948" s="247" t="s">
        <v>4015</v>
      </c>
      <c r="AT948" s="247" t="s">
        <v>4015</v>
      </c>
      <c r="AU948" s="247" t="s">
        <v>4015</v>
      </c>
      <c r="AV948" s="247" t="s">
        <v>4015</v>
      </c>
      <c r="AW948" s="247" t="s">
        <v>4015</v>
      </c>
      <c r="AX948" s="247" t="s">
        <v>4015</v>
      </c>
      <c r="AY948" s="247" t="s">
        <v>4015</v>
      </c>
      <c r="AZ948" s="251" t="s">
        <v>4015</v>
      </c>
      <c r="BA948" s="246" t="s">
        <v>4015</v>
      </c>
      <c r="BB948" s="247" t="s">
        <v>4015</v>
      </c>
      <c r="BC948" s="245" t="s">
        <v>4015</v>
      </c>
    </row>
    <row r="949" spans="1:55" ht="138.75" hidden="1" customHeight="1">
      <c r="A949" s="52" t="str">
        <f t="shared" ca="1" si="65"/>
        <v>Ok</v>
      </c>
      <c r="B949" s="53" t="str">
        <f t="shared" si="66"/>
        <v>Ok</v>
      </c>
      <c r="C949" s="53" t="str">
        <f t="shared" ca="1" si="67"/>
        <v>Ok</v>
      </c>
      <c r="D949" s="54">
        <f t="shared" si="68"/>
        <v>44874</v>
      </c>
      <c r="E949" s="253" t="s">
        <v>4015</v>
      </c>
      <c r="F949" s="258">
        <v>2531</v>
      </c>
      <c r="G949" s="241" t="s">
        <v>4801</v>
      </c>
      <c r="H949" s="266" t="s">
        <v>57</v>
      </c>
      <c r="I949" s="242" t="s">
        <v>121</v>
      </c>
      <c r="J949" s="268" t="s">
        <v>122</v>
      </c>
      <c r="K949" s="67" t="s">
        <v>74</v>
      </c>
      <c r="L949" s="282" t="s">
        <v>4831</v>
      </c>
      <c r="M949" s="281" t="s">
        <v>4015</v>
      </c>
      <c r="N949" s="239" t="s">
        <v>63</v>
      </c>
      <c r="O949" s="243" t="s">
        <v>4806</v>
      </c>
      <c r="P949" s="55" t="s">
        <v>165</v>
      </c>
      <c r="Q949" s="243" t="s">
        <v>5245</v>
      </c>
      <c r="R949" s="90" t="s">
        <v>4815</v>
      </c>
      <c r="S949" s="274">
        <v>44840</v>
      </c>
      <c r="T949" s="56">
        <v>44874</v>
      </c>
      <c r="U949" s="175" t="s">
        <v>66</v>
      </c>
      <c r="V949" s="197" t="s">
        <v>218</v>
      </c>
      <c r="W949" s="181"/>
      <c r="X949" s="147" t="s">
        <v>79</v>
      </c>
      <c r="Y949" s="258"/>
      <c r="Z949" s="258"/>
      <c r="AA949" s="289" t="s">
        <v>4898</v>
      </c>
      <c r="AB949" s="6">
        <v>44840</v>
      </c>
      <c r="AC949" s="6">
        <v>44874</v>
      </c>
      <c r="AD949" s="234" t="s">
        <v>70</v>
      </c>
      <c r="AE949" s="256" t="s">
        <v>4015</v>
      </c>
      <c r="AF949" s="249" t="s">
        <v>4015</v>
      </c>
      <c r="AG949" s="249" t="s">
        <v>4015</v>
      </c>
      <c r="AH949" s="249" t="s">
        <v>4015</v>
      </c>
      <c r="AI949" s="249" t="s">
        <v>4015</v>
      </c>
      <c r="AJ949" s="248" t="s">
        <v>4015</v>
      </c>
      <c r="AK949" s="257" t="s">
        <v>4015</v>
      </c>
      <c r="AL949" s="255" t="s">
        <v>4015</v>
      </c>
      <c r="AM949" s="249" t="s">
        <v>4015</v>
      </c>
      <c r="AN949" s="249" t="s">
        <v>4015</v>
      </c>
      <c r="AO949" s="249" t="s">
        <v>4015</v>
      </c>
      <c r="AP949" s="249" t="s">
        <v>4015</v>
      </c>
      <c r="AQ949" s="250" t="s">
        <v>4015</v>
      </c>
      <c r="AR949" s="247" t="s">
        <v>4015</v>
      </c>
      <c r="AS949" s="247" t="s">
        <v>4015</v>
      </c>
      <c r="AT949" s="247" t="s">
        <v>4015</v>
      </c>
      <c r="AU949" s="247" t="s">
        <v>4015</v>
      </c>
      <c r="AV949" s="247" t="s">
        <v>4015</v>
      </c>
      <c r="AW949" s="247" t="s">
        <v>4015</v>
      </c>
      <c r="AX949" s="247" t="s">
        <v>4015</v>
      </c>
      <c r="AY949" s="247" t="s">
        <v>4015</v>
      </c>
      <c r="AZ949" s="251" t="s">
        <v>4015</v>
      </c>
      <c r="BA949" s="246" t="s">
        <v>4015</v>
      </c>
      <c r="BB949" s="247" t="s">
        <v>4015</v>
      </c>
      <c r="BC949" s="245" t="s">
        <v>4015</v>
      </c>
    </row>
    <row r="950" spans="1:55" ht="78" hidden="1" customHeight="1">
      <c r="A950" s="52" t="str">
        <f t="shared" ca="1" si="65"/>
        <v>Ok</v>
      </c>
      <c r="B950" s="53" t="str">
        <f t="shared" si="66"/>
        <v>Ok</v>
      </c>
      <c r="C950" s="53" t="str">
        <f t="shared" ca="1" si="67"/>
        <v>Ok</v>
      </c>
      <c r="D950" s="54">
        <f t="shared" si="68"/>
        <v>45000</v>
      </c>
      <c r="E950" s="253" t="s">
        <v>4015</v>
      </c>
      <c r="F950" s="258">
        <v>2532</v>
      </c>
      <c r="G950" s="241" t="s">
        <v>4802</v>
      </c>
      <c r="H950" s="266" t="s">
        <v>57</v>
      </c>
      <c r="I950" s="242" t="s">
        <v>83</v>
      </c>
      <c r="J950" s="268" t="s">
        <v>84</v>
      </c>
      <c r="K950" s="67" t="s">
        <v>74</v>
      </c>
      <c r="L950" s="282" t="s">
        <v>4828</v>
      </c>
      <c r="M950" s="281" t="s">
        <v>4015</v>
      </c>
      <c r="N950" s="239" t="s">
        <v>63</v>
      </c>
      <c r="O950" s="243" t="s">
        <v>103</v>
      </c>
      <c r="P950" s="55" t="s">
        <v>65</v>
      </c>
      <c r="Q950" s="55" t="s">
        <v>4832</v>
      </c>
      <c r="R950" s="90" t="s">
        <v>4827</v>
      </c>
      <c r="S950" s="274">
        <v>44845</v>
      </c>
      <c r="T950" s="56">
        <v>45000</v>
      </c>
      <c r="U950" s="175" t="s">
        <v>66</v>
      </c>
      <c r="V950" s="197" t="s">
        <v>218</v>
      </c>
      <c r="W950" s="181"/>
      <c r="X950" s="147" t="s">
        <v>751</v>
      </c>
      <c r="Y950" s="258"/>
      <c r="Z950" s="258"/>
      <c r="AA950" s="289" t="s">
        <v>5357</v>
      </c>
      <c r="AB950" s="6">
        <v>44845</v>
      </c>
      <c r="AC950" s="6">
        <v>45000</v>
      </c>
      <c r="AD950" s="67" t="s">
        <v>70</v>
      </c>
      <c r="AE950" s="256" t="s">
        <v>4015</v>
      </c>
      <c r="AF950" s="249" t="s">
        <v>4015</v>
      </c>
      <c r="AG950" s="249" t="s">
        <v>4015</v>
      </c>
      <c r="AH950" s="249" t="s">
        <v>4015</v>
      </c>
      <c r="AI950" s="249" t="s">
        <v>4015</v>
      </c>
      <c r="AJ950" s="248" t="s">
        <v>4015</v>
      </c>
      <c r="AK950" s="257" t="s">
        <v>4015</v>
      </c>
      <c r="AL950" s="255" t="s">
        <v>4015</v>
      </c>
      <c r="AM950" s="249" t="s">
        <v>4015</v>
      </c>
      <c r="AN950" s="249" t="s">
        <v>4015</v>
      </c>
      <c r="AO950" s="249" t="s">
        <v>4015</v>
      </c>
      <c r="AP950" s="249" t="s">
        <v>4015</v>
      </c>
      <c r="AQ950" s="250" t="s">
        <v>4015</v>
      </c>
      <c r="AR950" s="247" t="s">
        <v>4015</v>
      </c>
      <c r="AS950" s="247" t="s">
        <v>4015</v>
      </c>
      <c r="AT950" s="247" t="s">
        <v>4015</v>
      </c>
      <c r="AU950" s="247" t="s">
        <v>4015</v>
      </c>
      <c r="AV950" s="247" t="s">
        <v>4015</v>
      </c>
      <c r="AW950" s="247" t="s">
        <v>4015</v>
      </c>
      <c r="AX950" s="247" t="s">
        <v>4015</v>
      </c>
      <c r="AY950" s="247" t="s">
        <v>4015</v>
      </c>
      <c r="AZ950" s="251" t="s">
        <v>4015</v>
      </c>
      <c r="BA950" s="246" t="s">
        <v>4015</v>
      </c>
      <c r="BB950" s="247" t="s">
        <v>4015</v>
      </c>
      <c r="BC950" s="245" t="s">
        <v>4015</v>
      </c>
    </row>
    <row r="951" spans="1:55" ht="101.25" hidden="1" customHeight="1">
      <c r="A951" s="52" t="str">
        <f t="shared" ca="1" si="65"/>
        <v>Ok</v>
      </c>
      <c r="B951" s="53" t="str">
        <f t="shared" si="66"/>
        <v>Ok</v>
      </c>
      <c r="C951" s="53" t="str">
        <f t="shared" ca="1" si="67"/>
        <v>Ok</v>
      </c>
      <c r="D951" s="54">
        <f t="shared" si="68"/>
        <v>44855</v>
      </c>
      <c r="E951" s="253" t="s">
        <v>4015</v>
      </c>
      <c r="F951" s="258">
        <v>2533</v>
      </c>
      <c r="G951" s="241" t="s">
        <v>4803</v>
      </c>
      <c r="H951" s="266" t="s">
        <v>57</v>
      </c>
      <c r="I951" s="242" t="s">
        <v>3224</v>
      </c>
      <c r="J951" s="268" t="s">
        <v>3225</v>
      </c>
      <c r="K951" s="67" t="s">
        <v>74</v>
      </c>
      <c r="L951" s="282" t="s">
        <v>4830</v>
      </c>
      <c r="M951" s="281" t="s">
        <v>4015</v>
      </c>
      <c r="N951" s="239" t="s">
        <v>124</v>
      </c>
      <c r="O951" s="243" t="s">
        <v>103</v>
      </c>
      <c r="P951" s="55" t="s">
        <v>65</v>
      </c>
      <c r="Q951" s="55" t="s">
        <v>4832</v>
      </c>
      <c r="R951" s="90" t="s">
        <v>4827</v>
      </c>
      <c r="S951" s="274">
        <v>44845</v>
      </c>
      <c r="T951" s="56">
        <v>44848</v>
      </c>
      <c r="U951" s="175" t="s">
        <v>66</v>
      </c>
      <c r="V951" s="197" t="s">
        <v>218</v>
      </c>
      <c r="W951" s="181"/>
      <c r="X951" s="147" t="s">
        <v>143</v>
      </c>
      <c r="Y951" s="258"/>
      <c r="Z951" s="258"/>
      <c r="AA951" s="289" t="s">
        <v>4837</v>
      </c>
      <c r="AB951" s="6">
        <v>44845</v>
      </c>
      <c r="AC951" s="6">
        <v>44855</v>
      </c>
      <c r="AD951" s="67" t="s">
        <v>70</v>
      </c>
      <c r="AE951" s="256" t="s">
        <v>4015</v>
      </c>
      <c r="AF951" s="249" t="s">
        <v>4015</v>
      </c>
      <c r="AG951" s="249" t="s">
        <v>4015</v>
      </c>
      <c r="AH951" s="249" t="s">
        <v>4015</v>
      </c>
      <c r="AI951" s="249" t="s">
        <v>4015</v>
      </c>
      <c r="AJ951" s="248" t="s">
        <v>4015</v>
      </c>
      <c r="AK951" s="257" t="s">
        <v>4015</v>
      </c>
      <c r="AL951" s="255" t="s">
        <v>4015</v>
      </c>
      <c r="AM951" s="249" t="s">
        <v>4015</v>
      </c>
      <c r="AN951" s="249" t="s">
        <v>4015</v>
      </c>
      <c r="AO951" s="249" t="s">
        <v>4015</v>
      </c>
      <c r="AP951" s="249" t="s">
        <v>4015</v>
      </c>
      <c r="AQ951" s="250" t="s">
        <v>4015</v>
      </c>
      <c r="AR951" s="247" t="s">
        <v>4015</v>
      </c>
      <c r="AS951" s="247" t="s">
        <v>4015</v>
      </c>
      <c r="AT951" s="247" t="s">
        <v>4015</v>
      </c>
      <c r="AU951" s="247" t="s">
        <v>4015</v>
      </c>
      <c r="AV951" s="247" t="s">
        <v>4015</v>
      </c>
      <c r="AW951" s="247" t="s">
        <v>4015</v>
      </c>
      <c r="AX951" s="247" t="s">
        <v>4015</v>
      </c>
      <c r="AY951" s="247" t="s">
        <v>4015</v>
      </c>
      <c r="AZ951" s="251" t="s">
        <v>4015</v>
      </c>
      <c r="BA951" s="246" t="s">
        <v>4015</v>
      </c>
      <c r="BB951" s="247" t="s">
        <v>4015</v>
      </c>
      <c r="BC951" s="245" t="s">
        <v>4015</v>
      </c>
    </row>
    <row r="952" spans="1:55" ht="57.6" hidden="1">
      <c r="A952" s="52" t="str">
        <f t="shared" ca="1" si="65"/>
        <v>Ok</v>
      </c>
      <c r="B952" s="53" t="str">
        <f t="shared" si="66"/>
        <v>Ok</v>
      </c>
      <c r="C952" s="53" t="str">
        <f t="shared" ca="1" si="67"/>
        <v>Ok</v>
      </c>
      <c r="D952" s="54">
        <f t="shared" si="68"/>
        <v>43536</v>
      </c>
      <c r="E952" s="309"/>
      <c r="F952" s="311">
        <v>451</v>
      </c>
      <c r="G952" s="314" t="s">
        <v>1176</v>
      </c>
      <c r="H952" s="321" t="s">
        <v>159</v>
      </c>
      <c r="I952" s="322" t="s">
        <v>396</v>
      </c>
      <c r="J952" s="329" t="s">
        <v>161</v>
      </c>
      <c r="K952" s="6" t="s">
        <v>545</v>
      </c>
      <c r="L952" s="333" t="s">
        <v>1177</v>
      </c>
      <c r="M952" s="339"/>
      <c r="N952" s="239" t="s">
        <v>124</v>
      </c>
      <c r="O952" s="345" t="s">
        <v>102</v>
      </c>
      <c r="P952" s="55" t="s">
        <v>65</v>
      </c>
      <c r="Q952" s="55" t="s">
        <v>1178</v>
      </c>
      <c r="R952" s="358" t="s">
        <v>1179</v>
      </c>
      <c r="S952" s="368">
        <v>43279</v>
      </c>
      <c r="T952" s="56">
        <v>43474</v>
      </c>
      <c r="U952" s="174" t="s">
        <v>66</v>
      </c>
      <c r="V952" s="178" t="s">
        <v>67</v>
      </c>
      <c r="W952" s="180"/>
      <c r="X952" s="146" t="s">
        <v>365</v>
      </c>
      <c r="Y952" s="374"/>
      <c r="Z952" s="374"/>
      <c r="AA952" s="376" t="s">
        <v>1180</v>
      </c>
      <c r="AB952" s="6">
        <v>43286</v>
      </c>
      <c r="AC952" s="6">
        <v>43536</v>
      </c>
      <c r="AD952" s="6" t="s">
        <v>70</v>
      </c>
      <c r="AE952" s="383"/>
      <c r="AF952" s="353"/>
      <c r="AG952" s="353"/>
      <c r="AH952" s="385"/>
      <c r="AI952" s="353"/>
      <c r="AJ952" s="388"/>
      <c r="AK952" s="389"/>
      <c r="AL952" s="391"/>
      <c r="AM952" s="386"/>
      <c r="AN952" s="386"/>
      <c r="AO952" s="386"/>
      <c r="AP952" s="386"/>
      <c r="AQ952" s="395"/>
      <c r="AR952" s="380"/>
      <c r="AS952" s="380"/>
      <c r="AT952" s="380"/>
      <c r="AU952" s="380"/>
      <c r="AV952" s="380"/>
      <c r="AW952" s="380"/>
      <c r="AX952" s="380"/>
      <c r="AY952" s="380"/>
      <c r="AZ952" s="397"/>
      <c r="BA952" s="379"/>
      <c r="BB952" s="380"/>
      <c r="BC952" s="399"/>
    </row>
    <row r="953" spans="1:55" ht="101.25" hidden="1" customHeight="1">
      <c r="A953" s="52" t="str">
        <f t="shared" ca="1" si="65"/>
        <v>Ok</v>
      </c>
      <c r="B953" s="53" t="str">
        <f t="shared" si="66"/>
        <v>Ok</v>
      </c>
      <c r="C953" s="53" t="str">
        <f t="shared" ca="1" si="67"/>
        <v>Ok</v>
      </c>
      <c r="D953" s="54">
        <f t="shared" si="68"/>
        <v>44855</v>
      </c>
      <c r="E953" s="253" t="s">
        <v>4015</v>
      </c>
      <c r="F953" s="258">
        <v>2534</v>
      </c>
      <c r="G953" s="241" t="s">
        <v>4839</v>
      </c>
      <c r="H953" s="266" t="s">
        <v>57</v>
      </c>
      <c r="I953" s="242" t="s">
        <v>58</v>
      </c>
      <c r="J953" s="268" t="s">
        <v>59</v>
      </c>
      <c r="K953" s="67" t="s">
        <v>74</v>
      </c>
      <c r="L953" s="282" t="s">
        <v>4850</v>
      </c>
      <c r="M953" s="281" t="s">
        <v>4015</v>
      </c>
      <c r="N953" s="239" t="s">
        <v>124</v>
      </c>
      <c r="O953" s="243" t="s">
        <v>4846</v>
      </c>
      <c r="P953" s="55" t="s">
        <v>88</v>
      </c>
      <c r="Q953" s="55" t="s">
        <v>4852</v>
      </c>
      <c r="R953" s="90" t="s">
        <v>4851</v>
      </c>
      <c r="S953" s="274">
        <v>44845</v>
      </c>
      <c r="T953" s="56">
        <v>44855</v>
      </c>
      <c r="U953" s="175" t="s">
        <v>66</v>
      </c>
      <c r="V953" s="197" t="s">
        <v>218</v>
      </c>
      <c r="W953" s="181"/>
      <c r="X953" s="147" t="s">
        <v>143</v>
      </c>
      <c r="Y953" s="258"/>
      <c r="Z953" s="258"/>
      <c r="AA953" s="289" t="s">
        <v>4866</v>
      </c>
      <c r="AB953" s="6">
        <v>44845</v>
      </c>
      <c r="AC953" s="6">
        <v>44855</v>
      </c>
      <c r="AD953" s="67" t="s">
        <v>70</v>
      </c>
      <c r="AE953" s="256" t="s">
        <v>4015</v>
      </c>
      <c r="AF953" s="249" t="s">
        <v>4015</v>
      </c>
      <c r="AG953" s="249" t="s">
        <v>4015</v>
      </c>
      <c r="AH953" s="249" t="s">
        <v>4015</v>
      </c>
      <c r="AI953" s="249" t="s">
        <v>4015</v>
      </c>
      <c r="AJ953" s="248" t="s">
        <v>4015</v>
      </c>
      <c r="AK953" s="257" t="s">
        <v>4015</v>
      </c>
      <c r="AL953" s="255" t="s">
        <v>4015</v>
      </c>
      <c r="AM953" s="249" t="s">
        <v>4015</v>
      </c>
      <c r="AN953" s="249" t="s">
        <v>4015</v>
      </c>
      <c r="AO953" s="249" t="s">
        <v>4015</v>
      </c>
      <c r="AP953" s="249" t="s">
        <v>4015</v>
      </c>
      <c r="AQ953" s="250" t="s">
        <v>4015</v>
      </c>
      <c r="AR953" s="247" t="s">
        <v>4015</v>
      </c>
      <c r="AS953" s="247" t="s">
        <v>4015</v>
      </c>
      <c r="AT953" s="247" t="s">
        <v>4015</v>
      </c>
      <c r="AU953" s="247" t="s">
        <v>4015</v>
      </c>
      <c r="AV953" s="247" t="s">
        <v>4015</v>
      </c>
      <c r="AW953" s="247" t="s">
        <v>4015</v>
      </c>
      <c r="AX953" s="247" t="s">
        <v>4015</v>
      </c>
      <c r="AY953" s="247" t="s">
        <v>4015</v>
      </c>
      <c r="AZ953" s="251" t="s">
        <v>4015</v>
      </c>
      <c r="BA953" s="246" t="s">
        <v>4015</v>
      </c>
      <c r="BB953" s="247" t="s">
        <v>4015</v>
      </c>
      <c r="BC953" s="245" t="s">
        <v>4015</v>
      </c>
    </row>
    <row r="954" spans="1:55" ht="101.25" hidden="1" customHeight="1">
      <c r="A954" s="52" t="str">
        <f t="shared" ca="1" si="65"/>
        <v>Ok</v>
      </c>
      <c r="B954" s="53" t="str">
        <f t="shared" si="66"/>
        <v>Ok</v>
      </c>
      <c r="C954" s="53" t="str">
        <f t="shared" ca="1" si="67"/>
        <v>Ok</v>
      </c>
      <c r="D954" s="54">
        <f t="shared" si="68"/>
        <v>44855</v>
      </c>
      <c r="E954" s="253" t="s">
        <v>4015</v>
      </c>
      <c r="F954" s="258">
        <v>2535</v>
      </c>
      <c r="G954" s="241" t="s">
        <v>4840</v>
      </c>
      <c r="H954" s="266" t="s">
        <v>57</v>
      </c>
      <c r="I954" s="242" t="s">
        <v>146</v>
      </c>
      <c r="J954" s="268" t="s">
        <v>59</v>
      </c>
      <c r="K954" s="67" t="s">
        <v>74</v>
      </c>
      <c r="L954" s="282" t="s">
        <v>4855</v>
      </c>
      <c r="M954" s="281" t="s">
        <v>4015</v>
      </c>
      <c r="N954" s="239" t="s">
        <v>124</v>
      </c>
      <c r="O954" s="243" t="s">
        <v>4847</v>
      </c>
      <c r="P954" s="55" t="s">
        <v>88</v>
      </c>
      <c r="Q954" s="55" t="s">
        <v>4854</v>
      </c>
      <c r="R954" s="90" t="s">
        <v>4853</v>
      </c>
      <c r="S954" s="274">
        <v>44845</v>
      </c>
      <c r="T954" s="56">
        <v>44855</v>
      </c>
      <c r="U954" s="175" t="s">
        <v>66</v>
      </c>
      <c r="V954" s="197" t="s">
        <v>218</v>
      </c>
      <c r="W954" s="181"/>
      <c r="X954" s="147" t="s">
        <v>79</v>
      </c>
      <c r="Y954" s="258"/>
      <c r="Z954" s="258"/>
      <c r="AA954" s="289" t="s">
        <v>4872</v>
      </c>
      <c r="AB954" s="6">
        <v>44845</v>
      </c>
      <c r="AC954" s="6">
        <v>44855</v>
      </c>
      <c r="AD954" s="67" t="s">
        <v>70</v>
      </c>
      <c r="AE954" s="256" t="s">
        <v>4015</v>
      </c>
      <c r="AF954" s="249" t="s">
        <v>4015</v>
      </c>
      <c r="AG954" s="249" t="s">
        <v>4015</v>
      </c>
      <c r="AH954" s="249" t="s">
        <v>4015</v>
      </c>
      <c r="AI954" s="249" t="s">
        <v>4015</v>
      </c>
      <c r="AJ954" s="248" t="s">
        <v>4015</v>
      </c>
      <c r="AK954" s="257" t="s">
        <v>4015</v>
      </c>
      <c r="AL954" s="255" t="s">
        <v>4015</v>
      </c>
      <c r="AM954" s="249" t="s">
        <v>4015</v>
      </c>
      <c r="AN954" s="249" t="s">
        <v>4015</v>
      </c>
      <c r="AO954" s="249" t="s">
        <v>4015</v>
      </c>
      <c r="AP954" s="249" t="s">
        <v>4015</v>
      </c>
      <c r="AQ954" s="250" t="s">
        <v>4015</v>
      </c>
      <c r="AR954" s="247" t="s">
        <v>4015</v>
      </c>
      <c r="AS954" s="247" t="s">
        <v>4015</v>
      </c>
      <c r="AT954" s="247" t="s">
        <v>4015</v>
      </c>
      <c r="AU954" s="247" t="s">
        <v>4015</v>
      </c>
      <c r="AV954" s="247" t="s">
        <v>4015</v>
      </c>
      <c r="AW954" s="247" t="s">
        <v>4015</v>
      </c>
      <c r="AX954" s="247" t="s">
        <v>4015</v>
      </c>
      <c r="AY954" s="247" t="s">
        <v>4015</v>
      </c>
      <c r="AZ954" s="251" t="s">
        <v>4015</v>
      </c>
      <c r="BA954" s="246" t="s">
        <v>4015</v>
      </c>
      <c r="BB954" s="247" t="s">
        <v>4015</v>
      </c>
      <c r="BC954" s="245" t="s">
        <v>4015</v>
      </c>
    </row>
    <row r="955" spans="1:55" ht="143.25" hidden="1" customHeight="1">
      <c r="A955" s="52" t="str">
        <f t="shared" ca="1" si="65"/>
        <v>Ok</v>
      </c>
      <c r="B955" s="53" t="str">
        <f t="shared" si="66"/>
        <v>Ok</v>
      </c>
      <c r="C955" s="53" t="str">
        <f t="shared" ca="1" si="67"/>
        <v>Ok</v>
      </c>
      <c r="D955" s="54">
        <f t="shared" si="68"/>
        <v>43536</v>
      </c>
      <c r="E955" s="309"/>
      <c r="F955" s="311">
        <v>757</v>
      </c>
      <c r="G955" s="314" t="s">
        <v>1417</v>
      </c>
      <c r="H955" s="321" t="s">
        <v>57</v>
      </c>
      <c r="I955" s="322" t="s">
        <v>58</v>
      </c>
      <c r="J955" s="329" t="s">
        <v>59</v>
      </c>
      <c r="K955" s="6" t="s">
        <v>188</v>
      </c>
      <c r="L955" s="333" t="s">
        <v>1418</v>
      </c>
      <c r="M955" s="339"/>
      <c r="N955" s="239" t="s">
        <v>124</v>
      </c>
      <c r="O955" s="345" t="s">
        <v>292</v>
      </c>
      <c r="P955" s="55" t="s">
        <v>65</v>
      </c>
      <c r="Q955" s="55" t="s">
        <v>1419</v>
      </c>
      <c r="R955" s="358" t="s">
        <v>1420</v>
      </c>
      <c r="S955" s="368">
        <v>43452</v>
      </c>
      <c r="T955" s="372">
        <v>43453</v>
      </c>
      <c r="U955" s="174" t="s">
        <v>66</v>
      </c>
      <c r="V955" s="178" t="s">
        <v>67</v>
      </c>
      <c r="W955" s="180"/>
      <c r="X955" s="146" t="s">
        <v>143</v>
      </c>
      <c r="Y955" s="374" t="s">
        <v>80</v>
      </c>
      <c r="Z955" s="374"/>
      <c r="AA955" s="376" t="s">
        <v>1421</v>
      </c>
      <c r="AB955" s="6">
        <v>43454</v>
      </c>
      <c r="AC955" s="6">
        <v>43536</v>
      </c>
      <c r="AD955" s="6" t="s">
        <v>70</v>
      </c>
      <c r="AE955" s="383"/>
      <c r="AF955" s="353"/>
      <c r="AG955" s="353"/>
      <c r="AH955" s="385"/>
      <c r="AI955" s="353"/>
      <c r="AJ955" s="388"/>
      <c r="AK955" s="389"/>
      <c r="AL955" s="391"/>
      <c r="AM955" s="386"/>
      <c r="AN955" s="386"/>
      <c r="AO955" s="386"/>
      <c r="AP955" s="386"/>
      <c r="AQ955" s="395"/>
      <c r="AR955" s="380"/>
      <c r="AS955" s="380"/>
      <c r="AT955" s="380"/>
      <c r="AU955" s="380"/>
      <c r="AV955" s="380"/>
      <c r="AW955" s="380"/>
      <c r="AX955" s="380"/>
      <c r="AY955" s="380"/>
      <c r="AZ955" s="397"/>
      <c r="BA955" s="379"/>
      <c r="BB955" s="380"/>
      <c r="BC955" s="399"/>
    </row>
    <row r="956" spans="1:55" ht="101.25" hidden="1" customHeight="1">
      <c r="A956" s="52" t="str">
        <f t="shared" ca="1" si="65"/>
        <v>Ok</v>
      </c>
      <c r="B956" s="53" t="str">
        <f t="shared" si="66"/>
        <v>Ok</v>
      </c>
      <c r="C956" s="53" t="str">
        <f t="shared" ca="1" si="67"/>
        <v>Ok</v>
      </c>
      <c r="D956" s="54">
        <f t="shared" si="68"/>
        <v>44855</v>
      </c>
      <c r="E956" s="253" t="s">
        <v>4015</v>
      </c>
      <c r="F956" s="258">
        <v>2537</v>
      </c>
      <c r="G956" s="241" t="s">
        <v>4842</v>
      </c>
      <c r="H956" s="266" t="s">
        <v>57</v>
      </c>
      <c r="I956" s="242" t="s">
        <v>2437</v>
      </c>
      <c r="J956" s="268" t="s">
        <v>308</v>
      </c>
      <c r="K956" s="67" t="s">
        <v>210</v>
      </c>
      <c r="L956" s="282" t="s">
        <v>4865</v>
      </c>
      <c r="M956" s="281" t="s">
        <v>4015</v>
      </c>
      <c r="N956" s="239" t="s">
        <v>124</v>
      </c>
      <c r="O956" s="243" t="s">
        <v>97</v>
      </c>
      <c r="P956" s="55" t="s">
        <v>97</v>
      </c>
      <c r="Q956" s="243" t="s">
        <v>4845</v>
      </c>
      <c r="R956" s="90" t="s">
        <v>4859</v>
      </c>
      <c r="S956" s="274">
        <v>44846</v>
      </c>
      <c r="T956" s="56">
        <v>44855</v>
      </c>
      <c r="U956" s="175" t="s">
        <v>66</v>
      </c>
      <c r="V956" s="197" t="s">
        <v>218</v>
      </c>
      <c r="W956" s="181"/>
      <c r="X956" s="147" t="s">
        <v>143</v>
      </c>
      <c r="Y956" s="258"/>
      <c r="Z956" s="258"/>
      <c r="AA956" s="289" t="s">
        <v>4867</v>
      </c>
      <c r="AB956" s="6">
        <v>44846</v>
      </c>
      <c r="AC956" s="6">
        <v>44855</v>
      </c>
      <c r="AD956" s="67" t="s">
        <v>70</v>
      </c>
      <c r="AE956" s="256" t="s">
        <v>4015</v>
      </c>
      <c r="AF956" s="249" t="s">
        <v>4015</v>
      </c>
      <c r="AG956" s="249" t="s">
        <v>4015</v>
      </c>
      <c r="AH956" s="249" t="s">
        <v>4015</v>
      </c>
      <c r="AI956" s="249" t="s">
        <v>4015</v>
      </c>
      <c r="AJ956" s="248" t="s">
        <v>4015</v>
      </c>
      <c r="AK956" s="257" t="s">
        <v>4015</v>
      </c>
      <c r="AL956" s="255" t="s">
        <v>4015</v>
      </c>
      <c r="AM956" s="249" t="s">
        <v>4015</v>
      </c>
      <c r="AN956" s="249" t="s">
        <v>4015</v>
      </c>
      <c r="AO956" s="249" t="s">
        <v>4015</v>
      </c>
      <c r="AP956" s="249" t="s">
        <v>4015</v>
      </c>
      <c r="AQ956" s="250" t="s">
        <v>4015</v>
      </c>
      <c r="AR956" s="247" t="s">
        <v>4015</v>
      </c>
      <c r="AS956" s="247" t="s">
        <v>4015</v>
      </c>
      <c r="AT956" s="247" t="s">
        <v>4015</v>
      </c>
      <c r="AU956" s="247" t="s">
        <v>4015</v>
      </c>
      <c r="AV956" s="247" t="s">
        <v>4015</v>
      </c>
      <c r="AW956" s="247" t="s">
        <v>4015</v>
      </c>
      <c r="AX956" s="247" t="s">
        <v>4015</v>
      </c>
      <c r="AY956" s="247" t="s">
        <v>4015</v>
      </c>
      <c r="AZ956" s="251" t="s">
        <v>4015</v>
      </c>
      <c r="BA956" s="246" t="s">
        <v>4015</v>
      </c>
      <c r="BB956" s="247" t="s">
        <v>4015</v>
      </c>
      <c r="BC956" s="245" t="s">
        <v>4015</v>
      </c>
    </row>
    <row r="957" spans="1:55" ht="101.25" hidden="1" customHeight="1">
      <c r="A957" s="52" t="str">
        <f t="shared" ca="1" si="65"/>
        <v>Ok</v>
      </c>
      <c r="B957" s="53" t="str">
        <f t="shared" si="66"/>
        <v>Ok</v>
      </c>
      <c r="C957" s="53" t="str">
        <f t="shared" ca="1" si="67"/>
        <v>Ok</v>
      </c>
      <c r="D957" s="54">
        <f t="shared" si="68"/>
        <v>44855</v>
      </c>
      <c r="E957" s="253" t="s">
        <v>4015</v>
      </c>
      <c r="F957" s="258">
        <v>2540</v>
      </c>
      <c r="G957" s="241" t="s">
        <v>4843</v>
      </c>
      <c r="H957" s="266" t="s">
        <v>57</v>
      </c>
      <c r="I957" s="242" t="s">
        <v>83</v>
      </c>
      <c r="J957" s="268" t="s">
        <v>84</v>
      </c>
      <c r="K957" s="67" t="s">
        <v>545</v>
      </c>
      <c r="L957" s="296" t="s">
        <v>4868</v>
      </c>
      <c r="M957" s="281" t="s">
        <v>4015</v>
      </c>
      <c r="N957" s="239" t="s">
        <v>124</v>
      </c>
      <c r="O957" s="243" t="s">
        <v>4848</v>
      </c>
      <c r="P957" s="55" t="s">
        <v>165</v>
      </c>
      <c r="Q957" s="55" t="s">
        <v>4863</v>
      </c>
      <c r="R957" s="90" t="s">
        <v>4862</v>
      </c>
      <c r="S957" s="274">
        <v>44847</v>
      </c>
      <c r="T957" s="56">
        <v>44855</v>
      </c>
      <c r="U957" s="175" t="s">
        <v>66</v>
      </c>
      <c r="V957" s="197" t="s">
        <v>218</v>
      </c>
      <c r="W957" s="181"/>
      <c r="X957" s="147" t="s">
        <v>1056</v>
      </c>
      <c r="Y957" s="258"/>
      <c r="Z957" s="258"/>
      <c r="AA957" s="297" t="s">
        <v>4869</v>
      </c>
      <c r="AB957" s="6">
        <v>44847</v>
      </c>
      <c r="AC957" s="6">
        <v>44855</v>
      </c>
      <c r="AD957" s="67" t="s">
        <v>70</v>
      </c>
      <c r="AE957" s="256" t="s">
        <v>4015</v>
      </c>
      <c r="AF957" s="249" t="s">
        <v>4015</v>
      </c>
      <c r="AG957" s="249" t="s">
        <v>4015</v>
      </c>
      <c r="AH957" s="249" t="s">
        <v>4015</v>
      </c>
      <c r="AI957" s="249" t="s">
        <v>4015</v>
      </c>
      <c r="AJ957" s="248" t="s">
        <v>4015</v>
      </c>
      <c r="AK957" s="257" t="s">
        <v>4015</v>
      </c>
      <c r="AL957" s="255" t="s">
        <v>4015</v>
      </c>
      <c r="AM957" s="249" t="s">
        <v>4015</v>
      </c>
      <c r="AN957" s="249" t="s">
        <v>4015</v>
      </c>
      <c r="AO957" s="249" t="s">
        <v>4015</v>
      </c>
      <c r="AP957" s="249" t="s">
        <v>4015</v>
      </c>
      <c r="AQ957" s="250" t="s">
        <v>4015</v>
      </c>
      <c r="AR957" s="247" t="s">
        <v>4015</v>
      </c>
      <c r="AS957" s="247" t="s">
        <v>4015</v>
      </c>
      <c r="AT957" s="247" t="s">
        <v>4015</v>
      </c>
      <c r="AU957" s="247" t="s">
        <v>4015</v>
      </c>
      <c r="AV957" s="247" t="s">
        <v>4015</v>
      </c>
      <c r="AW957" s="247" t="s">
        <v>4015</v>
      </c>
      <c r="AX957" s="247" t="s">
        <v>4015</v>
      </c>
      <c r="AY957" s="247" t="s">
        <v>4015</v>
      </c>
      <c r="AZ957" s="251" t="s">
        <v>4015</v>
      </c>
      <c r="BA957" s="246" t="s">
        <v>4015</v>
      </c>
      <c r="BB957" s="247" t="s">
        <v>4015</v>
      </c>
      <c r="BC957" s="245" t="s">
        <v>4015</v>
      </c>
    </row>
    <row r="958" spans="1:55" ht="101.25" hidden="1" customHeight="1">
      <c r="A958" s="52" t="str">
        <f t="shared" ca="1" si="65"/>
        <v>Ok</v>
      </c>
      <c r="B958" s="53" t="str">
        <f t="shared" si="66"/>
        <v>Ok</v>
      </c>
      <c r="C958" s="53" t="str">
        <f t="shared" ca="1" si="67"/>
        <v>Ok</v>
      </c>
      <c r="D958" s="54">
        <f t="shared" si="68"/>
        <v>43536</v>
      </c>
      <c r="E958" s="309"/>
      <c r="F958" s="311">
        <v>771</v>
      </c>
      <c r="G958" s="314" t="s">
        <v>1441</v>
      </c>
      <c r="H958" s="321" t="s">
        <v>57</v>
      </c>
      <c r="I958" s="322" t="s">
        <v>1442</v>
      </c>
      <c r="J958" s="329" t="s">
        <v>73</v>
      </c>
      <c r="K958" s="6" t="s">
        <v>210</v>
      </c>
      <c r="L958" s="333" t="s">
        <v>1443</v>
      </c>
      <c r="M958" s="339"/>
      <c r="N958" s="239" t="s">
        <v>63</v>
      </c>
      <c r="O958" s="345" t="s">
        <v>1444</v>
      </c>
      <c r="P958" s="55" t="s">
        <v>88</v>
      </c>
      <c r="Q958" s="55" t="s">
        <v>1445</v>
      </c>
      <c r="R958" s="358" t="s">
        <v>1446</v>
      </c>
      <c r="S958" s="368">
        <v>43472</v>
      </c>
      <c r="T958" s="56">
        <v>43488</v>
      </c>
      <c r="U958" s="174" t="s">
        <v>66</v>
      </c>
      <c r="V958" s="178" t="s">
        <v>67</v>
      </c>
      <c r="W958" s="180"/>
      <c r="X958" s="146" t="s">
        <v>168</v>
      </c>
      <c r="Y958" s="374" t="s">
        <v>80</v>
      </c>
      <c r="Z958" s="374"/>
      <c r="AA958" s="376" t="s">
        <v>1447</v>
      </c>
      <c r="AB958" s="6">
        <v>43475</v>
      </c>
      <c r="AC958" s="6">
        <v>43536</v>
      </c>
      <c r="AD958" s="6" t="s">
        <v>70</v>
      </c>
      <c r="AE958" s="383"/>
      <c r="AF958" s="353"/>
      <c r="AG958" s="353"/>
      <c r="AH958" s="385"/>
      <c r="AI958" s="353"/>
      <c r="AJ958" s="388"/>
      <c r="AK958" s="389"/>
      <c r="AL958" s="391"/>
      <c r="AM958" s="386"/>
      <c r="AN958" s="386"/>
      <c r="AO958" s="386"/>
      <c r="AP958" s="386"/>
      <c r="AQ958" s="395"/>
      <c r="AR958" s="380"/>
      <c r="AS958" s="380"/>
      <c r="AT958" s="380"/>
      <c r="AU958" s="380"/>
      <c r="AV958" s="380"/>
      <c r="AW958" s="380"/>
      <c r="AX958" s="380"/>
      <c r="AY958" s="380"/>
      <c r="AZ958" s="397"/>
      <c r="BA958" s="379"/>
      <c r="BB958" s="380"/>
      <c r="BC958" s="399"/>
    </row>
    <row r="959" spans="1:55" ht="111" hidden="1" customHeight="1">
      <c r="A959" s="52" t="str">
        <f t="shared" ca="1" si="65"/>
        <v>Ok</v>
      </c>
      <c r="B959" s="53" t="str">
        <f t="shared" si="66"/>
        <v>Ok</v>
      </c>
      <c r="C959" s="53" t="str">
        <f t="shared" ca="1" si="67"/>
        <v>Ok</v>
      </c>
      <c r="D959" s="54">
        <f t="shared" si="68"/>
        <v>45482</v>
      </c>
      <c r="E959" s="253" t="s">
        <v>4015</v>
      </c>
      <c r="F959" s="258">
        <v>2543</v>
      </c>
      <c r="G959" s="241" t="s">
        <v>4875</v>
      </c>
      <c r="H959" s="266" t="s">
        <v>57</v>
      </c>
      <c r="I959" s="242" t="s">
        <v>83</v>
      </c>
      <c r="J959" s="268" t="s">
        <v>84</v>
      </c>
      <c r="K959" s="67" t="s">
        <v>74</v>
      </c>
      <c r="L959" s="282" t="s">
        <v>4886</v>
      </c>
      <c r="M959" s="281" t="s">
        <v>4015</v>
      </c>
      <c r="N959" s="239" t="s">
        <v>124</v>
      </c>
      <c r="O959" s="243" t="s">
        <v>97</v>
      </c>
      <c r="P959" s="55" t="s">
        <v>97</v>
      </c>
      <c r="Q959" s="55" t="s">
        <v>4882</v>
      </c>
      <c r="R959" s="90" t="s">
        <v>4885</v>
      </c>
      <c r="S959" s="274">
        <v>44855</v>
      </c>
      <c r="T959" s="56">
        <v>45482</v>
      </c>
      <c r="U959" s="174" t="s">
        <v>66</v>
      </c>
      <c r="V959" s="197" t="s">
        <v>218</v>
      </c>
      <c r="W959" s="181"/>
      <c r="X959" s="147" t="s">
        <v>143</v>
      </c>
      <c r="Y959" s="258"/>
      <c r="Z959" s="258" t="s">
        <v>80</v>
      </c>
      <c r="AA959" s="289" t="s">
        <v>7345</v>
      </c>
      <c r="AB959" s="6">
        <v>44855</v>
      </c>
      <c r="AC959" s="67">
        <v>45482</v>
      </c>
      <c r="AD959" s="67" t="s">
        <v>70</v>
      </c>
      <c r="AE959" s="256" t="s">
        <v>4015</v>
      </c>
      <c r="AF959" s="249" t="s">
        <v>4015</v>
      </c>
      <c r="AG959" s="249" t="s">
        <v>4015</v>
      </c>
      <c r="AH959" s="249" t="s">
        <v>4015</v>
      </c>
      <c r="AI959" s="249" t="s">
        <v>4015</v>
      </c>
      <c r="AJ959" s="248" t="s">
        <v>4015</v>
      </c>
      <c r="AK959" s="257" t="s">
        <v>4015</v>
      </c>
      <c r="AL959" s="255" t="s">
        <v>4015</v>
      </c>
      <c r="AM959" s="249" t="s">
        <v>4015</v>
      </c>
      <c r="AN959" s="249" t="s">
        <v>4015</v>
      </c>
      <c r="AO959" s="249" t="s">
        <v>4015</v>
      </c>
      <c r="AP959" s="249" t="s">
        <v>4015</v>
      </c>
      <c r="AQ959" s="250" t="s">
        <v>4015</v>
      </c>
      <c r="AR959" s="247" t="s">
        <v>4015</v>
      </c>
      <c r="AS959" s="247" t="s">
        <v>4015</v>
      </c>
      <c r="AT959" s="247" t="s">
        <v>4015</v>
      </c>
      <c r="AU959" s="247" t="s">
        <v>4015</v>
      </c>
      <c r="AV959" s="247" t="s">
        <v>4015</v>
      </c>
      <c r="AW959" s="247" t="s">
        <v>4015</v>
      </c>
      <c r="AX959" s="247" t="s">
        <v>4015</v>
      </c>
      <c r="AY959" s="247" t="s">
        <v>4015</v>
      </c>
      <c r="AZ959" s="251" t="s">
        <v>4015</v>
      </c>
      <c r="BA959" s="246" t="s">
        <v>4015</v>
      </c>
      <c r="BB959" s="247" t="s">
        <v>4015</v>
      </c>
      <c r="BC959" s="245" t="s">
        <v>4015</v>
      </c>
    </row>
    <row r="960" spans="1:55" ht="187.95" hidden="1" customHeight="1">
      <c r="A960" s="52" t="str">
        <f t="shared" ca="1" si="65"/>
        <v>Ok</v>
      </c>
      <c r="B960" s="53" t="str">
        <f t="shared" si="66"/>
        <v>Ok</v>
      </c>
      <c r="C960" s="53" t="str">
        <f t="shared" ca="1" si="67"/>
        <v>Ok</v>
      </c>
      <c r="D960" s="54">
        <f t="shared" si="68"/>
        <v>44893</v>
      </c>
      <c r="E960" s="253" t="s">
        <v>4015</v>
      </c>
      <c r="F960" s="258">
        <v>2544</v>
      </c>
      <c r="G960" s="241" t="s">
        <v>4876</v>
      </c>
      <c r="H960" s="266" t="s">
        <v>57</v>
      </c>
      <c r="I960" s="242" t="s">
        <v>58</v>
      </c>
      <c r="J960" s="268" t="s">
        <v>59</v>
      </c>
      <c r="K960" s="67" t="s">
        <v>74</v>
      </c>
      <c r="L960" s="295" t="s">
        <v>4888</v>
      </c>
      <c r="M960" s="281" t="s">
        <v>4015</v>
      </c>
      <c r="N960" s="239" t="s">
        <v>124</v>
      </c>
      <c r="O960" s="243" t="s">
        <v>97</v>
      </c>
      <c r="P960" s="55" t="s">
        <v>97</v>
      </c>
      <c r="Q960" s="55" t="s">
        <v>4883</v>
      </c>
      <c r="R960" s="90" t="s">
        <v>4887</v>
      </c>
      <c r="S960" s="274">
        <v>44855</v>
      </c>
      <c r="T960" s="56">
        <v>44893</v>
      </c>
      <c r="U960" s="174" t="s">
        <v>66</v>
      </c>
      <c r="V960" s="197" t="s">
        <v>218</v>
      </c>
      <c r="W960" s="181"/>
      <c r="X960" s="147" t="s">
        <v>1056</v>
      </c>
      <c r="Y960" s="258"/>
      <c r="Z960" s="258"/>
      <c r="AA960" s="289" t="s">
        <v>5037</v>
      </c>
      <c r="AB960" s="6">
        <v>44855</v>
      </c>
      <c r="AC960" s="6">
        <v>44893</v>
      </c>
      <c r="AD960" s="67" t="s">
        <v>70</v>
      </c>
      <c r="AE960" s="256" t="s">
        <v>4015</v>
      </c>
      <c r="AF960" s="249" t="s">
        <v>4015</v>
      </c>
      <c r="AG960" s="249" t="s">
        <v>4015</v>
      </c>
      <c r="AH960" s="249" t="s">
        <v>4015</v>
      </c>
      <c r="AI960" s="249" t="s">
        <v>4015</v>
      </c>
      <c r="AJ960" s="248" t="s">
        <v>4015</v>
      </c>
      <c r="AK960" s="257" t="s">
        <v>4015</v>
      </c>
      <c r="AL960" s="255" t="s">
        <v>4015</v>
      </c>
      <c r="AM960" s="249" t="s">
        <v>4015</v>
      </c>
      <c r="AN960" s="249" t="s">
        <v>4015</v>
      </c>
      <c r="AO960" s="249" t="s">
        <v>4015</v>
      </c>
      <c r="AP960" s="249" t="s">
        <v>4015</v>
      </c>
      <c r="AQ960" s="250" t="s">
        <v>4015</v>
      </c>
      <c r="AR960" s="247" t="s">
        <v>4015</v>
      </c>
      <c r="AS960" s="247" t="s">
        <v>4015</v>
      </c>
      <c r="AT960" s="247" t="s">
        <v>4015</v>
      </c>
      <c r="AU960" s="247" t="s">
        <v>4015</v>
      </c>
      <c r="AV960" s="247" t="s">
        <v>4015</v>
      </c>
      <c r="AW960" s="247" t="s">
        <v>4015</v>
      </c>
      <c r="AX960" s="247" t="s">
        <v>4015</v>
      </c>
      <c r="AY960" s="247" t="s">
        <v>4015</v>
      </c>
      <c r="AZ960" s="251" t="s">
        <v>4015</v>
      </c>
      <c r="BA960" s="246" t="s">
        <v>4015</v>
      </c>
      <c r="BB960" s="247" t="s">
        <v>4015</v>
      </c>
      <c r="BC960" s="245" t="s">
        <v>4015</v>
      </c>
    </row>
    <row r="961" spans="1:55" ht="101.25" hidden="1" customHeight="1">
      <c r="A961" s="52" t="str">
        <f t="shared" ca="1" si="65"/>
        <v>Ok</v>
      </c>
      <c r="B961" s="53" t="str">
        <f t="shared" si="66"/>
        <v>Ok</v>
      </c>
      <c r="C961" s="53" t="str">
        <f t="shared" ca="1" si="67"/>
        <v>Ok</v>
      </c>
      <c r="D961" s="54">
        <f t="shared" si="68"/>
        <v>45394</v>
      </c>
      <c r="E961" s="253" t="s">
        <v>4015</v>
      </c>
      <c r="F961" s="258">
        <v>2545</v>
      </c>
      <c r="G961" s="241" t="s">
        <v>4877</v>
      </c>
      <c r="H961" s="266" t="s">
        <v>57</v>
      </c>
      <c r="I961" s="242" t="s">
        <v>388</v>
      </c>
      <c r="J961" s="268" t="s">
        <v>233</v>
      </c>
      <c r="K961" s="67" t="s">
        <v>105</v>
      </c>
      <c r="L961" s="295" t="s">
        <v>4889</v>
      </c>
      <c r="M961" s="281" t="s">
        <v>4015</v>
      </c>
      <c r="N961" s="239" t="s">
        <v>124</v>
      </c>
      <c r="O961" s="243" t="s">
        <v>4884</v>
      </c>
      <c r="P961" s="55" t="s">
        <v>88</v>
      </c>
      <c r="Q961" s="55" t="s">
        <v>6704</v>
      </c>
      <c r="R961" s="90" t="s">
        <v>6703</v>
      </c>
      <c r="S961" s="274">
        <v>44856</v>
      </c>
      <c r="T961" s="56">
        <v>45394</v>
      </c>
      <c r="U961" s="175" t="s">
        <v>66</v>
      </c>
      <c r="V961" s="197" t="s">
        <v>218</v>
      </c>
      <c r="W961" s="181"/>
      <c r="X961" s="147" t="s">
        <v>168</v>
      </c>
      <c r="Y961" s="258"/>
      <c r="Z961" s="258"/>
      <c r="AA961" s="289" t="s">
        <v>6764</v>
      </c>
      <c r="AB961" s="6">
        <v>44856</v>
      </c>
      <c r="AC961" s="67">
        <v>45394</v>
      </c>
      <c r="AD961" s="283" t="s">
        <v>70</v>
      </c>
      <c r="AE961" s="256" t="s">
        <v>4015</v>
      </c>
      <c r="AF961" s="249" t="s">
        <v>4015</v>
      </c>
      <c r="AG961" s="249" t="s">
        <v>4015</v>
      </c>
      <c r="AH961" s="249" t="s">
        <v>4015</v>
      </c>
      <c r="AI961" s="249" t="s">
        <v>4015</v>
      </c>
      <c r="AJ961" s="248" t="s">
        <v>4015</v>
      </c>
      <c r="AK961" s="257" t="s">
        <v>4015</v>
      </c>
      <c r="AL961" s="255" t="s">
        <v>4015</v>
      </c>
      <c r="AM961" s="249" t="s">
        <v>4015</v>
      </c>
      <c r="AN961" s="249" t="s">
        <v>4015</v>
      </c>
      <c r="AO961" s="249" t="s">
        <v>4015</v>
      </c>
      <c r="AP961" s="249" t="s">
        <v>4015</v>
      </c>
      <c r="AQ961" s="250" t="s">
        <v>4015</v>
      </c>
      <c r="AR961" s="247" t="s">
        <v>4015</v>
      </c>
      <c r="AS961" s="247" t="s">
        <v>4015</v>
      </c>
      <c r="AT961" s="247" t="s">
        <v>4015</v>
      </c>
      <c r="AU961" s="247" t="s">
        <v>4015</v>
      </c>
      <c r="AV961" s="247" t="s">
        <v>4015</v>
      </c>
      <c r="AW961" s="247" t="s">
        <v>4015</v>
      </c>
      <c r="AX961" s="247" t="s">
        <v>4015</v>
      </c>
      <c r="AY961" s="247" t="s">
        <v>4015</v>
      </c>
      <c r="AZ961" s="251" t="s">
        <v>4015</v>
      </c>
      <c r="BA961" s="246" t="s">
        <v>4015</v>
      </c>
      <c r="BB961" s="247" t="s">
        <v>4015</v>
      </c>
      <c r="BC961" s="245" t="s">
        <v>4015</v>
      </c>
    </row>
    <row r="962" spans="1:55" ht="115.2" hidden="1">
      <c r="A962" s="52" t="str">
        <f t="shared" ca="1" si="65"/>
        <v>Ok</v>
      </c>
      <c r="B962" s="53" t="str">
        <f t="shared" si="66"/>
        <v>Ok</v>
      </c>
      <c r="C962" s="53" t="str">
        <f t="shared" ca="1" si="67"/>
        <v>Ok</v>
      </c>
      <c r="D962" s="54">
        <f t="shared" si="68"/>
        <v>45551</v>
      </c>
      <c r="E962" s="309"/>
      <c r="F962" s="311">
        <v>810</v>
      </c>
      <c r="G962" s="314" t="s">
        <v>1522</v>
      </c>
      <c r="H962" s="321" t="s">
        <v>159</v>
      </c>
      <c r="I962" s="322" t="s">
        <v>1523</v>
      </c>
      <c r="J962" s="329" t="s">
        <v>645</v>
      </c>
      <c r="K962" s="6" t="s">
        <v>74</v>
      </c>
      <c r="L962" s="333" t="s">
        <v>7368</v>
      </c>
      <c r="M962" s="339"/>
      <c r="N962" s="239" t="s">
        <v>63</v>
      </c>
      <c r="O962" s="345" t="s">
        <v>1524</v>
      </c>
      <c r="P962" s="55" t="s">
        <v>88</v>
      </c>
      <c r="Q962" s="55" t="s">
        <v>7667</v>
      </c>
      <c r="R962" s="358" t="s">
        <v>7666</v>
      </c>
      <c r="S962" s="368">
        <v>43503</v>
      </c>
      <c r="T962" s="69">
        <v>45551</v>
      </c>
      <c r="U962" s="175" t="s">
        <v>66</v>
      </c>
      <c r="V962" s="178" t="s">
        <v>218</v>
      </c>
      <c r="W962" s="180"/>
      <c r="X962" s="146" t="s">
        <v>79</v>
      </c>
      <c r="Y962" s="374"/>
      <c r="Z962" s="374"/>
      <c r="AA962" s="376" t="s">
        <v>7659</v>
      </c>
      <c r="AB962" s="6">
        <v>43510</v>
      </c>
      <c r="AC962" s="67">
        <v>45551</v>
      </c>
      <c r="AD962" s="67" t="s">
        <v>70</v>
      </c>
      <c r="AE962" s="383"/>
      <c r="AF962" s="353"/>
      <c r="AG962" s="353"/>
      <c r="AH962" s="385"/>
      <c r="AI962" s="353"/>
      <c r="AJ962" s="388"/>
      <c r="AK962" s="389"/>
      <c r="AL962" s="391"/>
      <c r="AM962" s="386"/>
      <c r="AN962" s="386"/>
      <c r="AO962" s="386"/>
      <c r="AP962" s="386"/>
      <c r="AQ962" s="395"/>
      <c r="AR962" s="380"/>
      <c r="AS962" s="380"/>
      <c r="AT962" s="380"/>
      <c r="AU962" s="380"/>
      <c r="AV962" s="380"/>
      <c r="AW962" s="380"/>
      <c r="AX962" s="380"/>
      <c r="AY962" s="380"/>
      <c r="AZ962" s="397"/>
      <c r="BA962" s="379"/>
      <c r="BB962" s="380"/>
      <c r="BC962" s="399"/>
    </row>
    <row r="963" spans="1:55" ht="28.8" hidden="1">
      <c r="A963" s="52" t="str">
        <f t="shared" ca="1" si="65"/>
        <v>Ok</v>
      </c>
      <c r="B963" s="53" t="str">
        <f t="shared" si="66"/>
        <v>Ok</v>
      </c>
      <c r="C963" s="53" t="str">
        <f t="shared" ca="1" si="67"/>
        <v>Ok</v>
      </c>
      <c r="D963" s="54">
        <f t="shared" si="68"/>
        <v>43529</v>
      </c>
      <c r="E963" s="309"/>
      <c r="F963" s="311">
        <v>770</v>
      </c>
      <c r="G963" s="314" t="s">
        <v>1437</v>
      </c>
      <c r="H963" s="321" t="s">
        <v>57</v>
      </c>
      <c r="I963" s="322" t="s">
        <v>267</v>
      </c>
      <c r="J963" s="329" t="s">
        <v>122</v>
      </c>
      <c r="K963" s="6" t="s">
        <v>74</v>
      </c>
      <c r="L963" s="333" t="s">
        <v>1438</v>
      </c>
      <c r="M963" s="339"/>
      <c r="N963" s="239" t="s">
        <v>124</v>
      </c>
      <c r="O963" s="345" t="s">
        <v>102</v>
      </c>
      <c r="P963" s="55" t="s">
        <v>65</v>
      </c>
      <c r="Q963" s="55" t="s">
        <v>1439</v>
      </c>
      <c r="R963" s="358" t="s">
        <v>1440</v>
      </c>
      <c r="S963" s="368">
        <v>43472</v>
      </c>
      <c r="T963" s="56">
        <v>43521</v>
      </c>
      <c r="U963" s="174" t="s">
        <v>66</v>
      </c>
      <c r="V963" s="178" t="s">
        <v>67</v>
      </c>
      <c r="W963" s="180"/>
      <c r="X963" s="146" t="s">
        <v>143</v>
      </c>
      <c r="Y963" s="374"/>
      <c r="Z963" s="374"/>
      <c r="AA963" s="376"/>
      <c r="AB963" s="6">
        <v>43475</v>
      </c>
      <c r="AC963" s="6">
        <v>43529</v>
      </c>
      <c r="AD963" s="6" t="s">
        <v>70</v>
      </c>
      <c r="AE963" s="383"/>
      <c r="AF963" s="353"/>
      <c r="AG963" s="353"/>
      <c r="AH963" s="385"/>
      <c r="AI963" s="353"/>
      <c r="AJ963" s="388"/>
      <c r="AK963" s="389"/>
      <c r="AL963" s="391"/>
      <c r="AM963" s="386"/>
      <c r="AN963" s="386"/>
      <c r="AO963" s="386"/>
      <c r="AP963" s="386"/>
      <c r="AQ963" s="395"/>
      <c r="AR963" s="380"/>
      <c r="AS963" s="380"/>
      <c r="AT963" s="380"/>
      <c r="AU963" s="380"/>
      <c r="AV963" s="380"/>
      <c r="AW963" s="380"/>
      <c r="AX963" s="380"/>
      <c r="AY963" s="380"/>
      <c r="AZ963" s="397"/>
      <c r="BA963" s="379"/>
      <c r="BB963" s="380"/>
      <c r="BC963" s="399"/>
    </row>
    <row r="964" spans="1:55" ht="144" hidden="1">
      <c r="A964" s="52" t="str">
        <f t="shared" ca="1" si="65"/>
        <v>Ok</v>
      </c>
      <c r="B964" s="53" t="str">
        <f t="shared" si="66"/>
        <v>Ok</v>
      </c>
      <c r="C964" s="53" t="str">
        <f t="shared" ca="1" si="67"/>
        <v>Ok</v>
      </c>
      <c r="D964" s="54">
        <f t="shared" si="68"/>
        <v>44874</v>
      </c>
      <c r="E964" s="253" t="s">
        <v>4015</v>
      </c>
      <c r="F964" s="258">
        <v>1031</v>
      </c>
      <c r="G964" s="241" t="s">
        <v>4903</v>
      </c>
      <c r="H964" s="266" t="s">
        <v>57</v>
      </c>
      <c r="I964" s="242" t="s">
        <v>58</v>
      </c>
      <c r="J964" s="268" t="s">
        <v>59</v>
      </c>
      <c r="K964" s="67" t="s">
        <v>261</v>
      </c>
      <c r="L964" s="282" t="s">
        <v>4911</v>
      </c>
      <c r="M964" s="281" t="s">
        <v>4015</v>
      </c>
      <c r="N964" s="239" t="s">
        <v>124</v>
      </c>
      <c r="O964" s="55" t="s">
        <v>97</v>
      </c>
      <c r="P964" s="243" t="s">
        <v>97</v>
      </c>
      <c r="Q964" s="243" t="s">
        <v>4907</v>
      </c>
      <c r="R964" s="90" t="s">
        <v>4910</v>
      </c>
      <c r="S964" s="274">
        <v>43615</v>
      </c>
      <c r="T964" s="56">
        <v>44874</v>
      </c>
      <c r="U964" s="175" t="s">
        <v>66</v>
      </c>
      <c r="V964" s="197" t="s">
        <v>218</v>
      </c>
      <c r="W964" s="181"/>
      <c r="X964" s="147" t="s">
        <v>168</v>
      </c>
      <c r="Y964" s="258"/>
      <c r="Z964" s="258"/>
      <c r="AA964" s="289" t="s">
        <v>4917</v>
      </c>
      <c r="AB964" s="6">
        <v>43615</v>
      </c>
      <c r="AC964" s="6">
        <v>44874</v>
      </c>
      <c r="AD964" s="67" t="s">
        <v>70</v>
      </c>
      <c r="AE964" s="256" t="s">
        <v>4015</v>
      </c>
      <c r="AF964" s="249" t="s">
        <v>4015</v>
      </c>
      <c r="AG964" s="249" t="s">
        <v>4015</v>
      </c>
      <c r="AH964" s="249" t="s">
        <v>4015</v>
      </c>
      <c r="AI964" s="249" t="s">
        <v>4015</v>
      </c>
      <c r="AJ964" s="248" t="s">
        <v>4015</v>
      </c>
      <c r="AK964" s="257" t="s">
        <v>4015</v>
      </c>
      <c r="AL964" s="255" t="s">
        <v>4015</v>
      </c>
      <c r="AM964" s="249" t="s">
        <v>4015</v>
      </c>
      <c r="AN964" s="249" t="s">
        <v>4015</v>
      </c>
      <c r="AO964" s="249" t="s">
        <v>4015</v>
      </c>
      <c r="AP964" s="249" t="s">
        <v>4015</v>
      </c>
      <c r="AQ964" s="250" t="s">
        <v>4015</v>
      </c>
      <c r="AR964" s="247" t="s">
        <v>4015</v>
      </c>
      <c r="AS964" s="247" t="s">
        <v>4015</v>
      </c>
      <c r="AT964" s="247" t="s">
        <v>4015</v>
      </c>
      <c r="AU964" s="247" t="s">
        <v>4015</v>
      </c>
      <c r="AV964" s="247" t="s">
        <v>4015</v>
      </c>
      <c r="AW964" s="247" t="s">
        <v>4015</v>
      </c>
      <c r="AX964" s="247" t="s">
        <v>4015</v>
      </c>
      <c r="AY964" s="247" t="s">
        <v>4015</v>
      </c>
      <c r="AZ964" s="251" t="s">
        <v>4015</v>
      </c>
      <c r="BA964" s="246" t="s">
        <v>4015</v>
      </c>
      <c r="BB964" s="247" t="s">
        <v>4015</v>
      </c>
      <c r="BC964" s="245" t="s">
        <v>4015</v>
      </c>
    </row>
    <row r="965" spans="1:55" ht="57.6" hidden="1">
      <c r="A965" s="52" t="str">
        <f t="shared" ca="1" si="65"/>
        <v>Ok</v>
      </c>
      <c r="B965" s="53" t="str">
        <f t="shared" si="66"/>
        <v>Ok</v>
      </c>
      <c r="C965" s="53" t="str">
        <f t="shared" ca="1" si="67"/>
        <v>Ok</v>
      </c>
      <c r="D965" s="54">
        <f t="shared" si="68"/>
        <v>44874</v>
      </c>
      <c r="E965" s="253" t="s">
        <v>4015</v>
      </c>
      <c r="F965" s="258">
        <v>2550</v>
      </c>
      <c r="G965" s="241" t="s">
        <v>4904</v>
      </c>
      <c r="H965" s="266" t="s">
        <v>57</v>
      </c>
      <c r="I965" s="242" t="s">
        <v>785</v>
      </c>
      <c r="J965" s="268" t="s">
        <v>308</v>
      </c>
      <c r="K965" s="67" t="s">
        <v>545</v>
      </c>
      <c r="L965" s="282" t="s">
        <v>4923</v>
      </c>
      <c r="M965" s="281" t="s">
        <v>4015</v>
      </c>
      <c r="N965" s="239" t="s">
        <v>124</v>
      </c>
      <c r="O965" s="243" t="s">
        <v>5249</v>
      </c>
      <c r="P965" s="55" t="s">
        <v>88</v>
      </c>
      <c r="Q965" s="243" t="s">
        <v>5248</v>
      </c>
      <c r="R965" s="90" t="s">
        <v>4912</v>
      </c>
      <c r="S965" s="274">
        <v>44861</v>
      </c>
      <c r="T965" s="56">
        <v>44874</v>
      </c>
      <c r="U965" s="175" t="s">
        <v>66</v>
      </c>
      <c r="V965" s="197" t="s">
        <v>218</v>
      </c>
      <c r="W965" s="181"/>
      <c r="X965" s="147" t="s">
        <v>143</v>
      </c>
      <c r="Y965" s="258"/>
      <c r="Z965" s="258"/>
      <c r="AA965" s="289" t="s">
        <v>4918</v>
      </c>
      <c r="AB965" s="6">
        <v>44861</v>
      </c>
      <c r="AC965" s="6">
        <v>44874</v>
      </c>
      <c r="AD965" s="67" t="s">
        <v>70</v>
      </c>
      <c r="AE965" s="256" t="s">
        <v>4015</v>
      </c>
      <c r="AF965" s="249" t="s">
        <v>4015</v>
      </c>
      <c r="AG965" s="249" t="s">
        <v>4015</v>
      </c>
      <c r="AH965" s="249" t="s">
        <v>4015</v>
      </c>
      <c r="AI965" s="249" t="s">
        <v>4015</v>
      </c>
      <c r="AJ965" s="248" t="s">
        <v>4015</v>
      </c>
      <c r="AK965" s="257" t="s">
        <v>4015</v>
      </c>
      <c r="AL965" s="255" t="s">
        <v>4015</v>
      </c>
      <c r="AM965" s="249" t="s">
        <v>4015</v>
      </c>
      <c r="AN965" s="249" t="s">
        <v>4015</v>
      </c>
      <c r="AO965" s="249" t="s">
        <v>4015</v>
      </c>
      <c r="AP965" s="249" t="s">
        <v>4015</v>
      </c>
      <c r="AQ965" s="250" t="s">
        <v>4015</v>
      </c>
      <c r="AR965" s="247" t="s">
        <v>4015</v>
      </c>
      <c r="AS965" s="247" t="s">
        <v>4015</v>
      </c>
      <c r="AT965" s="247" t="s">
        <v>4015</v>
      </c>
      <c r="AU965" s="247" t="s">
        <v>4015</v>
      </c>
      <c r="AV965" s="247" t="s">
        <v>4015</v>
      </c>
      <c r="AW965" s="247" t="s">
        <v>4015</v>
      </c>
      <c r="AX965" s="247" t="s">
        <v>4015</v>
      </c>
      <c r="AY965" s="247" t="s">
        <v>4015</v>
      </c>
      <c r="AZ965" s="251" t="s">
        <v>4015</v>
      </c>
      <c r="BA965" s="246" t="s">
        <v>4015</v>
      </c>
      <c r="BB965" s="247" t="s">
        <v>4015</v>
      </c>
      <c r="BC965" s="245" t="s">
        <v>4015</v>
      </c>
    </row>
    <row r="966" spans="1:55" ht="129.6" hidden="1">
      <c r="A966" s="52" t="str">
        <f t="shared" ca="1" si="65"/>
        <v>Ok</v>
      </c>
      <c r="B966" s="53" t="str">
        <f t="shared" si="66"/>
        <v>Ok</v>
      </c>
      <c r="C966" s="53" t="str">
        <f t="shared" ca="1" si="67"/>
        <v>Ok</v>
      </c>
      <c r="D966" s="54">
        <f t="shared" si="68"/>
        <v>44942</v>
      </c>
      <c r="E966" s="253" t="s">
        <v>4015</v>
      </c>
      <c r="F966" s="258">
        <v>2551</v>
      </c>
      <c r="G966" s="241" t="s">
        <v>4905</v>
      </c>
      <c r="H966" s="266" t="s">
        <v>57</v>
      </c>
      <c r="I966" s="242" t="s">
        <v>785</v>
      </c>
      <c r="J966" s="268" t="s">
        <v>308</v>
      </c>
      <c r="K966" s="67" t="s">
        <v>105</v>
      </c>
      <c r="L966" s="295" t="s">
        <v>4914</v>
      </c>
      <c r="M966" s="281" t="s">
        <v>4015</v>
      </c>
      <c r="N966" s="239" t="s">
        <v>63</v>
      </c>
      <c r="O966" s="243" t="s">
        <v>97</v>
      </c>
      <c r="P966" s="55" t="s">
        <v>97</v>
      </c>
      <c r="Q966" s="55" t="s">
        <v>4908</v>
      </c>
      <c r="R966" s="90" t="s">
        <v>4913</v>
      </c>
      <c r="S966" s="274">
        <v>44862</v>
      </c>
      <c r="T966" s="56">
        <v>44942</v>
      </c>
      <c r="U966" s="175" t="s">
        <v>66</v>
      </c>
      <c r="V966" s="197" t="s">
        <v>218</v>
      </c>
      <c r="W966" s="181"/>
      <c r="X966" s="147" t="s">
        <v>4060</v>
      </c>
      <c r="Y966" s="258"/>
      <c r="Z966" s="258"/>
      <c r="AA966" s="289" t="s">
        <v>5131</v>
      </c>
      <c r="AB966" s="6">
        <v>44862</v>
      </c>
      <c r="AC966" s="6">
        <v>44942</v>
      </c>
      <c r="AD966" s="67" t="s">
        <v>70</v>
      </c>
      <c r="AE966" s="256" t="s">
        <v>4015</v>
      </c>
      <c r="AF966" s="249" t="s">
        <v>4015</v>
      </c>
      <c r="AG966" s="249" t="s">
        <v>4015</v>
      </c>
      <c r="AH966" s="249" t="s">
        <v>4015</v>
      </c>
      <c r="AI966" s="249" t="s">
        <v>4015</v>
      </c>
      <c r="AJ966" s="248" t="s">
        <v>4015</v>
      </c>
      <c r="AK966" s="257" t="s">
        <v>4015</v>
      </c>
      <c r="AL966" s="255" t="s">
        <v>4015</v>
      </c>
      <c r="AM966" s="249" t="s">
        <v>4015</v>
      </c>
      <c r="AN966" s="249" t="s">
        <v>4015</v>
      </c>
      <c r="AO966" s="249" t="s">
        <v>4015</v>
      </c>
      <c r="AP966" s="249" t="s">
        <v>4015</v>
      </c>
      <c r="AQ966" s="250" t="s">
        <v>4015</v>
      </c>
      <c r="AR966" s="247" t="s">
        <v>4015</v>
      </c>
      <c r="AS966" s="247" t="s">
        <v>4015</v>
      </c>
      <c r="AT966" s="247" t="s">
        <v>4015</v>
      </c>
      <c r="AU966" s="247" t="s">
        <v>4015</v>
      </c>
      <c r="AV966" s="247" t="s">
        <v>4015</v>
      </c>
      <c r="AW966" s="247" t="s">
        <v>4015</v>
      </c>
      <c r="AX966" s="247" t="s">
        <v>4015</v>
      </c>
      <c r="AY966" s="247" t="s">
        <v>4015</v>
      </c>
      <c r="AZ966" s="251" t="s">
        <v>4015</v>
      </c>
      <c r="BA966" s="246" t="s">
        <v>4015</v>
      </c>
      <c r="BB966" s="247" t="s">
        <v>4015</v>
      </c>
      <c r="BC966" s="245" t="s">
        <v>4015</v>
      </c>
    </row>
    <row r="967" spans="1:55" ht="72" hidden="1">
      <c r="A967" s="52" t="str">
        <f t="shared" ref="A967:A1030" ca="1" si="69">IF(OR(S967&lt;$B$1,S967&gt;=TODAY()),"Fuori Range","Ok")</f>
        <v>Ok</v>
      </c>
      <c r="B967" s="53" t="str">
        <f t="shared" ref="B967:B1030" si="70">IF(AND(AB967&lt;S967,AB967&lt;&gt;""),"Fuori Range",IF(AND(AB967&gt;AC967,AC967&lt;&gt;""),"Sup ITM",IF(AND(AC967&lt;&gt;"",AB967=""),"Assente","Ok")))</f>
        <v>Ok</v>
      </c>
      <c r="C967" s="53" t="str">
        <f t="shared" ref="C967:C1030" ca="1" si="71">IF(AND(AC967&lt;AB967,AC967&lt;&gt;""),"Inf Avvio",IF(AC967&gt;TODAY(),"Errore","Ok"))</f>
        <v>Ok</v>
      </c>
      <c r="D967" s="54">
        <f t="shared" ref="D967:D1030" si="72">MAX(AC967,AH967,AL967)</f>
        <v>44874</v>
      </c>
      <c r="E967" s="253" t="s">
        <v>4015</v>
      </c>
      <c r="F967" s="258">
        <v>2552</v>
      </c>
      <c r="G967" s="241" t="s">
        <v>4906</v>
      </c>
      <c r="H967" s="266" t="s">
        <v>57</v>
      </c>
      <c r="I967" s="242" t="s">
        <v>785</v>
      </c>
      <c r="J967" s="268" t="s">
        <v>308</v>
      </c>
      <c r="K967" s="67" t="s">
        <v>545</v>
      </c>
      <c r="L967" s="282" t="s">
        <v>4915</v>
      </c>
      <c r="M967" s="281" t="s">
        <v>4015</v>
      </c>
      <c r="N967" s="239" t="s">
        <v>124</v>
      </c>
      <c r="O967" s="243" t="s">
        <v>97</v>
      </c>
      <c r="P967" s="55" t="s">
        <v>97</v>
      </c>
      <c r="Q967" s="55" t="s">
        <v>4909</v>
      </c>
      <c r="R967" s="90" t="s">
        <v>4916</v>
      </c>
      <c r="S967" s="274">
        <v>44866</v>
      </c>
      <c r="T967" s="56">
        <v>44869</v>
      </c>
      <c r="U967" s="175" t="s">
        <v>66</v>
      </c>
      <c r="V967" s="197" t="s">
        <v>218</v>
      </c>
      <c r="W967" s="181"/>
      <c r="X967" s="147" t="s">
        <v>168</v>
      </c>
      <c r="Y967" s="258"/>
      <c r="Z967" s="258"/>
      <c r="AA967" s="289" t="s">
        <v>4919</v>
      </c>
      <c r="AB967" s="6">
        <v>44866</v>
      </c>
      <c r="AC967" s="6">
        <v>44874</v>
      </c>
      <c r="AD967" s="67" t="s">
        <v>70</v>
      </c>
      <c r="AE967" s="256" t="s">
        <v>4015</v>
      </c>
      <c r="AF967" s="249" t="s">
        <v>4015</v>
      </c>
      <c r="AG967" s="249" t="s">
        <v>4015</v>
      </c>
      <c r="AH967" s="249" t="s">
        <v>4015</v>
      </c>
      <c r="AI967" s="249" t="s">
        <v>4015</v>
      </c>
      <c r="AJ967" s="248" t="s">
        <v>4015</v>
      </c>
      <c r="AK967" s="257" t="s">
        <v>4015</v>
      </c>
      <c r="AL967" s="255" t="s">
        <v>4015</v>
      </c>
      <c r="AM967" s="249" t="s">
        <v>4015</v>
      </c>
      <c r="AN967" s="249" t="s">
        <v>4015</v>
      </c>
      <c r="AO967" s="249" t="s">
        <v>4015</v>
      </c>
      <c r="AP967" s="249" t="s">
        <v>4015</v>
      </c>
      <c r="AQ967" s="250" t="s">
        <v>4015</v>
      </c>
      <c r="AR967" s="247" t="s">
        <v>4015</v>
      </c>
      <c r="AS967" s="247" t="s">
        <v>4015</v>
      </c>
      <c r="AT967" s="247" t="s">
        <v>4015</v>
      </c>
      <c r="AU967" s="247" t="s">
        <v>4015</v>
      </c>
      <c r="AV967" s="247" t="s">
        <v>4015</v>
      </c>
      <c r="AW967" s="247" t="s">
        <v>4015</v>
      </c>
      <c r="AX967" s="247" t="s">
        <v>4015</v>
      </c>
      <c r="AY967" s="247" t="s">
        <v>4015</v>
      </c>
      <c r="AZ967" s="251" t="s">
        <v>4015</v>
      </c>
      <c r="BA967" s="246" t="s">
        <v>4015</v>
      </c>
      <c r="BB967" s="247" t="s">
        <v>4015</v>
      </c>
      <c r="BC967" s="245" t="s">
        <v>4015</v>
      </c>
    </row>
    <row r="968" spans="1:55" ht="78" hidden="1" customHeight="1">
      <c r="A968" s="52" t="str">
        <f t="shared" ca="1" si="69"/>
        <v>Ok</v>
      </c>
      <c r="B968" s="53" t="str">
        <f t="shared" si="70"/>
        <v>Ok</v>
      </c>
      <c r="C968" s="53" t="str">
        <f t="shared" ca="1" si="71"/>
        <v>Ok</v>
      </c>
      <c r="D968" s="54">
        <f t="shared" si="72"/>
        <v>44879</v>
      </c>
      <c r="E968" s="253" t="s">
        <v>4015</v>
      </c>
      <c r="F968" s="258">
        <v>1007</v>
      </c>
      <c r="G968" s="241" t="s">
        <v>4924</v>
      </c>
      <c r="H968" s="266" t="s">
        <v>57</v>
      </c>
      <c r="I968" s="242" t="s">
        <v>58</v>
      </c>
      <c r="J968" s="268" t="s">
        <v>59</v>
      </c>
      <c r="K968" s="67" t="s">
        <v>74</v>
      </c>
      <c r="L968" s="295" t="s">
        <v>4947</v>
      </c>
      <c r="M968" s="281" t="s">
        <v>4015</v>
      </c>
      <c r="N968" s="239" t="s">
        <v>124</v>
      </c>
      <c r="O968" s="243" t="s">
        <v>4933</v>
      </c>
      <c r="P968" s="55" t="s">
        <v>245</v>
      </c>
      <c r="Q968" s="55" t="s">
        <v>4938</v>
      </c>
      <c r="R968" s="90" t="s">
        <v>4937</v>
      </c>
      <c r="S968" s="274">
        <v>43602</v>
      </c>
      <c r="T968" s="56">
        <v>44879</v>
      </c>
      <c r="U968" s="174" t="s">
        <v>66</v>
      </c>
      <c r="V968" s="197" t="s">
        <v>218</v>
      </c>
      <c r="W968" s="181"/>
      <c r="X968" s="147" t="s">
        <v>1056</v>
      </c>
      <c r="Y968" s="258"/>
      <c r="Z968" s="258"/>
      <c r="AA968" s="289" t="s">
        <v>4948</v>
      </c>
      <c r="AB968" s="6">
        <v>43602</v>
      </c>
      <c r="AC968" s="6">
        <v>44879</v>
      </c>
      <c r="AD968" s="67" t="s">
        <v>70</v>
      </c>
      <c r="AE968" s="256" t="s">
        <v>4015</v>
      </c>
      <c r="AF968" s="249" t="s">
        <v>4015</v>
      </c>
      <c r="AG968" s="249" t="s">
        <v>4015</v>
      </c>
      <c r="AH968" s="249" t="s">
        <v>4015</v>
      </c>
      <c r="AI968" s="249" t="s">
        <v>4015</v>
      </c>
      <c r="AJ968" s="248" t="s">
        <v>4015</v>
      </c>
      <c r="AK968" s="257" t="s">
        <v>4015</v>
      </c>
      <c r="AL968" s="255" t="s">
        <v>4015</v>
      </c>
      <c r="AM968" s="249" t="s">
        <v>4015</v>
      </c>
      <c r="AN968" s="249" t="s">
        <v>4015</v>
      </c>
      <c r="AO968" s="249" t="s">
        <v>4015</v>
      </c>
      <c r="AP968" s="249" t="s">
        <v>4015</v>
      </c>
      <c r="AQ968" s="250" t="s">
        <v>4015</v>
      </c>
      <c r="AR968" s="247" t="s">
        <v>4015</v>
      </c>
      <c r="AS968" s="247" t="s">
        <v>4015</v>
      </c>
      <c r="AT968" s="247" t="s">
        <v>4015</v>
      </c>
      <c r="AU968" s="247" t="s">
        <v>4015</v>
      </c>
      <c r="AV968" s="247" t="s">
        <v>4015</v>
      </c>
      <c r="AW968" s="247" t="s">
        <v>4015</v>
      </c>
      <c r="AX968" s="247" t="s">
        <v>4015</v>
      </c>
      <c r="AY968" s="247" t="s">
        <v>4015</v>
      </c>
      <c r="AZ968" s="251" t="s">
        <v>4015</v>
      </c>
      <c r="BA968" s="246" t="s">
        <v>4015</v>
      </c>
      <c r="BB968" s="247" t="s">
        <v>4015</v>
      </c>
      <c r="BC968" s="245" t="s">
        <v>4015</v>
      </c>
    </row>
    <row r="969" spans="1:55" ht="57.6" hidden="1">
      <c r="A969" s="52" t="str">
        <f t="shared" ca="1" si="69"/>
        <v>Ok</v>
      </c>
      <c r="B969" s="53" t="str">
        <f t="shared" si="70"/>
        <v>Ok</v>
      </c>
      <c r="C969" s="53" t="str">
        <f t="shared" ca="1" si="71"/>
        <v>Ok</v>
      </c>
      <c r="D969" s="54">
        <f t="shared" si="72"/>
        <v>44879</v>
      </c>
      <c r="E969" s="253" t="s">
        <v>4015</v>
      </c>
      <c r="F969" s="258">
        <v>2556</v>
      </c>
      <c r="G969" s="241" t="s">
        <v>4925</v>
      </c>
      <c r="H969" s="266" t="s">
        <v>57</v>
      </c>
      <c r="I969" s="242" t="s">
        <v>182</v>
      </c>
      <c r="J969" s="268" t="s">
        <v>183</v>
      </c>
      <c r="K969" s="67" t="s">
        <v>210</v>
      </c>
      <c r="L969" s="282" t="s">
        <v>4951</v>
      </c>
      <c r="M969" s="281" t="s">
        <v>4015</v>
      </c>
      <c r="N969" s="239" t="s">
        <v>124</v>
      </c>
      <c r="O969" s="243" t="s">
        <v>3318</v>
      </c>
      <c r="P969" s="55" t="s">
        <v>88</v>
      </c>
      <c r="Q969" s="55" t="s">
        <v>4950</v>
      </c>
      <c r="R969" s="90" t="s">
        <v>4949</v>
      </c>
      <c r="S969" s="274">
        <v>44869</v>
      </c>
      <c r="T969" s="56">
        <v>44879</v>
      </c>
      <c r="U969" s="174" t="s">
        <v>66</v>
      </c>
      <c r="V969" s="197" t="s">
        <v>218</v>
      </c>
      <c r="W969" s="181"/>
      <c r="X969" s="147" t="s">
        <v>143</v>
      </c>
      <c r="Y969" s="258"/>
      <c r="Z969" s="258"/>
      <c r="AA969" s="289" t="s">
        <v>4966</v>
      </c>
      <c r="AB969" s="6">
        <v>44869</v>
      </c>
      <c r="AC969" s="6">
        <v>44879</v>
      </c>
      <c r="AD969" s="67" t="s">
        <v>70</v>
      </c>
      <c r="AE969" s="256" t="s">
        <v>4015</v>
      </c>
      <c r="AF969" s="249" t="s">
        <v>4015</v>
      </c>
      <c r="AG969" s="249" t="s">
        <v>4015</v>
      </c>
      <c r="AH969" s="249" t="s">
        <v>4015</v>
      </c>
      <c r="AI969" s="249" t="s">
        <v>4015</v>
      </c>
      <c r="AJ969" s="248" t="s">
        <v>4015</v>
      </c>
      <c r="AK969" s="257" t="s">
        <v>4015</v>
      </c>
      <c r="AL969" s="255" t="s">
        <v>4015</v>
      </c>
      <c r="AM969" s="249" t="s">
        <v>4015</v>
      </c>
      <c r="AN969" s="249" t="s">
        <v>4015</v>
      </c>
      <c r="AO969" s="249" t="s">
        <v>4015</v>
      </c>
      <c r="AP969" s="249" t="s">
        <v>4015</v>
      </c>
      <c r="AQ969" s="250" t="s">
        <v>4015</v>
      </c>
      <c r="AR969" s="247" t="s">
        <v>4015</v>
      </c>
      <c r="AS969" s="247" t="s">
        <v>4015</v>
      </c>
      <c r="AT969" s="247" t="s">
        <v>4015</v>
      </c>
      <c r="AU969" s="247" t="s">
        <v>4015</v>
      </c>
      <c r="AV969" s="247" t="s">
        <v>4015</v>
      </c>
      <c r="AW969" s="247" t="s">
        <v>4015</v>
      </c>
      <c r="AX969" s="247" t="s">
        <v>4015</v>
      </c>
      <c r="AY969" s="247" t="s">
        <v>4015</v>
      </c>
      <c r="AZ969" s="251" t="s">
        <v>4015</v>
      </c>
      <c r="BA969" s="246" t="s">
        <v>4015</v>
      </c>
      <c r="BB969" s="247" t="s">
        <v>4015</v>
      </c>
      <c r="BC969" s="245" t="s">
        <v>4015</v>
      </c>
    </row>
    <row r="970" spans="1:55" ht="28.8" hidden="1">
      <c r="A970" s="52" t="str">
        <f t="shared" ca="1" si="69"/>
        <v>Ok</v>
      </c>
      <c r="B970" s="53" t="str">
        <f t="shared" si="70"/>
        <v>Ok</v>
      </c>
      <c r="C970" s="53" t="str">
        <f t="shared" ca="1" si="71"/>
        <v>Ok</v>
      </c>
      <c r="D970" s="54">
        <f t="shared" si="72"/>
        <v>43529</v>
      </c>
      <c r="E970" s="309"/>
      <c r="F970" s="311">
        <v>868</v>
      </c>
      <c r="G970" s="314" t="s">
        <v>1550</v>
      </c>
      <c r="H970" s="321" t="s">
        <v>57</v>
      </c>
      <c r="I970" s="322" t="s">
        <v>121</v>
      </c>
      <c r="J970" s="329" t="s">
        <v>122</v>
      </c>
      <c r="K970" s="6" t="s">
        <v>74</v>
      </c>
      <c r="L970" s="333" t="s">
        <v>1551</v>
      </c>
      <c r="M970" s="339"/>
      <c r="N970" s="239" t="s">
        <v>124</v>
      </c>
      <c r="O970" s="345" t="s">
        <v>97</v>
      </c>
      <c r="P970" s="55" t="s">
        <v>97</v>
      </c>
      <c r="Q970" s="345" t="s">
        <v>1552</v>
      </c>
      <c r="R970" s="358" t="s">
        <v>1553</v>
      </c>
      <c r="S970" s="368">
        <v>43515</v>
      </c>
      <c r="T970" s="56">
        <v>43525</v>
      </c>
      <c r="U970" s="174" t="s">
        <v>66</v>
      </c>
      <c r="V970" s="178" t="s">
        <v>67</v>
      </c>
      <c r="W970" s="180"/>
      <c r="X970" s="146" t="s">
        <v>143</v>
      </c>
      <c r="Y970" s="374" t="s">
        <v>80</v>
      </c>
      <c r="Z970" s="374"/>
      <c r="AA970" s="376" t="s">
        <v>1554</v>
      </c>
      <c r="AB970" s="6">
        <v>43517</v>
      </c>
      <c r="AC970" s="6">
        <v>43529</v>
      </c>
      <c r="AD970" s="6" t="s">
        <v>70</v>
      </c>
      <c r="AE970" s="383"/>
      <c r="AF970" s="353"/>
      <c r="AG970" s="353"/>
      <c r="AH970" s="385"/>
      <c r="AI970" s="353"/>
      <c r="AJ970" s="388"/>
      <c r="AK970" s="389"/>
      <c r="AL970" s="391"/>
      <c r="AM970" s="386"/>
      <c r="AN970" s="386"/>
      <c r="AO970" s="386"/>
      <c r="AP970" s="386"/>
      <c r="AQ970" s="395"/>
      <c r="AR970" s="380"/>
      <c r="AS970" s="380"/>
      <c r="AT970" s="380"/>
      <c r="AU970" s="380"/>
      <c r="AV970" s="380"/>
      <c r="AW970" s="380"/>
      <c r="AX970" s="380"/>
      <c r="AY970" s="380"/>
      <c r="AZ970" s="397"/>
      <c r="BA970" s="379"/>
      <c r="BB970" s="380"/>
      <c r="BC970" s="399"/>
    </row>
    <row r="971" spans="1:55" ht="28.8" hidden="1">
      <c r="A971" s="52" t="str">
        <f t="shared" ca="1" si="69"/>
        <v>Ok</v>
      </c>
      <c r="B971" s="53" t="str">
        <f t="shared" si="70"/>
        <v>Ok</v>
      </c>
      <c r="C971" s="53" t="str">
        <f t="shared" ca="1" si="71"/>
        <v>Ok</v>
      </c>
      <c r="D971" s="54">
        <f t="shared" si="72"/>
        <v>44893</v>
      </c>
      <c r="E971" s="253" t="s">
        <v>4015</v>
      </c>
      <c r="F971" s="258">
        <v>2559</v>
      </c>
      <c r="G971" s="241" t="s">
        <v>4927</v>
      </c>
      <c r="H971" s="266" t="s">
        <v>57</v>
      </c>
      <c r="I971" s="242" t="s">
        <v>1249</v>
      </c>
      <c r="J971" s="268" t="s">
        <v>122</v>
      </c>
      <c r="K971" s="67" t="s">
        <v>210</v>
      </c>
      <c r="L971" s="282" t="s">
        <v>4955</v>
      </c>
      <c r="M971" s="281" t="s">
        <v>4015</v>
      </c>
      <c r="N971" s="239" t="s">
        <v>124</v>
      </c>
      <c r="O971" s="243" t="s">
        <v>97</v>
      </c>
      <c r="P971" s="55" t="s">
        <v>97</v>
      </c>
      <c r="Q971" s="55" t="s">
        <v>4935</v>
      </c>
      <c r="R971" s="90" t="s">
        <v>4954</v>
      </c>
      <c r="S971" s="274">
        <v>44870</v>
      </c>
      <c r="T971" s="56">
        <v>44893</v>
      </c>
      <c r="U971" s="174" t="s">
        <v>66</v>
      </c>
      <c r="V971" s="197" t="s">
        <v>218</v>
      </c>
      <c r="W971" s="181"/>
      <c r="X971" s="147" t="s">
        <v>168</v>
      </c>
      <c r="Y971" s="258"/>
      <c r="Z971" s="258"/>
      <c r="AA971" s="289" t="s">
        <v>5038</v>
      </c>
      <c r="AB971" s="6">
        <v>44870</v>
      </c>
      <c r="AC971" s="6">
        <v>44893</v>
      </c>
      <c r="AD971" s="67" t="s">
        <v>70</v>
      </c>
      <c r="AE971" s="256" t="s">
        <v>4015</v>
      </c>
      <c r="AF971" s="249" t="s">
        <v>4015</v>
      </c>
      <c r="AG971" s="249" t="s">
        <v>4015</v>
      </c>
      <c r="AH971" s="249" t="s">
        <v>4015</v>
      </c>
      <c r="AI971" s="249" t="s">
        <v>4015</v>
      </c>
      <c r="AJ971" s="248" t="s">
        <v>4015</v>
      </c>
      <c r="AK971" s="257" t="s">
        <v>4015</v>
      </c>
      <c r="AL971" s="255" t="s">
        <v>4015</v>
      </c>
      <c r="AM971" s="249" t="s">
        <v>4015</v>
      </c>
      <c r="AN971" s="249" t="s">
        <v>4015</v>
      </c>
      <c r="AO971" s="249" t="s">
        <v>4015</v>
      </c>
      <c r="AP971" s="249" t="s">
        <v>4015</v>
      </c>
      <c r="AQ971" s="250" t="s">
        <v>4015</v>
      </c>
      <c r="AR971" s="247" t="s">
        <v>4015</v>
      </c>
      <c r="AS971" s="247" t="s">
        <v>4015</v>
      </c>
      <c r="AT971" s="247" t="s">
        <v>4015</v>
      </c>
      <c r="AU971" s="247" t="s">
        <v>4015</v>
      </c>
      <c r="AV971" s="247" t="s">
        <v>4015</v>
      </c>
      <c r="AW971" s="247" t="s">
        <v>4015</v>
      </c>
      <c r="AX971" s="247" t="s">
        <v>4015</v>
      </c>
      <c r="AY971" s="247" t="s">
        <v>4015</v>
      </c>
      <c r="AZ971" s="251" t="s">
        <v>4015</v>
      </c>
      <c r="BA971" s="246" t="s">
        <v>4015</v>
      </c>
      <c r="BB971" s="247" t="s">
        <v>4015</v>
      </c>
      <c r="BC971" s="245" t="s">
        <v>4015</v>
      </c>
    </row>
    <row r="972" spans="1:55" ht="129.6" hidden="1">
      <c r="A972" s="52" t="str">
        <f t="shared" ca="1" si="69"/>
        <v>Ok</v>
      </c>
      <c r="B972" s="53" t="str">
        <f t="shared" si="70"/>
        <v>Ok</v>
      </c>
      <c r="C972" s="53" t="str">
        <f t="shared" ca="1" si="71"/>
        <v>Ok</v>
      </c>
      <c r="D972" s="54">
        <f t="shared" si="72"/>
        <v>44879</v>
      </c>
      <c r="E972" s="253" t="s">
        <v>4015</v>
      </c>
      <c r="F972" s="258">
        <v>2560</v>
      </c>
      <c r="G972" s="241" t="s">
        <v>4928</v>
      </c>
      <c r="H972" s="266" t="s">
        <v>57</v>
      </c>
      <c r="I972" s="242" t="s">
        <v>58</v>
      </c>
      <c r="J972" s="268" t="s">
        <v>59</v>
      </c>
      <c r="K972" s="67" t="s">
        <v>162</v>
      </c>
      <c r="L972" s="282" t="s">
        <v>4958</v>
      </c>
      <c r="M972" s="281" t="s">
        <v>4015</v>
      </c>
      <c r="N972" s="239" t="s">
        <v>124</v>
      </c>
      <c r="O972" s="243" t="s">
        <v>4936</v>
      </c>
      <c r="P972" s="55" t="s">
        <v>165</v>
      </c>
      <c r="Q972" s="55" t="s">
        <v>4957</v>
      </c>
      <c r="R972" s="90" t="s">
        <v>4956</v>
      </c>
      <c r="S972" s="274">
        <v>44872</v>
      </c>
      <c r="T972" s="56">
        <v>44879</v>
      </c>
      <c r="U972" s="174" t="s">
        <v>66</v>
      </c>
      <c r="V972" s="197" t="s">
        <v>218</v>
      </c>
      <c r="W972" s="181"/>
      <c r="X972" s="147" t="s">
        <v>143</v>
      </c>
      <c r="Y972" s="258"/>
      <c r="Z972" s="258"/>
      <c r="AA972" s="289" t="s">
        <v>4967</v>
      </c>
      <c r="AB972" s="6">
        <v>44872</v>
      </c>
      <c r="AC972" s="6">
        <v>44879</v>
      </c>
      <c r="AD972" s="67" t="s">
        <v>70</v>
      </c>
      <c r="AE972" s="256" t="s">
        <v>4015</v>
      </c>
      <c r="AF972" s="249" t="s">
        <v>4015</v>
      </c>
      <c r="AG972" s="249" t="s">
        <v>4015</v>
      </c>
      <c r="AH972" s="249" t="s">
        <v>4015</v>
      </c>
      <c r="AI972" s="249" t="s">
        <v>4015</v>
      </c>
      <c r="AJ972" s="248" t="s">
        <v>4015</v>
      </c>
      <c r="AK972" s="257" t="s">
        <v>4015</v>
      </c>
      <c r="AL972" s="255" t="s">
        <v>4015</v>
      </c>
      <c r="AM972" s="249" t="s">
        <v>4015</v>
      </c>
      <c r="AN972" s="249" t="s">
        <v>4015</v>
      </c>
      <c r="AO972" s="249" t="s">
        <v>4015</v>
      </c>
      <c r="AP972" s="249" t="s">
        <v>4015</v>
      </c>
      <c r="AQ972" s="250" t="s">
        <v>4015</v>
      </c>
      <c r="AR972" s="247" t="s">
        <v>4015</v>
      </c>
      <c r="AS972" s="247" t="s">
        <v>4015</v>
      </c>
      <c r="AT972" s="247" t="s">
        <v>4015</v>
      </c>
      <c r="AU972" s="247" t="s">
        <v>4015</v>
      </c>
      <c r="AV972" s="247" t="s">
        <v>4015</v>
      </c>
      <c r="AW972" s="247" t="s">
        <v>4015</v>
      </c>
      <c r="AX972" s="247" t="s">
        <v>4015</v>
      </c>
      <c r="AY972" s="247" t="s">
        <v>4015</v>
      </c>
      <c r="AZ972" s="251" t="s">
        <v>4015</v>
      </c>
      <c r="BA972" s="246" t="s">
        <v>4015</v>
      </c>
      <c r="BB972" s="247" t="s">
        <v>4015</v>
      </c>
      <c r="BC972" s="245" t="s">
        <v>4015</v>
      </c>
    </row>
    <row r="973" spans="1:55" ht="28.8" hidden="1">
      <c r="A973" s="52" t="str">
        <f t="shared" ca="1" si="69"/>
        <v>Ok</v>
      </c>
      <c r="B973" s="53" t="str">
        <f t="shared" si="70"/>
        <v>Ok</v>
      </c>
      <c r="C973" s="53" t="str">
        <f t="shared" ca="1" si="71"/>
        <v>Ok</v>
      </c>
      <c r="D973" s="54">
        <f t="shared" si="72"/>
        <v>43508</v>
      </c>
      <c r="E973" s="309"/>
      <c r="F973" s="311">
        <v>741</v>
      </c>
      <c r="G973" s="314" t="s">
        <v>1396</v>
      </c>
      <c r="H973" s="321" t="s">
        <v>57</v>
      </c>
      <c r="I973" s="322" t="s">
        <v>58</v>
      </c>
      <c r="J973" s="329" t="s">
        <v>59</v>
      </c>
      <c r="K973" s="6" t="s">
        <v>188</v>
      </c>
      <c r="L973" s="333" t="s">
        <v>1397</v>
      </c>
      <c r="M973" s="339"/>
      <c r="N973" s="239" t="s">
        <v>63</v>
      </c>
      <c r="O973" s="345" t="s">
        <v>292</v>
      </c>
      <c r="P973" s="55" t="s">
        <v>65</v>
      </c>
      <c r="Q973" s="55" t="s">
        <v>1398</v>
      </c>
      <c r="R973" s="358" t="s">
        <v>1399</v>
      </c>
      <c r="S973" s="368">
        <v>43437</v>
      </c>
      <c r="T973" s="56">
        <v>43508</v>
      </c>
      <c r="U973" s="174" t="s">
        <v>66</v>
      </c>
      <c r="V973" s="178" t="s">
        <v>67</v>
      </c>
      <c r="W973" s="180"/>
      <c r="X973" s="146" t="s">
        <v>143</v>
      </c>
      <c r="Y973" s="374"/>
      <c r="Z973" s="374"/>
      <c r="AA973" s="376"/>
      <c r="AB973" s="6">
        <v>43454</v>
      </c>
      <c r="AC973" s="6">
        <v>43508</v>
      </c>
      <c r="AD973" s="6" t="s">
        <v>70</v>
      </c>
      <c r="AE973" s="383"/>
      <c r="AF973" s="353"/>
      <c r="AG973" s="353"/>
      <c r="AH973" s="385"/>
      <c r="AI973" s="353"/>
      <c r="AJ973" s="388"/>
      <c r="AK973" s="389"/>
      <c r="AL973" s="391"/>
      <c r="AM973" s="386"/>
      <c r="AN973" s="386"/>
      <c r="AO973" s="386"/>
      <c r="AP973" s="386"/>
      <c r="AQ973" s="395"/>
      <c r="AR973" s="380"/>
      <c r="AS973" s="380"/>
      <c r="AT973" s="380"/>
      <c r="AU973" s="380"/>
      <c r="AV973" s="380"/>
      <c r="AW973" s="380"/>
      <c r="AX973" s="380"/>
      <c r="AY973" s="380"/>
      <c r="AZ973" s="397"/>
      <c r="BA973" s="379"/>
      <c r="BB973" s="380"/>
      <c r="BC973" s="399"/>
    </row>
    <row r="974" spans="1:55" ht="28.8" hidden="1">
      <c r="A974" s="52" t="str">
        <f t="shared" ca="1" si="69"/>
        <v>Ok</v>
      </c>
      <c r="B974" s="53" t="str">
        <f t="shared" si="70"/>
        <v>Ok</v>
      </c>
      <c r="C974" s="53" t="str">
        <f t="shared" ca="1" si="71"/>
        <v>Ok</v>
      </c>
      <c r="D974" s="54">
        <f t="shared" si="72"/>
        <v>43508</v>
      </c>
      <c r="E974" s="309"/>
      <c r="F974" s="311">
        <v>765</v>
      </c>
      <c r="G974" s="314" t="s">
        <v>1433</v>
      </c>
      <c r="H974" s="321" t="s">
        <v>57</v>
      </c>
      <c r="I974" s="327" t="s">
        <v>58</v>
      </c>
      <c r="J974" s="329" t="s">
        <v>59</v>
      </c>
      <c r="K974" s="6" t="s">
        <v>210</v>
      </c>
      <c r="L974" s="333" t="s">
        <v>1434</v>
      </c>
      <c r="M974" s="339"/>
      <c r="N974" s="239" t="s">
        <v>124</v>
      </c>
      <c r="O974" s="345" t="s">
        <v>215</v>
      </c>
      <c r="P974" s="55" t="s">
        <v>65</v>
      </c>
      <c r="Q974" s="55" t="s">
        <v>215</v>
      </c>
      <c r="R974" s="358" t="s">
        <v>1435</v>
      </c>
      <c r="S974" s="368">
        <v>43461</v>
      </c>
      <c r="T974" s="56">
        <v>43508</v>
      </c>
      <c r="U974" s="174" t="s">
        <v>66</v>
      </c>
      <c r="V974" s="178" t="s">
        <v>67</v>
      </c>
      <c r="W974" s="180"/>
      <c r="X974" s="146" t="s">
        <v>143</v>
      </c>
      <c r="Y974" s="374" t="s">
        <v>80</v>
      </c>
      <c r="Z974" s="374"/>
      <c r="AA974" s="376" t="s">
        <v>1436</v>
      </c>
      <c r="AB974" s="6">
        <v>43475</v>
      </c>
      <c r="AC974" s="6">
        <v>43508</v>
      </c>
      <c r="AD974" s="6" t="s">
        <v>70</v>
      </c>
      <c r="AE974" s="383"/>
      <c r="AF974" s="353"/>
      <c r="AG974" s="353"/>
      <c r="AH974" s="385"/>
      <c r="AI974" s="353"/>
      <c r="AJ974" s="388"/>
      <c r="AK974" s="389"/>
      <c r="AL974" s="391"/>
      <c r="AM974" s="386"/>
      <c r="AN974" s="386"/>
      <c r="AO974" s="386"/>
      <c r="AP974" s="386"/>
      <c r="AQ974" s="395"/>
      <c r="AR974" s="380"/>
      <c r="AS974" s="380"/>
      <c r="AT974" s="380"/>
      <c r="AU974" s="380"/>
      <c r="AV974" s="380"/>
      <c r="AW974" s="380"/>
      <c r="AX974" s="380"/>
      <c r="AY974" s="380"/>
      <c r="AZ974" s="397"/>
      <c r="BA974" s="379"/>
      <c r="BB974" s="380"/>
      <c r="BC974" s="399"/>
    </row>
    <row r="975" spans="1:55" ht="28.8" hidden="1">
      <c r="A975" s="52" t="str">
        <f t="shared" ca="1" si="69"/>
        <v>Ok</v>
      </c>
      <c r="B975" s="53" t="str">
        <f t="shared" si="70"/>
        <v>Ok</v>
      </c>
      <c r="C975" s="53" t="str">
        <f t="shared" ca="1" si="71"/>
        <v>Ok</v>
      </c>
      <c r="D975" s="54">
        <f t="shared" si="72"/>
        <v>43508</v>
      </c>
      <c r="E975" s="309"/>
      <c r="F975" s="311">
        <v>803</v>
      </c>
      <c r="G975" s="314" t="s">
        <v>1495</v>
      </c>
      <c r="H975" s="321" t="s">
        <v>159</v>
      </c>
      <c r="I975" s="322" t="s">
        <v>241</v>
      </c>
      <c r="J975" s="329" t="s">
        <v>242</v>
      </c>
      <c r="K975" s="6" t="s">
        <v>74</v>
      </c>
      <c r="L975" s="333" t="s">
        <v>1496</v>
      </c>
      <c r="M975" s="339"/>
      <c r="N975" s="239" t="s">
        <v>124</v>
      </c>
      <c r="O975" s="345" t="s">
        <v>1497</v>
      </c>
      <c r="P975" s="55" t="s">
        <v>65</v>
      </c>
      <c r="Q975" s="55" t="s">
        <v>1498</v>
      </c>
      <c r="R975" s="358" t="s">
        <v>1499</v>
      </c>
      <c r="S975" s="368">
        <v>43502</v>
      </c>
      <c r="T975" s="56">
        <v>43508</v>
      </c>
      <c r="U975" s="174" t="s">
        <v>66</v>
      </c>
      <c r="V975" s="178" t="s">
        <v>67</v>
      </c>
      <c r="W975" s="180"/>
      <c r="X975" s="146" t="s">
        <v>143</v>
      </c>
      <c r="Y975" s="374"/>
      <c r="Z975" s="374"/>
      <c r="AA975" s="376" t="s">
        <v>1500</v>
      </c>
      <c r="AB975" s="6">
        <v>43503</v>
      </c>
      <c r="AC975" s="6">
        <v>43508</v>
      </c>
      <c r="AD975" s="6" t="s">
        <v>70</v>
      </c>
      <c r="AE975" s="383"/>
      <c r="AF975" s="353"/>
      <c r="AG975" s="353"/>
      <c r="AH975" s="385"/>
      <c r="AI975" s="353"/>
      <c r="AJ975" s="388"/>
      <c r="AK975" s="389"/>
      <c r="AL975" s="391"/>
      <c r="AM975" s="386"/>
      <c r="AN975" s="386"/>
      <c r="AO975" s="386"/>
      <c r="AP975" s="386"/>
      <c r="AQ975" s="395"/>
      <c r="AR975" s="380"/>
      <c r="AS975" s="380"/>
      <c r="AT975" s="380"/>
      <c r="AU975" s="380"/>
      <c r="AV975" s="380"/>
      <c r="AW975" s="380"/>
      <c r="AX975" s="380"/>
      <c r="AY975" s="380"/>
      <c r="AZ975" s="397"/>
      <c r="BA975" s="379"/>
      <c r="BB975" s="380"/>
      <c r="BC975" s="399"/>
    </row>
    <row r="976" spans="1:55" ht="43.2" hidden="1">
      <c r="A976" s="52" t="str">
        <f t="shared" ca="1" si="69"/>
        <v>Ok</v>
      </c>
      <c r="B976" s="53" t="str">
        <f t="shared" si="70"/>
        <v>Ok</v>
      </c>
      <c r="C976" s="53" t="str">
        <f t="shared" ca="1" si="71"/>
        <v>Ok</v>
      </c>
      <c r="D976" s="54">
        <f t="shared" si="72"/>
        <v>43501</v>
      </c>
      <c r="E976" s="309"/>
      <c r="F976" s="311">
        <v>339</v>
      </c>
      <c r="G976" s="314" t="s">
        <v>1011</v>
      </c>
      <c r="H976" s="321" t="s">
        <v>57</v>
      </c>
      <c r="I976" s="322" t="s">
        <v>83</v>
      </c>
      <c r="J976" s="329" t="s">
        <v>84</v>
      </c>
      <c r="K976" s="6" t="s">
        <v>210</v>
      </c>
      <c r="L976" s="333" t="s">
        <v>1012</v>
      </c>
      <c r="M976" s="339"/>
      <c r="N976" s="239" t="s">
        <v>63</v>
      </c>
      <c r="O976" s="345" t="s">
        <v>164</v>
      </c>
      <c r="P976" s="55" t="s">
        <v>165</v>
      </c>
      <c r="Q976" s="55" t="s">
        <v>1013</v>
      </c>
      <c r="R976" s="358" t="s">
        <v>1014</v>
      </c>
      <c r="S976" s="368">
        <v>43222</v>
      </c>
      <c r="T976" s="56">
        <v>43489</v>
      </c>
      <c r="U976" s="174" t="s">
        <v>66</v>
      </c>
      <c r="V976" s="178" t="s">
        <v>91</v>
      </c>
      <c r="W976" s="180" t="s">
        <v>92</v>
      </c>
      <c r="X976" s="146" t="s">
        <v>365</v>
      </c>
      <c r="Y976" s="374"/>
      <c r="Z976" s="374"/>
      <c r="AA976" s="376" t="s">
        <v>1015</v>
      </c>
      <c r="AB976" s="6">
        <v>43223</v>
      </c>
      <c r="AC976" s="6">
        <v>43501</v>
      </c>
      <c r="AD976" s="6" t="s">
        <v>70</v>
      </c>
      <c r="AE976" s="383"/>
      <c r="AF976" s="353"/>
      <c r="AG976" s="353"/>
      <c r="AH976" s="385"/>
      <c r="AI976" s="353"/>
      <c r="AJ976" s="388"/>
      <c r="AK976" s="389"/>
      <c r="AL976" s="391"/>
      <c r="AM976" s="386"/>
      <c r="AN976" s="386"/>
      <c r="AO976" s="386"/>
      <c r="AP976" s="386"/>
      <c r="AQ976" s="395"/>
      <c r="AR976" s="380"/>
      <c r="AS976" s="380"/>
      <c r="AT976" s="380"/>
      <c r="AU976" s="380"/>
      <c r="AV976" s="380"/>
      <c r="AW976" s="380"/>
      <c r="AX976" s="380"/>
      <c r="AY976" s="380"/>
      <c r="AZ976" s="397"/>
      <c r="BA976" s="379"/>
      <c r="BB976" s="380"/>
      <c r="BC976" s="399"/>
    </row>
    <row r="977" spans="1:55" ht="28.8" hidden="1">
      <c r="A977" s="52" t="str">
        <f t="shared" ca="1" si="69"/>
        <v>Ok</v>
      </c>
      <c r="B977" s="53" t="str">
        <f t="shared" si="70"/>
        <v>Ok</v>
      </c>
      <c r="C977" s="53" t="str">
        <f t="shared" ca="1" si="71"/>
        <v>Ok</v>
      </c>
      <c r="D977" s="54">
        <f t="shared" si="72"/>
        <v>43501</v>
      </c>
      <c r="E977" s="309"/>
      <c r="F977" s="311">
        <v>568</v>
      </c>
      <c r="G977" s="314" t="s">
        <v>1284</v>
      </c>
      <c r="H977" s="321" t="s">
        <v>57</v>
      </c>
      <c r="I977" s="322" t="s">
        <v>58</v>
      </c>
      <c r="J977" s="329" t="s">
        <v>59</v>
      </c>
      <c r="K977" s="6" t="s">
        <v>210</v>
      </c>
      <c r="L977" s="333" t="s">
        <v>1285</v>
      </c>
      <c r="M977" s="339"/>
      <c r="N977" s="239" t="s">
        <v>63</v>
      </c>
      <c r="O977" s="345" t="s">
        <v>97</v>
      </c>
      <c r="P977" s="55" t="s">
        <v>97</v>
      </c>
      <c r="Q977" s="55" t="s">
        <v>1286</v>
      </c>
      <c r="R977" s="358" t="s">
        <v>1287</v>
      </c>
      <c r="S977" s="368">
        <v>43375</v>
      </c>
      <c r="T977" s="56">
        <v>43396</v>
      </c>
      <c r="U977" s="174" t="s">
        <v>66</v>
      </c>
      <c r="V977" s="178" t="s">
        <v>67</v>
      </c>
      <c r="W977" s="180"/>
      <c r="X977" s="146" t="s">
        <v>79</v>
      </c>
      <c r="Y977" s="374"/>
      <c r="Z977" s="374"/>
      <c r="AA977" s="376"/>
      <c r="AB977" s="6">
        <v>43377</v>
      </c>
      <c r="AC977" s="6">
        <v>43501</v>
      </c>
      <c r="AD977" s="6" t="s">
        <v>70</v>
      </c>
      <c r="AE977" s="383"/>
      <c r="AF977" s="353"/>
      <c r="AG977" s="353"/>
      <c r="AH977" s="385"/>
      <c r="AI977" s="353"/>
      <c r="AJ977" s="388"/>
      <c r="AK977" s="389"/>
      <c r="AL977" s="391"/>
      <c r="AM977" s="386"/>
      <c r="AN977" s="386"/>
      <c r="AO977" s="386"/>
      <c r="AP977" s="386"/>
      <c r="AQ977" s="395"/>
      <c r="AR977" s="380"/>
      <c r="AS977" s="380"/>
      <c r="AT977" s="380"/>
      <c r="AU977" s="380"/>
      <c r="AV977" s="380"/>
      <c r="AW977" s="380"/>
      <c r="AX977" s="380"/>
      <c r="AY977" s="380"/>
      <c r="AZ977" s="397"/>
      <c r="BA977" s="379"/>
      <c r="BB977" s="380"/>
      <c r="BC977" s="399"/>
    </row>
    <row r="978" spans="1:55" ht="115.2" hidden="1">
      <c r="A978" s="52" t="str">
        <f t="shared" ca="1" si="69"/>
        <v>Ok</v>
      </c>
      <c r="B978" s="53" t="str">
        <f t="shared" si="70"/>
        <v>Ok</v>
      </c>
      <c r="C978" s="53" t="str">
        <f t="shared" ca="1" si="71"/>
        <v>Ok</v>
      </c>
      <c r="D978" s="54">
        <f t="shared" si="72"/>
        <v>44901</v>
      </c>
      <c r="E978" s="253" t="s">
        <v>4015</v>
      </c>
      <c r="F978" s="258">
        <v>2568</v>
      </c>
      <c r="G978" s="241" t="s">
        <v>4932</v>
      </c>
      <c r="H978" s="266" t="s">
        <v>57</v>
      </c>
      <c r="I978" s="242" t="s">
        <v>58</v>
      </c>
      <c r="J978" s="268" t="s">
        <v>59</v>
      </c>
      <c r="K978" s="67" t="s">
        <v>210</v>
      </c>
      <c r="L978" s="282" t="s">
        <v>4965</v>
      </c>
      <c r="M978" s="281" t="s">
        <v>4015</v>
      </c>
      <c r="N978" s="239" t="s">
        <v>63</v>
      </c>
      <c r="O978" s="243" t="s">
        <v>2539</v>
      </c>
      <c r="P978" s="55" t="s">
        <v>165</v>
      </c>
      <c r="Q978" s="243" t="s">
        <v>2540</v>
      </c>
      <c r="R978" s="90" t="s">
        <v>4964</v>
      </c>
      <c r="S978" s="274">
        <v>44873</v>
      </c>
      <c r="T978" s="56">
        <v>44902</v>
      </c>
      <c r="U978" s="175" t="s">
        <v>66</v>
      </c>
      <c r="V978" s="197" t="s">
        <v>218</v>
      </c>
      <c r="W978" s="181"/>
      <c r="X978" s="147" t="s">
        <v>79</v>
      </c>
      <c r="Y978" s="258"/>
      <c r="Z978" s="258"/>
      <c r="AA978" s="289" t="s">
        <v>5056</v>
      </c>
      <c r="AB978" s="6">
        <v>44873</v>
      </c>
      <c r="AC978" s="6">
        <v>44901</v>
      </c>
      <c r="AD978" s="67" t="s">
        <v>70</v>
      </c>
      <c r="AE978" s="256" t="s">
        <v>4015</v>
      </c>
      <c r="AF978" s="249" t="s">
        <v>4015</v>
      </c>
      <c r="AG978" s="249" t="s">
        <v>4015</v>
      </c>
      <c r="AH978" s="249" t="s">
        <v>4015</v>
      </c>
      <c r="AI978" s="249" t="s">
        <v>4015</v>
      </c>
      <c r="AJ978" s="248" t="s">
        <v>4015</v>
      </c>
      <c r="AK978" s="257" t="s">
        <v>4015</v>
      </c>
      <c r="AL978" s="255" t="s">
        <v>4015</v>
      </c>
      <c r="AM978" s="249" t="s">
        <v>4015</v>
      </c>
      <c r="AN978" s="249" t="s">
        <v>4015</v>
      </c>
      <c r="AO978" s="249" t="s">
        <v>4015</v>
      </c>
      <c r="AP978" s="249" t="s">
        <v>4015</v>
      </c>
      <c r="AQ978" s="250" t="s">
        <v>4015</v>
      </c>
      <c r="AR978" s="247" t="s">
        <v>4015</v>
      </c>
      <c r="AS978" s="247" t="s">
        <v>4015</v>
      </c>
      <c r="AT978" s="247" t="s">
        <v>4015</v>
      </c>
      <c r="AU978" s="247" t="s">
        <v>4015</v>
      </c>
      <c r="AV978" s="247" t="s">
        <v>4015</v>
      </c>
      <c r="AW978" s="247" t="s">
        <v>4015</v>
      </c>
      <c r="AX978" s="247" t="s">
        <v>4015</v>
      </c>
      <c r="AY978" s="247" t="s">
        <v>4015</v>
      </c>
      <c r="AZ978" s="251" t="s">
        <v>4015</v>
      </c>
      <c r="BA978" s="246" t="s">
        <v>4015</v>
      </c>
      <c r="BB978" s="247" t="s">
        <v>4015</v>
      </c>
      <c r="BC978" s="245" t="s">
        <v>4015</v>
      </c>
    </row>
    <row r="979" spans="1:55" ht="216" hidden="1">
      <c r="A979" s="52" t="str">
        <f t="shared" ca="1" si="69"/>
        <v>Ok</v>
      </c>
      <c r="B979" s="53" t="str">
        <f t="shared" si="70"/>
        <v>Ok</v>
      </c>
      <c r="C979" s="53" t="str">
        <f t="shared" ca="1" si="71"/>
        <v>Ok</v>
      </c>
      <c r="D979" s="54">
        <f t="shared" si="72"/>
        <v>45208</v>
      </c>
      <c r="E979" s="253" t="s">
        <v>4015</v>
      </c>
      <c r="F979" s="258">
        <v>2091</v>
      </c>
      <c r="G979" s="241" t="s">
        <v>4970</v>
      </c>
      <c r="H979" s="266" t="s">
        <v>57</v>
      </c>
      <c r="I979" s="242" t="s">
        <v>58</v>
      </c>
      <c r="J979" s="268" t="s">
        <v>59</v>
      </c>
      <c r="K979" s="67" t="s">
        <v>105</v>
      </c>
      <c r="L979" s="282" t="s">
        <v>5818</v>
      </c>
      <c r="M979" s="281" t="s">
        <v>4015</v>
      </c>
      <c r="N979" s="239" t="s">
        <v>124</v>
      </c>
      <c r="O979" s="243" t="s">
        <v>97</v>
      </c>
      <c r="P979" s="55" t="s">
        <v>97</v>
      </c>
      <c r="Q979" s="243" t="s">
        <v>4982</v>
      </c>
      <c r="R979" s="90" t="s">
        <v>4988</v>
      </c>
      <c r="S979" s="274">
        <v>44460</v>
      </c>
      <c r="T979" s="56">
        <v>45208</v>
      </c>
      <c r="U979" s="78" t="s">
        <v>66</v>
      </c>
      <c r="V979" s="197" t="s">
        <v>218</v>
      </c>
      <c r="W979" s="181"/>
      <c r="X979" s="147" t="s">
        <v>143</v>
      </c>
      <c r="Y979" s="258" t="s">
        <v>80</v>
      </c>
      <c r="Z979" s="258"/>
      <c r="AA979" s="289" t="s">
        <v>5944</v>
      </c>
      <c r="AB979" s="6">
        <v>44460</v>
      </c>
      <c r="AC979" s="6">
        <v>45208</v>
      </c>
      <c r="AD979" s="67" t="s">
        <v>70</v>
      </c>
      <c r="AE979" s="256" t="s">
        <v>4015</v>
      </c>
      <c r="AF979" s="249" t="s">
        <v>4015</v>
      </c>
      <c r="AG979" s="249" t="s">
        <v>4015</v>
      </c>
      <c r="AH979" s="249" t="s">
        <v>4015</v>
      </c>
      <c r="AI979" s="249" t="s">
        <v>4015</v>
      </c>
      <c r="AJ979" s="248" t="s">
        <v>4015</v>
      </c>
      <c r="AK979" s="257" t="s">
        <v>4015</v>
      </c>
      <c r="AL979" s="255" t="s">
        <v>4015</v>
      </c>
      <c r="AM979" s="249" t="s">
        <v>4015</v>
      </c>
      <c r="AN979" s="249" t="s">
        <v>4015</v>
      </c>
      <c r="AO979" s="249" t="s">
        <v>4015</v>
      </c>
      <c r="AP979" s="249" t="s">
        <v>4015</v>
      </c>
      <c r="AQ979" s="250" t="s">
        <v>4015</v>
      </c>
      <c r="AR979" s="247" t="s">
        <v>4015</v>
      </c>
      <c r="AS979" s="247" t="s">
        <v>4015</v>
      </c>
      <c r="AT979" s="247" t="s">
        <v>4015</v>
      </c>
      <c r="AU979" s="247" t="s">
        <v>4015</v>
      </c>
      <c r="AV979" s="247" t="s">
        <v>4015</v>
      </c>
      <c r="AW979" s="247" t="s">
        <v>4015</v>
      </c>
      <c r="AX979" s="247" t="s">
        <v>4015</v>
      </c>
      <c r="AY979" s="247" t="s">
        <v>4015</v>
      </c>
      <c r="AZ979" s="251" t="s">
        <v>4015</v>
      </c>
      <c r="BA979" s="246" t="s">
        <v>4015</v>
      </c>
      <c r="BB979" s="247" t="s">
        <v>4015</v>
      </c>
      <c r="BC979" s="245" t="s">
        <v>4015</v>
      </c>
    </row>
    <row r="980" spans="1:55" ht="57.6" hidden="1">
      <c r="A980" s="52" t="str">
        <f t="shared" ca="1" si="69"/>
        <v>Ok</v>
      </c>
      <c r="B980" s="53" t="str">
        <f t="shared" si="70"/>
        <v>Ok</v>
      </c>
      <c r="C980" s="53" t="str">
        <f t="shared" ca="1" si="71"/>
        <v>Ok</v>
      </c>
      <c r="D980" s="54">
        <f t="shared" si="72"/>
        <v>43494</v>
      </c>
      <c r="E980" s="309"/>
      <c r="F980" s="311">
        <v>731</v>
      </c>
      <c r="G980" s="315" t="s">
        <v>71</v>
      </c>
      <c r="H980" s="321" t="s">
        <v>57</v>
      </c>
      <c r="I980" s="322" t="s">
        <v>72</v>
      </c>
      <c r="J980" s="329" t="s">
        <v>73</v>
      </c>
      <c r="K980" s="6" t="s">
        <v>74</v>
      </c>
      <c r="L980" s="333" t="s">
        <v>75</v>
      </c>
      <c r="M980" s="339" t="s">
        <v>76</v>
      </c>
      <c r="N980" s="239" t="s">
        <v>63</v>
      </c>
      <c r="O980" s="345" t="s">
        <v>64</v>
      </c>
      <c r="P980" s="55" t="s">
        <v>65</v>
      </c>
      <c r="Q980" s="345" t="s">
        <v>77</v>
      </c>
      <c r="R980" s="358" t="s">
        <v>78</v>
      </c>
      <c r="S980" s="368">
        <v>42919</v>
      </c>
      <c r="T980" s="56">
        <v>43487</v>
      </c>
      <c r="U980" s="174" t="s">
        <v>66</v>
      </c>
      <c r="V980" s="178" t="s">
        <v>67</v>
      </c>
      <c r="W980" s="180"/>
      <c r="X980" s="146" t="s">
        <v>79</v>
      </c>
      <c r="Y980" s="374" t="s">
        <v>80</v>
      </c>
      <c r="Z980" s="374"/>
      <c r="AA980" s="376" t="s">
        <v>81</v>
      </c>
      <c r="AB980" s="6">
        <v>42990</v>
      </c>
      <c r="AC980" s="6">
        <v>43494</v>
      </c>
      <c r="AD980" s="6" t="s">
        <v>70</v>
      </c>
      <c r="AE980" s="383"/>
      <c r="AF980" s="353"/>
      <c r="AG980" s="353"/>
      <c r="AH980" s="386"/>
      <c r="AI980" s="353"/>
      <c r="AJ980" s="388"/>
      <c r="AK980" s="389"/>
      <c r="AL980" s="392"/>
      <c r="AM980" s="393"/>
      <c r="AN980" s="393"/>
      <c r="AO980" s="393"/>
      <c r="AP980" s="393"/>
      <c r="AQ980" s="395"/>
      <c r="AR980" s="380"/>
      <c r="AS980" s="380"/>
      <c r="AT980" s="380"/>
      <c r="AU980" s="380"/>
      <c r="AV980" s="380"/>
      <c r="AW980" s="380"/>
      <c r="AX980" s="380"/>
      <c r="AY980" s="380"/>
      <c r="AZ980" s="397"/>
      <c r="BA980" s="379"/>
      <c r="BB980" s="380"/>
      <c r="BC980" s="399"/>
    </row>
    <row r="981" spans="1:55" ht="86.4" hidden="1">
      <c r="A981" s="52" t="str">
        <f t="shared" ca="1" si="69"/>
        <v>Ok</v>
      </c>
      <c r="B981" s="53" t="str">
        <f t="shared" si="70"/>
        <v>Ok</v>
      </c>
      <c r="C981" s="53" t="str">
        <f t="shared" ca="1" si="71"/>
        <v>Ok</v>
      </c>
      <c r="D981" s="54">
        <f t="shared" si="72"/>
        <v>44893</v>
      </c>
      <c r="E981" s="253" t="s">
        <v>4015</v>
      </c>
      <c r="F981" s="258">
        <v>2569</v>
      </c>
      <c r="G981" s="241" t="s">
        <v>4972</v>
      </c>
      <c r="H981" s="266" t="s">
        <v>57</v>
      </c>
      <c r="I981" s="242" t="s">
        <v>334</v>
      </c>
      <c r="J981" s="268" t="s">
        <v>260</v>
      </c>
      <c r="K981" s="67" t="s">
        <v>74</v>
      </c>
      <c r="L981" s="282" t="s">
        <v>4994</v>
      </c>
      <c r="M981" s="281" t="s">
        <v>4015</v>
      </c>
      <c r="N981" s="239" t="s">
        <v>124</v>
      </c>
      <c r="O981" s="243" t="s">
        <v>4985</v>
      </c>
      <c r="P981" s="55" t="s">
        <v>165</v>
      </c>
      <c r="Q981" s="243" t="s">
        <v>4993</v>
      </c>
      <c r="R981" s="90" t="s">
        <v>4992</v>
      </c>
      <c r="S981" s="274">
        <v>44872</v>
      </c>
      <c r="T981" s="56">
        <v>44887</v>
      </c>
      <c r="U981" s="175" t="s">
        <v>66</v>
      </c>
      <c r="V981" s="197" t="s">
        <v>218</v>
      </c>
      <c r="W981" s="181"/>
      <c r="X981" s="147" t="s">
        <v>156</v>
      </c>
      <c r="Y981" s="258"/>
      <c r="Z981" s="258"/>
      <c r="AA981" s="289" t="s">
        <v>5024</v>
      </c>
      <c r="AB981" s="6">
        <v>44874</v>
      </c>
      <c r="AC981" s="6">
        <v>44893</v>
      </c>
      <c r="AD981" s="67" t="s">
        <v>70</v>
      </c>
      <c r="AE981" s="256" t="s">
        <v>4015</v>
      </c>
      <c r="AF981" s="249" t="s">
        <v>4015</v>
      </c>
      <c r="AG981" s="249" t="s">
        <v>4015</v>
      </c>
      <c r="AH981" s="249" t="s">
        <v>4015</v>
      </c>
      <c r="AI981" s="249" t="s">
        <v>4015</v>
      </c>
      <c r="AJ981" s="248" t="s">
        <v>4015</v>
      </c>
      <c r="AK981" s="257" t="s">
        <v>4015</v>
      </c>
      <c r="AL981" s="255" t="s">
        <v>4015</v>
      </c>
      <c r="AM981" s="249" t="s">
        <v>4015</v>
      </c>
      <c r="AN981" s="249" t="s">
        <v>4015</v>
      </c>
      <c r="AO981" s="249" t="s">
        <v>4015</v>
      </c>
      <c r="AP981" s="249" t="s">
        <v>4015</v>
      </c>
      <c r="AQ981" s="250" t="s">
        <v>4015</v>
      </c>
      <c r="AR981" s="247" t="s">
        <v>4015</v>
      </c>
      <c r="AS981" s="247" t="s">
        <v>4015</v>
      </c>
      <c r="AT981" s="247" t="s">
        <v>4015</v>
      </c>
      <c r="AU981" s="247" t="s">
        <v>4015</v>
      </c>
      <c r="AV981" s="247" t="s">
        <v>4015</v>
      </c>
      <c r="AW981" s="247" t="s">
        <v>4015</v>
      </c>
      <c r="AX981" s="247" t="s">
        <v>4015</v>
      </c>
      <c r="AY981" s="247" t="s">
        <v>4015</v>
      </c>
      <c r="AZ981" s="251" t="s">
        <v>4015</v>
      </c>
      <c r="BA981" s="246" t="s">
        <v>4015</v>
      </c>
      <c r="BB981" s="247" t="s">
        <v>4015</v>
      </c>
      <c r="BC981" s="245" t="s">
        <v>4015</v>
      </c>
    </row>
    <row r="982" spans="1:55" ht="43.2" hidden="1">
      <c r="A982" s="52" t="str">
        <f t="shared" ca="1" si="69"/>
        <v>Ok</v>
      </c>
      <c r="B982" s="53" t="str">
        <f t="shared" si="70"/>
        <v>Ok</v>
      </c>
      <c r="C982" s="53" t="str">
        <f t="shared" ca="1" si="71"/>
        <v>Ok</v>
      </c>
      <c r="D982" s="54">
        <f t="shared" si="72"/>
        <v>43473</v>
      </c>
      <c r="E982" s="309"/>
      <c r="F982" s="311">
        <v>656</v>
      </c>
      <c r="G982" s="314" t="s">
        <v>1342</v>
      </c>
      <c r="H982" s="321" t="s">
        <v>57</v>
      </c>
      <c r="I982" s="322" t="s">
        <v>58</v>
      </c>
      <c r="J982" s="329" t="s">
        <v>59</v>
      </c>
      <c r="K982" s="6" t="s">
        <v>74</v>
      </c>
      <c r="L982" s="333" t="s">
        <v>1343</v>
      </c>
      <c r="M982" s="339"/>
      <c r="N982" s="239" t="s">
        <v>124</v>
      </c>
      <c r="O982" s="345" t="s">
        <v>97</v>
      </c>
      <c r="P982" s="55" t="s">
        <v>97</v>
      </c>
      <c r="Q982" s="345" t="s">
        <v>1344</v>
      </c>
      <c r="R982" s="358" t="s">
        <v>1345</v>
      </c>
      <c r="S982" s="368">
        <v>43417</v>
      </c>
      <c r="T982" s="56">
        <v>43457</v>
      </c>
      <c r="U982" s="174" t="s">
        <v>66</v>
      </c>
      <c r="V982" s="178" t="s">
        <v>67</v>
      </c>
      <c r="W982" s="180"/>
      <c r="X982" s="146" t="s">
        <v>143</v>
      </c>
      <c r="Y982" s="374"/>
      <c r="Z982" s="374"/>
      <c r="AA982" s="376" t="s">
        <v>1346</v>
      </c>
      <c r="AB982" s="6">
        <v>43419</v>
      </c>
      <c r="AC982" s="6">
        <v>43473</v>
      </c>
      <c r="AD982" s="6" t="s">
        <v>70</v>
      </c>
      <c r="AE982" s="383"/>
      <c r="AF982" s="353"/>
      <c r="AG982" s="353"/>
      <c r="AH982" s="385"/>
      <c r="AI982" s="353"/>
      <c r="AJ982" s="388"/>
      <c r="AK982" s="389"/>
      <c r="AL982" s="391"/>
      <c r="AM982" s="386"/>
      <c r="AN982" s="386"/>
      <c r="AO982" s="386"/>
      <c r="AP982" s="386"/>
      <c r="AQ982" s="395"/>
      <c r="AR982" s="380"/>
      <c r="AS982" s="380"/>
      <c r="AT982" s="380"/>
      <c r="AU982" s="380"/>
      <c r="AV982" s="380"/>
      <c r="AW982" s="380"/>
      <c r="AX982" s="380"/>
      <c r="AY982" s="380"/>
      <c r="AZ982" s="397"/>
      <c r="BA982" s="379"/>
      <c r="BB982" s="380"/>
      <c r="BC982" s="399"/>
    </row>
    <row r="983" spans="1:55" ht="72" hidden="1">
      <c r="A983" s="52" t="str">
        <f t="shared" ca="1" si="69"/>
        <v>Ok</v>
      </c>
      <c r="B983" s="53" t="str">
        <f t="shared" si="70"/>
        <v>Ok</v>
      </c>
      <c r="C983" s="53" t="str">
        <f t="shared" ca="1" si="71"/>
        <v>Ok</v>
      </c>
      <c r="D983" s="54">
        <f t="shared" si="72"/>
        <v>44893</v>
      </c>
      <c r="E983" s="253" t="s">
        <v>4015</v>
      </c>
      <c r="F983" s="258">
        <v>2572</v>
      </c>
      <c r="G983" s="241" t="s">
        <v>4974</v>
      </c>
      <c r="H983" s="266" t="s">
        <v>57</v>
      </c>
      <c r="I983" s="268" t="s">
        <v>137</v>
      </c>
      <c r="J983" s="268" t="s">
        <v>137</v>
      </c>
      <c r="K983" s="67" t="s">
        <v>261</v>
      </c>
      <c r="L983" s="282" t="s">
        <v>5000</v>
      </c>
      <c r="M983" s="281" t="s">
        <v>4015</v>
      </c>
      <c r="N983" s="239" t="s">
        <v>124</v>
      </c>
      <c r="O983" s="243" t="s">
        <v>4986</v>
      </c>
      <c r="P983" s="55" t="s">
        <v>88</v>
      </c>
      <c r="Q983" s="243" t="s">
        <v>5250</v>
      </c>
      <c r="R983" s="90" t="s">
        <v>4997</v>
      </c>
      <c r="S983" s="274">
        <v>44875</v>
      </c>
      <c r="T983" s="56">
        <v>44893</v>
      </c>
      <c r="U983" s="174" t="s">
        <v>66</v>
      </c>
      <c r="V983" s="197" t="s">
        <v>218</v>
      </c>
      <c r="W983" s="181"/>
      <c r="X983" s="147" t="s">
        <v>168</v>
      </c>
      <c r="Y983" s="258"/>
      <c r="Z983" s="258"/>
      <c r="AA983" s="289" t="s">
        <v>5023</v>
      </c>
      <c r="AB983" s="6">
        <v>44876</v>
      </c>
      <c r="AC983" s="6">
        <v>44893</v>
      </c>
      <c r="AD983" s="67" t="s">
        <v>70</v>
      </c>
      <c r="AE983" s="256" t="s">
        <v>4015</v>
      </c>
      <c r="AF983" s="249" t="s">
        <v>4015</v>
      </c>
      <c r="AG983" s="249" t="s">
        <v>4015</v>
      </c>
      <c r="AH983" s="249" t="s">
        <v>4015</v>
      </c>
      <c r="AI983" s="249" t="s">
        <v>4015</v>
      </c>
      <c r="AJ983" s="248" t="s">
        <v>4015</v>
      </c>
      <c r="AK983" s="257" t="s">
        <v>4015</v>
      </c>
      <c r="AL983" s="255" t="s">
        <v>4015</v>
      </c>
      <c r="AM983" s="249" t="s">
        <v>4015</v>
      </c>
      <c r="AN983" s="249" t="s">
        <v>4015</v>
      </c>
      <c r="AO983" s="249" t="s">
        <v>4015</v>
      </c>
      <c r="AP983" s="249" t="s">
        <v>4015</v>
      </c>
      <c r="AQ983" s="250" t="s">
        <v>4015</v>
      </c>
      <c r="AR983" s="247" t="s">
        <v>4015</v>
      </c>
      <c r="AS983" s="247" t="s">
        <v>4015</v>
      </c>
      <c r="AT983" s="247" t="s">
        <v>4015</v>
      </c>
      <c r="AU983" s="247" t="s">
        <v>4015</v>
      </c>
      <c r="AV983" s="247" t="s">
        <v>4015</v>
      </c>
      <c r="AW983" s="247" t="s">
        <v>4015</v>
      </c>
      <c r="AX983" s="247" t="s">
        <v>4015</v>
      </c>
      <c r="AY983" s="247" t="s">
        <v>4015</v>
      </c>
      <c r="AZ983" s="251" t="s">
        <v>4015</v>
      </c>
      <c r="BA983" s="246" t="s">
        <v>4015</v>
      </c>
      <c r="BB983" s="247" t="s">
        <v>4015</v>
      </c>
      <c r="BC983" s="245" t="s">
        <v>4015</v>
      </c>
    </row>
    <row r="984" spans="1:55" ht="28.8" hidden="1">
      <c r="A984" s="52" t="str">
        <f t="shared" ca="1" si="69"/>
        <v>Ok</v>
      </c>
      <c r="B984" s="53" t="str">
        <f t="shared" si="70"/>
        <v>Ok</v>
      </c>
      <c r="C984" s="53" t="str">
        <f t="shared" ca="1" si="71"/>
        <v>Ok</v>
      </c>
      <c r="D984" s="54">
        <f t="shared" si="72"/>
        <v>43425</v>
      </c>
      <c r="E984" s="309"/>
      <c r="F984" s="311">
        <v>411</v>
      </c>
      <c r="G984" s="314" t="s">
        <v>1111</v>
      </c>
      <c r="H984" s="321" t="s">
        <v>159</v>
      </c>
      <c r="I984" s="322" t="s">
        <v>1112</v>
      </c>
      <c r="J984" s="329" t="s">
        <v>161</v>
      </c>
      <c r="K984" s="6" t="s">
        <v>105</v>
      </c>
      <c r="L984" s="333" t="s">
        <v>1113</v>
      </c>
      <c r="M984" s="339"/>
      <c r="N984" s="239" t="s">
        <v>124</v>
      </c>
      <c r="O984" s="345" t="s">
        <v>103</v>
      </c>
      <c r="P984" s="55" t="s">
        <v>65</v>
      </c>
      <c r="Q984" s="345" t="s">
        <v>1114</v>
      </c>
      <c r="R984" s="358" t="s">
        <v>1115</v>
      </c>
      <c r="S984" s="368">
        <v>43257</v>
      </c>
      <c r="T984" s="56">
        <v>43381</v>
      </c>
      <c r="U984" s="174" t="s">
        <v>66</v>
      </c>
      <c r="V984" s="178" t="s">
        <v>67</v>
      </c>
      <c r="W984" s="180"/>
      <c r="X984" s="146" t="s">
        <v>143</v>
      </c>
      <c r="Y984" s="374"/>
      <c r="Z984" s="374"/>
      <c r="AA984" s="376"/>
      <c r="AB984" s="6">
        <v>43258</v>
      </c>
      <c r="AC984" s="6">
        <v>43425</v>
      </c>
      <c r="AD984" s="6" t="s">
        <v>70</v>
      </c>
      <c r="AE984" s="383"/>
      <c r="AF984" s="353"/>
      <c r="AG984" s="353"/>
      <c r="AH984" s="385"/>
      <c r="AI984" s="353"/>
      <c r="AJ984" s="388"/>
      <c r="AK984" s="389"/>
      <c r="AL984" s="391"/>
      <c r="AM984" s="386"/>
      <c r="AN984" s="386"/>
      <c r="AO984" s="386"/>
      <c r="AP984" s="386"/>
      <c r="AQ984" s="395"/>
      <c r="AR984" s="380"/>
      <c r="AS984" s="380"/>
      <c r="AT984" s="380"/>
      <c r="AU984" s="380"/>
      <c r="AV984" s="380"/>
      <c r="AW984" s="380"/>
      <c r="AX984" s="380"/>
      <c r="AY984" s="380"/>
      <c r="AZ984" s="397"/>
      <c r="BA984" s="379"/>
      <c r="BB984" s="380"/>
      <c r="BC984" s="399"/>
    </row>
    <row r="985" spans="1:55" ht="86.4" hidden="1">
      <c r="A985" s="52" t="str">
        <f t="shared" ca="1" si="69"/>
        <v>Ok</v>
      </c>
      <c r="B985" s="53" t="str">
        <f t="shared" si="70"/>
        <v>Ok</v>
      </c>
      <c r="C985" s="53" t="str">
        <f t="shared" ca="1" si="71"/>
        <v>Ok</v>
      </c>
      <c r="D985" s="54">
        <f t="shared" si="72"/>
        <v>44893</v>
      </c>
      <c r="E985" s="253" t="s">
        <v>4015</v>
      </c>
      <c r="F985" s="258">
        <v>2574</v>
      </c>
      <c r="G985" s="241" t="s">
        <v>4976</v>
      </c>
      <c r="H985" s="266" t="s">
        <v>57</v>
      </c>
      <c r="I985" s="242" t="s">
        <v>72</v>
      </c>
      <c r="J985" s="268" t="s">
        <v>73</v>
      </c>
      <c r="K985" s="67" t="s">
        <v>162</v>
      </c>
      <c r="L985" s="282" t="s">
        <v>5006</v>
      </c>
      <c r="M985" s="281" t="s">
        <v>4015</v>
      </c>
      <c r="N985" s="239" t="s">
        <v>124</v>
      </c>
      <c r="O985" s="243" t="s">
        <v>4987</v>
      </c>
      <c r="P985" s="55" t="s">
        <v>88</v>
      </c>
      <c r="Q985" s="243" t="s">
        <v>5251</v>
      </c>
      <c r="R985" s="90" t="s">
        <v>5005</v>
      </c>
      <c r="S985" s="274">
        <v>44880</v>
      </c>
      <c r="T985" s="56">
        <v>44893</v>
      </c>
      <c r="U985" s="174" t="s">
        <v>66</v>
      </c>
      <c r="V985" s="197" t="s">
        <v>218</v>
      </c>
      <c r="W985" s="181"/>
      <c r="X985" s="147" t="s">
        <v>168</v>
      </c>
      <c r="Y985" s="258"/>
      <c r="Z985" s="258"/>
      <c r="AA985" s="289" t="s">
        <v>5039</v>
      </c>
      <c r="AB985" s="6">
        <v>44880</v>
      </c>
      <c r="AC985" s="6">
        <v>44893</v>
      </c>
      <c r="AD985" s="67" t="s">
        <v>70</v>
      </c>
      <c r="AE985" s="256" t="s">
        <v>4015</v>
      </c>
      <c r="AF985" s="249" t="s">
        <v>4015</v>
      </c>
      <c r="AG985" s="249" t="s">
        <v>4015</v>
      </c>
      <c r="AH985" s="249" t="s">
        <v>4015</v>
      </c>
      <c r="AI985" s="249" t="s">
        <v>4015</v>
      </c>
      <c r="AJ985" s="248" t="s">
        <v>4015</v>
      </c>
      <c r="AK985" s="257" t="s">
        <v>4015</v>
      </c>
      <c r="AL985" s="255" t="s">
        <v>4015</v>
      </c>
      <c r="AM985" s="249" t="s">
        <v>4015</v>
      </c>
      <c r="AN985" s="249" t="s">
        <v>4015</v>
      </c>
      <c r="AO985" s="249" t="s">
        <v>4015</v>
      </c>
      <c r="AP985" s="249" t="s">
        <v>4015</v>
      </c>
      <c r="AQ985" s="250" t="s">
        <v>4015</v>
      </c>
      <c r="AR985" s="247" t="s">
        <v>4015</v>
      </c>
      <c r="AS985" s="247" t="s">
        <v>4015</v>
      </c>
      <c r="AT985" s="247" t="s">
        <v>4015</v>
      </c>
      <c r="AU985" s="247" t="s">
        <v>4015</v>
      </c>
      <c r="AV985" s="247" t="s">
        <v>4015</v>
      </c>
      <c r="AW985" s="247" t="s">
        <v>4015</v>
      </c>
      <c r="AX985" s="247" t="s">
        <v>4015</v>
      </c>
      <c r="AY985" s="247" t="s">
        <v>4015</v>
      </c>
      <c r="AZ985" s="251" t="s">
        <v>4015</v>
      </c>
      <c r="BA985" s="246" t="s">
        <v>4015</v>
      </c>
      <c r="BB985" s="247" t="s">
        <v>4015</v>
      </c>
      <c r="BC985" s="245" t="s">
        <v>4015</v>
      </c>
    </row>
    <row r="986" spans="1:55" ht="216" hidden="1">
      <c r="A986" s="52" t="str">
        <f t="shared" ca="1" si="69"/>
        <v>Ok</v>
      </c>
      <c r="B986" s="53" t="str">
        <f t="shared" si="70"/>
        <v>Ok</v>
      </c>
      <c r="C986" s="53" t="str">
        <f t="shared" ca="1" si="71"/>
        <v>Ok</v>
      </c>
      <c r="D986" s="54">
        <f t="shared" si="72"/>
        <v>44914</v>
      </c>
      <c r="E986" s="253" t="s">
        <v>4015</v>
      </c>
      <c r="F986" s="258">
        <v>2576</v>
      </c>
      <c r="G986" s="241" t="s">
        <v>4977</v>
      </c>
      <c r="H986" s="266" t="s">
        <v>57</v>
      </c>
      <c r="I986" s="242" t="s">
        <v>591</v>
      </c>
      <c r="J986" s="268" t="s">
        <v>506</v>
      </c>
      <c r="K986" s="67" t="s">
        <v>210</v>
      </c>
      <c r="L986" s="282" t="s">
        <v>5009</v>
      </c>
      <c r="M986" s="281" t="s">
        <v>4015</v>
      </c>
      <c r="N986" s="239" t="s">
        <v>63</v>
      </c>
      <c r="O986" s="243" t="s">
        <v>103</v>
      </c>
      <c r="P986" s="55" t="s">
        <v>65</v>
      </c>
      <c r="Q986" s="243" t="s">
        <v>5008</v>
      </c>
      <c r="R986" s="90" t="s">
        <v>5007</v>
      </c>
      <c r="S986" s="274">
        <v>44880</v>
      </c>
      <c r="T986" s="56">
        <v>44915</v>
      </c>
      <c r="U986" s="175" t="s">
        <v>66</v>
      </c>
      <c r="V986" s="197" t="s">
        <v>218</v>
      </c>
      <c r="W986" s="181"/>
      <c r="X986" s="147" t="s">
        <v>101</v>
      </c>
      <c r="Y986" s="258"/>
      <c r="Z986" s="258"/>
      <c r="AA986" s="289" t="s">
        <v>5067</v>
      </c>
      <c r="AB986" s="6">
        <v>44880</v>
      </c>
      <c r="AC986" s="6">
        <v>44914</v>
      </c>
      <c r="AD986" s="67" t="s">
        <v>70</v>
      </c>
      <c r="AE986" s="256" t="s">
        <v>4015</v>
      </c>
      <c r="AF986" s="249" t="s">
        <v>4015</v>
      </c>
      <c r="AG986" s="249" t="s">
        <v>4015</v>
      </c>
      <c r="AH986" s="249" t="s">
        <v>4015</v>
      </c>
      <c r="AI986" s="249" t="s">
        <v>4015</v>
      </c>
      <c r="AJ986" s="248" t="s">
        <v>4015</v>
      </c>
      <c r="AK986" s="257" t="s">
        <v>4015</v>
      </c>
      <c r="AL986" s="255" t="s">
        <v>4015</v>
      </c>
      <c r="AM986" s="249" t="s">
        <v>4015</v>
      </c>
      <c r="AN986" s="249" t="s">
        <v>4015</v>
      </c>
      <c r="AO986" s="249" t="s">
        <v>4015</v>
      </c>
      <c r="AP986" s="249" t="s">
        <v>4015</v>
      </c>
      <c r="AQ986" s="250" t="s">
        <v>4015</v>
      </c>
      <c r="AR986" s="247" t="s">
        <v>4015</v>
      </c>
      <c r="AS986" s="247" t="s">
        <v>4015</v>
      </c>
      <c r="AT986" s="247" t="s">
        <v>4015</v>
      </c>
      <c r="AU986" s="247" t="s">
        <v>4015</v>
      </c>
      <c r="AV986" s="247" t="s">
        <v>4015</v>
      </c>
      <c r="AW986" s="247" t="s">
        <v>4015</v>
      </c>
      <c r="AX986" s="247" t="s">
        <v>4015</v>
      </c>
      <c r="AY986" s="247" t="s">
        <v>4015</v>
      </c>
      <c r="AZ986" s="251" t="s">
        <v>4015</v>
      </c>
      <c r="BA986" s="246" t="s">
        <v>4015</v>
      </c>
      <c r="BB986" s="247" t="s">
        <v>4015</v>
      </c>
      <c r="BC986" s="245" t="s">
        <v>4015</v>
      </c>
    </row>
    <row r="987" spans="1:55" ht="72" hidden="1">
      <c r="A987" s="52" t="str">
        <f t="shared" ca="1" si="69"/>
        <v>Ok</v>
      </c>
      <c r="B987" s="53" t="str">
        <f t="shared" si="70"/>
        <v>Fuori Range</v>
      </c>
      <c r="C987" s="53" t="str">
        <f t="shared" ca="1" si="71"/>
        <v>Ok</v>
      </c>
      <c r="D987" s="54">
        <f t="shared" si="72"/>
        <v>44893</v>
      </c>
      <c r="E987" s="253" t="s">
        <v>4015</v>
      </c>
      <c r="F987" s="258">
        <v>2577</v>
      </c>
      <c r="G987" s="241" t="s">
        <v>4978</v>
      </c>
      <c r="H987" s="266" t="s">
        <v>57</v>
      </c>
      <c r="I987" s="242" t="s">
        <v>182</v>
      </c>
      <c r="J987" s="268" t="s">
        <v>183</v>
      </c>
      <c r="K987" s="67" t="s">
        <v>210</v>
      </c>
      <c r="L987" s="282" t="s">
        <v>5011</v>
      </c>
      <c r="M987" s="281" t="s">
        <v>4015</v>
      </c>
      <c r="N987" s="239" t="s">
        <v>124</v>
      </c>
      <c r="O987" s="243" t="s">
        <v>97</v>
      </c>
      <c r="P987" s="55" t="s">
        <v>97</v>
      </c>
      <c r="Q987" s="243" t="s">
        <v>4983</v>
      </c>
      <c r="R987" s="90" t="s">
        <v>5010</v>
      </c>
      <c r="S987" s="274">
        <v>44880</v>
      </c>
      <c r="T987" s="56">
        <v>44893</v>
      </c>
      <c r="U987" s="174" t="s">
        <v>66</v>
      </c>
      <c r="V987" s="197" t="s">
        <v>218</v>
      </c>
      <c r="W987" s="181"/>
      <c r="X987" s="147" t="s">
        <v>143</v>
      </c>
      <c r="Y987" s="258"/>
      <c r="Z987" s="258"/>
      <c r="AA987" s="289" t="s">
        <v>5025</v>
      </c>
      <c r="AB987" s="6">
        <v>44872</v>
      </c>
      <c r="AC987" s="6">
        <v>44893</v>
      </c>
      <c r="AD987" s="67" t="s">
        <v>70</v>
      </c>
      <c r="AE987" s="256" t="s">
        <v>4015</v>
      </c>
      <c r="AF987" s="249" t="s">
        <v>4015</v>
      </c>
      <c r="AG987" s="249" t="s">
        <v>4015</v>
      </c>
      <c r="AH987" s="249" t="s">
        <v>4015</v>
      </c>
      <c r="AI987" s="249" t="s">
        <v>4015</v>
      </c>
      <c r="AJ987" s="248" t="s">
        <v>4015</v>
      </c>
      <c r="AK987" s="257" t="s">
        <v>4015</v>
      </c>
      <c r="AL987" s="255" t="s">
        <v>4015</v>
      </c>
      <c r="AM987" s="249" t="s">
        <v>4015</v>
      </c>
      <c r="AN987" s="249" t="s">
        <v>4015</v>
      </c>
      <c r="AO987" s="249" t="s">
        <v>4015</v>
      </c>
      <c r="AP987" s="249" t="s">
        <v>4015</v>
      </c>
      <c r="AQ987" s="250" t="s">
        <v>4015</v>
      </c>
      <c r="AR987" s="247" t="s">
        <v>4015</v>
      </c>
      <c r="AS987" s="247" t="s">
        <v>4015</v>
      </c>
      <c r="AT987" s="247" t="s">
        <v>4015</v>
      </c>
      <c r="AU987" s="247" t="s">
        <v>4015</v>
      </c>
      <c r="AV987" s="247" t="s">
        <v>4015</v>
      </c>
      <c r="AW987" s="247" t="s">
        <v>4015</v>
      </c>
      <c r="AX987" s="247" t="s">
        <v>4015</v>
      </c>
      <c r="AY987" s="247" t="s">
        <v>4015</v>
      </c>
      <c r="AZ987" s="251" t="s">
        <v>4015</v>
      </c>
      <c r="BA987" s="246" t="s">
        <v>4015</v>
      </c>
      <c r="BB987" s="247" t="s">
        <v>4015</v>
      </c>
      <c r="BC987" s="245" t="s">
        <v>4015</v>
      </c>
    </row>
    <row r="988" spans="1:55" ht="28.8" hidden="1">
      <c r="A988" s="52" t="str">
        <f t="shared" ca="1" si="69"/>
        <v>Ok</v>
      </c>
      <c r="B988" s="53" t="str">
        <f t="shared" si="70"/>
        <v>Ok</v>
      </c>
      <c r="C988" s="53" t="str">
        <f t="shared" ca="1" si="71"/>
        <v>Ok</v>
      </c>
      <c r="D988" s="54">
        <f t="shared" si="72"/>
        <v>43425</v>
      </c>
      <c r="E988" s="309"/>
      <c r="F988" s="311">
        <v>574</v>
      </c>
      <c r="G988" s="314" t="s">
        <v>1288</v>
      </c>
      <c r="H988" s="321" t="s">
        <v>57</v>
      </c>
      <c r="I988" s="322" t="s">
        <v>58</v>
      </c>
      <c r="J988" s="329" t="s">
        <v>59</v>
      </c>
      <c r="K988" s="6" t="s">
        <v>74</v>
      </c>
      <c r="L988" s="333" t="s">
        <v>1289</v>
      </c>
      <c r="M988" s="339"/>
      <c r="N988" s="239" t="s">
        <v>124</v>
      </c>
      <c r="O988" s="345" t="s">
        <v>374</v>
      </c>
      <c r="P988" s="55" t="s">
        <v>165</v>
      </c>
      <c r="Q988" s="345" t="s">
        <v>1290</v>
      </c>
      <c r="R988" s="358" t="s">
        <v>1291</v>
      </c>
      <c r="S988" s="368">
        <v>43378</v>
      </c>
      <c r="T988" s="56">
        <v>43424</v>
      </c>
      <c r="U988" s="174" t="s">
        <v>66</v>
      </c>
      <c r="V988" s="178" t="s">
        <v>67</v>
      </c>
      <c r="W988" s="180"/>
      <c r="X988" s="146" t="s">
        <v>156</v>
      </c>
      <c r="Y988" s="374"/>
      <c r="Z988" s="374"/>
      <c r="AA988" s="376" t="s">
        <v>1292</v>
      </c>
      <c r="AB988" s="6">
        <v>43384</v>
      </c>
      <c r="AC988" s="6">
        <v>43425</v>
      </c>
      <c r="AD988" s="6" t="s">
        <v>70</v>
      </c>
      <c r="AE988" s="383"/>
      <c r="AF988" s="353"/>
      <c r="AG988" s="353"/>
      <c r="AH988" s="385"/>
      <c r="AI988" s="353"/>
      <c r="AJ988" s="388"/>
      <c r="AK988" s="389"/>
      <c r="AL988" s="391"/>
      <c r="AM988" s="386"/>
      <c r="AN988" s="386"/>
      <c r="AO988" s="386"/>
      <c r="AP988" s="386"/>
      <c r="AQ988" s="395"/>
      <c r="AR988" s="380"/>
      <c r="AS988" s="380"/>
      <c r="AT988" s="380"/>
      <c r="AU988" s="380"/>
      <c r="AV988" s="380"/>
      <c r="AW988" s="380"/>
      <c r="AX988" s="380"/>
      <c r="AY988" s="380"/>
      <c r="AZ988" s="397"/>
      <c r="BA988" s="379"/>
      <c r="BB988" s="380"/>
      <c r="BC988" s="399"/>
    </row>
    <row r="989" spans="1:55" ht="129.6" hidden="1">
      <c r="A989" s="52" t="str">
        <f t="shared" ca="1" si="69"/>
        <v>Ok</v>
      </c>
      <c r="B989" s="53" t="str">
        <f t="shared" si="70"/>
        <v>Ok</v>
      </c>
      <c r="C989" s="53" t="str">
        <f t="shared" ca="1" si="71"/>
        <v>Ok</v>
      </c>
      <c r="D989" s="54">
        <f t="shared" si="72"/>
        <v>44967</v>
      </c>
      <c r="E989" s="253" t="s">
        <v>4015</v>
      </c>
      <c r="F989" s="258">
        <v>2579</v>
      </c>
      <c r="G989" s="241" t="s">
        <v>4980</v>
      </c>
      <c r="H989" s="266" t="s">
        <v>57</v>
      </c>
      <c r="I989" s="242" t="s">
        <v>697</v>
      </c>
      <c r="J989" s="268" t="s">
        <v>59</v>
      </c>
      <c r="K989" s="67" t="s">
        <v>74</v>
      </c>
      <c r="L989" s="282" t="s">
        <v>5016</v>
      </c>
      <c r="M989" s="281" t="s">
        <v>4015</v>
      </c>
      <c r="N989" s="239" t="s">
        <v>124</v>
      </c>
      <c r="O989" s="243" t="s">
        <v>97</v>
      </c>
      <c r="P989" s="55" t="s">
        <v>97</v>
      </c>
      <c r="Q989" s="243" t="s">
        <v>4984</v>
      </c>
      <c r="R989" s="90" t="s">
        <v>5015</v>
      </c>
      <c r="S989" s="274">
        <v>44873</v>
      </c>
      <c r="T989" s="56">
        <v>44967</v>
      </c>
      <c r="U989" s="175" t="s">
        <v>66</v>
      </c>
      <c r="V989" s="197" t="s">
        <v>218</v>
      </c>
      <c r="W989" s="181"/>
      <c r="X989" s="147" t="s">
        <v>79</v>
      </c>
      <c r="Y989" s="258"/>
      <c r="Z989" s="258"/>
      <c r="AA989" s="289" t="s">
        <v>5187</v>
      </c>
      <c r="AB989" s="6">
        <v>44880</v>
      </c>
      <c r="AC989" s="6">
        <v>44967</v>
      </c>
      <c r="AD989" s="67" t="s">
        <v>70</v>
      </c>
      <c r="AE989" s="256" t="s">
        <v>4015</v>
      </c>
      <c r="AF989" s="249" t="s">
        <v>4015</v>
      </c>
      <c r="AG989" s="249" t="s">
        <v>4015</v>
      </c>
      <c r="AH989" s="249" t="s">
        <v>4015</v>
      </c>
      <c r="AI989" s="249" t="s">
        <v>4015</v>
      </c>
      <c r="AJ989" s="248" t="s">
        <v>4015</v>
      </c>
      <c r="AK989" s="257" t="s">
        <v>4015</v>
      </c>
      <c r="AL989" s="255" t="s">
        <v>4015</v>
      </c>
      <c r="AM989" s="249" t="s">
        <v>4015</v>
      </c>
      <c r="AN989" s="249" t="s">
        <v>4015</v>
      </c>
      <c r="AO989" s="249" t="s">
        <v>4015</v>
      </c>
      <c r="AP989" s="249" t="s">
        <v>4015</v>
      </c>
      <c r="AQ989" s="250" t="s">
        <v>4015</v>
      </c>
      <c r="AR989" s="247" t="s">
        <v>4015</v>
      </c>
      <c r="AS989" s="247" t="s">
        <v>4015</v>
      </c>
      <c r="AT989" s="247" t="s">
        <v>4015</v>
      </c>
      <c r="AU989" s="247" t="s">
        <v>4015</v>
      </c>
      <c r="AV989" s="247" t="s">
        <v>4015</v>
      </c>
      <c r="AW989" s="247" t="s">
        <v>4015</v>
      </c>
      <c r="AX989" s="247" t="s">
        <v>4015</v>
      </c>
      <c r="AY989" s="247" t="s">
        <v>4015</v>
      </c>
      <c r="AZ989" s="251" t="s">
        <v>4015</v>
      </c>
      <c r="BA989" s="246" t="s">
        <v>4015</v>
      </c>
      <c r="BB989" s="247" t="s">
        <v>4015</v>
      </c>
      <c r="BC989" s="245" t="s">
        <v>4015</v>
      </c>
    </row>
    <row r="990" spans="1:55" ht="57.6" hidden="1">
      <c r="A990" s="52" t="str">
        <f t="shared" ca="1" si="69"/>
        <v>Ok</v>
      </c>
      <c r="B990" s="53" t="str">
        <f t="shared" si="70"/>
        <v>Ok</v>
      </c>
      <c r="C990" s="53" t="str">
        <f t="shared" ca="1" si="71"/>
        <v>Ok</v>
      </c>
      <c r="D990" s="54">
        <f t="shared" si="72"/>
        <v>44893</v>
      </c>
      <c r="E990" s="253" t="s">
        <v>4015</v>
      </c>
      <c r="F990" s="258">
        <v>2580</v>
      </c>
      <c r="G990" s="241" t="s">
        <v>4981</v>
      </c>
      <c r="H990" s="266" t="s">
        <v>57</v>
      </c>
      <c r="I990" s="171" t="s">
        <v>801</v>
      </c>
      <c r="J990" s="268" t="s">
        <v>59</v>
      </c>
      <c r="K990" s="67" t="s">
        <v>210</v>
      </c>
      <c r="L990" s="282" t="s">
        <v>5019</v>
      </c>
      <c r="M990" s="281" t="s">
        <v>4015</v>
      </c>
      <c r="N990" s="239" t="s">
        <v>124</v>
      </c>
      <c r="O990" s="243" t="s">
        <v>3587</v>
      </c>
      <c r="P990" s="55" t="s">
        <v>65</v>
      </c>
      <c r="Q990" s="243" t="s">
        <v>5018</v>
      </c>
      <c r="R990" s="90" t="s">
        <v>5017</v>
      </c>
      <c r="S990" s="274">
        <v>44880</v>
      </c>
      <c r="T990" s="56">
        <v>44893</v>
      </c>
      <c r="U990" s="174" t="s">
        <v>66</v>
      </c>
      <c r="V990" s="197" t="s">
        <v>218</v>
      </c>
      <c r="W990" s="181"/>
      <c r="X990" s="147" t="s">
        <v>143</v>
      </c>
      <c r="Y990" s="258"/>
      <c r="Z990" s="258"/>
      <c r="AA990" s="289" t="s">
        <v>5026</v>
      </c>
      <c r="AB990" s="6">
        <v>44880</v>
      </c>
      <c r="AC990" s="6">
        <v>44893</v>
      </c>
      <c r="AD990" s="67" t="s">
        <v>70</v>
      </c>
      <c r="AE990" s="256" t="s">
        <v>4015</v>
      </c>
      <c r="AF990" s="249" t="s">
        <v>4015</v>
      </c>
      <c r="AG990" s="249" t="s">
        <v>4015</v>
      </c>
      <c r="AH990" s="249" t="s">
        <v>4015</v>
      </c>
      <c r="AI990" s="249" t="s">
        <v>4015</v>
      </c>
      <c r="AJ990" s="248" t="s">
        <v>4015</v>
      </c>
      <c r="AK990" s="257" t="s">
        <v>4015</v>
      </c>
      <c r="AL990" s="255" t="s">
        <v>4015</v>
      </c>
      <c r="AM990" s="249" t="s">
        <v>4015</v>
      </c>
      <c r="AN990" s="249" t="s">
        <v>4015</v>
      </c>
      <c r="AO990" s="249" t="s">
        <v>4015</v>
      </c>
      <c r="AP990" s="249" t="s">
        <v>4015</v>
      </c>
      <c r="AQ990" s="250" t="s">
        <v>4015</v>
      </c>
      <c r="AR990" s="247" t="s">
        <v>4015</v>
      </c>
      <c r="AS990" s="247" t="s">
        <v>4015</v>
      </c>
      <c r="AT990" s="247" t="s">
        <v>4015</v>
      </c>
      <c r="AU990" s="247" t="s">
        <v>4015</v>
      </c>
      <c r="AV990" s="247" t="s">
        <v>4015</v>
      </c>
      <c r="AW990" s="247" t="s">
        <v>4015</v>
      </c>
      <c r="AX990" s="247" t="s">
        <v>4015</v>
      </c>
      <c r="AY990" s="247" t="s">
        <v>4015</v>
      </c>
      <c r="AZ990" s="251" t="s">
        <v>4015</v>
      </c>
      <c r="BA990" s="246" t="s">
        <v>4015</v>
      </c>
      <c r="BB990" s="247" t="s">
        <v>4015</v>
      </c>
      <c r="BC990" s="245" t="s">
        <v>4015</v>
      </c>
    </row>
    <row r="991" spans="1:55" ht="72" hidden="1">
      <c r="A991" s="52" t="str">
        <f t="shared" ca="1" si="69"/>
        <v>Ok</v>
      </c>
      <c r="B991" s="53" t="str">
        <f t="shared" si="70"/>
        <v>Ok</v>
      </c>
      <c r="C991" s="53" t="str">
        <f t="shared" ca="1" si="71"/>
        <v>Ok</v>
      </c>
      <c r="D991" s="54">
        <f t="shared" si="72"/>
        <v>44893</v>
      </c>
      <c r="E991" s="253" t="s">
        <v>4015</v>
      </c>
      <c r="F991" s="258">
        <v>2163</v>
      </c>
      <c r="G991" s="241" t="s">
        <v>5027</v>
      </c>
      <c r="H991" s="266" t="s">
        <v>57</v>
      </c>
      <c r="I991" s="242" t="s">
        <v>5031</v>
      </c>
      <c r="J991" s="268" t="s">
        <v>260</v>
      </c>
      <c r="K991" s="67" t="s">
        <v>74</v>
      </c>
      <c r="L991" s="282" t="s">
        <v>5033</v>
      </c>
      <c r="M991" s="281" t="s">
        <v>4015</v>
      </c>
      <c r="N991" s="239" t="s">
        <v>124</v>
      </c>
      <c r="O991" s="243" t="s">
        <v>97</v>
      </c>
      <c r="P991" s="55" t="s">
        <v>97</v>
      </c>
      <c r="Q991" s="298" t="s">
        <v>4204</v>
      </c>
      <c r="R991" s="286" t="s">
        <v>4203</v>
      </c>
      <c r="S991" s="274">
        <v>44482</v>
      </c>
      <c r="T991" s="56">
        <v>44893</v>
      </c>
      <c r="U991" s="174" t="s">
        <v>66</v>
      </c>
      <c r="V991" s="197" t="s">
        <v>218</v>
      </c>
      <c r="W991" s="181"/>
      <c r="X991" s="147" t="s">
        <v>143</v>
      </c>
      <c r="Y991" s="258"/>
      <c r="Z991" s="258"/>
      <c r="AA991" s="289" t="s">
        <v>5032</v>
      </c>
      <c r="AB991" s="6">
        <v>44482</v>
      </c>
      <c r="AC991" s="6">
        <v>44893</v>
      </c>
      <c r="AD991" s="67" t="s">
        <v>70</v>
      </c>
      <c r="AE991" s="256" t="s">
        <v>4015</v>
      </c>
      <c r="AF991" s="249" t="s">
        <v>4015</v>
      </c>
      <c r="AG991" s="249" t="s">
        <v>4015</v>
      </c>
      <c r="AH991" s="249" t="s">
        <v>4015</v>
      </c>
      <c r="AI991" s="249" t="s">
        <v>4015</v>
      </c>
      <c r="AJ991" s="248" t="s">
        <v>4015</v>
      </c>
      <c r="AK991" s="257" t="s">
        <v>4015</v>
      </c>
      <c r="AL991" s="255" t="s">
        <v>4015</v>
      </c>
      <c r="AM991" s="249" t="s">
        <v>4015</v>
      </c>
      <c r="AN991" s="249" t="s">
        <v>4015</v>
      </c>
      <c r="AO991" s="249" t="s">
        <v>4015</v>
      </c>
      <c r="AP991" s="249" t="s">
        <v>4015</v>
      </c>
      <c r="AQ991" s="250" t="s">
        <v>4015</v>
      </c>
      <c r="AR991" s="247" t="s">
        <v>4015</v>
      </c>
      <c r="AS991" s="247" t="s">
        <v>4015</v>
      </c>
      <c r="AT991" s="247" t="s">
        <v>4015</v>
      </c>
      <c r="AU991" s="247" t="s">
        <v>4015</v>
      </c>
      <c r="AV991" s="247" t="s">
        <v>4015</v>
      </c>
      <c r="AW991" s="247" t="s">
        <v>4015</v>
      </c>
      <c r="AX991" s="247" t="s">
        <v>4015</v>
      </c>
      <c r="AY991" s="247" t="s">
        <v>4015</v>
      </c>
      <c r="AZ991" s="251" t="s">
        <v>4015</v>
      </c>
      <c r="BA991" s="246" t="s">
        <v>4015</v>
      </c>
      <c r="BB991" s="247" t="s">
        <v>4015</v>
      </c>
      <c r="BC991" s="245" t="s">
        <v>4015</v>
      </c>
    </row>
    <row r="992" spans="1:55" ht="129.6" hidden="1">
      <c r="A992" s="52" t="str">
        <f t="shared" ca="1" si="69"/>
        <v>Ok</v>
      </c>
      <c r="B992" s="53" t="str">
        <f t="shared" si="70"/>
        <v>Ok</v>
      </c>
      <c r="C992" s="53" t="str">
        <f t="shared" ca="1" si="71"/>
        <v>Ok</v>
      </c>
      <c r="D992" s="54">
        <f t="shared" si="72"/>
        <v>45572</v>
      </c>
      <c r="E992" s="253" t="s">
        <v>4015</v>
      </c>
      <c r="F992" s="258">
        <v>2581</v>
      </c>
      <c r="G992" s="241" t="s">
        <v>5028</v>
      </c>
      <c r="H992" s="266" t="s">
        <v>57</v>
      </c>
      <c r="I992" s="242" t="s">
        <v>544</v>
      </c>
      <c r="J992" s="268" t="s">
        <v>73</v>
      </c>
      <c r="K992" s="67" t="s">
        <v>74</v>
      </c>
      <c r="L992" s="282" t="s">
        <v>5034</v>
      </c>
      <c r="M992" s="281" t="s">
        <v>4015</v>
      </c>
      <c r="N992" s="239" t="s">
        <v>124</v>
      </c>
      <c r="O992" s="243" t="s">
        <v>97</v>
      </c>
      <c r="P992" s="55" t="s">
        <v>97</v>
      </c>
      <c r="Q992" s="243" t="s">
        <v>7669</v>
      </c>
      <c r="R992" s="90" t="s">
        <v>7668</v>
      </c>
      <c r="S992" s="274">
        <v>44881</v>
      </c>
      <c r="T992" s="56">
        <v>45572</v>
      </c>
      <c r="U992" s="78" t="s">
        <v>66</v>
      </c>
      <c r="V992" s="197" t="s">
        <v>218</v>
      </c>
      <c r="W992" s="181"/>
      <c r="X992" s="147" t="s">
        <v>79</v>
      </c>
      <c r="Y992" s="258"/>
      <c r="Z992" s="258"/>
      <c r="AA992" s="289" t="s">
        <v>7812</v>
      </c>
      <c r="AB992" s="6">
        <v>44881</v>
      </c>
      <c r="AC992" s="6">
        <v>45572</v>
      </c>
      <c r="AD992" s="67" t="s">
        <v>70</v>
      </c>
      <c r="AE992" s="256" t="s">
        <v>4015</v>
      </c>
      <c r="AF992" s="249" t="s">
        <v>4015</v>
      </c>
      <c r="AG992" s="249" t="s">
        <v>4015</v>
      </c>
      <c r="AH992" s="249" t="s">
        <v>4015</v>
      </c>
      <c r="AI992" s="249" t="s">
        <v>4015</v>
      </c>
      <c r="AJ992" s="248" t="s">
        <v>4015</v>
      </c>
      <c r="AK992" s="257" t="s">
        <v>4015</v>
      </c>
      <c r="AL992" s="255" t="s">
        <v>4015</v>
      </c>
      <c r="AM992" s="249" t="s">
        <v>4015</v>
      </c>
      <c r="AN992" s="249" t="s">
        <v>4015</v>
      </c>
      <c r="AO992" s="249" t="s">
        <v>4015</v>
      </c>
      <c r="AP992" s="249" t="s">
        <v>4015</v>
      </c>
      <c r="AQ992" s="250" t="s">
        <v>4015</v>
      </c>
      <c r="AR992" s="247" t="s">
        <v>4015</v>
      </c>
      <c r="AS992" s="247" t="s">
        <v>4015</v>
      </c>
      <c r="AT992" s="247" t="s">
        <v>4015</v>
      </c>
      <c r="AU992" s="247" t="s">
        <v>4015</v>
      </c>
      <c r="AV992" s="247" t="s">
        <v>4015</v>
      </c>
      <c r="AW992" s="247" t="s">
        <v>4015</v>
      </c>
      <c r="AX992" s="247" t="s">
        <v>4015</v>
      </c>
      <c r="AY992" s="247" t="s">
        <v>4015</v>
      </c>
      <c r="AZ992" s="251" t="s">
        <v>4015</v>
      </c>
      <c r="BA992" s="246" t="s">
        <v>4015</v>
      </c>
      <c r="BB992" s="247" t="s">
        <v>4015</v>
      </c>
      <c r="BC992" s="245" t="s">
        <v>4015</v>
      </c>
    </row>
    <row r="993" spans="1:55" ht="28.8" hidden="1">
      <c r="A993" s="52" t="str">
        <f t="shared" ca="1" si="69"/>
        <v>Ok</v>
      </c>
      <c r="B993" s="53" t="str">
        <f t="shared" si="70"/>
        <v>Ok</v>
      </c>
      <c r="C993" s="53" t="str">
        <f t="shared" ca="1" si="71"/>
        <v>Ok</v>
      </c>
      <c r="D993" s="54">
        <f t="shared" si="72"/>
        <v>43425</v>
      </c>
      <c r="E993" s="309"/>
      <c r="F993" s="311">
        <v>605</v>
      </c>
      <c r="G993" s="314" t="s">
        <v>1313</v>
      </c>
      <c r="H993" s="321" t="s">
        <v>57</v>
      </c>
      <c r="I993" s="322" t="s">
        <v>83</v>
      </c>
      <c r="J993" s="329" t="s">
        <v>84</v>
      </c>
      <c r="K993" s="6" t="s">
        <v>210</v>
      </c>
      <c r="L993" s="333" t="s">
        <v>1314</v>
      </c>
      <c r="M993" s="339"/>
      <c r="N993" s="239" t="s">
        <v>124</v>
      </c>
      <c r="O993" s="345" t="s">
        <v>1315</v>
      </c>
      <c r="P993" s="55" t="s">
        <v>88</v>
      </c>
      <c r="Q993" s="345" t="s">
        <v>1316</v>
      </c>
      <c r="R993" s="358" t="s">
        <v>1317</v>
      </c>
      <c r="S993" s="368">
        <v>43392</v>
      </c>
      <c r="T993" s="56">
        <v>43419</v>
      </c>
      <c r="U993" s="174" t="s">
        <v>66</v>
      </c>
      <c r="V993" s="178" t="s">
        <v>91</v>
      </c>
      <c r="W993" s="180" t="s">
        <v>92</v>
      </c>
      <c r="X993" s="146" t="s">
        <v>143</v>
      </c>
      <c r="Y993" s="374"/>
      <c r="Z993" s="374"/>
      <c r="AA993" s="376" t="s">
        <v>1318</v>
      </c>
      <c r="AB993" s="6">
        <v>43398</v>
      </c>
      <c r="AC993" s="6">
        <v>43425</v>
      </c>
      <c r="AD993" s="6" t="s">
        <v>70</v>
      </c>
      <c r="AE993" s="383"/>
      <c r="AF993" s="353"/>
      <c r="AG993" s="353"/>
      <c r="AH993" s="385"/>
      <c r="AI993" s="353"/>
      <c r="AJ993" s="388"/>
      <c r="AK993" s="389"/>
      <c r="AL993" s="391"/>
      <c r="AM993" s="386"/>
      <c r="AN993" s="386"/>
      <c r="AO993" s="386"/>
      <c r="AP993" s="386"/>
      <c r="AQ993" s="395"/>
      <c r="AR993" s="380"/>
      <c r="AS993" s="380"/>
      <c r="AT993" s="380"/>
      <c r="AU993" s="380"/>
      <c r="AV993" s="380"/>
      <c r="AW993" s="380"/>
      <c r="AX993" s="380"/>
      <c r="AY993" s="380"/>
      <c r="AZ993" s="397"/>
      <c r="BA993" s="379"/>
      <c r="BB993" s="380"/>
      <c r="BC993" s="399"/>
    </row>
    <row r="994" spans="1:55" ht="172.8" hidden="1">
      <c r="A994" s="52" t="str">
        <f t="shared" ca="1" si="69"/>
        <v>Ok</v>
      </c>
      <c r="B994" s="53" t="str">
        <f t="shared" si="70"/>
        <v>Ok</v>
      </c>
      <c r="C994" s="53" t="str">
        <f t="shared" ca="1" si="71"/>
        <v>Ok</v>
      </c>
      <c r="D994" s="54">
        <f t="shared" si="72"/>
        <v>45460</v>
      </c>
      <c r="E994" s="253" t="s">
        <v>4015</v>
      </c>
      <c r="F994" s="258">
        <v>2587</v>
      </c>
      <c r="G994" s="299" t="s">
        <v>5055</v>
      </c>
      <c r="H994" s="266" t="s">
        <v>57</v>
      </c>
      <c r="I994" s="242" t="s">
        <v>2572</v>
      </c>
      <c r="J994" s="268" t="s">
        <v>73</v>
      </c>
      <c r="K994" s="67" t="s">
        <v>162</v>
      </c>
      <c r="L994" s="282" t="s">
        <v>7098</v>
      </c>
      <c r="M994" s="281" t="s">
        <v>4015</v>
      </c>
      <c r="N994" s="239" t="s">
        <v>63</v>
      </c>
      <c r="O994" s="243" t="s">
        <v>1958</v>
      </c>
      <c r="P994" s="55" t="s">
        <v>165</v>
      </c>
      <c r="Q994" s="243" t="s">
        <v>1958</v>
      </c>
      <c r="R994" s="90" t="s">
        <v>1960</v>
      </c>
      <c r="S994" s="274">
        <v>44890</v>
      </c>
      <c r="T994" s="56">
        <v>45460</v>
      </c>
      <c r="U994" s="174" t="s">
        <v>66</v>
      </c>
      <c r="V994" s="197" t="s">
        <v>218</v>
      </c>
      <c r="W994" s="181"/>
      <c r="X994" s="147" t="s">
        <v>79</v>
      </c>
      <c r="Y994" s="258"/>
      <c r="Z994" s="258"/>
      <c r="AA994" s="289" t="s">
        <v>7101</v>
      </c>
      <c r="AB994" s="6">
        <v>44890</v>
      </c>
      <c r="AC994" s="6">
        <v>45460</v>
      </c>
      <c r="AD994" s="67" t="s">
        <v>70</v>
      </c>
      <c r="AE994" s="256" t="s">
        <v>4015</v>
      </c>
      <c r="AF994" s="249" t="s">
        <v>4015</v>
      </c>
      <c r="AG994" s="249" t="s">
        <v>4015</v>
      </c>
      <c r="AH994" s="249" t="s">
        <v>4015</v>
      </c>
      <c r="AI994" s="249" t="s">
        <v>4015</v>
      </c>
      <c r="AJ994" s="248" t="s">
        <v>4015</v>
      </c>
      <c r="AK994" s="257" t="s">
        <v>4015</v>
      </c>
      <c r="AL994" s="255" t="s">
        <v>4015</v>
      </c>
      <c r="AM994" s="249" t="s">
        <v>4015</v>
      </c>
      <c r="AN994" s="249" t="s">
        <v>4015</v>
      </c>
      <c r="AO994" s="249" t="s">
        <v>4015</v>
      </c>
      <c r="AP994" s="249" t="s">
        <v>4015</v>
      </c>
      <c r="AQ994" s="250" t="s">
        <v>4015</v>
      </c>
      <c r="AR994" s="247" t="s">
        <v>4015</v>
      </c>
      <c r="AS994" s="247" t="s">
        <v>4015</v>
      </c>
      <c r="AT994" s="247" t="s">
        <v>4015</v>
      </c>
      <c r="AU994" s="247" t="s">
        <v>4015</v>
      </c>
      <c r="AV994" s="247" t="s">
        <v>4015</v>
      </c>
      <c r="AW994" s="247" t="s">
        <v>4015</v>
      </c>
      <c r="AX994" s="247" t="s">
        <v>4015</v>
      </c>
      <c r="AY994" s="247" t="s">
        <v>4015</v>
      </c>
      <c r="AZ994" s="251" t="s">
        <v>4015</v>
      </c>
      <c r="BA994" s="246" t="s">
        <v>4015</v>
      </c>
      <c r="BB994" s="247" t="s">
        <v>4015</v>
      </c>
      <c r="BC994" s="245" t="s">
        <v>4015</v>
      </c>
    </row>
    <row r="995" spans="1:55" ht="72" hidden="1">
      <c r="A995" s="52" t="str">
        <f t="shared" ca="1" si="69"/>
        <v>Ok</v>
      </c>
      <c r="B995" s="53" t="str">
        <f t="shared" si="70"/>
        <v>Ok</v>
      </c>
      <c r="C995" s="53" t="str">
        <f t="shared" ca="1" si="71"/>
        <v>Ok</v>
      </c>
      <c r="D995" s="54">
        <f t="shared" si="72"/>
        <v>44901</v>
      </c>
      <c r="E995" s="253" t="s">
        <v>4015</v>
      </c>
      <c r="F995" s="258">
        <v>2588</v>
      </c>
      <c r="G995" s="241" t="s">
        <v>5040</v>
      </c>
      <c r="H995" s="266" t="s">
        <v>57</v>
      </c>
      <c r="I995" s="242" t="s">
        <v>83</v>
      </c>
      <c r="J995" s="268" t="s">
        <v>84</v>
      </c>
      <c r="K995" s="67" t="s">
        <v>74</v>
      </c>
      <c r="L995" s="282" t="s">
        <v>5046</v>
      </c>
      <c r="M995" s="281" t="s">
        <v>4015</v>
      </c>
      <c r="N995" s="239" t="s">
        <v>63</v>
      </c>
      <c r="O995" s="243" t="s">
        <v>87</v>
      </c>
      <c r="P995" s="55" t="s">
        <v>88</v>
      </c>
      <c r="Q995" s="243" t="s">
        <v>5045</v>
      </c>
      <c r="R995" s="90" t="s">
        <v>5044</v>
      </c>
      <c r="S995" s="274">
        <v>44893</v>
      </c>
      <c r="T995" s="56">
        <v>44902</v>
      </c>
      <c r="U995" s="175" t="s">
        <v>66</v>
      </c>
      <c r="V995" s="197" t="s">
        <v>218</v>
      </c>
      <c r="W995" s="181"/>
      <c r="X995" s="147" t="s">
        <v>1056</v>
      </c>
      <c r="Y995" s="258"/>
      <c r="Z995" s="258"/>
      <c r="AA995" s="289" t="s">
        <v>5047</v>
      </c>
      <c r="AB995" s="6">
        <v>44893</v>
      </c>
      <c r="AC995" s="6">
        <v>44901</v>
      </c>
      <c r="AD995" s="67" t="s">
        <v>70</v>
      </c>
      <c r="AE995" s="256" t="s">
        <v>4015</v>
      </c>
      <c r="AF995" s="249" t="s">
        <v>4015</v>
      </c>
      <c r="AG995" s="249" t="s">
        <v>4015</v>
      </c>
      <c r="AH995" s="249" t="s">
        <v>4015</v>
      </c>
      <c r="AI995" s="249" t="s">
        <v>4015</v>
      </c>
      <c r="AJ995" s="248" t="s">
        <v>4015</v>
      </c>
      <c r="AK995" s="257" t="s">
        <v>4015</v>
      </c>
      <c r="AL995" s="255" t="s">
        <v>4015</v>
      </c>
      <c r="AM995" s="249" t="s">
        <v>4015</v>
      </c>
      <c r="AN995" s="249" t="s">
        <v>4015</v>
      </c>
      <c r="AO995" s="249" t="s">
        <v>4015</v>
      </c>
      <c r="AP995" s="249" t="s">
        <v>4015</v>
      </c>
      <c r="AQ995" s="250" t="s">
        <v>4015</v>
      </c>
      <c r="AR995" s="247" t="s">
        <v>4015</v>
      </c>
      <c r="AS995" s="247" t="s">
        <v>4015</v>
      </c>
      <c r="AT995" s="247" t="s">
        <v>4015</v>
      </c>
      <c r="AU995" s="247" t="s">
        <v>4015</v>
      </c>
      <c r="AV995" s="247" t="s">
        <v>4015</v>
      </c>
      <c r="AW995" s="247" t="s">
        <v>4015</v>
      </c>
      <c r="AX995" s="247" t="s">
        <v>4015</v>
      </c>
      <c r="AY995" s="247" t="s">
        <v>4015</v>
      </c>
      <c r="AZ995" s="251" t="s">
        <v>4015</v>
      </c>
      <c r="BA995" s="246" t="s">
        <v>4015</v>
      </c>
      <c r="BB995" s="247" t="s">
        <v>4015</v>
      </c>
      <c r="BC995" s="245" t="s">
        <v>4015</v>
      </c>
    </row>
    <row r="996" spans="1:55" ht="43.2" hidden="1">
      <c r="A996" s="52" t="str">
        <f t="shared" ca="1" si="69"/>
        <v>Ok</v>
      </c>
      <c r="B996" s="53" t="str">
        <f t="shared" si="70"/>
        <v>Ok</v>
      </c>
      <c r="C996" s="53" t="str">
        <f t="shared" ca="1" si="71"/>
        <v>Ok</v>
      </c>
      <c r="D996" s="54">
        <f t="shared" si="72"/>
        <v>44993</v>
      </c>
      <c r="E996" s="253" t="s">
        <v>4015</v>
      </c>
      <c r="F996" s="258">
        <v>2589</v>
      </c>
      <c r="G996" s="241" t="s">
        <v>5041</v>
      </c>
      <c r="H996" s="266" t="s">
        <v>57</v>
      </c>
      <c r="I996" s="242" t="s">
        <v>137</v>
      </c>
      <c r="J996" s="242" t="s">
        <v>137</v>
      </c>
      <c r="K996" s="67" t="s">
        <v>74</v>
      </c>
      <c r="L996" s="282" t="s">
        <v>5049</v>
      </c>
      <c r="M996" s="281" t="s">
        <v>4015</v>
      </c>
      <c r="N996" s="239" t="s">
        <v>63</v>
      </c>
      <c r="O996" s="243" t="s">
        <v>97</v>
      </c>
      <c r="P996" s="55" t="s">
        <v>97</v>
      </c>
      <c r="Q996" s="243" t="s">
        <v>5043</v>
      </c>
      <c r="R996" s="90" t="s">
        <v>5048</v>
      </c>
      <c r="S996" s="274">
        <v>44894</v>
      </c>
      <c r="T996" s="56">
        <v>44987</v>
      </c>
      <c r="U996" s="175" t="s">
        <v>66</v>
      </c>
      <c r="V996" s="197" t="s">
        <v>218</v>
      </c>
      <c r="W996" s="181"/>
      <c r="X996" s="147" t="s">
        <v>365</v>
      </c>
      <c r="Y996" s="258"/>
      <c r="Z996" s="258"/>
      <c r="AA996" s="289" t="s">
        <v>5332</v>
      </c>
      <c r="AB996" s="6">
        <v>44894</v>
      </c>
      <c r="AC996" s="6">
        <v>44993</v>
      </c>
      <c r="AD996" s="67" t="s">
        <v>70</v>
      </c>
      <c r="AE996" s="256" t="s">
        <v>4015</v>
      </c>
      <c r="AF996" s="249" t="s">
        <v>4015</v>
      </c>
      <c r="AG996" s="249" t="s">
        <v>4015</v>
      </c>
      <c r="AH996" s="249" t="s">
        <v>4015</v>
      </c>
      <c r="AI996" s="249" t="s">
        <v>4015</v>
      </c>
      <c r="AJ996" s="248" t="s">
        <v>4015</v>
      </c>
      <c r="AK996" s="257" t="s">
        <v>4015</v>
      </c>
      <c r="AL996" s="255" t="s">
        <v>4015</v>
      </c>
      <c r="AM996" s="249" t="s">
        <v>4015</v>
      </c>
      <c r="AN996" s="249" t="s">
        <v>4015</v>
      </c>
      <c r="AO996" s="249" t="s">
        <v>4015</v>
      </c>
      <c r="AP996" s="249" t="s">
        <v>4015</v>
      </c>
      <c r="AQ996" s="250" t="s">
        <v>4015</v>
      </c>
      <c r="AR996" s="247" t="s">
        <v>4015</v>
      </c>
      <c r="AS996" s="247" t="s">
        <v>4015</v>
      </c>
      <c r="AT996" s="247" t="s">
        <v>4015</v>
      </c>
      <c r="AU996" s="247" t="s">
        <v>4015</v>
      </c>
      <c r="AV996" s="247" t="s">
        <v>4015</v>
      </c>
      <c r="AW996" s="247" t="s">
        <v>4015</v>
      </c>
      <c r="AX996" s="247" t="s">
        <v>4015</v>
      </c>
      <c r="AY996" s="247" t="s">
        <v>4015</v>
      </c>
      <c r="AZ996" s="251" t="s">
        <v>4015</v>
      </c>
      <c r="BA996" s="246" t="s">
        <v>4015</v>
      </c>
      <c r="BB996" s="247" t="s">
        <v>4015</v>
      </c>
      <c r="BC996" s="245" t="s">
        <v>4015</v>
      </c>
    </row>
    <row r="997" spans="1:55" ht="28.8" hidden="1">
      <c r="A997" s="52" t="str">
        <f t="shared" ca="1" si="69"/>
        <v>Ok</v>
      </c>
      <c r="B997" s="53" t="str">
        <f t="shared" si="70"/>
        <v>Ok</v>
      </c>
      <c r="C997" s="53" t="str">
        <f t="shared" ca="1" si="71"/>
        <v>Ok</v>
      </c>
      <c r="D997" s="54">
        <f t="shared" si="72"/>
        <v>43417</v>
      </c>
      <c r="E997" s="309"/>
      <c r="F997" s="311">
        <v>565</v>
      </c>
      <c r="G997" s="314" t="s">
        <v>1275</v>
      </c>
      <c r="H997" s="321" t="s">
        <v>57</v>
      </c>
      <c r="I997" s="322" t="s">
        <v>436</v>
      </c>
      <c r="J997" s="329" t="s">
        <v>437</v>
      </c>
      <c r="K997" s="6" t="s">
        <v>74</v>
      </c>
      <c r="L997" s="333" t="s">
        <v>1276</v>
      </c>
      <c r="M997" s="339"/>
      <c r="N997" s="239" t="s">
        <v>124</v>
      </c>
      <c r="O997" s="345" t="s">
        <v>97</v>
      </c>
      <c r="P997" s="55" t="s">
        <v>97</v>
      </c>
      <c r="Q997" s="345" t="s">
        <v>1277</v>
      </c>
      <c r="R997" s="358" t="s">
        <v>1278</v>
      </c>
      <c r="S997" s="368">
        <v>43371</v>
      </c>
      <c r="T997" s="56">
        <v>43412</v>
      </c>
      <c r="U997" s="174" t="s">
        <v>66</v>
      </c>
      <c r="V997" s="178" t="s">
        <v>67</v>
      </c>
      <c r="W997" s="180"/>
      <c r="X997" s="146" t="s">
        <v>143</v>
      </c>
      <c r="Y997" s="374"/>
      <c r="Z997" s="374"/>
      <c r="AA997" s="376" t="s">
        <v>1279</v>
      </c>
      <c r="AB997" s="6">
        <v>43377</v>
      </c>
      <c r="AC997" s="6">
        <v>43417</v>
      </c>
      <c r="AD997" s="6" t="s">
        <v>70</v>
      </c>
      <c r="AE997" s="383"/>
      <c r="AF997" s="353"/>
      <c r="AG997" s="353"/>
      <c r="AH997" s="385"/>
      <c r="AI997" s="353"/>
      <c r="AJ997" s="388"/>
      <c r="AK997" s="389"/>
      <c r="AL997" s="391"/>
      <c r="AM997" s="386"/>
      <c r="AN997" s="386"/>
      <c r="AO997" s="386"/>
      <c r="AP997" s="386"/>
      <c r="AQ997" s="395"/>
      <c r="AR997" s="380"/>
      <c r="AS997" s="380"/>
      <c r="AT997" s="380"/>
      <c r="AU997" s="380"/>
      <c r="AV997" s="380"/>
      <c r="AW997" s="380"/>
      <c r="AX997" s="380"/>
      <c r="AY997" s="380"/>
      <c r="AZ997" s="397"/>
      <c r="BA997" s="379"/>
      <c r="BB997" s="380"/>
      <c r="BC997" s="399"/>
    </row>
    <row r="998" spans="1:55" ht="86.4" hidden="1">
      <c r="A998" s="52" t="str">
        <f t="shared" ca="1" si="69"/>
        <v>Ok</v>
      </c>
      <c r="B998" s="53" t="str">
        <f t="shared" si="70"/>
        <v>Ok</v>
      </c>
      <c r="C998" s="53" t="str">
        <f t="shared" ca="1" si="71"/>
        <v>Ok</v>
      </c>
      <c r="D998" s="54">
        <f t="shared" si="72"/>
        <v>45000</v>
      </c>
      <c r="E998" s="253" t="s">
        <v>4015</v>
      </c>
      <c r="F998" s="258">
        <v>2582</v>
      </c>
      <c r="G998" s="241" t="s">
        <v>5058</v>
      </c>
      <c r="H998" s="266" t="s">
        <v>57</v>
      </c>
      <c r="I998" s="242" t="s">
        <v>58</v>
      </c>
      <c r="J998" s="268" t="s">
        <v>59</v>
      </c>
      <c r="K998" s="67" t="s">
        <v>210</v>
      </c>
      <c r="L998" s="282" t="s">
        <v>5062</v>
      </c>
      <c r="M998" s="281" t="s">
        <v>4015</v>
      </c>
      <c r="N998" s="239" t="s">
        <v>124</v>
      </c>
      <c r="O998" s="243" t="s">
        <v>4155</v>
      </c>
      <c r="P998" s="55" t="s">
        <v>65</v>
      </c>
      <c r="Q998" s="243" t="s">
        <v>5061</v>
      </c>
      <c r="R998" s="90" t="s">
        <v>5060</v>
      </c>
      <c r="S998" s="274">
        <v>44888</v>
      </c>
      <c r="T998" s="56">
        <v>45000</v>
      </c>
      <c r="U998" s="175" t="s">
        <v>66</v>
      </c>
      <c r="V998" s="197" t="s">
        <v>218</v>
      </c>
      <c r="W998" s="181"/>
      <c r="X998" s="147" t="s">
        <v>101</v>
      </c>
      <c r="Y998" s="258"/>
      <c r="Z998" s="258"/>
      <c r="AA998" s="289" t="s">
        <v>5333</v>
      </c>
      <c r="AB998" s="6">
        <v>44888</v>
      </c>
      <c r="AC998" s="6">
        <v>45000</v>
      </c>
      <c r="AD998" s="67" t="s">
        <v>70</v>
      </c>
      <c r="AE998" s="256" t="s">
        <v>4015</v>
      </c>
      <c r="AF998" s="249" t="s">
        <v>4015</v>
      </c>
      <c r="AG998" s="249" t="s">
        <v>4015</v>
      </c>
      <c r="AH998" s="249" t="s">
        <v>4015</v>
      </c>
      <c r="AI998" s="249" t="s">
        <v>4015</v>
      </c>
      <c r="AJ998" s="248" t="s">
        <v>4015</v>
      </c>
      <c r="AK998" s="257" t="s">
        <v>4015</v>
      </c>
      <c r="AL998" s="255" t="s">
        <v>4015</v>
      </c>
      <c r="AM998" s="249" t="s">
        <v>4015</v>
      </c>
      <c r="AN998" s="249" t="s">
        <v>4015</v>
      </c>
      <c r="AO998" s="249" t="s">
        <v>4015</v>
      </c>
      <c r="AP998" s="249" t="s">
        <v>4015</v>
      </c>
      <c r="AQ998" s="250" t="s">
        <v>4015</v>
      </c>
      <c r="AR998" s="247" t="s">
        <v>4015</v>
      </c>
      <c r="AS998" s="247" t="s">
        <v>4015</v>
      </c>
      <c r="AT998" s="247" t="s">
        <v>4015</v>
      </c>
      <c r="AU998" s="247" t="s">
        <v>4015</v>
      </c>
      <c r="AV998" s="247" t="s">
        <v>4015</v>
      </c>
      <c r="AW998" s="247" t="s">
        <v>4015</v>
      </c>
      <c r="AX998" s="247" t="s">
        <v>4015</v>
      </c>
      <c r="AY998" s="247" t="s">
        <v>4015</v>
      </c>
      <c r="AZ998" s="251" t="s">
        <v>4015</v>
      </c>
      <c r="BA998" s="246" t="s">
        <v>4015</v>
      </c>
      <c r="BB998" s="247" t="s">
        <v>4015</v>
      </c>
      <c r="BC998" s="245" t="s">
        <v>4015</v>
      </c>
    </row>
    <row r="999" spans="1:55" ht="72" hidden="1">
      <c r="A999" s="52" t="str">
        <f t="shared" ca="1" si="69"/>
        <v>Ok</v>
      </c>
      <c r="B999" s="53" t="str">
        <f t="shared" si="70"/>
        <v>Ok</v>
      </c>
      <c r="C999" s="53" t="str">
        <f t="shared" ca="1" si="71"/>
        <v>Ok</v>
      </c>
      <c r="D999" s="54">
        <f t="shared" si="72"/>
        <v>44914</v>
      </c>
      <c r="E999" s="253" t="s">
        <v>4015</v>
      </c>
      <c r="F999" s="258">
        <v>2593</v>
      </c>
      <c r="G999" s="241" t="s">
        <v>5059</v>
      </c>
      <c r="H999" s="266" t="s">
        <v>57</v>
      </c>
      <c r="I999" s="242" t="s">
        <v>58</v>
      </c>
      <c r="J999" s="268" t="s">
        <v>59</v>
      </c>
      <c r="K999" s="67" t="s">
        <v>74</v>
      </c>
      <c r="L999" s="282" t="s">
        <v>5063</v>
      </c>
      <c r="M999" s="281" t="s">
        <v>4015</v>
      </c>
      <c r="N999" s="239" t="s">
        <v>124</v>
      </c>
      <c r="O999" s="243" t="s">
        <v>4763</v>
      </c>
      <c r="P999" s="55" t="s">
        <v>88</v>
      </c>
      <c r="Q999" s="243" t="s">
        <v>835</v>
      </c>
      <c r="R999" s="90" t="s">
        <v>4769</v>
      </c>
      <c r="S999" s="274">
        <v>44896</v>
      </c>
      <c r="T999" s="56">
        <v>44915</v>
      </c>
      <c r="U999" s="175" t="s">
        <v>66</v>
      </c>
      <c r="V999" s="197" t="s">
        <v>218</v>
      </c>
      <c r="W999" s="181"/>
      <c r="X999" s="147" t="s">
        <v>156</v>
      </c>
      <c r="Y999" s="258"/>
      <c r="Z999" s="258"/>
      <c r="AA999" s="289" t="s">
        <v>5064</v>
      </c>
      <c r="AB999" s="6">
        <v>44896</v>
      </c>
      <c r="AC999" s="6">
        <v>44914</v>
      </c>
      <c r="AD999" s="67" t="s">
        <v>70</v>
      </c>
      <c r="AE999" s="256" t="s">
        <v>4015</v>
      </c>
      <c r="AF999" s="249" t="s">
        <v>4015</v>
      </c>
      <c r="AG999" s="249" t="s">
        <v>4015</v>
      </c>
      <c r="AH999" s="249" t="s">
        <v>4015</v>
      </c>
      <c r="AI999" s="249" t="s">
        <v>4015</v>
      </c>
      <c r="AJ999" s="248" t="s">
        <v>4015</v>
      </c>
      <c r="AK999" s="257" t="s">
        <v>4015</v>
      </c>
      <c r="AL999" s="255" t="s">
        <v>4015</v>
      </c>
      <c r="AM999" s="249" t="s">
        <v>4015</v>
      </c>
      <c r="AN999" s="249" t="s">
        <v>4015</v>
      </c>
      <c r="AO999" s="249" t="s">
        <v>4015</v>
      </c>
      <c r="AP999" s="249" t="s">
        <v>4015</v>
      </c>
      <c r="AQ999" s="250" t="s">
        <v>4015</v>
      </c>
      <c r="AR999" s="247" t="s">
        <v>4015</v>
      </c>
      <c r="AS999" s="247" t="s">
        <v>4015</v>
      </c>
      <c r="AT999" s="247" t="s">
        <v>4015</v>
      </c>
      <c r="AU999" s="247" t="s">
        <v>4015</v>
      </c>
      <c r="AV999" s="247" t="s">
        <v>4015</v>
      </c>
      <c r="AW999" s="247" t="s">
        <v>4015</v>
      </c>
      <c r="AX999" s="247" t="s">
        <v>4015</v>
      </c>
      <c r="AY999" s="247" t="s">
        <v>4015</v>
      </c>
      <c r="AZ999" s="251" t="s">
        <v>4015</v>
      </c>
      <c r="BA999" s="246" t="s">
        <v>4015</v>
      </c>
      <c r="BB999" s="247" t="s">
        <v>4015</v>
      </c>
      <c r="BC999" s="245" t="s">
        <v>4015</v>
      </c>
    </row>
    <row r="1000" spans="1:55" ht="57.6" hidden="1">
      <c r="A1000" s="52" t="str">
        <f t="shared" ca="1" si="69"/>
        <v>Ok</v>
      </c>
      <c r="B1000" s="53" t="str">
        <f t="shared" si="70"/>
        <v>Ok</v>
      </c>
      <c r="C1000" s="53" t="str">
        <f t="shared" ca="1" si="71"/>
        <v>Ok</v>
      </c>
      <c r="D1000" s="54">
        <f t="shared" si="72"/>
        <v>44935</v>
      </c>
      <c r="E1000" s="253" t="s">
        <v>4015</v>
      </c>
      <c r="F1000" s="258">
        <v>2602</v>
      </c>
      <c r="G1000" s="241" t="s">
        <v>5070</v>
      </c>
      <c r="H1000" s="266" t="s">
        <v>57</v>
      </c>
      <c r="I1000" s="242" t="s">
        <v>267</v>
      </c>
      <c r="J1000" s="242" t="s">
        <v>122</v>
      </c>
      <c r="K1000" s="67" t="s">
        <v>210</v>
      </c>
      <c r="L1000" s="282" t="s">
        <v>5090</v>
      </c>
      <c r="M1000" s="281" t="s">
        <v>4015</v>
      </c>
      <c r="N1000" s="239" t="s">
        <v>124</v>
      </c>
      <c r="O1000" s="243" t="s">
        <v>5079</v>
      </c>
      <c r="P1000" s="55" t="s">
        <v>88</v>
      </c>
      <c r="Q1000" s="243" t="s">
        <v>5079</v>
      </c>
      <c r="R1000" s="90" t="s">
        <v>5086</v>
      </c>
      <c r="S1000" s="274">
        <v>44908</v>
      </c>
      <c r="T1000" s="56">
        <v>44935</v>
      </c>
      <c r="U1000" s="174" t="s">
        <v>66</v>
      </c>
      <c r="V1000" s="197" t="s">
        <v>218</v>
      </c>
      <c r="W1000" s="181"/>
      <c r="X1000" s="147" t="s">
        <v>1056</v>
      </c>
      <c r="Y1000" s="258"/>
      <c r="Z1000" s="258"/>
      <c r="AA1000" s="289" t="s">
        <v>5091</v>
      </c>
      <c r="AB1000" s="6">
        <v>44908</v>
      </c>
      <c r="AC1000" s="6">
        <v>44935</v>
      </c>
      <c r="AD1000" s="67" t="s">
        <v>70</v>
      </c>
      <c r="AE1000" s="256" t="s">
        <v>4015</v>
      </c>
      <c r="AF1000" s="249" t="s">
        <v>4015</v>
      </c>
      <c r="AG1000" s="249" t="s">
        <v>4015</v>
      </c>
      <c r="AH1000" s="249" t="s">
        <v>4015</v>
      </c>
      <c r="AI1000" s="249" t="s">
        <v>4015</v>
      </c>
      <c r="AJ1000" s="248" t="s">
        <v>4015</v>
      </c>
      <c r="AK1000" s="257" t="s">
        <v>4015</v>
      </c>
      <c r="AL1000" s="255" t="s">
        <v>4015</v>
      </c>
      <c r="AM1000" s="249" t="s">
        <v>4015</v>
      </c>
      <c r="AN1000" s="249" t="s">
        <v>4015</v>
      </c>
      <c r="AO1000" s="249" t="s">
        <v>4015</v>
      </c>
      <c r="AP1000" s="249" t="s">
        <v>4015</v>
      </c>
      <c r="AQ1000" s="250" t="s">
        <v>4015</v>
      </c>
      <c r="AR1000" s="247" t="s">
        <v>4015</v>
      </c>
      <c r="AS1000" s="247" t="s">
        <v>4015</v>
      </c>
      <c r="AT1000" s="247" t="s">
        <v>4015</v>
      </c>
      <c r="AU1000" s="247" t="s">
        <v>4015</v>
      </c>
      <c r="AV1000" s="247" t="s">
        <v>4015</v>
      </c>
      <c r="AW1000" s="247" t="s">
        <v>4015</v>
      </c>
      <c r="AX1000" s="247" t="s">
        <v>4015</v>
      </c>
      <c r="AY1000" s="247" t="s">
        <v>4015</v>
      </c>
      <c r="AZ1000" s="251" t="s">
        <v>4015</v>
      </c>
      <c r="BA1000" s="246" t="s">
        <v>4015</v>
      </c>
      <c r="BB1000" s="247" t="s">
        <v>4015</v>
      </c>
      <c r="BC1000" s="245" t="s">
        <v>4015</v>
      </c>
    </row>
    <row r="1001" spans="1:55" ht="57.6" hidden="1">
      <c r="A1001" s="52" t="str">
        <f t="shared" ca="1" si="69"/>
        <v>Ok</v>
      </c>
      <c r="B1001" s="53" t="str">
        <f t="shared" si="70"/>
        <v>Ok</v>
      </c>
      <c r="C1001" s="53" t="str">
        <f t="shared" ca="1" si="71"/>
        <v>Ok</v>
      </c>
      <c r="D1001" s="54">
        <f t="shared" si="72"/>
        <v>44935</v>
      </c>
      <c r="E1001" s="253" t="s">
        <v>4015</v>
      </c>
      <c r="F1001" s="258">
        <v>2603</v>
      </c>
      <c r="G1001" s="241" t="s">
        <v>5071</v>
      </c>
      <c r="H1001" s="266" t="s">
        <v>57</v>
      </c>
      <c r="I1001" s="242" t="s">
        <v>121</v>
      </c>
      <c r="J1001" s="242" t="s">
        <v>122</v>
      </c>
      <c r="K1001" s="67" t="s">
        <v>188</v>
      </c>
      <c r="L1001" s="282" t="s">
        <v>5093</v>
      </c>
      <c r="M1001" s="281" t="s">
        <v>4015</v>
      </c>
      <c r="N1001" s="239" t="s">
        <v>63</v>
      </c>
      <c r="O1001" s="243" t="s">
        <v>5079</v>
      </c>
      <c r="P1001" s="55" t="s">
        <v>88</v>
      </c>
      <c r="Q1001" s="243" t="s">
        <v>5079</v>
      </c>
      <c r="R1001" s="90" t="s">
        <v>5086</v>
      </c>
      <c r="S1001" s="274">
        <v>44908</v>
      </c>
      <c r="T1001" s="56">
        <v>44935</v>
      </c>
      <c r="U1001" s="174" t="s">
        <v>66</v>
      </c>
      <c r="V1001" s="197" t="s">
        <v>218</v>
      </c>
      <c r="W1001" s="181"/>
      <c r="X1001" s="147" t="s">
        <v>1056</v>
      </c>
      <c r="Y1001" s="258"/>
      <c r="Z1001" s="258"/>
      <c r="AA1001" s="289" t="s">
        <v>5092</v>
      </c>
      <c r="AB1001" s="6">
        <v>44908</v>
      </c>
      <c r="AC1001" s="6">
        <v>44935</v>
      </c>
      <c r="AD1001" s="67" t="s">
        <v>70</v>
      </c>
      <c r="AE1001" s="256" t="s">
        <v>4015</v>
      </c>
      <c r="AF1001" s="249" t="s">
        <v>4015</v>
      </c>
      <c r="AG1001" s="249" t="s">
        <v>4015</v>
      </c>
      <c r="AH1001" s="249" t="s">
        <v>4015</v>
      </c>
      <c r="AI1001" s="249" t="s">
        <v>4015</v>
      </c>
      <c r="AJ1001" s="248" t="s">
        <v>4015</v>
      </c>
      <c r="AK1001" s="257" t="s">
        <v>4015</v>
      </c>
      <c r="AL1001" s="255" t="s">
        <v>4015</v>
      </c>
      <c r="AM1001" s="249" t="s">
        <v>4015</v>
      </c>
      <c r="AN1001" s="249" t="s">
        <v>4015</v>
      </c>
      <c r="AO1001" s="249" t="s">
        <v>4015</v>
      </c>
      <c r="AP1001" s="249" t="s">
        <v>4015</v>
      </c>
      <c r="AQ1001" s="250" t="s">
        <v>4015</v>
      </c>
      <c r="AR1001" s="247" t="s">
        <v>4015</v>
      </c>
      <c r="AS1001" s="247" t="s">
        <v>4015</v>
      </c>
      <c r="AT1001" s="247" t="s">
        <v>4015</v>
      </c>
      <c r="AU1001" s="247" t="s">
        <v>4015</v>
      </c>
      <c r="AV1001" s="247" t="s">
        <v>4015</v>
      </c>
      <c r="AW1001" s="247" t="s">
        <v>4015</v>
      </c>
      <c r="AX1001" s="247" t="s">
        <v>4015</v>
      </c>
      <c r="AY1001" s="247" t="s">
        <v>4015</v>
      </c>
      <c r="AZ1001" s="251" t="s">
        <v>4015</v>
      </c>
      <c r="BA1001" s="246" t="s">
        <v>4015</v>
      </c>
      <c r="BB1001" s="247" t="s">
        <v>4015</v>
      </c>
      <c r="BC1001" s="245" t="s">
        <v>4015</v>
      </c>
    </row>
    <row r="1002" spans="1:55" ht="115.2" hidden="1">
      <c r="A1002" s="52" t="str">
        <f t="shared" ca="1" si="69"/>
        <v>Ok</v>
      </c>
      <c r="B1002" s="53" t="str">
        <f t="shared" si="70"/>
        <v>Ok</v>
      </c>
      <c r="C1002" s="53" t="str">
        <f t="shared" ca="1" si="71"/>
        <v>Ok</v>
      </c>
      <c r="D1002" s="54">
        <f t="shared" si="72"/>
        <v>45190</v>
      </c>
      <c r="E1002" s="253" t="s">
        <v>4015</v>
      </c>
      <c r="F1002" s="258">
        <v>2605</v>
      </c>
      <c r="G1002" s="241" t="s">
        <v>5072</v>
      </c>
      <c r="H1002" s="266" t="s">
        <v>57</v>
      </c>
      <c r="I1002" s="242" t="s">
        <v>289</v>
      </c>
      <c r="J1002" s="201" t="s">
        <v>290</v>
      </c>
      <c r="K1002" s="67" t="s">
        <v>210</v>
      </c>
      <c r="L1002" s="282" t="s">
        <v>5094</v>
      </c>
      <c r="M1002" s="281" t="s">
        <v>4015</v>
      </c>
      <c r="N1002" s="239" t="s">
        <v>124</v>
      </c>
      <c r="O1002" s="243" t="s">
        <v>97</v>
      </c>
      <c r="P1002" s="55" t="s">
        <v>97</v>
      </c>
      <c r="Q1002" s="243" t="s">
        <v>5080</v>
      </c>
      <c r="R1002" s="90" t="s">
        <v>5087</v>
      </c>
      <c r="S1002" s="274">
        <v>44909</v>
      </c>
      <c r="T1002" s="56">
        <v>45190</v>
      </c>
      <c r="U1002" s="175" t="s">
        <v>66</v>
      </c>
      <c r="V1002" s="197" t="s">
        <v>218</v>
      </c>
      <c r="W1002" s="181"/>
      <c r="X1002" s="147" t="s">
        <v>143</v>
      </c>
      <c r="Y1002" s="258"/>
      <c r="Z1002" s="258"/>
      <c r="AA1002" s="289" t="s">
        <v>5870</v>
      </c>
      <c r="AB1002" s="6">
        <v>44909</v>
      </c>
      <c r="AC1002" s="6">
        <v>45190</v>
      </c>
      <c r="AD1002" s="283" t="s">
        <v>70</v>
      </c>
      <c r="AE1002" s="256" t="s">
        <v>4015</v>
      </c>
      <c r="AF1002" s="249" t="s">
        <v>4015</v>
      </c>
      <c r="AG1002" s="249" t="s">
        <v>4015</v>
      </c>
      <c r="AH1002" s="249" t="s">
        <v>4015</v>
      </c>
      <c r="AI1002" s="249" t="s">
        <v>4015</v>
      </c>
      <c r="AJ1002" s="248" t="s">
        <v>4015</v>
      </c>
      <c r="AK1002" s="257" t="s">
        <v>4015</v>
      </c>
      <c r="AL1002" s="255" t="s">
        <v>4015</v>
      </c>
      <c r="AM1002" s="249" t="s">
        <v>4015</v>
      </c>
      <c r="AN1002" s="249" t="s">
        <v>4015</v>
      </c>
      <c r="AO1002" s="249" t="s">
        <v>4015</v>
      </c>
      <c r="AP1002" s="249" t="s">
        <v>4015</v>
      </c>
      <c r="AQ1002" s="250" t="s">
        <v>4015</v>
      </c>
      <c r="AR1002" s="247" t="s">
        <v>4015</v>
      </c>
      <c r="AS1002" s="247" t="s">
        <v>4015</v>
      </c>
      <c r="AT1002" s="247" t="s">
        <v>4015</v>
      </c>
      <c r="AU1002" s="247" t="s">
        <v>4015</v>
      </c>
      <c r="AV1002" s="247" t="s">
        <v>4015</v>
      </c>
      <c r="AW1002" s="247" t="s">
        <v>4015</v>
      </c>
      <c r="AX1002" s="247" t="s">
        <v>4015</v>
      </c>
      <c r="AY1002" s="247" t="s">
        <v>4015</v>
      </c>
      <c r="AZ1002" s="251" t="s">
        <v>4015</v>
      </c>
      <c r="BA1002" s="246" t="s">
        <v>4015</v>
      </c>
      <c r="BB1002" s="247" t="s">
        <v>4015</v>
      </c>
      <c r="BC1002" s="245" t="s">
        <v>4015</v>
      </c>
    </row>
    <row r="1003" spans="1:55" ht="28.8" hidden="1">
      <c r="A1003" s="52" t="str">
        <f t="shared" ca="1" si="69"/>
        <v>Ok</v>
      </c>
      <c r="B1003" s="53" t="str">
        <f t="shared" si="70"/>
        <v>Ok</v>
      </c>
      <c r="C1003" s="53" t="str">
        <f t="shared" ca="1" si="71"/>
        <v>Ok</v>
      </c>
      <c r="D1003" s="54">
        <f t="shared" si="72"/>
        <v>43417</v>
      </c>
      <c r="E1003" s="309"/>
      <c r="F1003" s="311">
        <v>597</v>
      </c>
      <c r="G1003" s="314" t="s">
        <v>1297</v>
      </c>
      <c r="H1003" s="321" t="s">
        <v>57</v>
      </c>
      <c r="I1003" s="322" t="s">
        <v>83</v>
      </c>
      <c r="J1003" s="328" t="s">
        <v>84</v>
      </c>
      <c r="K1003" s="6" t="s">
        <v>74</v>
      </c>
      <c r="L1003" s="333" t="s">
        <v>1298</v>
      </c>
      <c r="M1003" s="339"/>
      <c r="N1003" s="239" t="s">
        <v>124</v>
      </c>
      <c r="O1003" s="345" t="s">
        <v>97</v>
      </c>
      <c r="P1003" s="55" t="s">
        <v>97</v>
      </c>
      <c r="Q1003" s="345" t="s">
        <v>1299</v>
      </c>
      <c r="R1003" s="358" t="s">
        <v>1300</v>
      </c>
      <c r="S1003" s="368">
        <v>43384</v>
      </c>
      <c r="T1003" s="56">
        <v>43417</v>
      </c>
      <c r="U1003" s="174" t="s">
        <v>66</v>
      </c>
      <c r="V1003" s="178" t="s">
        <v>91</v>
      </c>
      <c r="W1003" s="180" t="s">
        <v>92</v>
      </c>
      <c r="X1003" s="146" t="s">
        <v>143</v>
      </c>
      <c r="Y1003" s="374"/>
      <c r="Z1003" s="374"/>
      <c r="AA1003" s="376" t="s">
        <v>1301</v>
      </c>
      <c r="AB1003" s="6">
        <v>43391</v>
      </c>
      <c r="AC1003" s="6">
        <v>43417</v>
      </c>
      <c r="AD1003" s="6" t="s">
        <v>70</v>
      </c>
      <c r="AE1003" s="383"/>
      <c r="AF1003" s="353"/>
      <c r="AG1003" s="353"/>
      <c r="AH1003" s="385"/>
      <c r="AI1003" s="353"/>
      <c r="AJ1003" s="388"/>
      <c r="AK1003" s="389"/>
      <c r="AL1003" s="391"/>
      <c r="AM1003" s="386"/>
      <c r="AN1003" s="386"/>
      <c r="AO1003" s="386"/>
      <c r="AP1003" s="386"/>
      <c r="AQ1003" s="395"/>
      <c r="AR1003" s="380"/>
      <c r="AS1003" s="380"/>
      <c r="AT1003" s="380"/>
      <c r="AU1003" s="380"/>
      <c r="AV1003" s="380"/>
      <c r="AW1003" s="380"/>
      <c r="AX1003" s="380"/>
      <c r="AY1003" s="380"/>
      <c r="AZ1003" s="397"/>
      <c r="BA1003" s="379"/>
      <c r="BB1003" s="380"/>
      <c r="BC1003" s="399"/>
    </row>
    <row r="1004" spans="1:55" ht="43.2" hidden="1">
      <c r="A1004" s="52" t="str">
        <f t="shared" ca="1" si="69"/>
        <v>Ok</v>
      </c>
      <c r="B1004" s="53" t="str">
        <f t="shared" si="70"/>
        <v>Ok</v>
      </c>
      <c r="C1004" s="53" t="str">
        <f t="shared" ca="1" si="71"/>
        <v>Ok</v>
      </c>
      <c r="D1004" s="54">
        <f t="shared" si="72"/>
        <v>44950</v>
      </c>
      <c r="E1004" s="253" t="s">
        <v>4015</v>
      </c>
      <c r="F1004" s="258">
        <v>2607</v>
      </c>
      <c r="G1004" s="241" t="s">
        <v>5074</v>
      </c>
      <c r="H1004" s="266" t="s">
        <v>57</v>
      </c>
      <c r="I1004" s="242" t="s">
        <v>58</v>
      </c>
      <c r="J1004" s="242" t="s">
        <v>59</v>
      </c>
      <c r="K1004" s="67" t="s">
        <v>74</v>
      </c>
      <c r="L1004" s="282" t="s">
        <v>5096</v>
      </c>
      <c r="M1004" s="281" t="s">
        <v>4015</v>
      </c>
      <c r="N1004" s="239" t="s">
        <v>63</v>
      </c>
      <c r="O1004" s="243" t="s">
        <v>5082</v>
      </c>
      <c r="P1004" s="55" t="s">
        <v>88</v>
      </c>
      <c r="Q1004" s="243" t="s">
        <v>5252</v>
      </c>
      <c r="R1004" s="90" t="s">
        <v>5088</v>
      </c>
      <c r="S1004" s="274">
        <v>44909</v>
      </c>
      <c r="T1004" s="56">
        <v>44950</v>
      </c>
      <c r="U1004" s="175" t="s">
        <v>66</v>
      </c>
      <c r="V1004" s="197" t="s">
        <v>218</v>
      </c>
      <c r="W1004" s="181"/>
      <c r="X1004" s="147" t="s">
        <v>1743</v>
      </c>
      <c r="Y1004" s="258"/>
      <c r="Z1004" s="258"/>
      <c r="AA1004" s="289" t="s">
        <v>5145</v>
      </c>
      <c r="AB1004" s="6">
        <v>44909</v>
      </c>
      <c r="AC1004" s="6">
        <v>44950</v>
      </c>
      <c r="AD1004" s="67" t="s">
        <v>70</v>
      </c>
      <c r="AE1004" s="256" t="s">
        <v>4015</v>
      </c>
      <c r="AF1004" s="249" t="s">
        <v>4015</v>
      </c>
      <c r="AG1004" s="249" t="s">
        <v>4015</v>
      </c>
      <c r="AH1004" s="249" t="s">
        <v>4015</v>
      </c>
      <c r="AI1004" s="249" t="s">
        <v>4015</v>
      </c>
      <c r="AJ1004" s="248" t="s">
        <v>4015</v>
      </c>
      <c r="AK1004" s="257" t="s">
        <v>4015</v>
      </c>
      <c r="AL1004" s="255" t="s">
        <v>4015</v>
      </c>
      <c r="AM1004" s="249" t="s">
        <v>4015</v>
      </c>
      <c r="AN1004" s="249" t="s">
        <v>4015</v>
      </c>
      <c r="AO1004" s="249" t="s">
        <v>4015</v>
      </c>
      <c r="AP1004" s="249" t="s">
        <v>4015</v>
      </c>
      <c r="AQ1004" s="250" t="s">
        <v>4015</v>
      </c>
      <c r="AR1004" s="247" t="s">
        <v>4015</v>
      </c>
      <c r="AS1004" s="247" t="s">
        <v>4015</v>
      </c>
      <c r="AT1004" s="247" t="s">
        <v>4015</v>
      </c>
      <c r="AU1004" s="247" t="s">
        <v>4015</v>
      </c>
      <c r="AV1004" s="247" t="s">
        <v>4015</v>
      </c>
      <c r="AW1004" s="247" t="s">
        <v>4015</v>
      </c>
      <c r="AX1004" s="247" t="s">
        <v>4015</v>
      </c>
      <c r="AY1004" s="247" t="s">
        <v>4015</v>
      </c>
      <c r="AZ1004" s="251" t="s">
        <v>4015</v>
      </c>
      <c r="BA1004" s="246" t="s">
        <v>4015</v>
      </c>
      <c r="BB1004" s="247" t="s">
        <v>4015</v>
      </c>
      <c r="BC1004" s="245" t="s">
        <v>4015</v>
      </c>
    </row>
    <row r="1005" spans="1:55" ht="102" hidden="1" customHeight="1">
      <c r="A1005" s="52" t="str">
        <f t="shared" ca="1" si="69"/>
        <v>Ok</v>
      </c>
      <c r="B1005" s="53" t="str">
        <f t="shared" si="70"/>
        <v>Ok</v>
      </c>
      <c r="C1005" s="53" t="str">
        <f t="shared" ca="1" si="71"/>
        <v>Ok</v>
      </c>
      <c r="D1005" s="54">
        <f t="shared" si="72"/>
        <v>44935</v>
      </c>
      <c r="E1005" s="253" t="s">
        <v>4015</v>
      </c>
      <c r="F1005" s="258">
        <v>2608</v>
      </c>
      <c r="G1005" s="241" t="s">
        <v>5075</v>
      </c>
      <c r="H1005" s="266" t="s">
        <v>57</v>
      </c>
      <c r="I1005" s="242" t="s">
        <v>909</v>
      </c>
      <c r="J1005" s="242" t="s">
        <v>183</v>
      </c>
      <c r="K1005" s="67" t="s">
        <v>210</v>
      </c>
      <c r="L1005" s="282" t="s">
        <v>5097</v>
      </c>
      <c r="M1005" s="281" t="s">
        <v>4015</v>
      </c>
      <c r="N1005" s="239" t="s">
        <v>63</v>
      </c>
      <c r="O1005" s="243" t="s">
        <v>103</v>
      </c>
      <c r="P1005" s="55" t="s">
        <v>65</v>
      </c>
      <c r="Q1005" s="300" t="s">
        <v>2754</v>
      </c>
      <c r="R1005" s="90" t="s">
        <v>5098</v>
      </c>
      <c r="S1005" s="274">
        <v>44909</v>
      </c>
      <c r="T1005" s="56">
        <v>44935</v>
      </c>
      <c r="U1005" s="174" t="s">
        <v>66</v>
      </c>
      <c r="V1005" s="197" t="s">
        <v>218</v>
      </c>
      <c r="W1005" s="181"/>
      <c r="X1005" s="147" t="s">
        <v>168</v>
      </c>
      <c r="Y1005" s="258"/>
      <c r="Z1005" s="258"/>
      <c r="AA1005" s="289" t="s">
        <v>5108</v>
      </c>
      <c r="AB1005" s="6">
        <v>44909</v>
      </c>
      <c r="AC1005" s="6">
        <v>44935</v>
      </c>
      <c r="AD1005" s="67" t="s">
        <v>70</v>
      </c>
      <c r="AE1005" s="256" t="s">
        <v>4015</v>
      </c>
      <c r="AF1005" s="249" t="s">
        <v>4015</v>
      </c>
      <c r="AG1005" s="249" t="s">
        <v>4015</v>
      </c>
      <c r="AH1005" s="249" t="s">
        <v>4015</v>
      </c>
      <c r="AI1005" s="249" t="s">
        <v>4015</v>
      </c>
      <c r="AJ1005" s="248" t="s">
        <v>4015</v>
      </c>
      <c r="AK1005" s="257" t="s">
        <v>4015</v>
      </c>
      <c r="AL1005" s="255" t="s">
        <v>4015</v>
      </c>
      <c r="AM1005" s="249" t="s">
        <v>4015</v>
      </c>
      <c r="AN1005" s="249" t="s">
        <v>4015</v>
      </c>
      <c r="AO1005" s="249" t="s">
        <v>4015</v>
      </c>
      <c r="AP1005" s="249" t="s">
        <v>4015</v>
      </c>
      <c r="AQ1005" s="250" t="s">
        <v>4015</v>
      </c>
      <c r="AR1005" s="247" t="s">
        <v>4015</v>
      </c>
      <c r="AS1005" s="247" t="s">
        <v>4015</v>
      </c>
      <c r="AT1005" s="247" t="s">
        <v>4015</v>
      </c>
      <c r="AU1005" s="247" t="s">
        <v>4015</v>
      </c>
      <c r="AV1005" s="247" t="s">
        <v>4015</v>
      </c>
      <c r="AW1005" s="247" t="s">
        <v>4015</v>
      </c>
      <c r="AX1005" s="247" t="s">
        <v>4015</v>
      </c>
      <c r="AY1005" s="247" t="s">
        <v>4015</v>
      </c>
      <c r="AZ1005" s="251" t="s">
        <v>4015</v>
      </c>
      <c r="BA1005" s="246" t="s">
        <v>4015</v>
      </c>
      <c r="BB1005" s="247" t="s">
        <v>4015</v>
      </c>
      <c r="BC1005" s="245" t="s">
        <v>4015</v>
      </c>
    </row>
    <row r="1006" spans="1:55" ht="72" hidden="1">
      <c r="A1006" s="52" t="str">
        <f t="shared" ca="1" si="69"/>
        <v>Ok</v>
      </c>
      <c r="B1006" s="53" t="str">
        <f t="shared" si="70"/>
        <v>Ok</v>
      </c>
      <c r="C1006" s="53" t="str">
        <f t="shared" ca="1" si="71"/>
        <v>Ok</v>
      </c>
      <c r="D1006" s="54">
        <f t="shared" si="72"/>
        <v>44935</v>
      </c>
      <c r="E1006" s="253" t="s">
        <v>4015</v>
      </c>
      <c r="F1006" s="258">
        <v>2610</v>
      </c>
      <c r="G1006" s="241" t="s">
        <v>5076</v>
      </c>
      <c r="H1006" s="266" t="s">
        <v>57</v>
      </c>
      <c r="I1006" s="242" t="s">
        <v>58</v>
      </c>
      <c r="J1006" s="242" t="s">
        <v>59</v>
      </c>
      <c r="K1006" s="67" t="s">
        <v>105</v>
      </c>
      <c r="L1006" s="282" t="s">
        <v>5101</v>
      </c>
      <c r="M1006" s="281" t="s">
        <v>4015</v>
      </c>
      <c r="N1006" s="239" t="s">
        <v>124</v>
      </c>
      <c r="O1006" s="243" t="s">
        <v>5083</v>
      </c>
      <c r="P1006" s="55" t="s">
        <v>245</v>
      </c>
      <c r="Q1006" s="243" t="s">
        <v>5100</v>
      </c>
      <c r="R1006" s="90" t="s">
        <v>5099</v>
      </c>
      <c r="S1006" s="274">
        <v>44914</v>
      </c>
      <c r="T1006" s="56">
        <v>44935</v>
      </c>
      <c r="U1006" s="174" t="s">
        <v>66</v>
      </c>
      <c r="V1006" s="197" t="s">
        <v>218</v>
      </c>
      <c r="W1006" s="181"/>
      <c r="X1006" s="147" t="s">
        <v>143</v>
      </c>
      <c r="Y1006" s="258"/>
      <c r="Z1006" s="258"/>
      <c r="AA1006" s="289" t="s">
        <v>5102</v>
      </c>
      <c r="AB1006" s="6">
        <v>44914</v>
      </c>
      <c r="AC1006" s="6">
        <v>44935</v>
      </c>
      <c r="AD1006" s="67" t="s">
        <v>70</v>
      </c>
      <c r="AE1006" s="256" t="s">
        <v>4015</v>
      </c>
      <c r="AF1006" s="249" t="s">
        <v>4015</v>
      </c>
      <c r="AG1006" s="249" t="s">
        <v>4015</v>
      </c>
      <c r="AH1006" s="249" t="s">
        <v>4015</v>
      </c>
      <c r="AI1006" s="249" t="s">
        <v>4015</v>
      </c>
      <c r="AJ1006" s="248" t="s">
        <v>4015</v>
      </c>
      <c r="AK1006" s="257" t="s">
        <v>4015</v>
      </c>
      <c r="AL1006" s="255" t="s">
        <v>4015</v>
      </c>
      <c r="AM1006" s="249" t="s">
        <v>4015</v>
      </c>
      <c r="AN1006" s="249" t="s">
        <v>4015</v>
      </c>
      <c r="AO1006" s="249" t="s">
        <v>4015</v>
      </c>
      <c r="AP1006" s="249" t="s">
        <v>4015</v>
      </c>
      <c r="AQ1006" s="250" t="s">
        <v>4015</v>
      </c>
      <c r="AR1006" s="247" t="s">
        <v>4015</v>
      </c>
      <c r="AS1006" s="247" t="s">
        <v>4015</v>
      </c>
      <c r="AT1006" s="247" t="s">
        <v>4015</v>
      </c>
      <c r="AU1006" s="247" t="s">
        <v>4015</v>
      </c>
      <c r="AV1006" s="247" t="s">
        <v>4015</v>
      </c>
      <c r="AW1006" s="247" t="s">
        <v>4015</v>
      </c>
      <c r="AX1006" s="247" t="s">
        <v>4015</v>
      </c>
      <c r="AY1006" s="247" t="s">
        <v>4015</v>
      </c>
      <c r="AZ1006" s="251" t="s">
        <v>4015</v>
      </c>
      <c r="BA1006" s="246" t="s">
        <v>4015</v>
      </c>
      <c r="BB1006" s="247" t="s">
        <v>4015</v>
      </c>
      <c r="BC1006" s="245" t="s">
        <v>4015</v>
      </c>
    </row>
    <row r="1007" spans="1:55" ht="187.2" hidden="1" customHeight="1">
      <c r="A1007" s="52" t="str">
        <f t="shared" ca="1" si="69"/>
        <v>Ok</v>
      </c>
      <c r="B1007" s="53" t="str">
        <f t="shared" si="70"/>
        <v>Ok</v>
      </c>
      <c r="C1007" s="53" t="str">
        <f t="shared" ca="1" si="71"/>
        <v>Ok</v>
      </c>
      <c r="D1007" s="54">
        <f t="shared" si="72"/>
        <v>45621</v>
      </c>
      <c r="E1007" s="253" t="s">
        <v>4015</v>
      </c>
      <c r="F1007" s="258">
        <v>2611</v>
      </c>
      <c r="G1007" s="241" t="s">
        <v>5077</v>
      </c>
      <c r="H1007" s="266" t="s">
        <v>57</v>
      </c>
      <c r="I1007" s="242" t="s">
        <v>5078</v>
      </c>
      <c r="J1007" s="242" t="s">
        <v>73</v>
      </c>
      <c r="K1007" s="67" t="s">
        <v>545</v>
      </c>
      <c r="L1007" s="282" t="s">
        <v>5103</v>
      </c>
      <c r="M1007" s="281" t="s">
        <v>4015</v>
      </c>
      <c r="N1007" s="239" t="s">
        <v>124</v>
      </c>
      <c r="O1007" s="243" t="s">
        <v>5084</v>
      </c>
      <c r="P1007" s="55" t="s">
        <v>165</v>
      </c>
      <c r="Q1007" s="243" t="s">
        <v>5483</v>
      </c>
      <c r="R1007" s="90" t="s">
        <v>5490</v>
      </c>
      <c r="S1007" s="274">
        <v>44915</v>
      </c>
      <c r="T1007" s="69">
        <v>45611</v>
      </c>
      <c r="U1007" s="78" t="s">
        <v>100</v>
      </c>
      <c r="V1007" s="197" t="s">
        <v>218</v>
      </c>
      <c r="W1007" s="181"/>
      <c r="X1007" s="147" t="s">
        <v>143</v>
      </c>
      <c r="Y1007" s="258"/>
      <c r="Z1007" s="258" t="s">
        <v>80</v>
      </c>
      <c r="AA1007" s="289" t="s">
        <v>8204</v>
      </c>
      <c r="AB1007" s="6">
        <v>44915</v>
      </c>
      <c r="AC1007" s="67">
        <v>45621</v>
      </c>
      <c r="AD1007" s="67" t="s">
        <v>70</v>
      </c>
      <c r="AE1007" s="256" t="s">
        <v>4015</v>
      </c>
      <c r="AF1007" s="249" t="s">
        <v>4015</v>
      </c>
      <c r="AG1007" s="249" t="s">
        <v>4015</v>
      </c>
      <c r="AH1007" s="249" t="s">
        <v>4015</v>
      </c>
      <c r="AI1007" s="249" t="s">
        <v>4015</v>
      </c>
      <c r="AJ1007" s="248" t="s">
        <v>4015</v>
      </c>
      <c r="AK1007" s="257" t="s">
        <v>4015</v>
      </c>
      <c r="AL1007" s="255" t="s">
        <v>4015</v>
      </c>
      <c r="AM1007" s="249" t="s">
        <v>4015</v>
      </c>
      <c r="AN1007" s="249" t="s">
        <v>4015</v>
      </c>
      <c r="AO1007" s="249" t="s">
        <v>4015</v>
      </c>
      <c r="AP1007" s="249" t="s">
        <v>4015</v>
      </c>
      <c r="AQ1007" s="250" t="s">
        <v>4015</v>
      </c>
      <c r="AR1007" s="247" t="s">
        <v>4015</v>
      </c>
      <c r="AS1007" s="247" t="s">
        <v>4015</v>
      </c>
      <c r="AT1007" s="247" t="s">
        <v>4015</v>
      </c>
      <c r="AU1007" s="247" t="s">
        <v>4015</v>
      </c>
      <c r="AV1007" s="247" t="s">
        <v>4015</v>
      </c>
      <c r="AW1007" s="247" t="s">
        <v>4015</v>
      </c>
      <c r="AX1007" s="247" t="s">
        <v>4015</v>
      </c>
      <c r="AY1007" s="247" t="s">
        <v>4015</v>
      </c>
      <c r="AZ1007" s="251" t="s">
        <v>4015</v>
      </c>
      <c r="BA1007" s="246" t="s">
        <v>4015</v>
      </c>
      <c r="BB1007" s="247" t="s">
        <v>4015</v>
      </c>
      <c r="BC1007" s="245" t="s">
        <v>4015</v>
      </c>
    </row>
    <row r="1008" spans="1:55" ht="86.4" hidden="1">
      <c r="A1008" s="52" t="str">
        <f t="shared" ca="1" si="69"/>
        <v>Ok</v>
      </c>
      <c r="B1008" s="53" t="str">
        <f t="shared" si="70"/>
        <v>Ok</v>
      </c>
      <c r="C1008" s="53" t="str">
        <f t="shared" ca="1" si="71"/>
        <v>Ok</v>
      </c>
      <c r="D1008" s="54">
        <f t="shared" si="72"/>
        <v>45042</v>
      </c>
      <c r="E1008" s="253" t="s">
        <v>4015</v>
      </c>
      <c r="F1008" s="258">
        <v>2612</v>
      </c>
      <c r="G1008" s="241" t="s">
        <v>5386</v>
      </c>
      <c r="H1008" s="266" t="s">
        <v>57</v>
      </c>
      <c r="I1008" s="242" t="s">
        <v>58</v>
      </c>
      <c r="J1008" s="242" t="s">
        <v>59</v>
      </c>
      <c r="K1008" s="67" t="s">
        <v>74</v>
      </c>
      <c r="L1008" s="282" t="s">
        <v>5104</v>
      </c>
      <c r="M1008" s="281" t="s">
        <v>4015</v>
      </c>
      <c r="N1008" s="239" t="s">
        <v>124</v>
      </c>
      <c r="O1008" s="243" t="s">
        <v>5085</v>
      </c>
      <c r="P1008" s="55" t="s">
        <v>165</v>
      </c>
      <c r="Q1008" s="243" t="s">
        <v>5219</v>
      </c>
      <c r="R1008" s="90" t="s">
        <v>5089</v>
      </c>
      <c r="S1008" s="274">
        <v>44916</v>
      </c>
      <c r="T1008" s="56">
        <v>45042</v>
      </c>
      <c r="U1008" s="175" t="s">
        <v>66</v>
      </c>
      <c r="V1008" s="197" t="s">
        <v>218</v>
      </c>
      <c r="W1008" s="181"/>
      <c r="X1008" s="147" t="s">
        <v>79</v>
      </c>
      <c r="Y1008" s="258"/>
      <c r="Z1008" s="258"/>
      <c r="AA1008" s="289" t="s">
        <v>5475</v>
      </c>
      <c r="AB1008" s="6">
        <v>44916</v>
      </c>
      <c r="AC1008" s="6">
        <v>45042</v>
      </c>
      <c r="AD1008" s="67" t="s">
        <v>70</v>
      </c>
      <c r="AE1008" s="256" t="s">
        <v>4015</v>
      </c>
      <c r="AF1008" s="249" t="s">
        <v>4015</v>
      </c>
      <c r="AG1008" s="249" t="s">
        <v>4015</v>
      </c>
      <c r="AH1008" s="249" t="s">
        <v>4015</v>
      </c>
      <c r="AI1008" s="249" t="s">
        <v>4015</v>
      </c>
      <c r="AJ1008" s="248" t="s">
        <v>4015</v>
      </c>
      <c r="AK1008" s="257" t="s">
        <v>4015</v>
      </c>
      <c r="AL1008" s="255" t="s">
        <v>4015</v>
      </c>
      <c r="AM1008" s="249" t="s">
        <v>4015</v>
      </c>
      <c r="AN1008" s="249" t="s">
        <v>4015</v>
      </c>
      <c r="AO1008" s="249" t="s">
        <v>4015</v>
      </c>
      <c r="AP1008" s="249" t="s">
        <v>4015</v>
      </c>
      <c r="AQ1008" s="250" t="s">
        <v>4015</v>
      </c>
      <c r="AR1008" s="247" t="s">
        <v>4015</v>
      </c>
      <c r="AS1008" s="247" t="s">
        <v>4015</v>
      </c>
      <c r="AT1008" s="247" t="s">
        <v>4015</v>
      </c>
      <c r="AU1008" s="247" t="s">
        <v>4015</v>
      </c>
      <c r="AV1008" s="247" t="s">
        <v>4015</v>
      </c>
      <c r="AW1008" s="247" t="s">
        <v>4015</v>
      </c>
      <c r="AX1008" s="247" t="s">
        <v>4015</v>
      </c>
      <c r="AY1008" s="247" t="s">
        <v>4015</v>
      </c>
      <c r="AZ1008" s="251" t="s">
        <v>4015</v>
      </c>
      <c r="BA1008" s="246" t="s">
        <v>4015</v>
      </c>
      <c r="BB1008" s="247" t="s">
        <v>4015</v>
      </c>
      <c r="BC1008" s="245" t="s">
        <v>4015</v>
      </c>
    </row>
    <row r="1009" spans="1:55" ht="72" hidden="1">
      <c r="A1009" s="52" t="str">
        <f t="shared" ca="1" si="69"/>
        <v>Ok</v>
      </c>
      <c r="B1009" s="53" t="str">
        <f t="shared" si="70"/>
        <v>Ok</v>
      </c>
      <c r="C1009" s="53" t="str">
        <f t="shared" ca="1" si="71"/>
        <v>Ok</v>
      </c>
      <c r="D1009" s="54">
        <f t="shared" si="72"/>
        <v>44942</v>
      </c>
      <c r="E1009" s="253" t="s">
        <v>4015</v>
      </c>
      <c r="F1009" s="258">
        <v>2613</v>
      </c>
      <c r="G1009" s="241" t="s">
        <v>5109</v>
      </c>
      <c r="H1009" s="266" t="s">
        <v>57</v>
      </c>
      <c r="I1009" s="242" t="s">
        <v>83</v>
      </c>
      <c r="J1009" s="242" t="s">
        <v>84</v>
      </c>
      <c r="K1009" s="67" t="s">
        <v>105</v>
      </c>
      <c r="L1009" s="282" t="s">
        <v>5115</v>
      </c>
      <c r="M1009" s="281" t="s">
        <v>4015</v>
      </c>
      <c r="N1009" s="239" t="s">
        <v>124</v>
      </c>
      <c r="O1009" s="243" t="s">
        <v>4986</v>
      </c>
      <c r="P1009" s="55" t="s">
        <v>88</v>
      </c>
      <c r="Q1009" s="243" t="s">
        <v>5250</v>
      </c>
      <c r="R1009" s="90" t="s">
        <v>4997</v>
      </c>
      <c r="S1009" s="274">
        <v>44917</v>
      </c>
      <c r="T1009" s="56">
        <v>44942</v>
      </c>
      <c r="U1009" s="175" t="s">
        <v>66</v>
      </c>
      <c r="V1009" s="197" t="s">
        <v>218</v>
      </c>
      <c r="W1009" s="181"/>
      <c r="X1009" s="147" t="s">
        <v>79</v>
      </c>
      <c r="Y1009" s="258"/>
      <c r="Z1009" s="258"/>
      <c r="AA1009" s="289" t="s">
        <v>5129</v>
      </c>
      <c r="AB1009" s="6">
        <v>44917</v>
      </c>
      <c r="AC1009" s="6">
        <v>44942</v>
      </c>
      <c r="AD1009" s="67" t="s">
        <v>70</v>
      </c>
      <c r="AE1009" s="256" t="s">
        <v>4015</v>
      </c>
      <c r="AF1009" s="249" t="s">
        <v>4015</v>
      </c>
      <c r="AG1009" s="249" t="s">
        <v>4015</v>
      </c>
      <c r="AH1009" s="249" t="s">
        <v>4015</v>
      </c>
      <c r="AI1009" s="249" t="s">
        <v>4015</v>
      </c>
      <c r="AJ1009" s="248" t="s">
        <v>4015</v>
      </c>
      <c r="AK1009" s="257" t="s">
        <v>4015</v>
      </c>
      <c r="AL1009" s="255" t="s">
        <v>4015</v>
      </c>
      <c r="AM1009" s="249" t="s">
        <v>4015</v>
      </c>
      <c r="AN1009" s="249" t="s">
        <v>4015</v>
      </c>
      <c r="AO1009" s="249" t="s">
        <v>4015</v>
      </c>
      <c r="AP1009" s="249" t="s">
        <v>4015</v>
      </c>
      <c r="AQ1009" s="250" t="s">
        <v>4015</v>
      </c>
      <c r="AR1009" s="247" t="s">
        <v>4015</v>
      </c>
      <c r="AS1009" s="247" t="s">
        <v>4015</v>
      </c>
      <c r="AT1009" s="247" t="s">
        <v>4015</v>
      </c>
      <c r="AU1009" s="247" t="s">
        <v>4015</v>
      </c>
      <c r="AV1009" s="247" t="s">
        <v>4015</v>
      </c>
      <c r="AW1009" s="247" t="s">
        <v>4015</v>
      </c>
      <c r="AX1009" s="247" t="s">
        <v>4015</v>
      </c>
      <c r="AY1009" s="247" t="s">
        <v>4015</v>
      </c>
      <c r="AZ1009" s="251" t="s">
        <v>4015</v>
      </c>
      <c r="BA1009" s="246" t="s">
        <v>4015</v>
      </c>
      <c r="BB1009" s="247" t="s">
        <v>4015</v>
      </c>
      <c r="BC1009" s="245" t="s">
        <v>4015</v>
      </c>
    </row>
    <row r="1010" spans="1:55" ht="28.8" hidden="1">
      <c r="A1010" s="52" t="str">
        <f t="shared" ca="1" si="69"/>
        <v>Ok</v>
      </c>
      <c r="B1010" s="53" t="str">
        <f t="shared" si="70"/>
        <v>Ok</v>
      </c>
      <c r="C1010" s="53" t="str">
        <f t="shared" ca="1" si="71"/>
        <v>Ok</v>
      </c>
      <c r="D1010" s="54">
        <f t="shared" si="72"/>
        <v>43396</v>
      </c>
      <c r="E1010" s="309"/>
      <c r="F1010" s="311">
        <v>511</v>
      </c>
      <c r="G1010" s="314" t="s">
        <v>1243</v>
      </c>
      <c r="H1010" s="321" t="s">
        <v>57</v>
      </c>
      <c r="I1010" s="328" t="s">
        <v>137</v>
      </c>
      <c r="J1010" s="328" t="s">
        <v>137</v>
      </c>
      <c r="K1010" s="6" t="s">
        <v>261</v>
      </c>
      <c r="L1010" s="333" t="s">
        <v>1244</v>
      </c>
      <c r="M1010" s="339"/>
      <c r="N1010" s="239" t="s">
        <v>124</v>
      </c>
      <c r="O1010" s="345" t="s">
        <v>97</v>
      </c>
      <c r="P1010" s="55" t="s">
        <v>97</v>
      </c>
      <c r="Q1010" s="345" t="s">
        <v>1245</v>
      </c>
      <c r="R1010" s="358" t="s">
        <v>1246</v>
      </c>
      <c r="S1010" s="368">
        <v>43342</v>
      </c>
      <c r="T1010" s="56">
        <v>43385</v>
      </c>
      <c r="U1010" s="174" t="s">
        <v>66</v>
      </c>
      <c r="V1010" s="178" t="s">
        <v>67</v>
      </c>
      <c r="W1010" s="180"/>
      <c r="X1010" s="146" t="s">
        <v>143</v>
      </c>
      <c r="Y1010" s="374"/>
      <c r="Z1010" s="374"/>
      <c r="AA1010" s="376" t="s">
        <v>1247</v>
      </c>
      <c r="AB1010" s="6">
        <v>43356</v>
      </c>
      <c r="AC1010" s="6">
        <v>43396</v>
      </c>
      <c r="AD1010" s="6" t="s">
        <v>70</v>
      </c>
      <c r="AE1010" s="383"/>
      <c r="AF1010" s="353"/>
      <c r="AG1010" s="353"/>
      <c r="AH1010" s="385"/>
      <c r="AI1010" s="353"/>
      <c r="AJ1010" s="388"/>
      <c r="AK1010" s="389"/>
      <c r="AL1010" s="391"/>
      <c r="AM1010" s="386"/>
      <c r="AN1010" s="386"/>
      <c r="AO1010" s="386"/>
      <c r="AP1010" s="386"/>
      <c r="AQ1010" s="395"/>
      <c r="AR1010" s="380"/>
      <c r="AS1010" s="380"/>
      <c r="AT1010" s="380"/>
      <c r="AU1010" s="380"/>
      <c r="AV1010" s="380"/>
      <c r="AW1010" s="380"/>
      <c r="AX1010" s="380"/>
      <c r="AY1010" s="380"/>
      <c r="AZ1010" s="397"/>
      <c r="BA1010" s="379"/>
      <c r="BB1010" s="380"/>
      <c r="BC1010" s="399"/>
    </row>
    <row r="1011" spans="1:55" ht="72" hidden="1">
      <c r="A1011" s="52" t="str">
        <f t="shared" ca="1" si="69"/>
        <v>Ok</v>
      </c>
      <c r="B1011" s="53" t="str">
        <f t="shared" si="70"/>
        <v>Ok</v>
      </c>
      <c r="C1011" s="53" t="str">
        <f t="shared" ca="1" si="71"/>
        <v>Ok</v>
      </c>
      <c r="D1011" s="54">
        <f t="shared" si="72"/>
        <v>44942</v>
      </c>
      <c r="E1011" s="253" t="s">
        <v>4015</v>
      </c>
      <c r="F1011" s="258">
        <v>2615</v>
      </c>
      <c r="G1011" s="241" t="s">
        <v>5111</v>
      </c>
      <c r="H1011" s="266" t="s">
        <v>57</v>
      </c>
      <c r="I1011" s="242" t="s">
        <v>289</v>
      </c>
      <c r="J1011" s="201" t="s">
        <v>290</v>
      </c>
      <c r="K1011" s="67" t="s">
        <v>210</v>
      </c>
      <c r="L1011" s="282" t="s">
        <v>5118</v>
      </c>
      <c r="M1011" s="281" t="s">
        <v>4015</v>
      </c>
      <c r="N1011" s="239" t="s">
        <v>124</v>
      </c>
      <c r="O1011" s="243" t="s">
        <v>97</v>
      </c>
      <c r="P1011" s="55" t="s">
        <v>97</v>
      </c>
      <c r="Q1011" s="243" t="s">
        <v>5113</v>
      </c>
      <c r="R1011" s="90" t="s">
        <v>5117</v>
      </c>
      <c r="S1011" s="274">
        <v>44922</v>
      </c>
      <c r="T1011" s="56">
        <v>44942</v>
      </c>
      <c r="U1011" s="175" t="s">
        <v>66</v>
      </c>
      <c r="V1011" s="197" t="s">
        <v>218</v>
      </c>
      <c r="W1011" s="181"/>
      <c r="X1011" s="147" t="s">
        <v>168</v>
      </c>
      <c r="Y1011" s="258"/>
      <c r="Z1011" s="258"/>
      <c r="AA1011" s="289" t="s">
        <v>5130</v>
      </c>
      <c r="AB1011" s="6">
        <v>44922</v>
      </c>
      <c r="AC1011" s="6">
        <v>44942</v>
      </c>
      <c r="AD1011" s="67" t="s">
        <v>70</v>
      </c>
      <c r="AE1011" s="256" t="s">
        <v>4015</v>
      </c>
      <c r="AF1011" s="249" t="s">
        <v>4015</v>
      </c>
      <c r="AG1011" s="249" t="s">
        <v>4015</v>
      </c>
      <c r="AH1011" s="249" t="s">
        <v>4015</v>
      </c>
      <c r="AI1011" s="249" t="s">
        <v>4015</v>
      </c>
      <c r="AJ1011" s="248" t="s">
        <v>4015</v>
      </c>
      <c r="AK1011" s="257" t="s">
        <v>4015</v>
      </c>
      <c r="AL1011" s="255" t="s">
        <v>4015</v>
      </c>
      <c r="AM1011" s="249" t="s">
        <v>4015</v>
      </c>
      <c r="AN1011" s="249" t="s">
        <v>4015</v>
      </c>
      <c r="AO1011" s="249" t="s">
        <v>4015</v>
      </c>
      <c r="AP1011" s="249" t="s">
        <v>4015</v>
      </c>
      <c r="AQ1011" s="250" t="s">
        <v>4015</v>
      </c>
      <c r="AR1011" s="247" t="s">
        <v>4015</v>
      </c>
      <c r="AS1011" s="247" t="s">
        <v>4015</v>
      </c>
      <c r="AT1011" s="247" t="s">
        <v>4015</v>
      </c>
      <c r="AU1011" s="247" t="s">
        <v>4015</v>
      </c>
      <c r="AV1011" s="247" t="s">
        <v>4015</v>
      </c>
      <c r="AW1011" s="247" t="s">
        <v>4015</v>
      </c>
      <c r="AX1011" s="247" t="s">
        <v>4015</v>
      </c>
      <c r="AY1011" s="247" t="s">
        <v>4015</v>
      </c>
      <c r="AZ1011" s="251" t="s">
        <v>4015</v>
      </c>
      <c r="BA1011" s="246" t="s">
        <v>4015</v>
      </c>
      <c r="BB1011" s="247" t="s">
        <v>4015</v>
      </c>
      <c r="BC1011" s="245" t="s">
        <v>4015</v>
      </c>
    </row>
    <row r="1012" spans="1:55" ht="86.4" hidden="1">
      <c r="A1012" s="52" t="str">
        <f t="shared" ca="1" si="69"/>
        <v>Ok</v>
      </c>
      <c r="B1012" s="53" t="str">
        <f t="shared" si="70"/>
        <v>Ok</v>
      </c>
      <c r="C1012" s="53" t="str">
        <f t="shared" ca="1" si="71"/>
        <v>Ok</v>
      </c>
      <c r="D1012" s="54">
        <f t="shared" si="72"/>
        <v>44950</v>
      </c>
      <c r="E1012" s="253" t="s">
        <v>4015</v>
      </c>
      <c r="F1012" s="258">
        <v>2623</v>
      </c>
      <c r="G1012" s="241" t="s">
        <v>5112</v>
      </c>
      <c r="H1012" s="266" t="s">
        <v>57</v>
      </c>
      <c r="I1012" s="242" t="s">
        <v>58</v>
      </c>
      <c r="J1012" s="242" t="s">
        <v>59</v>
      </c>
      <c r="K1012" s="67" t="s">
        <v>74</v>
      </c>
      <c r="L1012" s="282" t="s">
        <v>5120</v>
      </c>
      <c r="M1012" s="281" t="s">
        <v>4015</v>
      </c>
      <c r="N1012" s="239" t="s">
        <v>63</v>
      </c>
      <c r="O1012" s="243" t="s">
        <v>606</v>
      </c>
      <c r="P1012" s="55" t="s">
        <v>165</v>
      </c>
      <c r="Q1012" s="243" t="s">
        <v>5254</v>
      </c>
      <c r="R1012" s="90" t="s">
        <v>5119</v>
      </c>
      <c r="S1012" s="274">
        <v>44935</v>
      </c>
      <c r="T1012" s="56">
        <v>44950</v>
      </c>
      <c r="U1012" s="175" t="s">
        <v>66</v>
      </c>
      <c r="V1012" s="197" t="s">
        <v>218</v>
      </c>
      <c r="W1012" s="181"/>
      <c r="X1012" s="147" t="s">
        <v>101</v>
      </c>
      <c r="Y1012" s="258"/>
      <c r="Z1012" s="258"/>
      <c r="AA1012" s="289" t="s">
        <v>5146</v>
      </c>
      <c r="AB1012" s="6">
        <v>44935</v>
      </c>
      <c r="AC1012" s="6">
        <v>44950</v>
      </c>
      <c r="AD1012" s="67" t="s">
        <v>70</v>
      </c>
      <c r="AE1012" s="256" t="s">
        <v>4015</v>
      </c>
      <c r="AF1012" s="249" t="s">
        <v>4015</v>
      </c>
      <c r="AG1012" s="249" t="s">
        <v>4015</v>
      </c>
      <c r="AH1012" s="249" t="s">
        <v>4015</v>
      </c>
      <c r="AI1012" s="249" t="s">
        <v>4015</v>
      </c>
      <c r="AJ1012" s="248" t="s">
        <v>4015</v>
      </c>
      <c r="AK1012" s="257" t="s">
        <v>4015</v>
      </c>
      <c r="AL1012" s="255" t="s">
        <v>4015</v>
      </c>
      <c r="AM1012" s="249" t="s">
        <v>4015</v>
      </c>
      <c r="AN1012" s="249" t="s">
        <v>4015</v>
      </c>
      <c r="AO1012" s="249" t="s">
        <v>4015</v>
      </c>
      <c r="AP1012" s="249" t="s">
        <v>4015</v>
      </c>
      <c r="AQ1012" s="250" t="s">
        <v>4015</v>
      </c>
      <c r="AR1012" s="247" t="s">
        <v>4015</v>
      </c>
      <c r="AS1012" s="247" t="s">
        <v>4015</v>
      </c>
      <c r="AT1012" s="247" t="s">
        <v>4015</v>
      </c>
      <c r="AU1012" s="247" t="s">
        <v>4015</v>
      </c>
      <c r="AV1012" s="247" t="s">
        <v>4015</v>
      </c>
      <c r="AW1012" s="247" t="s">
        <v>4015</v>
      </c>
      <c r="AX1012" s="247" t="s">
        <v>4015</v>
      </c>
      <c r="AY1012" s="247" t="s">
        <v>4015</v>
      </c>
      <c r="AZ1012" s="251" t="s">
        <v>4015</v>
      </c>
      <c r="BA1012" s="246" t="s">
        <v>4015</v>
      </c>
      <c r="BB1012" s="247" t="s">
        <v>4015</v>
      </c>
      <c r="BC1012" s="245" t="s">
        <v>4015</v>
      </c>
    </row>
    <row r="1013" spans="1:55" ht="93" hidden="1" customHeight="1">
      <c r="A1013" s="52" t="str">
        <f t="shared" ca="1" si="69"/>
        <v>Ok</v>
      </c>
      <c r="B1013" s="53" t="str">
        <f t="shared" si="70"/>
        <v>Ok</v>
      </c>
      <c r="C1013" s="53" t="str">
        <f t="shared" ca="1" si="71"/>
        <v>Ok</v>
      </c>
      <c r="D1013" s="54">
        <f t="shared" si="72"/>
        <v>43382</v>
      </c>
      <c r="E1013" s="309"/>
      <c r="F1013" s="311">
        <v>175</v>
      </c>
      <c r="G1013" s="314" t="s">
        <v>673</v>
      </c>
      <c r="H1013" s="321" t="s">
        <v>57</v>
      </c>
      <c r="I1013" s="322" t="s">
        <v>58</v>
      </c>
      <c r="J1013" s="328" t="s">
        <v>59</v>
      </c>
      <c r="K1013" s="6" t="s">
        <v>210</v>
      </c>
      <c r="L1013" s="333" t="s">
        <v>674</v>
      </c>
      <c r="M1013" s="339"/>
      <c r="N1013" s="239" t="s">
        <v>63</v>
      </c>
      <c r="O1013" s="345" t="s">
        <v>675</v>
      </c>
      <c r="P1013" s="55" t="s">
        <v>88</v>
      </c>
      <c r="Q1013" s="345" t="s">
        <v>676</v>
      </c>
      <c r="R1013" s="358" t="s">
        <v>677</v>
      </c>
      <c r="S1013" s="368">
        <v>43112</v>
      </c>
      <c r="T1013" s="56">
        <v>43375</v>
      </c>
      <c r="U1013" s="174" t="s">
        <v>66</v>
      </c>
      <c r="V1013" s="178" t="s">
        <v>67</v>
      </c>
      <c r="W1013" s="180"/>
      <c r="X1013" s="146" t="s">
        <v>79</v>
      </c>
      <c r="Y1013" s="374"/>
      <c r="Z1013" s="374"/>
      <c r="AA1013" s="378" t="s">
        <v>678</v>
      </c>
      <c r="AB1013" s="6">
        <v>43118</v>
      </c>
      <c r="AC1013" s="6">
        <v>43382</v>
      </c>
      <c r="AD1013" s="6" t="s">
        <v>70</v>
      </c>
      <c r="AE1013" s="383"/>
      <c r="AF1013" s="353"/>
      <c r="AG1013" s="353"/>
      <c r="AH1013" s="385"/>
      <c r="AI1013" s="353"/>
      <c r="AJ1013" s="388"/>
      <c r="AK1013" s="389"/>
      <c r="AL1013" s="391"/>
      <c r="AM1013" s="386"/>
      <c r="AN1013" s="386"/>
      <c r="AO1013" s="386"/>
      <c r="AP1013" s="386"/>
      <c r="AQ1013" s="395"/>
      <c r="AR1013" s="380"/>
      <c r="AS1013" s="380"/>
      <c r="AT1013" s="380"/>
      <c r="AU1013" s="380"/>
      <c r="AV1013" s="380"/>
      <c r="AW1013" s="380"/>
      <c r="AX1013" s="380"/>
      <c r="AY1013" s="380"/>
      <c r="AZ1013" s="397"/>
      <c r="BA1013" s="379"/>
      <c r="BB1013" s="380"/>
      <c r="BC1013" s="399"/>
    </row>
    <row r="1014" spans="1:55" ht="72" hidden="1">
      <c r="A1014" s="52" t="str">
        <f t="shared" ca="1" si="69"/>
        <v>Ok</v>
      </c>
      <c r="B1014" s="53" t="str">
        <f t="shared" si="70"/>
        <v>Ok</v>
      </c>
      <c r="C1014" s="53" t="str">
        <f t="shared" ca="1" si="71"/>
        <v>Ok</v>
      </c>
      <c r="D1014" s="54">
        <f t="shared" si="72"/>
        <v>44950</v>
      </c>
      <c r="E1014" s="253" t="s">
        <v>4015</v>
      </c>
      <c r="F1014" s="258">
        <v>2629</v>
      </c>
      <c r="G1014" s="241" t="s">
        <v>5135</v>
      </c>
      <c r="H1014" s="266" t="s">
        <v>57</v>
      </c>
      <c r="I1014" s="242" t="s">
        <v>72</v>
      </c>
      <c r="J1014" s="242" t="s">
        <v>73</v>
      </c>
      <c r="K1014" s="67" t="s">
        <v>105</v>
      </c>
      <c r="L1014" s="282" t="s">
        <v>5142</v>
      </c>
      <c r="M1014" s="281" t="s">
        <v>4015</v>
      </c>
      <c r="N1014" s="239" t="s">
        <v>124</v>
      </c>
      <c r="O1014" s="243" t="s">
        <v>97</v>
      </c>
      <c r="P1014" s="55" t="s">
        <v>97</v>
      </c>
      <c r="Q1014" s="243" t="s">
        <v>5138</v>
      </c>
      <c r="R1014" s="90" t="s">
        <v>5141</v>
      </c>
      <c r="S1014" s="274">
        <v>44938</v>
      </c>
      <c r="T1014" s="56">
        <v>44950</v>
      </c>
      <c r="U1014" s="175" t="s">
        <v>66</v>
      </c>
      <c r="V1014" s="197" t="s">
        <v>218</v>
      </c>
      <c r="W1014" s="181"/>
      <c r="X1014" s="147" t="s">
        <v>143</v>
      </c>
      <c r="Y1014" s="258"/>
      <c r="Z1014" s="258"/>
      <c r="AA1014" s="289" t="s">
        <v>5148</v>
      </c>
      <c r="AB1014" s="6">
        <v>44938</v>
      </c>
      <c r="AC1014" s="6">
        <v>44950</v>
      </c>
      <c r="AD1014" s="67" t="s">
        <v>70</v>
      </c>
      <c r="AE1014" s="256" t="s">
        <v>4015</v>
      </c>
      <c r="AF1014" s="249" t="s">
        <v>4015</v>
      </c>
      <c r="AG1014" s="249" t="s">
        <v>4015</v>
      </c>
      <c r="AH1014" s="249" t="s">
        <v>4015</v>
      </c>
      <c r="AI1014" s="249" t="s">
        <v>4015</v>
      </c>
      <c r="AJ1014" s="248" t="s">
        <v>4015</v>
      </c>
      <c r="AK1014" s="257" t="s">
        <v>4015</v>
      </c>
      <c r="AL1014" s="255" t="s">
        <v>4015</v>
      </c>
      <c r="AM1014" s="249" t="s">
        <v>4015</v>
      </c>
      <c r="AN1014" s="249" t="s">
        <v>4015</v>
      </c>
      <c r="AO1014" s="249" t="s">
        <v>4015</v>
      </c>
      <c r="AP1014" s="249" t="s">
        <v>4015</v>
      </c>
      <c r="AQ1014" s="250" t="s">
        <v>4015</v>
      </c>
      <c r="AR1014" s="247" t="s">
        <v>4015</v>
      </c>
      <c r="AS1014" s="247" t="s">
        <v>4015</v>
      </c>
      <c r="AT1014" s="247" t="s">
        <v>4015</v>
      </c>
      <c r="AU1014" s="247" t="s">
        <v>4015</v>
      </c>
      <c r="AV1014" s="247" t="s">
        <v>4015</v>
      </c>
      <c r="AW1014" s="247" t="s">
        <v>4015</v>
      </c>
      <c r="AX1014" s="247" t="s">
        <v>4015</v>
      </c>
      <c r="AY1014" s="247" t="s">
        <v>4015</v>
      </c>
      <c r="AZ1014" s="251" t="s">
        <v>4015</v>
      </c>
      <c r="BA1014" s="246" t="s">
        <v>4015</v>
      </c>
      <c r="BB1014" s="247" t="s">
        <v>4015</v>
      </c>
      <c r="BC1014" s="245" t="s">
        <v>4015</v>
      </c>
    </row>
    <row r="1015" spans="1:55" ht="100.8" hidden="1">
      <c r="A1015" s="52" t="str">
        <f t="shared" ca="1" si="69"/>
        <v>Ok</v>
      </c>
      <c r="B1015" s="53" t="str">
        <f t="shared" si="70"/>
        <v>Ok</v>
      </c>
      <c r="C1015" s="53" t="str">
        <f t="shared" ca="1" si="71"/>
        <v>Ok</v>
      </c>
      <c r="D1015" s="54">
        <f t="shared" si="72"/>
        <v>44967</v>
      </c>
      <c r="E1015" s="253" t="s">
        <v>4015</v>
      </c>
      <c r="F1015" s="258">
        <v>2630</v>
      </c>
      <c r="G1015" s="241" t="s">
        <v>5136</v>
      </c>
      <c r="H1015" s="266" t="s">
        <v>57</v>
      </c>
      <c r="I1015" s="242" t="s">
        <v>5137</v>
      </c>
      <c r="J1015" s="242" t="s">
        <v>59</v>
      </c>
      <c r="K1015" s="67" t="s">
        <v>210</v>
      </c>
      <c r="L1015" s="282" t="s">
        <v>5144</v>
      </c>
      <c r="M1015" s="281" t="s">
        <v>4015</v>
      </c>
      <c r="N1015" s="239" t="s">
        <v>124</v>
      </c>
      <c r="O1015" s="243" t="s">
        <v>97</v>
      </c>
      <c r="P1015" s="55" t="s">
        <v>97</v>
      </c>
      <c r="Q1015" s="243" t="s">
        <v>5139</v>
      </c>
      <c r="R1015" s="90" t="s">
        <v>5143</v>
      </c>
      <c r="S1015" s="274">
        <v>44924</v>
      </c>
      <c r="T1015" s="56">
        <v>44967</v>
      </c>
      <c r="U1015" s="175" t="s">
        <v>66</v>
      </c>
      <c r="V1015" s="197" t="s">
        <v>218</v>
      </c>
      <c r="W1015" s="181"/>
      <c r="X1015" s="147" t="s">
        <v>168</v>
      </c>
      <c r="Y1015" s="258"/>
      <c r="Z1015" s="258"/>
      <c r="AA1015" s="289" t="s">
        <v>5189</v>
      </c>
      <c r="AB1015" s="6">
        <v>44924</v>
      </c>
      <c r="AC1015" s="6">
        <v>44967</v>
      </c>
      <c r="AD1015" s="67" t="s">
        <v>70</v>
      </c>
      <c r="AE1015" s="256" t="s">
        <v>4015</v>
      </c>
      <c r="AF1015" s="249" t="s">
        <v>4015</v>
      </c>
      <c r="AG1015" s="249" t="s">
        <v>4015</v>
      </c>
      <c r="AH1015" s="249" t="s">
        <v>4015</v>
      </c>
      <c r="AI1015" s="249" t="s">
        <v>4015</v>
      </c>
      <c r="AJ1015" s="248" t="s">
        <v>4015</v>
      </c>
      <c r="AK1015" s="257" t="s">
        <v>4015</v>
      </c>
      <c r="AL1015" s="255" t="s">
        <v>4015</v>
      </c>
      <c r="AM1015" s="249" t="s">
        <v>4015</v>
      </c>
      <c r="AN1015" s="249" t="s">
        <v>4015</v>
      </c>
      <c r="AO1015" s="249" t="s">
        <v>4015</v>
      </c>
      <c r="AP1015" s="249" t="s">
        <v>4015</v>
      </c>
      <c r="AQ1015" s="250" t="s">
        <v>4015</v>
      </c>
      <c r="AR1015" s="247" t="s">
        <v>4015</v>
      </c>
      <c r="AS1015" s="247" t="s">
        <v>4015</v>
      </c>
      <c r="AT1015" s="247" t="s">
        <v>4015</v>
      </c>
      <c r="AU1015" s="247" t="s">
        <v>4015</v>
      </c>
      <c r="AV1015" s="247" t="s">
        <v>4015</v>
      </c>
      <c r="AW1015" s="247" t="s">
        <v>4015</v>
      </c>
      <c r="AX1015" s="247" t="s">
        <v>4015</v>
      </c>
      <c r="AY1015" s="247" t="s">
        <v>4015</v>
      </c>
      <c r="AZ1015" s="251" t="s">
        <v>4015</v>
      </c>
      <c r="BA1015" s="246" t="s">
        <v>4015</v>
      </c>
      <c r="BB1015" s="247" t="s">
        <v>4015</v>
      </c>
      <c r="BC1015" s="245" t="s">
        <v>4015</v>
      </c>
    </row>
    <row r="1016" spans="1:55" ht="220.5" hidden="1" customHeight="1">
      <c r="A1016" s="52" t="str">
        <f t="shared" ca="1" si="69"/>
        <v>Ok</v>
      </c>
      <c r="B1016" s="53" t="str">
        <f t="shared" si="70"/>
        <v>Ok</v>
      </c>
      <c r="C1016" s="53" t="str">
        <f t="shared" ca="1" si="71"/>
        <v>Ok</v>
      </c>
      <c r="D1016" s="54">
        <f t="shared" si="72"/>
        <v>44956</v>
      </c>
      <c r="E1016" s="253" t="s">
        <v>4015</v>
      </c>
      <c r="F1016" s="258">
        <v>2634</v>
      </c>
      <c r="G1016" s="241" t="s">
        <v>5161</v>
      </c>
      <c r="H1016" s="266" t="s">
        <v>57</v>
      </c>
      <c r="I1016" s="242" t="s">
        <v>58</v>
      </c>
      <c r="J1016" s="242" t="s">
        <v>59</v>
      </c>
      <c r="K1016" s="67" t="s">
        <v>74</v>
      </c>
      <c r="L1016" s="282" t="s">
        <v>5167</v>
      </c>
      <c r="M1016" s="281" t="s">
        <v>4015</v>
      </c>
      <c r="N1016" s="239" t="s">
        <v>124</v>
      </c>
      <c r="O1016" s="243" t="s">
        <v>97</v>
      </c>
      <c r="P1016" s="55" t="s">
        <v>97</v>
      </c>
      <c r="Q1016" s="243" t="s">
        <v>5164</v>
      </c>
      <c r="R1016" s="90" t="s">
        <v>5166</v>
      </c>
      <c r="S1016" s="274">
        <v>44943</v>
      </c>
      <c r="T1016" s="56">
        <v>44956</v>
      </c>
      <c r="U1016" s="175" t="s">
        <v>66</v>
      </c>
      <c r="V1016" s="197" t="s">
        <v>218</v>
      </c>
      <c r="W1016" s="181"/>
      <c r="X1016" s="147" t="s">
        <v>168</v>
      </c>
      <c r="Y1016" s="258"/>
      <c r="Z1016" s="258"/>
      <c r="AA1016" s="289" t="s">
        <v>5172</v>
      </c>
      <c r="AB1016" s="6">
        <v>44943</v>
      </c>
      <c r="AC1016" s="6">
        <v>44956</v>
      </c>
      <c r="AD1016" s="67" t="s">
        <v>70</v>
      </c>
      <c r="AE1016" s="256" t="s">
        <v>4015</v>
      </c>
      <c r="AF1016" s="249" t="s">
        <v>4015</v>
      </c>
      <c r="AG1016" s="249" t="s">
        <v>4015</v>
      </c>
      <c r="AH1016" s="249" t="s">
        <v>4015</v>
      </c>
      <c r="AI1016" s="249" t="s">
        <v>4015</v>
      </c>
      <c r="AJ1016" s="248" t="s">
        <v>4015</v>
      </c>
      <c r="AK1016" s="257" t="s">
        <v>4015</v>
      </c>
      <c r="AL1016" s="255" t="s">
        <v>4015</v>
      </c>
      <c r="AM1016" s="249" t="s">
        <v>4015</v>
      </c>
      <c r="AN1016" s="249" t="s">
        <v>4015</v>
      </c>
      <c r="AO1016" s="249" t="s">
        <v>4015</v>
      </c>
      <c r="AP1016" s="249" t="s">
        <v>4015</v>
      </c>
      <c r="AQ1016" s="250" t="s">
        <v>4015</v>
      </c>
      <c r="AR1016" s="247" t="s">
        <v>4015</v>
      </c>
      <c r="AS1016" s="247" t="s">
        <v>4015</v>
      </c>
      <c r="AT1016" s="247" t="s">
        <v>4015</v>
      </c>
      <c r="AU1016" s="247" t="s">
        <v>4015</v>
      </c>
      <c r="AV1016" s="247" t="s">
        <v>4015</v>
      </c>
      <c r="AW1016" s="247" t="s">
        <v>4015</v>
      </c>
      <c r="AX1016" s="247" t="s">
        <v>4015</v>
      </c>
      <c r="AY1016" s="247" t="s">
        <v>4015</v>
      </c>
      <c r="AZ1016" s="251" t="s">
        <v>4015</v>
      </c>
      <c r="BA1016" s="246" t="s">
        <v>4015</v>
      </c>
      <c r="BB1016" s="247" t="s">
        <v>4015</v>
      </c>
      <c r="BC1016" s="245" t="s">
        <v>4015</v>
      </c>
    </row>
    <row r="1017" spans="1:55" ht="93" hidden="1" customHeight="1">
      <c r="A1017" s="52" t="str">
        <f t="shared" ca="1" si="69"/>
        <v>Ok</v>
      </c>
      <c r="B1017" s="53" t="str">
        <f t="shared" si="70"/>
        <v>Ok</v>
      </c>
      <c r="C1017" s="53" t="str">
        <f t="shared" ca="1" si="71"/>
        <v>Ok</v>
      </c>
      <c r="D1017" s="54">
        <f t="shared" si="72"/>
        <v>44956</v>
      </c>
      <c r="E1017" s="253" t="s">
        <v>4015</v>
      </c>
      <c r="F1017" s="258">
        <v>2635</v>
      </c>
      <c r="G1017" s="241" t="s">
        <v>5162</v>
      </c>
      <c r="H1017" s="266" t="s">
        <v>57</v>
      </c>
      <c r="I1017" s="242" t="s">
        <v>58</v>
      </c>
      <c r="J1017" s="242" t="s">
        <v>59</v>
      </c>
      <c r="K1017" s="67" t="s">
        <v>210</v>
      </c>
      <c r="L1017" s="282" t="s">
        <v>5169</v>
      </c>
      <c r="M1017" s="281" t="s">
        <v>4015</v>
      </c>
      <c r="N1017" s="239" t="s">
        <v>124</v>
      </c>
      <c r="O1017" s="243" t="s">
        <v>97</v>
      </c>
      <c r="P1017" s="55" t="s">
        <v>97</v>
      </c>
      <c r="Q1017" s="243" t="s">
        <v>5165</v>
      </c>
      <c r="R1017" s="90" t="s">
        <v>5168</v>
      </c>
      <c r="S1017" s="274">
        <v>44945</v>
      </c>
      <c r="T1017" s="56">
        <v>44956</v>
      </c>
      <c r="U1017" s="175" t="s">
        <v>66</v>
      </c>
      <c r="V1017" s="197" t="s">
        <v>218</v>
      </c>
      <c r="W1017" s="181"/>
      <c r="X1017" s="147" t="s">
        <v>168</v>
      </c>
      <c r="Y1017" s="258"/>
      <c r="Z1017" s="258"/>
      <c r="AA1017" s="289" t="s">
        <v>5173</v>
      </c>
      <c r="AB1017" s="6">
        <v>44945</v>
      </c>
      <c r="AC1017" s="6">
        <v>44956</v>
      </c>
      <c r="AD1017" s="67" t="s">
        <v>70</v>
      </c>
      <c r="AE1017" s="256" t="s">
        <v>4015</v>
      </c>
      <c r="AF1017" s="249" t="s">
        <v>4015</v>
      </c>
      <c r="AG1017" s="249" t="s">
        <v>4015</v>
      </c>
      <c r="AH1017" s="249" t="s">
        <v>4015</v>
      </c>
      <c r="AI1017" s="249" t="s">
        <v>4015</v>
      </c>
      <c r="AJ1017" s="248" t="s">
        <v>4015</v>
      </c>
      <c r="AK1017" s="257" t="s">
        <v>4015</v>
      </c>
      <c r="AL1017" s="255" t="s">
        <v>4015</v>
      </c>
      <c r="AM1017" s="249" t="s">
        <v>4015</v>
      </c>
      <c r="AN1017" s="249" t="s">
        <v>4015</v>
      </c>
      <c r="AO1017" s="249" t="s">
        <v>4015</v>
      </c>
      <c r="AP1017" s="249" t="s">
        <v>4015</v>
      </c>
      <c r="AQ1017" s="250" t="s">
        <v>4015</v>
      </c>
      <c r="AR1017" s="247" t="s">
        <v>4015</v>
      </c>
      <c r="AS1017" s="247" t="s">
        <v>4015</v>
      </c>
      <c r="AT1017" s="247" t="s">
        <v>4015</v>
      </c>
      <c r="AU1017" s="247" t="s">
        <v>4015</v>
      </c>
      <c r="AV1017" s="247" t="s">
        <v>4015</v>
      </c>
      <c r="AW1017" s="247" t="s">
        <v>4015</v>
      </c>
      <c r="AX1017" s="247" t="s">
        <v>4015</v>
      </c>
      <c r="AY1017" s="247" t="s">
        <v>4015</v>
      </c>
      <c r="AZ1017" s="251" t="s">
        <v>4015</v>
      </c>
      <c r="BA1017" s="246" t="s">
        <v>4015</v>
      </c>
      <c r="BB1017" s="247" t="s">
        <v>4015</v>
      </c>
      <c r="BC1017" s="245" t="s">
        <v>4015</v>
      </c>
    </row>
    <row r="1018" spans="1:55" ht="93" hidden="1" customHeight="1">
      <c r="A1018" s="52" t="str">
        <f t="shared" ca="1" si="69"/>
        <v>Ok</v>
      </c>
      <c r="B1018" s="53" t="str">
        <f t="shared" si="70"/>
        <v>Ok</v>
      </c>
      <c r="C1018" s="53" t="str">
        <f t="shared" ca="1" si="71"/>
        <v>Ok</v>
      </c>
      <c r="D1018" s="54">
        <f t="shared" si="72"/>
        <v>44956</v>
      </c>
      <c r="E1018" s="253" t="s">
        <v>4015</v>
      </c>
      <c r="F1018" s="258">
        <v>2639</v>
      </c>
      <c r="G1018" s="241" t="s">
        <v>5163</v>
      </c>
      <c r="H1018" s="266" t="s">
        <v>57</v>
      </c>
      <c r="I1018" s="242" t="s">
        <v>289</v>
      </c>
      <c r="J1018" s="201" t="s">
        <v>290</v>
      </c>
      <c r="K1018" s="67" t="s">
        <v>74</v>
      </c>
      <c r="L1018" s="282" t="s">
        <v>5171</v>
      </c>
      <c r="M1018" s="281" t="s">
        <v>4015</v>
      </c>
      <c r="N1018" s="239" t="s">
        <v>63</v>
      </c>
      <c r="O1018" s="300" t="s">
        <v>284</v>
      </c>
      <c r="P1018" s="55" t="s">
        <v>65</v>
      </c>
      <c r="Q1018" s="243" t="s">
        <v>613</v>
      </c>
      <c r="R1018" s="301" t="s">
        <v>5170</v>
      </c>
      <c r="S1018" s="274">
        <v>44950</v>
      </c>
      <c r="T1018" s="56">
        <v>44956</v>
      </c>
      <c r="U1018" s="175" t="s">
        <v>66</v>
      </c>
      <c r="V1018" s="197" t="s">
        <v>218</v>
      </c>
      <c r="W1018" s="181"/>
      <c r="X1018" s="147" t="s">
        <v>79</v>
      </c>
      <c r="Y1018" s="258"/>
      <c r="Z1018" s="258"/>
      <c r="AA1018" s="289" t="s">
        <v>5174</v>
      </c>
      <c r="AB1018" s="6">
        <v>44950</v>
      </c>
      <c r="AC1018" s="6">
        <v>44956</v>
      </c>
      <c r="AD1018" s="67" t="s">
        <v>70</v>
      </c>
      <c r="AE1018" s="256" t="s">
        <v>4015</v>
      </c>
      <c r="AF1018" s="249" t="s">
        <v>4015</v>
      </c>
      <c r="AG1018" s="249" t="s">
        <v>4015</v>
      </c>
      <c r="AH1018" s="249" t="s">
        <v>4015</v>
      </c>
      <c r="AI1018" s="249" t="s">
        <v>4015</v>
      </c>
      <c r="AJ1018" s="248" t="s">
        <v>4015</v>
      </c>
      <c r="AK1018" s="257" t="s">
        <v>4015</v>
      </c>
      <c r="AL1018" s="255" t="s">
        <v>4015</v>
      </c>
      <c r="AM1018" s="249" t="s">
        <v>4015</v>
      </c>
      <c r="AN1018" s="249" t="s">
        <v>4015</v>
      </c>
      <c r="AO1018" s="249" t="s">
        <v>4015</v>
      </c>
      <c r="AP1018" s="249" t="s">
        <v>4015</v>
      </c>
      <c r="AQ1018" s="250" t="s">
        <v>4015</v>
      </c>
      <c r="AR1018" s="247" t="s">
        <v>4015</v>
      </c>
      <c r="AS1018" s="247" t="s">
        <v>4015</v>
      </c>
      <c r="AT1018" s="247" t="s">
        <v>4015</v>
      </c>
      <c r="AU1018" s="247" t="s">
        <v>4015</v>
      </c>
      <c r="AV1018" s="247" t="s">
        <v>4015</v>
      </c>
      <c r="AW1018" s="247" t="s">
        <v>4015</v>
      </c>
      <c r="AX1018" s="247" t="s">
        <v>4015</v>
      </c>
      <c r="AY1018" s="247" t="s">
        <v>4015</v>
      </c>
      <c r="AZ1018" s="251" t="s">
        <v>4015</v>
      </c>
      <c r="BA1018" s="246" t="s">
        <v>4015</v>
      </c>
      <c r="BB1018" s="247" t="s">
        <v>4015</v>
      </c>
      <c r="BC1018" s="245" t="s">
        <v>4015</v>
      </c>
    </row>
    <row r="1019" spans="1:55" ht="187.2" hidden="1">
      <c r="A1019" s="52" t="str">
        <f t="shared" ca="1" si="69"/>
        <v>Ok</v>
      </c>
      <c r="B1019" s="53" t="str">
        <f t="shared" si="70"/>
        <v>Ok</v>
      </c>
      <c r="C1019" s="53" t="str">
        <f t="shared" ca="1" si="71"/>
        <v>Ok</v>
      </c>
      <c r="D1019" s="54">
        <f t="shared" si="72"/>
        <v>45138</v>
      </c>
      <c r="E1019" s="253" t="s">
        <v>4015</v>
      </c>
      <c r="F1019" s="258">
        <v>2640</v>
      </c>
      <c r="G1019" s="241" t="s">
        <v>5176</v>
      </c>
      <c r="H1019" s="266" t="s">
        <v>57</v>
      </c>
      <c r="I1019" s="242" t="s">
        <v>58</v>
      </c>
      <c r="J1019" s="242" t="s">
        <v>59</v>
      </c>
      <c r="K1019" s="67" t="s">
        <v>210</v>
      </c>
      <c r="L1019" s="282" t="s">
        <v>5775</v>
      </c>
      <c r="M1019" s="281" t="s">
        <v>4015</v>
      </c>
      <c r="N1019" s="239" t="s">
        <v>124</v>
      </c>
      <c r="O1019" s="243" t="s">
        <v>3834</v>
      </c>
      <c r="P1019" s="55" t="s">
        <v>165</v>
      </c>
      <c r="Q1019" s="243" t="s">
        <v>5773</v>
      </c>
      <c r="R1019" s="90" t="s">
        <v>5772</v>
      </c>
      <c r="S1019" s="274">
        <v>44950</v>
      </c>
      <c r="T1019" s="56">
        <v>45138</v>
      </c>
      <c r="U1019" s="175" t="s">
        <v>66</v>
      </c>
      <c r="V1019" s="197" t="s">
        <v>218</v>
      </c>
      <c r="W1019" s="181"/>
      <c r="X1019" s="147" t="s">
        <v>751</v>
      </c>
      <c r="Y1019" s="258"/>
      <c r="Z1019" s="258"/>
      <c r="AA1019" s="289" t="s">
        <v>5780</v>
      </c>
      <c r="AB1019" s="6">
        <v>44950</v>
      </c>
      <c r="AC1019" s="6">
        <v>45138</v>
      </c>
      <c r="AD1019" s="234" t="s">
        <v>70</v>
      </c>
      <c r="AE1019" s="256" t="s">
        <v>4015</v>
      </c>
      <c r="AF1019" s="249" t="s">
        <v>4015</v>
      </c>
      <c r="AG1019" s="249" t="s">
        <v>4015</v>
      </c>
      <c r="AH1019" s="249" t="s">
        <v>4015</v>
      </c>
      <c r="AI1019" s="249" t="s">
        <v>4015</v>
      </c>
      <c r="AJ1019" s="248" t="s">
        <v>4015</v>
      </c>
      <c r="AK1019" s="257" t="s">
        <v>4015</v>
      </c>
      <c r="AL1019" s="255" t="s">
        <v>4015</v>
      </c>
      <c r="AM1019" s="249" t="s">
        <v>4015</v>
      </c>
      <c r="AN1019" s="249" t="s">
        <v>4015</v>
      </c>
      <c r="AO1019" s="249" t="s">
        <v>4015</v>
      </c>
      <c r="AP1019" s="249" t="s">
        <v>4015</v>
      </c>
      <c r="AQ1019" s="250" t="s">
        <v>4015</v>
      </c>
      <c r="AR1019" s="247" t="s">
        <v>4015</v>
      </c>
      <c r="AS1019" s="247" t="s">
        <v>4015</v>
      </c>
      <c r="AT1019" s="247" t="s">
        <v>4015</v>
      </c>
      <c r="AU1019" s="247" t="s">
        <v>4015</v>
      </c>
      <c r="AV1019" s="247" t="s">
        <v>4015</v>
      </c>
      <c r="AW1019" s="247" t="s">
        <v>4015</v>
      </c>
      <c r="AX1019" s="247" t="s">
        <v>4015</v>
      </c>
      <c r="AY1019" s="247" t="s">
        <v>4015</v>
      </c>
      <c r="AZ1019" s="251" t="s">
        <v>4015</v>
      </c>
      <c r="BA1019" s="246" t="s">
        <v>4015</v>
      </c>
      <c r="BB1019" s="247" t="s">
        <v>4015</v>
      </c>
      <c r="BC1019" s="245" t="s">
        <v>4015</v>
      </c>
    </row>
    <row r="1020" spans="1:55" ht="93" hidden="1" customHeight="1">
      <c r="A1020" s="52" t="str">
        <f t="shared" ca="1" si="69"/>
        <v>Ok</v>
      </c>
      <c r="B1020" s="53" t="str">
        <f t="shared" si="70"/>
        <v>Ok</v>
      </c>
      <c r="C1020" s="53" t="str">
        <f t="shared" ca="1" si="71"/>
        <v>Ok</v>
      </c>
      <c r="D1020" s="54">
        <f t="shared" si="72"/>
        <v>44967</v>
      </c>
      <c r="E1020" s="253" t="s">
        <v>4015</v>
      </c>
      <c r="F1020" s="258">
        <v>2641</v>
      </c>
      <c r="G1020" s="241" t="s">
        <v>5177</v>
      </c>
      <c r="H1020" s="266" t="s">
        <v>57</v>
      </c>
      <c r="I1020" s="242" t="s">
        <v>544</v>
      </c>
      <c r="J1020" s="242" t="s">
        <v>73</v>
      </c>
      <c r="K1020" s="67" t="s">
        <v>162</v>
      </c>
      <c r="L1020" s="282" t="s">
        <v>5180</v>
      </c>
      <c r="M1020" s="281" t="s">
        <v>4015</v>
      </c>
      <c r="N1020" s="239" t="s">
        <v>124</v>
      </c>
      <c r="O1020" s="243" t="s">
        <v>3834</v>
      </c>
      <c r="P1020" s="55" t="s">
        <v>165</v>
      </c>
      <c r="Q1020" s="243" t="s">
        <v>3834</v>
      </c>
      <c r="R1020" s="90" t="s">
        <v>3835</v>
      </c>
      <c r="S1020" s="274">
        <v>44950</v>
      </c>
      <c r="T1020" s="56">
        <v>44967</v>
      </c>
      <c r="U1020" s="175" t="s">
        <v>66</v>
      </c>
      <c r="V1020" s="197" t="s">
        <v>218</v>
      </c>
      <c r="W1020" s="181"/>
      <c r="X1020" s="147" t="s">
        <v>168</v>
      </c>
      <c r="Y1020" s="258"/>
      <c r="Z1020" s="258"/>
      <c r="AA1020" s="289" t="s">
        <v>5181</v>
      </c>
      <c r="AB1020" s="6">
        <v>44950</v>
      </c>
      <c r="AC1020" s="6">
        <v>44967</v>
      </c>
      <c r="AD1020" s="67" t="s">
        <v>70</v>
      </c>
      <c r="AE1020" s="256" t="s">
        <v>4015</v>
      </c>
      <c r="AF1020" s="249" t="s">
        <v>4015</v>
      </c>
      <c r="AG1020" s="249" t="s">
        <v>4015</v>
      </c>
      <c r="AH1020" s="249" t="s">
        <v>4015</v>
      </c>
      <c r="AI1020" s="249" t="s">
        <v>4015</v>
      </c>
      <c r="AJ1020" s="248" t="s">
        <v>4015</v>
      </c>
      <c r="AK1020" s="257" t="s">
        <v>4015</v>
      </c>
      <c r="AL1020" s="255" t="s">
        <v>4015</v>
      </c>
      <c r="AM1020" s="249" t="s">
        <v>4015</v>
      </c>
      <c r="AN1020" s="249" t="s">
        <v>4015</v>
      </c>
      <c r="AO1020" s="249" t="s">
        <v>4015</v>
      </c>
      <c r="AP1020" s="249" t="s">
        <v>4015</v>
      </c>
      <c r="AQ1020" s="250" t="s">
        <v>4015</v>
      </c>
      <c r="AR1020" s="247" t="s">
        <v>4015</v>
      </c>
      <c r="AS1020" s="247" t="s">
        <v>4015</v>
      </c>
      <c r="AT1020" s="247" t="s">
        <v>4015</v>
      </c>
      <c r="AU1020" s="247" t="s">
        <v>4015</v>
      </c>
      <c r="AV1020" s="247" t="s">
        <v>4015</v>
      </c>
      <c r="AW1020" s="247" t="s">
        <v>4015</v>
      </c>
      <c r="AX1020" s="247" t="s">
        <v>4015</v>
      </c>
      <c r="AY1020" s="247" t="s">
        <v>4015</v>
      </c>
      <c r="AZ1020" s="251" t="s">
        <v>4015</v>
      </c>
      <c r="BA1020" s="246" t="s">
        <v>4015</v>
      </c>
      <c r="BB1020" s="247" t="s">
        <v>4015</v>
      </c>
      <c r="BC1020" s="245" t="s">
        <v>4015</v>
      </c>
    </row>
    <row r="1021" spans="1:55" ht="164.25" hidden="1" customHeight="1">
      <c r="A1021" s="52" t="str">
        <f t="shared" ca="1" si="69"/>
        <v>Ok</v>
      </c>
      <c r="B1021" s="53" t="str">
        <f t="shared" si="70"/>
        <v>Ok</v>
      </c>
      <c r="C1021" s="53" t="str">
        <f t="shared" ca="1" si="71"/>
        <v>Ok</v>
      </c>
      <c r="D1021" s="54">
        <f t="shared" si="72"/>
        <v>44967</v>
      </c>
      <c r="E1021" s="253" t="s">
        <v>4015</v>
      </c>
      <c r="F1021" s="258">
        <v>2642</v>
      </c>
      <c r="G1021" s="241" t="s">
        <v>5178</v>
      </c>
      <c r="H1021" s="266" t="s">
        <v>57</v>
      </c>
      <c r="I1021" s="242" t="s">
        <v>137</v>
      </c>
      <c r="J1021" s="242" t="s">
        <v>137</v>
      </c>
      <c r="K1021" s="67" t="s">
        <v>74</v>
      </c>
      <c r="L1021" s="282" t="s">
        <v>5183</v>
      </c>
      <c r="M1021" s="281" t="s">
        <v>4015</v>
      </c>
      <c r="N1021" s="239" t="s">
        <v>63</v>
      </c>
      <c r="O1021" s="243" t="s">
        <v>5179</v>
      </c>
      <c r="P1021" s="55" t="s">
        <v>88</v>
      </c>
      <c r="Q1021" s="243" t="s">
        <v>5179</v>
      </c>
      <c r="R1021" s="90" t="s">
        <v>5182</v>
      </c>
      <c r="S1021" s="274">
        <v>44952</v>
      </c>
      <c r="T1021" s="56">
        <v>44967</v>
      </c>
      <c r="U1021" s="175" t="s">
        <v>66</v>
      </c>
      <c r="V1021" s="197" t="s">
        <v>218</v>
      </c>
      <c r="W1021" s="181"/>
      <c r="X1021" s="147" t="s">
        <v>168</v>
      </c>
      <c r="Y1021" s="258"/>
      <c r="Z1021" s="258"/>
      <c r="AA1021" s="289" t="s">
        <v>5185</v>
      </c>
      <c r="AB1021" s="6">
        <v>44952</v>
      </c>
      <c r="AC1021" s="6">
        <v>44967</v>
      </c>
      <c r="AD1021" s="67" t="s">
        <v>70</v>
      </c>
      <c r="AE1021" s="256" t="s">
        <v>4015</v>
      </c>
      <c r="AF1021" s="249" t="s">
        <v>4015</v>
      </c>
      <c r="AG1021" s="249" t="s">
        <v>4015</v>
      </c>
      <c r="AH1021" s="249" t="s">
        <v>4015</v>
      </c>
      <c r="AI1021" s="249" t="s">
        <v>4015</v>
      </c>
      <c r="AJ1021" s="248" t="s">
        <v>4015</v>
      </c>
      <c r="AK1021" s="257" t="s">
        <v>4015</v>
      </c>
      <c r="AL1021" s="255" t="s">
        <v>4015</v>
      </c>
      <c r="AM1021" s="249" t="s">
        <v>4015</v>
      </c>
      <c r="AN1021" s="249" t="s">
        <v>4015</v>
      </c>
      <c r="AO1021" s="249" t="s">
        <v>4015</v>
      </c>
      <c r="AP1021" s="249" t="s">
        <v>4015</v>
      </c>
      <c r="AQ1021" s="250" t="s">
        <v>4015</v>
      </c>
      <c r="AR1021" s="247" t="s">
        <v>4015</v>
      </c>
      <c r="AS1021" s="247" t="s">
        <v>4015</v>
      </c>
      <c r="AT1021" s="247" t="s">
        <v>4015</v>
      </c>
      <c r="AU1021" s="247" t="s">
        <v>4015</v>
      </c>
      <c r="AV1021" s="247" t="s">
        <v>4015</v>
      </c>
      <c r="AW1021" s="247" t="s">
        <v>4015</v>
      </c>
      <c r="AX1021" s="247" t="s">
        <v>4015</v>
      </c>
      <c r="AY1021" s="247" t="s">
        <v>4015</v>
      </c>
      <c r="AZ1021" s="251" t="s">
        <v>4015</v>
      </c>
      <c r="BA1021" s="246" t="s">
        <v>4015</v>
      </c>
      <c r="BB1021" s="247" t="s">
        <v>4015</v>
      </c>
      <c r="BC1021" s="245" t="s">
        <v>4015</v>
      </c>
    </row>
    <row r="1022" spans="1:55" ht="72" hidden="1">
      <c r="A1022" s="52" t="str">
        <f t="shared" ca="1" si="69"/>
        <v>Ok</v>
      </c>
      <c r="B1022" s="53" t="str">
        <f t="shared" si="70"/>
        <v>Ok</v>
      </c>
      <c r="C1022" s="53" t="str">
        <f t="shared" ca="1" si="71"/>
        <v>Ok</v>
      </c>
      <c r="D1022" s="54">
        <f t="shared" si="72"/>
        <v>44977</v>
      </c>
      <c r="E1022" s="253" t="s">
        <v>4015</v>
      </c>
      <c r="F1022" s="258">
        <v>1796</v>
      </c>
      <c r="G1022" s="241" t="s">
        <v>5192</v>
      </c>
      <c r="H1022" s="266" t="s">
        <v>57</v>
      </c>
      <c r="I1022" s="242" t="s">
        <v>289</v>
      </c>
      <c r="J1022" s="201" t="s">
        <v>290</v>
      </c>
      <c r="K1022" s="67" t="s">
        <v>105</v>
      </c>
      <c r="L1022" s="282" t="s">
        <v>5258</v>
      </c>
      <c r="M1022" s="281" t="s">
        <v>4015</v>
      </c>
      <c r="N1022" s="239" t="s">
        <v>124</v>
      </c>
      <c r="O1022" s="243" t="s">
        <v>97</v>
      </c>
      <c r="P1022" s="55" t="s">
        <v>97</v>
      </c>
      <c r="Q1022" s="243" t="s">
        <v>5198</v>
      </c>
      <c r="R1022" s="90" t="s">
        <v>5203</v>
      </c>
      <c r="S1022" s="274">
        <v>44200</v>
      </c>
      <c r="T1022" s="56">
        <v>44977</v>
      </c>
      <c r="U1022" s="175" t="s">
        <v>66</v>
      </c>
      <c r="V1022" s="197" t="s">
        <v>218</v>
      </c>
      <c r="W1022" s="181"/>
      <c r="X1022" s="147" t="s">
        <v>143</v>
      </c>
      <c r="Y1022" s="258"/>
      <c r="Z1022" s="258"/>
      <c r="AA1022" s="289" t="s">
        <v>5259</v>
      </c>
      <c r="AB1022" s="6">
        <v>44200</v>
      </c>
      <c r="AC1022" s="6">
        <v>44977</v>
      </c>
      <c r="AD1022" s="67" t="s">
        <v>70</v>
      </c>
      <c r="AE1022" s="256" t="s">
        <v>4015</v>
      </c>
      <c r="AF1022" s="249" t="s">
        <v>4015</v>
      </c>
      <c r="AG1022" s="249" t="s">
        <v>4015</v>
      </c>
      <c r="AH1022" s="249" t="s">
        <v>4015</v>
      </c>
      <c r="AI1022" s="249" t="s">
        <v>4015</v>
      </c>
      <c r="AJ1022" s="248" t="s">
        <v>4015</v>
      </c>
      <c r="AK1022" s="257" t="s">
        <v>4015</v>
      </c>
      <c r="AL1022" s="255" t="s">
        <v>4015</v>
      </c>
      <c r="AM1022" s="249" t="s">
        <v>4015</v>
      </c>
      <c r="AN1022" s="249" t="s">
        <v>4015</v>
      </c>
      <c r="AO1022" s="249" t="s">
        <v>4015</v>
      </c>
      <c r="AP1022" s="249" t="s">
        <v>4015</v>
      </c>
      <c r="AQ1022" s="250" t="s">
        <v>4015</v>
      </c>
      <c r="AR1022" s="247" t="s">
        <v>4015</v>
      </c>
      <c r="AS1022" s="247" t="s">
        <v>4015</v>
      </c>
      <c r="AT1022" s="247" t="s">
        <v>4015</v>
      </c>
      <c r="AU1022" s="247" t="s">
        <v>4015</v>
      </c>
      <c r="AV1022" s="247" t="s">
        <v>4015</v>
      </c>
      <c r="AW1022" s="247" t="s">
        <v>4015</v>
      </c>
      <c r="AX1022" s="247" t="s">
        <v>4015</v>
      </c>
      <c r="AY1022" s="247" t="s">
        <v>4015</v>
      </c>
      <c r="AZ1022" s="251" t="s">
        <v>4015</v>
      </c>
      <c r="BA1022" s="246" t="s">
        <v>4015</v>
      </c>
      <c r="BB1022" s="247" t="s">
        <v>4015</v>
      </c>
      <c r="BC1022" s="245" t="s">
        <v>4015</v>
      </c>
    </row>
    <row r="1023" spans="1:55" ht="100.8" hidden="1">
      <c r="A1023" s="52" t="str">
        <f t="shared" ca="1" si="69"/>
        <v>Ok</v>
      </c>
      <c r="B1023" s="53" t="str">
        <f t="shared" si="70"/>
        <v>Ok</v>
      </c>
      <c r="C1023" s="53" t="str">
        <f t="shared" ca="1" si="71"/>
        <v>Ok</v>
      </c>
      <c r="D1023" s="54">
        <f t="shared" si="72"/>
        <v>43382</v>
      </c>
      <c r="E1023" s="309"/>
      <c r="F1023" s="311">
        <v>307</v>
      </c>
      <c r="G1023" s="314" t="s">
        <v>943</v>
      </c>
      <c r="H1023" s="321" t="s">
        <v>57</v>
      </c>
      <c r="I1023" s="322" t="s">
        <v>83</v>
      </c>
      <c r="J1023" s="328" t="s">
        <v>84</v>
      </c>
      <c r="K1023" s="6" t="s">
        <v>74</v>
      </c>
      <c r="L1023" s="333" t="s">
        <v>944</v>
      </c>
      <c r="M1023" s="339"/>
      <c r="N1023" s="239" t="s">
        <v>63</v>
      </c>
      <c r="O1023" s="345" t="s">
        <v>479</v>
      </c>
      <c r="P1023" s="55" t="s">
        <v>65</v>
      </c>
      <c r="Q1023" s="354" t="s">
        <v>479</v>
      </c>
      <c r="R1023" s="364" t="s">
        <v>931</v>
      </c>
      <c r="S1023" s="368">
        <v>43204</v>
      </c>
      <c r="T1023" s="56">
        <v>43381</v>
      </c>
      <c r="U1023" s="174" t="s">
        <v>66</v>
      </c>
      <c r="V1023" s="178" t="s">
        <v>91</v>
      </c>
      <c r="W1023" s="180" t="s">
        <v>92</v>
      </c>
      <c r="X1023" s="146" t="s">
        <v>143</v>
      </c>
      <c r="Y1023" s="374"/>
      <c r="Z1023" s="374"/>
      <c r="AA1023" s="376" t="s">
        <v>945</v>
      </c>
      <c r="AB1023" s="6">
        <v>43209</v>
      </c>
      <c r="AC1023" s="6">
        <v>43382</v>
      </c>
      <c r="AD1023" s="6" t="s">
        <v>70</v>
      </c>
      <c r="AE1023" s="383"/>
      <c r="AF1023" s="353"/>
      <c r="AG1023" s="353"/>
      <c r="AH1023" s="385"/>
      <c r="AI1023" s="353"/>
      <c r="AJ1023" s="388"/>
      <c r="AK1023" s="389"/>
      <c r="AL1023" s="391"/>
      <c r="AM1023" s="386"/>
      <c r="AN1023" s="386"/>
      <c r="AO1023" s="386"/>
      <c r="AP1023" s="386"/>
      <c r="AQ1023" s="395"/>
      <c r="AR1023" s="380"/>
      <c r="AS1023" s="380"/>
      <c r="AT1023" s="380"/>
      <c r="AU1023" s="380"/>
      <c r="AV1023" s="380"/>
      <c r="AW1023" s="380"/>
      <c r="AX1023" s="380"/>
      <c r="AY1023" s="380"/>
      <c r="AZ1023" s="397"/>
      <c r="BA1023" s="379"/>
      <c r="BB1023" s="380"/>
      <c r="BC1023" s="399"/>
    </row>
    <row r="1024" spans="1:55" ht="86.4" hidden="1">
      <c r="A1024" s="52" t="str">
        <f t="shared" ca="1" si="69"/>
        <v>Ok</v>
      </c>
      <c r="B1024" s="53" t="str">
        <f t="shared" si="70"/>
        <v>Ok</v>
      </c>
      <c r="C1024" s="53" t="str">
        <f t="shared" ca="1" si="71"/>
        <v>Ok</v>
      </c>
      <c r="D1024" s="54">
        <f t="shared" si="72"/>
        <v>44977</v>
      </c>
      <c r="E1024" s="253" t="s">
        <v>4015</v>
      </c>
      <c r="F1024" s="258">
        <v>2645</v>
      </c>
      <c r="G1024" s="241" t="s">
        <v>5194</v>
      </c>
      <c r="H1024" s="266" t="s">
        <v>57</v>
      </c>
      <c r="I1024" s="242" t="s">
        <v>2437</v>
      </c>
      <c r="J1024" s="242" t="s">
        <v>308</v>
      </c>
      <c r="K1024" s="67" t="s">
        <v>255</v>
      </c>
      <c r="L1024" s="282" t="s">
        <v>5205</v>
      </c>
      <c r="M1024" s="281" t="s">
        <v>4015</v>
      </c>
      <c r="N1024" s="239" t="s">
        <v>124</v>
      </c>
      <c r="O1024" s="243" t="s">
        <v>5200</v>
      </c>
      <c r="P1024" s="55" t="s">
        <v>165</v>
      </c>
      <c r="Q1024" s="243" t="s">
        <v>5218</v>
      </c>
      <c r="R1024" s="90" t="s">
        <v>5204</v>
      </c>
      <c r="S1024" s="274">
        <v>44958</v>
      </c>
      <c r="T1024" s="56">
        <v>44977</v>
      </c>
      <c r="U1024" s="175" t="s">
        <v>66</v>
      </c>
      <c r="V1024" s="197" t="s">
        <v>218</v>
      </c>
      <c r="W1024" s="181"/>
      <c r="X1024" s="147" t="s">
        <v>168</v>
      </c>
      <c r="Y1024" s="258"/>
      <c r="Z1024" s="258"/>
      <c r="AA1024" s="289" t="s">
        <v>5261</v>
      </c>
      <c r="AB1024" s="6">
        <v>44958</v>
      </c>
      <c r="AC1024" s="6">
        <v>44977</v>
      </c>
      <c r="AD1024" s="67" t="s">
        <v>70</v>
      </c>
      <c r="AE1024" s="256" t="s">
        <v>4015</v>
      </c>
      <c r="AF1024" s="249" t="s">
        <v>4015</v>
      </c>
      <c r="AG1024" s="249" t="s">
        <v>4015</v>
      </c>
      <c r="AH1024" s="249" t="s">
        <v>4015</v>
      </c>
      <c r="AI1024" s="249" t="s">
        <v>4015</v>
      </c>
      <c r="AJ1024" s="248" t="s">
        <v>4015</v>
      </c>
      <c r="AK1024" s="257" t="s">
        <v>4015</v>
      </c>
      <c r="AL1024" s="255" t="s">
        <v>4015</v>
      </c>
      <c r="AM1024" s="249" t="s">
        <v>4015</v>
      </c>
      <c r="AN1024" s="249" t="s">
        <v>4015</v>
      </c>
      <c r="AO1024" s="249" t="s">
        <v>4015</v>
      </c>
      <c r="AP1024" s="249" t="s">
        <v>4015</v>
      </c>
      <c r="AQ1024" s="250" t="s">
        <v>4015</v>
      </c>
      <c r="AR1024" s="247" t="s">
        <v>4015</v>
      </c>
      <c r="AS1024" s="247" t="s">
        <v>4015</v>
      </c>
      <c r="AT1024" s="247" t="s">
        <v>4015</v>
      </c>
      <c r="AU1024" s="247" t="s">
        <v>4015</v>
      </c>
      <c r="AV1024" s="247" t="s">
        <v>4015</v>
      </c>
      <c r="AW1024" s="247" t="s">
        <v>4015</v>
      </c>
      <c r="AX1024" s="247" t="s">
        <v>4015</v>
      </c>
      <c r="AY1024" s="247" t="s">
        <v>4015</v>
      </c>
      <c r="AZ1024" s="251" t="s">
        <v>4015</v>
      </c>
      <c r="BA1024" s="246" t="s">
        <v>4015</v>
      </c>
      <c r="BB1024" s="247" t="s">
        <v>4015</v>
      </c>
      <c r="BC1024" s="245" t="s">
        <v>4015</v>
      </c>
    </row>
    <row r="1025" spans="1:55" ht="28.8" hidden="1">
      <c r="A1025" s="52" t="str">
        <f t="shared" ca="1" si="69"/>
        <v>Ok</v>
      </c>
      <c r="B1025" s="53" t="str">
        <f t="shared" si="70"/>
        <v>Ok</v>
      </c>
      <c r="C1025" s="53" t="str">
        <f t="shared" ca="1" si="71"/>
        <v>Ok</v>
      </c>
      <c r="D1025" s="54">
        <f t="shared" si="72"/>
        <v>43382</v>
      </c>
      <c r="E1025" s="309"/>
      <c r="F1025" s="311">
        <v>564</v>
      </c>
      <c r="G1025" s="314" t="s">
        <v>1270</v>
      </c>
      <c r="H1025" s="321" t="s">
        <v>57</v>
      </c>
      <c r="I1025" s="322" t="s">
        <v>146</v>
      </c>
      <c r="J1025" s="328" t="s">
        <v>59</v>
      </c>
      <c r="K1025" s="6" t="s">
        <v>74</v>
      </c>
      <c r="L1025" s="333" t="s">
        <v>1271</v>
      </c>
      <c r="M1025" s="339"/>
      <c r="N1025" s="239" t="s">
        <v>63</v>
      </c>
      <c r="O1025" s="345" t="s">
        <v>97</v>
      </c>
      <c r="P1025" s="55" t="s">
        <v>97</v>
      </c>
      <c r="Q1025" s="345" t="s">
        <v>1272</v>
      </c>
      <c r="R1025" s="358" t="s">
        <v>1273</v>
      </c>
      <c r="S1025" s="368">
        <v>43370</v>
      </c>
      <c r="T1025" s="56">
        <v>43370</v>
      </c>
      <c r="U1025" s="174" t="s">
        <v>66</v>
      </c>
      <c r="V1025" s="178" t="s">
        <v>67</v>
      </c>
      <c r="W1025" s="180"/>
      <c r="X1025" s="146" t="s">
        <v>79</v>
      </c>
      <c r="Y1025" s="374" t="s">
        <v>80</v>
      </c>
      <c r="Z1025" s="374"/>
      <c r="AA1025" s="376" t="s">
        <v>1274</v>
      </c>
      <c r="AB1025" s="6">
        <v>43377</v>
      </c>
      <c r="AC1025" s="6">
        <v>43382</v>
      </c>
      <c r="AD1025" s="6" t="s">
        <v>70</v>
      </c>
      <c r="AE1025" s="383"/>
      <c r="AF1025" s="353"/>
      <c r="AG1025" s="353"/>
      <c r="AH1025" s="385"/>
      <c r="AI1025" s="353"/>
      <c r="AJ1025" s="388"/>
      <c r="AK1025" s="389"/>
      <c r="AL1025" s="391"/>
      <c r="AM1025" s="386"/>
      <c r="AN1025" s="386"/>
      <c r="AO1025" s="386"/>
      <c r="AP1025" s="386"/>
      <c r="AQ1025" s="395"/>
      <c r="AR1025" s="380"/>
      <c r="AS1025" s="380"/>
      <c r="AT1025" s="380"/>
      <c r="AU1025" s="380"/>
      <c r="AV1025" s="380"/>
      <c r="AW1025" s="380"/>
      <c r="AX1025" s="380"/>
      <c r="AY1025" s="380"/>
      <c r="AZ1025" s="397"/>
      <c r="BA1025" s="379"/>
      <c r="BB1025" s="380"/>
      <c r="BC1025" s="399"/>
    </row>
    <row r="1026" spans="1:55" ht="86.4" hidden="1">
      <c r="A1026" s="52" t="str">
        <f t="shared" ca="1" si="69"/>
        <v>Ok</v>
      </c>
      <c r="B1026" s="53" t="str">
        <f t="shared" si="70"/>
        <v>Ok</v>
      </c>
      <c r="C1026" s="53" t="str">
        <f t="shared" ca="1" si="71"/>
        <v>Ok</v>
      </c>
      <c r="D1026" s="54">
        <f t="shared" si="72"/>
        <v>44977</v>
      </c>
      <c r="E1026" s="253" t="s">
        <v>4015</v>
      </c>
      <c r="F1026" s="258">
        <v>2648</v>
      </c>
      <c r="G1026" s="241" t="s">
        <v>5196</v>
      </c>
      <c r="H1026" s="266" t="s">
        <v>57</v>
      </c>
      <c r="I1026" s="242" t="s">
        <v>137</v>
      </c>
      <c r="J1026" s="242" t="s">
        <v>137</v>
      </c>
      <c r="K1026" s="67" t="s">
        <v>105</v>
      </c>
      <c r="L1026" s="282" t="s">
        <v>5209</v>
      </c>
      <c r="M1026" s="281" t="s">
        <v>4015</v>
      </c>
      <c r="N1026" s="239" t="s">
        <v>124</v>
      </c>
      <c r="O1026" s="243" t="s">
        <v>5201</v>
      </c>
      <c r="P1026" s="55" t="s">
        <v>245</v>
      </c>
      <c r="Q1026" s="243" t="s">
        <v>905</v>
      </c>
      <c r="R1026" s="90" t="s">
        <v>5208</v>
      </c>
      <c r="S1026" s="274">
        <v>44959</v>
      </c>
      <c r="T1026" s="56">
        <v>44967</v>
      </c>
      <c r="U1026" s="175" t="s">
        <v>66</v>
      </c>
      <c r="V1026" s="197" t="s">
        <v>218</v>
      </c>
      <c r="W1026" s="181"/>
      <c r="X1026" s="147" t="s">
        <v>143</v>
      </c>
      <c r="Y1026" s="258"/>
      <c r="Z1026" s="258"/>
      <c r="AA1026" s="289" t="s">
        <v>5260</v>
      </c>
      <c r="AB1026" s="6">
        <v>44959</v>
      </c>
      <c r="AC1026" s="6">
        <v>44977</v>
      </c>
      <c r="AD1026" s="67" t="s">
        <v>70</v>
      </c>
      <c r="AE1026" s="256" t="s">
        <v>4015</v>
      </c>
      <c r="AF1026" s="249" t="s">
        <v>4015</v>
      </c>
      <c r="AG1026" s="249" t="s">
        <v>4015</v>
      </c>
      <c r="AH1026" s="249" t="s">
        <v>4015</v>
      </c>
      <c r="AI1026" s="249" t="s">
        <v>4015</v>
      </c>
      <c r="AJ1026" s="248" t="s">
        <v>4015</v>
      </c>
      <c r="AK1026" s="257" t="s">
        <v>4015</v>
      </c>
      <c r="AL1026" s="255" t="s">
        <v>4015</v>
      </c>
      <c r="AM1026" s="249" t="s">
        <v>4015</v>
      </c>
      <c r="AN1026" s="249" t="s">
        <v>4015</v>
      </c>
      <c r="AO1026" s="249" t="s">
        <v>4015</v>
      </c>
      <c r="AP1026" s="249" t="s">
        <v>4015</v>
      </c>
      <c r="AQ1026" s="250" t="s">
        <v>4015</v>
      </c>
      <c r="AR1026" s="247" t="s">
        <v>4015</v>
      </c>
      <c r="AS1026" s="247" t="s">
        <v>4015</v>
      </c>
      <c r="AT1026" s="247" t="s">
        <v>4015</v>
      </c>
      <c r="AU1026" s="247" t="s">
        <v>4015</v>
      </c>
      <c r="AV1026" s="247" t="s">
        <v>4015</v>
      </c>
      <c r="AW1026" s="247" t="s">
        <v>4015</v>
      </c>
      <c r="AX1026" s="247" t="s">
        <v>4015</v>
      </c>
      <c r="AY1026" s="247" t="s">
        <v>4015</v>
      </c>
      <c r="AZ1026" s="251" t="s">
        <v>4015</v>
      </c>
      <c r="BA1026" s="246" t="s">
        <v>4015</v>
      </c>
      <c r="BB1026" s="247" t="s">
        <v>4015</v>
      </c>
      <c r="BC1026" s="245" t="s">
        <v>4015</v>
      </c>
    </row>
    <row r="1027" spans="1:55" ht="72" hidden="1">
      <c r="A1027" s="52" t="str">
        <f t="shared" ca="1" si="69"/>
        <v>Ok</v>
      </c>
      <c r="B1027" s="53" t="str">
        <f t="shared" si="70"/>
        <v>Ok</v>
      </c>
      <c r="C1027" s="53" t="str">
        <f t="shared" ca="1" si="71"/>
        <v>Ok</v>
      </c>
      <c r="D1027" s="54">
        <f t="shared" si="72"/>
        <v>44977</v>
      </c>
      <c r="E1027" s="253" t="s">
        <v>4015</v>
      </c>
      <c r="F1027" s="258">
        <v>2652</v>
      </c>
      <c r="G1027" s="241" t="s">
        <v>5197</v>
      </c>
      <c r="H1027" s="266" t="s">
        <v>57</v>
      </c>
      <c r="I1027" s="242" t="s">
        <v>137</v>
      </c>
      <c r="J1027" s="242" t="s">
        <v>137</v>
      </c>
      <c r="K1027" s="67" t="s">
        <v>545</v>
      </c>
      <c r="L1027" s="282" t="s">
        <v>5211</v>
      </c>
      <c r="M1027" s="281" t="s">
        <v>4015</v>
      </c>
      <c r="N1027" s="239" t="s">
        <v>124</v>
      </c>
      <c r="O1027" s="243" t="s">
        <v>5202</v>
      </c>
      <c r="P1027" s="55" t="s">
        <v>88</v>
      </c>
      <c r="Q1027" s="243" t="s">
        <v>5217</v>
      </c>
      <c r="R1027" s="90" t="s">
        <v>5210</v>
      </c>
      <c r="S1027" s="274">
        <v>44963</v>
      </c>
      <c r="T1027" s="56">
        <v>44977</v>
      </c>
      <c r="U1027" s="175" t="s">
        <v>66</v>
      </c>
      <c r="V1027" s="197" t="s">
        <v>218</v>
      </c>
      <c r="W1027" s="181"/>
      <c r="X1027" s="147" t="s">
        <v>1056</v>
      </c>
      <c r="Y1027" s="258"/>
      <c r="Z1027" s="258"/>
      <c r="AA1027" s="289" t="s">
        <v>5267</v>
      </c>
      <c r="AB1027" s="6">
        <v>44963</v>
      </c>
      <c r="AC1027" s="6">
        <v>44977</v>
      </c>
      <c r="AD1027" s="67" t="s">
        <v>70</v>
      </c>
      <c r="AE1027" s="256" t="s">
        <v>4015</v>
      </c>
      <c r="AF1027" s="249" t="s">
        <v>4015</v>
      </c>
      <c r="AG1027" s="249" t="s">
        <v>4015</v>
      </c>
      <c r="AH1027" s="249" t="s">
        <v>4015</v>
      </c>
      <c r="AI1027" s="249" t="s">
        <v>4015</v>
      </c>
      <c r="AJ1027" s="248" t="s">
        <v>4015</v>
      </c>
      <c r="AK1027" s="257" t="s">
        <v>4015</v>
      </c>
      <c r="AL1027" s="255" t="s">
        <v>4015</v>
      </c>
      <c r="AM1027" s="249" t="s">
        <v>4015</v>
      </c>
      <c r="AN1027" s="249" t="s">
        <v>4015</v>
      </c>
      <c r="AO1027" s="249" t="s">
        <v>4015</v>
      </c>
      <c r="AP1027" s="249" t="s">
        <v>4015</v>
      </c>
      <c r="AQ1027" s="250" t="s">
        <v>4015</v>
      </c>
      <c r="AR1027" s="247" t="s">
        <v>4015</v>
      </c>
      <c r="AS1027" s="247" t="s">
        <v>4015</v>
      </c>
      <c r="AT1027" s="247" t="s">
        <v>4015</v>
      </c>
      <c r="AU1027" s="247" t="s">
        <v>4015</v>
      </c>
      <c r="AV1027" s="247" t="s">
        <v>4015</v>
      </c>
      <c r="AW1027" s="247" t="s">
        <v>4015</v>
      </c>
      <c r="AX1027" s="247" t="s">
        <v>4015</v>
      </c>
      <c r="AY1027" s="247" t="s">
        <v>4015</v>
      </c>
      <c r="AZ1027" s="251" t="s">
        <v>4015</v>
      </c>
      <c r="BA1027" s="246" t="s">
        <v>4015</v>
      </c>
      <c r="BB1027" s="247" t="s">
        <v>4015</v>
      </c>
      <c r="BC1027" s="245" t="s">
        <v>4015</v>
      </c>
    </row>
    <row r="1028" spans="1:55" ht="43.2" hidden="1">
      <c r="A1028" s="52" t="str">
        <f t="shared" ca="1" si="69"/>
        <v>Ok</v>
      </c>
      <c r="B1028" s="53" t="str">
        <f t="shared" si="70"/>
        <v>Ok</v>
      </c>
      <c r="C1028" s="53" t="str">
        <f t="shared" ca="1" si="71"/>
        <v>Ok</v>
      </c>
      <c r="D1028" s="54">
        <f t="shared" si="72"/>
        <v>45000</v>
      </c>
      <c r="E1028" s="253" t="s">
        <v>4015</v>
      </c>
      <c r="F1028" s="258">
        <v>2659</v>
      </c>
      <c r="G1028" s="241" t="s">
        <v>5213</v>
      </c>
      <c r="H1028" s="266" t="s">
        <v>57</v>
      </c>
      <c r="I1028" s="242" t="s">
        <v>58</v>
      </c>
      <c r="J1028" s="242" t="s">
        <v>59</v>
      </c>
      <c r="K1028" s="67" t="s">
        <v>105</v>
      </c>
      <c r="L1028" s="282" t="s">
        <v>5216</v>
      </c>
      <c r="M1028" s="281" t="s">
        <v>4015</v>
      </c>
      <c r="N1028" s="239" t="s">
        <v>124</v>
      </c>
      <c r="O1028" s="243" t="s">
        <v>292</v>
      </c>
      <c r="P1028" s="55" t="s">
        <v>65</v>
      </c>
      <c r="Q1028" s="243" t="s">
        <v>5214</v>
      </c>
      <c r="R1028" s="90" t="s">
        <v>5215</v>
      </c>
      <c r="S1028" s="274">
        <v>44970</v>
      </c>
      <c r="T1028" s="56">
        <v>45000</v>
      </c>
      <c r="U1028" s="175" t="s">
        <v>66</v>
      </c>
      <c r="V1028" s="197" t="s">
        <v>218</v>
      </c>
      <c r="W1028" s="181"/>
      <c r="X1028" s="147" t="s">
        <v>79</v>
      </c>
      <c r="Y1028" s="258"/>
      <c r="Z1028" s="258"/>
      <c r="AA1028" s="289" t="s">
        <v>5358</v>
      </c>
      <c r="AB1028" s="6">
        <v>44970</v>
      </c>
      <c r="AC1028" s="6">
        <v>45000</v>
      </c>
      <c r="AD1028" s="283" t="s">
        <v>70</v>
      </c>
      <c r="AE1028" s="256" t="s">
        <v>4015</v>
      </c>
      <c r="AF1028" s="249" t="s">
        <v>4015</v>
      </c>
      <c r="AG1028" s="249" t="s">
        <v>4015</v>
      </c>
      <c r="AH1028" s="249" t="s">
        <v>4015</v>
      </c>
      <c r="AI1028" s="249" t="s">
        <v>4015</v>
      </c>
      <c r="AJ1028" s="248" t="s">
        <v>4015</v>
      </c>
      <c r="AK1028" s="257" t="s">
        <v>4015</v>
      </c>
      <c r="AL1028" s="255" t="s">
        <v>4015</v>
      </c>
      <c r="AM1028" s="249" t="s">
        <v>4015</v>
      </c>
      <c r="AN1028" s="249" t="s">
        <v>4015</v>
      </c>
      <c r="AO1028" s="249" t="s">
        <v>4015</v>
      </c>
      <c r="AP1028" s="249" t="s">
        <v>4015</v>
      </c>
      <c r="AQ1028" s="250" t="s">
        <v>4015</v>
      </c>
      <c r="AR1028" s="247" t="s">
        <v>4015</v>
      </c>
      <c r="AS1028" s="247" t="s">
        <v>4015</v>
      </c>
      <c r="AT1028" s="247" t="s">
        <v>4015</v>
      </c>
      <c r="AU1028" s="247" t="s">
        <v>4015</v>
      </c>
      <c r="AV1028" s="247" t="s">
        <v>4015</v>
      </c>
      <c r="AW1028" s="247" t="s">
        <v>4015</v>
      </c>
      <c r="AX1028" s="247" t="s">
        <v>4015</v>
      </c>
      <c r="AY1028" s="247" t="s">
        <v>4015</v>
      </c>
      <c r="AZ1028" s="251" t="s">
        <v>4015</v>
      </c>
      <c r="BA1028" s="246" t="s">
        <v>4015</v>
      </c>
      <c r="BB1028" s="247" t="s">
        <v>4015</v>
      </c>
      <c r="BC1028" s="245" t="s">
        <v>4015</v>
      </c>
    </row>
    <row r="1029" spans="1:55" ht="100.8" hidden="1">
      <c r="A1029" s="52" t="str">
        <f t="shared" ca="1" si="69"/>
        <v>Ok</v>
      </c>
      <c r="B1029" s="53" t="str">
        <f t="shared" si="70"/>
        <v>Ok</v>
      </c>
      <c r="C1029" s="53" t="str">
        <f t="shared" ca="1" si="71"/>
        <v>Ok</v>
      </c>
      <c r="D1029" s="54">
        <f t="shared" si="72"/>
        <v>44984</v>
      </c>
      <c r="E1029" s="253" t="s">
        <v>4015</v>
      </c>
      <c r="F1029" s="258">
        <v>1570</v>
      </c>
      <c r="G1029" s="241" t="s">
        <v>5268</v>
      </c>
      <c r="H1029" s="266" t="s">
        <v>57</v>
      </c>
      <c r="I1029" s="242" t="s">
        <v>83</v>
      </c>
      <c r="J1029" s="242" t="s">
        <v>84</v>
      </c>
      <c r="K1029" s="67" t="s">
        <v>74</v>
      </c>
      <c r="L1029" s="282" t="s">
        <v>5283</v>
      </c>
      <c r="M1029" s="281" t="s">
        <v>4015</v>
      </c>
      <c r="N1029" s="239" t="s">
        <v>124</v>
      </c>
      <c r="O1029" s="243" t="s">
        <v>97</v>
      </c>
      <c r="P1029" s="55" t="s">
        <v>97</v>
      </c>
      <c r="Q1029" s="243" t="s">
        <v>5278</v>
      </c>
      <c r="R1029" s="90" t="s">
        <v>5282</v>
      </c>
      <c r="S1029" s="274">
        <v>43996</v>
      </c>
      <c r="T1029" s="56">
        <v>44984</v>
      </c>
      <c r="U1029" s="175" t="s">
        <v>66</v>
      </c>
      <c r="V1029" s="197" t="s">
        <v>218</v>
      </c>
      <c r="W1029" s="181"/>
      <c r="X1029" s="147" t="s">
        <v>93</v>
      </c>
      <c r="Y1029" s="258"/>
      <c r="Z1029" s="258"/>
      <c r="AA1029" s="289" t="s">
        <v>5313</v>
      </c>
      <c r="AB1029" s="6">
        <v>43996</v>
      </c>
      <c r="AC1029" s="6">
        <v>44984</v>
      </c>
      <c r="AD1029" s="67" t="s">
        <v>70</v>
      </c>
      <c r="AE1029" s="256"/>
      <c r="AF1029" s="249" t="s">
        <v>4015</v>
      </c>
      <c r="AG1029" s="249" t="s">
        <v>4015</v>
      </c>
      <c r="AH1029" s="249" t="s">
        <v>4015</v>
      </c>
      <c r="AI1029" s="249" t="s">
        <v>4015</v>
      </c>
      <c r="AJ1029" s="248" t="s">
        <v>4015</v>
      </c>
      <c r="AK1029" s="257" t="s">
        <v>4015</v>
      </c>
      <c r="AL1029" s="255" t="s">
        <v>4015</v>
      </c>
      <c r="AM1029" s="249" t="s">
        <v>4015</v>
      </c>
      <c r="AN1029" s="249" t="s">
        <v>4015</v>
      </c>
      <c r="AO1029" s="249" t="s">
        <v>4015</v>
      </c>
      <c r="AP1029" s="249" t="s">
        <v>4015</v>
      </c>
      <c r="AQ1029" s="250" t="s">
        <v>4015</v>
      </c>
      <c r="AR1029" s="247" t="s">
        <v>4015</v>
      </c>
      <c r="AS1029" s="247" t="s">
        <v>4015</v>
      </c>
      <c r="AT1029" s="247" t="s">
        <v>4015</v>
      </c>
      <c r="AU1029" s="247" t="s">
        <v>4015</v>
      </c>
      <c r="AV1029" s="247" t="s">
        <v>4015</v>
      </c>
      <c r="AW1029" s="247" t="s">
        <v>4015</v>
      </c>
      <c r="AX1029" s="247" t="s">
        <v>4015</v>
      </c>
      <c r="AY1029" s="247" t="s">
        <v>4015</v>
      </c>
      <c r="AZ1029" s="251" t="s">
        <v>4015</v>
      </c>
      <c r="BA1029" s="246" t="s">
        <v>4015</v>
      </c>
      <c r="BB1029" s="247" t="s">
        <v>4015</v>
      </c>
      <c r="BC1029" s="245" t="s">
        <v>4015</v>
      </c>
    </row>
    <row r="1030" spans="1:55" ht="106.5" hidden="1" customHeight="1">
      <c r="A1030" s="52" t="str">
        <f t="shared" ca="1" si="69"/>
        <v>Ok</v>
      </c>
      <c r="B1030" s="53" t="str">
        <f t="shared" si="70"/>
        <v>Ok</v>
      </c>
      <c r="C1030" s="53" t="str">
        <f t="shared" ca="1" si="71"/>
        <v>Ok</v>
      </c>
      <c r="D1030" s="54">
        <f t="shared" si="72"/>
        <v>44984</v>
      </c>
      <c r="E1030" s="253" t="s">
        <v>4015</v>
      </c>
      <c r="F1030" s="258">
        <v>2660</v>
      </c>
      <c r="G1030" s="241" t="s">
        <v>5269</v>
      </c>
      <c r="H1030" s="266" t="s">
        <v>57</v>
      </c>
      <c r="I1030" s="242" t="s">
        <v>560</v>
      </c>
      <c r="J1030" s="242" t="s">
        <v>233</v>
      </c>
      <c r="K1030" s="67" t="s">
        <v>210</v>
      </c>
      <c r="L1030" s="282" t="s">
        <v>5286</v>
      </c>
      <c r="M1030" s="281" t="s">
        <v>4015</v>
      </c>
      <c r="N1030" s="239" t="s">
        <v>124</v>
      </c>
      <c r="O1030" s="243" t="s">
        <v>215</v>
      </c>
      <c r="P1030" s="55" t="s">
        <v>65</v>
      </c>
      <c r="Q1030" s="243" t="s">
        <v>5285</v>
      </c>
      <c r="R1030" s="90" t="s">
        <v>5284</v>
      </c>
      <c r="S1030" s="274">
        <v>44971</v>
      </c>
      <c r="T1030" s="56">
        <v>44984</v>
      </c>
      <c r="U1030" s="175" t="s">
        <v>66</v>
      </c>
      <c r="V1030" s="197" t="s">
        <v>218</v>
      </c>
      <c r="W1030" s="181"/>
      <c r="X1030" s="147" t="s">
        <v>101</v>
      </c>
      <c r="Y1030" s="258"/>
      <c r="Z1030" s="258"/>
      <c r="AA1030" s="289" t="s">
        <v>5305</v>
      </c>
      <c r="AB1030" s="6">
        <v>44971</v>
      </c>
      <c r="AC1030" s="6">
        <v>44984</v>
      </c>
      <c r="AD1030" s="67" t="s">
        <v>70</v>
      </c>
      <c r="AE1030" s="256" t="s">
        <v>4015</v>
      </c>
      <c r="AF1030" s="249" t="s">
        <v>4015</v>
      </c>
      <c r="AG1030" s="249" t="s">
        <v>4015</v>
      </c>
      <c r="AH1030" s="249" t="s">
        <v>4015</v>
      </c>
      <c r="AI1030" s="249" t="s">
        <v>4015</v>
      </c>
      <c r="AJ1030" s="248" t="s">
        <v>4015</v>
      </c>
      <c r="AK1030" s="257" t="s">
        <v>4015</v>
      </c>
      <c r="AL1030" s="255" t="s">
        <v>4015</v>
      </c>
      <c r="AM1030" s="249" t="s">
        <v>4015</v>
      </c>
      <c r="AN1030" s="249" t="s">
        <v>4015</v>
      </c>
      <c r="AO1030" s="249" t="s">
        <v>4015</v>
      </c>
      <c r="AP1030" s="249" t="s">
        <v>4015</v>
      </c>
      <c r="AQ1030" s="250" t="s">
        <v>4015</v>
      </c>
      <c r="AR1030" s="247" t="s">
        <v>4015</v>
      </c>
      <c r="AS1030" s="247" t="s">
        <v>4015</v>
      </c>
      <c r="AT1030" s="247" t="s">
        <v>4015</v>
      </c>
      <c r="AU1030" s="247" t="s">
        <v>4015</v>
      </c>
      <c r="AV1030" s="247" t="s">
        <v>4015</v>
      </c>
      <c r="AW1030" s="247" t="s">
        <v>4015</v>
      </c>
      <c r="AX1030" s="247" t="s">
        <v>4015</v>
      </c>
      <c r="AY1030" s="247" t="s">
        <v>4015</v>
      </c>
      <c r="AZ1030" s="251" t="s">
        <v>4015</v>
      </c>
      <c r="BA1030" s="246" t="s">
        <v>4015</v>
      </c>
      <c r="BB1030" s="247" t="s">
        <v>4015</v>
      </c>
      <c r="BC1030" s="245" t="s">
        <v>4015</v>
      </c>
    </row>
    <row r="1031" spans="1:55" ht="28.8" hidden="1">
      <c r="A1031" s="52" t="str">
        <f t="shared" ref="A1031:A1094" ca="1" si="73">IF(OR(S1031&lt;$B$1,S1031&gt;=TODAY()),"Fuori Range","Ok")</f>
        <v>Ok</v>
      </c>
      <c r="B1031" s="53" t="str">
        <f t="shared" ref="B1031:B1094" si="74">IF(AND(AB1031&lt;S1031,AB1031&lt;&gt;""),"Fuori Range",IF(AND(AB1031&gt;AC1031,AC1031&lt;&gt;""),"Sup ITM",IF(AND(AC1031&lt;&gt;"",AB1031=""),"Assente","Ok")))</f>
        <v>Ok</v>
      </c>
      <c r="C1031" s="53" t="str">
        <f t="shared" ref="C1031:C1094" ca="1" si="75">IF(AND(AC1031&lt;AB1031,AC1031&lt;&gt;""),"Inf Avvio",IF(AC1031&gt;TODAY(),"Errore","Ok"))</f>
        <v>Ok</v>
      </c>
      <c r="D1031" s="54">
        <f t="shared" ref="D1031:D1094" si="76">MAX(AC1031,AH1031,AL1031)</f>
        <v>43307</v>
      </c>
      <c r="E1031" s="309"/>
      <c r="F1031" s="311"/>
      <c r="G1031" s="315" t="s">
        <v>95</v>
      </c>
      <c r="H1031" s="321" t="s">
        <v>57</v>
      </c>
      <c r="I1031" s="322" t="s">
        <v>58</v>
      </c>
      <c r="J1031" s="328" t="s">
        <v>59</v>
      </c>
      <c r="K1031" s="6" t="s">
        <v>74</v>
      </c>
      <c r="L1031" s="333" t="s">
        <v>96</v>
      </c>
      <c r="M1031" s="340"/>
      <c r="N1031" s="239" t="s">
        <v>63</v>
      </c>
      <c r="O1031" s="345" t="s">
        <v>97</v>
      </c>
      <c r="P1031" s="55" t="s">
        <v>97</v>
      </c>
      <c r="Q1031" s="345" t="s">
        <v>98</v>
      </c>
      <c r="R1031" s="90" t="s">
        <v>99</v>
      </c>
      <c r="S1031" s="368">
        <v>42919</v>
      </c>
      <c r="T1031" s="56">
        <v>43199</v>
      </c>
      <c r="U1031" s="174" t="s">
        <v>100</v>
      </c>
      <c r="V1031" s="178" t="s">
        <v>67</v>
      </c>
      <c r="W1031" s="180"/>
      <c r="X1031" s="146" t="s">
        <v>101</v>
      </c>
      <c r="Y1031" s="374"/>
      <c r="Z1031" s="374"/>
      <c r="AA1031" s="378"/>
      <c r="AB1031" s="6">
        <f>+S1031</f>
        <v>42919</v>
      </c>
      <c r="AC1031" s="6">
        <v>43307</v>
      </c>
      <c r="AD1031" s="6" t="s">
        <v>70</v>
      </c>
      <c r="AE1031" s="383" t="s">
        <v>102</v>
      </c>
      <c r="AF1031" s="353" t="s">
        <v>103</v>
      </c>
      <c r="AG1031" s="353"/>
      <c r="AH1031" s="386"/>
      <c r="AI1031" s="353"/>
      <c r="AJ1031" s="388"/>
      <c r="AK1031" s="389"/>
      <c r="AL1031" s="392"/>
      <c r="AM1031" s="393"/>
      <c r="AN1031" s="393"/>
      <c r="AO1031" s="393"/>
      <c r="AP1031" s="393"/>
      <c r="AQ1031" s="395"/>
      <c r="AR1031" s="380"/>
      <c r="AS1031" s="380"/>
      <c r="AT1031" s="380"/>
      <c r="AU1031" s="380"/>
      <c r="AV1031" s="380"/>
      <c r="AW1031" s="380"/>
      <c r="AX1031" s="380"/>
      <c r="AY1031" s="380"/>
      <c r="AZ1031" s="397"/>
      <c r="BA1031" s="379"/>
      <c r="BB1031" s="380"/>
      <c r="BC1031" s="399"/>
    </row>
    <row r="1032" spans="1:55" ht="28.8" hidden="1">
      <c r="A1032" s="52" t="str">
        <f t="shared" ca="1" si="73"/>
        <v>Ok</v>
      </c>
      <c r="B1032" s="53" t="str">
        <f t="shared" si="74"/>
        <v>Ok</v>
      </c>
      <c r="C1032" s="53" t="str">
        <f t="shared" ca="1" si="75"/>
        <v>Ok</v>
      </c>
      <c r="D1032" s="54">
        <f t="shared" si="76"/>
        <v>44984</v>
      </c>
      <c r="E1032" s="253" t="s">
        <v>4015</v>
      </c>
      <c r="F1032" s="258">
        <v>2664</v>
      </c>
      <c r="G1032" s="241" t="s">
        <v>5271</v>
      </c>
      <c r="H1032" s="266" t="s">
        <v>57</v>
      </c>
      <c r="I1032" s="242" t="s">
        <v>1358</v>
      </c>
      <c r="J1032" s="201" t="s">
        <v>290</v>
      </c>
      <c r="K1032" s="67" t="s">
        <v>74</v>
      </c>
      <c r="L1032" s="282" t="s">
        <v>5288</v>
      </c>
      <c r="M1032" s="281" t="s">
        <v>4015</v>
      </c>
      <c r="N1032" s="239" t="s">
        <v>124</v>
      </c>
      <c r="O1032" s="243" t="s">
        <v>292</v>
      </c>
      <c r="P1032" s="55" t="s">
        <v>65</v>
      </c>
      <c r="Q1032" s="243" t="s">
        <v>5290</v>
      </c>
      <c r="R1032" s="90" t="s">
        <v>5289</v>
      </c>
      <c r="S1032" s="274">
        <v>44972</v>
      </c>
      <c r="T1032" s="56">
        <v>44984</v>
      </c>
      <c r="U1032" s="175" t="s">
        <v>66</v>
      </c>
      <c r="V1032" s="197" t="s">
        <v>218</v>
      </c>
      <c r="W1032" s="181"/>
      <c r="X1032" s="147" t="s">
        <v>168</v>
      </c>
      <c r="Y1032" s="258"/>
      <c r="Z1032" s="258"/>
      <c r="AA1032" s="289" t="s">
        <v>5310</v>
      </c>
      <c r="AB1032" s="6">
        <v>44972</v>
      </c>
      <c r="AC1032" s="6">
        <v>44984</v>
      </c>
      <c r="AD1032" s="67" t="s">
        <v>70</v>
      </c>
      <c r="AE1032" s="256" t="s">
        <v>4015</v>
      </c>
      <c r="AF1032" s="249" t="s">
        <v>4015</v>
      </c>
      <c r="AG1032" s="249" t="s">
        <v>4015</v>
      </c>
      <c r="AH1032" s="249" t="s">
        <v>4015</v>
      </c>
      <c r="AI1032" s="249" t="s">
        <v>4015</v>
      </c>
      <c r="AJ1032" s="248" t="s">
        <v>4015</v>
      </c>
      <c r="AK1032" s="257" t="s">
        <v>4015</v>
      </c>
      <c r="AL1032" s="255" t="s">
        <v>4015</v>
      </c>
      <c r="AM1032" s="249" t="s">
        <v>4015</v>
      </c>
      <c r="AN1032" s="249" t="s">
        <v>4015</v>
      </c>
      <c r="AO1032" s="249" t="s">
        <v>4015</v>
      </c>
      <c r="AP1032" s="249" t="s">
        <v>4015</v>
      </c>
      <c r="AQ1032" s="250" t="s">
        <v>4015</v>
      </c>
      <c r="AR1032" s="247" t="s">
        <v>4015</v>
      </c>
      <c r="AS1032" s="247" t="s">
        <v>4015</v>
      </c>
      <c r="AT1032" s="247" t="s">
        <v>4015</v>
      </c>
      <c r="AU1032" s="247" t="s">
        <v>4015</v>
      </c>
      <c r="AV1032" s="247" t="s">
        <v>4015</v>
      </c>
      <c r="AW1032" s="247" t="s">
        <v>4015</v>
      </c>
      <c r="AX1032" s="247" t="s">
        <v>4015</v>
      </c>
      <c r="AY1032" s="247" t="s">
        <v>4015</v>
      </c>
      <c r="AZ1032" s="251" t="s">
        <v>4015</v>
      </c>
      <c r="BA1032" s="246" t="s">
        <v>4015</v>
      </c>
      <c r="BB1032" s="247" t="s">
        <v>4015</v>
      </c>
      <c r="BC1032" s="245" t="s">
        <v>4015</v>
      </c>
    </row>
    <row r="1033" spans="1:55" ht="57.6" hidden="1">
      <c r="A1033" s="52" t="str">
        <f t="shared" ca="1" si="73"/>
        <v>Ok</v>
      </c>
      <c r="B1033" s="53" t="str">
        <f t="shared" si="74"/>
        <v>Ok</v>
      </c>
      <c r="C1033" s="53" t="str">
        <f t="shared" ca="1" si="75"/>
        <v>Ok</v>
      </c>
      <c r="D1033" s="54">
        <f t="shared" si="76"/>
        <v>45000</v>
      </c>
      <c r="E1033" s="253" t="s">
        <v>4015</v>
      </c>
      <c r="F1033" s="258">
        <v>2666</v>
      </c>
      <c r="G1033" s="241" t="s">
        <v>5272</v>
      </c>
      <c r="H1033" s="266" t="s">
        <v>57</v>
      </c>
      <c r="I1033" s="242" t="s">
        <v>137</v>
      </c>
      <c r="J1033" s="242" t="s">
        <v>137</v>
      </c>
      <c r="K1033" s="67" t="s">
        <v>255</v>
      </c>
      <c r="L1033" s="282" t="s">
        <v>5293</v>
      </c>
      <c r="M1033" s="281" t="s">
        <v>4015</v>
      </c>
      <c r="N1033" s="239" t="s">
        <v>124</v>
      </c>
      <c r="O1033" s="243" t="s">
        <v>5280</v>
      </c>
      <c r="P1033" s="55" t="s">
        <v>88</v>
      </c>
      <c r="Q1033" s="243" t="s">
        <v>5292</v>
      </c>
      <c r="R1033" s="90" t="s">
        <v>5291</v>
      </c>
      <c r="S1033" s="274">
        <v>44972</v>
      </c>
      <c r="T1033" s="56">
        <v>45000</v>
      </c>
      <c r="U1033" s="175" t="s">
        <v>66</v>
      </c>
      <c r="V1033" s="197" t="s">
        <v>218</v>
      </c>
      <c r="W1033" s="181"/>
      <c r="X1033" s="147" t="s">
        <v>143</v>
      </c>
      <c r="Y1033" s="258"/>
      <c r="Z1033" s="258"/>
      <c r="AA1033" s="289" t="s">
        <v>5364</v>
      </c>
      <c r="AB1033" s="6">
        <v>44972</v>
      </c>
      <c r="AC1033" s="6">
        <v>45000</v>
      </c>
      <c r="AD1033" s="67" t="s">
        <v>70</v>
      </c>
      <c r="AE1033" s="256" t="s">
        <v>4015</v>
      </c>
      <c r="AF1033" s="249" t="s">
        <v>4015</v>
      </c>
      <c r="AG1033" s="249" t="s">
        <v>4015</v>
      </c>
      <c r="AH1033" s="249" t="s">
        <v>4015</v>
      </c>
      <c r="AI1033" s="249" t="s">
        <v>4015</v>
      </c>
      <c r="AJ1033" s="248" t="s">
        <v>4015</v>
      </c>
      <c r="AK1033" s="257" t="s">
        <v>4015</v>
      </c>
      <c r="AL1033" s="255" t="s">
        <v>4015</v>
      </c>
      <c r="AM1033" s="249" t="s">
        <v>4015</v>
      </c>
      <c r="AN1033" s="249" t="s">
        <v>4015</v>
      </c>
      <c r="AO1033" s="249" t="s">
        <v>4015</v>
      </c>
      <c r="AP1033" s="249" t="s">
        <v>4015</v>
      </c>
      <c r="AQ1033" s="250" t="s">
        <v>4015</v>
      </c>
      <c r="AR1033" s="247" t="s">
        <v>4015</v>
      </c>
      <c r="AS1033" s="247" t="s">
        <v>4015</v>
      </c>
      <c r="AT1033" s="247" t="s">
        <v>4015</v>
      </c>
      <c r="AU1033" s="247" t="s">
        <v>4015</v>
      </c>
      <c r="AV1033" s="247" t="s">
        <v>4015</v>
      </c>
      <c r="AW1033" s="247" t="s">
        <v>4015</v>
      </c>
      <c r="AX1033" s="247" t="s">
        <v>4015</v>
      </c>
      <c r="AY1033" s="247" t="s">
        <v>4015</v>
      </c>
      <c r="AZ1033" s="251" t="s">
        <v>4015</v>
      </c>
      <c r="BA1033" s="246" t="s">
        <v>4015</v>
      </c>
      <c r="BB1033" s="247" t="s">
        <v>4015</v>
      </c>
      <c r="BC1033" s="245" t="s">
        <v>4015</v>
      </c>
    </row>
    <row r="1034" spans="1:55" ht="129.6" hidden="1">
      <c r="A1034" s="52" t="str">
        <f t="shared" ca="1" si="73"/>
        <v>Ok</v>
      </c>
      <c r="B1034" s="53" t="str">
        <f t="shared" si="74"/>
        <v>Ok</v>
      </c>
      <c r="C1034" s="53" t="str">
        <f t="shared" ca="1" si="75"/>
        <v>Ok</v>
      </c>
      <c r="D1034" s="54">
        <f t="shared" si="76"/>
        <v>45551</v>
      </c>
      <c r="E1034" s="253" t="s">
        <v>4015</v>
      </c>
      <c r="F1034" s="258">
        <v>2667</v>
      </c>
      <c r="G1034" s="241" t="s">
        <v>5273</v>
      </c>
      <c r="H1034" s="266" t="s">
        <v>57</v>
      </c>
      <c r="I1034" s="242" t="s">
        <v>83</v>
      </c>
      <c r="J1034" s="242" t="s">
        <v>84</v>
      </c>
      <c r="K1034" s="67" t="s">
        <v>74</v>
      </c>
      <c r="L1034" s="282" t="s">
        <v>5295</v>
      </c>
      <c r="M1034" s="281" t="s">
        <v>4015</v>
      </c>
      <c r="N1034" s="239" t="s">
        <v>124</v>
      </c>
      <c r="O1034" s="243" t="s">
        <v>103</v>
      </c>
      <c r="P1034" s="55" t="s">
        <v>65</v>
      </c>
      <c r="Q1034" s="243" t="s">
        <v>5296</v>
      </c>
      <c r="R1034" s="90" t="s">
        <v>5297</v>
      </c>
      <c r="S1034" s="274">
        <v>44972</v>
      </c>
      <c r="T1034" s="69">
        <v>45551</v>
      </c>
      <c r="U1034" s="175" t="s">
        <v>66</v>
      </c>
      <c r="V1034" s="197" t="s">
        <v>218</v>
      </c>
      <c r="W1034" s="181"/>
      <c r="X1034" s="147" t="s">
        <v>79</v>
      </c>
      <c r="Y1034" s="258"/>
      <c r="Z1034" s="258"/>
      <c r="AA1034" s="297" t="s">
        <v>7630</v>
      </c>
      <c r="AB1034" s="6">
        <v>44972</v>
      </c>
      <c r="AC1034" s="6">
        <v>45551</v>
      </c>
      <c r="AD1034" s="67" t="s">
        <v>70</v>
      </c>
      <c r="AE1034" s="256" t="s">
        <v>4015</v>
      </c>
      <c r="AF1034" s="249" t="s">
        <v>4015</v>
      </c>
      <c r="AG1034" s="249" t="s">
        <v>4015</v>
      </c>
      <c r="AH1034" s="249" t="s">
        <v>4015</v>
      </c>
      <c r="AI1034" s="249" t="s">
        <v>4015</v>
      </c>
      <c r="AJ1034" s="248" t="s">
        <v>4015</v>
      </c>
      <c r="AK1034" s="257" t="s">
        <v>4015</v>
      </c>
      <c r="AL1034" s="255" t="s">
        <v>4015</v>
      </c>
      <c r="AM1034" s="249" t="s">
        <v>4015</v>
      </c>
      <c r="AN1034" s="249" t="s">
        <v>4015</v>
      </c>
      <c r="AO1034" s="249" t="s">
        <v>4015</v>
      </c>
      <c r="AP1034" s="249" t="s">
        <v>4015</v>
      </c>
      <c r="AQ1034" s="250" t="s">
        <v>4015</v>
      </c>
      <c r="AR1034" s="247" t="s">
        <v>4015</v>
      </c>
      <c r="AS1034" s="247" t="s">
        <v>4015</v>
      </c>
      <c r="AT1034" s="247" t="s">
        <v>4015</v>
      </c>
      <c r="AU1034" s="247" t="s">
        <v>4015</v>
      </c>
      <c r="AV1034" s="247" t="s">
        <v>4015</v>
      </c>
      <c r="AW1034" s="247" t="s">
        <v>4015</v>
      </c>
      <c r="AX1034" s="247" t="s">
        <v>4015</v>
      </c>
      <c r="AY1034" s="247" t="s">
        <v>4015</v>
      </c>
      <c r="AZ1034" s="251" t="s">
        <v>4015</v>
      </c>
      <c r="BA1034" s="246" t="s">
        <v>4015</v>
      </c>
      <c r="BB1034" s="247" t="s">
        <v>4015</v>
      </c>
      <c r="BC1034" s="245" t="s">
        <v>4015</v>
      </c>
    </row>
    <row r="1035" spans="1:55" ht="72" hidden="1">
      <c r="A1035" s="52" t="str">
        <f t="shared" ca="1" si="73"/>
        <v>Ok</v>
      </c>
      <c r="B1035" s="53" t="str">
        <f t="shared" si="74"/>
        <v>Ok</v>
      </c>
      <c r="C1035" s="53" t="str">
        <f t="shared" ca="1" si="75"/>
        <v>Ok</v>
      </c>
      <c r="D1035" s="54">
        <f t="shared" si="76"/>
        <v>44984</v>
      </c>
      <c r="E1035" s="253" t="s">
        <v>4015</v>
      </c>
      <c r="F1035" s="258">
        <v>2668</v>
      </c>
      <c r="G1035" s="241" t="s">
        <v>5274</v>
      </c>
      <c r="H1035" s="266" t="s">
        <v>57</v>
      </c>
      <c r="I1035" s="242" t="s">
        <v>58</v>
      </c>
      <c r="J1035" s="242" t="s">
        <v>59</v>
      </c>
      <c r="K1035" s="67" t="s">
        <v>105</v>
      </c>
      <c r="L1035" s="282" t="s">
        <v>5298</v>
      </c>
      <c r="M1035" s="281" t="s">
        <v>4015</v>
      </c>
      <c r="N1035" s="239" t="s">
        <v>124</v>
      </c>
      <c r="O1035" s="243" t="s">
        <v>5281</v>
      </c>
      <c r="P1035" s="55" t="s">
        <v>88</v>
      </c>
      <c r="Q1035" s="243" t="s">
        <v>5079</v>
      </c>
      <c r="R1035" s="90" t="s">
        <v>5086</v>
      </c>
      <c r="S1035" s="274">
        <v>44972</v>
      </c>
      <c r="T1035" s="56">
        <v>44984</v>
      </c>
      <c r="U1035" s="175" t="s">
        <v>66</v>
      </c>
      <c r="V1035" s="197" t="s">
        <v>218</v>
      </c>
      <c r="W1035" s="181"/>
      <c r="X1035" s="147" t="s">
        <v>79</v>
      </c>
      <c r="Y1035" s="258"/>
      <c r="Z1035" s="258"/>
      <c r="AA1035" s="289" t="s">
        <v>5309</v>
      </c>
      <c r="AB1035" s="6">
        <v>44972</v>
      </c>
      <c r="AC1035" s="6">
        <v>44984</v>
      </c>
      <c r="AD1035" s="67" t="s">
        <v>70</v>
      </c>
      <c r="AE1035" s="256" t="s">
        <v>4015</v>
      </c>
      <c r="AF1035" s="249" t="s">
        <v>4015</v>
      </c>
      <c r="AG1035" s="249" t="s">
        <v>4015</v>
      </c>
      <c r="AH1035" s="249" t="s">
        <v>4015</v>
      </c>
      <c r="AI1035" s="249" t="s">
        <v>4015</v>
      </c>
      <c r="AJ1035" s="248" t="s">
        <v>4015</v>
      </c>
      <c r="AK1035" s="257" t="s">
        <v>4015</v>
      </c>
      <c r="AL1035" s="255" t="s">
        <v>4015</v>
      </c>
      <c r="AM1035" s="249" t="s">
        <v>4015</v>
      </c>
      <c r="AN1035" s="249" t="s">
        <v>4015</v>
      </c>
      <c r="AO1035" s="249" t="s">
        <v>4015</v>
      </c>
      <c r="AP1035" s="249" t="s">
        <v>4015</v>
      </c>
      <c r="AQ1035" s="250" t="s">
        <v>4015</v>
      </c>
      <c r="AR1035" s="247" t="s">
        <v>4015</v>
      </c>
      <c r="AS1035" s="247" t="s">
        <v>4015</v>
      </c>
      <c r="AT1035" s="247" t="s">
        <v>4015</v>
      </c>
      <c r="AU1035" s="247" t="s">
        <v>4015</v>
      </c>
      <c r="AV1035" s="247" t="s">
        <v>4015</v>
      </c>
      <c r="AW1035" s="247" t="s">
        <v>4015</v>
      </c>
      <c r="AX1035" s="247" t="s">
        <v>4015</v>
      </c>
      <c r="AY1035" s="247" t="s">
        <v>4015</v>
      </c>
      <c r="AZ1035" s="251" t="s">
        <v>4015</v>
      </c>
      <c r="BA1035" s="246" t="s">
        <v>4015</v>
      </c>
      <c r="BB1035" s="247" t="s">
        <v>4015</v>
      </c>
      <c r="BC1035" s="245" t="s">
        <v>4015</v>
      </c>
    </row>
    <row r="1036" spans="1:55" ht="57.6" hidden="1">
      <c r="A1036" s="52" t="str">
        <f t="shared" ca="1" si="73"/>
        <v>Ok</v>
      </c>
      <c r="B1036" s="53" t="str">
        <f t="shared" si="74"/>
        <v>Ok</v>
      </c>
      <c r="C1036" s="53" t="str">
        <f t="shared" ca="1" si="75"/>
        <v>Ok</v>
      </c>
      <c r="D1036" s="54">
        <f t="shared" si="76"/>
        <v>44984</v>
      </c>
      <c r="E1036" s="253" t="s">
        <v>4015</v>
      </c>
      <c r="F1036" s="258">
        <v>2673</v>
      </c>
      <c r="G1036" s="241" t="s">
        <v>5275</v>
      </c>
      <c r="H1036" s="266" t="s">
        <v>57</v>
      </c>
      <c r="I1036" s="242" t="s">
        <v>334</v>
      </c>
      <c r="J1036" s="242" t="s">
        <v>260</v>
      </c>
      <c r="K1036" s="67" t="s">
        <v>105</v>
      </c>
      <c r="L1036" s="282" t="s">
        <v>5300</v>
      </c>
      <c r="M1036" s="281" t="s">
        <v>4015</v>
      </c>
      <c r="N1036" s="239" t="s">
        <v>124</v>
      </c>
      <c r="O1036" s="243" t="s">
        <v>5249</v>
      </c>
      <c r="P1036" s="55" t="s">
        <v>245</v>
      </c>
      <c r="Q1036" s="243" t="s">
        <v>5248</v>
      </c>
      <c r="R1036" s="90" t="s">
        <v>4912</v>
      </c>
      <c r="S1036" s="274">
        <v>44977</v>
      </c>
      <c r="T1036" s="56">
        <v>44984</v>
      </c>
      <c r="U1036" s="175" t="s">
        <v>66</v>
      </c>
      <c r="V1036" s="197" t="s">
        <v>218</v>
      </c>
      <c r="W1036" s="181"/>
      <c r="X1036" s="147" t="s">
        <v>143</v>
      </c>
      <c r="Y1036" s="258"/>
      <c r="Z1036" s="258"/>
      <c r="AA1036" s="289" t="s">
        <v>5308</v>
      </c>
      <c r="AB1036" s="6">
        <v>44977</v>
      </c>
      <c r="AC1036" s="6">
        <v>44984</v>
      </c>
      <c r="AD1036" s="67" t="s">
        <v>70</v>
      </c>
      <c r="AE1036" s="256" t="s">
        <v>4015</v>
      </c>
      <c r="AF1036" s="249" t="s">
        <v>4015</v>
      </c>
      <c r="AG1036" s="249" t="s">
        <v>4015</v>
      </c>
      <c r="AH1036" s="249" t="s">
        <v>4015</v>
      </c>
      <c r="AI1036" s="249" t="s">
        <v>4015</v>
      </c>
      <c r="AJ1036" s="248" t="s">
        <v>4015</v>
      </c>
      <c r="AK1036" s="257" t="s">
        <v>4015</v>
      </c>
      <c r="AL1036" s="255" t="s">
        <v>4015</v>
      </c>
      <c r="AM1036" s="249" t="s">
        <v>4015</v>
      </c>
      <c r="AN1036" s="249" t="s">
        <v>4015</v>
      </c>
      <c r="AO1036" s="249" t="s">
        <v>4015</v>
      </c>
      <c r="AP1036" s="249" t="s">
        <v>4015</v>
      </c>
      <c r="AQ1036" s="250" t="s">
        <v>4015</v>
      </c>
      <c r="AR1036" s="247" t="s">
        <v>4015</v>
      </c>
      <c r="AS1036" s="247" t="s">
        <v>4015</v>
      </c>
      <c r="AT1036" s="247" t="s">
        <v>4015</v>
      </c>
      <c r="AU1036" s="247" t="s">
        <v>4015</v>
      </c>
      <c r="AV1036" s="247" t="s">
        <v>4015</v>
      </c>
      <c r="AW1036" s="247" t="s">
        <v>4015</v>
      </c>
      <c r="AX1036" s="247" t="s">
        <v>4015</v>
      </c>
      <c r="AY1036" s="247" t="s">
        <v>4015</v>
      </c>
      <c r="AZ1036" s="251" t="s">
        <v>4015</v>
      </c>
      <c r="BA1036" s="246" t="s">
        <v>4015</v>
      </c>
      <c r="BB1036" s="247" t="s">
        <v>4015</v>
      </c>
      <c r="BC1036" s="245" t="s">
        <v>4015</v>
      </c>
    </row>
    <row r="1037" spans="1:55" ht="72" hidden="1">
      <c r="A1037" s="52" t="str">
        <f t="shared" ca="1" si="73"/>
        <v>Ok</v>
      </c>
      <c r="B1037" s="53" t="str">
        <f t="shared" si="74"/>
        <v>Ok</v>
      </c>
      <c r="C1037" s="53" t="str">
        <f t="shared" ca="1" si="75"/>
        <v>Ok</v>
      </c>
      <c r="D1037" s="54">
        <f t="shared" si="76"/>
        <v>45712</v>
      </c>
      <c r="E1037" s="253" t="s">
        <v>4015</v>
      </c>
      <c r="F1037" s="258">
        <v>2674</v>
      </c>
      <c r="G1037" s="241" t="s">
        <v>5276</v>
      </c>
      <c r="H1037" s="266" t="s">
        <v>57</v>
      </c>
      <c r="I1037" s="242" t="s">
        <v>1428</v>
      </c>
      <c r="J1037" s="242" t="s">
        <v>122</v>
      </c>
      <c r="K1037" s="67" t="s">
        <v>105</v>
      </c>
      <c r="L1037" s="282" t="s">
        <v>5299</v>
      </c>
      <c r="M1037" s="281" t="s">
        <v>4015</v>
      </c>
      <c r="N1037" s="239" t="s">
        <v>124</v>
      </c>
      <c r="O1037" s="243" t="s">
        <v>5249</v>
      </c>
      <c r="P1037" s="55" t="s">
        <v>245</v>
      </c>
      <c r="Q1037" s="243" t="s">
        <v>5248</v>
      </c>
      <c r="R1037" s="90" t="s">
        <v>4912</v>
      </c>
      <c r="S1037" s="274">
        <v>44977</v>
      </c>
      <c r="T1037" s="56">
        <v>45712</v>
      </c>
      <c r="U1037" s="175" t="s">
        <v>66</v>
      </c>
      <c r="V1037" s="197" t="s">
        <v>218</v>
      </c>
      <c r="W1037" s="181"/>
      <c r="X1037" s="147" t="s">
        <v>168</v>
      </c>
      <c r="Y1037" s="258"/>
      <c r="Z1037" s="258"/>
      <c r="AA1037" s="289" t="s">
        <v>8665</v>
      </c>
      <c r="AB1037" s="6">
        <v>44977</v>
      </c>
      <c r="AC1037" s="67">
        <v>45712</v>
      </c>
      <c r="AD1037" s="67" t="s">
        <v>70</v>
      </c>
      <c r="AE1037" s="256" t="s">
        <v>4015</v>
      </c>
      <c r="AF1037" s="249" t="s">
        <v>4015</v>
      </c>
      <c r="AG1037" s="249" t="s">
        <v>4015</v>
      </c>
      <c r="AH1037" s="249" t="s">
        <v>4015</v>
      </c>
      <c r="AI1037" s="249" t="s">
        <v>4015</v>
      </c>
      <c r="AJ1037" s="248" t="s">
        <v>4015</v>
      </c>
      <c r="AK1037" s="257" t="s">
        <v>4015</v>
      </c>
      <c r="AL1037" s="255" t="s">
        <v>4015</v>
      </c>
      <c r="AM1037" s="249" t="s">
        <v>4015</v>
      </c>
      <c r="AN1037" s="249" t="s">
        <v>4015</v>
      </c>
      <c r="AO1037" s="249" t="s">
        <v>4015</v>
      </c>
      <c r="AP1037" s="249" t="s">
        <v>4015</v>
      </c>
      <c r="AQ1037" s="250" t="s">
        <v>4015</v>
      </c>
      <c r="AR1037" s="247" t="s">
        <v>4015</v>
      </c>
      <c r="AS1037" s="247" t="s">
        <v>4015</v>
      </c>
      <c r="AT1037" s="247" t="s">
        <v>4015</v>
      </c>
      <c r="AU1037" s="247" t="s">
        <v>4015</v>
      </c>
      <c r="AV1037" s="247" t="s">
        <v>4015</v>
      </c>
      <c r="AW1037" s="247" t="s">
        <v>4015</v>
      </c>
      <c r="AX1037" s="247" t="s">
        <v>4015</v>
      </c>
      <c r="AY1037" s="247" t="s">
        <v>4015</v>
      </c>
      <c r="AZ1037" s="251" t="s">
        <v>4015</v>
      </c>
      <c r="BA1037" s="246" t="s">
        <v>4015</v>
      </c>
      <c r="BB1037" s="247" t="s">
        <v>4015</v>
      </c>
      <c r="BC1037" s="245" t="s">
        <v>4015</v>
      </c>
    </row>
    <row r="1038" spans="1:55" ht="57.6" hidden="1">
      <c r="A1038" s="52" t="str">
        <f t="shared" ca="1" si="73"/>
        <v>Ok</v>
      </c>
      <c r="B1038" s="53" t="str">
        <f t="shared" si="74"/>
        <v>Ok</v>
      </c>
      <c r="C1038" s="53" t="str">
        <f t="shared" ca="1" si="75"/>
        <v>Ok</v>
      </c>
      <c r="D1038" s="54">
        <f t="shared" si="76"/>
        <v>44984</v>
      </c>
      <c r="E1038" s="253" t="s">
        <v>4015</v>
      </c>
      <c r="F1038" s="258">
        <v>2675</v>
      </c>
      <c r="G1038" s="241" t="s">
        <v>5277</v>
      </c>
      <c r="H1038" s="266" t="s">
        <v>57</v>
      </c>
      <c r="I1038" s="242" t="s">
        <v>1734</v>
      </c>
      <c r="J1038" s="242" t="s">
        <v>260</v>
      </c>
      <c r="K1038" s="67" t="s">
        <v>105</v>
      </c>
      <c r="L1038" s="282" t="s">
        <v>5301</v>
      </c>
      <c r="M1038" s="281" t="s">
        <v>4015</v>
      </c>
      <c r="N1038" s="239" t="s">
        <v>124</v>
      </c>
      <c r="O1038" s="243" t="s">
        <v>5249</v>
      </c>
      <c r="P1038" s="55" t="s">
        <v>245</v>
      </c>
      <c r="Q1038" s="243" t="s">
        <v>5248</v>
      </c>
      <c r="R1038" s="90" t="s">
        <v>4912</v>
      </c>
      <c r="S1038" s="274">
        <v>44977</v>
      </c>
      <c r="T1038" s="56">
        <v>44984</v>
      </c>
      <c r="U1038" s="175" t="s">
        <v>66</v>
      </c>
      <c r="V1038" s="197" t="s">
        <v>218</v>
      </c>
      <c r="W1038" s="181"/>
      <c r="X1038" s="147" t="s">
        <v>143</v>
      </c>
      <c r="Y1038" s="258"/>
      <c r="Z1038" s="258"/>
      <c r="AA1038" s="289" t="s">
        <v>5307</v>
      </c>
      <c r="AB1038" s="6">
        <v>44977</v>
      </c>
      <c r="AC1038" s="6">
        <v>44984</v>
      </c>
      <c r="AD1038" s="67" t="s">
        <v>70</v>
      </c>
      <c r="AE1038" s="256" t="s">
        <v>4015</v>
      </c>
      <c r="AF1038" s="249" t="s">
        <v>4015</v>
      </c>
      <c r="AG1038" s="249" t="s">
        <v>4015</v>
      </c>
      <c r="AH1038" s="249" t="s">
        <v>4015</v>
      </c>
      <c r="AI1038" s="249" t="s">
        <v>4015</v>
      </c>
      <c r="AJ1038" s="248" t="s">
        <v>4015</v>
      </c>
      <c r="AK1038" s="257" t="s">
        <v>4015</v>
      </c>
      <c r="AL1038" s="255" t="s">
        <v>4015</v>
      </c>
      <c r="AM1038" s="249" t="s">
        <v>4015</v>
      </c>
      <c r="AN1038" s="249" t="s">
        <v>4015</v>
      </c>
      <c r="AO1038" s="249" t="s">
        <v>4015</v>
      </c>
      <c r="AP1038" s="249" t="s">
        <v>4015</v>
      </c>
      <c r="AQ1038" s="250" t="s">
        <v>4015</v>
      </c>
      <c r="AR1038" s="247" t="s">
        <v>4015</v>
      </c>
      <c r="AS1038" s="247" t="s">
        <v>4015</v>
      </c>
      <c r="AT1038" s="247" t="s">
        <v>4015</v>
      </c>
      <c r="AU1038" s="247" t="s">
        <v>4015</v>
      </c>
      <c r="AV1038" s="247" t="s">
        <v>4015</v>
      </c>
      <c r="AW1038" s="247" t="s">
        <v>4015</v>
      </c>
      <c r="AX1038" s="247" t="s">
        <v>4015</v>
      </c>
      <c r="AY1038" s="247" t="s">
        <v>4015</v>
      </c>
      <c r="AZ1038" s="251" t="s">
        <v>4015</v>
      </c>
      <c r="BA1038" s="246" t="s">
        <v>4015</v>
      </c>
      <c r="BB1038" s="247" t="s">
        <v>4015</v>
      </c>
      <c r="BC1038" s="245" t="s">
        <v>4015</v>
      </c>
    </row>
    <row r="1039" spans="1:55" ht="57.6" hidden="1">
      <c r="A1039" s="52" t="str">
        <f t="shared" ca="1" si="73"/>
        <v>Ok</v>
      </c>
      <c r="B1039" s="53" t="str">
        <f t="shared" si="74"/>
        <v>Ok</v>
      </c>
      <c r="C1039" s="53" t="str">
        <f t="shared" ca="1" si="75"/>
        <v>Ok</v>
      </c>
      <c r="D1039" s="54">
        <f t="shared" si="76"/>
        <v>44984</v>
      </c>
      <c r="E1039" s="253" t="s">
        <v>4015</v>
      </c>
      <c r="F1039" s="258">
        <v>2676</v>
      </c>
      <c r="G1039" s="241" t="s">
        <v>4415</v>
      </c>
      <c r="H1039" s="266" t="s">
        <v>57</v>
      </c>
      <c r="I1039" s="242" t="s">
        <v>334</v>
      </c>
      <c r="J1039" s="242" t="s">
        <v>260</v>
      </c>
      <c r="K1039" s="67" t="s">
        <v>105</v>
      </c>
      <c r="L1039" s="282" t="s">
        <v>5302</v>
      </c>
      <c r="M1039" s="281" t="s">
        <v>4015</v>
      </c>
      <c r="N1039" s="239" t="s">
        <v>124</v>
      </c>
      <c r="O1039" s="243" t="s">
        <v>5249</v>
      </c>
      <c r="P1039" s="55" t="s">
        <v>245</v>
      </c>
      <c r="Q1039" s="243" t="s">
        <v>5248</v>
      </c>
      <c r="R1039" s="90" t="s">
        <v>4912</v>
      </c>
      <c r="S1039" s="274">
        <v>44977</v>
      </c>
      <c r="T1039" s="56">
        <v>44984</v>
      </c>
      <c r="U1039" s="175" t="s">
        <v>66</v>
      </c>
      <c r="V1039" s="197" t="s">
        <v>218</v>
      </c>
      <c r="W1039" s="181"/>
      <c r="X1039" s="147" t="s">
        <v>143</v>
      </c>
      <c r="Y1039" s="258"/>
      <c r="Z1039" s="258"/>
      <c r="AA1039" s="289" t="s">
        <v>5306</v>
      </c>
      <c r="AB1039" s="6">
        <v>44977</v>
      </c>
      <c r="AC1039" s="6">
        <v>44984</v>
      </c>
      <c r="AD1039" s="67" t="s">
        <v>70</v>
      </c>
      <c r="AE1039" s="256" t="s">
        <v>4015</v>
      </c>
      <c r="AF1039" s="249" t="s">
        <v>4015</v>
      </c>
      <c r="AG1039" s="249" t="s">
        <v>4015</v>
      </c>
      <c r="AH1039" s="249" t="s">
        <v>4015</v>
      </c>
      <c r="AI1039" s="249" t="s">
        <v>4015</v>
      </c>
      <c r="AJ1039" s="248" t="s">
        <v>4015</v>
      </c>
      <c r="AK1039" s="257" t="s">
        <v>4015</v>
      </c>
      <c r="AL1039" s="255" t="s">
        <v>4015</v>
      </c>
      <c r="AM1039" s="249" t="s">
        <v>4015</v>
      </c>
      <c r="AN1039" s="249" t="s">
        <v>4015</v>
      </c>
      <c r="AO1039" s="249" t="s">
        <v>4015</v>
      </c>
      <c r="AP1039" s="249" t="s">
        <v>4015</v>
      </c>
      <c r="AQ1039" s="250" t="s">
        <v>4015</v>
      </c>
      <c r="AR1039" s="247" t="s">
        <v>4015</v>
      </c>
      <c r="AS1039" s="247" t="s">
        <v>4015</v>
      </c>
      <c r="AT1039" s="247" t="s">
        <v>4015</v>
      </c>
      <c r="AU1039" s="247" t="s">
        <v>4015</v>
      </c>
      <c r="AV1039" s="247" t="s">
        <v>4015</v>
      </c>
      <c r="AW1039" s="247" t="s">
        <v>4015</v>
      </c>
      <c r="AX1039" s="247" t="s">
        <v>4015</v>
      </c>
      <c r="AY1039" s="247" t="s">
        <v>4015</v>
      </c>
      <c r="AZ1039" s="251" t="s">
        <v>4015</v>
      </c>
      <c r="BA1039" s="246" t="s">
        <v>4015</v>
      </c>
      <c r="BB1039" s="247" t="s">
        <v>4015</v>
      </c>
      <c r="BC1039" s="245" t="s">
        <v>4015</v>
      </c>
    </row>
    <row r="1040" spans="1:55" ht="207" hidden="1" customHeight="1">
      <c r="A1040" s="52" t="str">
        <f t="shared" ca="1" si="73"/>
        <v>Ok</v>
      </c>
      <c r="B1040" s="53" t="str">
        <f t="shared" si="74"/>
        <v>Ok</v>
      </c>
      <c r="C1040" s="53" t="str">
        <f t="shared" ca="1" si="75"/>
        <v>Ok</v>
      </c>
      <c r="D1040" s="54">
        <f t="shared" si="76"/>
        <v>43276</v>
      </c>
      <c r="E1040" s="309"/>
      <c r="F1040" s="311">
        <v>320</v>
      </c>
      <c r="G1040" s="314" t="s">
        <v>980</v>
      </c>
      <c r="H1040" s="321" t="s">
        <v>159</v>
      </c>
      <c r="I1040" s="322" t="s">
        <v>981</v>
      </c>
      <c r="J1040" s="328" t="s">
        <v>595</v>
      </c>
      <c r="K1040" s="6" t="s">
        <v>74</v>
      </c>
      <c r="L1040" s="333" t="s">
        <v>982</v>
      </c>
      <c r="M1040" s="339"/>
      <c r="N1040" s="239" t="s">
        <v>124</v>
      </c>
      <c r="O1040" s="345" t="s">
        <v>983</v>
      </c>
      <c r="P1040" s="55" t="s">
        <v>165</v>
      </c>
      <c r="Q1040" s="345" t="s">
        <v>984</v>
      </c>
      <c r="R1040" s="358" t="s">
        <v>985</v>
      </c>
      <c r="S1040" s="368">
        <v>43209</v>
      </c>
      <c r="T1040" s="56">
        <v>43209</v>
      </c>
      <c r="U1040" s="174" t="s">
        <v>66</v>
      </c>
      <c r="V1040" s="178" t="s">
        <v>67</v>
      </c>
      <c r="W1040" s="180"/>
      <c r="X1040" s="146" t="s">
        <v>143</v>
      </c>
      <c r="Y1040" s="374" t="s">
        <v>80</v>
      </c>
      <c r="Z1040" s="374"/>
      <c r="AA1040" s="376"/>
      <c r="AB1040" s="6">
        <v>43214</v>
      </c>
      <c r="AC1040" s="6">
        <v>43276</v>
      </c>
      <c r="AD1040" s="6" t="s">
        <v>70</v>
      </c>
      <c r="AE1040" s="383"/>
      <c r="AF1040" s="353"/>
      <c r="AG1040" s="353"/>
      <c r="AH1040" s="385"/>
      <c r="AI1040" s="353"/>
      <c r="AJ1040" s="388"/>
      <c r="AK1040" s="389"/>
      <c r="AL1040" s="391"/>
      <c r="AM1040" s="386"/>
      <c r="AN1040" s="386"/>
      <c r="AO1040" s="386"/>
      <c r="AP1040" s="386"/>
      <c r="AQ1040" s="395"/>
      <c r="AR1040" s="380"/>
      <c r="AS1040" s="380"/>
      <c r="AT1040" s="380"/>
      <c r="AU1040" s="380"/>
      <c r="AV1040" s="380"/>
      <c r="AW1040" s="380"/>
      <c r="AX1040" s="380"/>
      <c r="AY1040" s="380"/>
      <c r="AZ1040" s="397"/>
      <c r="BA1040" s="379"/>
      <c r="BB1040" s="380"/>
      <c r="BC1040" s="399"/>
    </row>
    <row r="1041" spans="1:55" ht="43.2" hidden="1">
      <c r="A1041" s="52" t="str">
        <f t="shared" ca="1" si="73"/>
        <v>Ok</v>
      </c>
      <c r="B1041" s="53" t="str">
        <f t="shared" si="74"/>
        <v>Ok</v>
      </c>
      <c r="C1041" s="53" t="str">
        <f t="shared" ca="1" si="75"/>
        <v>Ok</v>
      </c>
      <c r="D1041" s="54">
        <f t="shared" si="76"/>
        <v>44993</v>
      </c>
      <c r="E1041" s="253" t="s">
        <v>4015</v>
      </c>
      <c r="F1041" s="258">
        <v>2680</v>
      </c>
      <c r="G1041" s="241" t="s">
        <v>5317</v>
      </c>
      <c r="H1041" s="266" t="s">
        <v>57</v>
      </c>
      <c r="I1041" s="242" t="s">
        <v>58</v>
      </c>
      <c r="J1041" s="242" t="s">
        <v>59</v>
      </c>
      <c r="K1041" s="67" t="s">
        <v>74</v>
      </c>
      <c r="L1041" s="282" t="s">
        <v>5326</v>
      </c>
      <c r="M1041" s="281" t="s">
        <v>4015</v>
      </c>
      <c r="N1041" s="239" t="s">
        <v>63</v>
      </c>
      <c r="O1041" s="243" t="s">
        <v>5320</v>
      </c>
      <c r="P1041" s="55" t="s">
        <v>88</v>
      </c>
      <c r="Q1041" s="243" t="s">
        <v>5325</v>
      </c>
      <c r="R1041" s="90" t="s">
        <v>5324</v>
      </c>
      <c r="S1041" s="274">
        <v>44980</v>
      </c>
      <c r="T1041" s="56">
        <v>44993</v>
      </c>
      <c r="U1041" s="175" t="s">
        <v>66</v>
      </c>
      <c r="V1041" s="197" t="s">
        <v>218</v>
      </c>
      <c r="W1041" s="181"/>
      <c r="X1041" s="147" t="s">
        <v>1056</v>
      </c>
      <c r="Y1041" s="258"/>
      <c r="Z1041" s="258"/>
      <c r="AA1041" s="289" t="s">
        <v>5327</v>
      </c>
      <c r="AB1041" s="6">
        <v>44980</v>
      </c>
      <c r="AC1041" s="6">
        <v>44993</v>
      </c>
      <c r="AD1041" s="67" t="s">
        <v>70</v>
      </c>
      <c r="AE1041" s="256" t="s">
        <v>4015</v>
      </c>
      <c r="AF1041" s="249" t="s">
        <v>4015</v>
      </c>
      <c r="AG1041" s="249" t="s">
        <v>4015</v>
      </c>
      <c r="AH1041" s="249" t="s">
        <v>4015</v>
      </c>
      <c r="AI1041" s="249" t="s">
        <v>4015</v>
      </c>
      <c r="AJ1041" s="248" t="s">
        <v>4015</v>
      </c>
      <c r="AK1041" s="257" t="s">
        <v>4015</v>
      </c>
      <c r="AL1041" s="255" t="s">
        <v>4015</v>
      </c>
      <c r="AM1041" s="249" t="s">
        <v>4015</v>
      </c>
      <c r="AN1041" s="249" t="s">
        <v>4015</v>
      </c>
      <c r="AO1041" s="249" t="s">
        <v>4015</v>
      </c>
      <c r="AP1041" s="249" t="s">
        <v>4015</v>
      </c>
      <c r="AQ1041" s="250" t="s">
        <v>4015</v>
      </c>
      <c r="AR1041" s="247" t="s">
        <v>4015</v>
      </c>
      <c r="AS1041" s="247" t="s">
        <v>4015</v>
      </c>
      <c r="AT1041" s="247" t="s">
        <v>4015</v>
      </c>
      <c r="AU1041" s="247" t="s">
        <v>4015</v>
      </c>
      <c r="AV1041" s="247" t="s">
        <v>4015</v>
      </c>
      <c r="AW1041" s="247" t="s">
        <v>4015</v>
      </c>
      <c r="AX1041" s="247" t="s">
        <v>4015</v>
      </c>
      <c r="AY1041" s="247" t="s">
        <v>4015</v>
      </c>
      <c r="AZ1041" s="251" t="s">
        <v>4015</v>
      </c>
      <c r="BA1041" s="246" t="s">
        <v>4015</v>
      </c>
      <c r="BB1041" s="247" t="s">
        <v>4015</v>
      </c>
      <c r="BC1041" s="245" t="s">
        <v>4015</v>
      </c>
    </row>
    <row r="1042" spans="1:55" ht="86.4" hidden="1">
      <c r="A1042" s="52" t="str">
        <f t="shared" ca="1" si="73"/>
        <v>Ok</v>
      </c>
      <c r="B1042" s="53" t="str">
        <f t="shared" si="74"/>
        <v>Ok</v>
      </c>
      <c r="C1042" s="53" t="str">
        <f t="shared" ca="1" si="75"/>
        <v>Ok</v>
      </c>
      <c r="D1042" s="54">
        <f t="shared" si="76"/>
        <v>44993</v>
      </c>
      <c r="E1042" s="253" t="s">
        <v>4015</v>
      </c>
      <c r="F1042" s="258">
        <v>2686</v>
      </c>
      <c r="G1042" s="241" t="s">
        <v>5318</v>
      </c>
      <c r="H1042" s="266" t="s">
        <v>57</v>
      </c>
      <c r="I1042" s="242" t="s">
        <v>58</v>
      </c>
      <c r="J1042" s="242" t="s">
        <v>59</v>
      </c>
      <c r="K1042" s="67" t="s">
        <v>162</v>
      </c>
      <c r="L1042" s="282" t="s">
        <v>5330</v>
      </c>
      <c r="M1042" s="281" t="s">
        <v>4015</v>
      </c>
      <c r="N1042" s="239" t="s">
        <v>63</v>
      </c>
      <c r="O1042" s="243" t="s">
        <v>284</v>
      </c>
      <c r="P1042" s="55" t="s">
        <v>65</v>
      </c>
      <c r="Q1042" s="243" t="s">
        <v>5329</v>
      </c>
      <c r="R1042" s="90" t="s">
        <v>5328</v>
      </c>
      <c r="S1042" s="274">
        <v>44985</v>
      </c>
      <c r="T1042" s="56">
        <v>44993</v>
      </c>
      <c r="U1042" s="175" t="s">
        <v>66</v>
      </c>
      <c r="V1042" s="197" t="s">
        <v>218</v>
      </c>
      <c r="W1042" s="181"/>
      <c r="X1042" s="147" t="s">
        <v>1056</v>
      </c>
      <c r="Y1042" s="258"/>
      <c r="Z1042" s="258"/>
      <c r="AA1042" s="289" t="s">
        <v>5331</v>
      </c>
      <c r="AB1042" s="6">
        <v>44985</v>
      </c>
      <c r="AC1042" s="6">
        <v>44993</v>
      </c>
      <c r="AD1042" s="67" t="s">
        <v>70</v>
      </c>
      <c r="AE1042" s="256" t="s">
        <v>4015</v>
      </c>
      <c r="AF1042" s="249" t="s">
        <v>4015</v>
      </c>
      <c r="AG1042" s="249" t="s">
        <v>4015</v>
      </c>
      <c r="AH1042" s="249" t="s">
        <v>4015</v>
      </c>
      <c r="AI1042" s="249" t="s">
        <v>4015</v>
      </c>
      <c r="AJ1042" s="248" t="s">
        <v>4015</v>
      </c>
      <c r="AK1042" s="257" t="s">
        <v>4015</v>
      </c>
      <c r="AL1042" s="255" t="s">
        <v>4015</v>
      </c>
      <c r="AM1042" s="249" t="s">
        <v>4015</v>
      </c>
      <c r="AN1042" s="249" t="s">
        <v>4015</v>
      </c>
      <c r="AO1042" s="249" t="s">
        <v>4015</v>
      </c>
      <c r="AP1042" s="249" t="s">
        <v>4015</v>
      </c>
      <c r="AQ1042" s="250" t="s">
        <v>4015</v>
      </c>
      <c r="AR1042" s="247" t="s">
        <v>4015</v>
      </c>
      <c r="AS1042" s="247" t="s">
        <v>4015</v>
      </c>
      <c r="AT1042" s="247" t="s">
        <v>4015</v>
      </c>
      <c r="AU1042" s="247" t="s">
        <v>4015</v>
      </c>
      <c r="AV1042" s="247" t="s">
        <v>4015</v>
      </c>
      <c r="AW1042" s="247" t="s">
        <v>4015</v>
      </c>
      <c r="AX1042" s="247" t="s">
        <v>4015</v>
      </c>
      <c r="AY1042" s="247" t="s">
        <v>4015</v>
      </c>
      <c r="AZ1042" s="251" t="s">
        <v>4015</v>
      </c>
      <c r="BA1042" s="246" t="s">
        <v>4015</v>
      </c>
      <c r="BB1042" s="247" t="s">
        <v>4015</v>
      </c>
      <c r="BC1042" s="245" t="s">
        <v>4015</v>
      </c>
    </row>
    <row r="1043" spans="1:55" ht="120.75" hidden="1" customHeight="1">
      <c r="A1043" s="52" t="str">
        <f t="shared" ca="1" si="73"/>
        <v>Ok</v>
      </c>
      <c r="B1043" s="53" t="str">
        <f t="shared" si="74"/>
        <v>Ok</v>
      </c>
      <c r="C1043" s="53" t="str">
        <f t="shared" ca="1" si="75"/>
        <v>Ok</v>
      </c>
      <c r="D1043" s="54">
        <f t="shared" si="76"/>
        <v>45000</v>
      </c>
      <c r="E1043" s="253" t="s">
        <v>4015</v>
      </c>
      <c r="F1043" s="258">
        <v>2690</v>
      </c>
      <c r="G1043" s="241" t="s">
        <v>5335</v>
      </c>
      <c r="H1043" s="266" t="s">
        <v>57</v>
      </c>
      <c r="I1043" s="242" t="s">
        <v>137</v>
      </c>
      <c r="J1043" s="242" t="s">
        <v>137</v>
      </c>
      <c r="K1043" s="67" t="s">
        <v>74</v>
      </c>
      <c r="L1043" s="282" t="s">
        <v>5347</v>
      </c>
      <c r="M1043" s="281" t="s">
        <v>4015</v>
      </c>
      <c r="N1043" s="239" t="s">
        <v>63</v>
      </c>
      <c r="O1043" s="243" t="s">
        <v>5343</v>
      </c>
      <c r="P1043" s="55" t="s">
        <v>88</v>
      </c>
      <c r="Q1043" s="243" t="s">
        <v>5346</v>
      </c>
      <c r="R1043" s="90" t="s">
        <v>5345</v>
      </c>
      <c r="S1043" s="274">
        <v>44987</v>
      </c>
      <c r="T1043" s="56">
        <v>45000</v>
      </c>
      <c r="U1043" s="175" t="s">
        <v>66</v>
      </c>
      <c r="V1043" s="197" t="s">
        <v>218</v>
      </c>
      <c r="W1043" s="181"/>
      <c r="X1043" s="147" t="s">
        <v>168</v>
      </c>
      <c r="Y1043" s="258"/>
      <c r="Z1043" s="258"/>
      <c r="AA1043" s="289" t="s">
        <v>5360</v>
      </c>
      <c r="AB1043" s="6">
        <v>44987</v>
      </c>
      <c r="AC1043" s="6">
        <v>45000</v>
      </c>
      <c r="AD1043" s="67" t="s">
        <v>70</v>
      </c>
      <c r="AE1043" s="256" t="s">
        <v>4015</v>
      </c>
      <c r="AF1043" s="249" t="s">
        <v>4015</v>
      </c>
      <c r="AG1043" s="249" t="s">
        <v>4015</v>
      </c>
      <c r="AH1043" s="249" t="s">
        <v>4015</v>
      </c>
      <c r="AI1043" s="249" t="s">
        <v>4015</v>
      </c>
      <c r="AJ1043" s="248" t="s">
        <v>4015</v>
      </c>
      <c r="AK1043" s="257" t="s">
        <v>4015</v>
      </c>
      <c r="AL1043" s="255" t="s">
        <v>4015</v>
      </c>
      <c r="AM1043" s="249" t="s">
        <v>4015</v>
      </c>
      <c r="AN1043" s="249" t="s">
        <v>4015</v>
      </c>
      <c r="AO1043" s="249" t="s">
        <v>4015</v>
      </c>
      <c r="AP1043" s="249" t="s">
        <v>4015</v>
      </c>
      <c r="AQ1043" s="250" t="s">
        <v>4015</v>
      </c>
      <c r="AR1043" s="247" t="s">
        <v>4015</v>
      </c>
      <c r="AS1043" s="247" t="s">
        <v>4015</v>
      </c>
      <c r="AT1043" s="247" t="s">
        <v>4015</v>
      </c>
      <c r="AU1043" s="247" t="s">
        <v>4015</v>
      </c>
      <c r="AV1043" s="247" t="s">
        <v>4015</v>
      </c>
      <c r="AW1043" s="247" t="s">
        <v>4015</v>
      </c>
      <c r="AX1043" s="247" t="s">
        <v>4015</v>
      </c>
      <c r="AY1043" s="247" t="s">
        <v>4015</v>
      </c>
      <c r="AZ1043" s="251" t="s">
        <v>4015</v>
      </c>
      <c r="BA1043" s="246" t="s">
        <v>4015</v>
      </c>
      <c r="BB1043" s="247" t="s">
        <v>4015</v>
      </c>
      <c r="BC1043" s="245" t="s">
        <v>4015</v>
      </c>
    </row>
    <row r="1044" spans="1:55" ht="134.25" hidden="1" customHeight="1">
      <c r="A1044" s="52" t="str">
        <f t="shared" ca="1" si="73"/>
        <v>Ok</v>
      </c>
      <c r="B1044" s="53" t="str">
        <f t="shared" si="74"/>
        <v>Ok</v>
      </c>
      <c r="C1044" s="53" t="str">
        <f t="shared" ca="1" si="75"/>
        <v>Ok</v>
      </c>
      <c r="D1044" s="54">
        <f t="shared" si="76"/>
        <v>45008</v>
      </c>
      <c r="E1044" s="253" t="s">
        <v>4015</v>
      </c>
      <c r="F1044" s="258">
        <v>2691</v>
      </c>
      <c r="G1044" s="241" t="s">
        <v>5336</v>
      </c>
      <c r="H1044" s="266" t="s">
        <v>57</v>
      </c>
      <c r="I1044" s="242" t="s">
        <v>58</v>
      </c>
      <c r="J1044" s="242" t="s">
        <v>59</v>
      </c>
      <c r="K1044" s="67" t="s">
        <v>74</v>
      </c>
      <c r="L1044" s="282" t="s">
        <v>5349</v>
      </c>
      <c r="M1044" s="281" t="s">
        <v>4015</v>
      </c>
      <c r="N1044" s="239" t="s">
        <v>124</v>
      </c>
      <c r="O1044" s="243" t="s">
        <v>5340</v>
      </c>
      <c r="P1044" s="55" t="s">
        <v>245</v>
      </c>
      <c r="Q1044" s="243" t="s">
        <v>5340</v>
      </c>
      <c r="R1044" s="90" t="s">
        <v>5348</v>
      </c>
      <c r="S1044" s="274">
        <v>44987</v>
      </c>
      <c r="T1044" s="56">
        <v>45008</v>
      </c>
      <c r="U1044" s="174" t="s">
        <v>66</v>
      </c>
      <c r="V1044" s="197" t="s">
        <v>218</v>
      </c>
      <c r="W1044" s="181"/>
      <c r="X1044" s="147" t="s">
        <v>168</v>
      </c>
      <c r="Y1044" s="258"/>
      <c r="Z1044" s="258"/>
      <c r="AA1044" s="289" t="s">
        <v>5390</v>
      </c>
      <c r="AB1044" s="6">
        <v>44987</v>
      </c>
      <c r="AC1044" s="6">
        <v>45008</v>
      </c>
      <c r="AD1044" s="67" t="s">
        <v>70</v>
      </c>
      <c r="AE1044" s="256" t="s">
        <v>4015</v>
      </c>
      <c r="AF1044" s="249" t="s">
        <v>4015</v>
      </c>
      <c r="AG1044" s="249" t="s">
        <v>4015</v>
      </c>
      <c r="AH1044" s="249" t="s">
        <v>4015</v>
      </c>
      <c r="AI1044" s="249" t="s">
        <v>4015</v>
      </c>
      <c r="AJ1044" s="248" t="s">
        <v>4015</v>
      </c>
      <c r="AK1044" s="257" t="s">
        <v>4015</v>
      </c>
      <c r="AL1044" s="255" t="s">
        <v>4015</v>
      </c>
      <c r="AM1044" s="249" t="s">
        <v>4015</v>
      </c>
      <c r="AN1044" s="249" t="s">
        <v>4015</v>
      </c>
      <c r="AO1044" s="249" t="s">
        <v>4015</v>
      </c>
      <c r="AP1044" s="249" t="s">
        <v>4015</v>
      </c>
      <c r="AQ1044" s="250" t="s">
        <v>4015</v>
      </c>
      <c r="AR1044" s="247" t="s">
        <v>4015</v>
      </c>
      <c r="AS1044" s="247" t="s">
        <v>4015</v>
      </c>
      <c r="AT1044" s="247" t="s">
        <v>4015</v>
      </c>
      <c r="AU1044" s="247" t="s">
        <v>4015</v>
      </c>
      <c r="AV1044" s="247" t="s">
        <v>4015</v>
      </c>
      <c r="AW1044" s="247" t="s">
        <v>4015</v>
      </c>
      <c r="AX1044" s="247" t="s">
        <v>4015</v>
      </c>
      <c r="AY1044" s="247" t="s">
        <v>4015</v>
      </c>
      <c r="AZ1044" s="251" t="s">
        <v>4015</v>
      </c>
      <c r="BA1044" s="246" t="s">
        <v>4015</v>
      </c>
      <c r="BB1044" s="247" t="s">
        <v>4015</v>
      </c>
      <c r="BC1044" s="245" t="s">
        <v>4015</v>
      </c>
    </row>
    <row r="1045" spans="1:55" ht="108.75" hidden="1" customHeight="1">
      <c r="A1045" s="52" t="str">
        <f t="shared" ca="1" si="73"/>
        <v>Ok</v>
      </c>
      <c r="B1045" s="53" t="str">
        <f t="shared" si="74"/>
        <v>Ok</v>
      </c>
      <c r="C1045" s="53" t="str">
        <f t="shared" ca="1" si="75"/>
        <v>Ok</v>
      </c>
      <c r="D1045" s="54">
        <f t="shared" si="76"/>
        <v>45000</v>
      </c>
      <c r="E1045" s="253" t="s">
        <v>4015</v>
      </c>
      <c r="F1045" s="258">
        <v>2693</v>
      </c>
      <c r="G1045" s="241" t="s">
        <v>5337</v>
      </c>
      <c r="H1045" s="266" t="s">
        <v>57</v>
      </c>
      <c r="I1045" s="242" t="s">
        <v>785</v>
      </c>
      <c r="J1045" s="242" t="s">
        <v>308</v>
      </c>
      <c r="K1045" s="67" t="s">
        <v>74</v>
      </c>
      <c r="L1045" s="282" t="s">
        <v>5351</v>
      </c>
      <c r="M1045" s="281" t="s">
        <v>4015</v>
      </c>
      <c r="N1045" s="239" t="s">
        <v>124</v>
      </c>
      <c r="O1045" s="243" t="s">
        <v>97</v>
      </c>
      <c r="P1045" s="55" t="s">
        <v>97</v>
      </c>
      <c r="Q1045" s="243" t="s">
        <v>5341</v>
      </c>
      <c r="R1045" s="90" t="s">
        <v>5350</v>
      </c>
      <c r="S1045" s="274">
        <v>44990</v>
      </c>
      <c r="T1045" s="56">
        <v>45000</v>
      </c>
      <c r="U1045" s="175" t="s">
        <v>66</v>
      </c>
      <c r="V1045" s="197" t="s">
        <v>218</v>
      </c>
      <c r="W1045" s="181"/>
      <c r="X1045" s="147" t="s">
        <v>143</v>
      </c>
      <c r="Y1045" s="258"/>
      <c r="Z1045" s="258"/>
      <c r="AA1045" s="289" t="s">
        <v>5359</v>
      </c>
      <c r="AB1045" s="6">
        <v>44990</v>
      </c>
      <c r="AC1045" s="6">
        <v>45000</v>
      </c>
      <c r="AD1045" s="67" t="s">
        <v>70</v>
      </c>
      <c r="AE1045" s="256" t="s">
        <v>4015</v>
      </c>
      <c r="AF1045" s="249" t="s">
        <v>4015</v>
      </c>
      <c r="AG1045" s="249" t="s">
        <v>4015</v>
      </c>
      <c r="AH1045" s="249" t="s">
        <v>4015</v>
      </c>
      <c r="AI1045" s="249" t="s">
        <v>4015</v>
      </c>
      <c r="AJ1045" s="248" t="s">
        <v>4015</v>
      </c>
      <c r="AK1045" s="257" t="s">
        <v>4015</v>
      </c>
      <c r="AL1045" s="255" t="s">
        <v>4015</v>
      </c>
      <c r="AM1045" s="249" t="s">
        <v>4015</v>
      </c>
      <c r="AN1045" s="249" t="s">
        <v>4015</v>
      </c>
      <c r="AO1045" s="249" t="s">
        <v>4015</v>
      </c>
      <c r="AP1045" s="249" t="s">
        <v>4015</v>
      </c>
      <c r="AQ1045" s="250" t="s">
        <v>4015</v>
      </c>
      <c r="AR1045" s="247" t="s">
        <v>4015</v>
      </c>
      <c r="AS1045" s="247" t="s">
        <v>4015</v>
      </c>
      <c r="AT1045" s="247" t="s">
        <v>4015</v>
      </c>
      <c r="AU1045" s="247" t="s">
        <v>4015</v>
      </c>
      <c r="AV1045" s="247" t="s">
        <v>4015</v>
      </c>
      <c r="AW1045" s="247" t="s">
        <v>4015</v>
      </c>
      <c r="AX1045" s="247" t="s">
        <v>4015</v>
      </c>
      <c r="AY1045" s="247" t="s">
        <v>4015</v>
      </c>
      <c r="AZ1045" s="251" t="s">
        <v>4015</v>
      </c>
      <c r="BA1045" s="246" t="s">
        <v>4015</v>
      </c>
      <c r="BB1045" s="247" t="s">
        <v>4015</v>
      </c>
      <c r="BC1045" s="245" t="s">
        <v>4015</v>
      </c>
    </row>
    <row r="1046" spans="1:55" ht="162.75" hidden="1" customHeight="1">
      <c r="A1046" s="52" t="str">
        <f t="shared" ca="1" si="73"/>
        <v>Ok</v>
      </c>
      <c r="B1046" s="53" t="str">
        <f t="shared" si="74"/>
        <v>Ok</v>
      </c>
      <c r="C1046" s="53" t="str">
        <f t="shared" ca="1" si="75"/>
        <v>Ok</v>
      </c>
      <c r="D1046" s="54">
        <f t="shared" si="76"/>
        <v>45000</v>
      </c>
      <c r="E1046" s="253" t="s">
        <v>4015</v>
      </c>
      <c r="F1046" s="258">
        <v>2694</v>
      </c>
      <c r="G1046" s="241" t="s">
        <v>5338</v>
      </c>
      <c r="H1046" s="266" t="s">
        <v>57</v>
      </c>
      <c r="I1046" s="242" t="s">
        <v>83</v>
      </c>
      <c r="J1046" s="242" t="s">
        <v>84</v>
      </c>
      <c r="K1046" s="67" t="s">
        <v>74</v>
      </c>
      <c r="L1046" s="282" t="s">
        <v>5354</v>
      </c>
      <c r="M1046" s="281" t="s">
        <v>4015</v>
      </c>
      <c r="N1046" s="239" t="s">
        <v>124</v>
      </c>
      <c r="O1046" s="243" t="s">
        <v>5344</v>
      </c>
      <c r="P1046" s="55" t="s">
        <v>88</v>
      </c>
      <c r="Q1046" s="243" t="s">
        <v>5353</v>
      </c>
      <c r="R1046" s="90" t="s">
        <v>5352</v>
      </c>
      <c r="S1046" s="274">
        <v>44991</v>
      </c>
      <c r="T1046" s="56">
        <v>45000</v>
      </c>
      <c r="U1046" s="175" t="s">
        <v>66</v>
      </c>
      <c r="V1046" s="197" t="s">
        <v>218</v>
      </c>
      <c r="W1046" s="181"/>
      <c r="X1046" s="147" t="s">
        <v>143</v>
      </c>
      <c r="Y1046" s="258"/>
      <c r="Z1046" s="258"/>
      <c r="AA1046" s="289" t="s">
        <v>5361</v>
      </c>
      <c r="AB1046" s="6">
        <v>44991</v>
      </c>
      <c r="AC1046" s="6">
        <v>45000</v>
      </c>
      <c r="AD1046" s="67" t="s">
        <v>70</v>
      </c>
      <c r="AE1046" s="256" t="s">
        <v>4015</v>
      </c>
      <c r="AF1046" s="249" t="s">
        <v>4015</v>
      </c>
      <c r="AG1046" s="249" t="s">
        <v>4015</v>
      </c>
      <c r="AH1046" s="249" t="s">
        <v>4015</v>
      </c>
      <c r="AI1046" s="249" t="s">
        <v>4015</v>
      </c>
      <c r="AJ1046" s="248" t="s">
        <v>4015</v>
      </c>
      <c r="AK1046" s="257" t="s">
        <v>4015</v>
      </c>
      <c r="AL1046" s="255" t="s">
        <v>4015</v>
      </c>
      <c r="AM1046" s="249" t="s">
        <v>4015</v>
      </c>
      <c r="AN1046" s="249" t="s">
        <v>4015</v>
      </c>
      <c r="AO1046" s="249" t="s">
        <v>4015</v>
      </c>
      <c r="AP1046" s="249" t="s">
        <v>4015</v>
      </c>
      <c r="AQ1046" s="250" t="s">
        <v>4015</v>
      </c>
      <c r="AR1046" s="247" t="s">
        <v>4015</v>
      </c>
      <c r="AS1046" s="247" t="s">
        <v>4015</v>
      </c>
      <c r="AT1046" s="247" t="s">
        <v>4015</v>
      </c>
      <c r="AU1046" s="247" t="s">
        <v>4015</v>
      </c>
      <c r="AV1046" s="247" t="s">
        <v>4015</v>
      </c>
      <c r="AW1046" s="247" t="s">
        <v>4015</v>
      </c>
      <c r="AX1046" s="247" t="s">
        <v>4015</v>
      </c>
      <c r="AY1046" s="247" t="s">
        <v>4015</v>
      </c>
      <c r="AZ1046" s="251" t="s">
        <v>4015</v>
      </c>
      <c r="BA1046" s="246" t="s">
        <v>4015</v>
      </c>
      <c r="BB1046" s="247" t="s">
        <v>4015</v>
      </c>
      <c r="BC1046" s="245" t="s">
        <v>4015</v>
      </c>
    </row>
    <row r="1047" spans="1:55" ht="86.4" hidden="1">
      <c r="A1047" s="52" t="str">
        <f t="shared" ca="1" si="73"/>
        <v>Ok</v>
      </c>
      <c r="B1047" s="53" t="str">
        <f t="shared" si="74"/>
        <v>Ok</v>
      </c>
      <c r="C1047" s="53" t="str">
        <f t="shared" ca="1" si="75"/>
        <v>Ok</v>
      </c>
      <c r="D1047" s="54">
        <f t="shared" si="76"/>
        <v>45000</v>
      </c>
      <c r="E1047" s="253" t="s">
        <v>4015</v>
      </c>
      <c r="F1047" s="258">
        <v>2697</v>
      </c>
      <c r="G1047" s="241" t="s">
        <v>5339</v>
      </c>
      <c r="H1047" s="266" t="s">
        <v>57</v>
      </c>
      <c r="I1047" s="242" t="s">
        <v>1358</v>
      </c>
      <c r="J1047" s="201" t="s">
        <v>290</v>
      </c>
      <c r="K1047" s="67" t="s">
        <v>105</v>
      </c>
      <c r="L1047" s="282" t="s">
        <v>5356</v>
      </c>
      <c r="M1047" s="281" t="s">
        <v>4015</v>
      </c>
      <c r="N1047" s="239" t="s">
        <v>124</v>
      </c>
      <c r="O1047" s="243" t="s">
        <v>97</v>
      </c>
      <c r="P1047" s="55" t="s">
        <v>97</v>
      </c>
      <c r="Q1047" s="243" t="s">
        <v>5342</v>
      </c>
      <c r="R1047" s="90" t="s">
        <v>5355</v>
      </c>
      <c r="S1047" s="274">
        <v>44992</v>
      </c>
      <c r="T1047" s="56">
        <v>45000</v>
      </c>
      <c r="U1047" s="175" t="s">
        <v>66</v>
      </c>
      <c r="V1047" s="197" t="s">
        <v>218</v>
      </c>
      <c r="W1047" s="181"/>
      <c r="X1047" s="147" t="s">
        <v>1056</v>
      </c>
      <c r="Y1047" s="258"/>
      <c r="Z1047" s="258"/>
      <c r="AA1047" s="289" t="s">
        <v>5362</v>
      </c>
      <c r="AB1047" s="6">
        <v>44992</v>
      </c>
      <c r="AC1047" s="6">
        <v>45000</v>
      </c>
      <c r="AD1047" s="67" t="s">
        <v>70</v>
      </c>
      <c r="AE1047" s="256" t="s">
        <v>4015</v>
      </c>
      <c r="AF1047" s="249" t="s">
        <v>4015</v>
      </c>
      <c r="AG1047" s="249" t="s">
        <v>4015</v>
      </c>
      <c r="AH1047" s="249" t="s">
        <v>4015</v>
      </c>
      <c r="AI1047" s="249" t="s">
        <v>4015</v>
      </c>
      <c r="AJ1047" s="248" t="s">
        <v>4015</v>
      </c>
      <c r="AK1047" s="257" t="s">
        <v>4015</v>
      </c>
      <c r="AL1047" s="255" t="s">
        <v>4015</v>
      </c>
      <c r="AM1047" s="249" t="s">
        <v>4015</v>
      </c>
      <c r="AN1047" s="249" t="s">
        <v>4015</v>
      </c>
      <c r="AO1047" s="249" t="s">
        <v>4015</v>
      </c>
      <c r="AP1047" s="249" t="s">
        <v>4015</v>
      </c>
      <c r="AQ1047" s="250" t="s">
        <v>4015</v>
      </c>
      <c r="AR1047" s="247" t="s">
        <v>4015</v>
      </c>
      <c r="AS1047" s="247" t="s">
        <v>4015</v>
      </c>
      <c r="AT1047" s="247" t="s">
        <v>4015</v>
      </c>
      <c r="AU1047" s="247" t="s">
        <v>4015</v>
      </c>
      <c r="AV1047" s="247" t="s">
        <v>4015</v>
      </c>
      <c r="AW1047" s="247" t="s">
        <v>4015</v>
      </c>
      <c r="AX1047" s="247" t="s">
        <v>4015</v>
      </c>
      <c r="AY1047" s="247" t="s">
        <v>4015</v>
      </c>
      <c r="AZ1047" s="251" t="s">
        <v>4015</v>
      </c>
      <c r="BA1047" s="246" t="s">
        <v>4015</v>
      </c>
      <c r="BB1047" s="247" t="s">
        <v>4015</v>
      </c>
      <c r="BC1047" s="245" t="s">
        <v>4015</v>
      </c>
    </row>
    <row r="1048" spans="1:55" ht="108.75" hidden="1" customHeight="1">
      <c r="A1048" s="52" t="str">
        <f t="shared" ca="1" si="73"/>
        <v>Ok</v>
      </c>
      <c r="B1048" s="53" t="str">
        <f t="shared" si="74"/>
        <v>Ok</v>
      </c>
      <c r="C1048" s="53" t="str">
        <f t="shared" ca="1" si="75"/>
        <v>Ok</v>
      </c>
      <c r="D1048" s="54">
        <f t="shared" si="76"/>
        <v>45008</v>
      </c>
      <c r="E1048" s="253" t="s">
        <v>4015</v>
      </c>
      <c r="F1048" s="258">
        <v>2698</v>
      </c>
      <c r="G1048" s="241" t="s">
        <v>5365</v>
      </c>
      <c r="H1048" s="266" t="s">
        <v>57</v>
      </c>
      <c r="I1048" s="242" t="s">
        <v>4804</v>
      </c>
      <c r="J1048" s="242" t="s">
        <v>233</v>
      </c>
      <c r="K1048" s="67" t="s">
        <v>105</v>
      </c>
      <c r="L1048" s="282" t="s">
        <v>5383</v>
      </c>
      <c r="M1048" s="281" t="s">
        <v>4015</v>
      </c>
      <c r="N1048" s="239" t="s">
        <v>63</v>
      </c>
      <c r="O1048" s="243" t="s">
        <v>5372</v>
      </c>
      <c r="P1048" s="55" t="s">
        <v>165</v>
      </c>
      <c r="Q1048" s="243" t="s">
        <v>5382</v>
      </c>
      <c r="R1048" s="90" t="s">
        <v>5381</v>
      </c>
      <c r="S1048" s="274">
        <v>44993</v>
      </c>
      <c r="T1048" s="56">
        <v>45008</v>
      </c>
      <c r="U1048" s="174" t="s">
        <v>66</v>
      </c>
      <c r="V1048" s="197" t="s">
        <v>218</v>
      </c>
      <c r="W1048" s="181"/>
      <c r="X1048" s="147" t="s">
        <v>168</v>
      </c>
      <c r="Y1048" s="258"/>
      <c r="Z1048" s="258"/>
      <c r="AA1048" s="289" t="s">
        <v>5385</v>
      </c>
      <c r="AB1048" s="6">
        <v>44993</v>
      </c>
      <c r="AC1048" s="6">
        <v>45008</v>
      </c>
      <c r="AD1048" s="67" t="s">
        <v>70</v>
      </c>
      <c r="AE1048" s="256" t="s">
        <v>4015</v>
      </c>
      <c r="AF1048" s="249" t="s">
        <v>4015</v>
      </c>
      <c r="AG1048" s="249" t="s">
        <v>4015</v>
      </c>
      <c r="AH1048" s="249" t="s">
        <v>4015</v>
      </c>
      <c r="AI1048" s="249" t="s">
        <v>4015</v>
      </c>
      <c r="AJ1048" s="248" t="s">
        <v>4015</v>
      </c>
      <c r="AK1048" s="257" t="s">
        <v>4015</v>
      </c>
      <c r="AL1048" s="255" t="s">
        <v>4015</v>
      </c>
      <c r="AM1048" s="249" t="s">
        <v>4015</v>
      </c>
      <c r="AN1048" s="249" t="s">
        <v>4015</v>
      </c>
      <c r="AO1048" s="249" t="s">
        <v>4015</v>
      </c>
      <c r="AP1048" s="249" t="s">
        <v>4015</v>
      </c>
      <c r="AQ1048" s="250" t="s">
        <v>4015</v>
      </c>
      <c r="AR1048" s="247" t="s">
        <v>4015</v>
      </c>
      <c r="AS1048" s="247" t="s">
        <v>4015</v>
      </c>
      <c r="AT1048" s="247" t="s">
        <v>4015</v>
      </c>
      <c r="AU1048" s="247" t="s">
        <v>4015</v>
      </c>
      <c r="AV1048" s="247" t="s">
        <v>4015</v>
      </c>
      <c r="AW1048" s="247" t="s">
        <v>4015</v>
      </c>
      <c r="AX1048" s="247" t="s">
        <v>4015</v>
      </c>
      <c r="AY1048" s="247" t="s">
        <v>4015</v>
      </c>
      <c r="AZ1048" s="251" t="s">
        <v>4015</v>
      </c>
      <c r="BA1048" s="246" t="s">
        <v>4015</v>
      </c>
      <c r="BB1048" s="247" t="s">
        <v>4015</v>
      </c>
      <c r="BC1048" s="245" t="s">
        <v>4015</v>
      </c>
    </row>
    <row r="1049" spans="1:55" ht="95.25" hidden="1" customHeight="1">
      <c r="A1049" s="52" t="str">
        <f t="shared" ca="1" si="73"/>
        <v>Ok</v>
      </c>
      <c r="B1049" s="53" t="str">
        <f t="shared" si="74"/>
        <v>Ok</v>
      </c>
      <c r="C1049" s="53" t="str">
        <f t="shared" ca="1" si="75"/>
        <v>Ok</v>
      </c>
      <c r="D1049" s="54">
        <f t="shared" si="76"/>
        <v>45008</v>
      </c>
      <c r="E1049" s="253" t="s">
        <v>4015</v>
      </c>
      <c r="F1049" s="258">
        <v>2701</v>
      </c>
      <c r="G1049" s="241" t="s">
        <v>5366</v>
      </c>
      <c r="H1049" s="266" t="s">
        <v>159</v>
      </c>
      <c r="I1049" s="242" t="s">
        <v>5369</v>
      </c>
      <c r="J1049" s="242" t="s">
        <v>4145</v>
      </c>
      <c r="K1049" s="67" t="s">
        <v>105</v>
      </c>
      <c r="L1049" s="282" t="s">
        <v>5375</v>
      </c>
      <c r="M1049" s="281" t="s">
        <v>4015</v>
      </c>
      <c r="N1049" s="239" t="s">
        <v>63</v>
      </c>
      <c r="O1049" s="243" t="s">
        <v>5370</v>
      </c>
      <c r="P1049" s="55" t="s">
        <v>177</v>
      </c>
      <c r="Q1049" s="243" t="s">
        <v>5374</v>
      </c>
      <c r="R1049" s="90" t="s">
        <v>5373</v>
      </c>
      <c r="S1049" s="274">
        <v>44995</v>
      </c>
      <c r="T1049" s="56">
        <v>45008</v>
      </c>
      <c r="U1049" s="174" t="s">
        <v>66</v>
      </c>
      <c r="V1049" s="197" t="s">
        <v>218</v>
      </c>
      <c r="W1049" s="181"/>
      <c r="X1049" s="147" t="s">
        <v>168</v>
      </c>
      <c r="Y1049" s="258"/>
      <c r="Z1049" s="258"/>
      <c r="AA1049" s="289" t="s">
        <v>5391</v>
      </c>
      <c r="AB1049" s="6">
        <v>44995</v>
      </c>
      <c r="AC1049" s="6">
        <v>45008</v>
      </c>
      <c r="AD1049" s="67" t="s">
        <v>70</v>
      </c>
      <c r="AE1049" s="256" t="s">
        <v>4015</v>
      </c>
      <c r="AF1049" s="249" t="s">
        <v>4015</v>
      </c>
      <c r="AG1049" s="249" t="s">
        <v>4015</v>
      </c>
      <c r="AH1049" s="249" t="s">
        <v>4015</v>
      </c>
      <c r="AI1049" s="249" t="s">
        <v>4015</v>
      </c>
      <c r="AJ1049" s="248" t="s">
        <v>4015</v>
      </c>
      <c r="AK1049" s="257" t="s">
        <v>4015</v>
      </c>
      <c r="AL1049" s="255" t="s">
        <v>4015</v>
      </c>
      <c r="AM1049" s="249" t="s">
        <v>4015</v>
      </c>
      <c r="AN1049" s="249" t="s">
        <v>4015</v>
      </c>
      <c r="AO1049" s="249" t="s">
        <v>4015</v>
      </c>
      <c r="AP1049" s="249" t="s">
        <v>4015</v>
      </c>
      <c r="AQ1049" s="250" t="s">
        <v>4015</v>
      </c>
      <c r="AR1049" s="247" t="s">
        <v>4015</v>
      </c>
      <c r="AS1049" s="247" t="s">
        <v>4015</v>
      </c>
      <c r="AT1049" s="247" t="s">
        <v>4015</v>
      </c>
      <c r="AU1049" s="247" t="s">
        <v>4015</v>
      </c>
      <c r="AV1049" s="247" t="s">
        <v>4015</v>
      </c>
      <c r="AW1049" s="247" t="s">
        <v>4015</v>
      </c>
      <c r="AX1049" s="247" t="s">
        <v>4015</v>
      </c>
      <c r="AY1049" s="247" t="s">
        <v>4015</v>
      </c>
      <c r="AZ1049" s="251" t="s">
        <v>4015</v>
      </c>
      <c r="BA1049" s="246" t="s">
        <v>4015</v>
      </c>
      <c r="BB1049" s="247" t="s">
        <v>4015</v>
      </c>
      <c r="BC1049" s="245" t="s">
        <v>4015</v>
      </c>
    </row>
    <row r="1050" spans="1:55" ht="165.75" hidden="1" customHeight="1">
      <c r="A1050" s="52" t="str">
        <f t="shared" ca="1" si="73"/>
        <v>Ok</v>
      </c>
      <c r="B1050" s="53" t="str">
        <f t="shared" si="74"/>
        <v>Ok</v>
      </c>
      <c r="C1050" s="53" t="str">
        <f t="shared" ca="1" si="75"/>
        <v>Ok</v>
      </c>
      <c r="D1050" s="54">
        <f t="shared" si="76"/>
        <v>43276</v>
      </c>
      <c r="E1050" s="309"/>
      <c r="F1050" s="311">
        <v>388</v>
      </c>
      <c r="G1050" s="314" t="s">
        <v>1077</v>
      </c>
      <c r="H1050" s="321" t="s">
        <v>57</v>
      </c>
      <c r="I1050" s="322" t="s">
        <v>58</v>
      </c>
      <c r="J1050" s="328" t="s">
        <v>59</v>
      </c>
      <c r="K1050" s="6" t="s">
        <v>74</v>
      </c>
      <c r="L1050" s="333" t="s">
        <v>1078</v>
      </c>
      <c r="M1050" s="339"/>
      <c r="N1050" s="239" t="s">
        <v>124</v>
      </c>
      <c r="O1050" s="345" t="s">
        <v>97</v>
      </c>
      <c r="P1050" s="55" t="s">
        <v>97</v>
      </c>
      <c r="Q1050" s="345" t="s">
        <v>1079</v>
      </c>
      <c r="R1050" s="358" t="s">
        <v>1080</v>
      </c>
      <c r="S1050" s="368">
        <v>43243</v>
      </c>
      <c r="T1050" s="56">
        <v>43243</v>
      </c>
      <c r="U1050" s="174" t="s">
        <v>66</v>
      </c>
      <c r="V1050" s="178" t="s">
        <v>67</v>
      </c>
      <c r="W1050" s="180"/>
      <c r="X1050" s="146" t="s">
        <v>143</v>
      </c>
      <c r="Y1050" s="374"/>
      <c r="Z1050" s="374"/>
      <c r="AA1050" s="376"/>
      <c r="AB1050" s="6">
        <v>43250</v>
      </c>
      <c r="AC1050" s="6">
        <v>43276</v>
      </c>
      <c r="AD1050" s="6" t="s">
        <v>70</v>
      </c>
      <c r="AE1050" s="383"/>
      <c r="AF1050" s="353"/>
      <c r="AG1050" s="353"/>
      <c r="AH1050" s="385"/>
      <c r="AI1050" s="353"/>
      <c r="AJ1050" s="388"/>
      <c r="AK1050" s="389"/>
      <c r="AL1050" s="391"/>
      <c r="AM1050" s="386"/>
      <c r="AN1050" s="386"/>
      <c r="AO1050" s="386"/>
      <c r="AP1050" s="386"/>
      <c r="AQ1050" s="395"/>
      <c r="AR1050" s="380"/>
      <c r="AS1050" s="380"/>
      <c r="AT1050" s="380"/>
      <c r="AU1050" s="380"/>
      <c r="AV1050" s="380"/>
      <c r="AW1050" s="380"/>
      <c r="AX1050" s="380"/>
      <c r="AY1050" s="380"/>
      <c r="AZ1050" s="397"/>
      <c r="BA1050" s="379"/>
      <c r="BB1050" s="380"/>
      <c r="BC1050" s="399"/>
    </row>
    <row r="1051" spans="1:55" ht="115.2" hidden="1">
      <c r="A1051" s="52" t="str">
        <f t="shared" ca="1" si="73"/>
        <v>Ok</v>
      </c>
      <c r="B1051" s="53" t="str">
        <f t="shared" si="74"/>
        <v>Ok</v>
      </c>
      <c r="C1051" s="53" t="str">
        <f t="shared" ca="1" si="75"/>
        <v>Ok</v>
      </c>
      <c r="D1051" s="54">
        <f t="shared" si="76"/>
        <v>45190</v>
      </c>
      <c r="E1051" s="253" t="s">
        <v>4015</v>
      </c>
      <c r="F1051" s="258">
        <v>2705</v>
      </c>
      <c r="G1051" s="241" t="s">
        <v>5368</v>
      </c>
      <c r="H1051" s="266" t="s">
        <v>57</v>
      </c>
      <c r="I1051" s="242" t="s">
        <v>72</v>
      </c>
      <c r="J1051" s="242" t="s">
        <v>73</v>
      </c>
      <c r="K1051" s="67" t="s">
        <v>210</v>
      </c>
      <c r="L1051" s="282" t="s">
        <v>5380</v>
      </c>
      <c r="M1051" s="281" t="s">
        <v>4015</v>
      </c>
      <c r="N1051" s="239" t="s">
        <v>124</v>
      </c>
      <c r="O1051" s="243" t="s">
        <v>97</v>
      </c>
      <c r="P1051" s="55" t="s">
        <v>97</v>
      </c>
      <c r="Q1051" s="243" t="s">
        <v>5371</v>
      </c>
      <c r="R1051" s="90" t="s">
        <v>5379</v>
      </c>
      <c r="S1051" s="274">
        <v>44999</v>
      </c>
      <c r="T1051" s="56">
        <v>45190</v>
      </c>
      <c r="U1051" s="175" t="s">
        <v>66</v>
      </c>
      <c r="V1051" s="197" t="s">
        <v>218</v>
      </c>
      <c r="W1051" s="181"/>
      <c r="X1051" s="147" t="s">
        <v>168</v>
      </c>
      <c r="Y1051" s="258"/>
      <c r="Z1051" s="258"/>
      <c r="AA1051" s="289" t="s">
        <v>5871</v>
      </c>
      <c r="AB1051" s="6">
        <v>44999</v>
      </c>
      <c r="AC1051" s="6">
        <v>45190</v>
      </c>
      <c r="AD1051" s="283" t="s">
        <v>70</v>
      </c>
      <c r="AE1051" s="256" t="s">
        <v>4015</v>
      </c>
      <c r="AF1051" s="249" t="s">
        <v>4015</v>
      </c>
      <c r="AG1051" s="249" t="s">
        <v>4015</v>
      </c>
      <c r="AH1051" s="249" t="s">
        <v>4015</v>
      </c>
      <c r="AI1051" s="249" t="s">
        <v>4015</v>
      </c>
      <c r="AJ1051" s="248" t="s">
        <v>4015</v>
      </c>
      <c r="AK1051" s="257" t="s">
        <v>4015</v>
      </c>
      <c r="AL1051" s="255" t="s">
        <v>4015</v>
      </c>
      <c r="AM1051" s="249" t="s">
        <v>4015</v>
      </c>
      <c r="AN1051" s="249" t="s">
        <v>4015</v>
      </c>
      <c r="AO1051" s="249" t="s">
        <v>4015</v>
      </c>
      <c r="AP1051" s="249" t="s">
        <v>4015</v>
      </c>
      <c r="AQ1051" s="250" t="s">
        <v>4015</v>
      </c>
      <c r="AR1051" s="247" t="s">
        <v>4015</v>
      </c>
      <c r="AS1051" s="247" t="s">
        <v>4015</v>
      </c>
      <c r="AT1051" s="247" t="s">
        <v>4015</v>
      </c>
      <c r="AU1051" s="247" t="s">
        <v>4015</v>
      </c>
      <c r="AV1051" s="247" t="s">
        <v>4015</v>
      </c>
      <c r="AW1051" s="247" t="s">
        <v>4015</v>
      </c>
      <c r="AX1051" s="247" t="s">
        <v>4015</v>
      </c>
      <c r="AY1051" s="247" t="s">
        <v>4015</v>
      </c>
      <c r="AZ1051" s="251" t="s">
        <v>4015</v>
      </c>
      <c r="BA1051" s="246" t="s">
        <v>4015</v>
      </c>
      <c r="BB1051" s="247" t="s">
        <v>4015</v>
      </c>
      <c r="BC1051" s="245" t="s">
        <v>4015</v>
      </c>
    </row>
    <row r="1052" spans="1:55" ht="211.05" hidden="1" customHeight="1">
      <c r="A1052" s="52" t="str">
        <f t="shared" ca="1" si="73"/>
        <v>Ok</v>
      </c>
      <c r="B1052" s="53" t="str">
        <f t="shared" si="74"/>
        <v>Ok</v>
      </c>
      <c r="C1052" s="53" t="str">
        <f t="shared" ca="1" si="75"/>
        <v>Ok</v>
      </c>
      <c r="D1052" s="54">
        <f t="shared" si="76"/>
        <v>45453</v>
      </c>
      <c r="E1052" s="253" t="s">
        <v>4015</v>
      </c>
      <c r="F1052" s="258">
        <v>2706</v>
      </c>
      <c r="G1052" s="241" t="s">
        <v>5392</v>
      </c>
      <c r="H1052" s="266" t="s">
        <v>57</v>
      </c>
      <c r="I1052" s="171" t="s">
        <v>801</v>
      </c>
      <c r="J1052" s="242" t="s">
        <v>59</v>
      </c>
      <c r="K1052" s="67" t="s">
        <v>74</v>
      </c>
      <c r="L1052" s="282" t="s">
        <v>5401</v>
      </c>
      <c r="M1052" s="281" t="s">
        <v>4015</v>
      </c>
      <c r="N1052" s="239" t="s">
        <v>124</v>
      </c>
      <c r="O1052" s="243" t="s">
        <v>4763</v>
      </c>
      <c r="P1052" s="55" t="s">
        <v>88</v>
      </c>
      <c r="Q1052" s="243" t="s">
        <v>835</v>
      </c>
      <c r="R1052" s="90" t="s">
        <v>4769</v>
      </c>
      <c r="S1052" s="274">
        <v>45000</v>
      </c>
      <c r="T1052" s="69">
        <v>45453</v>
      </c>
      <c r="U1052" s="58" t="s">
        <v>66</v>
      </c>
      <c r="V1052" s="197" t="s">
        <v>218</v>
      </c>
      <c r="W1052" s="181"/>
      <c r="X1052" s="147" t="s">
        <v>101</v>
      </c>
      <c r="Y1052" s="258"/>
      <c r="Z1052" s="258"/>
      <c r="AA1052" s="289" t="s">
        <v>7064</v>
      </c>
      <c r="AB1052" s="6">
        <v>45000</v>
      </c>
      <c r="AC1052" s="67">
        <v>45453</v>
      </c>
      <c r="AD1052" s="67" t="s">
        <v>70</v>
      </c>
      <c r="AE1052" s="256" t="s">
        <v>4015</v>
      </c>
      <c r="AF1052" s="249" t="s">
        <v>4015</v>
      </c>
      <c r="AG1052" s="249" t="s">
        <v>4015</v>
      </c>
      <c r="AH1052" s="249" t="s">
        <v>4015</v>
      </c>
      <c r="AI1052" s="249" t="s">
        <v>4015</v>
      </c>
      <c r="AJ1052" s="248" t="s">
        <v>4015</v>
      </c>
      <c r="AK1052" s="257" t="s">
        <v>4015</v>
      </c>
      <c r="AL1052" s="255" t="s">
        <v>4015</v>
      </c>
      <c r="AM1052" s="249" t="s">
        <v>4015</v>
      </c>
      <c r="AN1052" s="249" t="s">
        <v>4015</v>
      </c>
      <c r="AO1052" s="249" t="s">
        <v>4015</v>
      </c>
      <c r="AP1052" s="249" t="s">
        <v>4015</v>
      </c>
      <c r="AQ1052" s="250" t="s">
        <v>4015</v>
      </c>
      <c r="AR1052" s="247" t="s">
        <v>4015</v>
      </c>
      <c r="AS1052" s="247" t="s">
        <v>4015</v>
      </c>
      <c r="AT1052" s="247" t="s">
        <v>4015</v>
      </c>
      <c r="AU1052" s="247" t="s">
        <v>4015</v>
      </c>
      <c r="AV1052" s="247" t="s">
        <v>4015</v>
      </c>
      <c r="AW1052" s="247" t="s">
        <v>4015</v>
      </c>
      <c r="AX1052" s="247" t="s">
        <v>4015</v>
      </c>
      <c r="AY1052" s="247" t="s">
        <v>4015</v>
      </c>
      <c r="AZ1052" s="251" t="s">
        <v>4015</v>
      </c>
      <c r="BA1052" s="246" t="s">
        <v>4015</v>
      </c>
      <c r="BB1052" s="247" t="s">
        <v>4015</v>
      </c>
      <c r="BC1052" s="245" t="s">
        <v>4015</v>
      </c>
    </row>
    <row r="1053" spans="1:55" ht="133.5" hidden="1" customHeight="1">
      <c r="A1053" s="52" t="str">
        <f t="shared" ca="1" si="73"/>
        <v>Ok</v>
      </c>
      <c r="B1053" s="53" t="str">
        <f t="shared" si="74"/>
        <v>Ok</v>
      </c>
      <c r="C1053" s="53" t="str">
        <f t="shared" ca="1" si="75"/>
        <v>Ok</v>
      </c>
      <c r="D1053" s="54">
        <f t="shared" si="76"/>
        <v>45019</v>
      </c>
      <c r="E1053" s="253" t="s">
        <v>4015</v>
      </c>
      <c r="F1053" s="258">
        <v>2707</v>
      </c>
      <c r="G1053" s="241" t="s">
        <v>5393</v>
      </c>
      <c r="H1053" s="266" t="s">
        <v>57</v>
      </c>
      <c r="I1053" s="242" t="s">
        <v>83</v>
      </c>
      <c r="J1053" s="242" t="s">
        <v>84</v>
      </c>
      <c r="K1053" s="67" t="s">
        <v>545</v>
      </c>
      <c r="L1053" s="282" t="s">
        <v>5402</v>
      </c>
      <c r="M1053" s="281" t="s">
        <v>4015</v>
      </c>
      <c r="N1053" s="239" t="s">
        <v>124</v>
      </c>
      <c r="O1053" s="243" t="s">
        <v>5398</v>
      </c>
      <c r="P1053" s="55" t="s">
        <v>88</v>
      </c>
      <c r="Q1053" s="243" t="s">
        <v>5398</v>
      </c>
      <c r="R1053" s="90" t="s">
        <v>5400</v>
      </c>
      <c r="S1053" s="274">
        <v>45002</v>
      </c>
      <c r="T1053" s="56">
        <v>45019</v>
      </c>
      <c r="U1053" s="174" t="s">
        <v>66</v>
      </c>
      <c r="V1053" s="197" t="s">
        <v>218</v>
      </c>
      <c r="W1053" s="181"/>
      <c r="X1053" s="147" t="s">
        <v>79</v>
      </c>
      <c r="Y1053" s="258"/>
      <c r="Z1053" s="258"/>
      <c r="AA1053" s="289" t="s">
        <v>5436</v>
      </c>
      <c r="AB1053" s="6">
        <v>45002</v>
      </c>
      <c r="AC1053" s="6">
        <v>45019</v>
      </c>
      <c r="AD1053" s="67" t="s">
        <v>70</v>
      </c>
      <c r="AE1053" s="256" t="s">
        <v>4015</v>
      </c>
      <c r="AF1053" s="249" t="s">
        <v>4015</v>
      </c>
      <c r="AG1053" s="249" t="s">
        <v>4015</v>
      </c>
      <c r="AH1053" s="249" t="s">
        <v>4015</v>
      </c>
      <c r="AI1053" s="249" t="s">
        <v>4015</v>
      </c>
      <c r="AJ1053" s="248" t="s">
        <v>4015</v>
      </c>
      <c r="AK1053" s="257" t="s">
        <v>4015</v>
      </c>
      <c r="AL1053" s="255" t="s">
        <v>4015</v>
      </c>
      <c r="AM1053" s="249" t="s">
        <v>4015</v>
      </c>
      <c r="AN1053" s="249" t="s">
        <v>4015</v>
      </c>
      <c r="AO1053" s="249" t="s">
        <v>4015</v>
      </c>
      <c r="AP1053" s="249" t="s">
        <v>4015</v>
      </c>
      <c r="AQ1053" s="250" t="s">
        <v>4015</v>
      </c>
      <c r="AR1053" s="247" t="s">
        <v>4015</v>
      </c>
      <c r="AS1053" s="247" t="s">
        <v>4015</v>
      </c>
      <c r="AT1053" s="247" t="s">
        <v>4015</v>
      </c>
      <c r="AU1053" s="247" t="s">
        <v>4015</v>
      </c>
      <c r="AV1053" s="247" t="s">
        <v>4015</v>
      </c>
      <c r="AW1053" s="247" t="s">
        <v>4015</v>
      </c>
      <c r="AX1053" s="247" t="s">
        <v>4015</v>
      </c>
      <c r="AY1053" s="247" t="s">
        <v>4015</v>
      </c>
      <c r="AZ1053" s="251" t="s">
        <v>4015</v>
      </c>
      <c r="BA1053" s="246" t="s">
        <v>4015</v>
      </c>
      <c r="BB1053" s="247" t="s">
        <v>4015</v>
      </c>
      <c r="BC1053" s="245" t="s">
        <v>4015</v>
      </c>
    </row>
    <row r="1054" spans="1:55" ht="72" hidden="1" customHeight="1">
      <c r="A1054" s="52" t="str">
        <f t="shared" ca="1" si="73"/>
        <v>Ok</v>
      </c>
      <c r="B1054" s="53" t="str">
        <f t="shared" si="74"/>
        <v>Ok</v>
      </c>
      <c r="C1054" s="53" t="str">
        <f t="shared" ca="1" si="75"/>
        <v>Ok</v>
      </c>
      <c r="D1054" s="54">
        <f t="shared" si="76"/>
        <v>45019</v>
      </c>
      <c r="E1054" s="253" t="s">
        <v>4015</v>
      </c>
      <c r="F1054" s="258">
        <v>2708</v>
      </c>
      <c r="G1054" s="241" t="s">
        <v>5394</v>
      </c>
      <c r="H1054" s="266" t="s">
        <v>57</v>
      </c>
      <c r="I1054" s="242" t="s">
        <v>5396</v>
      </c>
      <c r="J1054" s="242" t="s">
        <v>183</v>
      </c>
      <c r="K1054" s="67" t="s">
        <v>105</v>
      </c>
      <c r="L1054" s="282" t="s">
        <v>5403</v>
      </c>
      <c r="M1054" s="281" t="s">
        <v>4015</v>
      </c>
      <c r="N1054" s="239" t="s">
        <v>63</v>
      </c>
      <c r="O1054" s="243" t="s">
        <v>97</v>
      </c>
      <c r="P1054" s="55" t="s">
        <v>97</v>
      </c>
      <c r="Q1054" s="243" t="s">
        <v>5397</v>
      </c>
      <c r="R1054" s="90" t="s">
        <v>5404</v>
      </c>
      <c r="S1054" s="274">
        <v>45002</v>
      </c>
      <c r="T1054" s="56">
        <v>45019</v>
      </c>
      <c r="U1054" s="174" t="s">
        <v>66</v>
      </c>
      <c r="V1054" s="197" t="s">
        <v>218</v>
      </c>
      <c r="W1054" s="181"/>
      <c r="X1054" s="147" t="s">
        <v>751</v>
      </c>
      <c r="Y1054" s="258"/>
      <c r="Z1054" s="258"/>
      <c r="AA1054" s="289" t="s">
        <v>5437</v>
      </c>
      <c r="AB1054" s="6">
        <v>45002</v>
      </c>
      <c r="AC1054" s="6">
        <v>45019</v>
      </c>
      <c r="AD1054" s="67" t="s">
        <v>70</v>
      </c>
      <c r="AE1054" s="256" t="s">
        <v>4015</v>
      </c>
      <c r="AF1054" s="249" t="s">
        <v>4015</v>
      </c>
      <c r="AG1054" s="249" t="s">
        <v>4015</v>
      </c>
      <c r="AH1054" s="249" t="s">
        <v>4015</v>
      </c>
      <c r="AI1054" s="249" t="s">
        <v>4015</v>
      </c>
      <c r="AJ1054" s="248" t="s">
        <v>4015</v>
      </c>
      <c r="AK1054" s="257" t="s">
        <v>4015</v>
      </c>
      <c r="AL1054" s="255" t="s">
        <v>4015</v>
      </c>
      <c r="AM1054" s="249" t="s">
        <v>4015</v>
      </c>
      <c r="AN1054" s="249" t="s">
        <v>4015</v>
      </c>
      <c r="AO1054" s="249" t="s">
        <v>4015</v>
      </c>
      <c r="AP1054" s="249" t="s">
        <v>4015</v>
      </c>
      <c r="AQ1054" s="250" t="s">
        <v>4015</v>
      </c>
      <c r="AR1054" s="247" t="s">
        <v>4015</v>
      </c>
      <c r="AS1054" s="247" t="s">
        <v>4015</v>
      </c>
      <c r="AT1054" s="247" t="s">
        <v>4015</v>
      </c>
      <c r="AU1054" s="247" t="s">
        <v>4015</v>
      </c>
      <c r="AV1054" s="247" t="s">
        <v>4015</v>
      </c>
      <c r="AW1054" s="247" t="s">
        <v>4015</v>
      </c>
      <c r="AX1054" s="247" t="s">
        <v>4015</v>
      </c>
      <c r="AY1054" s="247" t="s">
        <v>4015</v>
      </c>
      <c r="AZ1054" s="251" t="s">
        <v>4015</v>
      </c>
      <c r="BA1054" s="246" t="s">
        <v>4015</v>
      </c>
      <c r="BB1054" s="247" t="s">
        <v>4015</v>
      </c>
      <c r="BC1054" s="245" t="s">
        <v>4015</v>
      </c>
    </row>
    <row r="1055" spans="1:55" ht="141" hidden="1" customHeight="1">
      <c r="A1055" s="52" t="str">
        <f t="shared" ca="1" si="73"/>
        <v>Ok</v>
      </c>
      <c r="B1055" s="53" t="str">
        <f t="shared" si="74"/>
        <v>Ok</v>
      </c>
      <c r="C1055" s="53" t="str">
        <f t="shared" ca="1" si="75"/>
        <v>Ok</v>
      </c>
      <c r="D1055" s="54">
        <f t="shared" si="76"/>
        <v>45061</v>
      </c>
      <c r="E1055" s="253" t="s">
        <v>4015</v>
      </c>
      <c r="F1055" s="258">
        <v>2711</v>
      </c>
      <c r="G1055" s="241" t="s">
        <v>5395</v>
      </c>
      <c r="H1055" s="266" t="s">
        <v>57</v>
      </c>
      <c r="I1055" s="242" t="s">
        <v>1358</v>
      </c>
      <c r="J1055" s="201" t="s">
        <v>290</v>
      </c>
      <c r="K1055" s="67" t="s">
        <v>162</v>
      </c>
      <c r="L1055" s="282" t="s">
        <v>5405</v>
      </c>
      <c r="M1055" s="281" t="s">
        <v>4015</v>
      </c>
      <c r="N1055" s="239" t="s">
        <v>124</v>
      </c>
      <c r="O1055" s="243" t="s">
        <v>4763</v>
      </c>
      <c r="P1055" s="55" t="s">
        <v>88</v>
      </c>
      <c r="Q1055" s="243" t="s">
        <v>835</v>
      </c>
      <c r="R1055" s="90" t="s">
        <v>4769</v>
      </c>
      <c r="S1055" s="274">
        <v>45005</v>
      </c>
      <c r="T1055" s="56">
        <v>45058</v>
      </c>
      <c r="U1055" s="175" t="s">
        <v>66</v>
      </c>
      <c r="V1055" s="197" t="s">
        <v>218</v>
      </c>
      <c r="W1055" s="181"/>
      <c r="X1055" s="147" t="s">
        <v>1056</v>
      </c>
      <c r="Y1055" s="258"/>
      <c r="Z1055" s="258"/>
      <c r="AA1055" s="289" t="s">
        <v>5543</v>
      </c>
      <c r="AB1055" s="6">
        <v>45005</v>
      </c>
      <c r="AC1055" s="6">
        <v>45061</v>
      </c>
      <c r="AD1055" s="283" t="s">
        <v>70</v>
      </c>
      <c r="AE1055" s="256" t="s">
        <v>4015</v>
      </c>
      <c r="AF1055" s="249" t="s">
        <v>4015</v>
      </c>
      <c r="AG1055" s="249" t="s">
        <v>4015</v>
      </c>
      <c r="AH1055" s="249" t="s">
        <v>4015</v>
      </c>
      <c r="AI1055" s="249" t="s">
        <v>4015</v>
      </c>
      <c r="AJ1055" s="248" t="s">
        <v>4015</v>
      </c>
      <c r="AK1055" s="257" t="s">
        <v>4015</v>
      </c>
      <c r="AL1055" s="255" t="s">
        <v>4015</v>
      </c>
      <c r="AM1055" s="249" t="s">
        <v>4015</v>
      </c>
      <c r="AN1055" s="249" t="s">
        <v>4015</v>
      </c>
      <c r="AO1055" s="249" t="s">
        <v>4015</v>
      </c>
      <c r="AP1055" s="249" t="s">
        <v>4015</v>
      </c>
      <c r="AQ1055" s="250" t="s">
        <v>4015</v>
      </c>
      <c r="AR1055" s="247" t="s">
        <v>4015</v>
      </c>
      <c r="AS1055" s="247" t="s">
        <v>4015</v>
      </c>
      <c r="AT1055" s="247" t="s">
        <v>4015</v>
      </c>
      <c r="AU1055" s="247" t="s">
        <v>4015</v>
      </c>
      <c r="AV1055" s="247" t="s">
        <v>4015</v>
      </c>
      <c r="AW1055" s="247" t="s">
        <v>4015</v>
      </c>
      <c r="AX1055" s="247" t="s">
        <v>4015</v>
      </c>
      <c r="AY1055" s="247" t="s">
        <v>4015</v>
      </c>
      <c r="AZ1055" s="251" t="s">
        <v>4015</v>
      </c>
      <c r="BA1055" s="246" t="s">
        <v>4015</v>
      </c>
      <c r="BB1055" s="247" t="s">
        <v>4015</v>
      </c>
      <c r="BC1055" s="245" t="s">
        <v>4015</v>
      </c>
    </row>
    <row r="1056" spans="1:55" ht="88.5" hidden="1" customHeight="1">
      <c r="A1056" s="52" t="str">
        <f t="shared" ca="1" si="73"/>
        <v>Ok</v>
      </c>
      <c r="B1056" s="53" t="str">
        <f t="shared" si="74"/>
        <v>Ok</v>
      </c>
      <c r="C1056" s="53" t="str">
        <f t="shared" ca="1" si="75"/>
        <v>Ok</v>
      </c>
      <c r="D1056" s="54">
        <f t="shared" si="76"/>
        <v>45019</v>
      </c>
      <c r="E1056" s="253" t="s">
        <v>4015</v>
      </c>
      <c r="F1056" s="258">
        <v>2714</v>
      </c>
      <c r="G1056" s="241" t="s">
        <v>5406</v>
      </c>
      <c r="H1056" s="266" t="s">
        <v>57</v>
      </c>
      <c r="I1056" s="242" t="s">
        <v>530</v>
      </c>
      <c r="J1056" s="242" t="s">
        <v>308</v>
      </c>
      <c r="K1056" s="67" t="s">
        <v>105</v>
      </c>
      <c r="L1056" s="282" t="s">
        <v>5431</v>
      </c>
      <c r="M1056" s="281" t="s">
        <v>4015</v>
      </c>
      <c r="N1056" s="239" t="s">
        <v>124</v>
      </c>
      <c r="O1056" s="243" t="s">
        <v>5413</v>
      </c>
      <c r="P1056" s="55" t="s">
        <v>88</v>
      </c>
      <c r="Q1056" s="243" t="s">
        <v>5418</v>
      </c>
      <c r="R1056" s="90" t="s">
        <v>5419</v>
      </c>
      <c r="S1056" s="274">
        <v>45007</v>
      </c>
      <c r="T1056" s="56">
        <v>45019</v>
      </c>
      <c r="U1056" s="174" t="s">
        <v>66</v>
      </c>
      <c r="V1056" s="197" t="s">
        <v>218</v>
      </c>
      <c r="W1056" s="181"/>
      <c r="X1056" s="147" t="s">
        <v>79</v>
      </c>
      <c r="Y1056" s="258"/>
      <c r="Z1056" s="258"/>
      <c r="AA1056" s="289" t="s">
        <v>5420</v>
      </c>
      <c r="AB1056" s="6">
        <v>45007</v>
      </c>
      <c r="AC1056" s="6">
        <v>45019</v>
      </c>
      <c r="AD1056" s="67" t="s">
        <v>70</v>
      </c>
      <c r="AE1056" s="256" t="s">
        <v>4015</v>
      </c>
      <c r="AF1056" s="249" t="s">
        <v>4015</v>
      </c>
      <c r="AG1056" s="249" t="s">
        <v>4015</v>
      </c>
      <c r="AH1056" s="249" t="s">
        <v>4015</v>
      </c>
      <c r="AI1056" s="249" t="s">
        <v>4015</v>
      </c>
      <c r="AJ1056" s="248" t="s">
        <v>4015</v>
      </c>
      <c r="AK1056" s="257" t="s">
        <v>4015</v>
      </c>
      <c r="AL1056" s="255" t="s">
        <v>4015</v>
      </c>
      <c r="AM1056" s="249" t="s">
        <v>4015</v>
      </c>
      <c r="AN1056" s="249" t="s">
        <v>4015</v>
      </c>
      <c r="AO1056" s="249" t="s">
        <v>4015</v>
      </c>
      <c r="AP1056" s="249" t="s">
        <v>4015</v>
      </c>
      <c r="AQ1056" s="250" t="s">
        <v>4015</v>
      </c>
      <c r="AR1056" s="247" t="s">
        <v>4015</v>
      </c>
      <c r="AS1056" s="247" t="s">
        <v>4015</v>
      </c>
      <c r="AT1056" s="247" t="s">
        <v>4015</v>
      </c>
      <c r="AU1056" s="247" t="s">
        <v>4015</v>
      </c>
      <c r="AV1056" s="247" t="s">
        <v>4015</v>
      </c>
      <c r="AW1056" s="247" t="s">
        <v>4015</v>
      </c>
      <c r="AX1056" s="247" t="s">
        <v>4015</v>
      </c>
      <c r="AY1056" s="247" t="s">
        <v>4015</v>
      </c>
      <c r="AZ1056" s="251" t="s">
        <v>4015</v>
      </c>
      <c r="BA1056" s="246" t="s">
        <v>4015</v>
      </c>
      <c r="BB1056" s="247" t="s">
        <v>4015</v>
      </c>
      <c r="BC1056" s="245" t="s">
        <v>4015</v>
      </c>
    </row>
    <row r="1057" spans="1:55" ht="72" hidden="1">
      <c r="A1057" s="52" t="str">
        <f t="shared" ca="1" si="73"/>
        <v>Ok</v>
      </c>
      <c r="B1057" s="53" t="str">
        <f t="shared" si="74"/>
        <v>Ok</v>
      </c>
      <c r="C1057" s="53" t="str">
        <f t="shared" ca="1" si="75"/>
        <v>Ok</v>
      </c>
      <c r="D1057" s="54">
        <f t="shared" si="76"/>
        <v>45019</v>
      </c>
      <c r="E1057" s="253" t="s">
        <v>4015</v>
      </c>
      <c r="F1057" s="258">
        <v>2715</v>
      </c>
      <c r="G1057" s="241" t="s">
        <v>5407</v>
      </c>
      <c r="H1057" s="266" t="s">
        <v>57</v>
      </c>
      <c r="I1057" s="242" t="s">
        <v>58</v>
      </c>
      <c r="J1057" s="242" t="s">
        <v>59</v>
      </c>
      <c r="K1057" s="67" t="s">
        <v>74</v>
      </c>
      <c r="L1057" s="282" t="s">
        <v>5421</v>
      </c>
      <c r="M1057" s="281" t="s">
        <v>4015</v>
      </c>
      <c r="N1057" s="239" t="s">
        <v>63</v>
      </c>
      <c r="O1057" s="243" t="s">
        <v>5414</v>
      </c>
      <c r="P1057" s="55" t="s">
        <v>165</v>
      </c>
      <c r="Q1057" s="243" t="s">
        <v>613</v>
      </c>
      <c r="R1057" s="90" t="s">
        <v>5435</v>
      </c>
      <c r="S1057" s="274">
        <v>45008</v>
      </c>
      <c r="T1057" s="56">
        <v>45019</v>
      </c>
      <c r="U1057" s="174" t="s">
        <v>66</v>
      </c>
      <c r="V1057" s="197" t="s">
        <v>218</v>
      </c>
      <c r="W1057" s="181"/>
      <c r="X1057" s="147" t="s">
        <v>79</v>
      </c>
      <c r="Y1057" s="258"/>
      <c r="Z1057" s="258"/>
      <c r="AA1057" s="289" t="s">
        <v>5438</v>
      </c>
      <c r="AB1057" s="6">
        <v>45008</v>
      </c>
      <c r="AC1057" s="6">
        <v>45019</v>
      </c>
      <c r="AD1057" s="67" t="s">
        <v>70</v>
      </c>
      <c r="AE1057" s="256" t="s">
        <v>4015</v>
      </c>
      <c r="AF1057" s="249" t="s">
        <v>4015</v>
      </c>
      <c r="AG1057" s="249" t="s">
        <v>4015</v>
      </c>
      <c r="AH1057" s="249" t="s">
        <v>4015</v>
      </c>
      <c r="AI1057" s="249" t="s">
        <v>4015</v>
      </c>
      <c r="AJ1057" s="248" t="s">
        <v>4015</v>
      </c>
      <c r="AK1057" s="257" t="s">
        <v>4015</v>
      </c>
      <c r="AL1057" s="255" t="s">
        <v>4015</v>
      </c>
      <c r="AM1057" s="249" t="s">
        <v>4015</v>
      </c>
      <c r="AN1057" s="249" t="s">
        <v>4015</v>
      </c>
      <c r="AO1057" s="249" t="s">
        <v>4015</v>
      </c>
      <c r="AP1057" s="249" t="s">
        <v>4015</v>
      </c>
      <c r="AQ1057" s="250" t="s">
        <v>4015</v>
      </c>
      <c r="AR1057" s="247" t="s">
        <v>4015</v>
      </c>
      <c r="AS1057" s="247" t="s">
        <v>4015</v>
      </c>
      <c r="AT1057" s="247" t="s">
        <v>4015</v>
      </c>
      <c r="AU1057" s="247" t="s">
        <v>4015</v>
      </c>
      <c r="AV1057" s="247" t="s">
        <v>4015</v>
      </c>
      <c r="AW1057" s="247" t="s">
        <v>4015</v>
      </c>
      <c r="AX1057" s="247" t="s">
        <v>4015</v>
      </c>
      <c r="AY1057" s="247" t="s">
        <v>4015</v>
      </c>
      <c r="AZ1057" s="251" t="s">
        <v>4015</v>
      </c>
      <c r="BA1057" s="246" t="s">
        <v>4015</v>
      </c>
      <c r="BB1057" s="247" t="s">
        <v>4015</v>
      </c>
      <c r="BC1057" s="245" t="s">
        <v>4015</v>
      </c>
    </row>
    <row r="1058" spans="1:55" ht="103.5" hidden="1" customHeight="1">
      <c r="A1058" s="52" t="str">
        <f t="shared" ca="1" si="73"/>
        <v>Ok</v>
      </c>
      <c r="B1058" s="53" t="str">
        <f t="shared" si="74"/>
        <v>Ok</v>
      </c>
      <c r="C1058" s="53" t="str">
        <f t="shared" ca="1" si="75"/>
        <v>Ok</v>
      </c>
      <c r="D1058" s="54">
        <f t="shared" si="76"/>
        <v>45110</v>
      </c>
      <c r="E1058" s="253" t="s">
        <v>4015</v>
      </c>
      <c r="F1058" s="258">
        <v>2716</v>
      </c>
      <c r="G1058" s="241" t="s">
        <v>5408</v>
      </c>
      <c r="H1058" s="266" t="s">
        <v>57</v>
      </c>
      <c r="I1058" s="242" t="s">
        <v>58</v>
      </c>
      <c r="J1058" s="242" t="s">
        <v>59</v>
      </c>
      <c r="K1058" s="67" t="s">
        <v>74</v>
      </c>
      <c r="L1058" s="282" t="s">
        <v>5424</v>
      </c>
      <c r="M1058" s="281" t="s">
        <v>4015</v>
      </c>
      <c r="N1058" s="239" t="s">
        <v>124</v>
      </c>
      <c r="O1058" s="243" t="s">
        <v>5415</v>
      </c>
      <c r="P1058" s="55" t="s">
        <v>165</v>
      </c>
      <c r="Q1058" s="243" t="s">
        <v>5422</v>
      </c>
      <c r="R1058" s="90" t="s">
        <v>5423</v>
      </c>
      <c r="S1058" s="274">
        <v>45008</v>
      </c>
      <c r="T1058" s="56">
        <v>45110</v>
      </c>
      <c r="U1058" s="175" t="s">
        <v>100</v>
      </c>
      <c r="V1058" s="197" t="s">
        <v>218</v>
      </c>
      <c r="W1058" s="181"/>
      <c r="X1058" s="147" t="s">
        <v>365</v>
      </c>
      <c r="Y1058" s="258"/>
      <c r="Z1058" s="258"/>
      <c r="AA1058" s="289" t="s">
        <v>5702</v>
      </c>
      <c r="AB1058" s="6">
        <v>45008</v>
      </c>
      <c r="AC1058" s="6">
        <v>45110</v>
      </c>
      <c r="AD1058" s="283" t="s">
        <v>70</v>
      </c>
      <c r="AE1058" s="256" t="s">
        <v>4015</v>
      </c>
      <c r="AF1058" s="249" t="s">
        <v>4015</v>
      </c>
      <c r="AG1058" s="249" t="s">
        <v>4015</v>
      </c>
      <c r="AH1058" s="249" t="s">
        <v>4015</v>
      </c>
      <c r="AI1058" s="249" t="s">
        <v>4015</v>
      </c>
      <c r="AJ1058" s="248" t="s">
        <v>4015</v>
      </c>
      <c r="AK1058" s="257" t="s">
        <v>4015</v>
      </c>
      <c r="AL1058" s="255" t="s">
        <v>4015</v>
      </c>
      <c r="AM1058" s="249" t="s">
        <v>4015</v>
      </c>
      <c r="AN1058" s="249" t="s">
        <v>4015</v>
      </c>
      <c r="AO1058" s="249" t="s">
        <v>4015</v>
      </c>
      <c r="AP1058" s="249" t="s">
        <v>4015</v>
      </c>
      <c r="AQ1058" s="250" t="s">
        <v>4015</v>
      </c>
      <c r="AR1058" s="247" t="s">
        <v>4015</v>
      </c>
      <c r="AS1058" s="247" t="s">
        <v>4015</v>
      </c>
      <c r="AT1058" s="247" t="s">
        <v>4015</v>
      </c>
      <c r="AU1058" s="247" t="s">
        <v>4015</v>
      </c>
      <c r="AV1058" s="247" t="s">
        <v>4015</v>
      </c>
      <c r="AW1058" s="247" t="s">
        <v>4015</v>
      </c>
      <c r="AX1058" s="247" t="s">
        <v>4015</v>
      </c>
      <c r="AY1058" s="247" t="s">
        <v>4015</v>
      </c>
      <c r="AZ1058" s="251" t="s">
        <v>4015</v>
      </c>
      <c r="BA1058" s="246" t="s">
        <v>4015</v>
      </c>
      <c r="BB1058" s="247" t="s">
        <v>4015</v>
      </c>
      <c r="BC1058" s="245" t="s">
        <v>4015</v>
      </c>
    </row>
    <row r="1059" spans="1:55" ht="96" hidden="1" customHeight="1">
      <c r="A1059" s="52" t="str">
        <f t="shared" ca="1" si="73"/>
        <v>Ok</v>
      </c>
      <c r="B1059" s="53" t="str">
        <f t="shared" si="74"/>
        <v>Ok</v>
      </c>
      <c r="C1059" s="53" t="str">
        <f t="shared" ca="1" si="75"/>
        <v>Ok</v>
      </c>
      <c r="D1059" s="54">
        <f t="shared" si="76"/>
        <v>45042</v>
      </c>
      <c r="E1059" s="253" t="s">
        <v>4015</v>
      </c>
      <c r="F1059" s="258">
        <v>2717</v>
      </c>
      <c r="G1059" s="241" t="s">
        <v>5409</v>
      </c>
      <c r="H1059" s="266" t="s">
        <v>57</v>
      </c>
      <c r="I1059" s="242" t="s">
        <v>58</v>
      </c>
      <c r="J1059" s="242" t="s">
        <v>59</v>
      </c>
      <c r="K1059" s="67" t="s">
        <v>105</v>
      </c>
      <c r="L1059" s="282" t="s">
        <v>5432</v>
      </c>
      <c r="M1059" s="281" t="s">
        <v>4015</v>
      </c>
      <c r="N1059" s="239" t="s">
        <v>124</v>
      </c>
      <c r="O1059" s="243" t="s">
        <v>3423</v>
      </c>
      <c r="P1059" s="55" t="s">
        <v>88</v>
      </c>
      <c r="Q1059" s="243" t="s">
        <v>3424</v>
      </c>
      <c r="R1059" s="90" t="s">
        <v>3425</v>
      </c>
      <c r="S1059" s="274">
        <v>45012</v>
      </c>
      <c r="T1059" s="56">
        <v>45042</v>
      </c>
      <c r="U1059" s="175" t="s">
        <v>66</v>
      </c>
      <c r="V1059" s="197" t="s">
        <v>218</v>
      </c>
      <c r="W1059" s="181"/>
      <c r="X1059" s="147" t="s">
        <v>1056</v>
      </c>
      <c r="Y1059" s="258"/>
      <c r="Z1059" s="258"/>
      <c r="AA1059" s="289" t="s">
        <v>5476</v>
      </c>
      <c r="AB1059" s="6">
        <v>45012</v>
      </c>
      <c r="AC1059" s="6">
        <v>45042</v>
      </c>
      <c r="AD1059" s="67" t="s">
        <v>70</v>
      </c>
      <c r="AE1059" s="256" t="s">
        <v>4015</v>
      </c>
      <c r="AF1059" s="249" t="s">
        <v>4015</v>
      </c>
      <c r="AG1059" s="249" t="s">
        <v>4015</v>
      </c>
      <c r="AH1059" s="249" t="s">
        <v>4015</v>
      </c>
      <c r="AI1059" s="249" t="s">
        <v>4015</v>
      </c>
      <c r="AJ1059" s="248" t="s">
        <v>4015</v>
      </c>
      <c r="AK1059" s="257" t="s">
        <v>4015</v>
      </c>
      <c r="AL1059" s="255" t="s">
        <v>4015</v>
      </c>
      <c r="AM1059" s="249" t="s">
        <v>4015</v>
      </c>
      <c r="AN1059" s="249" t="s">
        <v>4015</v>
      </c>
      <c r="AO1059" s="249" t="s">
        <v>4015</v>
      </c>
      <c r="AP1059" s="249" t="s">
        <v>4015</v>
      </c>
      <c r="AQ1059" s="250" t="s">
        <v>4015</v>
      </c>
      <c r="AR1059" s="247" t="s">
        <v>4015</v>
      </c>
      <c r="AS1059" s="247" t="s">
        <v>4015</v>
      </c>
      <c r="AT1059" s="247" t="s">
        <v>4015</v>
      </c>
      <c r="AU1059" s="247" t="s">
        <v>4015</v>
      </c>
      <c r="AV1059" s="247" t="s">
        <v>4015</v>
      </c>
      <c r="AW1059" s="247" t="s">
        <v>4015</v>
      </c>
      <c r="AX1059" s="247" t="s">
        <v>4015</v>
      </c>
      <c r="AY1059" s="247" t="s">
        <v>4015</v>
      </c>
      <c r="AZ1059" s="251" t="s">
        <v>4015</v>
      </c>
      <c r="BA1059" s="246" t="s">
        <v>4015</v>
      </c>
      <c r="BB1059" s="247" t="s">
        <v>4015</v>
      </c>
      <c r="BC1059" s="245" t="s">
        <v>4015</v>
      </c>
    </row>
    <row r="1060" spans="1:55" ht="91.5" hidden="1" customHeight="1">
      <c r="A1060" s="52" t="str">
        <f t="shared" ca="1" si="73"/>
        <v>Ok</v>
      </c>
      <c r="B1060" s="53" t="str">
        <f t="shared" si="74"/>
        <v>Ok</v>
      </c>
      <c r="C1060" s="53" t="str">
        <f t="shared" ca="1" si="75"/>
        <v>Ok</v>
      </c>
      <c r="D1060" s="54">
        <f t="shared" si="76"/>
        <v>45019</v>
      </c>
      <c r="E1060" s="253" t="s">
        <v>4015</v>
      </c>
      <c r="F1060" s="258">
        <v>2720</v>
      </c>
      <c r="G1060" s="241" t="s">
        <v>5410</v>
      </c>
      <c r="H1060" s="266" t="s">
        <v>57</v>
      </c>
      <c r="I1060" s="242" t="s">
        <v>58</v>
      </c>
      <c r="J1060" s="242" t="s">
        <v>59</v>
      </c>
      <c r="K1060" s="67" t="s">
        <v>545</v>
      </c>
      <c r="L1060" s="282" t="s">
        <v>5427</v>
      </c>
      <c r="M1060" s="281" t="s">
        <v>4015</v>
      </c>
      <c r="N1060" s="239" t="s">
        <v>124</v>
      </c>
      <c r="O1060" s="243" t="s">
        <v>5416</v>
      </c>
      <c r="P1060" s="55" t="s">
        <v>4136</v>
      </c>
      <c r="Q1060" s="243" t="s">
        <v>5426</v>
      </c>
      <c r="R1060" s="90" t="s">
        <v>5425</v>
      </c>
      <c r="S1060" s="274">
        <v>45012</v>
      </c>
      <c r="T1060" s="56">
        <v>45019</v>
      </c>
      <c r="U1060" s="174" t="s">
        <v>66</v>
      </c>
      <c r="V1060" s="197" t="s">
        <v>218</v>
      </c>
      <c r="W1060" s="181"/>
      <c r="X1060" s="147" t="s">
        <v>751</v>
      </c>
      <c r="Y1060" s="258"/>
      <c r="Z1060" s="258"/>
      <c r="AA1060" s="289" t="s">
        <v>5434</v>
      </c>
      <c r="AB1060" s="6">
        <v>45012</v>
      </c>
      <c r="AC1060" s="6">
        <v>45019</v>
      </c>
      <c r="AD1060" s="67" t="s">
        <v>70</v>
      </c>
      <c r="AE1060" s="256" t="s">
        <v>4015</v>
      </c>
      <c r="AF1060" s="249" t="s">
        <v>4015</v>
      </c>
      <c r="AG1060" s="249" t="s">
        <v>4015</v>
      </c>
      <c r="AH1060" s="249" t="s">
        <v>4015</v>
      </c>
      <c r="AI1060" s="249" t="s">
        <v>4015</v>
      </c>
      <c r="AJ1060" s="248" t="s">
        <v>4015</v>
      </c>
      <c r="AK1060" s="257" t="s">
        <v>4015</v>
      </c>
      <c r="AL1060" s="255" t="s">
        <v>4015</v>
      </c>
      <c r="AM1060" s="249" t="s">
        <v>4015</v>
      </c>
      <c r="AN1060" s="249" t="s">
        <v>4015</v>
      </c>
      <c r="AO1060" s="249" t="s">
        <v>4015</v>
      </c>
      <c r="AP1060" s="249" t="s">
        <v>4015</v>
      </c>
      <c r="AQ1060" s="250" t="s">
        <v>4015</v>
      </c>
      <c r="AR1060" s="247" t="s">
        <v>4015</v>
      </c>
      <c r="AS1060" s="247" t="s">
        <v>4015</v>
      </c>
      <c r="AT1060" s="247" t="s">
        <v>4015</v>
      </c>
      <c r="AU1060" s="247" t="s">
        <v>4015</v>
      </c>
      <c r="AV1060" s="247" t="s">
        <v>4015</v>
      </c>
      <c r="AW1060" s="247" t="s">
        <v>4015</v>
      </c>
      <c r="AX1060" s="247" t="s">
        <v>4015</v>
      </c>
      <c r="AY1060" s="247" t="s">
        <v>4015</v>
      </c>
      <c r="AZ1060" s="251" t="s">
        <v>4015</v>
      </c>
      <c r="BA1060" s="246" t="s">
        <v>4015</v>
      </c>
      <c r="BB1060" s="247" t="s">
        <v>4015</v>
      </c>
      <c r="BC1060" s="245" t="s">
        <v>4015</v>
      </c>
    </row>
    <row r="1061" spans="1:55" ht="127.5" hidden="1" customHeight="1">
      <c r="A1061" s="52" t="str">
        <f t="shared" ca="1" si="73"/>
        <v>Ok</v>
      </c>
      <c r="B1061" s="53" t="str">
        <f t="shared" si="74"/>
        <v>Ok</v>
      </c>
      <c r="C1061" s="53" t="str">
        <f t="shared" ca="1" si="75"/>
        <v>Ok</v>
      </c>
      <c r="D1061" s="54">
        <f t="shared" si="76"/>
        <v>45019</v>
      </c>
      <c r="E1061" s="253" t="s">
        <v>4015</v>
      </c>
      <c r="F1061" s="258">
        <v>2721</v>
      </c>
      <c r="G1061" s="241" t="s">
        <v>5411</v>
      </c>
      <c r="H1061" s="266" t="s">
        <v>57</v>
      </c>
      <c r="I1061" s="242" t="s">
        <v>1428</v>
      </c>
      <c r="J1061" s="242" t="s">
        <v>122</v>
      </c>
      <c r="K1061" s="67" t="s">
        <v>105</v>
      </c>
      <c r="L1061" s="282" t="s">
        <v>5430</v>
      </c>
      <c r="M1061" s="281" t="s">
        <v>4015</v>
      </c>
      <c r="N1061" s="239" t="s">
        <v>63</v>
      </c>
      <c r="O1061" s="243" t="s">
        <v>3423</v>
      </c>
      <c r="P1061" s="55" t="s">
        <v>88</v>
      </c>
      <c r="Q1061" s="243" t="s">
        <v>3424</v>
      </c>
      <c r="R1061" s="90" t="s">
        <v>3425</v>
      </c>
      <c r="S1061" s="274">
        <v>45012</v>
      </c>
      <c r="T1061" s="56">
        <v>45019</v>
      </c>
      <c r="U1061" s="174" t="s">
        <v>66</v>
      </c>
      <c r="V1061" s="197" t="s">
        <v>218</v>
      </c>
      <c r="W1061" s="181"/>
      <c r="X1061" s="147" t="s">
        <v>79</v>
      </c>
      <c r="Y1061" s="258"/>
      <c r="Z1061" s="258"/>
      <c r="AA1061" s="289" t="s">
        <v>5433</v>
      </c>
      <c r="AB1061" s="6">
        <v>45012</v>
      </c>
      <c r="AC1061" s="6">
        <v>45019</v>
      </c>
      <c r="AD1061" s="67" t="s">
        <v>70</v>
      </c>
      <c r="AE1061" s="256" t="s">
        <v>4015</v>
      </c>
      <c r="AF1061" s="249" t="s">
        <v>4015</v>
      </c>
      <c r="AG1061" s="249" t="s">
        <v>4015</v>
      </c>
      <c r="AH1061" s="249" t="s">
        <v>4015</v>
      </c>
      <c r="AI1061" s="249" t="s">
        <v>4015</v>
      </c>
      <c r="AJ1061" s="248" t="s">
        <v>4015</v>
      </c>
      <c r="AK1061" s="257" t="s">
        <v>4015</v>
      </c>
      <c r="AL1061" s="255" t="s">
        <v>4015</v>
      </c>
      <c r="AM1061" s="249" t="s">
        <v>4015</v>
      </c>
      <c r="AN1061" s="249" t="s">
        <v>4015</v>
      </c>
      <c r="AO1061" s="249" t="s">
        <v>4015</v>
      </c>
      <c r="AP1061" s="249" t="s">
        <v>4015</v>
      </c>
      <c r="AQ1061" s="250" t="s">
        <v>4015</v>
      </c>
      <c r="AR1061" s="247" t="s">
        <v>4015</v>
      </c>
      <c r="AS1061" s="247" t="s">
        <v>4015</v>
      </c>
      <c r="AT1061" s="247" t="s">
        <v>4015</v>
      </c>
      <c r="AU1061" s="247" t="s">
        <v>4015</v>
      </c>
      <c r="AV1061" s="247" t="s">
        <v>4015</v>
      </c>
      <c r="AW1061" s="247" t="s">
        <v>4015</v>
      </c>
      <c r="AX1061" s="247" t="s">
        <v>4015</v>
      </c>
      <c r="AY1061" s="247" t="s">
        <v>4015</v>
      </c>
      <c r="AZ1061" s="251" t="s">
        <v>4015</v>
      </c>
      <c r="BA1061" s="246" t="s">
        <v>4015</v>
      </c>
      <c r="BB1061" s="247" t="s">
        <v>4015</v>
      </c>
      <c r="BC1061" s="245" t="s">
        <v>4015</v>
      </c>
    </row>
    <row r="1062" spans="1:55" ht="96.75" hidden="1" customHeight="1">
      <c r="A1062" s="52" t="str">
        <f t="shared" ca="1" si="73"/>
        <v>Ok</v>
      </c>
      <c r="B1062" s="53" t="str">
        <f t="shared" si="74"/>
        <v>Ok</v>
      </c>
      <c r="C1062" s="53" t="str">
        <f t="shared" ca="1" si="75"/>
        <v>Ok</v>
      </c>
      <c r="D1062" s="54">
        <f t="shared" si="76"/>
        <v>45698</v>
      </c>
      <c r="E1062" s="253" t="s">
        <v>4015</v>
      </c>
      <c r="F1062" s="258">
        <v>2722</v>
      </c>
      <c r="G1062" s="241" t="s">
        <v>5412</v>
      </c>
      <c r="H1062" s="266" t="s">
        <v>57</v>
      </c>
      <c r="I1062" s="242" t="s">
        <v>58</v>
      </c>
      <c r="J1062" s="242" t="s">
        <v>59</v>
      </c>
      <c r="K1062" s="67" t="s">
        <v>188</v>
      </c>
      <c r="L1062" s="282" t="s">
        <v>8511</v>
      </c>
      <c r="M1062" s="281" t="s">
        <v>4015</v>
      </c>
      <c r="N1062" s="239" t="s">
        <v>63</v>
      </c>
      <c r="O1062" s="243" t="s">
        <v>5417</v>
      </c>
      <c r="P1062" s="55" t="s">
        <v>88</v>
      </c>
      <c r="Q1062" s="243" t="s">
        <v>5429</v>
      </c>
      <c r="R1062" s="90" t="s">
        <v>5428</v>
      </c>
      <c r="S1062" s="274">
        <v>45013</v>
      </c>
      <c r="T1062" s="56">
        <v>45687</v>
      </c>
      <c r="U1062" s="174" t="s">
        <v>66</v>
      </c>
      <c r="V1062" s="197" t="s">
        <v>218</v>
      </c>
      <c r="W1062" s="181"/>
      <c r="X1062" s="258" t="s">
        <v>101</v>
      </c>
      <c r="Y1062" s="258"/>
      <c r="Z1062" s="258"/>
      <c r="AA1062" s="289" t="s">
        <v>8510</v>
      </c>
      <c r="AB1062" s="6">
        <v>45013</v>
      </c>
      <c r="AC1062" s="67">
        <v>45698</v>
      </c>
      <c r="AD1062" s="67" t="s">
        <v>70</v>
      </c>
      <c r="AE1062" s="256" t="s">
        <v>4015</v>
      </c>
      <c r="AF1062" s="249" t="s">
        <v>4015</v>
      </c>
      <c r="AG1062" s="249" t="s">
        <v>4015</v>
      </c>
      <c r="AH1062" s="249" t="s">
        <v>4015</v>
      </c>
      <c r="AI1062" s="249" t="s">
        <v>4015</v>
      </c>
      <c r="AJ1062" s="248" t="s">
        <v>4015</v>
      </c>
      <c r="AK1062" s="257" t="s">
        <v>4015</v>
      </c>
      <c r="AL1062" s="255" t="s">
        <v>4015</v>
      </c>
      <c r="AM1062" s="249" t="s">
        <v>4015</v>
      </c>
      <c r="AN1062" s="249" t="s">
        <v>4015</v>
      </c>
      <c r="AO1062" s="249" t="s">
        <v>4015</v>
      </c>
      <c r="AP1062" s="249" t="s">
        <v>4015</v>
      </c>
      <c r="AQ1062" s="250" t="s">
        <v>4015</v>
      </c>
      <c r="AR1062" s="247" t="s">
        <v>4015</v>
      </c>
      <c r="AS1062" s="247" t="s">
        <v>4015</v>
      </c>
      <c r="AT1062" s="247" t="s">
        <v>4015</v>
      </c>
      <c r="AU1062" s="247" t="s">
        <v>4015</v>
      </c>
      <c r="AV1062" s="247" t="s">
        <v>4015</v>
      </c>
      <c r="AW1062" s="247" t="s">
        <v>4015</v>
      </c>
      <c r="AX1062" s="247" t="s">
        <v>4015</v>
      </c>
      <c r="AY1062" s="247" t="s">
        <v>4015</v>
      </c>
      <c r="AZ1062" s="251" t="s">
        <v>4015</v>
      </c>
      <c r="BA1062" s="246" t="s">
        <v>4015</v>
      </c>
      <c r="BB1062" s="247" t="s">
        <v>4015</v>
      </c>
      <c r="BC1062" s="245" t="s">
        <v>4015</v>
      </c>
    </row>
    <row r="1063" spans="1:55" ht="160.5" hidden="1" customHeight="1">
      <c r="A1063" s="52" t="str">
        <f t="shared" ca="1" si="73"/>
        <v>Ok</v>
      </c>
      <c r="B1063" s="53" t="str">
        <f t="shared" si="74"/>
        <v>Ok</v>
      </c>
      <c r="C1063" s="53" t="str">
        <f t="shared" ca="1" si="75"/>
        <v>Ok</v>
      </c>
      <c r="D1063" s="54">
        <f t="shared" si="76"/>
        <v>43276</v>
      </c>
      <c r="E1063" s="309"/>
      <c r="F1063" s="311">
        <v>403</v>
      </c>
      <c r="G1063" s="314" t="s">
        <v>1105</v>
      </c>
      <c r="H1063" s="321" t="s">
        <v>57</v>
      </c>
      <c r="I1063" s="322" t="s">
        <v>1106</v>
      </c>
      <c r="J1063" s="328" t="s">
        <v>130</v>
      </c>
      <c r="K1063" s="6" t="s">
        <v>74</v>
      </c>
      <c r="L1063" s="333" t="s">
        <v>1107</v>
      </c>
      <c r="M1063" s="339"/>
      <c r="N1063" s="239" t="s">
        <v>63</v>
      </c>
      <c r="O1063" s="345" t="s">
        <v>97</v>
      </c>
      <c r="P1063" s="55" t="s">
        <v>97</v>
      </c>
      <c r="Q1063" s="345" t="s">
        <v>1108</v>
      </c>
      <c r="R1063" s="358" t="s">
        <v>1109</v>
      </c>
      <c r="S1063" s="368">
        <v>43252</v>
      </c>
      <c r="T1063" s="56">
        <v>43252</v>
      </c>
      <c r="U1063" s="174" t="s">
        <v>66</v>
      </c>
      <c r="V1063" s="178" t="s">
        <v>67</v>
      </c>
      <c r="W1063" s="180"/>
      <c r="X1063" s="146" t="s">
        <v>143</v>
      </c>
      <c r="Y1063" s="374"/>
      <c r="Z1063" s="374"/>
      <c r="AA1063" s="376" t="s">
        <v>1110</v>
      </c>
      <c r="AB1063" s="6">
        <v>43258</v>
      </c>
      <c r="AC1063" s="6">
        <v>43276</v>
      </c>
      <c r="AD1063" s="6" t="s">
        <v>70</v>
      </c>
      <c r="AE1063" s="383"/>
      <c r="AF1063" s="353"/>
      <c r="AG1063" s="353"/>
      <c r="AH1063" s="385"/>
      <c r="AI1063" s="353"/>
      <c r="AJ1063" s="388"/>
      <c r="AK1063" s="389"/>
      <c r="AL1063" s="391"/>
      <c r="AM1063" s="386"/>
      <c r="AN1063" s="386"/>
      <c r="AO1063" s="386"/>
      <c r="AP1063" s="386"/>
      <c r="AQ1063" s="395"/>
      <c r="AR1063" s="380"/>
      <c r="AS1063" s="380"/>
      <c r="AT1063" s="380"/>
      <c r="AU1063" s="380"/>
      <c r="AV1063" s="380"/>
      <c r="AW1063" s="380"/>
      <c r="AX1063" s="380"/>
      <c r="AY1063" s="380"/>
      <c r="AZ1063" s="397"/>
      <c r="BA1063" s="379"/>
      <c r="BB1063" s="380"/>
      <c r="BC1063" s="399"/>
    </row>
    <row r="1064" spans="1:55" ht="198" hidden="1" customHeight="1">
      <c r="A1064" s="52" t="str">
        <f t="shared" ca="1" si="73"/>
        <v>Ok</v>
      </c>
      <c r="B1064" s="53" t="str">
        <f t="shared" si="74"/>
        <v>Ok</v>
      </c>
      <c r="C1064" s="53" t="str">
        <f t="shared" ca="1" si="75"/>
        <v>Ok</v>
      </c>
      <c r="D1064" s="54">
        <f t="shared" si="76"/>
        <v>43248</v>
      </c>
      <c r="E1064" s="309"/>
      <c r="F1064" s="311">
        <v>242</v>
      </c>
      <c r="G1064" s="314" t="s">
        <v>827</v>
      </c>
      <c r="H1064" s="321" t="s">
        <v>57</v>
      </c>
      <c r="I1064" s="322" t="s">
        <v>560</v>
      </c>
      <c r="J1064" s="328" t="s">
        <v>233</v>
      </c>
      <c r="K1064" s="6" t="s">
        <v>105</v>
      </c>
      <c r="L1064" s="333" t="s">
        <v>828</v>
      </c>
      <c r="M1064" s="339"/>
      <c r="N1064" s="239" t="s">
        <v>124</v>
      </c>
      <c r="O1064" s="345" t="s">
        <v>97</v>
      </c>
      <c r="P1064" s="55" t="s">
        <v>97</v>
      </c>
      <c r="Q1064" s="345" t="s">
        <v>829</v>
      </c>
      <c r="R1064" s="358" t="s">
        <v>830</v>
      </c>
      <c r="S1064" s="368">
        <v>43158</v>
      </c>
      <c r="T1064" s="56">
        <f>+S1064</f>
        <v>43158</v>
      </c>
      <c r="U1064" s="174" t="s">
        <v>66</v>
      </c>
      <c r="V1064" s="178" t="s">
        <v>67</v>
      </c>
      <c r="W1064" s="180"/>
      <c r="X1064" s="146" t="s">
        <v>143</v>
      </c>
      <c r="Y1064" s="374"/>
      <c r="Z1064" s="374"/>
      <c r="AA1064" s="376" t="s">
        <v>831</v>
      </c>
      <c r="AB1064" s="6">
        <v>43161</v>
      </c>
      <c r="AC1064" s="6">
        <v>43248</v>
      </c>
      <c r="AD1064" s="6" t="s">
        <v>70</v>
      </c>
      <c r="AE1064" s="383"/>
      <c r="AF1064" s="353"/>
      <c r="AG1064" s="353"/>
      <c r="AH1064" s="385"/>
      <c r="AI1064" s="353"/>
      <c r="AJ1064" s="388"/>
      <c r="AK1064" s="389"/>
      <c r="AL1064" s="391"/>
      <c r="AM1064" s="386"/>
      <c r="AN1064" s="386"/>
      <c r="AO1064" s="386"/>
      <c r="AP1064" s="386"/>
      <c r="AQ1064" s="395"/>
      <c r="AR1064" s="380"/>
      <c r="AS1064" s="380"/>
      <c r="AT1064" s="380"/>
      <c r="AU1064" s="380"/>
      <c r="AV1064" s="380"/>
      <c r="AW1064" s="380"/>
      <c r="AX1064" s="380"/>
      <c r="AY1064" s="380"/>
      <c r="AZ1064" s="397"/>
      <c r="BA1064" s="379"/>
      <c r="BB1064" s="380"/>
      <c r="BC1064" s="399"/>
    </row>
    <row r="1065" spans="1:55" ht="96" hidden="1" customHeight="1">
      <c r="A1065" s="52" t="str">
        <f t="shared" ca="1" si="73"/>
        <v>Ok</v>
      </c>
      <c r="B1065" s="53" t="str">
        <f t="shared" si="74"/>
        <v>Ok</v>
      </c>
      <c r="C1065" s="53" t="str">
        <f t="shared" ca="1" si="75"/>
        <v>Ok</v>
      </c>
      <c r="D1065" s="54">
        <f t="shared" si="76"/>
        <v>43230</v>
      </c>
      <c r="E1065" s="309"/>
      <c r="F1065" s="311">
        <v>234</v>
      </c>
      <c r="G1065" s="314" t="s">
        <v>788</v>
      </c>
      <c r="H1065" s="321" t="s">
        <v>57</v>
      </c>
      <c r="I1065" s="322" t="s">
        <v>58</v>
      </c>
      <c r="J1065" s="328" t="s">
        <v>59</v>
      </c>
      <c r="K1065" s="6" t="s">
        <v>210</v>
      </c>
      <c r="L1065" s="333" t="s">
        <v>789</v>
      </c>
      <c r="M1065" s="339"/>
      <c r="N1065" s="239" t="s">
        <v>124</v>
      </c>
      <c r="O1065" s="345" t="s">
        <v>790</v>
      </c>
      <c r="P1065" s="55" t="s">
        <v>165</v>
      </c>
      <c r="Q1065" s="345" t="s">
        <v>791</v>
      </c>
      <c r="R1065" s="358" t="s">
        <v>792</v>
      </c>
      <c r="S1065" s="368">
        <v>43151</v>
      </c>
      <c r="T1065" s="56">
        <v>43210</v>
      </c>
      <c r="U1065" s="174" t="s">
        <v>66</v>
      </c>
      <c r="V1065" s="178" t="s">
        <v>67</v>
      </c>
      <c r="W1065" s="180"/>
      <c r="X1065" s="146" t="s">
        <v>156</v>
      </c>
      <c r="Y1065" s="374"/>
      <c r="Z1065" s="374"/>
      <c r="AA1065" s="376" t="s">
        <v>793</v>
      </c>
      <c r="AB1065" s="6">
        <v>43154</v>
      </c>
      <c r="AC1065" s="6">
        <v>43230</v>
      </c>
      <c r="AD1065" s="6" t="s">
        <v>70</v>
      </c>
      <c r="AE1065" s="383"/>
      <c r="AF1065" s="353"/>
      <c r="AG1065" s="353"/>
      <c r="AH1065" s="385"/>
      <c r="AI1065" s="353"/>
      <c r="AJ1065" s="388"/>
      <c r="AK1065" s="389"/>
      <c r="AL1065" s="391"/>
      <c r="AM1065" s="386"/>
      <c r="AN1065" s="386"/>
      <c r="AO1065" s="386"/>
      <c r="AP1065" s="386"/>
      <c r="AQ1065" s="395"/>
      <c r="AR1065" s="380"/>
      <c r="AS1065" s="380"/>
      <c r="AT1065" s="380"/>
      <c r="AU1065" s="380"/>
      <c r="AV1065" s="380"/>
      <c r="AW1065" s="380"/>
      <c r="AX1065" s="380"/>
      <c r="AY1065" s="380"/>
      <c r="AZ1065" s="397"/>
      <c r="BA1065" s="379"/>
      <c r="BB1065" s="380"/>
      <c r="BC1065" s="399"/>
    </row>
    <row r="1066" spans="1:55" ht="331.95" hidden="1" customHeight="1">
      <c r="A1066" s="52" t="str">
        <f t="shared" ca="1" si="73"/>
        <v>Ok</v>
      </c>
      <c r="B1066" s="53" t="str">
        <f t="shared" si="74"/>
        <v>Ok</v>
      </c>
      <c r="C1066" s="53" t="str">
        <f t="shared" ca="1" si="75"/>
        <v>Ok</v>
      </c>
      <c r="D1066" s="54">
        <f t="shared" si="76"/>
        <v>45362</v>
      </c>
      <c r="E1066" s="253" t="s">
        <v>4015</v>
      </c>
      <c r="F1066" s="258">
        <v>2726</v>
      </c>
      <c r="G1066" s="241" t="s">
        <v>5444</v>
      </c>
      <c r="H1066" s="266" t="s">
        <v>57</v>
      </c>
      <c r="I1066" s="242" t="s">
        <v>83</v>
      </c>
      <c r="J1066" s="242" t="s">
        <v>59</v>
      </c>
      <c r="K1066" s="67" t="s">
        <v>74</v>
      </c>
      <c r="L1066" s="282" t="s">
        <v>5453</v>
      </c>
      <c r="M1066" s="281" t="s">
        <v>4015</v>
      </c>
      <c r="N1066" s="239" t="s">
        <v>63</v>
      </c>
      <c r="O1066" s="243" t="s">
        <v>3587</v>
      </c>
      <c r="P1066" s="55" t="s">
        <v>65</v>
      </c>
      <c r="Q1066" s="243" t="s">
        <v>5452</v>
      </c>
      <c r="R1066" s="90" t="s">
        <v>5451</v>
      </c>
      <c r="S1066" s="274">
        <v>45016</v>
      </c>
      <c r="T1066" s="56">
        <v>45362</v>
      </c>
      <c r="U1066" s="175" t="s">
        <v>66</v>
      </c>
      <c r="V1066" s="197" t="s">
        <v>218</v>
      </c>
      <c r="W1066" s="181"/>
      <c r="X1066" s="147" t="s">
        <v>79</v>
      </c>
      <c r="Y1066" s="258"/>
      <c r="Z1066" s="258"/>
      <c r="AA1066" s="289" t="s">
        <v>6645</v>
      </c>
      <c r="AB1066" s="6">
        <v>45016</v>
      </c>
      <c r="AC1066" s="6">
        <v>45362</v>
      </c>
      <c r="AD1066" s="283" t="s">
        <v>70</v>
      </c>
      <c r="AE1066" s="256" t="s">
        <v>4015</v>
      </c>
      <c r="AF1066" s="249" t="s">
        <v>4015</v>
      </c>
      <c r="AG1066" s="249" t="s">
        <v>4015</v>
      </c>
      <c r="AH1066" s="249" t="s">
        <v>4015</v>
      </c>
      <c r="AI1066" s="249" t="s">
        <v>4015</v>
      </c>
      <c r="AJ1066" s="248" t="s">
        <v>4015</v>
      </c>
      <c r="AK1066" s="257" t="s">
        <v>4015</v>
      </c>
      <c r="AL1066" s="255" t="s">
        <v>4015</v>
      </c>
      <c r="AM1066" s="249" t="s">
        <v>4015</v>
      </c>
      <c r="AN1066" s="249" t="s">
        <v>4015</v>
      </c>
      <c r="AO1066" s="249" t="s">
        <v>4015</v>
      </c>
      <c r="AP1066" s="249" t="s">
        <v>4015</v>
      </c>
      <c r="AQ1066" s="250" t="s">
        <v>4015</v>
      </c>
      <c r="AR1066" s="247" t="s">
        <v>4015</v>
      </c>
      <c r="AS1066" s="247" t="s">
        <v>4015</v>
      </c>
      <c r="AT1066" s="247" t="s">
        <v>4015</v>
      </c>
      <c r="AU1066" s="247" t="s">
        <v>4015</v>
      </c>
      <c r="AV1066" s="247" t="s">
        <v>4015</v>
      </c>
      <c r="AW1066" s="247" t="s">
        <v>4015</v>
      </c>
      <c r="AX1066" s="247" t="s">
        <v>4015</v>
      </c>
      <c r="AY1066" s="247" t="s">
        <v>4015</v>
      </c>
      <c r="AZ1066" s="251" t="s">
        <v>4015</v>
      </c>
      <c r="BA1066" s="246" t="s">
        <v>4015</v>
      </c>
      <c r="BB1066" s="247" t="s">
        <v>4015</v>
      </c>
      <c r="BC1066" s="245" t="s">
        <v>4015</v>
      </c>
    </row>
    <row r="1067" spans="1:55" ht="146.25" hidden="1" customHeight="1">
      <c r="A1067" s="52" t="str">
        <f t="shared" ca="1" si="73"/>
        <v>Ok</v>
      </c>
      <c r="B1067" s="53" t="str">
        <f t="shared" si="74"/>
        <v>Ok</v>
      </c>
      <c r="C1067" s="53" t="str">
        <f t="shared" ca="1" si="75"/>
        <v>Ok</v>
      </c>
      <c r="D1067" s="54">
        <f t="shared" si="76"/>
        <v>45089</v>
      </c>
      <c r="E1067" s="253" t="s">
        <v>4015</v>
      </c>
      <c r="F1067" s="258">
        <v>1398</v>
      </c>
      <c r="G1067" s="241" t="s">
        <v>5457</v>
      </c>
      <c r="H1067" s="266" t="s">
        <v>57</v>
      </c>
      <c r="I1067" s="242" t="s">
        <v>3224</v>
      </c>
      <c r="J1067" s="242" t="s">
        <v>3225</v>
      </c>
      <c r="K1067" s="67" t="s">
        <v>74</v>
      </c>
      <c r="L1067" s="282" t="s">
        <v>5466</v>
      </c>
      <c r="M1067" s="281" t="s">
        <v>4015</v>
      </c>
      <c r="N1067" s="239" t="s">
        <v>63</v>
      </c>
      <c r="O1067" s="243" t="s">
        <v>5462</v>
      </c>
      <c r="P1067" s="55" t="s">
        <v>245</v>
      </c>
      <c r="Q1067" s="243" t="s">
        <v>5465</v>
      </c>
      <c r="R1067" s="90" t="s">
        <v>5464</v>
      </c>
      <c r="S1067" s="274">
        <v>43873</v>
      </c>
      <c r="T1067" s="285">
        <v>45089</v>
      </c>
      <c r="U1067" s="175" t="s">
        <v>66</v>
      </c>
      <c r="V1067" s="197" t="s">
        <v>218</v>
      </c>
      <c r="W1067" s="181"/>
      <c r="X1067" s="147" t="s">
        <v>168</v>
      </c>
      <c r="Y1067" s="258"/>
      <c r="Z1067" s="258"/>
      <c r="AA1067" s="289" t="s">
        <v>5598</v>
      </c>
      <c r="AB1067" s="6">
        <v>43873</v>
      </c>
      <c r="AC1067" s="6">
        <v>45089</v>
      </c>
      <c r="AD1067" s="67" t="s">
        <v>70</v>
      </c>
      <c r="AE1067" s="256" t="s">
        <v>4015</v>
      </c>
      <c r="AF1067" s="249" t="s">
        <v>4015</v>
      </c>
      <c r="AG1067" s="249" t="s">
        <v>4015</v>
      </c>
      <c r="AH1067" s="249" t="s">
        <v>4015</v>
      </c>
      <c r="AI1067" s="249" t="s">
        <v>4015</v>
      </c>
      <c r="AJ1067" s="248" t="s">
        <v>4015</v>
      </c>
      <c r="AK1067" s="257" t="s">
        <v>4015</v>
      </c>
      <c r="AL1067" s="255" t="s">
        <v>4015</v>
      </c>
      <c r="AM1067" s="249" t="s">
        <v>4015</v>
      </c>
      <c r="AN1067" s="249" t="s">
        <v>4015</v>
      </c>
      <c r="AO1067" s="249" t="s">
        <v>4015</v>
      </c>
      <c r="AP1067" s="249" t="s">
        <v>4015</v>
      </c>
      <c r="AQ1067" s="250" t="s">
        <v>4015</v>
      </c>
      <c r="AR1067" s="247" t="s">
        <v>4015</v>
      </c>
      <c r="AS1067" s="247" t="s">
        <v>4015</v>
      </c>
      <c r="AT1067" s="247" t="s">
        <v>4015</v>
      </c>
      <c r="AU1067" s="247" t="s">
        <v>4015</v>
      </c>
      <c r="AV1067" s="247" t="s">
        <v>4015</v>
      </c>
      <c r="AW1067" s="247" t="s">
        <v>4015</v>
      </c>
      <c r="AX1067" s="247" t="s">
        <v>4015</v>
      </c>
      <c r="AY1067" s="247" t="s">
        <v>4015</v>
      </c>
      <c r="AZ1067" s="251" t="s">
        <v>4015</v>
      </c>
      <c r="BA1067" s="246" t="s">
        <v>4015</v>
      </c>
      <c r="BB1067" s="247" t="s">
        <v>4015</v>
      </c>
      <c r="BC1067" s="245" t="s">
        <v>4015</v>
      </c>
    </row>
    <row r="1068" spans="1:55" ht="197.25" hidden="1" customHeight="1">
      <c r="A1068" s="52" t="str">
        <f t="shared" ca="1" si="73"/>
        <v>Ok</v>
      </c>
      <c r="B1068" s="53" t="str">
        <f t="shared" si="74"/>
        <v>Ok</v>
      </c>
      <c r="C1068" s="53" t="str">
        <f t="shared" ca="1" si="75"/>
        <v>Ok</v>
      </c>
      <c r="D1068" s="54">
        <f t="shared" si="76"/>
        <v>45257</v>
      </c>
      <c r="E1068" s="253" t="s">
        <v>4015</v>
      </c>
      <c r="F1068" s="258">
        <v>2730</v>
      </c>
      <c r="G1068" s="241" t="s">
        <v>5458</v>
      </c>
      <c r="H1068" s="266" t="s">
        <v>57</v>
      </c>
      <c r="I1068" s="242" t="s">
        <v>1945</v>
      </c>
      <c r="J1068" s="242" t="s">
        <v>625</v>
      </c>
      <c r="K1068" s="67" t="s">
        <v>74</v>
      </c>
      <c r="L1068" s="282" t="s">
        <v>5468</v>
      </c>
      <c r="M1068" s="281" t="s">
        <v>4015</v>
      </c>
      <c r="N1068" s="239" t="s">
        <v>124</v>
      </c>
      <c r="O1068" s="243" t="s">
        <v>5463</v>
      </c>
      <c r="P1068" s="55" t="s">
        <v>88</v>
      </c>
      <c r="Q1068" s="243" t="s">
        <v>3581</v>
      </c>
      <c r="R1068" s="90" t="s">
        <v>5467</v>
      </c>
      <c r="S1068" s="274">
        <v>45027</v>
      </c>
      <c r="T1068" s="371">
        <v>45257</v>
      </c>
      <c r="U1068" s="175" t="s">
        <v>66</v>
      </c>
      <c r="V1068" s="197" t="s">
        <v>218</v>
      </c>
      <c r="W1068" s="181"/>
      <c r="X1068" s="147" t="s">
        <v>101</v>
      </c>
      <c r="Y1068" s="258"/>
      <c r="Z1068" s="258"/>
      <c r="AA1068" s="289" t="s">
        <v>6213</v>
      </c>
      <c r="AB1068" s="6">
        <v>45027</v>
      </c>
      <c r="AC1068" s="6">
        <v>45257</v>
      </c>
      <c r="AD1068" s="283" t="s">
        <v>70</v>
      </c>
      <c r="AE1068" s="256" t="s">
        <v>4015</v>
      </c>
      <c r="AF1068" s="249" t="s">
        <v>4015</v>
      </c>
      <c r="AG1068" s="249" t="s">
        <v>4015</v>
      </c>
      <c r="AH1068" s="249" t="s">
        <v>4015</v>
      </c>
      <c r="AI1068" s="249" t="s">
        <v>4015</v>
      </c>
      <c r="AJ1068" s="248" t="s">
        <v>4015</v>
      </c>
      <c r="AK1068" s="257" t="s">
        <v>4015</v>
      </c>
      <c r="AL1068" s="255" t="s">
        <v>4015</v>
      </c>
      <c r="AM1068" s="249" t="s">
        <v>4015</v>
      </c>
      <c r="AN1068" s="249" t="s">
        <v>4015</v>
      </c>
      <c r="AO1068" s="249" t="s">
        <v>4015</v>
      </c>
      <c r="AP1068" s="249" t="s">
        <v>4015</v>
      </c>
      <c r="AQ1068" s="250" t="s">
        <v>4015</v>
      </c>
      <c r="AR1068" s="247" t="s">
        <v>4015</v>
      </c>
      <c r="AS1068" s="247" t="s">
        <v>4015</v>
      </c>
      <c r="AT1068" s="247" t="s">
        <v>4015</v>
      </c>
      <c r="AU1068" s="247" t="s">
        <v>4015</v>
      </c>
      <c r="AV1068" s="247" t="s">
        <v>4015</v>
      </c>
      <c r="AW1068" s="247" t="s">
        <v>4015</v>
      </c>
      <c r="AX1068" s="247" t="s">
        <v>4015</v>
      </c>
      <c r="AY1068" s="247" t="s">
        <v>4015</v>
      </c>
      <c r="AZ1068" s="251" t="s">
        <v>4015</v>
      </c>
      <c r="BA1068" s="246" t="s">
        <v>4015</v>
      </c>
      <c r="BB1068" s="247" t="s">
        <v>4015</v>
      </c>
      <c r="BC1068" s="245" t="s">
        <v>4015</v>
      </c>
    </row>
    <row r="1069" spans="1:55" ht="96" hidden="1" customHeight="1">
      <c r="A1069" s="52" t="str">
        <f t="shared" ca="1" si="73"/>
        <v>Ok</v>
      </c>
      <c r="B1069" s="53" t="str">
        <f t="shared" si="74"/>
        <v>Ok</v>
      </c>
      <c r="C1069" s="53" t="str">
        <f t="shared" ca="1" si="75"/>
        <v>Ok</v>
      </c>
      <c r="D1069" s="54">
        <f t="shared" si="76"/>
        <v>43214</v>
      </c>
      <c r="E1069" s="309"/>
      <c r="F1069" s="311">
        <v>250</v>
      </c>
      <c r="G1069" s="314" t="s">
        <v>832</v>
      </c>
      <c r="H1069" s="321" t="s">
        <v>57</v>
      </c>
      <c r="I1069" s="322" t="s">
        <v>833</v>
      </c>
      <c r="J1069" s="328" t="s">
        <v>260</v>
      </c>
      <c r="K1069" s="6" t="s">
        <v>188</v>
      </c>
      <c r="L1069" s="333" t="s">
        <v>834</v>
      </c>
      <c r="M1069" s="339"/>
      <c r="N1069" s="239" t="s">
        <v>124</v>
      </c>
      <c r="O1069" s="345" t="s">
        <v>3849</v>
      </c>
      <c r="P1069" s="55" t="s">
        <v>88</v>
      </c>
      <c r="Q1069" s="345" t="s">
        <v>835</v>
      </c>
      <c r="R1069" s="358" t="s">
        <v>836</v>
      </c>
      <c r="S1069" s="368">
        <v>43161</v>
      </c>
      <c r="T1069" s="56">
        <v>43208</v>
      </c>
      <c r="U1069" s="174" t="s">
        <v>66</v>
      </c>
      <c r="V1069" s="178" t="s">
        <v>67</v>
      </c>
      <c r="W1069" s="180"/>
      <c r="X1069" s="146" t="s">
        <v>79</v>
      </c>
      <c r="Y1069" s="374"/>
      <c r="Z1069" s="374"/>
      <c r="AA1069" s="376" t="s">
        <v>837</v>
      </c>
      <c r="AB1069" s="6">
        <v>43167</v>
      </c>
      <c r="AC1069" s="6">
        <v>43214</v>
      </c>
      <c r="AD1069" s="6" t="s">
        <v>70</v>
      </c>
      <c r="AE1069" s="383"/>
      <c r="AF1069" s="353"/>
      <c r="AG1069" s="353"/>
      <c r="AH1069" s="385"/>
      <c r="AI1069" s="353"/>
      <c r="AJ1069" s="388"/>
      <c r="AK1069" s="389"/>
      <c r="AL1069" s="391"/>
      <c r="AM1069" s="386"/>
      <c r="AN1069" s="386"/>
      <c r="AO1069" s="386"/>
      <c r="AP1069" s="386"/>
      <c r="AQ1069" s="395"/>
      <c r="AR1069" s="380"/>
      <c r="AS1069" s="380"/>
      <c r="AT1069" s="380"/>
      <c r="AU1069" s="380"/>
      <c r="AV1069" s="380"/>
      <c r="AW1069" s="380"/>
      <c r="AX1069" s="380"/>
      <c r="AY1069" s="380"/>
      <c r="AZ1069" s="397"/>
      <c r="BA1069" s="379"/>
      <c r="BB1069" s="380"/>
      <c r="BC1069" s="399"/>
    </row>
    <row r="1070" spans="1:55" ht="134.25" hidden="1" customHeight="1">
      <c r="A1070" s="52" t="str">
        <f t="shared" ca="1" si="73"/>
        <v>Ok</v>
      </c>
      <c r="B1070" s="53" t="str">
        <f t="shared" si="74"/>
        <v>Ok</v>
      </c>
      <c r="C1070" s="53" t="str">
        <f t="shared" ca="1" si="75"/>
        <v>Ok</v>
      </c>
      <c r="D1070" s="54">
        <f t="shared" si="76"/>
        <v>43199</v>
      </c>
      <c r="E1070" s="309"/>
      <c r="F1070" s="311">
        <v>221</v>
      </c>
      <c r="G1070" s="314" t="s">
        <v>794</v>
      </c>
      <c r="H1070" s="321" t="s">
        <v>57</v>
      </c>
      <c r="I1070" s="322" t="s">
        <v>83</v>
      </c>
      <c r="J1070" s="328" t="s">
        <v>84</v>
      </c>
      <c r="K1070" s="6" t="s">
        <v>210</v>
      </c>
      <c r="L1070" s="333" t="s">
        <v>795</v>
      </c>
      <c r="M1070" s="339"/>
      <c r="N1070" s="239" t="s">
        <v>124</v>
      </c>
      <c r="O1070" s="345" t="s">
        <v>796</v>
      </c>
      <c r="P1070" s="55" t="s">
        <v>177</v>
      </c>
      <c r="Q1070" s="345" t="s">
        <v>797</v>
      </c>
      <c r="R1070" s="358" t="s">
        <v>798</v>
      </c>
      <c r="S1070" s="368">
        <v>43141</v>
      </c>
      <c r="T1070" s="56">
        <v>43188</v>
      </c>
      <c r="U1070" s="174" t="s">
        <v>66</v>
      </c>
      <c r="V1070" s="178" t="s">
        <v>91</v>
      </c>
      <c r="W1070" s="180" t="s">
        <v>92</v>
      </c>
      <c r="X1070" s="146" t="s">
        <v>143</v>
      </c>
      <c r="Y1070" s="374"/>
      <c r="Z1070" s="374"/>
      <c r="AA1070" s="376" t="s">
        <v>799</v>
      </c>
      <c r="AB1070" s="6">
        <v>43161</v>
      </c>
      <c r="AC1070" s="6">
        <v>43199</v>
      </c>
      <c r="AD1070" s="6" t="s">
        <v>70</v>
      </c>
      <c r="AE1070" s="383"/>
      <c r="AF1070" s="353"/>
      <c r="AG1070" s="353"/>
      <c r="AH1070" s="385"/>
      <c r="AI1070" s="353"/>
      <c r="AJ1070" s="388"/>
      <c r="AK1070" s="389"/>
      <c r="AL1070" s="391"/>
      <c r="AM1070" s="386"/>
      <c r="AN1070" s="386"/>
      <c r="AO1070" s="386"/>
      <c r="AP1070" s="386"/>
      <c r="AQ1070" s="395"/>
      <c r="AR1070" s="380"/>
      <c r="AS1070" s="380"/>
      <c r="AT1070" s="380"/>
      <c r="AU1070" s="380"/>
      <c r="AV1070" s="380"/>
      <c r="AW1070" s="380"/>
      <c r="AX1070" s="380"/>
      <c r="AY1070" s="380"/>
      <c r="AZ1070" s="397"/>
      <c r="BA1070" s="379"/>
      <c r="BB1070" s="380"/>
      <c r="BC1070" s="399"/>
    </row>
    <row r="1071" spans="1:55" ht="96" hidden="1" customHeight="1">
      <c r="A1071" s="52" t="str">
        <f t="shared" ca="1" si="73"/>
        <v>Ok</v>
      </c>
      <c r="B1071" s="53" t="str">
        <f t="shared" si="74"/>
        <v>Ok</v>
      </c>
      <c r="C1071" s="53" t="str">
        <f t="shared" ca="1" si="75"/>
        <v>Ok</v>
      </c>
      <c r="D1071" s="54">
        <f t="shared" si="76"/>
        <v>45042</v>
      </c>
      <c r="E1071" s="253" t="s">
        <v>4015</v>
      </c>
      <c r="F1071" s="258">
        <v>2734</v>
      </c>
      <c r="G1071" s="241" t="s">
        <v>5461</v>
      </c>
      <c r="H1071" s="266" t="s">
        <v>57</v>
      </c>
      <c r="I1071" s="242" t="s">
        <v>137</v>
      </c>
      <c r="J1071" s="242" t="s">
        <v>137</v>
      </c>
      <c r="K1071" s="67" t="s">
        <v>74</v>
      </c>
      <c r="L1071" s="282" t="s">
        <v>5474</v>
      </c>
      <c r="M1071" s="281" t="s">
        <v>4015</v>
      </c>
      <c r="N1071" s="239" t="s">
        <v>124</v>
      </c>
      <c r="O1071" s="243" t="s">
        <v>4315</v>
      </c>
      <c r="P1071" s="55" t="s">
        <v>88</v>
      </c>
      <c r="Q1071" s="243" t="s">
        <v>311</v>
      </c>
      <c r="R1071" s="90" t="s">
        <v>312</v>
      </c>
      <c r="S1071" s="274">
        <v>45034</v>
      </c>
      <c r="T1071" s="56">
        <v>45042</v>
      </c>
      <c r="U1071" s="175" t="s">
        <v>66</v>
      </c>
      <c r="V1071" s="197" t="s">
        <v>218</v>
      </c>
      <c r="W1071" s="181"/>
      <c r="X1071" s="147" t="s">
        <v>143</v>
      </c>
      <c r="Y1071" s="258"/>
      <c r="Z1071" s="258"/>
      <c r="AA1071" s="289" t="s">
        <v>5473</v>
      </c>
      <c r="AB1071" s="6">
        <v>45034</v>
      </c>
      <c r="AC1071" s="6">
        <v>45042</v>
      </c>
      <c r="AD1071" s="67" t="s">
        <v>70</v>
      </c>
      <c r="AE1071" s="256" t="s">
        <v>4015</v>
      </c>
      <c r="AF1071" s="249" t="s">
        <v>4015</v>
      </c>
      <c r="AG1071" s="249" t="s">
        <v>4015</v>
      </c>
      <c r="AH1071" s="249" t="s">
        <v>4015</v>
      </c>
      <c r="AI1071" s="249" t="s">
        <v>4015</v>
      </c>
      <c r="AJ1071" s="248" t="s">
        <v>4015</v>
      </c>
      <c r="AK1071" s="257" t="s">
        <v>4015</v>
      </c>
      <c r="AL1071" s="255" t="s">
        <v>4015</v>
      </c>
      <c r="AM1071" s="249" t="s">
        <v>4015</v>
      </c>
      <c r="AN1071" s="249" t="s">
        <v>4015</v>
      </c>
      <c r="AO1071" s="249" t="s">
        <v>4015</v>
      </c>
      <c r="AP1071" s="249" t="s">
        <v>4015</v>
      </c>
      <c r="AQ1071" s="250" t="s">
        <v>4015</v>
      </c>
      <c r="AR1071" s="247" t="s">
        <v>4015</v>
      </c>
      <c r="AS1071" s="247" t="s">
        <v>4015</v>
      </c>
      <c r="AT1071" s="247" t="s">
        <v>4015</v>
      </c>
      <c r="AU1071" s="247" t="s">
        <v>4015</v>
      </c>
      <c r="AV1071" s="247" t="s">
        <v>4015</v>
      </c>
      <c r="AW1071" s="247" t="s">
        <v>4015</v>
      </c>
      <c r="AX1071" s="247" t="s">
        <v>4015</v>
      </c>
      <c r="AY1071" s="247" t="s">
        <v>4015</v>
      </c>
      <c r="AZ1071" s="251" t="s">
        <v>4015</v>
      </c>
      <c r="BA1071" s="246" t="s">
        <v>4015</v>
      </c>
      <c r="BB1071" s="247" t="s">
        <v>4015</v>
      </c>
      <c r="BC1071" s="245" t="s">
        <v>4015</v>
      </c>
    </row>
    <row r="1072" spans="1:55" ht="134.25" hidden="1" customHeight="1">
      <c r="A1072" s="52" t="str">
        <f t="shared" ca="1" si="73"/>
        <v>Ok</v>
      </c>
      <c r="B1072" s="53" t="str">
        <f t="shared" si="74"/>
        <v>Ok</v>
      </c>
      <c r="C1072" s="53" t="str">
        <f t="shared" ca="1" si="75"/>
        <v>Ok</v>
      </c>
      <c r="D1072" s="54">
        <f t="shared" si="76"/>
        <v>43199</v>
      </c>
      <c r="E1072" s="309"/>
      <c r="F1072" s="311">
        <v>241</v>
      </c>
      <c r="G1072" s="314" t="s">
        <v>823</v>
      </c>
      <c r="H1072" s="321" t="s">
        <v>159</v>
      </c>
      <c r="I1072" s="322" t="s">
        <v>396</v>
      </c>
      <c r="J1072" s="328" t="s">
        <v>161</v>
      </c>
      <c r="K1072" s="6" t="s">
        <v>74</v>
      </c>
      <c r="L1072" s="333" t="s">
        <v>824</v>
      </c>
      <c r="M1072" s="339"/>
      <c r="N1072" s="239" t="s">
        <v>124</v>
      </c>
      <c r="O1072" s="345" t="s">
        <v>825</v>
      </c>
      <c r="P1072" s="55" t="s">
        <v>165</v>
      </c>
      <c r="Q1072" s="345" t="s">
        <v>825</v>
      </c>
      <c r="R1072" s="358" t="s">
        <v>826</v>
      </c>
      <c r="S1072" s="368">
        <v>43157</v>
      </c>
      <c r="T1072" s="56">
        <v>43167</v>
      </c>
      <c r="U1072" s="174" t="s">
        <v>66</v>
      </c>
      <c r="V1072" s="178" t="s">
        <v>67</v>
      </c>
      <c r="W1072" s="180"/>
      <c r="X1072" s="146" t="s">
        <v>143</v>
      </c>
      <c r="Y1072" s="374"/>
      <c r="Z1072" s="374"/>
      <c r="AA1072" s="376" t="s">
        <v>354</v>
      </c>
      <c r="AB1072" s="6">
        <v>43161</v>
      </c>
      <c r="AC1072" s="6">
        <v>43199</v>
      </c>
      <c r="AD1072" s="6" t="s">
        <v>70</v>
      </c>
      <c r="AE1072" s="383"/>
      <c r="AF1072" s="353"/>
      <c r="AG1072" s="353"/>
      <c r="AH1072" s="385"/>
      <c r="AI1072" s="353"/>
      <c r="AJ1072" s="388"/>
      <c r="AK1072" s="389"/>
      <c r="AL1072" s="391"/>
      <c r="AM1072" s="386"/>
      <c r="AN1072" s="386"/>
      <c r="AO1072" s="386"/>
      <c r="AP1072" s="386"/>
      <c r="AQ1072" s="395"/>
      <c r="AR1072" s="380"/>
      <c r="AS1072" s="380"/>
      <c r="AT1072" s="380"/>
      <c r="AU1072" s="380"/>
      <c r="AV1072" s="380"/>
      <c r="AW1072" s="380"/>
      <c r="AX1072" s="380"/>
      <c r="AY1072" s="380"/>
      <c r="AZ1072" s="397"/>
      <c r="BA1072" s="379"/>
      <c r="BB1072" s="380"/>
      <c r="BC1072" s="399"/>
    </row>
    <row r="1073" spans="1:55" ht="134.25" hidden="1" customHeight="1">
      <c r="A1073" s="52" t="str">
        <f t="shared" ca="1" si="73"/>
        <v>Ok</v>
      </c>
      <c r="B1073" s="53" t="str">
        <f t="shared" si="74"/>
        <v>Ok</v>
      </c>
      <c r="C1073" s="53" t="str">
        <f t="shared" ca="1" si="75"/>
        <v>Ok</v>
      </c>
      <c r="D1073" s="54">
        <f t="shared" si="76"/>
        <v>45054</v>
      </c>
      <c r="E1073" s="253" t="s">
        <v>4015</v>
      </c>
      <c r="F1073" s="258">
        <v>2739</v>
      </c>
      <c r="G1073" s="241" t="s">
        <v>5478</v>
      </c>
      <c r="H1073" s="266" t="s">
        <v>57</v>
      </c>
      <c r="I1073" s="242" t="s">
        <v>232</v>
      </c>
      <c r="J1073" s="242" t="s">
        <v>233</v>
      </c>
      <c r="K1073" s="67" t="s">
        <v>545</v>
      </c>
      <c r="L1073" s="282" t="s">
        <v>5487</v>
      </c>
      <c r="M1073" s="281" t="s">
        <v>4015</v>
      </c>
      <c r="N1073" s="239" t="s">
        <v>124</v>
      </c>
      <c r="O1073" s="243" t="s">
        <v>5481</v>
      </c>
      <c r="P1073" s="55" t="s">
        <v>88</v>
      </c>
      <c r="Q1073" s="243" t="s">
        <v>5481</v>
      </c>
      <c r="R1073" s="90" t="s">
        <v>5486</v>
      </c>
      <c r="S1073" s="274">
        <v>45039</v>
      </c>
      <c r="T1073" s="56">
        <v>45054</v>
      </c>
      <c r="U1073" s="175" t="s">
        <v>66</v>
      </c>
      <c r="V1073" s="197" t="s">
        <v>218</v>
      </c>
      <c r="W1073" s="181"/>
      <c r="X1073" s="147" t="s">
        <v>168</v>
      </c>
      <c r="Y1073" s="258"/>
      <c r="Z1073" s="258"/>
      <c r="AA1073" s="289" t="s">
        <v>5514</v>
      </c>
      <c r="AB1073" s="6">
        <v>45039</v>
      </c>
      <c r="AC1073" s="6">
        <v>45054</v>
      </c>
      <c r="AD1073" s="283" t="s">
        <v>70</v>
      </c>
      <c r="AE1073" s="256" t="s">
        <v>4015</v>
      </c>
      <c r="AF1073" s="249" t="s">
        <v>4015</v>
      </c>
      <c r="AG1073" s="249" t="s">
        <v>4015</v>
      </c>
      <c r="AH1073" s="249" t="s">
        <v>4015</v>
      </c>
      <c r="AI1073" s="249" t="s">
        <v>4015</v>
      </c>
      <c r="AJ1073" s="248" t="s">
        <v>4015</v>
      </c>
      <c r="AK1073" s="257" t="s">
        <v>4015</v>
      </c>
      <c r="AL1073" s="255" t="s">
        <v>4015</v>
      </c>
      <c r="AM1073" s="249" t="s">
        <v>4015</v>
      </c>
      <c r="AN1073" s="249" t="s">
        <v>4015</v>
      </c>
      <c r="AO1073" s="249" t="s">
        <v>4015</v>
      </c>
      <c r="AP1073" s="249" t="s">
        <v>4015</v>
      </c>
      <c r="AQ1073" s="250" t="s">
        <v>4015</v>
      </c>
      <c r="AR1073" s="247" t="s">
        <v>4015</v>
      </c>
      <c r="AS1073" s="247" t="s">
        <v>4015</v>
      </c>
      <c r="AT1073" s="247" t="s">
        <v>4015</v>
      </c>
      <c r="AU1073" s="247" t="s">
        <v>4015</v>
      </c>
      <c r="AV1073" s="247" t="s">
        <v>4015</v>
      </c>
      <c r="AW1073" s="247" t="s">
        <v>4015</v>
      </c>
      <c r="AX1073" s="247" t="s">
        <v>4015</v>
      </c>
      <c r="AY1073" s="247" t="s">
        <v>4015</v>
      </c>
      <c r="AZ1073" s="251" t="s">
        <v>4015</v>
      </c>
      <c r="BA1073" s="246" t="s">
        <v>4015</v>
      </c>
      <c r="BB1073" s="247" t="s">
        <v>4015</v>
      </c>
      <c r="BC1073" s="245" t="s">
        <v>4015</v>
      </c>
    </row>
    <row r="1074" spans="1:55" ht="134.25" hidden="1" customHeight="1">
      <c r="A1074" s="52" t="str">
        <f t="shared" ca="1" si="73"/>
        <v>Ok</v>
      </c>
      <c r="B1074" s="53" t="str">
        <f t="shared" si="74"/>
        <v>Ok</v>
      </c>
      <c r="C1074" s="53" t="str">
        <f t="shared" ca="1" si="75"/>
        <v>Ok</v>
      </c>
      <c r="D1074" s="54">
        <f t="shared" si="76"/>
        <v>45054</v>
      </c>
      <c r="E1074" s="253" t="s">
        <v>4015</v>
      </c>
      <c r="F1074" s="258">
        <v>2740</v>
      </c>
      <c r="G1074" s="241" t="s">
        <v>5479</v>
      </c>
      <c r="H1074" s="266" t="s">
        <v>57</v>
      </c>
      <c r="I1074" s="242" t="s">
        <v>58</v>
      </c>
      <c r="J1074" s="242" t="s">
        <v>59</v>
      </c>
      <c r="K1074" s="67" t="s">
        <v>74</v>
      </c>
      <c r="L1074" s="282" t="s">
        <v>5489</v>
      </c>
      <c r="M1074" s="281" t="s">
        <v>4015</v>
      </c>
      <c r="N1074" s="239" t="s">
        <v>124</v>
      </c>
      <c r="O1074" s="243" t="s">
        <v>97</v>
      </c>
      <c r="P1074" s="55" t="s">
        <v>97</v>
      </c>
      <c r="Q1074" s="243" t="s">
        <v>5482</v>
      </c>
      <c r="R1074" s="90" t="s">
        <v>5488</v>
      </c>
      <c r="S1074" s="274">
        <v>45040</v>
      </c>
      <c r="T1074" s="56">
        <v>45054</v>
      </c>
      <c r="U1074" s="175" t="s">
        <v>66</v>
      </c>
      <c r="V1074" s="197" t="s">
        <v>218</v>
      </c>
      <c r="W1074" s="181"/>
      <c r="X1074" s="147" t="s">
        <v>143</v>
      </c>
      <c r="Y1074" s="258"/>
      <c r="Z1074" s="258"/>
      <c r="AA1074" s="289" t="s">
        <v>5515</v>
      </c>
      <c r="AB1074" s="6">
        <v>45040</v>
      </c>
      <c r="AC1074" s="6">
        <v>45054</v>
      </c>
      <c r="AD1074" s="283" t="s">
        <v>70</v>
      </c>
      <c r="AE1074" s="256" t="s">
        <v>4015</v>
      </c>
      <c r="AF1074" s="249" t="s">
        <v>4015</v>
      </c>
      <c r="AG1074" s="249" t="s">
        <v>4015</v>
      </c>
      <c r="AH1074" s="249" t="s">
        <v>4015</v>
      </c>
      <c r="AI1074" s="249" t="s">
        <v>4015</v>
      </c>
      <c r="AJ1074" s="248" t="s">
        <v>4015</v>
      </c>
      <c r="AK1074" s="257" t="s">
        <v>4015</v>
      </c>
      <c r="AL1074" s="255" t="s">
        <v>4015</v>
      </c>
      <c r="AM1074" s="249" t="s">
        <v>4015</v>
      </c>
      <c r="AN1074" s="249" t="s">
        <v>4015</v>
      </c>
      <c r="AO1074" s="249" t="s">
        <v>4015</v>
      </c>
      <c r="AP1074" s="249" t="s">
        <v>4015</v>
      </c>
      <c r="AQ1074" s="250" t="s">
        <v>4015</v>
      </c>
      <c r="AR1074" s="247" t="s">
        <v>4015</v>
      </c>
      <c r="AS1074" s="247" t="s">
        <v>4015</v>
      </c>
      <c r="AT1074" s="247" t="s">
        <v>4015</v>
      </c>
      <c r="AU1074" s="247" t="s">
        <v>4015</v>
      </c>
      <c r="AV1074" s="247" t="s">
        <v>4015</v>
      </c>
      <c r="AW1074" s="247" t="s">
        <v>4015</v>
      </c>
      <c r="AX1074" s="247" t="s">
        <v>4015</v>
      </c>
      <c r="AY1074" s="247" t="s">
        <v>4015</v>
      </c>
      <c r="AZ1074" s="251" t="s">
        <v>4015</v>
      </c>
      <c r="BA1074" s="246" t="s">
        <v>4015</v>
      </c>
      <c r="BB1074" s="247" t="s">
        <v>4015</v>
      </c>
      <c r="BC1074" s="245" t="s">
        <v>4015</v>
      </c>
    </row>
    <row r="1075" spans="1:55" ht="102.75" hidden="1" customHeight="1">
      <c r="A1075" s="52" t="str">
        <f t="shared" ca="1" si="73"/>
        <v>Ok</v>
      </c>
      <c r="B1075" s="53" t="str">
        <f t="shared" si="74"/>
        <v>Ok</v>
      </c>
      <c r="C1075" s="53" t="str">
        <f t="shared" ca="1" si="75"/>
        <v>Ok</v>
      </c>
      <c r="D1075" s="54">
        <f t="shared" si="76"/>
        <v>45635</v>
      </c>
      <c r="E1075" s="253" t="s">
        <v>4015</v>
      </c>
      <c r="F1075" s="258">
        <v>2737</v>
      </c>
      <c r="G1075" s="241" t="s">
        <v>5491</v>
      </c>
      <c r="H1075" s="266" t="s">
        <v>57</v>
      </c>
      <c r="I1075" s="242" t="s">
        <v>232</v>
      </c>
      <c r="J1075" s="242" t="s">
        <v>233</v>
      </c>
      <c r="K1075" s="67" t="s">
        <v>105</v>
      </c>
      <c r="L1075" s="282" t="s">
        <v>5500</v>
      </c>
      <c r="M1075" s="281" t="s">
        <v>4015</v>
      </c>
      <c r="N1075" s="239" t="s">
        <v>124</v>
      </c>
      <c r="O1075" s="243" t="s">
        <v>5496</v>
      </c>
      <c r="P1075" s="55" t="s">
        <v>88</v>
      </c>
      <c r="Q1075" s="243" t="s">
        <v>5496</v>
      </c>
      <c r="R1075" s="90" t="s">
        <v>5499</v>
      </c>
      <c r="S1075" s="274">
        <v>45036</v>
      </c>
      <c r="T1075" s="369">
        <v>45635</v>
      </c>
      <c r="U1075" s="175" t="s">
        <v>66</v>
      </c>
      <c r="V1075" s="197" t="s">
        <v>218</v>
      </c>
      <c r="W1075" s="181"/>
      <c r="X1075" s="147" t="s">
        <v>143</v>
      </c>
      <c r="Y1075" s="258"/>
      <c r="Z1075" s="258" t="s">
        <v>80</v>
      </c>
      <c r="AA1075" s="289" t="s">
        <v>8283</v>
      </c>
      <c r="AB1075" s="6">
        <v>45036</v>
      </c>
      <c r="AC1075" s="6">
        <v>45635</v>
      </c>
      <c r="AD1075" s="67" t="s">
        <v>70</v>
      </c>
      <c r="AE1075" s="256" t="s">
        <v>4015</v>
      </c>
      <c r="AF1075" s="249" t="s">
        <v>4015</v>
      </c>
      <c r="AG1075" s="249" t="s">
        <v>4015</v>
      </c>
      <c r="AH1075" s="249" t="s">
        <v>4015</v>
      </c>
      <c r="AI1075" s="249" t="s">
        <v>4015</v>
      </c>
      <c r="AJ1075" s="248" t="s">
        <v>4015</v>
      </c>
      <c r="AK1075" s="257" t="s">
        <v>4015</v>
      </c>
      <c r="AL1075" s="255" t="s">
        <v>4015</v>
      </c>
      <c r="AM1075" s="249" t="s">
        <v>4015</v>
      </c>
      <c r="AN1075" s="249" t="s">
        <v>4015</v>
      </c>
      <c r="AO1075" s="249" t="s">
        <v>4015</v>
      </c>
      <c r="AP1075" s="249" t="s">
        <v>4015</v>
      </c>
      <c r="AQ1075" s="250" t="s">
        <v>4015</v>
      </c>
      <c r="AR1075" s="247" t="s">
        <v>4015</v>
      </c>
      <c r="AS1075" s="247" t="s">
        <v>4015</v>
      </c>
      <c r="AT1075" s="247" t="s">
        <v>4015</v>
      </c>
      <c r="AU1075" s="247" t="s">
        <v>4015</v>
      </c>
      <c r="AV1075" s="247" t="s">
        <v>4015</v>
      </c>
      <c r="AW1075" s="247" t="s">
        <v>4015</v>
      </c>
      <c r="AX1075" s="247" t="s">
        <v>4015</v>
      </c>
      <c r="AY1075" s="247" t="s">
        <v>4015</v>
      </c>
      <c r="AZ1075" s="251" t="s">
        <v>4015</v>
      </c>
      <c r="BA1075" s="246" t="s">
        <v>4015</v>
      </c>
      <c r="BB1075" s="247" t="s">
        <v>4015</v>
      </c>
      <c r="BC1075" s="245" t="s">
        <v>4015</v>
      </c>
    </row>
    <row r="1076" spans="1:55" ht="72" hidden="1">
      <c r="A1076" s="52" t="str">
        <f t="shared" ca="1" si="73"/>
        <v>Ok</v>
      </c>
      <c r="B1076" s="53" t="str">
        <f t="shared" si="74"/>
        <v>Ok</v>
      </c>
      <c r="C1076" s="53" t="str">
        <f t="shared" ca="1" si="75"/>
        <v>Ok</v>
      </c>
      <c r="D1076" s="54">
        <f t="shared" si="76"/>
        <v>45097</v>
      </c>
      <c r="E1076" s="253" t="s">
        <v>4015</v>
      </c>
      <c r="F1076" s="258">
        <v>2741</v>
      </c>
      <c r="G1076" s="241" t="s">
        <v>5492</v>
      </c>
      <c r="H1076" s="266" t="s">
        <v>57</v>
      </c>
      <c r="I1076" s="242" t="s">
        <v>146</v>
      </c>
      <c r="J1076" s="242" t="s">
        <v>59</v>
      </c>
      <c r="K1076" s="67" t="s">
        <v>545</v>
      </c>
      <c r="L1076" s="282" t="s">
        <v>5502</v>
      </c>
      <c r="M1076" s="281" t="s">
        <v>4015</v>
      </c>
      <c r="N1076" s="239" t="s">
        <v>124</v>
      </c>
      <c r="O1076" s="243" t="s">
        <v>5497</v>
      </c>
      <c r="P1076" s="55" t="s">
        <v>88</v>
      </c>
      <c r="Q1076" s="243" t="s">
        <v>5497</v>
      </c>
      <c r="R1076" s="90" t="s">
        <v>5501</v>
      </c>
      <c r="S1076" s="274">
        <v>45040</v>
      </c>
      <c r="T1076" s="56">
        <v>45097</v>
      </c>
      <c r="U1076" s="175" t="s">
        <v>66</v>
      </c>
      <c r="V1076" s="197" t="s">
        <v>218</v>
      </c>
      <c r="W1076" s="181"/>
      <c r="X1076" s="147" t="s">
        <v>238</v>
      </c>
      <c r="Y1076" s="258"/>
      <c r="Z1076" s="258"/>
      <c r="AA1076" s="289" t="s">
        <v>5601</v>
      </c>
      <c r="AB1076" s="6">
        <v>45040</v>
      </c>
      <c r="AC1076" s="6">
        <v>45097</v>
      </c>
      <c r="AD1076" s="283" t="s">
        <v>70</v>
      </c>
      <c r="AE1076" s="256" t="s">
        <v>4015</v>
      </c>
      <c r="AF1076" s="249" t="s">
        <v>4015</v>
      </c>
      <c r="AG1076" s="249" t="s">
        <v>4015</v>
      </c>
      <c r="AH1076" s="249" t="s">
        <v>4015</v>
      </c>
      <c r="AI1076" s="249" t="s">
        <v>4015</v>
      </c>
      <c r="AJ1076" s="248" t="s">
        <v>4015</v>
      </c>
      <c r="AK1076" s="257" t="s">
        <v>4015</v>
      </c>
      <c r="AL1076" s="255" t="s">
        <v>4015</v>
      </c>
      <c r="AM1076" s="249" t="s">
        <v>4015</v>
      </c>
      <c r="AN1076" s="249" t="s">
        <v>4015</v>
      </c>
      <c r="AO1076" s="249" t="s">
        <v>4015</v>
      </c>
      <c r="AP1076" s="249" t="s">
        <v>4015</v>
      </c>
      <c r="AQ1076" s="250" t="s">
        <v>4015</v>
      </c>
      <c r="AR1076" s="247" t="s">
        <v>4015</v>
      </c>
      <c r="AS1076" s="247" t="s">
        <v>4015</v>
      </c>
      <c r="AT1076" s="247" t="s">
        <v>4015</v>
      </c>
      <c r="AU1076" s="247" t="s">
        <v>4015</v>
      </c>
      <c r="AV1076" s="247" t="s">
        <v>4015</v>
      </c>
      <c r="AW1076" s="247" t="s">
        <v>4015</v>
      </c>
      <c r="AX1076" s="247" t="s">
        <v>4015</v>
      </c>
      <c r="AY1076" s="247" t="s">
        <v>4015</v>
      </c>
      <c r="AZ1076" s="251" t="s">
        <v>4015</v>
      </c>
      <c r="BA1076" s="246" t="s">
        <v>4015</v>
      </c>
      <c r="BB1076" s="247" t="s">
        <v>4015</v>
      </c>
      <c r="BC1076" s="245" t="s">
        <v>4015</v>
      </c>
    </row>
    <row r="1077" spans="1:55" ht="147.75" hidden="1" customHeight="1">
      <c r="A1077" s="52" t="str">
        <f t="shared" ca="1" si="73"/>
        <v>Ok</v>
      </c>
      <c r="B1077" s="53" t="str">
        <f t="shared" si="74"/>
        <v>Ok</v>
      </c>
      <c r="C1077" s="53" t="str">
        <f t="shared" ca="1" si="75"/>
        <v>Ok</v>
      </c>
      <c r="D1077" s="54">
        <f t="shared" si="76"/>
        <v>45097</v>
      </c>
      <c r="E1077" s="253" t="s">
        <v>4015</v>
      </c>
      <c r="F1077" s="258">
        <v>2742</v>
      </c>
      <c r="G1077" s="241" t="s">
        <v>5493</v>
      </c>
      <c r="H1077" s="266" t="s">
        <v>57</v>
      </c>
      <c r="I1077" s="242" t="s">
        <v>58</v>
      </c>
      <c r="J1077" s="242" t="s">
        <v>59</v>
      </c>
      <c r="K1077" s="67" t="s">
        <v>74</v>
      </c>
      <c r="L1077" s="282" t="s">
        <v>5505</v>
      </c>
      <c r="M1077" s="281" t="s">
        <v>4015</v>
      </c>
      <c r="N1077" s="239" t="s">
        <v>124</v>
      </c>
      <c r="O1077" s="243" t="s">
        <v>5498</v>
      </c>
      <c r="P1077" s="55" t="s">
        <v>165</v>
      </c>
      <c r="Q1077" s="243" t="s">
        <v>5504</v>
      </c>
      <c r="R1077" s="90" t="s">
        <v>5503</v>
      </c>
      <c r="S1077" s="274">
        <v>45042</v>
      </c>
      <c r="T1077" s="56">
        <v>45097</v>
      </c>
      <c r="U1077" s="175" t="s">
        <v>66</v>
      </c>
      <c r="V1077" s="197" t="s">
        <v>218</v>
      </c>
      <c r="W1077" s="181"/>
      <c r="X1077" s="147" t="s">
        <v>156</v>
      </c>
      <c r="Y1077" s="258"/>
      <c r="Z1077" s="258"/>
      <c r="AA1077" s="289" t="s">
        <v>5600</v>
      </c>
      <c r="AB1077" s="6">
        <v>45042</v>
      </c>
      <c r="AC1077" s="6">
        <v>45097</v>
      </c>
      <c r="AD1077" s="283" t="s">
        <v>70</v>
      </c>
      <c r="AE1077" s="256" t="s">
        <v>4015</v>
      </c>
      <c r="AF1077" s="249" t="s">
        <v>4015</v>
      </c>
      <c r="AG1077" s="249" t="s">
        <v>4015</v>
      </c>
      <c r="AH1077" s="249" t="s">
        <v>4015</v>
      </c>
      <c r="AI1077" s="249" t="s">
        <v>4015</v>
      </c>
      <c r="AJ1077" s="248" t="s">
        <v>4015</v>
      </c>
      <c r="AK1077" s="257" t="s">
        <v>4015</v>
      </c>
      <c r="AL1077" s="255" t="s">
        <v>4015</v>
      </c>
      <c r="AM1077" s="249" t="s">
        <v>4015</v>
      </c>
      <c r="AN1077" s="249" t="s">
        <v>4015</v>
      </c>
      <c r="AO1077" s="249" t="s">
        <v>4015</v>
      </c>
      <c r="AP1077" s="249" t="s">
        <v>4015</v>
      </c>
      <c r="AQ1077" s="250" t="s">
        <v>4015</v>
      </c>
      <c r="AR1077" s="247" t="s">
        <v>4015</v>
      </c>
      <c r="AS1077" s="247" t="s">
        <v>4015</v>
      </c>
      <c r="AT1077" s="247" t="s">
        <v>4015</v>
      </c>
      <c r="AU1077" s="247" t="s">
        <v>4015</v>
      </c>
      <c r="AV1077" s="247" t="s">
        <v>4015</v>
      </c>
      <c r="AW1077" s="247" t="s">
        <v>4015</v>
      </c>
      <c r="AX1077" s="247" t="s">
        <v>4015</v>
      </c>
      <c r="AY1077" s="247" t="s">
        <v>4015</v>
      </c>
      <c r="AZ1077" s="251" t="s">
        <v>4015</v>
      </c>
      <c r="BA1077" s="246" t="s">
        <v>4015</v>
      </c>
      <c r="BB1077" s="247" t="s">
        <v>4015</v>
      </c>
      <c r="BC1077" s="245" t="s">
        <v>4015</v>
      </c>
    </row>
    <row r="1078" spans="1:55" ht="86.25" hidden="1" customHeight="1">
      <c r="A1078" s="52" t="str">
        <f t="shared" ca="1" si="73"/>
        <v>Ok</v>
      </c>
      <c r="B1078" s="53" t="str">
        <f t="shared" si="74"/>
        <v>Ok</v>
      </c>
      <c r="C1078" s="53" t="str">
        <f t="shared" ca="1" si="75"/>
        <v>Ok</v>
      </c>
      <c r="D1078" s="54">
        <f t="shared" si="76"/>
        <v>43199</v>
      </c>
      <c r="E1078" s="309"/>
      <c r="F1078" s="311">
        <v>257</v>
      </c>
      <c r="G1078" s="314" t="s">
        <v>843</v>
      </c>
      <c r="H1078" s="321" t="s">
        <v>159</v>
      </c>
      <c r="I1078" s="322" t="s">
        <v>844</v>
      </c>
      <c r="J1078" s="328" t="s">
        <v>845</v>
      </c>
      <c r="K1078" s="6" t="s">
        <v>545</v>
      </c>
      <c r="L1078" s="333" t="s">
        <v>846</v>
      </c>
      <c r="M1078" s="339"/>
      <c r="N1078" s="239" t="s">
        <v>124</v>
      </c>
      <c r="O1078" s="345" t="s">
        <v>215</v>
      </c>
      <c r="P1078" s="55" t="s">
        <v>65</v>
      </c>
      <c r="Q1078" s="345" t="s">
        <v>847</v>
      </c>
      <c r="R1078" s="358" t="s">
        <v>848</v>
      </c>
      <c r="S1078" s="368">
        <v>43164</v>
      </c>
      <c r="T1078" s="56">
        <v>43194</v>
      </c>
      <c r="U1078" s="174" t="s">
        <v>66</v>
      </c>
      <c r="V1078" s="178" t="s">
        <v>67</v>
      </c>
      <c r="W1078" s="180"/>
      <c r="X1078" s="146" t="s">
        <v>143</v>
      </c>
      <c r="Y1078" s="374"/>
      <c r="Z1078" s="374"/>
      <c r="AA1078" s="376" t="s">
        <v>849</v>
      </c>
      <c r="AB1078" s="6">
        <v>43167</v>
      </c>
      <c r="AC1078" s="6">
        <v>43199</v>
      </c>
      <c r="AD1078" s="6" t="s">
        <v>70</v>
      </c>
      <c r="AE1078" s="383"/>
      <c r="AF1078" s="353"/>
      <c r="AG1078" s="353"/>
      <c r="AH1078" s="385"/>
      <c r="AI1078" s="353"/>
      <c r="AJ1078" s="388"/>
      <c r="AK1078" s="389"/>
      <c r="AL1078" s="391"/>
      <c r="AM1078" s="386"/>
      <c r="AN1078" s="386"/>
      <c r="AO1078" s="386"/>
      <c r="AP1078" s="386"/>
      <c r="AQ1078" s="395"/>
      <c r="AR1078" s="380"/>
      <c r="AS1078" s="380"/>
      <c r="AT1078" s="380"/>
      <c r="AU1078" s="380"/>
      <c r="AV1078" s="380"/>
      <c r="AW1078" s="380"/>
      <c r="AX1078" s="380"/>
      <c r="AY1078" s="380"/>
      <c r="AZ1078" s="397"/>
      <c r="BA1078" s="379"/>
      <c r="BB1078" s="380"/>
      <c r="BC1078" s="399"/>
    </row>
    <row r="1079" spans="1:55" ht="97.5" hidden="1" customHeight="1">
      <c r="A1079" s="52" t="str">
        <f t="shared" ca="1" si="73"/>
        <v>Ok</v>
      </c>
      <c r="B1079" s="53" t="str">
        <f t="shared" si="74"/>
        <v>Ok</v>
      </c>
      <c r="C1079" s="53" t="str">
        <f t="shared" ca="1" si="75"/>
        <v>Ok</v>
      </c>
      <c r="D1079" s="54">
        <f t="shared" si="76"/>
        <v>45054</v>
      </c>
      <c r="E1079" s="253" t="s">
        <v>4015</v>
      </c>
      <c r="F1079" s="258">
        <v>2747</v>
      </c>
      <c r="G1079" s="241" t="s">
        <v>5495</v>
      </c>
      <c r="H1079" s="266" t="s">
        <v>57</v>
      </c>
      <c r="I1079" s="242" t="s">
        <v>697</v>
      </c>
      <c r="J1079" s="242" t="s">
        <v>59</v>
      </c>
      <c r="K1079" s="67" t="s">
        <v>545</v>
      </c>
      <c r="L1079" s="282" t="s">
        <v>5510</v>
      </c>
      <c r="M1079" s="281" t="s">
        <v>4015</v>
      </c>
      <c r="N1079" s="239" t="s">
        <v>63</v>
      </c>
      <c r="O1079" s="243" t="s">
        <v>5509</v>
      </c>
      <c r="P1079" s="55" t="s">
        <v>88</v>
      </c>
      <c r="Q1079" s="243" t="s">
        <v>5508</v>
      </c>
      <c r="R1079" s="90" t="s">
        <v>5507</v>
      </c>
      <c r="S1079" s="274">
        <v>45044</v>
      </c>
      <c r="T1079" s="56">
        <v>45054</v>
      </c>
      <c r="U1079" s="175" t="s">
        <v>66</v>
      </c>
      <c r="V1079" s="197" t="s">
        <v>218</v>
      </c>
      <c r="W1079" s="181"/>
      <c r="X1079" s="147" t="s">
        <v>1364</v>
      </c>
      <c r="Y1079" s="258"/>
      <c r="Z1079" s="258"/>
      <c r="AA1079" s="289" t="s">
        <v>5516</v>
      </c>
      <c r="AB1079" s="6">
        <v>45044</v>
      </c>
      <c r="AC1079" s="6">
        <v>45054</v>
      </c>
      <c r="AD1079" s="283" t="s">
        <v>70</v>
      </c>
      <c r="AE1079" s="256" t="s">
        <v>4015</v>
      </c>
      <c r="AF1079" s="249" t="s">
        <v>4015</v>
      </c>
      <c r="AG1079" s="249" t="s">
        <v>4015</v>
      </c>
      <c r="AH1079" s="249" t="s">
        <v>4015</v>
      </c>
      <c r="AI1079" s="249" t="s">
        <v>4015</v>
      </c>
      <c r="AJ1079" s="248" t="s">
        <v>4015</v>
      </c>
      <c r="AK1079" s="257" t="s">
        <v>4015</v>
      </c>
      <c r="AL1079" s="255" t="s">
        <v>4015</v>
      </c>
      <c r="AM1079" s="249" t="s">
        <v>4015</v>
      </c>
      <c r="AN1079" s="249" t="s">
        <v>4015</v>
      </c>
      <c r="AO1079" s="249" t="s">
        <v>4015</v>
      </c>
      <c r="AP1079" s="249" t="s">
        <v>4015</v>
      </c>
      <c r="AQ1079" s="250" t="s">
        <v>4015</v>
      </c>
      <c r="AR1079" s="247" t="s">
        <v>4015</v>
      </c>
      <c r="AS1079" s="247" t="s">
        <v>4015</v>
      </c>
      <c r="AT1079" s="247" t="s">
        <v>4015</v>
      </c>
      <c r="AU1079" s="247" t="s">
        <v>4015</v>
      </c>
      <c r="AV1079" s="247" t="s">
        <v>4015</v>
      </c>
      <c r="AW1079" s="247" t="s">
        <v>4015</v>
      </c>
      <c r="AX1079" s="247" t="s">
        <v>4015</v>
      </c>
      <c r="AY1079" s="247" t="s">
        <v>4015</v>
      </c>
      <c r="AZ1079" s="251" t="s">
        <v>4015</v>
      </c>
      <c r="BA1079" s="246" t="s">
        <v>4015</v>
      </c>
      <c r="BB1079" s="247" t="s">
        <v>4015</v>
      </c>
      <c r="BC1079" s="245" t="s">
        <v>4015</v>
      </c>
    </row>
    <row r="1080" spans="1:55" ht="86.25" hidden="1" customHeight="1">
      <c r="A1080" s="52" t="str">
        <f t="shared" ca="1" si="73"/>
        <v>Ok</v>
      </c>
      <c r="B1080" s="53" t="str">
        <f t="shared" si="74"/>
        <v>Fuori Range</v>
      </c>
      <c r="C1080" s="53" t="str">
        <f t="shared" ca="1" si="75"/>
        <v>Ok</v>
      </c>
      <c r="D1080" s="54">
        <f t="shared" si="76"/>
        <v>45061</v>
      </c>
      <c r="E1080" s="253" t="s">
        <v>4015</v>
      </c>
      <c r="F1080" s="258">
        <v>2750</v>
      </c>
      <c r="G1080" s="241" t="s">
        <v>5518</v>
      </c>
      <c r="H1080" s="266" t="s">
        <v>57</v>
      </c>
      <c r="I1080" s="242" t="s">
        <v>58</v>
      </c>
      <c r="J1080" s="242" t="s">
        <v>59</v>
      </c>
      <c r="K1080" s="67" t="s">
        <v>105</v>
      </c>
      <c r="L1080" s="282" t="s">
        <v>5533</v>
      </c>
      <c r="M1080" s="281" t="s">
        <v>4015</v>
      </c>
      <c r="N1080" s="239" t="s">
        <v>124</v>
      </c>
      <c r="O1080" s="243" t="s">
        <v>5525</v>
      </c>
      <c r="P1080" s="55" t="s">
        <v>88</v>
      </c>
      <c r="Q1080" s="243" t="s">
        <v>5528</v>
      </c>
      <c r="R1080" s="90" t="s">
        <v>5527</v>
      </c>
      <c r="S1080" s="274">
        <v>45061</v>
      </c>
      <c r="T1080" s="56">
        <v>45050</v>
      </c>
      <c r="U1080" s="175" t="s">
        <v>66</v>
      </c>
      <c r="V1080" s="197" t="s">
        <v>218</v>
      </c>
      <c r="W1080" s="181"/>
      <c r="X1080" s="147" t="s">
        <v>79</v>
      </c>
      <c r="Y1080" s="258"/>
      <c r="Z1080" s="258"/>
      <c r="AA1080" s="289" t="s">
        <v>5545</v>
      </c>
      <c r="AB1080" s="6">
        <v>45050</v>
      </c>
      <c r="AC1080" s="6">
        <v>45061</v>
      </c>
      <c r="AD1080" s="283" t="s">
        <v>70</v>
      </c>
      <c r="AE1080" s="256" t="s">
        <v>4015</v>
      </c>
      <c r="AF1080" s="249" t="s">
        <v>4015</v>
      </c>
      <c r="AG1080" s="249" t="s">
        <v>4015</v>
      </c>
      <c r="AH1080" s="249" t="s">
        <v>4015</v>
      </c>
      <c r="AI1080" s="249" t="s">
        <v>4015</v>
      </c>
      <c r="AJ1080" s="248" t="s">
        <v>4015</v>
      </c>
      <c r="AK1080" s="257" t="s">
        <v>4015</v>
      </c>
      <c r="AL1080" s="255" t="s">
        <v>4015</v>
      </c>
      <c r="AM1080" s="249" t="s">
        <v>4015</v>
      </c>
      <c r="AN1080" s="249" t="s">
        <v>4015</v>
      </c>
      <c r="AO1080" s="249" t="s">
        <v>4015</v>
      </c>
      <c r="AP1080" s="249" t="s">
        <v>4015</v>
      </c>
      <c r="AQ1080" s="250" t="s">
        <v>4015</v>
      </c>
      <c r="AR1080" s="247" t="s">
        <v>4015</v>
      </c>
      <c r="AS1080" s="247" t="s">
        <v>4015</v>
      </c>
      <c r="AT1080" s="247" t="s">
        <v>4015</v>
      </c>
      <c r="AU1080" s="247" t="s">
        <v>4015</v>
      </c>
      <c r="AV1080" s="247" t="s">
        <v>4015</v>
      </c>
      <c r="AW1080" s="247" t="s">
        <v>4015</v>
      </c>
      <c r="AX1080" s="247" t="s">
        <v>4015</v>
      </c>
      <c r="AY1080" s="247" t="s">
        <v>4015</v>
      </c>
      <c r="AZ1080" s="251" t="s">
        <v>4015</v>
      </c>
      <c r="BA1080" s="246" t="s">
        <v>4015</v>
      </c>
      <c r="BB1080" s="247" t="s">
        <v>4015</v>
      </c>
      <c r="BC1080" s="245" t="s">
        <v>4015</v>
      </c>
    </row>
    <row r="1081" spans="1:55" ht="86.25" hidden="1" customHeight="1">
      <c r="A1081" s="52" t="str">
        <f t="shared" ca="1" si="73"/>
        <v>Ok</v>
      </c>
      <c r="B1081" s="53" t="str">
        <f t="shared" si="74"/>
        <v>Fuori Range</v>
      </c>
      <c r="C1081" s="53" t="str">
        <f t="shared" ca="1" si="75"/>
        <v>Ok</v>
      </c>
      <c r="D1081" s="54">
        <f t="shared" si="76"/>
        <v>45061</v>
      </c>
      <c r="E1081" s="253" t="s">
        <v>4015</v>
      </c>
      <c r="F1081" s="258">
        <v>2752</v>
      </c>
      <c r="G1081" s="241" t="s">
        <v>5519</v>
      </c>
      <c r="H1081" s="266" t="s">
        <v>57</v>
      </c>
      <c r="I1081" s="242" t="s">
        <v>83</v>
      </c>
      <c r="J1081" s="242" t="s">
        <v>84</v>
      </c>
      <c r="K1081" s="67" t="s">
        <v>188</v>
      </c>
      <c r="L1081" s="282" t="s">
        <v>5534</v>
      </c>
      <c r="M1081" s="281" t="s">
        <v>4015</v>
      </c>
      <c r="N1081" s="239" t="s">
        <v>124</v>
      </c>
      <c r="O1081" s="243" t="s">
        <v>5526</v>
      </c>
      <c r="P1081" s="55" t="s">
        <v>88</v>
      </c>
      <c r="Q1081" s="243" t="s">
        <v>5529</v>
      </c>
      <c r="R1081" s="90" t="s">
        <v>5530</v>
      </c>
      <c r="S1081" s="274">
        <v>45061</v>
      </c>
      <c r="T1081" s="56">
        <v>45050</v>
      </c>
      <c r="U1081" s="175" t="s">
        <v>66</v>
      </c>
      <c r="V1081" s="197" t="s">
        <v>218</v>
      </c>
      <c r="W1081" s="181"/>
      <c r="X1081" s="147" t="s">
        <v>168</v>
      </c>
      <c r="Y1081" s="258"/>
      <c r="Z1081" s="258"/>
      <c r="AA1081" s="289" t="s">
        <v>5546</v>
      </c>
      <c r="AB1081" s="6">
        <v>45050</v>
      </c>
      <c r="AC1081" s="6">
        <v>45061</v>
      </c>
      <c r="AD1081" s="283" t="s">
        <v>70</v>
      </c>
      <c r="AE1081" s="256" t="s">
        <v>4015</v>
      </c>
      <c r="AF1081" s="249" t="s">
        <v>4015</v>
      </c>
      <c r="AG1081" s="249" t="s">
        <v>4015</v>
      </c>
      <c r="AH1081" s="249" t="s">
        <v>4015</v>
      </c>
      <c r="AI1081" s="249" t="s">
        <v>4015</v>
      </c>
      <c r="AJ1081" s="248" t="s">
        <v>4015</v>
      </c>
      <c r="AK1081" s="257" t="s">
        <v>4015</v>
      </c>
      <c r="AL1081" s="255" t="s">
        <v>4015</v>
      </c>
      <c r="AM1081" s="249" t="s">
        <v>4015</v>
      </c>
      <c r="AN1081" s="249" t="s">
        <v>4015</v>
      </c>
      <c r="AO1081" s="249" t="s">
        <v>4015</v>
      </c>
      <c r="AP1081" s="249" t="s">
        <v>4015</v>
      </c>
      <c r="AQ1081" s="250" t="s">
        <v>4015</v>
      </c>
      <c r="AR1081" s="247" t="s">
        <v>4015</v>
      </c>
      <c r="AS1081" s="247" t="s">
        <v>4015</v>
      </c>
      <c r="AT1081" s="247" t="s">
        <v>4015</v>
      </c>
      <c r="AU1081" s="247" t="s">
        <v>4015</v>
      </c>
      <c r="AV1081" s="247" t="s">
        <v>4015</v>
      </c>
      <c r="AW1081" s="247" t="s">
        <v>4015</v>
      </c>
      <c r="AX1081" s="247" t="s">
        <v>4015</v>
      </c>
      <c r="AY1081" s="247" t="s">
        <v>4015</v>
      </c>
      <c r="AZ1081" s="251" t="s">
        <v>4015</v>
      </c>
      <c r="BA1081" s="246" t="s">
        <v>4015</v>
      </c>
      <c r="BB1081" s="247" t="s">
        <v>4015</v>
      </c>
      <c r="BC1081" s="245" t="s">
        <v>4015</v>
      </c>
    </row>
    <row r="1082" spans="1:55" ht="104.25" hidden="1" customHeight="1">
      <c r="A1082" s="52" t="str">
        <f t="shared" ca="1" si="73"/>
        <v>Ok</v>
      </c>
      <c r="B1082" s="53" t="str">
        <f t="shared" si="74"/>
        <v>Fuori Range</v>
      </c>
      <c r="C1082" s="53" t="str">
        <f t="shared" ca="1" si="75"/>
        <v>Ok</v>
      </c>
      <c r="D1082" s="54">
        <f t="shared" si="76"/>
        <v>45061</v>
      </c>
      <c r="E1082" s="253" t="s">
        <v>4015</v>
      </c>
      <c r="F1082" s="258">
        <v>2753</v>
      </c>
      <c r="G1082" s="241" t="s">
        <v>5520</v>
      </c>
      <c r="H1082" s="266" t="s">
        <v>57</v>
      </c>
      <c r="I1082" s="242" t="s">
        <v>182</v>
      </c>
      <c r="J1082" s="242" t="s">
        <v>183</v>
      </c>
      <c r="K1082" s="67" t="s">
        <v>545</v>
      </c>
      <c r="L1082" s="282" t="s">
        <v>5535</v>
      </c>
      <c r="M1082" s="281" t="s">
        <v>4015</v>
      </c>
      <c r="N1082" s="239" t="s">
        <v>124</v>
      </c>
      <c r="O1082" s="243" t="s">
        <v>5526</v>
      </c>
      <c r="P1082" s="55" t="s">
        <v>88</v>
      </c>
      <c r="Q1082" s="243" t="s">
        <v>5529</v>
      </c>
      <c r="R1082" s="90" t="s">
        <v>5530</v>
      </c>
      <c r="S1082" s="274">
        <v>45061</v>
      </c>
      <c r="T1082" s="56">
        <v>45050</v>
      </c>
      <c r="U1082" s="175" t="s">
        <v>66</v>
      </c>
      <c r="V1082" s="197" t="s">
        <v>218</v>
      </c>
      <c r="W1082" s="181"/>
      <c r="X1082" s="147" t="s">
        <v>1578</v>
      </c>
      <c r="Y1082" s="258"/>
      <c r="Z1082" s="258"/>
      <c r="AA1082" s="289" t="s">
        <v>5547</v>
      </c>
      <c r="AB1082" s="6">
        <v>45050</v>
      </c>
      <c r="AC1082" s="6">
        <v>45061</v>
      </c>
      <c r="AD1082" s="283" t="s">
        <v>70</v>
      </c>
      <c r="AE1082" s="256" t="s">
        <v>4015</v>
      </c>
      <c r="AF1082" s="249" t="s">
        <v>4015</v>
      </c>
      <c r="AG1082" s="249" t="s">
        <v>4015</v>
      </c>
      <c r="AH1082" s="249" t="s">
        <v>4015</v>
      </c>
      <c r="AI1082" s="249" t="s">
        <v>4015</v>
      </c>
      <c r="AJ1082" s="248" t="s">
        <v>4015</v>
      </c>
      <c r="AK1082" s="257" t="s">
        <v>4015</v>
      </c>
      <c r="AL1082" s="255" t="s">
        <v>4015</v>
      </c>
      <c r="AM1082" s="249" t="s">
        <v>4015</v>
      </c>
      <c r="AN1082" s="249" t="s">
        <v>4015</v>
      </c>
      <c r="AO1082" s="249" t="s">
        <v>4015</v>
      </c>
      <c r="AP1082" s="249" t="s">
        <v>4015</v>
      </c>
      <c r="AQ1082" s="250" t="s">
        <v>4015</v>
      </c>
      <c r="AR1082" s="247" t="s">
        <v>4015</v>
      </c>
      <c r="AS1082" s="247" t="s">
        <v>4015</v>
      </c>
      <c r="AT1082" s="247" t="s">
        <v>4015</v>
      </c>
      <c r="AU1082" s="247" t="s">
        <v>4015</v>
      </c>
      <c r="AV1082" s="247" t="s">
        <v>4015</v>
      </c>
      <c r="AW1082" s="247" t="s">
        <v>4015</v>
      </c>
      <c r="AX1082" s="247" t="s">
        <v>4015</v>
      </c>
      <c r="AY1082" s="247" t="s">
        <v>4015</v>
      </c>
      <c r="AZ1082" s="251" t="s">
        <v>4015</v>
      </c>
      <c r="BA1082" s="246" t="s">
        <v>4015</v>
      </c>
      <c r="BB1082" s="247" t="s">
        <v>4015</v>
      </c>
      <c r="BC1082" s="245" t="s">
        <v>4015</v>
      </c>
    </row>
    <row r="1083" spans="1:55" ht="86.25" hidden="1" customHeight="1">
      <c r="A1083" s="52" t="str">
        <f t="shared" ca="1" si="73"/>
        <v>Ok</v>
      </c>
      <c r="B1083" s="53" t="str">
        <f t="shared" si="74"/>
        <v>Fuori Range</v>
      </c>
      <c r="C1083" s="53" t="str">
        <f t="shared" ca="1" si="75"/>
        <v>Ok</v>
      </c>
      <c r="D1083" s="54">
        <f t="shared" si="76"/>
        <v>45061</v>
      </c>
      <c r="E1083" s="253" t="s">
        <v>4015</v>
      </c>
      <c r="F1083" s="258">
        <v>2754</v>
      </c>
      <c r="G1083" s="241" t="s">
        <v>5521</v>
      </c>
      <c r="H1083" s="266" t="s">
        <v>57</v>
      </c>
      <c r="I1083" s="242" t="s">
        <v>182</v>
      </c>
      <c r="J1083" s="242" t="s">
        <v>183</v>
      </c>
      <c r="K1083" s="67" t="s">
        <v>105</v>
      </c>
      <c r="L1083" s="282" t="s">
        <v>5536</v>
      </c>
      <c r="M1083" s="281" t="s">
        <v>4015</v>
      </c>
      <c r="N1083" s="239" t="s">
        <v>124</v>
      </c>
      <c r="O1083" s="243" t="s">
        <v>5524</v>
      </c>
      <c r="P1083" s="55" t="s">
        <v>245</v>
      </c>
      <c r="Q1083" s="243" t="s">
        <v>5532</v>
      </c>
      <c r="R1083" s="90" t="s">
        <v>5531</v>
      </c>
      <c r="S1083" s="274">
        <v>45061</v>
      </c>
      <c r="T1083" s="56">
        <v>45052</v>
      </c>
      <c r="U1083" s="175" t="s">
        <v>66</v>
      </c>
      <c r="V1083" s="197" t="s">
        <v>218</v>
      </c>
      <c r="W1083" s="181"/>
      <c r="X1083" s="147" t="s">
        <v>168</v>
      </c>
      <c r="Y1083" s="258"/>
      <c r="Z1083" s="258"/>
      <c r="AA1083" s="289" t="s">
        <v>5548</v>
      </c>
      <c r="AB1083" s="6">
        <v>45052</v>
      </c>
      <c r="AC1083" s="6">
        <v>45061</v>
      </c>
      <c r="AD1083" s="283" t="s">
        <v>70</v>
      </c>
      <c r="AE1083" s="256" t="s">
        <v>4015</v>
      </c>
      <c r="AF1083" s="249" t="s">
        <v>4015</v>
      </c>
      <c r="AG1083" s="249" t="s">
        <v>4015</v>
      </c>
      <c r="AH1083" s="249" t="s">
        <v>4015</v>
      </c>
      <c r="AI1083" s="249" t="s">
        <v>4015</v>
      </c>
      <c r="AJ1083" s="248" t="s">
        <v>4015</v>
      </c>
      <c r="AK1083" s="257" t="s">
        <v>4015</v>
      </c>
      <c r="AL1083" s="255" t="s">
        <v>4015</v>
      </c>
      <c r="AM1083" s="249" t="s">
        <v>4015</v>
      </c>
      <c r="AN1083" s="249" t="s">
        <v>4015</v>
      </c>
      <c r="AO1083" s="249" t="s">
        <v>4015</v>
      </c>
      <c r="AP1083" s="249" t="s">
        <v>4015</v>
      </c>
      <c r="AQ1083" s="250" t="s">
        <v>4015</v>
      </c>
      <c r="AR1083" s="247" t="s">
        <v>4015</v>
      </c>
      <c r="AS1083" s="247" t="s">
        <v>4015</v>
      </c>
      <c r="AT1083" s="247" t="s">
        <v>4015</v>
      </c>
      <c r="AU1083" s="247" t="s">
        <v>4015</v>
      </c>
      <c r="AV1083" s="247" t="s">
        <v>4015</v>
      </c>
      <c r="AW1083" s="247" t="s">
        <v>4015</v>
      </c>
      <c r="AX1083" s="247" t="s">
        <v>4015</v>
      </c>
      <c r="AY1083" s="247" t="s">
        <v>4015</v>
      </c>
      <c r="AZ1083" s="251" t="s">
        <v>4015</v>
      </c>
      <c r="BA1083" s="246" t="s">
        <v>4015</v>
      </c>
      <c r="BB1083" s="247" t="s">
        <v>4015</v>
      </c>
      <c r="BC1083" s="245" t="s">
        <v>4015</v>
      </c>
    </row>
    <row r="1084" spans="1:55" ht="86.25" hidden="1" customHeight="1">
      <c r="A1084" s="52" t="str">
        <f t="shared" ca="1" si="73"/>
        <v>Ok</v>
      </c>
      <c r="B1084" s="53" t="str">
        <f t="shared" si="74"/>
        <v>Fuori Range</v>
      </c>
      <c r="C1084" s="53" t="str">
        <f t="shared" ca="1" si="75"/>
        <v>Ok</v>
      </c>
      <c r="D1084" s="54">
        <f t="shared" si="76"/>
        <v>45061</v>
      </c>
      <c r="E1084" s="253" t="s">
        <v>4015</v>
      </c>
      <c r="F1084" s="258">
        <v>2755</v>
      </c>
      <c r="G1084" s="241" t="s">
        <v>5522</v>
      </c>
      <c r="H1084" s="266" t="s">
        <v>57</v>
      </c>
      <c r="I1084" s="242" t="s">
        <v>182</v>
      </c>
      <c r="J1084" s="242" t="s">
        <v>183</v>
      </c>
      <c r="K1084" s="67" t="s">
        <v>105</v>
      </c>
      <c r="L1084" s="282" t="s">
        <v>5537</v>
      </c>
      <c r="M1084" s="281" t="s">
        <v>4015</v>
      </c>
      <c r="N1084" s="239" t="s">
        <v>124</v>
      </c>
      <c r="O1084" s="243" t="s">
        <v>5524</v>
      </c>
      <c r="P1084" s="55" t="s">
        <v>245</v>
      </c>
      <c r="Q1084" s="243" t="s">
        <v>5532</v>
      </c>
      <c r="R1084" s="90" t="s">
        <v>5531</v>
      </c>
      <c r="S1084" s="274">
        <v>45061</v>
      </c>
      <c r="T1084" s="56">
        <v>45052</v>
      </c>
      <c r="U1084" s="175" t="s">
        <v>66</v>
      </c>
      <c r="V1084" s="197" t="s">
        <v>218</v>
      </c>
      <c r="W1084" s="181"/>
      <c r="X1084" s="147" t="s">
        <v>1578</v>
      </c>
      <c r="Y1084" s="258"/>
      <c r="Z1084" s="258"/>
      <c r="AA1084" s="289" t="s">
        <v>5549</v>
      </c>
      <c r="AB1084" s="6">
        <v>45052</v>
      </c>
      <c r="AC1084" s="6">
        <v>45061</v>
      </c>
      <c r="AD1084" s="283" t="s">
        <v>70</v>
      </c>
      <c r="AE1084" s="256" t="s">
        <v>4015</v>
      </c>
      <c r="AF1084" s="249" t="s">
        <v>4015</v>
      </c>
      <c r="AG1084" s="249" t="s">
        <v>4015</v>
      </c>
      <c r="AH1084" s="249" t="s">
        <v>4015</v>
      </c>
      <c r="AI1084" s="249" t="s">
        <v>4015</v>
      </c>
      <c r="AJ1084" s="248" t="s">
        <v>4015</v>
      </c>
      <c r="AK1084" s="257" t="s">
        <v>4015</v>
      </c>
      <c r="AL1084" s="255" t="s">
        <v>4015</v>
      </c>
      <c r="AM1084" s="249" t="s">
        <v>4015</v>
      </c>
      <c r="AN1084" s="249" t="s">
        <v>4015</v>
      </c>
      <c r="AO1084" s="249" t="s">
        <v>4015</v>
      </c>
      <c r="AP1084" s="249" t="s">
        <v>4015</v>
      </c>
      <c r="AQ1084" s="250" t="s">
        <v>4015</v>
      </c>
      <c r="AR1084" s="247" t="s">
        <v>4015</v>
      </c>
      <c r="AS1084" s="247" t="s">
        <v>4015</v>
      </c>
      <c r="AT1084" s="247" t="s">
        <v>4015</v>
      </c>
      <c r="AU1084" s="247" t="s">
        <v>4015</v>
      </c>
      <c r="AV1084" s="247" t="s">
        <v>4015</v>
      </c>
      <c r="AW1084" s="247" t="s">
        <v>4015</v>
      </c>
      <c r="AX1084" s="247" t="s">
        <v>4015</v>
      </c>
      <c r="AY1084" s="247" t="s">
        <v>4015</v>
      </c>
      <c r="AZ1084" s="251" t="s">
        <v>4015</v>
      </c>
      <c r="BA1084" s="246" t="s">
        <v>4015</v>
      </c>
      <c r="BB1084" s="247" t="s">
        <v>4015</v>
      </c>
      <c r="BC1084" s="245" t="s">
        <v>4015</v>
      </c>
    </row>
    <row r="1085" spans="1:55" ht="86.25" hidden="1" customHeight="1">
      <c r="A1085" s="52" t="str">
        <f t="shared" ca="1" si="73"/>
        <v>Ok</v>
      </c>
      <c r="B1085" s="53" t="str">
        <f t="shared" si="74"/>
        <v>Fuori Range</v>
      </c>
      <c r="C1085" s="53" t="str">
        <f t="shared" ca="1" si="75"/>
        <v>Ok</v>
      </c>
      <c r="D1085" s="54">
        <f t="shared" si="76"/>
        <v>45061</v>
      </c>
      <c r="E1085" s="253" t="s">
        <v>4015</v>
      </c>
      <c r="F1085" s="258">
        <v>2756</v>
      </c>
      <c r="G1085" s="241" t="s">
        <v>5523</v>
      </c>
      <c r="H1085" s="266" t="s">
        <v>57</v>
      </c>
      <c r="I1085" s="242" t="s">
        <v>182</v>
      </c>
      <c r="J1085" s="242" t="s">
        <v>183</v>
      </c>
      <c r="K1085" s="67" t="s">
        <v>105</v>
      </c>
      <c r="L1085" s="282" t="s">
        <v>5538</v>
      </c>
      <c r="M1085" s="281" t="s">
        <v>4015</v>
      </c>
      <c r="N1085" s="239" t="s">
        <v>124</v>
      </c>
      <c r="O1085" s="243" t="s">
        <v>5524</v>
      </c>
      <c r="P1085" s="55" t="s">
        <v>245</v>
      </c>
      <c r="Q1085" s="243" t="s">
        <v>5532</v>
      </c>
      <c r="R1085" s="90" t="s">
        <v>5531</v>
      </c>
      <c r="S1085" s="274">
        <v>45061</v>
      </c>
      <c r="T1085" s="56">
        <v>45052</v>
      </c>
      <c r="U1085" s="175" t="s">
        <v>66</v>
      </c>
      <c r="V1085" s="197" t="s">
        <v>218</v>
      </c>
      <c r="W1085" s="181"/>
      <c r="X1085" s="147" t="s">
        <v>168</v>
      </c>
      <c r="Y1085" s="258"/>
      <c r="Z1085" s="258"/>
      <c r="AA1085" s="289" t="s">
        <v>5550</v>
      </c>
      <c r="AB1085" s="6">
        <v>45052</v>
      </c>
      <c r="AC1085" s="6">
        <v>45061</v>
      </c>
      <c r="AD1085" s="283" t="s">
        <v>70</v>
      </c>
      <c r="AE1085" s="256" t="s">
        <v>4015</v>
      </c>
      <c r="AF1085" s="249" t="s">
        <v>4015</v>
      </c>
      <c r="AG1085" s="249" t="s">
        <v>4015</v>
      </c>
      <c r="AH1085" s="249" t="s">
        <v>4015</v>
      </c>
      <c r="AI1085" s="249" t="s">
        <v>4015</v>
      </c>
      <c r="AJ1085" s="248" t="s">
        <v>4015</v>
      </c>
      <c r="AK1085" s="257" t="s">
        <v>4015</v>
      </c>
      <c r="AL1085" s="255" t="s">
        <v>4015</v>
      </c>
      <c r="AM1085" s="249" t="s">
        <v>4015</v>
      </c>
      <c r="AN1085" s="249" t="s">
        <v>4015</v>
      </c>
      <c r="AO1085" s="249" t="s">
        <v>4015</v>
      </c>
      <c r="AP1085" s="249" t="s">
        <v>4015</v>
      </c>
      <c r="AQ1085" s="250" t="s">
        <v>4015</v>
      </c>
      <c r="AR1085" s="247" t="s">
        <v>4015</v>
      </c>
      <c r="AS1085" s="247" t="s">
        <v>4015</v>
      </c>
      <c r="AT1085" s="247" t="s">
        <v>4015</v>
      </c>
      <c r="AU1085" s="247" t="s">
        <v>4015</v>
      </c>
      <c r="AV1085" s="247" t="s">
        <v>4015</v>
      </c>
      <c r="AW1085" s="247" t="s">
        <v>4015</v>
      </c>
      <c r="AX1085" s="247" t="s">
        <v>4015</v>
      </c>
      <c r="AY1085" s="247" t="s">
        <v>4015</v>
      </c>
      <c r="AZ1085" s="251" t="s">
        <v>4015</v>
      </c>
      <c r="BA1085" s="246" t="s">
        <v>4015</v>
      </c>
      <c r="BB1085" s="247" t="s">
        <v>4015</v>
      </c>
      <c r="BC1085" s="245" t="s">
        <v>4015</v>
      </c>
    </row>
    <row r="1086" spans="1:55" ht="72" hidden="1">
      <c r="A1086" s="52" t="str">
        <f t="shared" ca="1" si="73"/>
        <v>Ok</v>
      </c>
      <c r="B1086" s="53" t="str">
        <f t="shared" si="74"/>
        <v>Ok</v>
      </c>
      <c r="C1086" s="53" t="str">
        <f t="shared" ca="1" si="75"/>
        <v>Ok</v>
      </c>
      <c r="D1086" s="54">
        <f t="shared" si="76"/>
        <v>45089</v>
      </c>
      <c r="E1086" s="253" t="s">
        <v>4015</v>
      </c>
      <c r="F1086" s="258">
        <v>2758</v>
      </c>
      <c r="G1086" s="241" t="s">
        <v>5551</v>
      </c>
      <c r="H1086" s="266" t="s">
        <v>57</v>
      </c>
      <c r="I1086" s="242" t="s">
        <v>151</v>
      </c>
      <c r="J1086" s="242" t="s">
        <v>84</v>
      </c>
      <c r="K1086" s="67" t="s">
        <v>210</v>
      </c>
      <c r="L1086" s="282" t="s">
        <v>5557</v>
      </c>
      <c r="M1086" s="281" t="s">
        <v>4015</v>
      </c>
      <c r="N1086" s="239" t="s">
        <v>124</v>
      </c>
      <c r="O1086" s="243" t="s">
        <v>5553</v>
      </c>
      <c r="P1086" s="55" t="s">
        <v>245</v>
      </c>
      <c r="Q1086" s="243" t="s">
        <v>5556</v>
      </c>
      <c r="R1086" s="90" t="s">
        <v>5555</v>
      </c>
      <c r="S1086" s="274">
        <v>45055</v>
      </c>
      <c r="T1086" s="285">
        <v>45089</v>
      </c>
      <c r="U1086" s="175" t="s">
        <v>66</v>
      </c>
      <c r="V1086" s="197" t="s">
        <v>218</v>
      </c>
      <c r="W1086" s="181"/>
      <c r="X1086" s="147" t="s">
        <v>238</v>
      </c>
      <c r="Y1086" s="258"/>
      <c r="Z1086" s="258"/>
      <c r="AA1086" s="289" t="s">
        <v>5599</v>
      </c>
      <c r="AB1086" s="6">
        <v>45055</v>
      </c>
      <c r="AC1086" s="6">
        <v>45089</v>
      </c>
      <c r="AD1086" s="67" t="s">
        <v>70</v>
      </c>
      <c r="AE1086" s="256" t="s">
        <v>4015</v>
      </c>
      <c r="AF1086" s="249" t="s">
        <v>4015</v>
      </c>
      <c r="AG1086" s="249" t="s">
        <v>4015</v>
      </c>
      <c r="AH1086" s="249" t="s">
        <v>4015</v>
      </c>
      <c r="AI1086" s="249" t="s">
        <v>4015</v>
      </c>
      <c r="AJ1086" s="248" t="s">
        <v>4015</v>
      </c>
      <c r="AK1086" s="257" t="s">
        <v>4015</v>
      </c>
      <c r="AL1086" s="255" t="s">
        <v>4015</v>
      </c>
      <c r="AM1086" s="249" t="s">
        <v>4015</v>
      </c>
      <c r="AN1086" s="249" t="s">
        <v>4015</v>
      </c>
      <c r="AO1086" s="249" t="s">
        <v>4015</v>
      </c>
      <c r="AP1086" s="249" t="s">
        <v>4015</v>
      </c>
      <c r="AQ1086" s="250" t="s">
        <v>4015</v>
      </c>
      <c r="AR1086" s="247" t="s">
        <v>4015</v>
      </c>
      <c r="AS1086" s="247" t="s">
        <v>4015</v>
      </c>
      <c r="AT1086" s="247" t="s">
        <v>4015</v>
      </c>
      <c r="AU1086" s="247" t="s">
        <v>4015</v>
      </c>
      <c r="AV1086" s="247" t="s">
        <v>4015</v>
      </c>
      <c r="AW1086" s="247" t="s">
        <v>4015</v>
      </c>
      <c r="AX1086" s="247" t="s">
        <v>4015</v>
      </c>
      <c r="AY1086" s="247" t="s">
        <v>4015</v>
      </c>
      <c r="AZ1086" s="251" t="s">
        <v>4015</v>
      </c>
      <c r="BA1086" s="246" t="s">
        <v>4015</v>
      </c>
      <c r="BB1086" s="247" t="s">
        <v>4015</v>
      </c>
      <c r="BC1086" s="245" t="s">
        <v>4015</v>
      </c>
    </row>
    <row r="1087" spans="1:55" ht="43.2" hidden="1">
      <c r="A1087" s="52" t="str">
        <f t="shared" ca="1" si="73"/>
        <v>Ok</v>
      </c>
      <c r="B1087" s="53" t="str">
        <f t="shared" si="74"/>
        <v>Ok</v>
      </c>
      <c r="C1087" s="53" t="str">
        <f t="shared" ca="1" si="75"/>
        <v>Ok</v>
      </c>
      <c r="D1087" s="54">
        <f t="shared" si="76"/>
        <v>45068</v>
      </c>
      <c r="E1087" s="253" t="s">
        <v>4015</v>
      </c>
      <c r="F1087" s="258">
        <v>2765</v>
      </c>
      <c r="G1087" s="241" t="s">
        <v>5552</v>
      </c>
      <c r="H1087" s="266" t="s">
        <v>57</v>
      </c>
      <c r="I1087" s="242" t="s">
        <v>267</v>
      </c>
      <c r="J1087" s="242" t="s">
        <v>122</v>
      </c>
      <c r="K1087" s="67" t="s">
        <v>85</v>
      </c>
      <c r="L1087" s="282" t="s">
        <v>5560</v>
      </c>
      <c r="M1087" s="281" t="s">
        <v>4015</v>
      </c>
      <c r="N1087" s="239" t="s">
        <v>124</v>
      </c>
      <c r="O1087" s="243" t="s">
        <v>5554</v>
      </c>
      <c r="P1087" s="55" t="s">
        <v>245</v>
      </c>
      <c r="Q1087" s="243" t="s">
        <v>5559</v>
      </c>
      <c r="R1087" s="90" t="s">
        <v>5558</v>
      </c>
      <c r="S1087" s="274">
        <v>45061</v>
      </c>
      <c r="T1087" s="56">
        <v>45068</v>
      </c>
      <c r="U1087" s="175" t="s">
        <v>66</v>
      </c>
      <c r="V1087" s="197" t="s">
        <v>218</v>
      </c>
      <c r="W1087" s="181"/>
      <c r="X1087" s="147" t="s">
        <v>143</v>
      </c>
      <c r="Y1087" s="258"/>
      <c r="Z1087" s="258"/>
      <c r="AA1087" s="289" t="s">
        <v>5562</v>
      </c>
      <c r="AB1087" s="6">
        <v>45061</v>
      </c>
      <c r="AC1087" s="6">
        <v>45068</v>
      </c>
      <c r="AD1087" s="283" t="s">
        <v>70</v>
      </c>
      <c r="AE1087" s="256" t="s">
        <v>4015</v>
      </c>
      <c r="AF1087" s="249" t="s">
        <v>4015</v>
      </c>
      <c r="AG1087" s="249" t="s">
        <v>4015</v>
      </c>
      <c r="AH1087" s="249" t="s">
        <v>4015</v>
      </c>
      <c r="AI1087" s="249" t="s">
        <v>4015</v>
      </c>
      <c r="AJ1087" s="248" t="s">
        <v>4015</v>
      </c>
      <c r="AK1087" s="257" t="s">
        <v>4015</v>
      </c>
      <c r="AL1087" s="255" t="s">
        <v>4015</v>
      </c>
      <c r="AM1087" s="249" t="s">
        <v>4015</v>
      </c>
      <c r="AN1087" s="249" t="s">
        <v>4015</v>
      </c>
      <c r="AO1087" s="249" t="s">
        <v>4015</v>
      </c>
      <c r="AP1087" s="249" t="s">
        <v>4015</v>
      </c>
      <c r="AQ1087" s="250" t="s">
        <v>4015</v>
      </c>
      <c r="AR1087" s="247" t="s">
        <v>4015</v>
      </c>
      <c r="AS1087" s="247" t="s">
        <v>4015</v>
      </c>
      <c r="AT1087" s="247" t="s">
        <v>4015</v>
      </c>
      <c r="AU1087" s="247" t="s">
        <v>4015</v>
      </c>
      <c r="AV1087" s="247" t="s">
        <v>4015</v>
      </c>
      <c r="AW1087" s="247" t="s">
        <v>4015</v>
      </c>
      <c r="AX1087" s="247" t="s">
        <v>4015</v>
      </c>
      <c r="AY1087" s="247" t="s">
        <v>4015</v>
      </c>
      <c r="AZ1087" s="251" t="s">
        <v>4015</v>
      </c>
      <c r="BA1087" s="246" t="s">
        <v>4015</v>
      </c>
      <c r="BB1087" s="247" t="s">
        <v>4015</v>
      </c>
      <c r="BC1087" s="245" t="s">
        <v>4015</v>
      </c>
    </row>
    <row r="1088" spans="1:55" ht="43.2" hidden="1">
      <c r="A1088" s="52" t="str">
        <f t="shared" ca="1" si="73"/>
        <v>Ok</v>
      </c>
      <c r="B1088" s="53" t="str">
        <f t="shared" si="74"/>
        <v>Ok</v>
      </c>
      <c r="C1088" s="53" t="str">
        <f t="shared" ca="1" si="75"/>
        <v>Ok</v>
      </c>
      <c r="D1088" s="54">
        <f t="shared" si="76"/>
        <v>43164</v>
      </c>
      <c r="E1088" s="309"/>
      <c r="F1088" s="311">
        <v>237</v>
      </c>
      <c r="G1088" s="314" t="s">
        <v>817</v>
      </c>
      <c r="H1088" s="321" t="s">
        <v>57</v>
      </c>
      <c r="I1088" s="322" t="s">
        <v>58</v>
      </c>
      <c r="J1088" s="328" t="s">
        <v>59</v>
      </c>
      <c r="K1088" s="6" t="s">
        <v>74</v>
      </c>
      <c r="L1088" s="333" t="s">
        <v>818</v>
      </c>
      <c r="M1088" s="339"/>
      <c r="N1088" s="239" t="s">
        <v>124</v>
      </c>
      <c r="O1088" s="345" t="s">
        <v>819</v>
      </c>
      <c r="P1088" s="55" t="s">
        <v>165</v>
      </c>
      <c r="Q1088" s="345" t="s">
        <v>820</v>
      </c>
      <c r="R1088" s="358" t="s">
        <v>821</v>
      </c>
      <c r="S1088" s="368">
        <v>43154</v>
      </c>
      <c r="T1088" s="56">
        <f>+S1088</f>
        <v>43154</v>
      </c>
      <c r="U1088" s="174" t="s">
        <v>66</v>
      </c>
      <c r="V1088" s="178" t="s">
        <v>67</v>
      </c>
      <c r="W1088" s="180"/>
      <c r="X1088" s="146" t="s">
        <v>143</v>
      </c>
      <c r="Y1088" s="374"/>
      <c r="Z1088" s="374"/>
      <c r="AA1088" s="376" t="s">
        <v>822</v>
      </c>
      <c r="AB1088" s="6">
        <v>43161</v>
      </c>
      <c r="AC1088" s="6">
        <v>43164</v>
      </c>
      <c r="AD1088" s="6" t="s">
        <v>70</v>
      </c>
      <c r="AE1088" s="383"/>
      <c r="AF1088" s="353"/>
      <c r="AG1088" s="353"/>
      <c r="AH1088" s="385"/>
      <c r="AI1088" s="353"/>
      <c r="AJ1088" s="388"/>
      <c r="AK1088" s="389"/>
      <c r="AL1088" s="391"/>
      <c r="AM1088" s="386"/>
      <c r="AN1088" s="386"/>
      <c r="AO1088" s="386"/>
      <c r="AP1088" s="386"/>
      <c r="AQ1088" s="395"/>
      <c r="AR1088" s="380"/>
      <c r="AS1088" s="380"/>
      <c r="AT1088" s="380"/>
      <c r="AU1088" s="380"/>
      <c r="AV1088" s="380"/>
      <c r="AW1088" s="380"/>
      <c r="AX1088" s="380"/>
      <c r="AY1088" s="380"/>
      <c r="AZ1088" s="397"/>
      <c r="BA1088" s="379"/>
      <c r="BB1088" s="380"/>
      <c r="BC1088" s="399"/>
    </row>
    <row r="1089" spans="1:55" ht="57.6" hidden="1">
      <c r="A1089" s="52" t="str">
        <f t="shared" ca="1" si="73"/>
        <v>Ok</v>
      </c>
      <c r="B1089" s="53" t="str">
        <f t="shared" si="74"/>
        <v>Ok</v>
      </c>
      <c r="C1089" s="53" t="str">
        <f t="shared" ca="1" si="75"/>
        <v>Ok</v>
      </c>
      <c r="D1089" s="54">
        <f t="shared" si="76"/>
        <v>45075</v>
      </c>
      <c r="E1089" s="253" t="s">
        <v>4015</v>
      </c>
      <c r="F1089" s="258">
        <v>2769</v>
      </c>
      <c r="G1089" s="241" t="s">
        <v>5566</v>
      </c>
      <c r="H1089" s="266" t="s">
        <v>57</v>
      </c>
      <c r="I1089" s="242" t="s">
        <v>58</v>
      </c>
      <c r="J1089" s="242" t="s">
        <v>59</v>
      </c>
      <c r="K1089" s="67" t="s">
        <v>255</v>
      </c>
      <c r="L1089" s="282" t="s">
        <v>5571</v>
      </c>
      <c r="M1089" s="281" t="s">
        <v>4015</v>
      </c>
      <c r="N1089" s="239" t="s">
        <v>124</v>
      </c>
      <c r="O1089" s="304" t="s">
        <v>97</v>
      </c>
      <c r="P1089" s="303" t="s">
        <v>97</v>
      </c>
      <c r="Q1089" s="243" t="s">
        <v>5567</v>
      </c>
      <c r="R1089" s="90" t="s">
        <v>5569</v>
      </c>
      <c r="S1089" s="274">
        <v>45064</v>
      </c>
      <c r="T1089" s="56">
        <v>45075</v>
      </c>
      <c r="U1089" s="175" t="s">
        <v>66</v>
      </c>
      <c r="V1089" s="197" t="s">
        <v>218</v>
      </c>
      <c r="W1089" s="181"/>
      <c r="X1089" s="147" t="s">
        <v>79</v>
      </c>
      <c r="Y1089" s="258"/>
      <c r="Z1089" s="258"/>
      <c r="AA1089" s="289" t="s">
        <v>5572</v>
      </c>
      <c r="AB1089" s="6">
        <v>45064</v>
      </c>
      <c r="AC1089" s="6">
        <v>45075</v>
      </c>
      <c r="AD1089" s="283" t="s">
        <v>70</v>
      </c>
      <c r="AE1089" s="256" t="s">
        <v>4015</v>
      </c>
      <c r="AF1089" s="249" t="s">
        <v>4015</v>
      </c>
      <c r="AG1089" s="249" t="s">
        <v>4015</v>
      </c>
      <c r="AH1089" s="249" t="s">
        <v>4015</v>
      </c>
      <c r="AI1089" s="249" t="s">
        <v>4015</v>
      </c>
      <c r="AJ1089" s="248" t="s">
        <v>4015</v>
      </c>
      <c r="AK1089" s="257" t="s">
        <v>4015</v>
      </c>
      <c r="AL1089" s="255" t="s">
        <v>4015</v>
      </c>
      <c r="AM1089" s="249" t="s">
        <v>4015</v>
      </c>
      <c r="AN1089" s="249" t="s">
        <v>4015</v>
      </c>
      <c r="AO1089" s="249" t="s">
        <v>4015</v>
      </c>
      <c r="AP1089" s="249" t="s">
        <v>4015</v>
      </c>
      <c r="AQ1089" s="250" t="s">
        <v>4015</v>
      </c>
      <c r="AR1089" s="247" t="s">
        <v>4015</v>
      </c>
      <c r="AS1089" s="247" t="s">
        <v>4015</v>
      </c>
      <c r="AT1089" s="247" t="s">
        <v>4015</v>
      </c>
      <c r="AU1089" s="247" t="s">
        <v>4015</v>
      </c>
      <c r="AV1089" s="247" t="s">
        <v>4015</v>
      </c>
      <c r="AW1089" s="247" t="s">
        <v>4015</v>
      </c>
      <c r="AX1089" s="247" t="s">
        <v>4015</v>
      </c>
      <c r="AY1089" s="247" t="s">
        <v>4015</v>
      </c>
      <c r="AZ1089" s="251" t="s">
        <v>4015</v>
      </c>
      <c r="BA1089" s="246" t="s">
        <v>4015</v>
      </c>
      <c r="BB1089" s="247" t="s">
        <v>4015</v>
      </c>
      <c r="BC1089" s="245" t="s">
        <v>4015</v>
      </c>
    </row>
    <row r="1090" spans="1:55" ht="126" hidden="1" customHeight="1">
      <c r="A1090" s="52" t="str">
        <f t="shared" ca="1" si="73"/>
        <v>Ok</v>
      </c>
      <c r="B1090" s="53" t="str">
        <f t="shared" si="74"/>
        <v>Ok</v>
      </c>
      <c r="C1090" s="53" t="str">
        <f t="shared" ca="1" si="75"/>
        <v>Ok</v>
      </c>
      <c r="D1090" s="54">
        <f t="shared" si="76"/>
        <v>43119</v>
      </c>
      <c r="E1090" s="309"/>
      <c r="F1090" s="311"/>
      <c r="G1090" s="315" t="s">
        <v>150</v>
      </c>
      <c r="H1090" s="321" t="s">
        <v>57</v>
      </c>
      <c r="I1090" s="322" t="s">
        <v>151</v>
      </c>
      <c r="J1090" s="328" t="s">
        <v>84</v>
      </c>
      <c r="K1090" s="6" t="s">
        <v>105</v>
      </c>
      <c r="L1090" s="333" t="s">
        <v>152</v>
      </c>
      <c r="M1090" s="339"/>
      <c r="N1090" s="239" t="s">
        <v>124</v>
      </c>
      <c r="O1090" s="345" t="s">
        <v>153</v>
      </c>
      <c r="P1090" s="55" t="s">
        <v>88</v>
      </c>
      <c r="Q1090" s="345" t="s">
        <v>154</v>
      </c>
      <c r="R1090" s="358" t="s">
        <v>155</v>
      </c>
      <c r="S1090" s="368">
        <v>42985</v>
      </c>
      <c r="T1090" s="56">
        <v>43118</v>
      </c>
      <c r="U1090" s="58" t="s">
        <v>66</v>
      </c>
      <c r="V1090" s="178" t="s">
        <v>91</v>
      </c>
      <c r="W1090" s="180" t="s">
        <v>92</v>
      </c>
      <c r="X1090" s="146" t="s">
        <v>156</v>
      </c>
      <c r="Y1090" s="374"/>
      <c r="Z1090" s="374"/>
      <c r="AA1090" s="376" t="s">
        <v>157</v>
      </c>
      <c r="AB1090" s="6">
        <v>42985</v>
      </c>
      <c r="AC1090" s="6">
        <v>43119</v>
      </c>
      <c r="AD1090" s="6" t="s">
        <v>70</v>
      </c>
      <c r="AE1090" s="383"/>
      <c r="AF1090" s="353"/>
      <c r="AG1090" s="353"/>
      <c r="AH1090" s="385"/>
      <c r="AI1090" s="353"/>
      <c r="AJ1090" s="388"/>
      <c r="AK1090" s="389"/>
      <c r="AL1090" s="391"/>
      <c r="AM1090" s="386"/>
      <c r="AN1090" s="386"/>
      <c r="AO1090" s="386"/>
      <c r="AP1090" s="386"/>
      <c r="AQ1090" s="395"/>
      <c r="AR1090" s="380"/>
      <c r="AS1090" s="380"/>
      <c r="AT1090" s="380"/>
      <c r="AU1090" s="380"/>
      <c r="AV1090" s="380"/>
      <c r="AW1090" s="380"/>
      <c r="AX1090" s="380"/>
      <c r="AY1090" s="380"/>
      <c r="AZ1090" s="397"/>
      <c r="BA1090" s="379"/>
      <c r="BB1090" s="380"/>
      <c r="BC1090" s="399"/>
    </row>
    <row r="1091" spans="1:55" ht="116.25" hidden="1" customHeight="1">
      <c r="A1091" s="52" t="str">
        <f t="shared" ca="1" si="73"/>
        <v>Ok</v>
      </c>
      <c r="B1091" s="53" t="str">
        <f t="shared" si="74"/>
        <v>Ok</v>
      </c>
      <c r="C1091" s="53" t="str">
        <f t="shared" ca="1" si="75"/>
        <v>Ok</v>
      </c>
      <c r="D1091" s="54">
        <f t="shared" si="76"/>
        <v>45082</v>
      </c>
      <c r="E1091" s="253" t="s">
        <v>4015</v>
      </c>
      <c r="F1091" s="258">
        <v>2772</v>
      </c>
      <c r="G1091" s="241" t="s">
        <v>5573</v>
      </c>
      <c r="H1091" s="266" t="s">
        <v>57</v>
      </c>
      <c r="I1091" s="242" t="s">
        <v>58</v>
      </c>
      <c r="J1091" s="242" t="s">
        <v>59</v>
      </c>
      <c r="K1091" s="67" t="s">
        <v>74</v>
      </c>
      <c r="L1091" s="282" t="s">
        <v>5589</v>
      </c>
      <c r="M1091" s="281" t="s">
        <v>4015</v>
      </c>
      <c r="N1091" s="239" t="s">
        <v>124</v>
      </c>
      <c r="O1091" s="243" t="s">
        <v>97</v>
      </c>
      <c r="P1091" s="55" t="s">
        <v>97</v>
      </c>
      <c r="Q1091" s="243" t="s">
        <v>5578</v>
      </c>
      <c r="R1091" s="90" t="s">
        <v>5588</v>
      </c>
      <c r="S1091" s="274">
        <v>45069</v>
      </c>
      <c r="T1091" s="56">
        <v>45082</v>
      </c>
      <c r="U1091" s="175" t="s">
        <v>66</v>
      </c>
      <c r="V1091" s="197" t="s">
        <v>218</v>
      </c>
      <c r="W1091" s="181"/>
      <c r="X1091" s="147" t="s">
        <v>168</v>
      </c>
      <c r="Y1091" s="258"/>
      <c r="Z1091" s="258"/>
      <c r="AA1091" s="289" t="s">
        <v>5593</v>
      </c>
      <c r="AB1091" s="6">
        <v>45069</v>
      </c>
      <c r="AC1091" s="6">
        <v>45082</v>
      </c>
      <c r="AD1091" s="283" t="s">
        <v>70</v>
      </c>
      <c r="AE1091" s="256" t="s">
        <v>4015</v>
      </c>
      <c r="AF1091" s="249" t="s">
        <v>4015</v>
      </c>
      <c r="AG1091" s="249" t="s">
        <v>4015</v>
      </c>
      <c r="AH1091" s="249" t="s">
        <v>4015</v>
      </c>
      <c r="AI1091" s="249" t="s">
        <v>4015</v>
      </c>
      <c r="AJ1091" s="248" t="s">
        <v>4015</v>
      </c>
      <c r="AK1091" s="257" t="s">
        <v>4015</v>
      </c>
      <c r="AL1091" s="255" t="s">
        <v>4015</v>
      </c>
      <c r="AM1091" s="249" t="s">
        <v>4015</v>
      </c>
      <c r="AN1091" s="249" t="s">
        <v>4015</v>
      </c>
      <c r="AO1091" s="249" t="s">
        <v>4015</v>
      </c>
      <c r="AP1091" s="249" t="s">
        <v>4015</v>
      </c>
      <c r="AQ1091" s="250" t="s">
        <v>4015</v>
      </c>
      <c r="AR1091" s="247" t="s">
        <v>4015</v>
      </c>
      <c r="AS1091" s="247" t="s">
        <v>4015</v>
      </c>
      <c r="AT1091" s="247" t="s">
        <v>4015</v>
      </c>
      <c r="AU1091" s="247" t="s">
        <v>4015</v>
      </c>
      <c r="AV1091" s="247" t="s">
        <v>4015</v>
      </c>
      <c r="AW1091" s="247" t="s">
        <v>4015</v>
      </c>
      <c r="AX1091" s="247" t="s">
        <v>4015</v>
      </c>
      <c r="AY1091" s="247" t="s">
        <v>4015</v>
      </c>
      <c r="AZ1091" s="251" t="s">
        <v>4015</v>
      </c>
      <c r="BA1091" s="246" t="s">
        <v>4015</v>
      </c>
      <c r="BB1091" s="247" t="s">
        <v>4015</v>
      </c>
      <c r="BC1091" s="245" t="s">
        <v>4015</v>
      </c>
    </row>
    <row r="1092" spans="1:55" ht="116.25" hidden="1" customHeight="1">
      <c r="A1092" s="52" t="str">
        <f t="shared" ca="1" si="73"/>
        <v>Ok</v>
      </c>
      <c r="B1092" s="53" t="str">
        <f t="shared" si="74"/>
        <v>Ok</v>
      </c>
      <c r="C1092" s="53" t="str">
        <f t="shared" ca="1" si="75"/>
        <v>Ok</v>
      </c>
      <c r="D1092" s="54">
        <f t="shared" si="76"/>
        <v>43105</v>
      </c>
      <c r="E1092" s="309"/>
      <c r="F1092" s="311">
        <v>47</v>
      </c>
      <c r="G1092" s="314" t="s">
        <v>470</v>
      </c>
      <c r="H1092" s="321" t="s">
        <v>57</v>
      </c>
      <c r="I1092" s="322" t="s">
        <v>471</v>
      </c>
      <c r="J1092" s="328" t="s">
        <v>308</v>
      </c>
      <c r="K1092" s="6" t="s">
        <v>74</v>
      </c>
      <c r="L1092" s="333" t="s">
        <v>472</v>
      </c>
      <c r="M1092" s="339"/>
      <c r="N1092" s="239" t="s">
        <v>63</v>
      </c>
      <c r="O1092" s="345" t="s">
        <v>473</v>
      </c>
      <c r="P1092" s="55" t="s">
        <v>88</v>
      </c>
      <c r="Q1092" s="345" t="s">
        <v>474</v>
      </c>
      <c r="R1092" s="358" t="s">
        <v>475</v>
      </c>
      <c r="S1092" s="368">
        <v>43045</v>
      </c>
      <c r="T1092" s="56">
        <v>43081</v>
      </c>
      <c r="U1092" s="174" t="s">
        <v>66</v>
      </c>
      <c r="V1092" s="178" t="s">
        <v>67</v>
      </c>
      <c r="W1092" s="180"/>
      <c r="X1092" s="146" t="s">
        <v>143</v>
      </c>
      <c r="Y1092" s="374"/>
      <c r="Z1092" s="374"/>
      <c r="AA1092" s="376" t="s">
        <v>476</v>
      </c>
      <c r="AB1092" s="6">
        <v>43048</v>
      </c>
      <c r="AC1092" s="6">
        <v>43105</v>
      </c>
      <c r="AD1092" s="6" t="s">
        <v>70</v>
      </c>
      <c r="AE1092" s="383"/>
      <c r="AF1092" s="353"/>
      <c r="AG1092" s="353"/>
      <c r="AH1092" s="385"/>
      <c r="AI1092" s="353"/>
      <c r="AJ1092" s="388"/>
      <c r="AK1092" s="389"/>
      <c r="AL1092" s="391"/>
      <c r="AM1092" s="386"/>
      <c r="AN1092" s="386"/>
      <c r="AO1092" s="386"/>
      <c r="AP1092" s="386"/>
      <c r="AQ1092" s="395"/>
      <c r="AR1092" s="380"/>
      <c r="AS1092" s="380"/>
      <c r="AT1092" s="380"/>
      <c r="AU1092" s="380"/>
      <c r="AV1092" s="380"/>
      <c r="AW1092" s="380"/>
      <c r="AX1092" s="380"/>
      <c r="AY1092" s="380"/>
      <c r="AZ1092" s="397"/>
      <c r="BA1092" s="379"/>
      <c r="BB1092" s="380"/>
      <c r="BC1092" s="399"/>
    </row>
    <row r="1093" spans="1:55" ht="87.75" hidden="1" customHeight="1">
      <c r="A1093" s="52" t="str">
        <f t="shared" ca="1" si="73"/>
        <v>Ok</v>
      </c>
      <c r="B1093" s="53" t="str">
        <f t="shared" si="74"/>
        <v>Ok</v>
      </c>
      <c r="C1093" s="53" t="str">
        <f t="shared" ca="1" si="75"/>
        <v>Ok</v>
      </c>
      <c r="D1093" s="54">
        <f t="shared" si="76"/>
        <v>45082</v>
      </c>
      <c r="E1093" s="253" t="s">
        <v>4015</v>
      </c>
      <c r="F1093" s="258">
        <v>2774</v>
      </c>
      <c r="G1093" s="241" t="s">
        <v>5575</v>
      </c>
      <c r="H1093" s="266" t="s">
        <v>57</v>
      </c>
      <c r="I1093" s="242" t="s">
        <v>58</v>
      </c>
      <c r="J1093" s="242" t="s">
        <v>59</v>
      </c>
      <c r="K1093" s="67" t="s">
        <v>545</v>
      </c>
      <c r="L1093" s="282" t="s">
        <v>5585</v>
      </c>
      <c r="M1093" s="281" t="s">
        <v>4015</v>
      </c>
      <c r="N1093" s="239" t="s">
        <v>124</v>
      </c>
      <c r="O1093" s="243" t="s">
        <v>97</v>
      </c>
      <c r="P1093" s="55" t="s">
        <v>97</v>
      </c>
      <c r="Q1093" s="243" t="s">
        <v>5580</v>
      </c>
      <c r="R1093" s="90" t="s">
        <v>5583</v>
      </c>
      <c r="S1093" s="274">
        <v>45070</v>
      </c>
      <c r="T1093" s="56">
        <v>45082</v>
      </c>
      <c r="U1093" s="175" t="s">
        <v>66</v>
      </c>
      <c r="V1093" s="197" t="s">
        <v>218</v>
      </c>
      <c r="W1093" s="181"/>
      <c r="X1093" s="147" t="s">
        <v>238</v>
      </c>
      <c r="Y1093" s="258"/>
      <c r="Z1093" s="258"/>
      <c r="AA1093" s="289" t="s">
        <v>5595</v>
      </c>
      <c r="AB1093" s="6">
        <v>45070</v>
      </c>
      <c r="AC1093" s="6">
        <v>45082</v>
      </c>
      <c r="AD1093" s="283" t="s">
        <v>70</v>
      </c>
      <c r="AE1093" s="256" t="s">
        <v>4015</v>
      </c>
      <c r="AF1093" s="249" t="s">
        <v>4015</v>
      </c>
      <c r="AG1093" s="249" t="s">
        <v>4015</v>
      </c>
      <c r="AH1093" s="249" t="s">
        <v>4015</v>
      </c>
      <c r="AI1093" s="249" t="s">
        <v>4015</v>
      </c>
      <c r="AJ1093" s="248" t="s">
        <v>4015</v>
      </c>
      <c r="AK1093" s="257" t="s">
        <v>4015</v>
      </c>
      <c r="AL1093" s="255" t="s">
        <v>4015</v>
      </c>
      <c r="AM1093" s="249" t="s">
        <v>4015</v>
      </c>
      <c r="AN1093" s="249" t="s">
        <v>4015</v>
      </c>
      <c r="AO1093" s="249" t="s">
        <v>4015</v>
      </c>
      <c r="AP1093" s="249" t="s">
        <v>4015</v>
      </c>
      <c r="AQ1093" s="250" t="s">
        <v>4015</v>
      </c>
      <c r="AR1093" s="247" t="s">
        <v>4015</v>
      </c>
      <c r="AS1093" s="247" t="s">
        <v>4015</v>
      </c>
      <c r="AT1093" s="247" t="s">
        <v>4015</v>
      </c>
      <c r="AU1093" s="247" t="s">
        <v>4015</v>
      </c>
      <c r="AV1093" s="247" t="s">
        <v>4015</v>
      </c>
      <c r="AW1093" s="247" t="s">
        <v>4015</v>
      </c>
      <c r="AX1093" s="247" t="s">
        <v>4015</v>
      </c>
      <c r="AY1093" s="247" t="s">
        <v>4015</v>
      </c>
      <c r="AZ1093" s="251" t="s">
        <v>4015</v>
      </c>
      <c r="BA1093" s="246" t="s">
        <v>4015</v>
      </c>
      <c r="BB1093" s="247" t="s">
        <v>4015</v>
      </c>
      <c r="BC1093" s="245" t="s">
        <v>4015</v>
      </c>
    </row>
    <row r="1094" spans="1:55" ht="189" hidden="1" customHeight="1">
      <c r="A1094" s="52" t="str">
        <f t="shared" ca="1" si="73"/>
        <v>Ok</v>
      </c>
      <c r="B1094" s="53" t="str">
        <f t="shared" si="74"/>
        <v>Ok</v>
      </c>
      <c r="C1094" s="53" t="str">
        <f t="shared" ca="1" si="75"/>
        <v>Ok</v>
      </c>
      <c r="D1094" s="54">
        <f t="shared" si="76"/>
        <v>43073</v>
      </c>
      <c r="E1094" s="309"/>
      <c r="F1094" s="312">
        <v>69</v>
      </c>
      <c r="G1094" s="315" t="s">
        <v>549</v>
      </c>
      <c r="H1094" s="321" t="s">
        <v>57</v>
      </c>
      <c r="I1094" s="322" t="s">
        <v>83</v>
      </c>
      <c r="J1094" s="328" t="s">
        <v>84</v>
      </c>
      <c r="K1094" s="6" t="s">
        <v>74</v>
      </c>
      <c r="L1094" s="335" t="s">
        <v>550</v>
      </c>
      <c r="M1094" s="339"/>
      <c r="N1094" s="239" t="s">
        <v>124</v>
      </c>
      <c r="O1094" s="345" t="s">
        <v>551</v>
      </c>
      <c r="P1094" s="55" t="s">
        <v>165</v>
      </c>
      <c r="Q1094" s="345" t="s">
        <v>552</v>
      </c>
      <c r="R1094" s="360" t="s">
        <v>553</v>
      </c>
      <c r="S1094" s="368">
        <v>43056</v>
      </c>
      <c r="T1094" s="56">
        <v>43056</v>
      </c>
      <c r="U1094" s="174" t="s">
        <v>66</v>
      </c>
      <c r="V1094" s="178" t="s">
        <v>91</v>
      </c>
      <c r="W1094" s="180" t="s">
        <v>92</v>
      </c>
      <c r="X1094" s="146" t="s">
        <v>143</v>
      </c>
      <c r="Y1094" s="374"/>
      <c r="Z1094" s="374"/>
      <c r="AA1094" s="376" t="s">
        <v>554</v>
      </c>
      <c r="AB1094" s="6">
        <v>43069</v>
      </c>
      <c r="AC1094" s="6">
        <v>43073</v>
      </c>
      <c r="AD1094" s="6" t="s">
        <v>70</v>
      </c>
      <c r="AE1094" s="383"/>
      <c r="AF1094" s="353"/>
      <c r="AG1094" s="353"/>
      <c r="AH1094" s="385"/>
      <c r="AI1094" s="353"/>
      <c r="AJ1094" s="388"/>
      <c r="AK1094" s="389"/>
      <c r="AL1094" s="391"/>
      <c r="AM1094" s="386"/>
      <c r="AN1094" s="386"/>
      <c r="AO1094" s="386"/>
      <c r="AP1094" s="386"/>
      <c r="AQ1094" s="395"/>
      <c r="AR1094" s="380"/>
      <c r="AS1094" s="380"/>
      <c r="AT1094" s="380"/>
      <c r="AU1094" s="380"/>
      <c r="AV1094" s="380"/>
      <c r="AW1094" s="380"/>
      <c r="AX1094" s="380"/>
      <c r="AY1094" s="380"/>
      <c r="AZ1094" s="397"/>
      <c r="BA1094" s="379"/>
      <c r="BB1094" s="380"/>
      <c r="BC1094" s="399"/>
    </row>
    <row r="1095" spans="1:55" ht="28.8" hidden="1">
      <c r="A1095" s="52" t="str">
        <f t="shared" ref="A1095:A1158" ca="1" si="77">IF(OR(S1095&lt;$B$1,S1095&gt;=TODAY()),"Fuori Range","Ok")</f>
        <v>Ok</v>
      </c>
      <c r="B1095" s="53" t="str">
        <f t="shared" ref="B1095:B1158" si="78">IF(AND(AB1095&lt;S1095,AB1095&lt;&gt;""),"Fuori Range",IF(AND(AB1095&gt;AC1095,AC1095&lt;&gt;""),"Sup ITM",IF(AND(AC1095&lt;&gt;"",AB1095=""),"Assente","Ok")))</f>
        <v>Ok</v>
      </c>
      <c r="C1095" s="53" t="str">
        <f t="shared" ref="C1095:C1158" ca="1" si="79">IF(AND(AC1095&lt;AB1095,AC1095&lt;&gt;""),"Inf Avvio",IF(AC1095&gt;TODAY(),"Errore","Ok"))</f>
        <v>Ok</v>
      </c>
      <c r="D1095" s="54">
        <f t="shared" ref="D1095:D1128" si="80">MAX(AC1095,AH1095,AL1095)</f>
        <v>43073</v>
      </c>
      <c r="E1095" s="309"/>
      <c r="F1095" s="312">
        <v>78</v>
      </c>
      <c r="G1095" s="315" t="s">
        <v>565</v>
      </c>
      <c r="H1095" s="321" t="s">
        <v>57</v>
      </c>
      <c r="I1095" s="322" t="s">
        <v>83</v>
      </c>
      <c r="J1095" s="328" t="s">
        <v>84</v>
      </c>
      <c r="K1095" s="6" t="s">
        <v>74</v>
      </c>
      <c r="L1095" s="335" t="s">
        <v>566</v>
      </c>
      <c r="M1095" s="339"/>
      <c r="N1095" s="239" t="s">
        <v>124</v>
      </c>
      <c r="O1095" s="345" t="s">
        <v>551</v>
      </c>
      <c r="P1095" s="55" t="s">
        <v>165</v>
      </c>
      <c r="Q1095" s="354" t="s">
        <v>567</v>
      </c>
      <c r="R1095" s="366" t="s">
        <v>568</v>
      </c>
      <c r="S1095" s="368">
        <v>43061</v>
      </c>
      <c r="T1095" s="56">
        <f>+S1095</f>
        <v>43061</v>
      </c>
      <c r="U1095" s="174" t="s">
        <v>66</v>
      </c>
      <c r="V1095" s="178" t="s">
        <v>91</v>
      </c>
      <c r="W1095" s="180" t="s">
        <v>92</v>
      </c>
      <c r="X1095" s="146" t="s">
        <v>143</v>
      </c>
      <c r="Y1095" s="374"/>
      <c r="Z1095" s="374"/>
      <c r="AA1095" s="376" t="s">
        <v>554</v>
      </c>
      <c r="AB1095" s="6">
        <v>43069</v>
      </c>
      <c r="AC1095" s="6">
        <v>43073</v>
      </c>
      <c r="AD1095" s="6" t="s">
        <v>70</v>
      </c>
      <c r="AE1095" s="383"/>
      <c r="AF1095" s="353"/>
      <c r="AG1095" s="353"/>
      <c r="AH1095" s="385"/>
      <c r="AI1095" s="353"/>
      <c r="AJ1095" s="388"/>
      <c r="AK1095" s="389"/>
      <c r="AL1095" s="391"/>
      <c r="AM1095" s="386"/>
      <c r="AN1095" s="386"/>
      <c r="AO1095" s="386"/>
      <c r="AP1095" s="386"/>
      <c r="AQ1095" s="395"/>
      <c r="AR1095" s="380"/>
      <c r="AS1095" s="380"/>
      <c r="AT1095" s="380"/>
      <c r="AU1095" s="380"/>
      <c r="AV1095" s="380"/>
      <c r="AW1095" s="380"/>
      <c r="AX1095" s="380"/>
      <c r="AY1095" s="380"/>
      <c r="AZ1095" s="397"/>
      <c r="BA1095" s="379"/>
      <c r="BB1095" s="380"/>
      <c r="BC1095" s="399"/>
    </row>
    <row r="1096" spans="1:55" ht="144" hidden="1">
      <c r="A1096" s="52" t="str">
        <f t="shared" ca="1" si="77"/>
        <v>Ok</v>
      </c>
      <c r="B1096" s="53" t="str">
        <f t="shared" si="78"/>
        <v>Ok</v>
      </c>
      <c r="C1096" s="53" t="str">
        <f t="shared" ca="1" si="79"/>
        <v>Ok</v>
      </c>
      <c r="D1096" s="54">
        <f t="shared" si="80"/>
        <v>45103</v>
      </c>
      <c r="E1096" s="253" t="s">
        <v>4015</v>
      </c>
      <c r="F1096" s="258">
        <v>2776</v>
      </c>
      <c r="G1096" s="241" t="s">
        <v>5611</v>
      </c>
      <c r="H1096" s="266" t="s">
        <v>57</v>
      </c>
      <c r="I1096" s="242" t="s">
        <v>324</v>
      </c>
      <c r="J1096" s="242" t="s">
        <v>325</v>
      </c>
      <c r="K1096" s="67" t="s">
        <v>545</v>
      </c>
      <c r="L1096" s="282" t="s">
        <v>5651</v>
      </c>
      <c r="M1096" s="281"/>
      <c r="N1096" s="239" t="s">
        <v>124</v>
      </c>
      <c r="O1096" s="243" t="s">
        <v>5647</v>
      </c>
      <c r="P1096" s="55" t="s">
        <v>88</v>
      </c>
      <c r="Q1096" s="243" t="s">
        <v>5626</v>
      </c>
      <c r="R1096" s="90" t="s">
        <v>5627</v>
      </c>
      <c r="S1096" s="274">
        <v>45076</v>
      </c>
      <c r="T1096" s="56">
        <v>45103</v>
      </c>
      <c r="U1096" s="58" t="s">
        <v>66</v>
      </c>
      <c r="V1096" s="197" t="s">
        <v>218</v>
      </c>
      <c r="W1096" s="181"/>
      <c r="X1096" s="147" t="s">
        <v>168</v>
      </c>
      <c r="Y1096" s="258"/>
      <c r="Z1096" s="258"/>
      <c r="AA1096" s="289" t="s">
        <v>5673</v>
      </c>
      <c r="AB1096" s="6">
        <v>45076</v>
      </c>
      <c r="AC1096" s="6">
        <v>45103</v>
      </c>
      <c r="AD1096" s="283" t="s">
        <v>70</v>
      </c>
      <c r="AE1096" s="256"/>
      <c r="AF1096" s="249"/>
      <c r="AG1096" s="249"/>
      <c r="AH1096" s="249"/>
      <c r="AI1096" s="249"/>
      <c r="AJ1096" s="248"/>
      <c r="AK1096" s="257"/>
      <c r="AL1096" s="255"/>
      <c r="AM1096" s="249"/>
      <c r="AN1096" s="249"/>
      <c r="AO1096" s="249"/>
      <c r="AP1096" s="249"/>
      <c r="AQ1096" s="250"/>
      <c r="AR1096" s="247"/>
      <c r="AS1096" s="247"/>
      <c r="AT1096" s="247"/>
      <c r="AU1096" s="247"/>
      <c r="AV1096" s="247"/>
      <c r="AW1096" s="247"/>
      <c r="AX1096" s="247"/>
      <c r="AY1096" s="247"/>
      <c r="AZ1096" s="251"/>
      <c r="BA1096" s="246"/>
      <c r="BB1096" s="247"/>
      <c r="BC1096" s="245"/>
    </row>
    <row r="1097" spans="1:55" ht="72" hidden="1">
      <c r="A1097" s="52" t="str">
        <f t="shared" ca="1" si="77"/>
        <v>Ok</v>
      </c>
      <c r="B1097" s="53" t="str">
        <f t="shared" si="78"/>
        <v>Ok</v>
      </c>
      <c r="C1097" s="53" t="str">
        <f t="shared" ca="1" si="79"/>
        <v>Ok</v>
      </c>
      <c r="D1097" s="54">
        <f t="shared" si="80"/>
        <v>45103</v>
      </c>
      <c r="E1097" s="253" t="s">
        <v>4015</v>
      </c>
      <c r="F1097" s="258">
        <v>2777</v>
      </c>
      <c r="G1097" s="241" t="s">
        <v>5612</v>
      </c>
      <c r="H1097" s="266" t="s">
        <v>57</v>
      </c>
      <c r="I1097" s="242" t="s">
        <v>334</v>
      </c>
      <c r="J1097" s="242" t="s">
        <v>260</v>
      </c>
      <c r="K1097" s="67" t="s">
        <v>74</v>
      </c>
      <c r="L1097" s="282" t="s">
        <v>5652</v>
      </c>
      <c r="M1097" s="281"/>
      <c r="N1097" s="239" t="s">
        <v>124</v>
      </c>
      <c r="O1097" s="243" t="s">
        <v>5648</v>
      </c>
      <c r="P1097" s="55" t="s">
        <v>88</v>
      </c>
      <c r="Q1097" s="243" t="s">
        <v>2527</v>
      </c>
      <c r="R1097" s="90" t="s">
        <v>5629</v>
      </c>
      <c r="S1097" s="274">
        <v>45077</v>
      </c>
      <c r="T1097" s="56">
        <v>45103</v>
      </c>
      <c r="U1097" s="58" t="s">
        <v>66</v>
      </c>
      <c r="V1097" s="197" t="s">
        <v>218</v>
      </c>
      <c r="W1097" s="181"/>
      <c r="X1097" s="147" t="s">
        <v>168</v>
      </c>
      <c r="Y1097" s="258"/>
      <c r="Z1097" s="258"/>
      <c r="AA1097" s="289" t="s">
        <v>5674</v>
      </c>
      <c r="AB1097" s="6">
        <v>45077</v>
      </c>
      <c r="AC1097" s="6">
        <v>45103</v>
      </c>
      <c r="AD1097" s="283" t="s">
        <v>70</v>
      </c>
      <c r="AE1097" s="256"/>
      <c r="AF1097" s="249"/>
      <c r="AG1097" s="249"/>
      <c r="AH1097" s="249"/>
      <c r="AI1097" s="249"/>
      <c r="AJ1097" s="248"/>
      <c r="AK1097" s="257"/>
      <c r="AL1097" s="255"/>
      <c r="AM1097" s="249"/>
      <c r="AN1097" s="249"/>
      <c r="AO1097" s="249"/>
      <c r="AP1097" s="249"/>
      <c r="AQ1097" s="250"/>
      <c r="AR1097" s="247"/>
      <c r="AS1097" s="247"/>
      <c r="AT1097" s="247"/>
      <c r="AU1097" s="247"/>
      <c r="AV1097" s="247"/>
      <c r="AW1097" s="247"/>
      <c r="AX1097" s="247"/>
      <c r="AY1097" s="247"/>
      <c r="AZ1097" s="251"/>
      <c r="BA1097" s="246"/>
      <c r="BB1097" s="247"/>
      <c r="BC1097" s="245"/>
    </row>
    <row r="1098" spans="1:55" ht="105.75" hidden="1" customHeight="1">
      <c r="A1098" s="52" t="str">
        <f t="shared" ca="1" si="77"/>
        <v>Ok</v>
      </c>
      <c r="B1098" s="53" t="str">
        <f t="shared" si="78"/>
        <v>Ok</v>
      </c>
      <c r="C1098" s="53" t="str">
        <f t="shared" ca="1" si="79"/>
        <v>Ok</v>
      </c>
      <c r="D1098" s="54">
        <f t="shared" si="80"/>
        <v>45103</v>
      </c>
      <c r="E1098" s="253" t="s">
        <v>4015</v>
      </c>
      <c r="F1098" s="258">
        <v>2778</v>
      </c>
      <c r="G1098" s="241" t="s">
        <v>5613</v>
      </c>
      <c r="H1098" s="266" t="s">
        <v>57</v>
      </c>
      <c r="I1098" s="242" t="s">
        <v>58</v>
      </c>
      <c r="J1098" s="242" t="s">
        <v>59</v>
      </c>
      <c r="K1098" s="67" t="s">
        <v>210</v>
      </c>
      <c r="L1098" s="282" t="s">
        <v>5653</v>
      </c>
      <c r="M1098" s="281"/>
      <c r="N1098" s="239" t="s">
        <v>124</v>
      </c>
      <c r="O1098" s="243" t="s">
        <v>2114</v>
      </c>
      <c r="P1098" s="55" t="s">
        <v>88</v>
      </c>
      <c r="Q1098" s="243" t="s">
        <v>5630</v>
      </c>
      <c r="R1098" s="90" t="s">
        <v>2116</v>
      </c>
      <c r="S1098" s="274">
        <v>45077</v>
      </c>
      <c r="T1098" s="56">
        <v>45103</v>
      </c>
      <c r="U1098" s="58" t="s">
        <v>66</v>
      </c>
      <c r="V1098" s="197" t="s">
        <v>218</v>
      </c>
      <c r="W1098" s="181"/>
      <c r="X1098" s="147" t="s">
        <v>1056</v>
      </c>
      <c r="Y1098" s="258"/>
      <c r="Z1098" s="258"/>
      <c r="AA1098" s="289" t="s">
        <v>5654</v>
      </c>
      <c r="AB1098" s="6">
        <v>45077</v>
      </c>
      <c r="AC1098" s="6">
        <v>45103</v>
      </c>
      <c r="AD1098" s="283" t="s">
        <v>70</v>
      </c>
      <c r="AE1098" s="256"/>
      <c r="AF1098" s="249"/>
      <c r="AG1098" s="249"/>
      <c r="AH1098" s="249"/>
      <c r="AI1098" s="249"/>
      <c r="AJ1098" s="248"/>
      <c r="AK1098" s="257"/>
      <c r="AL1098" s="255"/>
      <c r="AM1098" s="249"/>
      <c r="AN1098" s="249"/>
      <c r="AO1098" s="249"/>
      <c r="AP1098" s="249"/>
      <c r="AQ1098" s="250"/>
      <c r="AR1098" s="247"/>
      <c r="AS1098" s="247"/>
      <c r="AT1098" s="247"/>
      <c r="AU1098" s="247"/>
      <c r="AV1098" s="247"/>
      <c r="AW1098" s="247"/>
      <c r="AX1098" s="247"/>
      <c r="AY1098" s="247"/>
      <c r="AZ1098" s="251"/>
      <c r="BA1098" s="246"/>
      <c r="BB1098" s="247"/>
      <c r="BC1098" s="245"/>
    </row>
    <row r="1099" spans="1:55" ht="115.2" hidden="1">
      <c r="A1099" s="52" t="str">
        <f t="shared" ca="1" si="77"/>
        <v>Ok</v>
      </c>
      <c r="B1099" s="53" t="str">
        <f t="shared" si="78"/>
        <v>Ok</v>
      </c>
      <c r="C1099" s="53" t="str">
        <f t="shared" ca="1" si="79"/>
        <v>Ok</v>
      </c>
      <c r="D1099" s="54">
        <f t="shared" si="80"/>
        <v>45131</v>
      </c>
      <c r="E1099" s="253" t="s">
        <v>4015</v>
      </c>
      <c r="F1099" s="258">
        <v>2779</v>
      </c>
      <c r="G1099" s="241" t="s">
        <v>5614</v>
      </c>
      <c r="H1099" s="266" t="s">
        <v>57</v>
      </c>
      <c r="I1099" s="242" t="s">
        <v>137</v>
      </c>
      <c r="J1099" s="242" t="s">
        <v>137</v>
      </c>
      <c r="K1099" s="67" t="s">
        <v>162</v>
      </c>
      <c r="L1099" s="282" t="s">
        <v>5655</v>
      </c>
      <c r="M1099" s="281"/>
      <c r="N1099" s="239" t="s">
        <v>63</v>
      </c>
      <c r="O1099" s="243" t="s">
        <v>5631</v>
      </c>
      <c r="P1099" s="55" t="s">
        <v>88</v>
      </c>
      <c r="Q1099" s="243" t="s">
        <v>5632</v>
      </c>
      <c r="R1099" s="90" t="s">
        <v>5633</v>
      </c>
      <c r="S1099" s="274">
        <v>45077</v>
      </c>
      <c r="T1099" s="56">
        <v>45131</v>
      </c>
      <c r="U1099" s="175" t="s">
        <v>66</v>
      </c>
      <c r="V1099" s="197" t="s">
        <v>218</v>
      </c>
      <c r="W1099" s="181"/>
      <c r="X1099" s="147" t="s">
        <v>101</v>
      </c>
      <c r="Y1099" s="258"/>
      <c r="Z1099" s="258"/>
      <c r="AA1099" s="289" t="s">
        <v>5756</v>
      </c>
      <c r="AB1099" s="6">
        <v>45077</v>
      </c>
      <c r="AC1099" s="6">
        <v>45131</v>
      </c>
      <c r="AD1099" s="283" t="s">
        <v>70</v>
      </c>
      <c r="AE1099" s="256"/>
      <c r="AF1099" s="249"/>
      <c r="AG1099" s="249"/>
      <c r="AH1099" s="249"/>
      <c r="AI1099" s="249"/>
      <c r="AJ1099" s="248"/>
      <c r="AK1099" s="257"/>
      <c r="AL1099" s="255"/>
      <c r="AM1099" s="249"/>
      <c r="AN1099" s="249"/>
      <c r="AO1099" s="249"/>
      <c r="AP1099" s="249"/>
      <c r="AQ1099" s="250"/>
      <c r="AR1099" s="247"/>
      <c r="AS1099" s="247"/>
      <c r="AT1099" s="247"/>
      <c r="AU1099" s="247"/>
      <c r="AV1099" s="247"/>
      <c r="AW1099" s="247"/>
      <c r="AX1099" s="247"/>
      <c r="AY1099" s="247"/>
      <c r="AZ1099" s="251"/>
      <c r="BA1099" s="246"/>
      <c r="BB1099" s="247"/>
      <c r="BC1099" s="245"/>
    </row>
    <row r="1100" spans="1:55" ht="115.2" hidden="1">
      <c r="A1100" s="52" t="str">
        <f t="shared" ca="1" si="77"/>
        <v>Ok</v>
      </c>
      <c r="B1100" s="53" t="str">
        <f t="shared" si="78"/>
        <v>Ok</v>
      </c>
      <c r="C1100" s="53" t="str">
        <f t="shared" ca="1" si="79"/>
        <v>Ok</v>
      </c>
      <c r="D1100" s="54">
        <f t="shared" si="80"/>
        <v>45131</v>
      </c>
      <c r="E1100" s="253" t="s">
        <v>4015</v>
      </c>
      <c r="F1100" s="258">
        <v>2780</v>
      </c>
      <c r="G1100" s="241" t="s">
        <v>5615</v>
      </c>
      <c r="H1100" s="266" t="s">
        <v>57</v>
      </c>
      <c r="I1100" s="242" t="s">
        <v>544</v>
      </c>
      <c r="J1100" s="242" t="s">
        <v>73</v>
      </c>
      <c r="K1100" s="67" t="s">
        <v>74</v>
      </c>
      <c r="L1100" s="282" t="s">
        <v>5656</v>
      </c>
      <c r="M1100" s="281"/>
      <c r="N1100" s="239" t="s">
        <v>124</v>
      </c>
      <c r="O1100" s="243" t="s">
        <v>97</v>
      </c>
      <c r="P1100" s="55" t="s">
        <v>97</v>
      </c>
      <c r="Q1100" s="243" t="s">
        <v>5634</v>
      </c>
      <c r="R1100" s="90" t="s">
        <v>5635</v>
      </c>
      <c r="S1100" s="274">
        <v>45077</v>
      </c>
      <c r="T1100" s="56">
        <v>45131</v>
      </c>
      <c r="U1100" s="175" t="s">
        <v>66</v>
      </c>
      <c r="V1100" s="197" t="s">
        <v>218</v>
      </c>
      <c r="W1100" s="181"/>
      <c r="X1100" s="147" t="s">
        <v>79</v>
      </c>
      <c r="Y1100" s="258"/>
      <c r="Z1100" s="258"/>
      <c r="AA1100" s="306" t="s">
        <v>5757</v>
      </c>
      <c r="AB1100" s="6">
        <v>45077</v>
      </c>
      <c r="AC1100" s="6">
        <v>45131</v>
      </c>
      <c r="AD1100" s="283" t="s">
        <v>70</v>
      </c>
      <c r="AE1100" s="256"/>
      <c r="AF1100" s="249"/>
      <c r="AG1100" s="249"/>
      <c r="AH1100" s="249"/>
      <c r="AI1100" s="249"/>
      <c r="AJ1100" s="248"/>
      <c r="AK1100" s="257"/>
      <c r="AL1100" s="255"/>
      <c r="AM1100" s="249"/>
      <c r="AN1100" s="249"/>
      <c r="AO1100" s="249"/>
      <c r="AP1100" s="249"/>
      <c r="AQ1100" s="250"/>
      <c r="AR1100" s="247"/>
      <c r="AS1100" s="247"/>
      <c r="AT1100" s="247"/>
      <c r="AU1100" s="247"/>
      <c r="AV1100" s="247"/>
      <c r="AW1100" s="247"/>
      <c r="AX1100" s="247"/>
      <c r="AY1100" s="247"/>
      <c r="AZ1100" s="251"/>
      <c r="BA1100" s="246"/>
      <c r="BB1100" s="247"/>
      <c r="BC1100" s="245"/>
    </row>
    <row r="1101" spans="1:55" ht="43.2" hidden="1">
      <c r="A1101" s="52" t="str">
        <f t="shared" ca="1" si="77"/>
        <v>Ok</v>
      </c>
      <c r="B1101" s="53" t="str">
        <f t="shared" si="78"/>
        <v>Ok</v>
      </c>
      <c r="C1101" s="53" t="str">
        <f t="shared" ca="1" si="79"/>
        <v>Ok</v>
      </c>
      <c r="D1101" s="54">
        <f t="shared" si="80"/>
        <v>45182</v>
      </c>
      <c r="E1101" s="253" t="s">
        <v>4015</v>
      </c>
      <c r="F1101" s="258">
        <v>2781</v>
      </c>
      <c r="G1101" s="241" t="s">
        <v>5616</v>
      </c>
      <c r="H1101" s="266" t="s">
        <v>57</v>
      </c>
      <c r="I1101" s="242" t="s">
        <v>83</v>
      </c>
      <c r="J1101" s="242" t="s">
        <v>84</v>
      </c>
      <c r="K1101" s="67" t="s">
        <v>74</v>
      </c>
      <c r="L1101" s="282" t="s">
        <v>5658</v>
      </c>
      <c r="M1101" s="281"/>
      <c r="N1101" s="239" t="s">
        <v>63</v>
      </c>
      <c r="O1101" s="243" t="s">
        <v>5636</v>
      </c>
      <c r="P1101" s="55" t="s">
        <v>245</v>
      </c>
      <c r="Q1101" s="243" t="s">
        <v>5657</v>
      </c>
      <c r="R1101" s="90" t="s">
        <v>1435</v>
      </c>
      <c r="S1101" s="274">
        <v>45078</v>
      </c>
      <c r="T1101" s="56">
        <v>45182</v>
      </c>
      <c r="U1101" s="174" t="s">
        <v>66</v>
      </c>
      <c r="V1101" s="197" t="s">
        <v>218</v>
      </c>
      <c r="W1101" s="181"/>
      <c r="X1101" s="147" t="s">
        <v>365</v>
      </c>
      <c r="Y1101" s="258"/>
      <c r="Z1101" s="258"/>
      <c r="AA1101" s="289" t="s">
        <v>5816</v>
      </c>
      <c r="AB1101" s="6">
        <v>45078</v>
      </c>
      <c r="AC1101" s="6">
        <v>45182</v>
      </c>
      <c r="AD1101" s="6" t="s">
        <v>70</v>
      </c>
      <c r="AE1101" s="256"/>
      <c r="AF1101" s="249"/>
      <c r="AG1101" s="249"/>
      <c r="AH1101" s="249"/>
      <c r="AI1101" s="249"/>
      <c r="AJ1101" s="248"/>
      <c r="AK1101" s="257"/>
      <c r="AL1101" s="255"/>
      <c r="AM1101" s="249"/>
      <c r="AN1101" s="249"/>
      <c r="AO1101" s="249"/>
      <c r="AP1101" s="249"/>
      <c r="AQ1101" s="250"/>
      <c r="AR1101" s="247"/>
      <c r="AS1101" s="247"/>
      <c r="AT1101" s="247"/>
      <c r="AU1101" s="247"/>
      <c r="AV1101" s="247"/>
      <c r="AW1101" s="247"/>
      <c r="AX1101" s="247"/>
      <c r="AY1101" s="247"/>
      <c r="AZ1101" s="251"/>
      <c r="BA1101" s="246"/>
      <c r="BB1101" s="247"/>
      <c r="BC1101" s="245"/>
    </row>
    <row r="1102" spans="1:55" ht="102.75" hidden="1" customHeight="1">
      <c r="A1102" s="52" t="str">
        <f t="shared" ca="1" si="77"/>
        <v>Ok</v>
      </c>
      <c r="B1102" s="53" t="str">
        <f t="shared" si="78"/>
        <v>Ok</v>
      </c>
      <c r="C1102" s="53" t="str">
        <f t="shared" ca="1" si="79"/>
        <v>Ok</v>
      </c>
      <c r="D1102" s="54">
        <f t="shared" si="80"/>
        <v>45103</v>
      </c>
      <c r="E1102" s="253" t="s">
        <v>4015</v>
      </c>
      <c r="F1102" s="258">
        <v>2783</v>
      </c>
      <c r="G1102" s="241" t="s">
        <v>5617</v>
      </c>
      <c r="H1102" s="266" t="s">
        <v>57</v>
      </c>
      <c r="I1102" s="305" t="s">
        <v>5646</v>
      </c>
      <c r="J1102" s="305" t="s">
        <v>59</v>
      </c>
      <c r="K1102" s="67" t="s">
        <v>105</v>
      </c>
      <c r="L1102" s="282" t="s">
        <v>5660</v>
      </c>
      <c r="M1102" s="281"/>
      <c r="N1102" s="239" t="s">
        <v>124</v>
      </c>
      <c r="O1102" s="243" t="s">
        <v>5416</v>
      </c>
      <c r="P1102" s="77" t="s">
        <v>4136</v>
      </c>
      <c r="Q1102" s="243" t="s">
        <v>5426</v>
      </c>
      <c r="R1102" s="90" t="s">
        <v>5425</v>
      </c>
      <c r="S1102" s="274">
        <v>45082</v>
      </c>
      <c r="T1102" s="56">
        <v>45103</v>
      </c>
      <c r="U1102" s="58" t="s">
        <v>66</v>
      </c>
      <c r="V1102" s="197" t="s">
        <v>218</v>
      </c>
      <c r="W1102" s="181"/>
      <c r="X1102" s="147" t="s">
        <v>143</v>
      </c>
      <c r="Y1102" s="258"/>
      <c r="Z1102" s="258"/>
      <c r="AA1102" s="289" t="s">
        <v>5659</v>
      </c>
      <c r="AB1102" s="6">
        <v>45082</v>
      </c>
      <c r="AC1102" s="6">
        <v>45103</v>
      </c>
      <c r="AD1102" s="283" t="s">
        <v>70</v>
      </c>
      <c r="AE1102" s="256"/>
      <c r="AF1102" s="249"/>
      <c r="AG1102" s="249"/>
      <c r="AH1102" s="249"/>
      <c r="AI1102" s="249"/>
      <c r="AJ1102" s="248"/>
      <c r="AK1102" s="257"/>
      <c r="AL1102" s="255"/>
      <c r="AM1102" s="249"/>
      <c r="AN1102" s="249"/>
      <c r="AO1102" s="249"/>
      <c r="AP1102" s="249"/>
      <c r="AQ1102" s="250"/>
      <c r="AR1102" s="247"/>
      <c r="AS1102" s="247"/>
      <c r="AT1102" s="247"/>
      <c r="AU1102" s="247"/>
      <c r="AV1102" s="247"/>
      <c r="AW1102" s="247"/>
      <c r="AX1102" s="247"/>
      <c r="AY1102" s="247"/>
      <c r="AZ1102" s="251"/>
      <c r="BA1102" s="246"/>
      <c r="BB1102" s="247"/>
      <c r="BC1102" s="245"/>
    </row>
    <row r="1103" spans="1:55" ht="28.8" hidden="1">
      <c r="A1103" s="52" t="str">
        <f t="shared" ca="1" si="77"/>
        <v>Ok</v>
      </c>
      <c r="B1103" s="53" t="str">
        <f t="shared" si="78"/>
        <v>Ok</v>
      </c>
      <c r="C1103" s="53" t="str">
        <f t="shared" ca="1" si="79"/>
        <v>Ok</v>
      </c>
      <c r="D1103" s="54">
        <f t="shared" si="80"/>
        <v>43063</v>
      </c>
      <c r="E1103" s="309"/>
      <c r="F1103" s="311">
        <v>18</v>
      </c>
      <c r="G1103" s="314" t="s">
        <v>387</v>
      </c>
      <c r="H1103" s="321" t="s">
        <v>57</v>
      </c>
      <c r="I1103" s="322" t="s">
        <v>388</v>
      </c>
      <c r="J1103" s="328" t="s">
        <v>233</v>
      </c>
      <c r="K1103" s="6" t="s">
        <v>105</v>
      </c>
      <c r="L1103" s="333" t="s">
        <v>389</v>
      </c>
      <c r="M1103" s="339"/>
      <c r="N1103" s="239" t="s">
        <v>63</v>
      </c>
      <c r="O1103" s="345" t="s">
        <v>215</v>
      </c>
      <c r="P1103" s="55" t="s">
        <v>65</v>
      </c>
      <c r="Q1103" s="345" t="s">
        <v>390</v>
      </c>
      <c r="R1103" s="358" t="s">
        <v>391</v>
      </c>
      <c r="S1103" s="368">
        <v>43028</v>
      </c>
      <c r="T1103" s="56">
        <v>43054</v>
      </c>
      <c r="U1103" s="174" t="s">
        <v>66</v>
      </c>
      <c r="V1103" s="178" t="s">
        <v>67</v>
      </c>
      <c r="W1103" s="180"/>
      <c r="X1103" s="146" t="s">
        <v>143</v>
      </c>
      <c r="Y1103" s="374"/>
      <c r="Z1103" s="374"/>
      <c r="AA1103" s="376" t="s">
        <v>354</v>
      </c>
      <c r="AB1103" s="6">
        <v>43034</v>
      </c>
      <c r="AC1103" s="6">
        <v>43063</v>
      </c>
      <c r="AD1103" s="379" t="s">
        <v>70</v>
      </c>
      <c r="AE1103" s="383"/>
      <c r="AF1103" s="353"/>
      <c r="AG1103" s="353"/>
      <c r="AH1103" s="385"/>
      <c r="AI1103" s="353"/>
      <c r="AJ1103" s="388"/>
      <c r="AK1103" s="389"/>
      <c r="AL1103" s="391"/>
      <c r="AM1103" s="386"/>
      <c r="AN1103" s="386"/>
      <c r="AO1103" s="386"/>
      <c r="AP1103" s="386"/>
      <c r="AQ1103" s="395"/>
      <c r="AR1103" s="380"/>
      <c r="AS1103" s="380"/>
      <c r="AT1103" s="380"/>
      <c r="AU1103" s="380"/>
      <c r="AV1103" s="380"/>
      <c r="AW1103" s="380"/>
      <c r="AX1103" s="380"/>
      <c r="AY1103" s="380"/>
      <c r="AZ1103" s="397"/>
      <c r="BA1103" s="379"/>
      <c r="BB1103" s="380"/>
      <c r="BC1103" s="399"/>
    </row>
    <row r="1104" spans="1:55" ht="172.8" hidden="1">
      <c r="A1104" s="52" t="str">
        <f t="shared" ca="1" si="77"/>
        <v>Ok</v>
      </c>
      <c r="B1104" s="53" t="str">
        <f t="shared" si="78"/>
        <v>Ok</v>
      </c>
      <c r="C1104" s="53" t="str">
        <f t="shared" ca="1" si="79"/>
        <v>Ok</v>
      </c>
      <c r="D1104" s="54">
        <f t="shared" si="80"/>
        <v>45712</v>
      </c>
      <c r="E1104" s="253" t="s">
        <v>4015</v>
      </c>
      <c r="F1104" s="258">
        <v>2787</v>
      </c>
      <c r="G1104" s="299" t="s">
        <v>5619</v>
      </c>
      <c r="H1104" s="266" t="s">
        <v>57</v>
      </c>
      <c r="I1104" s="242" t="s">
        <v>58</v>
      </c>
      <c r="J1104" s="242" t="s">
        <v>59</v>
      </c>
      <c r="K1104" s="67" t="s">
        <v>74</v>
      </c>
      <c r="L1104" s="282" t="s">
        <v>5639</v>
      </c>
      <c r="M1104" s="281"/>
      <c r="N1104" s="239" t="s">
        <v>124</v>
      </c>
      <c r="O1104" s="243" t="s">
        <v>5649</v>
      </c>
      <c r="P1104" s="55" t="s">
        <v>165</v>
      </c>
      <c r="Q1104" s="243" t="s">
        <v>5793</v>
      </c>
      <c r="R1104" s="90" t="s">
        <v>5792</v>
      </c>
      <c r="S1104" s="274">
        <v>45089</v>
      </c>
      <c r="T1104" s="56">
        <v>45712</v>
      </c>
      <c r="U1104" s="175" t="s">
        <v>66</v>
      </c>
      <c r="V1104" s="197" t="s">
        <v>218</v>
      </c>
      <c r="W1104" s="181"/>
      <c r="X1104" s="147" t="s">
        <v>143</v>
      </c>
      <c r="Y1104" s="258" t="s">
        <v>80</v>
      </c>
      <c r="Z1104" s="258"/>
      <c r="AA1104" s="289" t="s">
        <v>8668</v>
      </c>
      <c r="AB1104" s="6">
        <v>45089</v>
      </c>
      <c r="AC1104" s="6">
        <v>45712</v>
      </c>
      <c r="AD1104" s="67" t="s">
        <v>70</v>
      </c>
      <c r="AE1104" s="256"/>
      <c r="AF1104" s="249"/>
      <c r="AG1104" s="249"/>
      <c r="AH1104" s="249"/>
      <c r="AI1104" s="249"/>
      <c r="AJ1104" s="248"/>
      <c r="AK1104" s="257"/>
      <c r="AL1104" s="255"/>
      <c r="AM1104" s="249"/>
      <c r="AN1104" s="249"/>
      <c r="AO1104" s="249"/>
      <c r="AP1104" s="249"/>
      <c r="AQ1104" s="250"/>
      <c r="AR1104" s="247"/>
      <c r="AS1104" s="247"/>
      <c r="AT1104" s="247"/>
      <c r="AU1104" s="247"/>
      <c r="AV1104" s="247"/>
      <c r="AW1104" s="247"/>
      <c r="AX1104" s="247"/>
      <c r="AY1104" s="247"/>
      <c r="AZ1104" s="251"/>
      <c r="BA1104" s="246"/>
      <c r="BB1104" s="247"/>
      <c r="BC1104" s="245"/>
    </row>
    <row r="1105" spans="1:55" ht="158.25" hidden="1" customHeight="1">
      <c r="A1105" s="52" t="str">
        <f t="shared" ca="1" si="77"/>
        <v>Ok</v>
      </c>
      <c r="B1105" s="53" t="str">
        <f t="shared" si="78"/>
        <v>Ok</v>
      </c>
      <c r="C1105" s="53" t="str">
        <f t="shared" ca="1" si="79"/>
        <v>Ok</v>
      </c>
      <c r="D1105" s="54">
        <f t="shared" si="80"/>
        <v>45124</v>
      </c>
      <c r="E1105" s="253" t="s">
        <v>4015</v>
      </c>
      <c r="F1105" s="258">
        <v>2790</v>
      </c>
      <c r="G1105" s="241" t="s">
        <v>5620</v>
      </c>
      <c r="H1105" s="266" t="s">
        <v>57</v>
      </c>
      <c r="I1105" s="242" t="s">
        <v>2773</v>
      </c>
      <c r="J1105" s="242" t="s">
        <v>1367</v>
      </c>
      <c r="K1105" s="67" t="s">
        <v>105</v>
      </c>
      <c r="L1105" s="282" t="s">
        <v>5662</v>
      </c>
      <c r="M1105" s="281"/>
      <c r="N1105" s="239" t="s">
        <v>124</v>
      </c>
      <c r="O1105" s="243" t="s">
        <v>97</v>
      </c>
      <c r="P1105" s="55" t="s">
        <v>97</v>
      </c>
      <c r="Q1105" s="243" t="s">
        <v>5640</v>
      </c>
      <c r="R1105" s="90" t="s">
        <v>5641</v>
      </c>
      <c r="S1105" s="274">
        <v>45096</v>
      </c>
      <c r="T1105" s="56">
        <v>45118</v>
      </c>
      <c r="U1105" s="175" t="s">
        <v>66</v>
      </c>
      <c r="V1105" s="197" t="s">
        <v>218</v>
      </c>
      <c r="W1105" s="181"/>
      <c r="X1105" s="147" t="s">
        <v>79</v>
      </c>
      <c r="Y1105" s="258"/>
      <c r="Z1105" s="258"/>
      <c r="AA1105" s="289" t="s">
        <v>5743</v>
      </c>
      <c r="AB1105" s="6">
        <v>45096</v>
      </c>
      <c r="AC1105" s="6">
        <v>45124</v>
      </c>
      <c r="AD1105" s="283" t="s">
        <v>70</v>
      </c>
      <c r="AE1105" s="256"/>
      <c r="AF1105" s="249"/>
      <c r="AG1105" s="249"/>
      <c r="AH1105" s="249"/>
      <c r="AI1105" s="249"/>
      <c r="AJ1105" s="248"/>
      <c r="AK1105" s="257"/>
      <c r="AL1105" s="255"/>
      <c r="AM1105" s="249"/>
      <c r="AN1105" s="249"/>
      <c r="AO1105" s="249"/>
      <c r="AP1105" s="249"/>
      <c r="AQ1105" s="250"/>
      <c r="AR1105" s="247"/>
      <c r="AS1105" s="247"/>
      <c r="AT1105" s="247"/>
      <c r="AU1105" s="247"/>
      <c r="AV1105" s="247"/>
      <c r="AW1105" s="247"/>
      <c r="AX1105" s="247"/>
      <c r="AY1105" s="247"/>
      <c r="AZ1105" s="251"/>
      <c r="BA1105" s="246"/>
      <c r="BB1105" s="247"/>
      <c r="BC1105" s="245"/>
    </row>
    <row r="1106" spans="1:55" ht="28.8" hidden="1">
      <c r="A1106" s="52" t="str">
        <f t="shared" ca="1" si="77"/>
        <v>Ok</v>
      </c>
      <c r="B1106" s="53" t="str">
        <f t="shared" si="78"/>
        <v>Ok</v>
      </c>
      <c r="C1106" s="53" t="str">
        <f t="shared" ca="1" si="79"/>
        <v>Ok</v>
      </c>
      <c r="D1106" s="54">
        <f t="shared" si="80"/>
        <v>45103</v>
      </c>
      <c r="E1106" s="253" t="s">
        <v>4015</v>
      </c>
      <c r="F1106" s="258">
        <v>2791</v>
      </c>
      <c r="G1106" s="241" t="s">
        <v>5621</v>
      </c>
      <c r="H1106" s="266" t="s">
        <v>57</v>
      </c>
      <c r="I1106" s="242" t="s">
        <v>137</v>
      </c>
      <c r="J1106" s="242" t="s">
        <v>137</v>
      </c>
      <c r="K1106" s="67" t="s">
        <v>105</v>
      </c>
      <c r="L1106" s="282" t="s">
        <v>5664</v>
      </c>
      <c r="M1106" s="281"/>
      <c r="N1106" s="239" t="s">
        <v>124</v>
      </c>
      <c r="O1106" s="243" t="s">
        <v>97</v>
      </c>
      <c r="P1106" s="55" t="s">
        <v>97</v>
      </c>
      <c r="Q1106" s="243" t="s">
        <v>5642</v>
      </c>
      <c r="R1106" s="90" t="s">
        <v>5643</v>
      </c>
      <c r="S1106" s="274">
        <v>45096</v>
      </c>
      <c r="T1106" s="56">
        <v>45103</v>
      </c>
      <c r="U1106" s="58" t="s">
        <v>66</v>
      </c>
      <c r="V1106" s="197" t="s">
        <v>218</v>
      </c>
      <c r="W1106" s="181"/>
      <c r="X1106" s="147" t="s">
        <v>168</v>
      </c>
      <c r="Y1106" s="258"/>
      <c r="Z1106" s="258"/>
      <c r="AA1106" s="289" t="s">
        <v>5675</v>
      </c>
      <c r="AB1106" s="6">
        <v>45096</v>
      </c>
      <c r="AC1106" s="6">
        <v>45103</v>
      </c>
      <c r="AD1106" s="283" t="s">
        <v>70</v>
      </c>
      <c r="AE1106" s="256"/>
      <c r="AF1106" s="249"/>
      <c r="AG1106" s="249"/>
      <c r="AH1106" s="249"/>
      <c r="AI1106" s="249"/>
      <c r="AJ1106" s="248"/>
      <c r="AK1106" s="257"/>
      <c r="AL1106" s="255"/>
      <c r="AM1106" s="249"/>
      <c r="AN1106" s="249"/>
      <c r="AO1106" s="249"/>
      <c r="AP1106" s="249"/>
      <c r="AQ1106" s="250"/>
      <c r="AR1106" s="247"/>
      <c r="AS1106" s="247"/>
      <c r="AT1106" s="247"/>
      <c r="AU1106" s="247"/>
      <c r="AV1106" s="247"/>
      <c r="AW1106" s="247"/>
      <c r="AX1106" s="247"/>
      <c r="AY1106" s="247"/>
      <c r="AZ1106" s="251"/>
      <c r="BA1106" s="246"/>
      <c r="BB1106" s="247"/>
      <c r="BC1106" s="245"/>
    </row>
    <row r="1107" spans="1:55" ht="102" hidden="1" customHeight="1">
      <c r="A1107" s="52" t="str">
        <f t="shared" ca="1" si="77"/>
        <v>Ok</v>
      </c>
      <c r="B1107" s="53" t="str">
        <f t="shared" si="78"/>
        <v>Ok</v>
      </c>
      <c r="C1107" s="53" t="str">
        <f t="shared" ca="1" si="79"/>
        <v>Ok</v>
      </c>
      <c r="D1107" s="54">
        <f t="shared" si="80"/>
        <v>45131</v>
      </c>
      <c r="E1107" s="253" t="s">
        <v>4015</v>
      </c>
      <c r="F1107" s="258">
        <v>2792</v>
      </c>
      <c r="G1107" s="241" t="s">
        <v>5622</v>
      </c>
      <c r="H1107" s="266" t="s">
        <v>57</v>
      </c>
      <c r="I1107" s="242" t="s">
        <v>5625</v>
      </c>
      <c r="J1107" s="242" t="s">
        <v>584</v>
      </c>
      <c r="K1107" s="67" t="s">
        <v>74</v>
      </c>
      <c r="L1107" s="282" t="s">
        <v>5665</v>
      </c>
      <c r="M1107" s="281"/>
      <c r="N1107" s="239" t="s">
        <v>124</v>
      </c>
      <c r="O1107" s="243" t="s">
        <v>5644</v>
      </c>
      <c r="P1107" s="55" t="s">
        <v>165</v>
      </c>
      <c r="Q1107" s="243" t="s">
        <v>5645</v>
      </c>
      <c r="R1107" s="90" t="s">
        <v>3179</v>
      </c>
      <c r="S1107" s="274">
        <v>45083</v>
      </c>
      <c r="T1107" s="56">
        <v>45131</v>
      </c>
      <c r="U1107" s="175" t="s">
        <v>66</v>
      </c>
      <c r="V1107" s="197" t="s">
        <v>218</v>
      </c>
      <c r="W1107" s="181"/>
      <c r="X1107" s="147" t="s">
        <v>365</v>
      </c>
      <c r="Y1107" s="258"/>
      <c r="Z1107" s="258"/>
      <c r="AA1107" s="289" t="s">
        <v>5759</v>
      </c>
      <c r="AB1107" s="6">
        <v>45083</v>
      </c>
      <c r="AC1107" s="6">
        <v>45131</v>
      </c>
      <c r="AD1107" s="283" t="s">
        <v>70</v>
      </c>
      <c r="AE1107" s="256"/>
      <c r="AF1107" s="249"/>
      <c r="AG1107" s="249"/>
      <c r="AH1107" s="249"/>
      <c r="AI1107" s="249"/>
      <c r="AJ1107" s="248"/>
      <c r="AK1107" s="257"/>
      <c r="AL1107" s="255"/>
      <c r="AM1107" s="249"/>
      <c r="AN1107" s="249"/>
      <c r="AO1107" s="249"/>
      <c r="AP1107" s="249"/>
      <c r="AQ1107" s="250"/>
      <c r="AR1107" s="247"/>
      <c r="AS1107" s="247"/>
      <c r="AT1107" s="247"/>
      <c r="AU1107" s="247"/>
      <c r="AV1107" s="247"/>
      <c r="AW1107" s="247"/>
      <c r="AX1107" s="247"/>
      <c r="AY1107" s="247"/>
      <c r="AZ1107" s="251"/>
      <c r="BA1107" s="246"/>
      <c r="BB1107" s="247"/>
      <c r="BC1107" s="245"/>
    </row>
    <row r="1108" spans="1:55" ht="115.2" hidden="1">
      <c r="A1108" s="52" t="str">
        <f t="shared" ca="1" si="77"/>
        <v>Ok</v>
      </c>
      <c r="B1108" s="53" t="str">
        <f t="shared" si="78"/>
        <v>Ok</v>
      </c>
      <c r="C1108" s="53" t="str">
        <f t="shared" ca="1" si="79"/>
        <v>Ok</v>
      </c>
      <c r="D1108" s="54">
        <f t="shared" si="80"/>
        <v>45376</v>
      </c>
      <c r="E1108" s="253" t="s">
        <v>4015</v>
      </c>
      <c r="F1108" s="258">
        <v>2794</v>
      </c>
      <c r="G1108" s="299" t="s">
        <v>5623</v>
      </c>
      <c r="H1108" s="266" t="s">
        <v>57</v>
      </c>
      <c r="I1108" s="242" t="s">
        <v>72</v>
      </c>
      <c r="J1108" s="242" t="s">
        <v>73</v>
      </c>
      <c r="K1108" s="67" t="s">
        <v>85</v>
      </c>
      <c r="L1108" s="282" t="s">
        <v>5670</v>
      </c>
      <c r="M1108" s="281"/>
      <c r="N1108" s="239" t="s">
        <v>124</v>
      </c>
      <c r="O1108" s="243" t="s">
        <v>5644</v>
      </c>
      <c r="P1108" s="55" t="s">
        <v>165</v>
      </c>
      <c r="Q1108" s="243" t="s">
        <v>5795</v>
      </c>
      <c r="R1108" s="90" t="s">
        <v>5794</v>
      </c>
      <c r="S1108" s="274">
        <v>45083</v>
      </c>
      <c r="T1108" s="69">
        <v>45376</v>
      </c>
      <c r="U1108" s="58" t="s">
        <v>66</v>
      </c>
      <c r="V1108" s="197" t="s">
        <v>218</v>
      </c>
      <c r="W1108" s="181"/>
      <c r="X1108" s="147" t="s">
        <v>1056</v>
      </c>
      <c r="Y1108" s="258"/>
      <c r="Z1108" s="258"/>
      <c r="AA1108" s="289" t="s">
        <v>6691</v>
      </c>
      <c r="AB1108" s="6">
        <v>45083</v>
      </c>
      <c r="AC1108" s="6">
        <v>45376</v>
      </c>
      <c r="AD1108" s="67" t="s">
        <v>70</v>
      </c>
      <c r="AE1108" s="256"/>
      <c r="AF1108" s="249"/>
      <c r="AG1108" s="249"/>
      <c r="AH1108" s="249"/>
      <c r="AI1108" s="249"/>
      <c r="AJ1108" s="248"/>
      <c r="AK1108" s="257"/>
      <c r="AL1108" s="255"/>
      <c r="AM1108" s="249"/>
      <c r="AN1108" s="249"/>
      <c r="AO1108" s="249"/>
      <c r="AP1108" s="249"/>
      <c r="AQ1108" s="250"/>
      <c r="AR1108" s="247"/>
      <c r="AS1108" s="247"/>
      <c r="AT1108" s="247"/>
      <c r="AU1108" s="247"/>
      <c r="AV1108" s="247"/>
      <c r="AW1108" s="247"/>
      <c r="AX1108" s="247"/>
      <c r="AY1108" s="247"/>
      <c r="AZ1108" s="251"/>
      <c r="BA1108" s="246"/>
      <c r="BB1108" s="247"/>
      <c r="BC1108" s="245"/>
    </row>
    <row r="1109" spans="1:55" ht="28.8" hidden="1">
      <c r="A1109" s="52" t="str">
        <f t="shared" ca="1" si="77"/>
        <v>Ok</v>
      </c>
      <c r="B1109" s="53" t="str">
        <f t="shared" si="78"/>
        <v>Ok</v>
      </c>
      <c r="C1109" s="53" t="str">
        <f t="shared" ca="1" si="79"/>
        <v>Ok</v>
      </c>
      <c r="D1109" s="54">
        <f t="shared" si="80"/>
        <v>43056</v>
      </c>
      <c r="E1109" s="309"/>
      <c r="F1109" s="311">
        <v>40</v>
      </c>
      <c r="G1109" s="314" t="s">
        <v>447</v>
      </c>
      <c r="H1109" s="321" t="s">
        <v>57</v>
      </c>
      <c r="I1109" s="322" t="s">
        <v>334</v>
      </c>
      <c r="J1109" s="328" t="s">
        <v>260</v>
      </c>
      <c r="K1109" s="6" t="s">
        <v>210</v>
      </c>
      <c r="L1109" s="333" t="s">
        <v>448</v>
      </c>
      <c r="M1109" s="339"/>
      <c r="N1109" s="239" t="s">
        <v>124</v>
      </c>
      <c r="O1109" s="345" t="s">
        <v>97</v>
      </c>
      <c r="P1109" s="55" t="s">
        <v>97</v>
      </c>
      <c r="Q1109" s="345" t="s">
        <v>449</v>
      </c>
      <c r="R1109" s="358" t="s">
        <v>450</v>
      </c>
      <c r="S1109" s="368">
        <v>43041</v>
      </c>
      <c r="T1109" s="56">
        <v>43053</v>
      </c>
      <c r="U1109" s="174" t="s">
        <v>66</v>
      </c>
      <c r="V1109" s="178" t="s">
        <v>67</v>
      </c>
      <c r="W1109" s="180"/>
      <c r="X1109" s="146" t="s">
        <v>143</v>
      </c>
      <c r="Y1109" s="374"/>
      <c r="Z1109" s="374"/>
      <c r="AA1109" s="376"/>
      <c r="AB1109" s="6">
        <v>43048</v>
      </c>
      <c r="AC1109" s="6">
        <v>43056</v>
      </c>
      <c r="AD1109" s="6" t="s">
        <v>70</v>
      </c>
      <c r="AE1109" s="383"/>
      <c r="AF1109" s="353"/>
      <c r="AG1109" s="353"/>
      <c r="AH1109" s="385"/>
      <c r="AI1109" s="353"/>
      <c r="AJ1109" s="388"/>
      <c r="AK1109" s="389"/>
      <c r="AL1109" s="391"/>
      <c r="AM1109" s="386"/>
      <c r="AN1109" s="386"/>
      <c r="AO1109" s="386"/>
      <c r="AP1109" s="386"/>
      <c r="AQ1109" s="395"/>
      <c r="AR1109" s="380"/>
      <c r="AS1109" s="380"/>
      <c r="AT1109" s="380"/>
      <c r="AU1109" s="380"/>
      <c r="AV1109" s="380"/>
      <c r="AW1109" s="380"/>
      <c r="AX1109" s="380"/>
      <c r="AY1109" s="380"/>
      <c r="AZ1109" s="397"/>
      <c r="BA1109" s="379"/>
      <c r="BB1109" s="380"/>
      <c r="BC1109" s="399"/>
    </row>
    <row r="1110" spans="1:55" ht="172.8" hidden="1">
      <c r="A1110" s="52" t="str">
        <f t="shared" ca="1" si="77"/>
        <v>Ok</v>
      </c>
      <c r="B1110" s="53" t="str">
        <f t="shared" si="78"/>
        <v>Ok</v>
      </c>
      <c r="C1110" s="53" t="str">
        <f t="shared" ca="1" si="79"/>
        <v>Ok</v>
      </c>
      <c r="D1110" s="54">
        <f t="shared" si="80"/>
        <v>45138</v>
      </c>
      <c r="E1110" s="253" t="s">
        <v>4015</v>
      </c>
      <c r="F1110" s="258">
        <v>2793</v>
      </c>
      <c r="G1110" s="299" t="s">
        <v>5677</v>
      </c>
      <c r="H1110" s="266" t="s">
        <v>57</v>
      </c>
      <c r="I1110" s="242" t="s">
        <v>83</v>
      </c>
      <c r="J1110" s="242" t="s">
        <v>84</v>
      </c>
      <c r="K1110" s="67" t="s">
        <v>255</v>
      </c>
      <c r="L1110" s="282" t="s">
        <v>5774</v>
      </c>
      <c r="M1110" s="281"/>
      <c r="N1110" s="239" t="s">
        <v>124</v>
      </c>
      <c r="O1110" s="243" t="s">
        <v>5644</v>
      </c>
      <c r="P1110" s="55" t="s">
        <v>165</v>
      </c>
      <c r="Q1110" s="243" t="s">
        <v>5799</v>
      </c>
      <c r="R1110" s="90" t="s">
        <v>5798</v>
      </c>
      <c r="S1110" s="274">
        <v>45083</v>
      </c>
      <c r="T1110" s="56">
        <v>45138</v>
      </c>
      <c r="U1110" s="174" t="s">
        <v>66</v>
      </c>
      <c r="V1110" s="197" t="s">
        <v>218</v>
      </c>
      <c r="W1110" s="181"/>
      <c r="X1110" s="147" t="s">
        <v>1743</v>
      </c>
      <c r="Y1110" s="258"/>
      <c r="Z1110" s="258"/>
      <c r="AA1110" s="289" t="s">
        <v>5783</v>
      </c>
      <c r="AB1110" s="6">
        <v>45083</v>
      </c>
      <c r="AC1110" s="6">
        <v>45138</v>
      </c>
      <c r="AD1110" s="67" t="s">
        <v>70</v>
      </c>
      <c r="AE1110" s="256"/>
      <c r="AF1110" s="249"/>
      <c r="AG1110" s="249"/>
      <c r="AH1110" s="249"/>
      <c r="AI1110" s="249"/>
      <c r="AJ1110" s="248"/>
      <c r="AK1110" s="257"/>
      <c r="AL1110" s="255"/>
      <c r="AM1110" s="249"/>
      <c r="AN1110" s="249"/>
      <c r="AO1110" s="249"/>
      <c r="AP1110" s="249"/>
      <c r="AQ1110" s="250"/>
      <c r="AR1110" s="247"/>
      <c r="AS1110" s="247"/>
      <c r="AT1110" s="247"/>
      <c r="AU1110" s="247"/>
      <c r="AV1110" s="247"/>
      <c r="AW1110" s="247"/>
      <c r="AX1110" s="247"/>
      <c r="AY1110" s="247"/>
      <c r="AZ1110" s="251"/>
      <c r="BA1110" s="246"/>
      <c r="BB1110" s="247"/>
      <c r="BC1110" s="245"/>
    </row>
    <row r="1111" spans="1:55" ht="115.2" hidden="1">
      <c r="A1111" s="52" t="str">
        <f t="shared" ca="1" si="77"/>
        <v>Ok</v>
      </c>
      <c r="B1111" s="53" t="str">
        <f t="shared" si="78"/>
        <v>Ok</v>
      </c>
      <c r="C1111" s="53" t="str">
        <f t="shared" ca="1" si="79"/>
        <v>Ok</v>
      </c>
      <c r="D1111" s="54">
        <f t="shared" si="80"/>
        <v>45110</v>
      </c>
      <c r="E1111" s="253" t="s">
        <v>4015</v>
      </c>
      <c r="F1111" s="258">
        <v>2796</v>
      </c>
      <c r="G1111" s="241" t="s">
        <v>5678</v>
      </c>
      <c r="H1111" s="266" t="s">
        <v>57</v>
      </c>
      <c r="I1111" s="242" t="s">
        <v>58</v>
      </c>
      <c r="J1111" s="242" t="s">
        <v>59</v>
      </c>
      <c r="K1111" s="67" t="s">
        <v>261</v>
      </c>
      <c r="L1111" s="282" t="s">
        <v>5684</v>
      </c>
      <c r="M1111" s="281"/>
      <c r="N1111" s="239" t="s">
        <v>124</v>
      </c>
      <c r="O1111" s="243" t="s">
        <v>2475</v>
      </c>
      <c r="P1111" s="55" t="s">
        <v>165</v>
      </c>
      <c r="Q1111" s="243" t="s">
        <v>2476</v>
      </c>
      <c r="R1111" s="90" t="s">
        <v>2477</v>
      </c>
      <c r="S1111" s="274">
        <v>45098</v>
      </c>
      <c r="T1111" s="56">
        <v>45110</v>
      </c>
      <c r="U1111" s="58" t="s">
        <v>66</v>
      </c>
      <c r="V1111" s="197" t="s">
        <v>218</v>
      </c>
      <c r="W1111" s="181"/>
      <c r="X1111" s="147" t="s">
        <v>751</v>
      </c>
      <c r="Y1111" s="258"/>
      <c r="Z1111" s="258"/>
      <c r="AA1111" s="306" t="s">
        <v>5704</v>
      </c>
      <c r="AB1111" s="6">
        <v>45098</v>
      </c>
      <c r="AC1111" s="6">
        <v>45110</v>
      </c>
      <c r="AD1111" s="283" t="s">
        <v>70</v>
      </c>
      <c r="AE1111" s="256"/>
      <c r="AF1111" s="249"/>
      <c r="AG1111" s="249"/>
      <c r="AH1111" s="249"/>
      <c r="AI1111" s="249"/>
      <c r="AJ1111" s="248"/>
      <c r="AK1111" s="257"/>
      <c r="AL1111" s="255"/>
      <c r="AM1111" s="249"/>
      <c r="AN1111" s="249"/>
      <c r="AO1111" s="249"/>
      <c r="AP1111" s="249"/>
      <c r="AQ1111" s="250"/>
      <c r="AR1111" s="247"/>
      <c r="AS1111" s="247"/>
      <c r="AT1111" s="247"/>
      <c r="AU1111" s="247"/>
      <c r="AV1111" s="247"/>
      <c r="AW1111" s="247"/>
      <c r="AX1111" s="247"/>
      <c r="AY1111" s="247"/>
      <c r="AZ1111" s="251"/>
      <c r="BA1111" s="246"/>
      <c r="BB1111" s="247"/>
      <c r="BC1111" s="245"/>
    </row>
    <row r="1112" spans="1:55" ht="100.8" hidden="1">
      <c r="A1112" s="52" t="str">
        <f t="shared" ca="1" si="77"/>
        <v>Ok</v>
      </c>
      <c r="B1112" s="53" t="str">
        <f t="shared" si="78"/>
        <v>Ok</v>
      </c>
      <c r="C1112" s="53" t="str">
        <f t="shared" ca="1" si="79"/>
        <v>Ok</v>
      </c>
      <c r="D1112" s="54">
        <f t="shared" si="80"/>
        <v>45376</v>
      </c>
      <c r="E1112" s="253" t="s">
        <v>4015</v>
      </c>
      <c r="F1112" s="258">
        <v>2797</v>
      </c>
      <c r="G1112" s="241" t="s">
        <v>5679</v>
      </c>
      <c r="H1112" s="266" t="s">
        <v>57</v>
      </c>
      <c r="I1112" s="242" t="s">
        <v>83</v>
      </c>
      <c r="J1112" s="242" t="s">
        <v>84</v>
      </c>
      <c r="K1112" s="67" t="s">
        <v>105</v>
      </c>
      <c r="L1112" s="282" t="s">
        <v>5695</v>
      </c>
      <c r="M1112" s="281"/>
      <c r="N1112" s="239" t="s">
        <v>124</v>
      </c>
      <c r="O1112" s="243" t="s">
        <v>5685</v>
      </c>
      <c r="P1112" s="55" t="s">
        <v>165</v>
      </c>
      <c r="Q1112" s="243" t="s">
        <v>5686</v>
      </c>
      <c r="R1112" s="90" t="s">
        <v>5687</v>
      </c>
      <c r="S1112" s="274">
        <v>45099</v>
      </c>
      <c r="T1112" s="69">
        <v>45376</v>
      </c>
      <c r="U1112" s="58" t="s">
        <v>66</v>
      </c>
      <c r="V1112" s="197" t="s">
        <v>218</v>
      </c>
      <c r="W1112" s="181"/>
      <c r="X1112" s="147" t="s">
        <v>1056</v>
      </c>
      <c r="Y1112" s="258"/>
      <c r="Z1112" s="258"/>
      <c r="AA1112" s="306" t="s">
        <v>6692</v>
      </c>
      <c r="AB1112" s="6">
        <v>45099</v>
      </c>
      <c r="AC1112" s="67">
        <v>45376</v>
      </c>
      <c r="AD1112" s="67" t="s">
        <v>70</v>
      </c>
      <c r="AE1112" s="256"/>
      <c r="AF1112" s="249"/>
      <c r="AG1112" s="249"/>
      <c r="AH1112" s="249"/>
      <c r="AI1112" s="249"/>
      <c r="AJ1112" s="248"/>
      <c r="AK1112" s="257"/>
      <c r="AL1112" s="255"/>
      <c r="AM1112" s="249"/>
      <c r="AN1112" s="249"/>
      <c r="AO1112" s="249"/>
      <c r="AP1112" s="249"/>
      <c r="AQ1112" s="250"/>
      <c r="AR1112" s="247"/>
      <c r="AS1112" s="247"/>
      <c r="AT1112" s="247"/>
      <c r="AU1112" s="247"/>
      <c r="AV1112" s="247"/>
      <c r="AW1112" s="247"/>
      <c r="AX1112" s="247"/>
      <c r="AY1112" s="247"/>
      <c r="AZ1112" s="251"/>
      <c r="BA1112" s="246"/>
      <c r="BB1112" s="247"/>
      <c r="BC1112" s="245"/>
    </row>
    <row r="1113" spans="1:55" ht="187.2" hidden="1">
      <c r="A1113" s="52" t="str">
        <f t="shared" ca="1" si="77"/>
        <v>Ok</v>
      </c>
      <c r="B1113" s="53" t="str">
        <f t="shared" si="78"/>
        <v>Ok</v>
      </c>
      <c r="C1113" s="53" t="str">
        <f t="shared" ca="1" si="79"/>
        <v>Ok</v>
      </c>
      <c r="D1113" s="54">
        <f t="shared" si="80"/>
        <v>45138</v>
      </c>
      <c r="E1113" s="253" t="s">
        <v>4015</v>
      </c>
      <c r="F1113" s="258">
        <v>2798</v>
      </c>
      <c r="G1113" s="299" t="s">
        <v>5680</v>
      </c>
      <c r="H1113" s="266" t="s">
        <v>57</v>
      </c>
      <c r="I1113" s="242" t="s">
        <v>1366</v>
      </c>
      <c r="J1113" s="242" t="s">
        <v>1367</v>
      </c>
      <c r="K1113" s="67" t="s">
        <v>105</v>
      </c>
      <c r="L1113" s="282" t="s">
        <v>5696</v>
      </c>
      <c r="M1113" s="281"/>
      <c r="N1113" s="239" t="s">
        <v>124</v>
      </c>
      <c r="O1113" s="243" t="s">
        <v>5685</v>
      </c>
      <c r="P1113" s="55" t="s">
        <v>165</v>
      </c>
      <c r="Q1113" s="243" t="s">
        <v>5801</v>
      </c>
      <c r="R1113" s="90" t="s">
        <v>5800</v>
      </c>
      <c r="S1113" s="274">
        <v>45099</v>
      </c>
      <c r="T1113" s="56">
        <v>45138</v>
      </c>
      <c r="U1113" s="174" t="s">
        <v>66</v>
      </c>
      <c r="V1113" s="197" t="s">
        <v>218</v>
      </c>
      <c r="W1113" s="181"/>
      <c r="X1113" s="147" t="s">
        <v>143</v>
      </c>
      <c r="Y1113" s="258"/>
      <c r="Z1113" s="258"/>
      <c r="AA1113" s="289" t="s">
        <v>5784</v>
      </c>
      <c r="AB1113" s="6">
        <v>45099</v>
      </c>
      <c r="AC1113" s="6">
        <v>45138</v>
      </c>
      <c r="AD1113" s="67" t="s">
        <v>70</v>
      </c>
      <c r="AE1113" s="256"/>
      <c r="AF1113" s="249"/>
      <c r="AG1113" s="249"/>
      <c r="AH1113" s="249"/>
      <c r="AI1113" s="249"/>
      <c r="AJ1113" s="248"/>
      <c r="AK1113" s="257"/>
      <c r="AL1113" s="255"/>
      <c r="AM1113" s="249"/>
      <c r="AN1113" s="249"/>
      <c r="AO1113" s="249"/>
      <c r="AP1113" s="249"/>
      <c r="AQ1113" s="250"/>
      <c r="AR1113" s="247"/>
      <c r="AS1113" s="247"/>
      <c r="AT1113" s="247"/>
      <c r="AU1113" s="247"/>
      <c r="AV1113" s="247"/>
      <c r="AW1113" s="247"/>
      <c r="AX1113" s="247"/>
      <c r="AY1113" s="247"/>
      <c r="AZ1113" s="251"/>
      <c r="BA1113" s="246"/>
      <c r="BB1113" s="247"/>
      <c r="BC1113" s="245"/>
    </row>
    <row r="1114" spans="1:55" ht="57.6" hidden="1">
      <c r="A1114" s="52" t="str">
        <f t="shared" ca="1" si="77"/>
        <v>Ok</v>
      </c>
      <c r="B1114" s="53" t="str">
        <f t="shared" si="78"/>
        <v>Ok</v>
      </c>
      <c r="C1114" s="53" t="str">
        <f t="shared" ca="1" si="79"/>
        <v>Ok</v>
      </c>
      <c r="D1114" s="54">
        <f t="shared" si="80"/>
        <v>45110</v>
      </c>
      <c r="E1114" s="253" t="s">
        <v>4015</v>
      </c>
      <c r="F1114" s="258">
        <v>2801</v>
      </c>
      <c r="G1114" s="241" t="s">
        <v>5681</v>
      </c>
      <c r="H1114" s="266" t="s">
        <v>57</v>
      </c>
      <c r="I1114" s="242" t="s">
        <v>4347</v>
      </c>
      <c r="J1114" s="242" t="s">
        <v>73</v>
      </c>
      <c r="K1114" s="67" t="s">
        <v>162</v>
      </c>
      <c r="L1114" s="282" t="s">
        <v>5694</v>
      </c>
      <c r="M1114" s="281"/>
      <c r="N1114" s="239" t="s">
        <v>124</v>
      </c>
      <c r="O1114" s="243" t="s">
        <v>97</v>
      </c>
      <c r="P1114" s="55" t="s">
        <v>97</v>
      </c>
      <c r="Q1114" s="243" t="s">
        <v>5689</v>
      </c>
      <c r="R1114" s="90" t="s">
        <v>5688</v>
      </c>
      <c r="S1114" s="274">
        <v>45099</v>
      </c>
      <c r="T1114" s="56">
        <v>45110</v>
      </c>
      <c r="U1114" s="58" t="s">
        <v>66</v>
      </c>
      <c r="V1114" s="197" t="s">
        <v>218</v>
      </c>
      <c r="W1114" s="181"/>
      <c r="X1114" s="147" t="s">
        <v>143</v>
      </c>
      <c r="Y1114" s="258"/>
      <c r="Z1114" s="258"/>
      <c r="AA1114" s="289" t="s">
        <v>5698</v>
      </c>
      <c r="AB1114" s="6">
        <v>45099</v>
      </c>
      <c r="AC1114" s="6">
        <v>45110</v>
      </c>
      <c r="AD1114" s="283" t="s">
        <v>70</v>
      </c>
      <c r="AE1114" s="256"/>
      <c r="AF1114" s="249"/>
      <c r="AG1114" s="249"/>
      <c r="AH1114" s="249"/>
      <c r="AI1114" s="249"/>
      <c r="AJ1114" s="248"/>
      <c r="AK1114" s="257"/>
      <c r="AL1114" s="255"/>
      <c r="AM1114" s="249"/>
      <c r="AN1114" s="249"/>
      <c r="AO1114" s="249"/>
      <c r="AP1114" s="249"/>
      <c r="AQ1114" s="250"/>
      <c r="AR1114" s="247"/>
      <c r="AS1114" s="247"/>
      <c r="AT1114" s="247"/>
      <c r="AU1114" s="247"/>
      <c r="AV1114" s="247"/>
      <c r="AW1114" s="247"/>
      <c r="AX1114" s="247"/>
      <c r="AY1114" s="247"/>
      <c r="AZ1114" s="251"/>
      <c r="BA1114" s="246"/>
      <c r="BB1114" s="247"/>
      <c r="BC1114" s="245"/>
    </row>
    <row r="1115" spans="1:55" ht="57.6" hidden="1">
      <c r="A1115" s="52" t="str">
        <f t="shared" ca="1" si="77"/>
        <v>Ok</v>
      </c>
      <c r="B1115" s="53" t="str">
        <f t="shared" si="78"/>
        <v>Ok</v>
      </c>
      <c r="C1115" s="53" t="str">
        <f t="shared" ca="1" si="79"/>
        <v>Ok</v>
      </c>
      <c r="D1115" s="54">
        <f t="shared" si="80"/>
        <v>45110</v>
      </c>
      <c r="E1115" s="253" t="s">
        <v>4015</v>
      </c>
      <c r="F1115" s="258">
        <v>2802</v>
      </c>
      <c r="G1115" s="241" t="s">
        <v>5682</v>
      </c>
      <c r="H1115" s="266" t="s">
        <v>57</v>
      </c>
      <c r="I1115" s="242" t="s">
        <v>83</v>
      </c>
      <c r="J1115" s="242" t="s">
        <v>84</v>
      </c>
      <c r="K1115" s="67" t="s">
        <v>162</v>
      </c>
      <c r="L1115" s="282" t="s">
        <v>5701</v>
      </c>
      <c r="M1115" s="281"/>
      <c r="N1115" s="239" t="s">
        <v>124</v>
      </c>
      <c r="O1115" s="243" t="s">
        <v>5692</v>
      </c>
      <c r="P1115" s="55" t="s">
        <v>165</v>
      </c>
      <c r="Q1115" s="243" t="s">
        <v>5691</v>
      </c>
      <c r="R1115" s="90" t="s">
        <v>5690</v>
      </c>
      <c r="S1115" s="274">
        <v>45100</v>
      </c>
      <c r="T1115" s="56">
        <v>45110</v>
      </c>
      <c r="U1115" s="58" t="s">
        <v>66</v>
      </c>
      <c r="V1115" s="197" t="s">
        <v>218</v>
      </c>
      <c r="W1115" s="181"/>
      <c r="X1115" s="147" t="s">
        <v>168</v>
      </c>
      <c r="Y1115" s="258"/>
      <c r="Z1115" s="258"/>
      <c r="AA1115" s="289" t="s">
        <v>5697</v>
      </c>
      <c r="AB1115" s="6">
        <v>45100</v>
      </c>
      <c r="AC1115" s="6">
        <v>45110</v>
      </c>
      <c r="AD1115" s="283" t="s">
        <v>70</v>
      </c>
      <c r="AE1115" s="256"/>
      <c r="AF1115" s="249"/>
      <c r="AG1115" s="249"/>
      <c r="AH1115" s="249"/>
      <c r="AI1115" s="249"/>
      <c r="AJ1115" s="248"/>
      <c r="AK1115" s="257"/>
      <c r="AL1115" s="255"/>
      <c r="AM1115" s="249"/>
      <c r="AN1115" s="249"/>
      <c r="AO1115" s="249"/>
      <c r="AP1115" s="249"/>
      <c r="AQ1115" s="250"/>
      <c r="AR1115" s="247"/>
      <c r="AS1115" s="247"/>
      <c r="AT1115" s="247"/>
      <c r="AU1115" s="247"/>
      <c r="AV1115" s="247"/>
      <c r="AW1115" s="247"/>
      <c r="AX1115" s="247"/>
      <c r="AY1115" s="247"/>
      <c r="AZ1115" s="251"/>
      <c r="BA1115" s="246"/>
      <c r="BB1115" s="247"/>
      <c r="BC1115" s="245"/>
    </row>
    <row r="1116" spans="1:55" ht="72" hidden="1">
      <c r="A1116" s="52" t="str">
        <f t="shared" ca="1" si="77"/>
        <v>Ok</v>
      </c>
      <c r="B1116" s="53" t="str">
        <f t="shared" si="78"/>
        <v>Ok</v>
      </c>
      <c r="C1116" s="53" t="str">
        <f t="shared" ca="1" si="79"/>
        <v>Ok</v>
      </c>
      <c r="D1116" s="54">
        <f t="shared" si="80"/>
        <v>45110</v>
      </c>
      <c r="E1116" s="253" t="s">
        <v>4015</v>
      </c>
      <c r="F1116" s="258">
        <v>2803</v>
      </c>
      <c r="G1116" s="241" t="s">
        <v>5683</v>
      </c>
      <c r="H1116" s="266" t="s">
        <v>57</v>
      </c>
      <c r="I1116" s="242" t="s">
        <v>58</v>
      </c>
      <c r="J1116" s="242" t="s">
        <v>59</v>
      </c>
      <c r="K1116" s="67" t="s">
        <v>105</v>
      </c>
      <c r="L1116" s="282" t="s">
        <v>5699</v>
      </c>
      <c r="M1116" s="281"/>
      <c r="N1116" s="239" t="s">
        <v>124</v>
      </c>
      <c r="O1116" s="243" t="s">
        <v>3423</v>
      </c>
      <c r="P1116" s="55" t="s">
        <v>165</v>
      </c>
      <c r="Q1116" s="243" t="s">
        <v>3424</v>
      </c>
      <c r="R1116" s="90" t="s">
        <v>3425</v>
      </c>
      <c r="S1116" s="274">
        <v>45103</v>
      </c>
      <c r="T1116" s="56">
        <v>45110</v>
      </c>
      <c r="U1116" s="58" t="s">
        <v>66</v>
      </c>
      <c r="V1116" s="197" t="s">
        <v>218</v>
      </c>
      <c r="W1116" s="181"/>
      <c r="X1116" s="147" t="s">
        <v>238</v>
      </c>
      <c r="Y1116" s="258"/>
      <c r="Z1116" s="258"/>
      <c r="AA1116" s="306" t="s">
        <v>5700</v>
      </c>
      <c r="AB1116" s="6">
        <v>45103</v>
      </c>
      <c r="AC1116" s="6">
        <v>45110</v>
      </c>
      <c r="AD1116" s="283" t="s">
        <v>70</v>
      </c>
      <c r="AE1116" s="256"/>
      <c r="AF1116" s="249"/>
      <c r="AG1116" s="249"/>
      <c r="AH1116" s="249"/>
      <c r="AI1116" s="249"/>
      <c r="AJ1116" s="248"/>
      <c r="AK1116" s="257"/>
      <c r="AL1116" s="255"/>
      <c r="AM1116" s="249"/>
      <c r="AN1116" s="249"/>
      <c r="AO1116" s="249"/>
      <c r="AP1116" s="249"/>
      <c r="AQ1116" s="250"/>
      <c r="AR1116" s="247"/>
      <c r="AS1116" s="247"/>
      <c r="AT1116" s="247"/>
      <c r="AU1116" s="247"/>
      <c r="AV1116" s="247"/>
      <c r="AW1116" s="247"/>
      <c r="AX1116" s="247"/>
      <c r="AY1116" s="247"/>
      <c r="AZ1116" s="251"/>
      <c r="BA1116" s="246"/>
      <c r="BB1116" s="247"/>
      <c r="BC1116" s="245"/>
    </row>
    <row r="1117" spans="1:55" ht="259.2" hidden="1">
      <c r="A1117" s="52" t="str">
        <f t="shared" ca="1" si="77"/>
        <v>Ok</v>
      </c>
      <c r="B1117" s="53" t="str">
        <f t="shared" si="78"/>
        <v>Ok</v>
      </c>
      <c r="C1117" s="53" t="str">
        <f t="shared" ca="1" si="79"/>
        <v>Ok</v>
      </c>
      <c r="D1117" s="54">
        <f t="shared" si="80"/>
        <v>45272</v>
      </c>
      <c r="E1117" s="253" t="s">
        <v>4015</v>
      </c>
      <c r="F1117" s="258">
        <v>2808</v>
      </c>
      <c r="G1117" s="299" t="s">
        <v>5705</v>
      </c>
      <c r="H1117" s="266" t="s">
        <v>57</v>
      </c>
      <c r="I1117" s="242" t="s">
        <v>58</v>
      </c>
      <c r="J1117" s="242" t="s">
        <v>59</v>
      </c>
      <c r="K1117" s="67" t="s">
        <v>105</v>
      </c>
      <c r="L1117" s="282" t="s">
        <v>5711</v>
      </c>
      <c r="M1117" s="281"/>
      <c r="N1117" s="239" t="s">
        <v>124</v>
      </c>
      <c r="O1117" s="243" t="s">
        <v>5787</v>
      </c>
      <c r="P1117" s="55" t="s">
        <v>165</v>
      </c>
      <c r="Q1117" s="243" t="s">
        <v>5802</v>
      </c>
      <c r="R1117" s="90" t="s">
        <v>5819</v>
      </c>
      <c r="S1117" s="274">
        <v>45105</v>
      </c>
      <c r="T1117" s="56">
        <v>45272</v>
      </c>
      <c r="U1117" s="175" t="s">
        <v>100</v>
      </c>
      <c r="V1117" s="197" t="s">
        <v>218</v>
      </c>
      <c r="W1117" s="181"/>
      <c r="X1117" s="147" t="s">
        <v>101</v>
      </c>
      <c r="Y1117" s="258" t="s">
        <v>80</v>
      </c>
      <c r="Z1117" s="258"/>
      <c r="AA1117" s="289" t="s">
        <v>6269</v>
      </c>
      <c r="AB1117" s="6">
        <v>45105</v>
      </c>
      <c r="AC1117" s="6">
        <v>45272</v>
      </c>
      <c r="AD1117" s="283" t="s">
        <v>70</v>
      </c>
      <c r="AE1117" s="256"/>
      <c r="AF1117" s="249"/>
      <c r="AG1117" s="249"/>
      <c r="AH1117" s="249"/>
      <c r="AI1117" s="249"/>
      <c r="AJ1117" s="248"/>
      <c r="AK1117" s="257"/>
      <c r="AL1117" s="255"/>
      <c r="AM1117" s="249"/>
      <c r="AN1117" s="249"/>
      <c r="AO1117" s="249"/>
      <c r="AP1117" s="249"/>
      <c r="AQ1117" s="250"/>
      <c r="AR1117" s="247"/>
      <c r="AS1117" s="247"/>
      <c r="AT1117" s="247"/>
      <c r="AU1117" s="247"/>
      <c r="AV1117" s="247"/>
      <c r="AW1117" s="247"/>
      <c r="AX1117" s="247"/>
      <c r="AY1117" s="247"/>
      <c r="AZ1117" s="251"/>
      <c r="BA1117" s="246"/>
      <c r="BB1117" s="247"/>
      <c r="BC1117" s="245"/>
    </row>
    <row r="1118" spans="1:55" ht="187.2" hidden="1">
      <c r="A1118" s="52" t="str">
        <f t="shared" ca="1" si="77"/>
        <v>Ok</v>
      </c>
      <c r="B1118" s="53" t="str">
        <f t="shared" si="78"/>
        <v>Ok</v>
      </c>
      <c r="C1118" s="53" t="str">
        <f t="shared" ca="1" si="79"/>
        <v>Ok</v>
      </c>
      <c r="D1118" s="54">
        <f t="shared" si="80"/>
        <v>45182</v>
      </c>
      <c r="E1118" s="253" t="s">
        <v>4015</v>
      </c>
      <c r="F1118" s="258">
        <v>2814</v>
      </c>
      <c r="G1118" s="299" t="s">
        <v>5706</v>
      </c>
      <c r="H1118" s="266" t="s">
        <v>57</v>
      </c>
      <c r="I1118" s="242" t="s">
        <v>530</v>
      </c>
      <c r="J1118" s="242" t="s">
        <v>308</v>
      </c>
      <c r="K1118" s="67" t="s">
        <v>188</v>
      </c>
      <c r="L1118" s="282" t="s">
        <v>5712</v>
      </c>
      <c r="M1118" s="281"/>
      <c r="N1118" s="239" t="s">
        <v>124</v>
      </c>
      <c r="O1118" s="243" t="s">
        <v>5708</v>
      </c>
      <c r="P1118" s="55" t="s">
        <v>88</v>
      </c>
      <c r="Q1118" s="243" t="s">
        <v>5804</v>
      </c>
      <c r="R1118" s="90" t="s">
        <v>5803</v>
      </c>
      <c r="S1118" s="274">
        <v>45107</v>
      </c>
      <c r="T1118" s="56">
        <v>45182</v>
      </c>
      <c r="U1118" s="175" t="s">
        <v>66</v>
      </c>
      <c r="V1118" s="197" t="s">
        <v>218</v>
      </c>
      <c r="W1118" s="181"/>
      <c r="X1118" s="147" t="s">
        <v>143</v>
      </c>
      <c r="Y1118" s="258"/>
      <c r="Z1118" s="258"/>
      <c r="AA1118" s="306" t="s">
        <v>5842</v>
      </c>
      <c r="AB1118" s="6">
        <v>45107</v>
      </c>
      <c r="AC1118" s="6">
        <v>45182</v>
      </c>
      <c r="AD1118" s="67" t="s">
        <v>70</v>
      </c>
      <c r="AE1118" s="256"/>
      <c r="AF1118" s="249"/>
      <c r="AG1118" s="249"/>
      <c r="AH1118" s="249"/>
      <c r="AI1118" s="249"/>
      <c r="AJ1118" s="248"/>
      <c r="AK1118" s="257"/>
      <c r="AL1118" s="255"/>
      <c r="AM1118" s="249"/>
      <c r="AN1118" s="249"/>
      <c r="AO1118" s="249"/>
      <c r="AP1118" s="249"/>
      <c r="AQ1118" s="250"/>
      <c r="AR1118" s="247"/>
      <c r="AS1118" s="247"/>
      <c r="AT1118" s="247"/>
      <c r="AU1118" s="247"/>
      <c r="AV1118" s="247"/>
      <c r="AW1118" s="247"/>
      <c r="AX1118" s="247"/>
      <c r="AY1118" s="247"/>
      <c r="AZ1118" s="251"/>
      <c r="BA1118" s="246"/>
      <c r="BB1118" s="247"/>
      <c r="BC1118" s="245"/>
    </row>
    <row r="1119" spans="1:55" ht="187.2" hidden="1">
      <c r="A1119" s="52" t="str">
        <f t="shared" ca="1" si="77"/>
        <v>Ok</v>
      </c>
      <c r="B1119" s="53" t="str">
        <f t="shared" si="78"/>
        <v>Ok</v>
      </c>
      <c r="C1119" s="53" t="str">
        <f t="shared" ca="1" si="79"/>
        <v>Ok</v>
      </c>
      <c r="D1119" s="54">
        <f t="shared" si="80"/>
        <v>45138</v>
      </c>
      <c r="E1119" s="253" t="s">
        <v>4015</v>
      </c>
      <c r="F1119" s="258">
        <v>2815</v>
      </c>
      <c r="G1119" s="241" t="s">
        <v>5707</v>
      </c>
      <c r="H1119" s="266" t="s">
        <v>57</v>
      </c>
      <c r="I1119" s="242" t="s">
        <v>624</v>
      </c>
      <c r="J1119" s="242" t="s">
        <v>625</v>
      </c>
      <c r="K1119" s="67" t="s">
        <v>188</v>
      </c>
      <c r="L1119" s="282" t="s">
        <v>5713</v>
      </c>
      <c r="M1119" s="281"/>
      <c r="N1119" s="239" t="s">
        <v>124</v>
      </c>
      <c r="O1119" s="243" t="s">
        <v>5708</v>
      </c>
      <c r="P1119" s="55" t="s">
        <v>88</v>
      </c>
      <c r="Q1119" s="243" t="s">
        <v>5709</v>
      </c>
      <c r="R1119" s="90" t="s">
        <v>5710</v>
      </c>
      <c r="S1119" s="274">
        <v>45110</v>
      </c>
      <c r="T1119" s="56">
        <v>45138</v>
      </c>
      <c r="U1119" s="174" t="s">
        <v>66</v>
      </c>
      <c r="V1119" s="197" t="s">
        <v>218</v>
      </c>
      <c r="W1119" s="181"/>
      <c r="X1119" s="147" t="s">
        <v>143</v>
      </c>
      <c r="Y1119" s="258"/>
      <c r="Z1119" s="258"/>
      <c r="AA1119" s="289" t="s">
        <v>5778</v>
      </c>
      <c r="AB1119" s="6">
        <v>45110</v>
      </c>
      <c r="AC1119" s="6">
        <v>45138</v>
      </c>
      <c r="AD1119" s="67" t="s">
        <v>70</v>
      </c>
      <c r="AE1119" s="256"/>
      <c r="AF1119" s="249"/>
      <c r="AG1119" s="249"/>
      <c r="AH1119" s="249"/>
      <c r="AI1119" s="249"/>
      <c r="AJ1119" s="248"/>
      <c r="AK1119" s="257"/>
      <c r="AL1119" s="255"/>
      <c r="AM1119" s="249"/>
      <c r="AN1119" s="249"/>
      <c r="AO1119" s="249"/>
      <c r="AP1119" s="249"/>
      <c r="AQ1119" s="250"/>
      <c r="AR1119" s="247"/>
      <c r="AS1119" s="247"/>
      <c r="AT1119" s="247"/>
      <c r="AU1119" s="247"/>
      <c r="AV1119" s="247"/>
      <c r="AW1119" s="247"/>
      <c r="AX1119" s="247"/>
      <c r="AY1119" s="247"/>
      <c r="AZ1119" s="251"/>
      <c r="BA1119" s="246"/>
      <c r="BB1119" s="247"/>
      <c r="BC1119" s="245"/>
    </row>
    <row r="1120" spans="1:55" ht="187.2" hidden="1">
      <c r="A1120" s="52" t="str">
        <f t="shared" ca="1" si="77"/>
        <v>Ok</v>
      </c>
      <c r="B1120" s="53" t="str">
        <f t="shared" si="78"/>
        <v>Ok</v>
      </c>
      <c r="C1120" s="53" t="str">
        <f t="shared" ca="1" si="79"/>
        <v>Ok</v>
      </c>
      <c r="D1120" s="54">
        <f t="shared" si="80"/>
        <v>45265</v>
      </c>
      <c r="E1120" s="196" t="s">
        <v>4015</v>
      </c>
      <c r="F1120" s="130">
        <v>2817</v>
      </c>
      <c r="G1120" s="33" t="s">
        <v>5720</v>
      </c>
      <c r="H1120" s="91" t="s">
        <v>57</v>
      </c>
      <c r="I1120" s="5" t="s">
        <v>334</v>
      </c>
      <c r="J1120" s="2" t="s">
        <v>260</v>
      </c>
      <c r="K1120" s="6" t="s">
        <v>210</v>
      </c>
      <c r="L1120" s="79" t="s">
        <v>5736</v>
      </c>
      <c r="M1120" s="66"/>
      <c r="N1120" s="239" t="s">
        <v>63</v>
      </c>
      <c r="O1120" s="25" t="s">
        <v>5728</v>
      </c>
      <c r="P1120" s="55" t="s">
        <v>88</v>
      </c>
      <c r="Q1120" s="55" t="s">
        <v>5730</v>
      </c>
      <c r="R1120" s="86" t="s">
        <v>5731</v>
      </c>
      <c r="S1120" s="56">
        <v>45110</v>
      </c>
      <c r="T1120" s="56">
        <v>45252</v>
      </c>
      <c r="U1120" s="174" t="s">
        <v>66</v>
      </c>
      <c r="V1120" s="178" t="s">
        <v>218</v>
      </c>
      <c r="W1120" s="180"/>
      <c r="X1120" s="146" t="s">
        <v>168</v>
      </c>
      <c r="Y1120" s="146"/>
      <c r="Z1120" s="146"/>
      <c r="AA1120" s="89" t="s">
        <v>6242</v>
      </c>
      <c r="AB1120" s="59">
        <v>45110</v>
      </c>
      <c r="AC1120" s="6">
        <v>45265</v>
      </c>
      <c r="AD1120" s="67" t="s">
        <v>70</v>
      </c>
      <c r="AE1120" s="61"/>
      <c r="AF1120" s="6"/>
      <c r="AG1120" s="6"/>
      <c r="AH1120" s="67"/>
      <c r="AI1120" s="6"/>
      <c r="AJ1120" s="63"/>
      <c r="AK1120" s="141"/>
      <c r="AL1120" s="72"/>
      <c r="AM1120" s="72"/>
      <c r="AN1120" s="72"/>
      <c r="AO1120" s="72"/>
      <c r="AP1120" s="72"/>
      <c r="AQ1120" s="142"/>
      <c r="AR1120" s="70"/>
      <c r="AS1120" s="70"/>
      <c r="AT1120" s="72"/>
      <c r="AU1120" s="72"/>
      <c r="AV1120" s="67"/>
      <c r="AW1120" s="67"/>
      <c r="AX1120" s="67"/>
      <c r="AY1120" s="67"/>
      <c r="AZ1120" s="67"/>
      <c r="BA1120" s="154"/>
      <c r="BB1120" s="154"/>
      <c r="BC1120" s="75"/>
    </row>
    <row r="1121" spans="1:55" ht="115.2" hidden="1">
      <c r="A1121" s="52" t="str">
        <f t="shared" ca="1" si="77"/>
        <v>Ok</v>
      </c>
      <c r="B1121" s="53" t="str">
        <f t="shared" si="78"/>
        <v>Ok</v>
      </c>
      <c r="C1121" s="53" t="str">
        <f t="shared" ca="1" si="79"/>
        <v>Ok</v>
      </c>
      <c r="D1121" s="54">
        <f t="shared" si="80"/>
        <v>45124</v>
      </c>
      <c r="E1121" s="196" t="s">
        <v>4015</v>
      </c>
      <c r="F1121" s="130">
        <v>2818</v>
      </c>
      <c r="G1121" s="33" t="s">
        <v>5721</v>
      </c>
      <c r="H1121" s="91" t="s">
        <v>57</v>
      </c>
      <c r="I1121" s="5" t="s">
        <v>58</v>
      </c>
      <c r="J1121" s="2" t="s">
        <v>59</v>
      </c>
      <c r="K1121" s="6" t="s">
        <v>74</v>
      </c>
      <c r="L1121" s="79" t="s">
        <v>5737</v>
      </c>
      <c r="M1121" s="66"/>
      <c r="N1121" s="10" t="s">
        <v>124</v>
      </c>
      <c r="O1121" s="25" t="s">
        <v>97</v>
      </c>
      <c r="P1121" s="55" t="s">
        <v>97</v>
      </c>
      <c r="Q1121" s="55" t="s">
        <v>5726</v>
      </c>
      <c r="R1121" s="86" t="s">
        <v>5732</v>
      </c>
      <c r="S1121" s="56">
        <v>45112</v>
      </c>
      <c r="T1121" s="56">
        <v>45112</v>
      </c>
      <c r="U1121" s="174" t="s">
        <v>66</v>
      </c>
      <c r="V1121" s="178" t="s">
        <v>218</v>
      </c>
      <c r="W1121" s="180"/>
      <c r="X1121" s="146" t="s">
        <v>143</v>
      </c>
      <c r="Y1121" s="146"/>
      <c r="Z1121" s="146"/>
      <c r="AA1121" s="89" t="s">
        <v>5740</v>
      </c>
      <c r="AB1121" s="59">
        <v>45112</v>
      </c>
      <c r="AC1121" s="6">
        <v>45124</v>
      </c>
      <c r="AD1121" s="67" t="s">
        <v>70</v>
      </c>
      <c r="AE1121" s="61"/>
      <c r="AF1121" s="6"/>
      <c r="AG1121" s="6"/>
      <c r="AH1121" s="67"/>
      <c r="AI1121" s="6"/>
      <c r="AJ1121" s="63"/>
      <c r="AK1121" s="141"/>
      <c r="AL1121" s="72"/>
      <c r="AM1121" s="72"/>
      <c r="AN1121" s="72"/>
      <c r="AO1121" s="72"/>
      <c r="AP1121" s="72"/>
      <c r="AQ1121" s="142"/>
      <c r="AR1121" s="70"/>
      <c r="AS1121" s="70"/>
      <c r="AT1121" s="72"/>
      <c r="AU1121" s="72"/>
      <c r="AV1121" s="67"/>
      <c r="AW1121" s="67"/>
      <c r="AX1121" s="67"/>
      <c r="AY1121" s="67"/>
      <c r="AZ1121" s="67"/>
      <c r="BA1121" s="154"/>
      <c r="BB1121" s="154"/>
      <c r="BC1121" s="75"/>
    </row>
    <row r="1122" spans="1:55" ht="86.4" hidden="1">
      <c r="A1122" s="52" t="str">
        <f t="shared" ca="1" si="77"/>
        <v>Ok</v>
      </c>
      <c r="B1122" s="53" t="str">
        <f t="shared" si="78"/>
        <v>Ok</v>
      </c>
      <c r="C1122" s="53" t="str">
        <f t="shared" ca="1" si="79"/>
        <v>Ok</v>
      </c>
      <c r="D1122" s="54">
        <f t="shared" si="80"/>
        <v>45124</v>
      </c>
      <c r="E1122" s="196" t="s">
        <v>4015</v>
      </c>
      <c r="F1122" s="130">
        <v>2819</v>
      </c>
      <c r="G1122" s="33" t="s">
        <v>5722</v>
      </c>
      <c r="H1122" s="91" t="s">
        <v>57</v>
      </c>
      <c r="I1122" s="5" t="s">
        <v>1358</v>
      </c>
      <c r="J1122" s="201" t="s">
        <v>290</v>
      </c>
      <c r="K1122" s="6" t="s">
        <v>210</v>
      </c>
      <c r="L1122" s="79" t="s">
        <v>5738</v>
      </c>
      <c r="M1122" s="66"/>
      <c r="N1122" s="10" t="s">
        <v>124</v>
      </c>
      <c r="O1122" s="25" t="s">
        <v>5727</v>
      </c>
      <c r="P1122" s="55" t="s">
        <v>88</v>
      </c>
      <c r="Q1122" s="55" t="s">
        <v>5727</v>
      </c>
      <c r="R1122" s="86" t="s">
        <v>5733</v>
      </c>
      <c r="S1122" s="56">
        <v>45112</v>
      </c>
      <c r="T1122" s="56">
        <v>45112</v>
      </c>
      <c r="U1122" s="174" t="s">
        <v>66</v>
      </c>
      <c r="V1122" s="178" t="s">
        <v>218</v>
      </c>
      <c r="W1122" s="180"/>
      <c r="X1122" s="146" t="s">
        <v>143</v>
      </c>
      <c r="Y1122" s="146"/>
      <c r="Z1122" s="146"/>
      <c r="AA1122" s="89" t="s">
        <v>5741</v>
      </c>
      <c r="AB1122" s="59">
        <v>45112</v>
      </c>
      <c r="AC1122" s="6">
        <v>45124</v>
      </c>
      <c r="AD1122" s="67" t="s">
        <v>70</v>
      </c>
      <c r="AE1122" s="61"/>
      <c r="AF1122" s="6"/>
      <c r="AG1122" s="6"/>
      <c r="AH1122" s="67"/>
      <c r="AI1122" s="6"/>
      <c r="AJ1122" s="63"/>
      <c r="AK1122" s="141"/>
      <c r="AL1122" s="72"/>
      <c r="AM1122" s="72"/>
      <c r="AN1122" s="72"/>
      <c r="AO1122" s="72"/>
      <c r="AP1122" s="72"/>
      <c r="AQ1122" s="142"/>
      <c r="AR1122" s="70"/>
      <c r="AS1122" s="70"/>
      <c r="AT1122" s="72"/>
      <c r="AU1122" s="72"/>
      <c r="AV1122" s="67"/>
      <c r="AW1122" s="67"/>
      <c r="AX1122" s="67"/>
      <c r="AY1122" s="67"/>
      <c r="AZ1122" s="67"/>
      <c r="BA1122" s="154"/>
      <c r="BB1122" s="154"/>
      <c r="BC1122" s="75"/>
    </row>
    <row r="1123" spans="1:55" ht="115.2" hidden="1">
      <c r="A1123" s="52" t="str">
        <f t="shared" ca="1" si="77"/>
        <v>Ok</v>
      </c>
      <c r="B1123" s="53" t="str">
        <f t="shared" si="78"/>
        <v>Ok</v>
      </c>
      <c r="C1123" s="53" t="str">
        <f t="shared" ca="1" si="79"/>
        <v>Ok</v>
      </c>
      <c r="D1123" s="54">
        <f t="shared" si="80"/>
        <v>45182</v>
      </c>
      <c r="E1123" s="196" t="s">
        <v>4015</v>
      </c>
      <c r="F1123" s="130">
        <v>2822</v>
      </c>
      <c r="G1123" s="33" t="s">
        <v>5723</v>
      </c>
      <c r="H1123" s="91" t="s">
        <v>57</v>
      </c>
      <c r="I1123" s="5" t="s">
        <v>58</v>
      </c>
      <c r="J1123" s="2" t="s">
        <v>59</v>
      </c>
      <c r="K1123" s="6" t="s">
        <v>210</v>
      </c>
      <c r="L1123" s="79" t="s">
        <v>5735</v>
      </c>
      <c r="M1123" s="66"/>
      <c r="N1123" s="239" t="s">
        <v>124</v>
      </c>
      <c r="O1123" s="25" t="s">
        <v>3480</v>
      </c>
      <c r="P1123" s="55" t="s">
        <v>245</v>
      </c>
      <c r="Q1123" s="55" t="s">
        <v>3480</v>
      </c>
      <c r="R1123" s="86" t="s">
        <v>3481</v>
      </c>
      <c r="S1123" s="56">
        <v>45114</v>
      </c>
      <c r="T1123" s="56">
        <v>45182</v>
      </c>
      <c r="U1123" s="174" t="s">
        <v>66</v>
      </c>
      <c r="V1123" s="178" t="s">
        <v>218</v>
      </c>
      <c r="W1123" s="180"/>
      <c r="X1123" s="146" t="s">
        <v>365</v>
      </c>
      <c r="Y1123" s="146"/>
      <c r="Z1123" s="146"/>
      <c r="AA1123" s="89" t="s">
        <v>5844</v>
      </c>
      <c r="AB1123" s="59">
        <v>45114</v>
      </c>
      <c r="AC1123" s="6">
        <v>45182</v>
      </c>
      <c r="AD1123" s="6" t="s">
        <v>70</v>
      </c>
      <c r="AE1123" s="61"/>
      <c r="AF1123" s="6"/>
      <c r="AG1123" s="6"/>
      <c r="AH1123" s="67"/>
      <c r="AI1123" s="6"/>
      <c r="AJ1123" s="63"/>
      <c r="AK1123" s="141"/>
      <c r="AL1123" s="72"/>
      <c r="AM1123" s="72"/>
      <c r="AN1123" s="72"/>
      <c r="AO1123" s="72"/>
      <c r="AP1123" s="72"/>
      <c r="AQ1123" s="142"/>
      <c r="AR1123" s="70"/>
      <c r="AS1123" s="70"/>
      <c r="AT1123" s="72"/>
      <c r="AU1123" s="72"/>
      <c r="AV1123" s="67"/>
      <c r="AW1123" s="67"/>
      <c r="AX1123" s="67"/>
      <c r="AY1123" s="67"/>
      <c r="AZ1123" s="67"/>
      <c r="BA1123" s="154"/>
      <c r="BB1123" s="154"/>
      <c r="BC1123" s="75"/>
    </row>
    <row r="1124" spans="1:55" ht="172.8" hidden="1">
      <c r="A1124" s="52" t="str">
        <f t="shared" ca="1" si="77"/>
        <v>Ok</v>
      </c>
      <c r="B1124" s="53" t="str">
        <f t="shared" si="78"/>
        <v>Ok</v>
      </c>
      <c r="C1124" s="53" t="str">
        <f t="shared" ca="1" si="79"/>
        <v>Ok</v>
      </c>
      <c r="D1124" s="54">
        <f t="shared" si="80"/>
        <v>45245</v>
      </c>
      <c r="E1124" s="196" t="s">
        <v>4015</v>
      </c>
      <c r="F1124" s="130">
        <v>2823</v>
      </c>
      <c r="G1124" s="307" t="s">
        <v>5724</v>
      </c>
      <c r="H1124" s="91" t="s">
        <v>57</v>
      </c>
      <c r="I1124" s="5" t="s">
        <v>83</v>
      </c>
      <c r="J1124" s="2" t="s">
        <v>84</v>
      </c>
      <c r="K1124" s="6" t="s">
        <v>74</v>
      </c>
      <c r="L1124" s="79" t="s">
        <v>5734</v>
      </c>
      <c r="M1124" s="66"/>
      <c r="N1124" s="239" t="s">
        <v>124</v>
      </c>
      <c r="O1124" s="25" t="s">
        <v>5729</v>
      </c>
      <c r="P1124" s="55" t="s">
        <v>165</v>
      </c>
      <c r="Q1124" s="55" t="s">
        <v>5806</v>
      </c>
      <c r="R1124" s="86" t="s">
        <v>5805</v>
      </c>
      <c r="S1124" s="56">
        <v>45114</v>
      </c>
      <c r="T1124" s="56">
        <v>45224</v>
      </c>
      <c r="U1124" s="174" t="s">
        <v>66</v>
      </c>
      <c r="V1124" s="178" t="s">
        <v>218</v>
      </c>
      <c r="W1124" s="180"/>
      <c r="X1124" s="146" t="s">
        <v>168</v>
      </c>
      <c r="Y1124" s="146"/>
      <c r="Z1124" s="146"/>
      <c r="AA1124" s="89" t="s">
        <v>6083</v>
      </c>
      <c r="AB1124" s="59">
        <v>45114</v>
      </c>
      <c r="AC1124" s="6">
        <v>45245</v>
      </c>
      <c r="AD1124" s="6" t="s">
        <v>70</v>
      </c>
      <c r="AE1124" s="61"/>
      <c r="AF1124" s="6"/>
      <c r="AG1124" s="6"/>
      <c r="AH1124" s="67"/>
      <c r="AI1124" s="6"/>
      <c r="AJ1124" s="63"/>
      <c r="AK1124" s="141"/>
      <c r="AL1124" s="72"/>
      <c r="AM1124" s="72"/>
      <c r="AN1124" s="72"/>
      <c r="AO1124" s="72"/>
      <c r="AP1124" s="72"/>
      <c r="AQ1124" s="142"/>
      <c r="AR1124" s="70"/>
      <c r="AS1124" s="70"/>
      <c r="AT1124" s="72"/>
      <c r="AU1124" s="72"/>
      <c r="AV1124" s="67"/>
      <c r="AW1124" s="67"/>
      <c r="AX1124" s="67"/>
      <c r="AY1124" s="67"/>
      <c r="AZ1124" s="67"/>
      <c r="BA1124" s="154"/>
      <c r="BB1124" s="154"/>
      <c r="BC1124" s="75"/>
    </row>
    <row r="1125" spans="1:55" ht="115.2" hidden="1">
      <c r="A1125" s="52" t="str">
        <f t="shared" ca="1" si="77"/>
        <v>Ok</v>
      </c>
      <c r="B1125" s="53" t="str">
        <f t="shared" si="78"/>
        <v>Ok</v>
      </c>
      <c r="C1125" s="53" t="str">
        <f t="shared" ca="1" si="79"/>
        <v>Ok</v>
      </c>
      <c r="D1125" s="54">
        <f t="shared" si="80"/>
        <v>45124</v>
      </c>
      <c r="E1125" s="196" t="s">
        <v>4015</v>
      </c>
      <c r="F1125" s="130">
        <v>2824</v>
      </c>
      <c r="G1125" s="33" t="s">
        <v>5725</v>
      </c>
      <c r="H1125" s="91" t="s">
        <v>57</v>
      </c>
      <c r="I1125" s="5" t="s">
        <v>58</v>
      </c>
      <c r="J1125" s="2" t="s">
        <v>59</v>
      </c>
      <c r="K1125" s="6" t="s">
        <v>210</v>
      </c>
      <c r="L1125" s="79" t="s">
        <v>5739</v>
      </c>
      <c r="M1125" s="66"/>
      <c r="N1125" s="10" t="s">
        <v>124</v>
      </c>
      <c r="O1125" s="25" t="s">
        <v>3957</v>
      </c>
      <c r="P1125" s="55" t="s">
        <v>245</v>
      </c>
      <c r="Q1125" s="55" t="s">
        <v>3957</v>
      </c>
      <c r="R1125" s="86" t="s">
        <v>5753</v>
      </c>
      <c r="S1125" s="56">
        <v>45114</v>
      </c>
      <c r="T1125" s="56">
        <v>45114</v>
      </c>
      <c r="U1125" s="174" t="s">
        <v>66</v>
      </c>
      <c r="V1125" s="178" t="s">
        <v>218</v>
      </c>
      <c r="W1125" s="180"/>
      <c r="X1125" s="146" t="s">
        <v>101</v>
      </c>
      <c r="Y1125" s="146"/>
      <c r="Z1125" s="146"/>
      <c r="AA1125" s="89" t="s">
        <v>5744</v>
      </c>
      <c r="AB1125" s="59">
        <v>45114</v>
      </c>
      <c r="AC1125" s="6">
        <v>45124</v>
      </c>
      <c r="AD1125" s="67" t="s">
        <v>70</v>
      </c>
      <c r="AE1125" s="61"/>
      <c r="AF1125" s="6"/>
      <c r="AG1125" s="6"/>
      <c r="AH1125" s="67"/>
      <c r="AI1125" s="6"/>
      <c r="AJ1125" s="63"/>
      <c r="AK1125" s="141"/>
      <c r="AL1125" s="72"/>
      <c r="AM1125" s="72"/>
      <c r="AN1125" s="72"/>
      <c r="AO1125" s="72"/>
      <c r="AP1125" s="72"/>
      <c r="AQ1125" s="142"/>
      <c r="AR1125" s="70"/>
      <c r="AS1125" s="70"/>
      <c r="AT1125" s="72"/>
      <c r="AU1125" s="72"/>
      <c r="AV1125" s="67"/>
      <c r="AW1125" s="67"/>
      <c r="AX1125" s="67"/>
      <c r="AY1125" s="67"/>
      <c r="AZ1125" s="67"/>
      <c r="BA1125" s="154"/>
      <c r="BB1125" s="154"/>
      <c r="BC1125" s="75"/>
    </row>
    <row r="1126" spans="1:55" ht="288" hidden="1">
      <c r="A1126" s="52" t="str">
        <f t="shared" ca="1" si="77"/>
        <v>Ok</v>
      </c>
      <c r="B1126" s="53" t="str">
        <f t="shared" si="78"/>
        <v>Ok</v>
      </c>
      <c r="C1126" s="53" t="str">
        <f t="shared" ca="1" si="79"/>
        <v>Ok</v>
      </c>
      <c r="D1126" s="54">
        <f t="shared" si="80"/>
        <v>45432</v>
      </c>
      <c r="E1126" s="253" t="s">
        <v>4015</v>
      </c>
      <c r="F1126" s="258">
        <v>2825</v>
      </c>
      <c r="G1126" s="299" t="s">
        <v>5745</v>
      </c>
      <c r="H1126" s="266" t="s">
        <v>57</v>
      </c>
      <c r="I1126" s="242" t="s">
        <v>3012</v>
      </c>
      <c r="J1126" s="242" t="s">
        <v>122</v>
      </c>
      <c r="K1126" s="67" t="s">
        <v>105</v>
      </c>
      <c r="L1126" s="282" t="s">
        <v>5752</v>
      </c>
      <c r="M1126" s="281"/>
      <c r="N1126" s="239" t="s">
        <v>124</v>
      </c>
      <c r="O1126" s="243" t="s">
        <v>5746</v>
      </c>
      <c r="P1126" s="55" t="s">
        <v>88</v>
      </c>
      <c r="Q1126" s="243" t="s">
        <v>5808</v>
      </c>
      <c r="R1126" s="90" t="s">
        <v>5807</v>
      </c>
      <c r="S1126" s="274">
        <v>45118</v>
      </c>
      <c r="T1126" s="233">
        <v>45432</v>
      </c>
      <c r="U1126" s="175" t="s">
        <v>66</v>
      </c>
      <c r="V1126" s="197" t="s">
        <v>218</v>
      </c>
      <c r="W1126" s="181"/>
      <c r="X1126" s="147" t="s">
        <v>238</v>
      </c>
      <c r="Y1126" s="258"/>
      <c r="Z1126" s="258"/>
      <c r="AA1126" s="289" t="s">
        <v>6953</v>
      </c>
      <c r="AB1126" s="6">
        <v>45118</v>
      </c>
      <c r="AC1126" s="67">
        <v>45432</v>
      </c>
      <c r="AD1126" s="283" t="s">
        <v>70</v>
      </c>
      <c r="AE1126" s="256"/>
      <c r="AF1126" s="249"/>
      <c r="AG1126" s="249"/>
      <c r="AH1126" s="249"/>
      <c r="AI1126" s="249"/>
      <c r="AJ1126" s="248"/>
      <c r="AK1126" s="257"/>
      <c r="AL1126" s="255"/>
      <c r="AM1126" s="249"/>
      <c r="AN1126" s="249"/>
      <c r="AO1126" s="249"/>
      <c r="AP1126" s="249"/>
      <c r="AQ1126" s="250"/>
      <c r="AR1126" s="247"/>
      <c r="AS1126" s="247"/>
      <c r="AT1126" s="247"/>
      <c r="AU1126" s="247"/>
      <c r="AV1126" s="247"/>
      <c r="AW1126" s="247"/>
      <c r="AX1126" s="247"/>
      <c r="AY1126" s="247"/>
      <c r="AZ1126" s="251"/>
      <c r="BA1126" s="246"/>
      <c r="BB1126" s="247"/>
      <c r="BC1126" s="245"/>
    </row>
    <row r="1127" spans="1:55" ht="28.8" hidden="1">
      <c r="A1127" s="52" t="str">
        <f t="shared" ca="1" si="77"/>
        <v>Ok</v>
      </c>
      <c r="B1127" s="53" t="str">
        <f t="shared" si="78"/>
        <v>Ok</v>
      </c>
      <c r="C1127" s="53" t="str">
        <f t="shared" ca="1" si="79"/>
        <v>Ok</v>
      </c>
      <c r="D1127" s="54">
        <f t="shared" si="80"/>
        <v>43028</v>
      </c>
      <c r="E1127" s="309"/>
      <c r="F1127" s="311">
        <v>1</v>
      </c>
      <c r="G1127" s="314" t="s">
        <v>350</v>
      </c>
      <c r="H1127" s="321" t="s">
        <v>57</v>
      </c>
      <c r="I1127" s="322" t="s">
        <v>267</v>
      </c>
      <c r="J1127" s="328" t="s">
        <v>122</v>
      </c>
      <c r="K1127" s="6" t="s">
        <v>74</v>
      </c>
      <c r="L1127" s="335" t="s">
        <v>351</v>
      </c>
      <c r="M1127" s="339"/>
      <c r="N1127" s="239" t="s">
        <v>124</v>
      </c>
      <c r="O1127" s="345" t="s">
        <v>352</v>
      </c>
      <c r="P1127" s="55" t="s">
        <v>177</v>
      </c>
      <c r="Q1127" s="345" t="str">
        <f>+O1127</f>
        <v>Fabrizia Pellone-Pellone e Associati</v>
      </c>
      <c r="R1127" s="358" t="s">
        <v>353</v>
      </c>
      <c r="S1127" s="368">
        <v>43017</v>
      </c>
      <c r="T1127" s="56">
        <v>43023</v>
      </c>
      <c r="U1127" s="174" t="s">
        <v>66</v>
      </c>
      <c r="V1127" s="178" t="s">
        <v>67</v>
      </c>
      <c r="W1127" s="180"/>
      <c r="X1127" s="146" t="s">
        <v>143</v>
      </c>
      <c r="Y1127" s="374"/>
      <c r="Z1127" s="374"/>
      <c r="AA1127" s="376" t="s">
        <v>354</v>
      </c>
      <c r="AB1127" s="6">
        <v>43027</v>
      </c>
      <c r="AC1127" s="6">
        <v>43028</v>
      </c>
      <c r="AD1127" s="6" t="s">
        <v>70</v>
      </c>
      <c r="AE1127" s="383"/>
      <c r="AF1127" s="353"/>
      <c r="AG1127" s="353"/>
      <c r="AH1127" s="385"/>
      <c r="AI1127" s="353"/>
      <c r="AJ1127" s="388"/>
      <c r="AK1127" s="389"/>
      <c r="AL1127" s="391"/>
      <c r="AM1127" s="386"/>
      <c r="AN1127" s="386"/>
      <c r="AO1127" s="386"/>
      <c r="AP1127" s="386"/>
      <c r="AQ1127" s="395"/>
      <c r="AR1127" s="380"/>
      <c r="AS1127" s="380"/>
      <c r="AT1127" s="380"/>
      <c r="AU1127" s="380"/>
      <c r="AV1127" s="380"/>
      <c r="AW1127" s="380"/>
      <c r="AX1127" s="380"/>
      <c r="AY1127" s="380"/>
      <c r="AZ1127" s="397"/>
      <c r="BA1127" s="379"/>
      <c r="BB1127" s="380"/>
      <c r="BC1127" s="399"/>
    </row>
    <row r="1128" spans="1:55" ht="187.2" hidden="1">
      <c r="A1128" s="52" t="str">
        <f t="shared" ca="1" si="77"/>
        <v>Ok</v>
      </c>
      <c r="B1128" s="53" t="str">
        <f t="shared" si="78"/>
        <v>Ok</v>
      </c>
      <c r="C1128" s="53" t="str">
        <f t="shared" ca="1" si="79"/>
        <v>Ok</v>
      </c>
      <c r="D1128" s="54">
        <f t="shared" si="80"/>
        <v>45460</v>
      </c>
      <c r="E1128" s="253" t="s">
        <v>4015</v>
      </c>
      <c r="F1128" s="258">
        <f>+F1127+1</f>
        <v>2</v>
      </c>
      <c r="G1128" s="299" t="s">
        <v>5747</v>
      </c>
      <c r="H1128" s="266" t="s">
        <v>57</v>
      </c>
      <c r="I1128" s="242" t="s">
        <v>58</v>
      </c>
      <c r="J1128" s="242" t="s">
        <v>59</v>
      </c>
      <c r="K1128" s="67" t="s">
        <v>255</v>
      </c>
      <c r="L1128" s="282" t="s">
        <v>7268</v>
      </c>
      <c r="M1128" s="281"/>
      <c r="N1128" s="239" t="s">
        <v>124</v>
      </c>
      <c r="O1128" s="243" t="s">
        <v>97</v>
      </c>
      <c r="P1128" s="55" t="s">
        <v>97</v>
      </c>
      <c r="Q1128" s="243" t="s">
        <v>5748</v>
      </c>
      <c r="R1128" s="90" t="s">
        <v>5751</v>
      </c>
      <c r="S1128" s="274">
        <v>45125</v>
      </c>
      <c r="T1128" s="56">
        <v>45460</v>
      </c>
      <c r="U1128" s="174" t="s">
        <v>66</v>
      </c>
      <c r="V1128" s="197" t="s">
        <v>218</v>
      </c>
      <c r="W1128" s="181"/>
      <c r="X1128" s="147" t="s">
        <v>143</v>
      </c>
      <c r="Y1128" s="258"/>
      <c r="Z1128" s="258"/>
      <c r="AA1128" s="289" t="s">
        <v>7102</v>
      </c>
      <c r="AB1128" s="6">
        <v>45125</v>
      </c>
      <c r="AC1128" s="67">
        <v>45460</v>
      </c>
      <c r="AD1128" s="67" t="s">
        <v>70</v>
      </c>
      <c r="AE1128" s="256"/>
      <c r="AF1128" s="249"/>
      <c r="AG1128" s="249"/>
      <c r="AH1128" s="249"/>
      <c r="AI1128" s="249"/>
      <c r="AJ1128" s="248"/>
      <c r="AK1128" s="257"/>
      <c r="AL1128" s="255"/>
      <c r="AM1128" s="249"/>
      <c r="AN1128" s="249"/>
      <c r="AO1128" s="249"/>
      <c r="AP1128" s="249"/>
      <c r="AQ1128" s="250"/>
      <c r="AR1128" s="247"/>
      <c r="AS1128" s="247"/>
      <c r="AT1128" s="247"/>
      <c r="AU1128" s="247"/>
      <c r="AV1128" s="247"/>
      <c r="AW1128" s="247"/>
      <c r="AX1128" s="247"/>
      <c r="AY1128" s="247"/>
      <c r="AZ1128" s="251"/>
      <c r="BA1128" s="246"/>
      <c r="BB1128" s="247"/>
      <c r="BC1128" s="245"/>
    </row>
    <row r="1129" spans="1:55" ht="129.6" hidden="1">
      <c r="A1129" s="52" t="str">
        <f t="shared" ca="1" si="77"/>
        <v>Ok</v>
      </c>
      <c r="B1129" s="53" t="str">
        <f t="shared" si="78"/>
        <v>Ok</v>
      </c>
      <c r="C1129" s="53" t="str">
        <f t="shared" ca="1" si="79"/>
        <v>Ok</v>
      </c>
      <c r="D1129" s="54">
        <f>MAX(AC1126,AH1126,AL1126)</f>
        <v>45432</v>
      </c>
      <c r="E1129" s="253" t="s">
        <v>4015</v>
      </c>
      <c r="F1129" s="258">
        <f>+F1128+1</f>
        <v>3</v>
      </c>
      <c r="G1129" s="299" t="s">
        <v>5760</v>
      </c>
      <c r="H1129" s="266" t="s">
        <v>57</v>
      </c>
      <c r="I1129" s="242" t="s">
        <v>58</v>
      </c>
      <c r="J1129" s="242" t="s">
        <v>59</v>
      </c>
      <c r="K1129" s="67" t="s">
        <v>105</v>
      </c>
      <c r="L1129" s="282" t="s">
        <v>5763</v>
      </c>
      <c r="M1129" s="281"/>
      <c r="N1129" s="239" t="s">
        <v>124</v>
      </c>
      <c r="O1129" s="243" t="s">
        <v>5764</v>
      </c>
      <c r="P1129" s="55" t="s">
        <v>88</v>
      </c>
      <c r="Q1129" s="243" t="s">
        <v>5765</v>
      </c>
      <c r="R1129" s="90" t="s">
        <v>2528</v>
      </c>
      <c r="S1129" s="274">
        <v>45125</v>
      </c>
      <c r="T1129" s="56">
        <v>45138</v>
      </c>
      <c r="U1129" s="175" t="s">
        <v>66</v>
      </c>
      <c r="V1129" s="197" t="s">
        <v>218</v>
      </c>
      <c r="W1129" s="181"/>
      <c r="X1129" s="147" t="s">
        <v>751</v>
      </c>
      <c r="Y1129" s="258"/>
      <c r="Z1129" s="258"/>
      <c r="AA1129" s="289" t="s">
        <v>5786</v>
      </c>
      <c r="AB1129" s="6">
        <v>45125</v>
      </c>
      <c r="AC1129" s="6">
        <v>45138</v>
      </c>
      <c r="AD1129" s="283" t="s">
        <v>70</v>
      </c>
      <c r="AE1129" s="256"/>
      <c r="AF1129" s="249"/>
      <c r="AG1129" s="249"/>
      <c r="AH1129" s="249"/>
      <c r="AI1129" s="249"/>
      <c r="AJ1129" s="248"/>
      <c r="AK1129" s="257"/>
      <c r="AL1129" s="255"/>
      <c r="AM1129" s="249"/>
      <c r="AN1129" s="249"/>
      <c r="AO1129" s="249"/>
      <c r="AP1129" s="249"/>
      <c r="AQ1129" s="250"/>
      <c r="AR1129" s="247"/>
      <c r="AS1129" s="247"/>
      <c r="AT1129" s="247"/>
      <c r="AU1129" s="247"/>
      <c r="AV1129" s="247"/>
      <c r="AW1129" s="247"/>
      <c r="AX1129" s="247"/>
      <c r="AY1129" s="247"/>
      <c r="AZ1129" s="251"/>
      <c r="BA1129" s="246"/>
      <c r="BB1129" s="247"/>
      <c r="BC1129" s="245"/>
    </row>
    <row r="1130" spans="1:55" ht="175.5" hidden="1" customHeight="1">
      <c r="A1130" s="52" t="str">
        <f t="shared" ca="1" si="77"/>
        <v>Ok</v>
      </c>
      <c r="B1130" s="53" t="str">
        <f t="shared" si="78"/>
        <v>Ok</v>
      </c>
      <c r="C1130" s="53" t="str">
        <f t="shared" ca="1" si="79"/>
        <v>Ok</v>
      </c>
      <c r="D1130" s="54">
        <f>MAX(AC1126,AH1126,AL1126)</f>
        <v>45432</v>
      </c>
      <c r="E1130" s="253" t="s">
        <v>4015</v>
      </c>
      <c r="F1130" s="258">
        <f>+F1129+1</f>
        <v>4</v>
      </c>
      <c r="G1130" s="299" t="s">
        <v>5761</v>
      </c>
      <c r="H1130" s="266" t="s">
        <v>57</v>
      </c>
      <c r="I1130" s="171" t="s">
        <v>801</v>
      </c>
      <c r="J1130" s="242" t="s">
        <v>59</v>
      </c>
      <c r="K1130" s="67" t="s">
        <v>74</v>
      </c>
      <c r="L1130" s="282" t="s">
        <v>5768</v>
      </c>
      <c r="M1130" s="281"/>
      <c r="N1130" s="239" t="s">
        <v>124</v>
      </c>
      <c r="O1130" s="243" t="s">
        <v>97</v>
      </c>
      <c r="P1130" s="55" t="s">
        <v>97</v>
      </c>
      <c r="Q1130" s="243" t="s">
        <v>654</v>
      </c>
      <c r="R1130" s="90" t="s">
        <v>5767</v>
      </c>
      <c r="S1130" s="274">
        <v>45131</v>
      </c>
      <c r="T1130" s="56">
        <v>45616</v>
      </c>
      <c r="U1130" s="78" t="s">
        <v>66</v>
      </c>
      <c r="V1130" s="197" t="s">
        <v>218</v>
      </c>
      <c r="W1130" s="181"/>
      <c r="X1130" s="147" t="s">
        <v>143</v>
      </c>
      <c r="Y1130" s="258"/>
      <c r="Z1130" s="258"/>
      <c r="AA1130" s="289" t="s">
        <v>8190</v>
      </c>
      <c r="AB1130" s="6">
        <v>45131</v>
      </c>
      <c r="AC1130" s="6">
        <v>45621</v>
      </c>
      <c r="AD1130" s="67" t="s">
        <v>70</v>
      </c>
      <c r="AE1130" s="256"/>
      <c r="AF1130" s="249"/>
      <c r="AG1130" s="249"/>
      <c r="AH1130" s="249"/>
      <c r="AI1130" s="249"/>
      <c r="AJ1130" s="248"/>
      <c r="AK1130" s="257"/>
      <c r="AL1130" s="255"/>
      <c r="AM1130" s="249"/>
      <c r="AN1130" s="249"/>
      <c r="AO1130" s="249"/>
      <c r="AP1130" s="249"/>
      <c r="AQ1130" s="250"/>
      <c r="AR1130" s="247"/>
      <c r="AS1130" s="247"/>
      <c r="AT1130" s="247"/>
      <c r="AU1130" s="247"/>
      <c r="AV1130" s="247"/>
      <c r="AW1130" s="247"/>
      <c r="AX1130" s="247"/>
      <c r="AY1130" s="247"/>
      <c r="AZ1130" s="251"/>
      <c r="BA1130" s="246"/>
      <c r="BB1130" s="247"/>
      <c r="BC1130" s="245"/>
    </row>
    <row r="1131" spans="1:55" ht="72" hidden="1">
      <c r="A1131" s="52" t="str">
        <f t="shared" ca="1" si="77"/>
        <v>Ok</v>
      </c>
      <c r="B1131" s="53" t="str">
        <f t="shared" si="78"/>
        <v>Ok</v>
      </c>
      <c r="C1131" s="53" t="str">
        <f t="shared" ca="1" si="79"/>
        <v>Ok</v>
      </c>
      <c r="D1131" s="54">
        <f>MAX(AC1126,AH1126,AL1126)</f>
        <v>45432</v>
      </c>
      <c r="E1131" s="253" t="s">
        <v>4015</v>
      </c>
      <c r="F1131" s="258">
        <f>+F1130+1</f>
        <v>5</v>
      </c>
      <c r="G1131" s="299" t="s">
        <v>5762</v>
      </c>
      <c r="H1131" s="266" t="s">
        <v>57</v>
      </c>
      <c r="I1131" s="242" t="s">
        <v>334</v>
      </c>
      <c r="J1131" s="242" t="s">
        <v>260</v>
      </c>
      <c r="K1131" s="67" t="s">
        <v>162</v>
      </c>
      <c r="L1131" s="282" t="s">
        <v>5776</v>
      </c>
      <c r="M1131" s="281"/>
      <c r="N1131" s="239" t="s">
        <v>124</v>
      </c>
      <c r="O1131" s="243" t="s">
        <v>5766</v>
      </c>
      <c r="P1131" s="55" t="s">
        <v>245</v>
      </c>
      <c r="Q1131" s="243" t="s">
        <v>5770</v>
      </c>
      <c r="R1131" s="90" t="s">
        <v>5769</v>
      </c>
      <c r="S1131" s="274">
        <v>45132</v>
      </c>
      <c r="T1131" s="56">
        <v>45138</v>
      </c>
      <c r="U1131" s="175" t="s">
        <v>66</v>
      </c>
      <c r="V1131" s="197" t="s">
        <v>218</v>
      </c>
      <c r="W1131" s="181"/>
      <c r="X1131" s="147" t="s">
        <v>168</v>
      </c>
      <c r="Y1131" s="258"/>
      <c r="Z1131" s="258"/>
      <c r="AA1131" s="289" t="s">
        <v>5777</v>
      </c>
      <c r="AB1131" s="6">
        <v>45132</v>
      </c>
      <c r="AC1131" s="6">
        <v>45138</v>
      </c>
      <c r="AD1131" s="283" t="s">
        <v>70</v>
      </c>
      <c r="AE1131" s="256"/>
      <c r="AF1131" s="249"/>
      <c r="AG1131" s="249"/>
      <c r="AH1131" s="249"/>
      <c r="AI1131" s="249"/>
      <c r="AJ1131" s="248"/>
      <c r="AK1131" s="257"/>
      <c r="AL1131" s="255"/>
      <c r="AM1131" s="249"/>
      <c r="AN1131" s="249"/>
      <c r="AO1131" s="249"/>
      <c r="AP1131" s="249"/>
      <c r="AQ1131" s="250"/>
      <c r="AR1131" s="247"/>
      <c r="AS1131" s="247"/>
      <c r="AT1131" s="247"/>
      <c r="AU1131" s="247"/>
      <c r="AV1131" s="247"/>
      <c r="AW1131" s="247"/>
      <c r="AX1131" s="247"/>
      <c r="AY1131" s="247"/>
      <c r="AZ1131" s="251"/>
      <c r="BA1131" s="246"/>
      <c r="BB1131" s="247"/>
      <c r="BC1131" s="245"/>
    </row>
    <row r="1132" spans="1:55" ht="129.6" hidden="1">
      <c r="A1132" s="52" t="str">
        <f t="shared" ca="1" si="77"/>
        <v>Ok</v>
      </c>
      <c r="B1132" s="53" t="str">
        <f t="shared" si="78"/>
        <v>Ok</v>
      </c>
      <c r="C1132" s="53" t="str">
        <f t="shared" ca="1" si="79"/>
        <v>Ok</v>
      </c>
      <c r="D1132" s="54">
        <f t="shared" ref="D1132:D1163" si="81">MAX(AC1132,AH1132,AL1132)</f>
        <v>45182</v>
      </c>
      <c r="E1132" s="253" t="s">
        <v>4015</v>
      </c>
      <c r="F1132" s="258">
        <v>2838</v>
      </c>
      <c r="G1132" s="299" t="s">
        <v>5810</v>
      </c>
      <c r="H1132" s="266" t="s">
        <v>57</v>
      </c>
      <c r="I1132" s="242" t="s">
        <v>182</v>
      </c>
      <c r="J1132" s="242" t="s">
        <v>183</v>
      </c>
      <c r="K1132" s="67" t="s">
        <v>74</v>
      </c>
      <c r="L1132" s="282" t="s">
        <v>5814</v>
      </c>
      <c r="M1132" s="281"/>
      <c r="N1132" s="239" t="s">
        <v>124</v>
      </c>
      <c r="O1132" s="243" t="s">
        <v>103</v>
      </c>
      <c r="P1132" s="55" t="s">
        <v>65</v>
      </c>
      <c r="Q1132" s="243" t="s">
        <v>5812</v>
      </c>
      <c r="R1132" s="90" t="s">
        <v>5811</v>
      </c>
      <c r="S1132" s="274">
        <v>45133</v>
      </c>
      <c r="T1132" s="56">
        <v>45182</v>
      </c>
      <c r="U1132" s="174" t="s">
        <v>66</v>
      </c>
      <c r="V1132" s="197" t="s">
        <v>218</v>
      </c>
      <c r="W1132" s="181"/>
      <c r="X1132" s="147" t="s">
        <v>143</v>
      </c>
      <c r="Y1132" s="258" t="s">
        <v>80</v>
      </c>
      <c r="Z1132" s="258"/>
      <c r="AA1132" s="289" t="s">
        <v>5834</v>
      </c>
      <c r="AB1132" s="6">
        <v>45133</v>
      </c>
      <c r="AC1132" s="6">
        <v>45182</v>
      </c>
      <c r="AD1132" s="6" t="s">
        <v>70</v>
      </c>
      <c r="AE1132" s="256"/>
      <c r="AF1132" s="249"/>
      <c r="AG1132" s="249"/>
      <c r="AH1132" s="249"/>
      <c r="AI1132" s="249"/>
      <c r="AJ1132" s="248"/>
      <c r="AK1132" s="257"/>
      <c r="AL1132" s="255"/>
      <c r="AM1132" s="249"/>
      <c r="AN1132" s="249"/>
      <c r="AO1132" s="249"/>
      <c r="AP1132" s="249"/>
      <c r="AQ1132" s="250"/>
      <c r="AR1132" s="247"/>
      <c r="AS1132" s="247"/>
      <c r="AT1132" s="247"/>
      <c r="AU1132" s="247"/>
      <c r="AV1132" s="247"/>
      <c r="AW1132" s="247"/>
      <c r="AX1132" s="247"/>
      <c r="AY1132" s="247"/>
      <c r="AZ1132" s="251"/>
      <c r="BA1132" s="246"/>
      <c r="BB1132" s="247"/>
      <c r="BC1132" s="245"/>
    </row>
    <row r="1133" spans="1:55" ht="244.8" hidden="1">
      <c r="A1133" s="52" t="str">
        <f t="shared" ca="1" si="77"/>
        <v>Ok</v>
      </c>
      <c r="B1133" s="53" t="str">
        <f t="shared" si="78"/>
        <v>Ok</v>
      </c>
      <c r="C1133" s="53" t="str">
        <f t="shared" ca="1" si="79"/>
        <v>Ok</v>
      </c>
      <c r="D1133" s="54">
        <f t="shared" si="81"/>
        <v>45190</v>
      </c>
      <c r="E1133" s="253" t="s">
        <v>4015</v>
      </c>
      <c r="F1133" s="258">
        <v>2841</v>
      </c>
      <c r="G1133" s="299" t="s">
        <v>5813</v>
      </c>
      <c r="H1133" s="266" t="s">
        <v>57</v>
      </c>
      <c r="I1133" s="242" t="s">
        <v>1951</v>
      </c>
      <c r="J1133" s="242" t="s">
        <v>59</v>
      </c>
      <c r="K1133" s="67" t="s">
        <v>74</v>
      </c>
      <c r="L1133" s="282" t="s">
        <v>5815</v>
      </c>
      <c r="M1133" s="281"/>
      <c r="N1133" s="239" t="s">
        <v>124</v>
      </c>
      <c r="O1133" s="243" t="s">
        <v>5463</v>
      </c>
      <c r="P1133" s="55" t="s">
        <v>88</v>
      </c>
      <c r="Q1133" s="243" t="s">
        <v>3581</v>
      </c>
      <c r="R1133" s="90" t="s">
        <v>5467</v>
      </c>
      <c r="S1133" s="274">
        <v>45134</v>
      </c>
      <c r="T1133" s="56">
        <v>45190</v>
      </c>
      <c r="U1133" s="175" t="s">
        <v>66</v>
      </c>
      <c r="V1133" s="197" t="s">
        <v>218</v>
      </c>
      <c r="W1133" s="181"/>
      <c r="X1133" s="147" t="s">
        <v>168</v>
      </c>
      <c r="Y1133" s="258"/>
      <c r="Z1133" s="258"/>
      <c r="AA1133" s="289" t="s">
        <v>5879</v>
      </c>
      <c r="AB1133" s="6">
        <v>45134</v>
      </c>
      <c r="AC1133" s="6">
        <v>45190</v>
      </c>
      <c r="AD1133" s="283" t="s">
        <v>70</v>
      </c>
      <c r="AE1133" s="256"/>
      <c r="AF1133" s="249"/>
      <c r="AG1133" s="249"/>
      <c r="AH1133" s="249"/>
      <c r="AI1133" s="249"/>
      <c r="AJ1133" s="248"/>
      <c r="AK1133" s="257"/>
      <c r="AL1133" s="255"/>
      <c r="AM1133" s="249"/>
      <c r="AN1133" s="249"/>
      <c r="AO1133" s="249"/>
      <c r="AP1133" s="249"/>
      <c r="AQ1133" s="250"/>
      <c r="AR1133" s="247"/>
      <c r="AS1133" s="247"/>
      <c r="AT1133" s="247"/>
      <c r="AU1133" s="247"/>
      <c r="AV1133" s="247"/>
      <c r="AW1133" s="247"/>
      <c r="AX1133" s="247"/>
      <c r="AY1133" s="247"/>
      <c r="AZ1133" s="251"/>
      <c r="BA1133" s="246"/>
      <c r="BB1133" s="247"/>
      <c r="BC1133" s="245"/>
    </row>
    <row r="1134" spans="1:55" ht="144" hidden="1">
      <c r="A1134" s="52" t="str">
        <f t="shared" ca="1" si="77"/>
        <v>Ok</v>
      </c>
      <c r="B1134" s="53" t="str">
        <f t="shared" si="78"/>
        <v>Ok</v>
      </c>
      <c r="C1134" s="53" t="str">
        <f t="shared" ca="1" si="79"/>
        <v>Ok</v>
      </c>
      <c r="D1134" s="54">
        <f t="shared" si="81"/>
        <v>45250</v>
      </c>
      <c r="E1134" s="253"/>
      <c r="F1134" s="258">
        <v>2848</v>
      </c>
      <c r="G1134" s="299" t="s">
        <v>5821</v>
      </c>
      <c r="H1134" s="266" t="s">
        <v>57</v>
      </c>
      <c r="I1134" s="242" t="s">
        <v>388</v>
      </c>
      <c r="J1134" s="242" t="s">
        <v>233</v>
      </c>
      <c r="K1134" s="67" t="s">
        <v>162</v>
      </c>
      <c r="L1134" s="282" t="s">
        <v>6128</v>
      </c>
      <c r="M1134" s="281"/>
      <c r="N1134" s="239" t="s">
        <v>124</v>
      </c>
      <c r="O1134" s="243" t="s">
        <v>5820</v>
      </c>
      <c r="P1134" s="55" t="s">
        <v>165</v>
      </c>
      <c r="Q1134" s="243" t="s">
        <v>6129</v>
      </c>
      <c r="R1134" s="90" t="s">
        <v>6130</v>
      </c>
      <c r="S1134" s="274">
        <v>45163</v>
      </c>
      <c r="T1134" s="56">
        <v>45250</v>
      </c>
      <c r="U1134" s="175" t="s">
        <v>66</v>
      </c>
      <c r="V1134" s="197" t="s">
        <v>218</v>
      </c>
      <c r="W1134" s="181"/>
      <c r="X1134" s="147" t="s">
        <v>168</v>
      </c>
      <c r="Y1134" s="258"/>
      <c r="Z1134" s="258"/>
      <c r="AA1134" s="289" t="s">
        <v>6136</v>
      </c>
      <c r="AB1134" s="6">
        <v>45163</v>
      </c>
      <c r="AC1134" s="6">
        <v>45250</v>
      </c>
      <c r="AD1134" s="283" t="s">
        <v>70</v>
      </c>
      <c r="AE1134" s="256"/>
      <c r="AF1134" s="249"/>
      <c r="AG1134" s="249"/>
      <c r="AH1134" s="249"/>
      <c r="AI1134" s="249"/>
      <c r="AJ1134" s="248"/>
      <c r="AK1134" s="257"/>
      <c r="AL1134" s="255"/>
      <c r="AM1134" s="249"/>
      <c r="AN1134" s="249"/>
      <c r="AO1134" s="249"/>
      <c r="AP1134" s="249"/>
      <c r="AQ1134" s="250"/>
      <c r="AR1134" s="247"/>
      <c r="AS1134" s="247"/>
      <c r="AT1134" s="247"/>
      <c r="AU1134" s="247"/>
      <c r="AV1134" s="247"/>
      <c r="AW1134" s="247"/>
      <c r="AX1134" s="247"/>
      <c r="AY1134" s="247"/>
      <c r="AZ1134" s="251"/>
      <c r="BA1134" s="246"/>
      <c r="BB1134" s="247"/>
      <c r="BC1134" s="245"/>
    </row>
    <row r="1135" spans="1:55" ht="244.8" hidden="1">
      <c r="A1135" s="52" t="str">
        <f t="shared" ca="1" si="77"/>
        <v>Ok</v>
      </c>
      <c r="B1135" s="53" t="str">
        <f t="shared" si="78"/>
        <v>Ok</v>
      </c>
      <c r="C1135" s="53" t="str">
        <f t="shared" ca="1" si="79"/>
        <v>Ok</v>
      </c>
      <c r="D1135" s="54">
        <f t="shared" si="81"/>
        <v>45190</v>
      </c>
      <c r="E1135" s="253"/>
      <c r="F1135" s="258">
        <v>2850</v>
      </c>
      <c r="G1135" s="299" t="s">
        <v>5822</v>
      </c>
      <c r="H1135" s="266" t="s">
        <v>57</v>
      </c>
      <c r="I1135" s="242" t="s">
        <v>58</v>
      </c>
      <c r="J1135" s="242" t="s">
        <v>59</v>
      </c>
      <c r="K1135" s="67" t="s">
        <v>210</v>
      </c>
      <c r="L1135" s="282" t="s">
        <v>5835</v>
      </c>
      <c r="M1135" s="281"/>
      <c r="N1135" s="239" t="s">
        <v>124</v>
      </c>
      <c r="O1135" s="243" t="s">
        <v>103</v>
      </c>
      <c r="P1135" s="55" t="s">
        <v>65</v>
      </c>
      <c r="Q1135" s="243" t="s">
        <v>5824</v>
      </c>
      <c r="R1135" s="90" t="s">
        <v>5823</v>
      </c>
      <c r="S1135" s="274">
        <v>45166</v>
      </c>
      <c r="T1135" s="56">
        <v>45190</v>
      </c>
      <c r="U1135" s="175" t="s">
        <v>66</v>
      </c>
      <c r="V1135" s="197" t="s">
        <v>218</v>
      </c>
      <c r="W1135" s="181"/>
      <c r="X1135" s="147" t="s">
        <v>751</v>
      </c>
      <c r="Y1135" s="258"/>
      <c r="Z1135" s="258"/>
      <c r="AA1135" s="289" t="s">
        <v>5872</v>
      </c>
      <c r="AB1135" s="6">
        <v>45166</v>
      </c>
      <c r="AC1135" s="6">
        <v>45190</v>
      </c>
      <c r="AD1135" s="283" t="s">
        <v>70</v>
      </c>
      <c r="AE1135" s="256"/>
      <c r="AF1135" s="249"/>
      <c r="AG1135" s="249"/>
      <c r="AH1135" s="249"/>
      <c r="AI1135" s="249"/>
      <c r="AJ1135" s="248"/>
      <c r="AK1135" s="257"/>
      <c r="AL1135" s="255"/>
      <c r="AM1135" s="249"/>
      <c r="AN1135" s="249"/>
      <c r="AO1135" s="249"/>
      <c r="AP1135" s="249"/>
      <c r="AQ1135" s="250"/>
      <c r="AR1135" s="247"/>
      <c r="AS1135" s="247"/>
      <c r="AT1135" s="247"/>
      <c r="AU1135" s="247"/>
      <c r="AV1135" s="247"/>
      <c r="AW1135" s="247"/>
      <c r="AX1135" s="247"/>
      <c r="AY1135" s="247"/>
      <c r="AZ1135" s="251"/>
      <c r="BA1135" s="246"/>
      <c r="BB1135" s="247"/>
      <c r="BC1135" s="245"/>
    </row>
    <row r="1136" spans="1:55" ht="244.8" hidden="1">
      <c r="A1136" s="52" t="str">
        <f t="shared" ca="1" si="77"/>
        <v>Ok</v>
      </c>
      <c r="B1136" s="53" t="str">
        <f t="shared" si="78"/>
        <v>Ok</v>
      </c>
      <c r="C1136" s="53" t="str">
        <f t="shared" ca="1" si="79"/>
        <v>Ok</v>
      </c>
      <c r="D1136" s="54">
        <f t="shared" si="81"/>
        <v>45236</v>
      </c>
      <c r="E1136" s="253"/>
      <c r="F1136" s="258">
        <v>2851</v>
      </c>
      <c r="G1136" s="299" t="s">
        <v>5825</v>
      </c>
      <c r="H1136" s="266" t="s">
        <v>57</v>
      </c>
      <c r="I1136" s="242" t="s">
        <v>1366</v>
      </c>
      <c r="J1136" s="242" t="s">
        <v>1367</v>
      </c>
      <c r="K1136" s="67" t="s">
        <v>105</v>
      </c>
      <c r="L1136" s="400" t="s">
        <v>5836</v>
      </c>
      <c r="M1136" s="281"/>
      <c r="N1136" s="239" t="s">
        <v>124</v>
      </c>
      <c r="O1136" s="243" t="s">
        <v>97</v>
      </c>
      <c r="P1136" s="55" t="s">
        <v>97</v>
      </c>
      <c r="Q1136" s="243" t="s">
        <v>5829</v>
      </c>
      <c r="R1136" s="90" t="s">
        <v>5831</v>
      </c>
      <c r="S1136" s="274">
        <v>45169</v>
      </c>
      <c r="T1136" s="56">
        <v>45236</v>
      </c>
      <c r="U1136" s="175" t="s">
        <v>100</v>
      </c>
      <c r="V1136" s="197" t="s">
        <v>218</v>
      </c>
      <c r="W1136" s="181"/>
      <c r="X1136" s="403" t="s">
        <v>1056</v>
      </c>
      <c r="Y1136" s="258" t="s">
        <v>80</v>
      </c>
      <c r="Z1136" s="258"/>
      <c r="AA1136" s="289" t="s">
        <v>6066</v>
      </c>
      <c r="AB1136" s="6">
        <v>45169</v>
      </c>
      <c r="AC1136" s="6">
        <v>45236</v>
      </c>
      <c r="AD1136" s="283" t="s">
        <v>70</v>
      </c>
      <c r="AE1136" s="256"/>
      <c r="AF1136" s="249"/>
      <c r="AG1136" s="249"/>
      <c r="AH1136" s="249"/>
      <c r="AI1136" s="249"/>
      <c r="AJ1136" s="248"/>
      <c r="AK1136" s="257"/>
      <c r="AL1136" s="255"/>
      <c r="AM1136" s="249"/>
      <c r="AN1136" s="249"/>
      <c r="AO1136" s="249"/>
      <c r="AP1136" s="249"/>
      <c r="AQ1136" s="250"/>
      <c r="AR1136" s="247"/>
      <c r="AS1136" s="247"/>
      <c r="AT1136" s="247"/>
      <c r="AU1136" s="247"/>
      <c r="AV1136" s="247"/>
      <c r="AW1136" s="247"/>
      <c r="AX1136" s="247"/>
      <c r="AY1136" s="247"/>
      <c r="AZ1136" s="251"/>
      <c r="BA1136" s="246"/>
      <c r="BB1136" s="247"/>
      <c r="BC1136" s="245"/>
    </row>
    <row r="1137" spans="1:55" ht="144" hidden="1">
      <c r="A1137" s="52" t="str">
        <f t="shared" ca="1" si="77"/>
        <v>Ok</v>
      </c>
      <c r="B1137" s="53" t="str">
        <f t="shared" si="78"/>
        <v>Ok</v>
      </c>
      <c r="C1137" s="53" t="str">
        <f t="shared" ca="1" si="79"/>
        <v>Ok</v>
      </c>
      <c r="D1137" s="54">
        <f t="shared" si="81"/>
        <v>45182</v>
      </c>
      <c r="E1137" s="253"/>
      <c r="F1137" s="258">
        <v>2852</v>
      </c>
      <c r="G1137" s="299" t="s">
        <v>5826</v>
      </c>
      <c r="H1137" s="266" t="s">
        <v>57</v>
      </c>
      <c r="I1137" s="242" t="s">
        <v>5828</v>
      </c>
      <c r="J1137" s="242" t="s">
        <v>584</v>
      </c>
      <c r="K1137" s="67" t="s">
        <v>545</v>
      </c>
      <c r="L1137" s="401" t="s">
        <v>5837</v>
      </c>
      <c r="M1137" s="281"/>
      <c r="N1137" s="239" t="s">
        <v>63</v>
      </c>
      <c r="O1137" s="243" t="s">
        <v>5708</v>
      </c>
      <c r="P1137" s="55" t="s">
        <v>88</v>
      </c>
      <c r="Q1137" s="243" t="s">
        <v>5709</v>
      </c>
      <c r="R1137" s="90" t="s">
        <v>5710</v>
      </c>
      <c r="S1137" s="274">
        <v>45169</v>
      </c>
      <c r="T1137" s="56">
        <v>45182</v>
      </c>
      <c r="U1137" s="174" t="s">
        <v>66</v>
      </c>
      <c r="V1137" s="197" t="s">
        <v>218</v>
      </c>
      <c r="W1137" s="181"/>
      <c r="X1137" s="147" t="s">
        <v>168</v>
      </c>
      <c r="Y1137" s="258"/>
      <c r="Z1137" s="258"/>
      <c r="AA1137" s="289" t="s">
        <v>5840</v>
      </c>
      <c r="AB1137" s="6">
        <v>45169</v>
      </c>
      <c r="AC1137" s="6">
        <v>45182</v>
      </c>
      <c r="AD1137" s="6" t="s">
        <v>70</v>
      </c>
      <c r="AE1137" s="256"/>
      <c r="AF1137" s="249"/>
      <c r="AG1137" s="249"/>
      <c r="AH1137" s="249"/>
      <c r="AI1137" s="249"/>
      <c r="AJ1137" s="248"/>
      <c r="AK1137" s="257"/>
      <c r="AL1137" s="255"/>
      <c r="AM1137" s="249"/>
      <c r="AN1137" s="249"/>
      <c r="AO1137" s="249"/>
      <c r="AP1137" s="249"/>
      <c r="AQ1137" s="250"/>
      <c r="AR1137" s="247"/>
      <c r="AS1137" s="247"/>
      <c r="AT1137" s="247"/>
      <c r="AU1137" s="247"/>
      <c r="AV1137" s="247"/>
      <c r="AW1137" s="247"/>
      <c r="AX1137" s="247"/>
      <c r="AY1137" s="247"/>
      <c r="AZ1137" s="251"/>
      <c r="BA1137" s="246"/>
      <c r="BB1137" s="247"/>
      <c r="BC1137" s="245"/>
    </row>
    <row r="1138" spans="1:55" ht="144" hidden="1">
      <c r="A1138" s="52" t="str">
        <f t="shared" ca="1" si="77"/>
        <v>Ok</v>
      </c>
      <c r="B1138" s="53" t="str">
        <f t="shared" si="78"/>
        <v>Ok</v>
      </c>
      <c r="C1138" s="53" t="str">
        <f t="shared" ca="1" si="79"/>
        <v>Ok</v>
      </c>
      <c r="D1138" s="54">
        <f t="shared" si="81"/>
        <v>45182</v>
      </c>
      <c r="E1138" s="253"/>
      <c r="F1138" s="258">
        <v>2853</v>
      </c>
      <c r="G1138" s="299" t="s">
        <v>5827</v>
      </c>
      <c r="H1138" s="266" t="s">
        <v>57</v>
      </c>
      <c r="I1138" s="242" t="s">
        <v>471</v>
      </c>
      <c r="J1138" s="242" t="s">
        <v>308</v>
      </c>
      <c r="K1138" s="67" t="s">
        <v>545</v>
      </c>
      <c r="L1138" s="401" t="s">
        <v>5838</v>
      </c>
      <c r="M1138" s="281"/>
      <c r="N1138" s="239" t="s">
        <v>124</v>
      </c>
      <c r="O1138" s="243" t="s">
        <v>97</v>
      </c>
      <c r="P1138" s="55" t="s">
        <v>97</v>
      </c>
      <c r="Q1138" s="243" t="s">
        <v>5830</v>
      </c>
      <c r="R1138" s="90" t="s">
        <v>5832</v>
      </c>
      <c r="S1138" s="274">
        <v>45170</v>
      </c>
      <c r="T1138" s="56">
        <v>45182</v>
      </c>
      <c r="U1138" s="174" t="s">
        <v>66</v>
      </c>
      <c r="V1138" s="197" t="s">
        <v>218</v>
      </c>
      <c r="W1138" s="181"/>
      <c r="X1138" s="147" t="s">
        <v>168</v>
      </c>
      <c r="Y1138" s="258"/>
      <c r="Z1138" s="258"/>
      <c r="AA1138" s="289" t="s">
        <v>5841</v>
      </c>
      <c r="AB1138" s="6">
        <v>45170</v>
      </c>
      <c r="AC1138" s="6">
        <v>45182</v>
      </c>
      <c r="AD1138" s="6" t="s">
        <v>70</v>
      </c>
      <c r="AE1138" s="256"/>
      <c r="AF1138" s="249"/>
      <c r="AG1138" s="249"/>
      <c r="AH1138" s="249"/>
      <c r="AI1138" s="249"/>
      <c r="AJ1138" s="248"/>
      <c r="AK1138" s="257"/>
      <c r="AL1138" s="255"/>
      <c r="AM1138" s="249"/>
      <c r="AN1138" s="249"/>
      <c r="AO1138" s="249"/>
      <c r="AP1138" s="249"/>
      <c r="AQ1138" s="250"/>
      <c r="AR1138" s="247"/>
      <c r="AS1138" s="247"/>
      <c r="AT1138" s="247"/>
      <c r="AU1138" s="247"/>
      <c r="AV1138" s="247"/>
      <c r="AW1138" s="247"/>
      <c r="AX1138" s="247"/>
      <c r="AY1138" s="247"/>
      <c r="AZ1138" s="251"/>
      <c r="BA1138" s="246"/>
      <c r="BB1138" s="247"/>
      <c r="BC1138" s="245"/>
    </row>
    <row r="1139" spans="1:55" ht="100.8" hidden="1">
      <c r="A1139" s="52" t="str">
        <f t="shared" ca="1" si="77"/>
        <v>Ok</v>
      </c>
      <c r="B1139" s="53" t="str">
        <f t="shared" si="78"/>
        <v>Ok</v>
      </c>
      <c r="C1139" s="53" t="str">
        <f t="shared" ca="1" si="79"/>
        <v>Ok</v>
      </c>
      <c r="D1139" s="54">
        <f t="shared" si="81"/>
        <v>45190</v>
      </c>
      <c r="E1139" s="253"/>
      <c r="F1139" s="258">
        <v>2859</v>
      </c>
      <c r="G1139" s="299" t="s">
        <v>5845</v>
      </c>
      <c r="H1139" s="266" t="s">
        <v>57</v>
      </c>
      <c r="I1139" s="242" t="s">
        <v>137</v>
      </c>
      <c r="J1139" s="242" t="s">
        <v>137</v>
      </c>
      <c r="K1139" s="67" t="s">
        <v>74</v>
      </c>
      <c r="L1139" s="401" t="s">
        <v>5846</v>
      </c>
      <c r="M1139" s="281"/>
      <c r="N1139" s="239" t="s">
        <v>63</v>
      </c>
      <c r="O1139" s="243" t="s">
        <v>4315</v>
      </c>
      <c r="P1139" s="55" t="s">
        <v>88</v>
      </c>
      <c r="Q1139" s="243" t="s">
        <v>311</v>
      </c>
      <c r="R1139" s="90" t="s">
        <v>312</v>
      </c>
      <c r="S1139" s="274">
        <v>45176</v>
      </c>
      <c r="T1139" s="56">
        <v>45190</v>
      </c>
      <c r="U1139" s="175" t="s">
        <v>66</v>
      </c>
      <c r="V1139" s="197" t="s">
        <v>218</v>
      </c>
      <c r="W1139" s="181"/>
      <c r="X1139" s="147" t="s">
        <v>518</v>
      </c>
      <c r="Y1139" s="258"/>
      <c r="Z1139" s="258"/>
      <c r="AA1139" s="289" t="s">
        <v>5873</v>
      </c>
      <c r="AB1139" s="6">
        <v>45176</v>
      </c>
      <c r="AC1139" s="6">
        <v>45190</v>
      </c>
      <c r="AD1139" s="6" t="s">
        <v>70</v>
      </c>
      <c r="AE1139" s="256"/>
      <c r="AF1139" s="249"/>
      <c r="AG1139" s="249"/>
      <c r="AH1139" s="249"/>
      <c r="AI1139" s="249"/>
      <c r="AJ1139" s="248"/>
      <c r="AK1139" s="257"/>
      <c r="AL1139" s="255"/>
      <c r="AM1139" s="249"/>
      <c r="AN1139" s="249"/>
      <c r="AO1139" s="249"/>
      <c r="AP1139" s="249"/>
      <c r="AQ1139" s="250"/>
      <c r="AR1139" s="247"/>
      <c r="AS1139" s="247"/>
      <c r="AT1139" s="247"/>
      <c r="AU1139" s="247"/>
      <c r="AV1139" s="247"/>
      <c r="AW1139" s="247"/>
      <c r="AX1139" s="247"/>
      <c r="AY1139" s="247"/>
      <c r="AZ1139" s="251"/>
      <c r="BA1139" s="246"/>
      <c r="BB1139" s="247"/>
      <c r="BC1139" s="245"/>
    </row>
    <row r="1140" spans="1:55" ht="72" hidden="1">
      <c r="A1140" s="52" t="str">
        <f t="shared" ca="1" si="77"/>
        <v>Ok</v>
      </c>
      <c r="B1140" s="53" t="str">
        <f t="shared" si="78"/>
        <v>Ok</v>
      </c>
      <c r="C1140" s="53" t="str">
        <f t="shared" ca="1" si="79"/>
        <v>Ok</v>
      </c>
      <c r="D1140" s="54">
        <f t="shared" si="81"/>
        <v>45190</v>
      </c>
      <c r="E1140" s="253"/>
      <c r="F1140" s="258">
        <v>2860</v>
      </c>
      <c r="G1140" s="299" t="s">
        <v>5847</v>
      </c>
      <c r="H1140" s="266" t="s">
        <v>57</v>
      </c>
      <c r="I1140" s="242" t="s">
        <v>560</v>
      </c>
      <c r="J1140" s="242" t="s">
        <v>233</v>
      </c>
      <c r="K1140" s="67" t="s">
        <v>261</v>
      </c>
      <c r="L1140" s="401" t="s">
        <v>5848</v>
      </c>
      <c r="M1140" s="281"/>
      <c r="N1140" s="239" t="s">
        <v>124</v>
      </c>
      <c r="O1140" s="243" t="s">
        <v>5849</v>
      </c>
      <c r="P1140" s="55" t="s">
        <v>88</v>
      </c>
      <c r="Q1140" s="243" t="s">
        <v>5850</v>
      </c>
      <c r="R1140" s="90" t="s">
        <v>5851</v>
      </c>
      <c r="S1140" s="274">
        <v>45177</v>
      </c>
      <c r="T1140" s="56">
        <v>45190</v>
      </c>
      <c r="U1140" s="175" t="s">
        <v>66</v>
      </c>
      <c r="V1140" s="197" t="s">
        <v>218</v>
      </c>
      <c r="W1140" s="181"/>
      <c r="X1140" s="147" t="s">
        <v>143</v>
      </c>
      <c r="Y1140" s="258"/>
      <c r="Z1140" s="258"/>
      <c r="AA1140" s="306" t="s">
        <v>5874</v>
      </c>
      <c r="AB1140" s="6">
        <v>45177</v>
      </c>
      <c r="AC1140" s="6">
        <v>45190</v>
      </c>
      <c r="AD1140" s="6" t="s">
        <v>70</v>
      </c>
      <c r="AE1140" s="256"/>
      <c r="AF1140" s="249"/>
      <c r="AG1140" s="249"/>
      <c r="AH1140" s="249"/>
      <c r="AI1140" s="249"/>
      <c r="AJ1140" s="248"/>
      <c r="AK1140" s="257"/>
      <c r="AL1140" s="255"/>
      <c r="AM1140" s="249"/>
      <c r="AN1140" s="249"/>
      <c r="AO1140" s="249"/>
      <c r="AP1140" s="249"/>
      <c r="AQ1140" s="250"/>
      <c r="AR1140" s="247"/>
      <c r="AS1140" s="247"/>
      <c r="AT1140" s="247"/>
      <c r="AU1140" s="247"/>
      <c r="AV1140" s="247"/>
      <c r="AW1140" s="247"/>
      <c r="AX1140" s="247"/>
      <c r="AY1140" s="247"/>
      <c r="AZ1140" s="251"/>
      <c r="BA1140" s="246"/>
      <c r="BB1140" s="247"/>
      <c r="BC1140" s="245"/>
    </row>
    <row r="1141" spans="1:55" ht="72" hidden="1">
      <c r="A1141" s="52" t="str">
        <f t="shared" ca="1" si="77"/>
        <v>Ok</v>
      </c>
      <c r="B1141" s="53" t="str">
        <f t="shared" si="78"/>
        <v>Ok</v>
      </c>
      <c r="C1141" s="53" t="str">
        <f t="shared" ca="1" si="79"/>
        <v>Ok</v>
      </c>
      <c r="D1141" s="54">
        <f t="shared" si="81"/>
        <v>45190</v>
      </c>
      <c r="E1141" s="253"/>
      <c r="F1141" s="258">
        <v>2861</v>
      </c>
      <c r="G1141" s="299" t="s">
        <v>5852</v>
      </c>
      <c r="H1141" s="266" t="s">
        <v>57</v>
      </c>
      <c r="I1141" s="242" t="s">
        <v>3019</v>
      </c>
      <c r="J1141" s="201" t="s">
        <v>290</v>
      </c>
      <c r="K1141" s="67" t="s">
        <v>210</v>
      </c>
      <c r="L1141" s="401" t="s">
        <v>5853</v>
      </c>
      <c r="M1141" s="281"/>
      <c r="N1141" s="239" t="s">
        <v>124</v>
      </c>
      <c r="O1141" s="243" t="s">
        <v>5849</v>
      </c>
      <c r="P1141" s="55" t="s">
        <v>88</v>
      </c>
      <c r="Q1141" s="243" t="s">
        <v>5850</v>
      </c>
      <c r="R1141" s="90" t="s">
        <v>5851</v>
      </c>
      <c r="S1141" s="274">
        <v>45177</v>
      </c>
      <c r="T1141" s="56">
        <v>45190</v>
      </c>
      <c r="U1141" s="175" t="s">
        <v>66</v>
      </c>
      <c r="V1141" s="197" t="s">
        <v>218</v>
      </c>
      <c r="W1141" s="181"/>
      <c r="X1141" s="147" t="s">
        <v>143</v>
      </c>
      <c r="Y1141" s="258"/>
      <c r="Z1141" s="258"/>
      <c r="AA1141" s="289" t="s">
        <v>5875</v>
      </c>
      <c r="AB1141" s="6">
        <v>45177</v>
      </c>
      <c r="AC1141" s="6">
        <v>45190</v>
      </c>
      <c r="AD1141" s="6" t="s">
        <v>70</v>
      </c>
      <c r="AE1141" s="256"/>
      <c r="AF1141" s="249"/>
      <c r="AG1141" s="249"/>
      <c r="AH1141" s="249"/>
      <c r="AI1141" s="249"/>
      <c r="AJ1141" s="248"/>
      <c r="AK1141" s="257"/>
      <c r="AL1141" s="255"/>
      <c r="AM1141" s="249"/>
      <c r="AN1141" s="249"/>
      <c r="AO1141" s="249"/>
      <c r="AP1141" s="249"/>
      <c r="AQ1141" s="250"/>
      <c r="AR1141" s="247"/>
      <c r="AS1141" s="247"/>
      <c r="AT1141" s="247"/>
      <c r="AU1141" s="247"/>
      <c r="AV1141" s="247"/>
      <c r="AW1141" s="247"/>
      <c r="AX1141" s="247"/>
      <c r="AY1141" s="247"/>
      <c r="AZ1141" s="251"/>
      <c r="BA1141" s="246"/>
      <c r="BB1141" s="247"/>
      <c r="BC1141" s="245"/>
    </row>
    <row r="1142" spans="1:55" ht="115.2" hidden="1">
      <c r="A1142" s="52" t="str">
        <f t="shared" ca="1" si="77"/>
        <v>Ok</v>
      </c>
      <c r="B1142" s="53" t="str">
        <f t="shared" si="78"/>
        <v>Ok</v>
      </c>
      <c r="C1142" s="53" t="str">
        <f t="shared" ca="1" si="79"/>
        <v>Ok</v>
      </c>
      <c r="D1142" s="54">
        <f t="shared" si="81"/>
        <v>45190</v>
      </c>
      <c r="E1142" s="253"/>
      <c r="F1142" s="258">
        <v>2862</v>
      </c>
      <c r="G1142" s="299" t="s">
        <v>5854</v>
      </c>
      <c r="H1142" s="266" t="s">
        <v>57</v>
      </c>
      <c r="I1142" s="242" t="s">
        <v>58</v>
      </c>
      <c r="J1142" s="242" t="s">
        <v>59</v>
      </c>
      <c r="K1142" s="67" t="s">
        <v>60</v>
      </c>
      <c r="L1142" s="401" t="s">
        <v>5855</v>
      </c>
      <c r="M1142" s="281"/>
      <c r="N1142" s="239" t="s">
        <v>124</v>
      </c>
      <c r="O1142" s="243" t="s">
        <v>5849</v>
      </c>
      <c r="P1142" s="55" t="s">
        <v>88</v>
      </c>
      <c r="Q1142" s="243" t="s">
        <v>5850</v>
      </c>
      <c r="R1142" s="90" t="s">
        <v>5851</v>
      </c>
      <c r="S1142" s="274">
        <v>45177</v>
      </c>
      <c r="T1142" s="56">
        <v>45190</v>
      </c>
      <c r="U1142" s="174" t="s">
        <v>66</v>
      </c>
      <c r="V1142" s="197" t="s">
        <v>218</v>
      </c>
      <c r="W1142" s="181"/>
      <c r="X1142" s="147" t="s">
        <v>143</v>
      </c>
      <c r="Y1142" s="258"/>
      <c r="Z1142" s="258"/>
      <c r="AA1142" s="289" t="s">
        <v>5880</v>
      </c>
      <c r="AB1142" s="6">
        <v>45177</v>
      </c>
      <c r="AC1142" s="6">
        <v>45190</v>
      </c>
      <c r="AD1142" s="6" t="s">
        <v>70</v>
      </c>
      <c r="AE1142" s="256"/>
      <c r="AF1142" s="249"/>
      <c r="AG1142" s="249"/>
      <c r="AH1142" s="249"/>
      <c r="AI1142" s="249"/>
      <c r="AJ1142" s="248"/>
      <c r="AK1142" s="257"/>
      <c r="AL1142" s="255"/>
      <c r="AM1142" s="249"/>
      <c r="AN1142" s="249"/>
      <c r="AO1142" s="249"/>
      <c r="AP1142" s="249"/>
      <c r="AQ1142" s="250"/>
      <c r="AR1142" s="247"/>
      <c r="AS1142" s="247"/>
      <c r="AT1142" s="247"/>
      <c r="AU1142" s="247"/>
      <c r="AV1142" s="247"/>
      <c r="AW1142" s="247"/>
      <c r="AX1142" s="247"/>
      <c r="AY1142" s="247"/>
      <c r="AZ1142" s="251"/>
      <c r="BA1142" s="246"/>
      <c r="BB1142" s="247"/>
      <c r="BC1142" s="245"/>
    </row>
    <row r="1143" spans="1:55" ht="72" hidden="1">
      <c r="A1143" s="52" t="str">
        <f t="shared" ca="1" si="77"/>
        <v>Ok</v>
      </c>
      <c r="B1143" s="53" t="str">
        <f t="shared" si="78"/>
        <v>Ok</v>
      </c>
      <c r="C1143" s="53" t="str">
        <f t="shared" ca="1" si="79"/>
        <v>Ok</v>
      </c>
      <c r="D1143" s="54">
        <f t="shared" si="81"/>
        <v>45190</v>
      </c>
      <c r="E1143" s="253"/>
      <c r="F1143" s="258">
        <v>2863</v>
      </c>
      <c r="G1143" s="299" t="s">
        <v>5856</v>
      </c>
      <c r="H1143" s="266" t="s">
        <v>57</v>
      </c>
      <c r="I1143" s="242" t="s">
        <v>4347</v>
      </c>
      <c r="J1143" s="242" t="s">
        <v>73</v>
      </c>
      <c r="K1143" s="67" t="s">
        <v>210</v>
      </c>
      <c r="L1143" s="401" t="s">
        <v>5857</v>
      </c>
      <c r="M1143" s="281"/>
      <c r="N1143" s="239" t="s">
        <v>124</v>
      </c>
      <c r="O1143" s="243" t="s">
        <v>5858</v>
      </c>
      <c r="P1143" s="55" t="s">
        <v>165</v>
      </c>
      <c r="Q1143" s="243" t="s">
        <v>5863</v>
      </c>
      <c r="R1143" s="90" t="s">
        <v>5862</v>
      </c>
      <c r="S1143" s="274">
        <v>45177</v>
      </c>
      <c r="T1143" s="56">
        <v>45190</v>
      </c>
      <c r="U1143" s="175" t="s">
        <v>66</v>
      </c>
      <c r="V1143" s="197" t="s">
        <v>218</v>
      </c>
      <c r="W1143" s="181"/>
      <c r="X1143" s="147" t="s">
        <v>143</v>
      </c>
      <c r="Y1143" s="258"/>
      <c r="Z1143" s="258"/>
      <c r="AA1143" s="289" t="s">
        <v>5876</v>
      </c>
      <c r="AB1143" s="6">
        <v>45177</v>
      </c>
      <c r="AC1143" s="6">
        <v>45190</v>
      </c>
      <c r="AD1143" s="6" t="s">
        <v>70</v>
      </c>
      <c r="AE1143" s="256"/>
      <c r="AF1143" s="249"/>
      <c r="AG1143" s="249"/>
      <c r="AH1143" s="249"/>
      <c r="AI1143" s="249"/>
      <c r="AJ1143" s="248"/>
      <c r="AK1143" s="257"/>
      <c r="AL1143" s="255"/>
      <c r="AM1143" s="249"/>
      <c r="AN1143" s="249"/>
      <c r="AO1143" s="249"/>
      <c r="AP1143" s="249"/>
      <c r="AQ1143" s="250"/>
      <c r="AR1143" s="247"/>
      <c r="AS1143" s="247"/>
      <c r="AT1143" s="247"/>
      <c r="AU1143" s="247"/>
      <c r="AV1143" s="247"/>
      <c r="AW1143" s="247"/>
      <c r="AX1143" s="247"/>
      <c r="AY1143" s="247"/>
      <c r="AZ1143" s="251"/>
      <c r="BA1143" s="246"/>
      <c r="BB1143" s="247"/>
      <c r="BC1143" s="245"/>
    </row>
    <row r="1144" spans="1:55" ht="86.4" hidden="1">
      <c r="A1144" s="52" t="str">
        <f t="shared" ca="1" si="77"/>
        <v>Ok</v>
      </c>
      <c r="B1144" s="53" t="str">
        <f t="shared" si="78"/>
        <v>Ok</v>
      </c>
      <c r="C1144" s="53" t="str">
        <f t="shared" ca="1" si="79"/>
        <v>Ok</v>
      </c>
      <c r="D1144" s="54">
        <f t="shared" si="81"/>
        <v>45190</v>
      </c>
      <c r="E1144" s="253"/>
      <c r="F1144" s="258">
        <v>2865</v>
      </c>
      <c r="G1144" s="299" t="s">
        <v>5859</v>
      </c>
      <c r="H1144" s="266" t="s">
        <v>57</v>
      </c>
      <c r="I1144" s="242" t="s">
        <v>505</v>
      </c>
      <c r="J1144" s="242" t="s">
        <v>506</v>
      </c>
      <c r="K1144" s="67" t="s">
        <v>210</v>
      </c>
      <c r="L1144" s="401" t="s">
        <v>5864</v>
      </c>
      <c r="M1144" s="281"/>
      <c r="N1144" s="239" t="s">
        <v>124</v>
      </c>
      <c r="O1144" s="243" t="s">
        <v>5858</v>
      </c>
      <c r="P1144" s="55" t="s">
        <v>165</v>
      </c>
      <c r="Q1144" s="243" t="s">
        <v>5863</v>
      </c>
      <c r="R1144" s="90" t="s">
        <v>5862</v>
      </c>
      <c r="S1144" s="274">
        <v>45177</v>
      </c>
      <c r="T1144" s="56">
        <v>45190</v>
      </c>
      <c r="U1144" s="175" t="s">
        <v>66</v>
      </c>
      <c r="V1144" s="197" t="s">
        <v>218</v>
      </c>
      <c r="W1144" s="181"/>
      <c r="X1144" s="147" t="s">
        <v>143</v>
      </c>
      <c r="Y1144" s="258"/>
      <c r="Z1144" s="258"/>
      <c r="AA1144" s="289" t="s">
        <v>5877</v>
      </c>
      <c r="AB1144" s="6">
        <v>45177</v>
      </c>
      <c r="AC1144" s="6">
        <v>45190</v>
      </c>
      <c r="AD1144" s="6" t="s">
        <v>70</v>
      </c>
      <c r="AE1144" s="256"/>
      <c r="AF1144" s="249"/>
      <c r="AG1144" s="249"/>
      <c r="AH1144" s="249"/>
      <c r="AI1144" s="249"/>
      <c r="AJ1144" s="248"/>
      <c r="AK1144" s="257"/>
      <c r="AL1144" s="255"/>
      <c r="AM1144" s="249"/>
      <c r="AN1144" s="249"/>
      <c r="AO1144" s="249"/>
      <c r="AP1144" s="249"/>
      <c r="AQ1144" s="250"/>
      <c r="AR1144" s="247"/>
      <c r="AS1144" s="247"/>
      <c r="AT1144" s="247"/>
      <c r="AU1144" s="247"/>
      <c r="AV1144" s="247"/>
      <c r="AW1144" s="247"/>
      <c r="AX1144" s="247"/>
      <c r="AY1144" s="247"/>
      <c r="AZ1144" s="251"/>
      <c r="BA1144" s="246"/>
      <c r="BB1144" s="247"/>
      <c r="BC1144" s="245"/>
    </row>
    <row r="1145" spans="1:55" ht="100.8" hidden="1">
      <c r="A1145" s="52" t="str">
        <f t="shared" ca="1" si="77"/>
        <v>Ok</v>
      </c>
      <c r="B1145" s="53" t="str">
        <f t="shared" si="78"/>
        <v>Ok</v>
      </c>
      <c r="C1145" s="53" t="str">
        <f t="shared" ca="1" si="79"/>
        <v>Ok</v>
      </c>
      <c r="D1145" s="54">
        <f t="shared" si="81"/>
        <v>45208</v>
      </c>
      <c r="E1145" s="253"/>
      <c r="F1145" s="258">
        <v>2866</v>
      </c>
      <c r="G1145" s="299" t="s">
        <v>5860</v>
      </c>
      <c r="H1145" s="266" t="s">
        <v>57</v>
      </c>
      <c r="I1145" s="242" t="s">
        <v>58</v>
      </c>
      <c r="J1145" s="242" t="s">
        <v>59</v>
      </c>
      <c r="K1145" s="67" t="s">
        <v>210</v>
      </c>
      <c r="L1145" s="401" t="s">
        <v>5865</v>
      </c>
      <c r="M1145" s="281"/>
      <c r="N1145" s="239" t="s">
        <v>124</v>
      </c>
      <c r="O1145" s="243" t="s">
        <v>5858</v>
      </c>
      <c r="P1145" s="55" t="s">
        <v>165</v>
      </c>
      <c r="Q1145" s="243" t="s">
        <v>5863</v>
      </c>
      <c r="R1145" s="90" t="s">
        <v>5862</v>
      </c>
      <c r="S1145" s="274">
        <v>45177</v>
      </c>
      <c r="T1145" s="56">
        <v>45208</v>
      </c>
      <c r="U1145" s="78" t="s">
        <v>66</v>
      </c>
      <c r="V1145" s="197" t="s">
        <v>218</v>
      </c>
      <c r="W1145" s="181"/>
      <c r="X1145" s="147" t="s">
        <v>1056</v>
      </c>
      <c r="Y1145" s="258"/>
      <c r="Z1145" s="258"/>
      <c r="AA1145" s="289" t="s">
        <v>5913</v>
      </c>
      <c r="AB1145" s="6">
        <v>45177</v>
      </c>
      <c r="AC1145" s="6">
        <v>45208</v>
      </c>
      <c r="AD1145" s="67" t="s">
        <v>70</v>
      </c>
      <c r="AE1145" s="256"/>
      <c r="AF1145" s="249"/>
      <c r="AG1145" s="249"/>
      <c r="AH1145" s="249"/>
      <c r="AI1145" s="249"/>
      <c r="AJ1145" s="248"/>
      <c r="AK1145" s="257"/>
      <c r="AL1145" s="255"/>
      <c r="AM1145" s="249"/>
      <c r="AN1145" s="249"/>
      <c r="AO1145" s="249"/>
      <c r="AP1145" s="249"/>
      <c r="AQ1145" s="250"/>
      <c r="AR1145" s="247"/>
      <c r="AS1145" s="247"/>
      <c r="AT1145" s="247"/>
      <c r="AU1145" s="247"/>
      <c r="AV1145" s="247"/>
      <c r="AW1145" s="247"/>
      <c r="AX1145" s="247"/>
      <c r="AY1145" s="247"/>
      <c r="AZ1145" s="251"/>
      <c r="BA1145" s="246"/>
      <c r="BB1145" s="247"/>
      <c r="BC1145" s="245"/>
    </row>
    <row r="1146" spans="1:55" ht="72" hidden="1">
      <c r="A1146" s="52" t="str">
        <f t="shared" ca="1" si="77"/>
        <v>Ok</v>
      </c>
      <c r="B1146" s="53" t="str">
        <f t="shared" si="78"/>
        <v>Ok</v>
      </c>
      <c r="C1146" s="53" t="str">
        <f t="shared" ca="1" si="79"/>
        <v>Ok</v>
      </c>
      <c r="D1146" s="54">
        <f t="shared" si="81"/>
        <v>45190</v>
      </c>
      <c r="E1146" s="253"/>
      <c r="F1146" s="258">
        <v>2867</v>
      </c>
      <c r="G1146" s="299" t="s">
        <v>5861</v>
      </c>
      <c r="H1146" s="266" t="s">
        <v>57</v>
      </c>
      <c r="I1146" s="242" t="s">
        <v>334</v>
      </c>
      <c r="J1146" s="242" t="s">
        <v>260</v>
      </c>
      <c r="K1146" s="67" t="s">
        <v>105</v>
      </c>
      <c r="L1146" s="401" t="s">
        <v>5866</v>
      </c>
      <c r="M1146" s="281"/>
      <c r="N1146" s="239" t="s">
        <v>124</v>
      </c>
      <c r="O1146" s="243" t="s">
        <v>5858</v>
      </c>
      <c r="P1146" s="55" t="s">
        <v>165</v>
      </c>
      <c r="Q1146" s="243" t="s">
        <v>5863</v>
      </c>
      <c r="R1146" s="90" t="s">
        <v>5862</v>
      </c>
      <c r="S1146" s="274">
        <v>45177</v>
      </c>
      <c r="T1146" s="56">
        <v>45190</v>
      </c>
      <c r="U1146" s="175" t="s">
        <v>66</v>
      </c>
      <c r="V1146" s="197" t="s">
        <v>218</v>
      </c>
      <c r="W1146" s="181"/>
      <c r="X1146" s="147" t="s">
        <v>143</v>
      </c>
      <c r="Y1146" s="258"/>
      <c r="Z1146" s="258"/>
      <c r="AA1146" s="289" t="s">
        <v>5878</v>
      </c>
      <c r="AB1146" s="6">
        <v>45177</v>
      </c>
      <c r="AC1146" s="6">
        <v>45190</v>
      </c>
      <c r="AD1146" s="6" t="s">
        <v>70</v>
      </c>
      <c r="AE1146" s="256"/>
      <c r="AF1146" s="249"/>
      <c r="AG1146" s="249"/>
      <c r="AH1146" s="249"/>
      <c r="AI1146" s="249"/>
      <c r="AJ1146" s="248"/>
      <c r="AK1146" s="257"/>
      <c r="AL1146" s="255"/>
      <c r="AM1146" s="249"/>
      <c r="AN1146" s="249"/>
      <c r="AO1146" s="249"/>
      <c r="AP1146" s="249"/>
      <c r="AQ1146" s="250"/>
      <c r="AR1146" s="247"/>
      <c r="AS1146" s="247"/>
      <c r="AT1146" s="247"/>
      <c r="AU1146" s="247"/>
      <c r="AV1146" s="247"/>
      <c r="AW1146" s="247"/>
      <c r="AX1146" s="247"/>
      <c r="AY1146" s="247"/>
      <c r="AZ1146" s="251"/>
      <c r="BA1146" s="246"/>
      <c r="BB1146" s="247"/>
      <c r="BC1146" s="245"/>
    </row>
    <row r="1147" spans="1:55" ht="172.8" hidden="1">
      <c r="A1147" s="52" t="str">
        <f t="shared" ca="1" si="77"/>
        <v>Ok</v>
      </c>
      <c r="B1147" s="53" t="str">
        <f t="shared" si="78"/>
        <v>Ok</v>
      </c>
      <c r="C1147" s="53" t="str">
        <f t="shared" ca="1" si="79"/>
        <v>Ok</v>
      </c>
      <c r="D1147" s="54">
        <f t="shared" si="81"/>
        <v>45245</v>
      </c>
      <c r="E1147" s="253"/>
      <c r="F1147" s="258">
        <v>2873</v>
      </c>
      <c r="G1147" s="299" t="s">
        <v>5881</v>
      </c>
      <c r="H1147" s="266" t="s">
        <v>57</v>
      </c>
      <c r="I1147" s="242" t="s">
        <v>58</v>
      </c>
      <c r="J1147" s="242" t="s">
        <v>59</v>
      </c>
      <c r="K1147" s="67" t="s">
        <v>74</v>
      </c>
      <c r="L1147" s="402" t="s">
        <v>5907</v>
      </c>
      <c r="M1147" s="281"/>
      <c r="N1147" s="239" t="s">
        <v>124</v>
      </c>
      <c r="O1147" s="243" t="s">
        <v>6089</v>
      </c>
      <c r="P1147" s="55" t="s">
        <v>88</v>
      </c>
      <c r="Q1147" s="243" t="s">
        <v>5898</v>
      </c>
      <c r="R1147" s="90" t="s">
        <v>5897</v>
      </c>
      <c r="S1147" s="274">
        <v>45182</v>
      </c>
      <c r="T1147" s="56">
        <v>45224</v>
      </c>
      <c r="U1147" s="174" t="s">
        <v>66</v>
      </c>
      <c r="V1147" s="197" t="s">
        <v>218</v>
      </c>
      <c r="W1147" s="181"/>
      <c r="X1147" s="147" t="s">
        <v>168</v>
      </c>
      <c r="Y1147" s="258"/>
      <c r="Z1147" s="258"/>
      <c r="AA1147" s="306" t="s">
        <v>7034</v>
      </c>
      <c r="AB1147" s="6">
        <v>45182</v>
      </c>
      <c r="AC1147" s="6">
        <v>45245</v>
      </c>
      <c r="AD1147" s="6" t="s">
        <v>70</v>
      </c>
      <c r="AE1147" s="256"/>
      <c r="AF1147" s="249"/>
      <c r="AG1147" s="249"/>
      <c r="AH1147" s="249"/>
      <c r="AI1147" s="249"/>
      <c r="AJ1147" s="248"/>
      <c r="AK1147" s="257"/>
      <c r="AL1147" s="255"/>
      <c r="AM1147" s="249"/>
      <c r="AN1147" s="249"/>
      <c r="AO1147" s="249"/>
      <c r="AP1147" s="249"/>
      <c r="AQ1147" s="250"/>
      <c r="AR1147" s="247"/>
      <c r="AS1147" s="247"/>
      <c r="AT1147" s="247"/>
      <c r="AU1147" s="247"/>
      <c r="AV1147" s="247"/>
      <c r="AW1147" s="247"/>
      <c r="AX1147" s="247"/>
      <c r="AY1147" s="247"/>
      <c r="AZ1147" s="251"/>
      <c r="BA1147" s="246"/>
      <c r="BB1147" s="247"/>
      <c r="BC1147" s="245"/>
    </row>
    <row r="1148" spans="1:55" ht="289.2" hidden="1" customHeight="1">
      <c r="A1148" s="52" t="str">
        <f t="shared" ca="1" si="77"/>
        <v>Ok</v>
      </c>
      <c r="B1148" s="53" t="str">
        <f t="shared" si="78"/>
        <v>Ok</v>
      </c>
      <c r="C1148" s="53" t="str">
        <f t="shared" ca="1" si="79"/>
        <v>Ok</v>
      </c>
      <c r="D1148" s="54">
        <f t="shared" si="81"/>
        <v>45707</v>
      </c>
      <c r="E1148" s="253"/>
      <c r="F1148" s="258">
        <v>2874</v>
      </c>
      <c r="G1148" s="299" t="s">
        <v>5882</v>
      </c>
      <c r="H1148" s="266" t="s">
        <v>57</v>
      </c>
      <c r="I1148" s="242" t="s">
        <v>83</v>
      </c>
      <c r="J1148" s="242" t="s">
        <v>84</v>
      </c>
      <c r="K1148" s="67" t="s">
        <v>210</v>
      </c>
      <c r="L1148" s="282" t="s">
        <v>7590</v>
      </c>
      <c r="M1148" s="281"/>
      <c r="N1148" s="239" t="s">
        <v>124</v>
      </c>
      <c r="O1148" s="243" t="s">
        <v>6089</v>
      </c>
      <c r="P1148" s="55" t="s">
        <v>88</v>
      </c>
      <c r="Q1148" s="243" t="s">
        <v>7558</v>
      </c>
      <c r="R1148" s="90" t="s">
        <v>7557</v>
      </c>
      <c r="S1148" s="274">
        <v>45182</v>
      </c>
      <c r="T1148" s="56">
        <v>45707</v>
      </c>
      <c r="U1148" s="175" t="s">
        <v>66</v>
      </c>
      <c r="V1148" s="197" t="s">
        <v>218</v>
      </c>
      <c r="W1148" s="181"/>
      <c r="X1148" s="147" t="s">
        <v>365</v>
      </c>
      <c r="Y1148" s="258"/>
      <c r="Z1148" s="258"/>
      <c r="AA1148" s="306" t="s">
        <v>8635</v>
      </c>
      <c r="AB1148" s="6">
        <v>45182</v>
      </c>
      <c r="AC1148" s="67">
        <v>45707</v>
      </c>
      <c r="AD1148" s="283" t="s">
        <v>70</v>
      </c>
      <c r="AE1148" s="256"/>
      <c r="AF1148" s="249"/>
      <c r="AG1148" s="249"/>
      <c r="AH1148" s="249"/>
      <c r="AI1148" s="249"/>
      <c r="AJ1148" s="248"/>
      <c r="AK1148" s="257"/>
      <c r="AL1148" s="255"/>
      <c r="AM1148" s="249"/>
      <c r="AN1148" s="249"/>
      <c r="AO1148" s="249"/>
      <c r="AP1148" s="249"/>
      <c r="AQ1148" s="250"/>
      <c r="AR1148" s="247"/>
      <c r="AS1148" s="247"/>
      <c r="AT1148" s="247"/>
      <c r="AU1148" s="247"/>
      <c r="AV1148" s="247"/>
      <c r="AW1148" s="247"/>
      <c r="AX1148" s="247"/>
      <c r="AY1148" s="247"/>
      <c r="AZ1148" s="251"/>
      <c r="BA1148" s="246"/>
      <c r="BB1148" s="247"/>
      <c r="BC1148" s="245"/>
    </row>
    <row r="1149" spans="1:55" ht="57.6" hidden="1">
      <c r="A1149" s="52" t="str">
        <f t="shared" ca="1" si="77"/>
        <v>Ok</v>
      </c>
      <c r="B1149" s="53" t="str">
        <f t="shared" si="78"/>
        <v>Ok</v>
      </c>
      <c r="C1149" s="53" t="str">
        <f t="shared" ca="1" si="79"/>
        <v>Ok</v>
      </c>
      <c r="D1149" s="54">
        <f t="shared" si="81"/>
        <v>45208</v>
      </c>
      <c r="E1149" s="253"/>
      <c r="F1149" s="258">
        <v>2875</v>
      </c>
      <c r="G1149" s="299" t="s">
        <v>5883</v>
      </c>
      <c r="H1149" s="266" t="s">
        <v>57</v>
      </c>
      <c r="I1149" s="242" t="s">
        <v>2663</v>
      </c>
      <c r="J1149" s="242" t="s">
        <v>584</v>
      </c>
      <c r="K1149" s="67" t="s">
        <v>210</v>
      </c>
      <c r="L1149" s="402" t="s">
        <v>5900</v>
      </c>
      <c r="M1149" s="281"/>
      <c r="N1149" s="239" t="s">
        <v>124</v>
      </c>
      <c r="O1149" s="243" t="s">
        <v>5892</v>
      </c>
      <c r="P1149" s="55" t="s">
        <v>88</v>
      </c>
      <c r="Q1149" s="243" t="s">
        <v>5898</v>
      </c>
      <c r="R1149" s="90" t="s">
        <v>5897</v>
      </c>
      <c r="S1149" s="274">
        <v>45182</v>
      </c>
      <c r="T1149" s="56">
        <v>45208</v>
      </c>
      <c r="U1149" s="78" t="s">
        <v>66</v>
      </c>
      <c r="V1149" s="197" t="s">
        <v>218</v>
      </c>
      <c r="W1149" s="181"/>
      <c r="X1149" s="147" t="s">
        <v>1056</v>
      </c>
      <c r="Y1149" s="258"/>
      <c r="Z1149" s="258"/>
      <c r="AA1149" s="289" t="s">
        <v>5931</v>
      </c>
      <c r="AB1149" s="6">
        <v>45182</v>
      </c>
      <c r="AC1149" s="6">
        <v>45208</v>
      </c>
      <c r="AD1149" s="67" t="s">
        <v>70</v>
      </c>
      <c r="AE1149" s="256"/>
      <c r="AF1149" s="249"/>
      <c r="AG1149" s="249"/>
      <c r="AH1149" s="249"/>
      <c r="AI1149" s="249"/>
      <c r="AJ1149" s="248"/>
      <c r="AK1149" s="257"/>
      <c r="AL1149" s="255"/>
      <c r="AM1149" s="249"/>
      <c r="AN1149" s="249"/>
      <c r="AO1149" s="249"/>
      <c r="AP1149" s="249"/>
      <c r="AQ1149" s="250"/>
      <c r="AR1149" s="247"/>
      <c r="AS1149" s="247"/>
      <c r="AT1149" s="247"/>
      <c r="AU1149" s="247"/>
      <c r="AV1149" s="247"/>
      <c r="AW1149" s="247"/>
      <c r="AX1149" s="247"/>
      <c r="AY1149" s="247"/>
      <c r="AZ1149" s="251"/>
      <c r="BA1149" s="246"/>
      <c r="BB1149" s="247"/>
      <c r="BC1149" s="245"/>
    </row>
    <row r="1150" spans="1:55" ht="144" hidden="1">
      <c r="A1150" s="52" t="str">
        <f t="shared" ca="1" si="77"/>
        <v>Ok</v>
      </c>
      <c r="B1150" s="53" t="str">
        <f t="shared" si="78"/>
        <v>Ok</v>
      </c>
      <c r="C1150" s="53" t="str">
        <f t="shared" ca="1" si="79"/>
        <v>Ok</v>
      </c>
      <c r="D1150" s="54">
        <f t="shared" si="81"/>
        <v>45208</v>
      </c>
      <c r="E1150" s="253"/>
      <c r="F1150" s="258">
        <v>2879</v>
      </c>
      <c r="G1150" s="299" t="s">
        <v>5884</v>
      </c>
      <c r="H1150" s="266" t="s">
        <v>57</v>
      </c>
      <c r="I1150" s="242" t="s">
        <v>182</v>
      </c>
      <c r="J1150" s="242" t="s">
        <v>183</v>
      </c>
      <c r="K1150" s="67" t="s">
        <v>105</v>
      </c>
      <c r="L1150" s="402" t="s">
        <v>5906</v>
      </c>
      <c r="M1150" s="281"/>
      <c r="N1150" s="239" t="s">
        <v>124</v>
      </c>
      <c r="O1150" s="243" t="s">
        <v>5893</v>
      </c>
      <c r="P1150" s="55" t="s">
        <v>245</v>
      </c>
      <c r="Q1150" s="243" t="s">
        <v>5893</v>
      </c>
      <c r="R1150" s="90" t="s">
        <v>5905</v>
      </c>
      <c r="S1150" s="274">
        <v>45184</v>
      </c>
      <c r="T1150" s="56">
        <v>45208</v>
      </c>
      <c r="U1150" s="78" t="s">
        <v>66</v>
      </c>
      <c r="V1150" s="197" t="s">
        <v>218</v>
      </c>
      <c r="W1150" s="181"/>
      <c r="X1150" s="147" t="s">
        <v>143</v>
      </c>
      <c r="Y1150" s="258"/>
      <c r="Z1150" s="258"/>
      <c r="AA1150" s="289" t="s">
        <v>5932</v>
      </c>
      <c r="AB1150" s="6">
        <v>45184</v>
      </c>
      <c r="AC1150" s="6">
        <v>45208</v>
      </c>
      <c r="AD1150" s="67" t="s">
        <v>70</v>
      </c>
      <c r="AE1150" s="256"/>
      <c r="AF1150" s="249"/>
      <c r="AG1150" s="249"/>
      <c r="AH1150" s="249"/>
      <c r="AI1150" s="249"/>
      <c r="AJ1150" s="248"/>
      <c r="AK1150" s="257"/>
      <c r="AL1150" s="255"/>
      <c r="AM1150" s="249"/>
      <c r="AN1150" s="249"/>
      <c r="AO1150" s="249"/>
      <c r="AP1150" s="249"/>
      <c r="AQ1150" s="250"/>
      <c r="AR1150" s="247"/>
      <c r="AS1150" s="247"/>
      <c r="AT1150" s="247"/>
      <c r="AU1150" s="247"/>
      <c r="AV1150" s="247"/>
      <c r="AW1150" s="247"/>
      <c r="AX1150" s="247"/>
      <c r="AY1150" s="247"/>
      <c r="AZ1150" s="251"/>
      <c r="BA1150" s="246"/>
      <c r="BB1150" s="247"/>
      <c r="BC1150" s="245"/>
    </row>
    <row r="1151" spans="1:55" ht="57.6" hidden="1">
      <c r="A1151" s="52" t="str">
        <f t="shared" ca="1" si="77"/>
        <v>Ok</v>
      </c>
      <c r="B1151" s="53" t="str">
        <f t="shared" si="78"/>
        <v>Ok</v>
      </c>
      <c r="C1151" s="53" t="str">
        <f t="shared" ca="1" si="79"/>
        <v>Ok</v>
      </c>
      <c r="D1151" s="54">
        <f t="shared" si="81"/>
        <v>45208</v>
      </c>
      <c r="E1151" s="253"/>
      <c r="F1151" s="258">
        <v>2882</v>
      </c>
      <c r="G1151" s="299" t="s">
        <v>5885</v>
      </c>
      <c r="H1151" s="266" t="s">
        <v>57</v>
      </c>
      <c r="I1151" s="242" t="s">
        <v>5890</v>
      </c>
      <c r="J1151" s="242" t="s">
        <v>122</v>
      </c>
      <c r="K1151" s="67" t="s">
        <v>105</v>
      </c>
      <c r="L1151" s="402" t="s">
        <v>5908</v>
      </c>
      <c r="M1151" s="281"/>
      <c r="N1151" s="239" t="s">
        <v>124</v>
      </c>
      <c r="O1151" s="243" t="s">
        <v>5894</v>
      </c>
      <c r="P1151" s="55" t="s">
        <v>88</v>
      </c>
      <c r="Q1151" s="243" t="s">
        <v>5894</v>
      </c>
      <c r="R1151" s="90" t="s">
        <v>5899</v>
      </c>
      <c r="S1151" s="274">
        <v>45188</v>
      </c>
      <c r="T1151" s="56">
        <v>45208</v>
      </c>
      <c r="U1151" s="78" t="s">
        <v>66</v>
      </c>
      <c r="V1151" s="197" t="s">
        <v>218</v>
      </c>
      <c r="W1151" s="181"/>
      <c r="X1151" s="147" t="s">
        <v>143</v>
      </c>
      <c r="Y1151" s="258"/>
      <c r="Z1151" s="258"/>
      <c r="AA1151" s="289" t="s">
        <v>5911</v>
      </c>
      <c r="AB1151" s="6">
        <v>45188</v>
      </c>
      <c r="AC1151" s="6">
        <v>45208</v>
      </c>
      <c r="AD1151" s="67" t="s">
        <v>70</v>
      </c>
      <c r="AE1151" s="256"/>
      <c r="AF1151" s="249"/>
      <c r="AG1151" s="249"/>
      <c r="AH1151" s="249"/>
      <c r="AI1151" s="249"/>
      <c r="AJ1151" s="248"/>
      <c r="AK1151" s="257"/>
      <c r="AL1151" s="255"/>
      <c r="AM1151" s="249"/>
      <c r="AN1151" s="249"/>
      <c r="AO1151" s="249"/>
      <c r="AP1151" s="249"/>
      <c r="AQ1151" s="250"/>
      <c r="AR1151" s="247"/>
      <c r="AS1151" s="247"/>
      <c r="AT1151" s="247"/>
      <c r="AU1151" s="247"/>
      <c r="AV1151" s="247"/>
      <c r="AW1151" s="247"/>
      <c r="AX1151" s="247"/>
      <c r="AY1151" s="247"/>
      <c r="AZ1151" s="251"/>
      <c r="BA1151" s="246"/>
      <c r="BB1151" s="247"/>
      <c r="BC1151" s="245"/>
    </row>
    <row r="1152" spans="1:55" ht="186.45" hidden="1" customHeight="1">
      <c r="A1152" s="52" t="str">
        <f t="shared" ca="1" si="77"/>
        <v>Ok</v>
      </c>
      <c r="B1152" s="53" t="str">
        <f t="shared" si="78"/>
        <v>Ok</v>
      </c>
      <c r="C1152" s="53" t="str">
        <f t="shared" ca="1" si="79"/>
        <v>Ok</v>
      </c>
      <c r="D1152" s="54">
        <f t="shared" si="81"/>
        <v>45460</v>
      </c>
      <c r="E1152" s="253"/>
      <c r="F1152" s="258">
        <v>2883</v>
      </c>
      <c r="G1152" s="241" t="s">
        <v>5886</v>
      </c>
      <c r="H1152" s="269" t="s">
        <v>57</v>
      </c>
      <c r="I1152" s="242" t="s">
        <v>452</v>
      </c>
      <c r="J1152" s="242" t="s">
        <v>308</v>
      </c>
      <c r="K1152" s="67" t="s">
        <v>162</v>
      </c>
      <c r="L1152" s="402" t="s">
        <v>6960</v>
      </c>
      <c r="M1152" s="281"/>
      <c r="N1152" s="410" t="s">
        <v>63</v>
      </c>
      <c r="O1152" s="243" t="s">
        <v>4763</v>
      </c>
      <c r="P1152" s="77" t="s">
        <v>88</v>
      </c>
      <c r="Q1152" s="243" t="s">
        <v>6283</v>
      </c>
      <c r="R1152" s="301" t="s">
        <v>6284</v>
      </c>
      <c r="S1152" s="274">
        <v>45188</v>
      </c>
      <c r="T1152" s="56">
        <v>45460</v>
      </c>
      <c r="U1152" s="175" t="s">
        <v>100</v>
      </c>
      <c r="V1152" s="197" t="s">
        <v>218</v>
      </c>
      <c r="W1152" s="181"/>
      <c r="X1152" s="147" t="s">
        <v>156</v>
      </c>
      <c r="Y1152" s="258"/>
      <c r="Z1152" s="258"/>
      <c r="AA1152" s="289" t="s">
        <v>7109</v>
      </c>
      <c r="AB1152" s="67">
        <v>45188</v>
      </c>
      <c r="AC1152" s="67">
        <v>45460</v>
      </c>
      <c r="AD1152" s="67" t="s">
        <v>70</v>
      </c>
      <c r="AE1152" s="256"/>
      <c r="AF1152" s="249"/>
      <c r="AG1152" s="249"/>
      <c r="AH1152" s="249"/>
      <c r="AI1152" s="249"/>
      <c r="AJ1152" s="248"/>
      <c r="AK1152" s="257"/>
      <c r="AL1152" s="255"/>
      <c r="AM1152" s="249"/>
      <c r="AN1152" s="249"/>
      <c r="AO1152" s="249"/>
      <c r="AP1152" s="249"/>
      <c r="AQ1152" s="250"/>
      <c r="AR1152" s="247"/>
      <c r="AS1152" s="247"/>
      <c r="AT1152" s="247"/>
      <c r="AU1152" s="247"/>
      <c r="AV1152" s="247"/>
      <c r="AW1152" s="247"/>
      <c r="AX1152" s="247"/>
      <c r="AY1152" s="247"/>
      <c r="AZ1152" s="251"/>
      <c r="BA1152" s="246"/>
      <c r="BB1152" s="247"/>
      <c r="BC1152" s="245"/>
    </row>
    <row r="1153" spans="1:55" ht="115.2" hidden="1">
      <c r="A1153" s="52" t="str">
        <f t="shared" ca="1" si="77"/>
        <v>Ok</v>
      </c>
      <c r="B1153" s="53" t="str">
        <f t="shared" si="78"/>
        <v>Ok</v>
      </c>
      <c r="C1153" s="53" t="str">
        <f t="shared" ca="1" si="79"/>
        <v>Ok</v>
      </c>
      <c r="D1153" s="54">
        <f t="shared" si="81"/>
        <v>45208</v>
      </c>
      <c r="E1153" s="253"/>
      <c r="F1153" s="258">
        <v>2889</v>
      </c>
      <c r="G1153" s="299" t="s">
        <v>5887</v>
      </c>
      <c r="H1153" s="266" t="s">
        <v>57</v>
      </c>
      <c r="I1153" s="242" t="s">
        <v>58</v>
      </c>
      <c r="J1153" s="242" t="s">
        <v>59</v>
      </c>
      <c r="K1153" s="67" t="s">
        <v>105</v>
      </c>
      <c r="L1153" s="402" t="s">
        <v>5909</v>
      </c>
      <c r="M1153" s="281"/>
      <c r="N1153" s="239" t="s">
        <v>124</v>
      </c>
      <c r="O1153" s="243" t="s">
        <v>5896</v>
      </c>
      <c r="P1153" s="55" t="s">
        <v>88</v>
      </c>
      <c r="Q1153" s="243" t="s">
        <v>5903</v>
      </c>
      <c r="R1153" s="90" t="s">
        <v>5902</v>
      </c>
      <c r="S1153" s="274">
        <v>45191</v>
      </c>
      <c r="T1153" s="56">
        <v>45208</v>
      </c>
      <c r="U1153" s="78" t="s">
        <v>66</v>
      </c>
      <c r="V1153" s="197" t="s">
        <v>218</v>
      </c>
      <c r="W1153" s="181"/>
      <c r="X1153" s="147" t="s">
        <v>143</v>
      </c>
      <c r="Y1153" s="258"/>
      <c r="Z1153" s="258"/>
      <c r="AA1153" s="289" t="s">
        <v>5933</v>
      </c>
      <c r="AB1153" s="6">
        <v>45191</v>
      </c>
      <c r="AC1153" s="6">
        <v>45208</v>
      </c>
      <c r="AD1153" s="67" t="s">
        <v>70</v>
      </c>
      <c r="AE1153" s="256"/>
      <c r="AF1153" s="249"/>
      <c r="AG1153" s="249"/>
      <c r="AH1153" s="249"/>
      <c r="AI1153" s="249"/>
      <c r="AJ1153" s="248"/>
      <c r="AK1153" s="257"/>
      <c r="AL1153" s="255"/>
      <c r="AM1153" s="249"/>
      <c r="AN1153" s="249"/>
      <c r="AO1153" s="249"/>
      <c r="AP1153" s="249"/>
      <c r="AQ1153" s="250"/>
      <c r="AR1153" s="247"/>
      <c r="AS1153" s="247"/>
      <c r="AT1153" s="247"/>
      <c r="AU1153" s="247"/>
      <c r="AV1153" s="247"/>
      <c r="AW1153" s="247"/>
      <c r="AX1153" s="247"/>
      <c r="AY1153" s="247"/>
      <c r="AZ1153" s="251"/>
      <c r="BA1153" s="246"/>
      <c r="BB1153" s="247"/>
      <c r="BC1153" s="245"/>
    </row>
    <row r="1154" spans="1:55" ht="172.8" hidden="1">
      <c r="A1154" s="52" t="str">
        <f t="shared" ca="1" si="77"/>
        <v>Ok</v>
      </c>
      <c r="B1154" s="53" t="str">
        <f t="shared" si="78"/>
        <v>Ok</v>
      </c>
      <c r="C1154" s="53" t="str">
        <f t="shared" ca="1" si="79"/>
        <v>Ok</v>
      </c>
      <c r="D1154" s="54">
        <f t="shared" si="81"/>
        <v>45236</v>
      </c>
      <c r="E1154" s="253"/>
      <c r="F1154" s="258">
        <v>2891</v>
      </c>
      <c r="G1154" s="299" t="s">
        <v>5888</v>
      </c>
      <c r="H1154" s="266" t="s">
        <v>57</v>
      </c>
      <c r="I1154" s="242" t="s">
        <v>5891</v>
      </c>
      <c r="J1154" s="242" t="s">
        <v>122</v>
      </c>
      <c r="K1154" s="67" t="s">
        <v>261</v>
      </c>
      <c r="L1154" s="402" t="s">
        <v>5910</v>
      </c>
      <c r="M1154" s="281"/>
      <c r="N1154" s="239" t="s">
        <v>124</v>
      </c>
      <c r="O1154" s="243" t="s">
        <v>5896</v>
      </c>
      <c r="P1154" s="55" t="s">
        <v>88</v>
      </c>
      <c r="Q1154" s="243" t="s">
        <v>5903</v>
      </c>
      <c r="R1154" s="90" t="s">
        <v>5902</v>
      </c>
      <c r="S1154" s="274">
        <v>45191</v>
      </c>
      <c r="T1154" s="56">
        <v>45236</v>
      </c>
      <c r="U1154" s="175" t="s">
        <v>66</v>
      </c>
      <c r="V1154" s="197" t="s">
        <v>218</v>
      </c>
      <c r="W1154" s="181"/>
      <c r="X1154" s="147" t="s">
        <v>1056</v>
      </c>
      <c r="Y1154" s="258"/>
      <c r="Z1154" s="258"/>
      <c r="AA1154" s="289" t="s">
        <v>6067</v>
      </c>
      <c r="AB1154" s="6">
        <v>45191</v>
      </c>
      <c r="AC1154" s="6">
        <v>45236</v>
      </c>
      <c r="AD1154" s="6" t="s">
        <v>70</v>
      </c>
      <c r="AE1154" s="256"/>
      <c r="AF1154" s="249"/>
      <c r="AG1154" s="249"/>
      <c r="AH1154" s="249"/>
      <c r="AI1154" s="249"/>
      <c r="AJ1154" s="248"/>
      <c r="AK1154" s="257"/>
      <c r="AL1154" s="255"/>
      <c r="AM1154" s="249"/>
      <c r="AN1154" s="249"/>
      <c r="AO1154" s="249"/>
      <c r="AP1154" s="249"/>
      <c r="AQ1154" s="250"/>
      <c r="AR1154" s="247"/>
      <c r="AS1154" s="247"/>
      <c r="AT1154" s="247"/>
      <c r="AU1154" s="247"/>
      <c r="AV1154" s="247"/>
      <c r="AW1154" s="247"/>
      <c r="AX1154" s="247"/>
      <c r="AY1154" s="247"/>
      <c r="AZ1154" s="251"/>
      <c r="BA1154" s="246"/>
      <c r="BB1154" s="247"/>
      <c r="BC1154" s="245"/>
    </row>
    <row r="1155" spans="1:55" ht="100.8" hidden="1">
      <c r="A1155" s="52" t="str">
        <f t="shared" ca="1" si="77"/>
        <v>Ok</v>
      </c>
      <c r="B1155" s="53" t="str">
        <f t="shared" si="78"/>
        <v>Ok</v>
      </c>
      <c r="C1155" s="53" t="str">
        <f t="shared" ca="1" si="79"/>
        <v>Ok</v>
      </c>
      <c r="D1155" s="54">
        <f t="shared" si="81"/>
        <v>45208</v>
      </c>
      <c r="E1155" s="253"/>
      <c r="F1155" s="258">
        <v>2893</v>
      </c>
      <c r="G1155" s="299" t="s">
        <v>5889</v>
      </c>
      <c r="H1155" s="266" t="s">
        <v>57</v>
      </c>
      <c r="I1155" s="242" t="s">
        <v>58</v>
      </c>
      <c r="J1155" s="242" t="s">
        <v>59</v>
      </c>
      <c r="K1155" s="67" t="s">
        <v>545</v>
      </c>
      <c r="L1155" s="402" t="s">
        <v>5904</v>
      </c>
      <c r="M1155" s="281"/>
      <c r="N1155" s="239" t="s">
        <v>124</v>
      </c>
      <c r="O1155" s="243" t="s">
        <v>5896</v>
      </c>
      <c r="P1155" s="55" t="s">
        <v>88</v>
      </c>
      <c r="Q1155" s="243" t="s">
        <v>5903</v>
      </c>
      <c r="R1155" s="90" t="s">
        <v>5902</v>
      </c>
      <c r="S1155" s="274">
        <v>45191</v>
      </c>
      <c r="T1155" s="56">
        <v>45208</v>
      </c>
      <c r="U1155" s="78" t="s">
        <v>66</v>
      </c>
      <c r="V1155" s="197" t="s">
        <v>218</v>
      </c>
      <c r="W1155" s="181"/>
      <c r="X1155" s="403" t="s">
        <v>143</v>
      </c>
      <c r="Y1155" s="404"/>
      <c r="Z1155" s="404"/>
      <c r="AA1155" s="297" t="s">
        <v>5935</v>
      </c>
      <c r="AB1155" s="6">
        <v>45191</v>
      </c>
      <c r="AC1155" s="6">
        <v>45208</v>
      </c>
      <c r="AD1155" s="67" t="s">
        <v>70</v>
      </c>
      <c r="AE1155" s="256"/>
      <c r="AF1155" s="249"/>
      <c r="AG1155" s="249"/>
      <c r="AH1155" s="249"/>
      <c r="AI1155" s="249"/>
      <c r="AJ1155" s="248"/>
      <c r="AK1155" s="257"/>
      <c r="AL1155" s="255"/>
      <c r="AM1155" s="249"/>
      <c r="AN1155" s="249"/>
      <c r="AO1155" s="249"/>
      <c r="AP1155" s="249"/>
      <c r="AQ1155" s="250"/>
      <c r="AR1155" s="247"/>
      <c r="AS1155" s="247"/>
      <c r="AT1155" s="247"/>
      <c r="AU1155" s="247"/>
      <c r="AV1155" s="247"/>
      <c r="AW1155" s="247"/>
      <c r="AX1155" s="247"/>
      <c r="AY1155" s="247"/>
      <c r="AZ1155" s="251"/>
      <c r="BA1155" s="246"/>
      <c r="BB1155" s="247"/>
      <c r="BC1155" s="245"/>
    </row>
    <row r="1156" spans="1:55" ht="144" hidden="1">
      <c r="A1156" s="52" t="str">
        <f t="shared" ca="1" si="77"/>
        <v>Ok</v>
      </c>
      <c r="B1156" s="53" t="str">
        <f t="shared" si="78"/>
        <v>Ok</v>
      </c>
      <c r="C1156" s="53" t="str">
        <f t="shared" ca="1" si="79"/>
        <v>Ok</v>
      </c>
      <c r="D1156" s="54">
        <f t="shared" si="81"/>
        <v>45208</v>
      </c>
      <c r="E1156" s="253"/>
      <c r="F1156" s="258">
        <v>2887</v>
      </c>
      <c r="G1156" s="299" t="s">
        <v>5914</v>
      </c>
      <c r="H1156" s="266" t="s">
        <v>57</v>
      </c>
      <c r="I1156" s="242" t="s">
        <v>58</v>
      </c>
      <c r="J1156" s="242" t="s">
        <v>59</v>
      </c>
      <c r="K1156" s="67" t="s">
        <v>105</v>
      </c>
      <c r="L1156" s="402" t="s">
        <v>5920</v>
      </c>
      <c r="M1156" s="281"/>
      <c r="N1156" s="239" t="s">
        <v>124</v>
      </c>
      <c r="O1156" s="243" t="s">
        <v>97</v>
      </c>
      <c r="P1156" s="55" t="s">
        <v>97</v>
      </c>
      <c r="Q1156" s="243" t="s">
        <v>5922</v>
      </c>
      <c r="R1156" s="90" t="s">
        <v>5921</v>
      </c>
      <c r="S1156" s="274">
        <v>45195</v>
      </c>
      <c r="T1156" s="56">
        <v>45208</v>
      </c>
      <c r="U1156" s="78" t="s">
        <v>66</v>
      </c>
      <c r="V1156" s="197" t="s">
        <v>218</v>
      </c>
      <c r="W1156" s="181"/>
      <c r="X1156" s="147" t="s">
        <v>143</v>
      </c>
      <c r="Y1156" s="258"/>
      <c r="Z1156" s="258"/>
      <c r="AA1156" s="289" t="s">
        <v>5934</v>
      </c>
      <c r="AB1156" s="6">
        <v>45195</v>
      </c>
      <c r="AC1156" s="6">
        <v>45208</v>
      </c>
      <c r="AD1156" s="67" t="s">
        <v>70</v>
      </c>
      <c r="AE1156" s="256"/>
      <c r="AF1156" s="249"/>
      <c r="AG1156" s="249"/>
      <c r="AH1156" s="249"/>
      <c r="AI1156" s="249"/>
      <c r="AJ1156" s="248"/>
      <c r="AK1156" s="257"/>
      <c r="AL1156" s="255"/>
      <c r="AM1156" s="249"/>
      <c r="AN1156" s="249"/>
      <c r="AO1156" s="249"/>
      <c r="AP1156" s="249"/>
      <c r="AQ1156" s="250"/>
      <c r="AR1156" s="247"/>
      <c r="AS1156" s="247"/>
      <c r="AT1156" s="247"/>
      <c r="AU1156" s="247"/>
      <c r="AV1156" s="247"/>
      <c r="AW1156" s="247"/>
      <c r="AX1156" s="247"/>
      <c r="AY1156" s="247"/>
      <c r="AZ1156" s="251"/>
      <c r="BA1156" s="246"/>
      <c r="BB1156" s="247"/>
      <c r="BC1156" s="245"/>
    </row>
    <row r="1157" spans="1:55" ht="216" hidden="1">
      <c r="A1157" s="52" t="str">
        <f t="shared" ca="1" si="77"/>
        <v>Ok</v>
      </c>
      <c r="B1157" s="53" t="str">
        <f t="shared" si="78"/>
        <v>Ok</v>
      </c>
      <c r="C1157" s="53" t="str">
        <f t="shared" ca="1" si="79"/>
        <v>Ok</v>
      </c>
      <c r="D1157" s="54">
        <f t="shared" si="81"/>
        <v>45229</v>
      </c>
      <c r="E1157" s="253"/>
      <c r="F1157" s="258">
        <v>2890</v>
      </c>
      <c r="G1157" s="299" t="s">
        <v>5915</v>
      </c>
      <c r="H1157" s="266" t="s">
        <v>57</v>
      </c>
      <c r="I1157" s="242" t="s">
        <v>334</v>
      </c>
      <c r="J1157" s="242" t="s">
        <v>260</v>
      </c>
      <c r="K1157" s="67" t="s">
        <v>210</v>
      </c>
      <c r="L1157" s="402" t="s">
        <v>6041</v>
      </c>
      <c r="M1157" s="281"/>
      <c r="N1157" s="239" t="s">
        <v>124</v>
      </c>
      <c r="O1157" s="243" t="s">
        <v>5896</v>
      </c>
      <c r="P1157" s="55" t="s">
        <v>245</v>
      </c>
      <c r="Q1157" s="243" t="s">
        <v>5923</v>
      </c>
      <c r="R1157" s="90" t="s">
        <v>5924</v>
      </c>
      <c r="S1157" s="274">
        <v>45191</v>
      </c>
      <c r="T1157" s="56">
        <v>45229</v>
      </c>
      <c r="U1157" s="58" t="s">
        <v>66</v>
      </c>
      <c r="V1157" s="197" t="s">
        <v>218</v>
      </c>
      <c r="W1157" s="181"/>
      <c r="X1157" s="147" t="s">
        <v>143</v>
      </c>
      <c r="Y1157" s="258" t="s">
        <v>80</v>
      </c>
      <c r="Z1157" s="258"/>
      <c r="AA1157" s="289" t="s">
        <v>6043</v>
      </c>
      <c r="AB1157" s="6">
        <v>45191</v>
      </c>
      <c r="AC1157" s="6">
        <v>45229</v>
      </c>
      <c r="AD1157" s="6" t="s">
        <v>70</v>
      </c>
      <c r="AE1157" s="256"/>
      <c r="AF1157" s="249"/>
      <c r="AG1157" s="249"/>
      <c r="AH1157" s="249"/>
      <c r="AI1157" s="249"/>
      <c r="AJ1157" s="248"/>
      <c r="AK1157" s="257"/>
      <c r="AL1157" s="255"/>
      <c r="AM1157" s="249"/>
      <c r="AN1157" s="249"/>
      <c r="AO1157" s="249"/>
      <c r="AP1157" s="249"/>
      <c r="AQ1157" s="250"/>
      <c r="AR1157" s="247"/>
      <c r="AS1157" s="247"/>
      <c r="AT1157" s="247"/>
      <c r="AU1157" s="247"/>
      <c r="AV1157" s="247"/>
      <c r="AW1157" s="247"/>
      <c r="AX1157" s="247"/>
      <c r="AY1157" s="247"/>
      <c r="AZ1157" s="251"/>
      <c r="BA1157" s="246"/>
      <c r="BB1157" s="247"/>
      <c r="BC1157" s="245"/>
    </row>
    <row r="1158" spans="1:55" ht="144" hidden="1">
      <c r="A1158" s="52" t="str">
        <f t="shared" ca="1" si="77"/>
        <v>Ok</v>
      </c>
      <c r="B1158" s="53" t="str">
        <f t="shared" si="78"/>
        <v>Ok</v>
      </c>
      <c r="C1158" s="53" t="str">
        <f t="shared" ca="1" si="79"/>
        <v>Ok</v>
      </c>
      <c r="D1158" s="54">
        <f t="shared" si="81"/>
        <v>45245</v>
      </c>
      <c r="E1158" s="253"/>
      <c r="F1158" s="258">
        <v>2893</v>
      </c>
      <c r="G1158" s="299" t="s">
        <v>5916</v>
      </c>
      <c r="H1158" s="266" t="s">
        <v>57</v>
      </c>
      <c r="I1158" s="242" t="s">
        <v>1428</v>
      </c>
      <c r="J1158" s="242" t="s">
        <v>122</v>
      </c>
      <c r="K1158" s="67" t="s">
        <v>74</v>
      </c>
      <c r="L1158" s="402" t="s">
        <v>5926</v>
      </c>
      <c r="M1158" s="281"/>
      <c r="N1158" s="239" t="s">
        <v>124</v>
      </c>
      <c r="O1158" s="243" t="s">
        <v>5919</v>
      </c>
      <c r="P1158" s="55" t="s">
        <v>245</v>
      </c>
      <c r="Q1158" s="243" t="s">
        <v>5919</v>
      </c>
      <c r="R1158" s="90" t="s">
        <v>5925</v>
      </c>
      <c r="S1158" s="274">
        <v>45197</v>
      </c>
      <c r="T1158" s="56">
        <v>45224</v>
      </c>
      <c r="U1158" s="174" t="s">
        <v>66</v>
      </c>
      <c r="V1158" s="197" t="s">
        <v>218</v>
      </c>
      <c r="W1158" s="181"/>
      <c r="X1158" s="147" t="s">
        <v>143</v>
      </c>
      <c r="Y1158" s="258" t="s">
        <v>80</v>
      </c>
      <c r="Z1158" s="258"/>
      <c r="AA1158" s="289" t="s">
        <v>6096</v>
      </c>
      <c r="AB1158" s="6">
        <v>45197</v>
      </c>
      <c r="AC1158" s="6">
        <v>45245</v>
      </c>
      <c r="AD1158" s="6" t="s">
        <v>70</v>
      </c>
      <c r="AE1158" s="256"/>
      <c r="AF1158" s="249"/>
      <c r="AG1158" s="249"/>
      <c r="AH1158" s="249"/>
      <c r="AI1158" s="249"/>
      <c r="AJ1158" s="248"/>
      <c r="AK1158" s="257"/>
      <c r="AL1158" s="255"/>
      <c r="AM1158" s="249"/>
      <c r="AN1158" s="249"/>
      <c r="AO1158" s="249"/>
      <c r="AP1158" s="249"/>
      <c r="AQ1158" s="250"/>
      <c r="AR1158" s="247"/>
      <c r="AS1158" s="247"/>
      <c r="AT1158" s="247"/>
      <c r="AU1158" s="247"/>
      <c r="AV1158" s="247"/>
      <c r="AW1158" s="247"/>
      <c r="AX1158" s="247"/>
      <c r="AY1158" s="247"/>
      <c r="AZ1158" s="251"/>
      <c r="BA1158" s="246"/>
      <c r="BB1158" s="247"/>
      <c r="BC1158" s="245"/>
    </row>
    <row r="1159" spans="1:55" ht="144" hidden="1">
      <c r="A1159" s="52" t="str">
        <f t="shared" ref="A1159:A1222" ca="1" si="82">IF(OR(S1159&lt;$B$1,S1159&gt;=TODAY()),"Fuori Range","Ok")</f>
        <v>Ok</v>
      </c>
      <c r="B1159" s="53" t="str">
        <f t="shared" ref="B1159:B1222" si="83">IF(AND(AB1159&lt;S1159,AB1159&lt;&gt;""),"Fuori Range",IF(AND(AB1159&gt;AC1159,AC1159&lt;&gt;""),"Sup ITM",IF(AND(AC1159&lt;&gt;"",AB1159=""),"Assente","Ok")))</f>
        <v>Ok</v>
      </c>
      <c r="C1159" s="53" t="str">
        <f t="shared" ref="C1159:C1222" ca="1" si="84">IF(AND(AC1159&lt;AB1159,AC1159&lt;&gt;""),"Inf Avvio",IF(AC1159&gt;TODAY(),"Errore","Ok"))</f>
        <v>Ok</v>
      </c>
      <c r="D1159" s="54">
        <f t="shared" si="81"/>
        <v>45222</v>
      </c>
      <c r="E1159" s="253"/>
      <c r="F1159" s="258">
        <v>2897</v>
      </c>
      <c r="G1159" s="299" t="s">
        <v>5917</v>
      </c>
      <c r="H1159" s="266" t="s">
        <v>57</v>
      </c>
      <c r="I1159" s="242" t="s">
        <v>5918</v>
      </c>
      <c r="J1159" s="242" t="s">
        <v>325</v>
      </c>
      <c r="K1159" s="67" t="s">
        <v>74</v>
      </c>
      <c r="L1159" s="402" t="s">
        <v>5929</v>
      </c>
      <c r="M1159" s="281"/>
      <c r="N1159" s="239" t="s">
        <v>124</v>
      </c>
      <c r="O1159" s="243" t="s">
        <v>103</v>
      </c>
      <c r="P1159" s="55" t="s">
        <v>65</v>
      </c>
      <c r="Q1159" s="243" t="s">
        <v>5927</v>
      </c>
      <c r="R1159" s="90" t="s">
        <v>5928</v>
      </c>
      <c r="S1159" s="274">
        <v>45201</v>
      </c>
      <c r="T1159" s="56">
        <v>45222</v>
      </c>
      <c r="U1159" s="174" t="s">
        <v>66</v>
      </c>
      <c r="V1159" s="197" t="s">
        <v>218</v>
      </c>
      <c r="W1159" s="181"/>
      <c r="X1159" s="147" t="s">
        <v>143</v>
      </c>
      <c r="Y1159" s="258"/>
      <c r="Z1159" s="258"/>
      <c r="AA1159" s="289" t="s">
        <v>6006</v>
      </c>
      <c r="AB1159" s="6">
        <v>45201</v>
      </c>
      <c r="AC1159" s="6">
        <v>45222</v>
      </c>
      <c r="AD1159" s="6" t="s">
        <v>70</v>
      </c>
      <c r="AE1159" s="256"/>
      <c r="AF1159" s="249"/>
      <c r="AG1159" s="249"/>
      <c r="AH1159" s="249"/>
      <c r="AI1159" s="249"/>
      <c r="AJ1159" s="248"/>
      <c r="AK1159" s="257"/>
      <c r="AL1159" s="255"/>
      <c r="AM1159" s="249"/>
      <c r="AN1159" s="249"/>
      <c r="AO1159" s="249"/>
      <c r="AP1159" s="249"/>
      <c r="AQ1159" s="250"/>
      <c r="AR1159" s="247"/>
      <c r="AS1159" s="247"/>
      <c r="AT1159" s="247"/>
      <c r="AU1159" s="247"/>
      <c r="AV1159" s="247"/>
      <c r="AW1159" s="247"/>
      <c r="AX1159" s="247"/>
      <c r="AY1159" s="247"/>
      <c r="AZ1159" s="251"/>
      <c r="BA1159" s="246"/>
      <c r="BB1159" s="247"/>
      <c r="BC1159" s="245"/>
    </row>
    <row r="1160" spans="1:55" ht="288" hidden="1">
      <c r="A1160" s="52" t="str">
        <f t="shared" ca="1" si="82"/>
        <v>Ok</v>
      </c>
      <c r="B1160" s="53" t="str">
        <f t="shared" si="83"/>
        <v>Ok</v>
      </c>
      <c r="C1160" s="53" t="str">
        <f t="shared" ca="1" si="84"/>
        <v>Ok</v>
      </c>
      <c r="D1160" s="54">
        <f t="shared" si="81"/>
        <v>45343</v>
      </c>
      <c r="E1160" s="253"/>
      <c r="F1160" s="258">
        <v>2902</v>
      </c>
      <c r="G1160" s="299" t="s">
        <v>5945</v>
      </c>
      <c r="H1160" s="266" t="s">
        <v>57</v>
      </c>
      <c r="I1160" s="242" t="s">
        <v>267</v>
      </c>
      <c r="J1160" s="242" t="s">
        <v>122</v>
      </c>
      <c r="K1160" s="67" t="s">
        <v>74</v>
      </c>
      <c r="L1160" s="402" t="s">
        <v>6396</v>
      </c>
      <c r="M1160" s="281"/>
      <c r="N1160" s="239" t="s">
        <v>124</v>
      </c>
      <c r="O1160" s="243" t="s">
        <v>103</v>
      </c>
      <c r="P1160" s="55" t="s">
        <v>65</v>
      </c>
      <c r="Q1160" s="243" t="s">
        <v>5946</v>
      </c>
      <c r="R1160" s="90" t="s">
        <v>5947</v>
      </c>
      <c r="S1160" s="274">
        <v>45205</v>
      </c>
      <c r="T1160" s="56">
        <v>45343</v>
      </c>
      <c r="U1160" s="58" t="s">
        <v>66</v>
      </c>
      <c r="V1160" s="197" t="s">
        <v>218</v>
      </c>
      <c r="W1160" s="181"/>
      <c r="X1160" s="147" t="s">
        <v>143</v>
      </c>
      <c r="Y1160" s="258" t="s">
        <v>80</v>
      </c>
      <c r="Z1160" s="258"/>
      <c r="AA1160" s="289" t="s">
        <v>6498</v>
      </c>
      <c r="AB1160" s="6">
        <v>45205</v>
      </c>
      <c r="AC1160" s="67">
        <v>45343</v>
      </c>
      <c r="AD1160" s="6" t="s">
        <v>70</v>
      </c>
      <c r="AE1160" s="256"/>
      <c r="AF1160" s="249"/>
      <c r="AG1160" s="249"/>
      <c r="AH1160" s="249"/>
      <c r="AI1160" s="249"/>
      <c r="AJ1160" s="248"/>
      <c r="AK1160" s="257"/>
      <c r="AL1160" s="255"/>
      <c r="AM1160" s="249"/>
      <c r="AN1160" s="249"/>
      <c r="AO1160" s="249"/>
      <c r="AP1160" s="249"/>
      <c r="AQ1160" s="250"/>
      <c r="AR1160" s="247"/>
      <c r="AS1160" s="247"/>
      <c r="AT1160" s="247"/>
      <c r="AU1160" s="247"/>
      <c r="AV1160" s="247"/>
      <c r="AW1160" s="247"/>
      <c r="AX1160" s="247"/>
      <c r="AY1160" s="247"/>
      <c r="AZ1160" s="251"/>
      <c r="BA1160" s="246"/>
      <c r="BB1160" s="247"/>
      <c r="BC1160" s="245"/>
    </row>
    <row r="1161" spans="1:55" ht="100.8" hidden="1">
      <c r="A1161" s="52" t="str">
        <f t="shared" ca="1" si="82"/>
        <v>Ok</v>
      </c>
      <c r="B1161" s="53" t="str">
        <f t="shared" si="83"/>
        <v>Ok</v>
      </c>
      <c r="C1161" s="53" t="str">
        <f t="shared" ca="1" si="84"/>
        <v>Ok</v>
      </c>
      <c r="D1161" s="54">
        <f t="shared" si="81"/>
        <v>45215</v>
      </c>
      <c r="E1161" s="253"/>
      <c r="F1161" s="258">
        <v>2903</v>
      </c>
      <c r="G1161" s="299" t="s">
        <v>5948</v>
      </c>
      <c r="H1161" s="266" t="s">
        <v>57</v>
      </c>
      <c r="I1161" s="242" t="s">
        <v>58</v>
      </c>
      <c r="J1161" s="242" t="s">
        <v>59</v>
      </c>
      <c r="K1161" s="67" t="s">
        <v>545</v>
      </c>
      <c r="L1161" s="402" t="s">
        <v>5949</v>
      </c>
      <c r="M1161" s="281"/>
      <c r="N1161" s="239" t="s">
        <v>124</v>
      </c>
      <c r="O1161" s="243" t="s">
        <v>5463</v>
      </c>
      <c r="P1161" s="55" t="s">
        <v>88</v>
      </c>
      <c r="Q1161" s="243" t="s">
        <v>3581</v>
      </c>
      <c r="R1161" s="90" t="s">
        <v>5467</v>
      </c>
      <c r="S1161" s="274">
        <v>45205</v>
      </c>
      <c r="T1161" s="56">
        <v>45215</v>
      </c>
      <c r="U1161" s="78" t="s">
        <v>66</v>
      </c>
      <c r="V1161" s="197" t="s">
        <v>218</v>
      </c>
      <c r="W1161" s="181"/>
      <c r="X1161" s="147" t="s">
        <v>168</v>
      </c>
      <c r="Y1161" s="258"/>
      <c r="Z1161" s="258"/>
      <c r="AA1161" s="289" t="s">
        <v>5957</v>
      </c>
      <c r="AB1161" s="6">
        <v>45205</v>
      </c>
      <c r="AC1161" s="6">
        <v>45215</v>
      </c>
      <c r="AD1161" s="283" t="s">
        <v>70</v>
      </c>
      <c r="AE1161" s="256"/>
      <c r="AF1161" s="249"/>
      <c r="AG1161" s="249"/>
      <c r="AH1161" s="249"/>
      <c r="AI1161" s="249"/>
      <c r="AJ1161" s="248"/>
      <c r="AK1161" s="257"/>
      <c r="AL1161" s="255"/>
      <c r="AM1161" s="249"/>
      <c r="AN1161" s="249"/>
      <c r="AO1161" s="249"/>
      <c r="AP1161" s="249"/>
      <c r="AQ1161" s="250"/>
      <c r="AR1161" s="247"/>
      <c r="AS1161" s="247"/>
      <c r="AT1161" s="247"/>
      <c r="AU1161" s="247"/>
      <c r="AV1161" s="247"/>
      <c r="AW1161" s="247"/>
      <c r="AX1161" s="247"/>
      <c r="AY1161" s="247"/>
      <c r="AZ1161" s="251"/>
      <c r="BA1161" s="246"/>
      <c r="BB1161" s="247"/>
      <c r="BC1161" s="245"/>
    </row>
    <row r="1162" spans="1:55" ht="144" hidden="1">
      <c r="A1162" s="52" t="str">
        <f t="shared" ca="1" si="82"/>
        <v>Ok</v>
      </c>
      <c r="B1162" s="53" t="str">
        <f t="shared" si="83"/>
        <v>Ok</v>
      </c>
      <c r="C1162" s="53" t="str">
        <f t="shared" ca="1" si="84"/>
        <v>Ok</v>
      </c>
      <c r="D1162" s="54">
        <f t="shared" si="81"/>
        <v>45215</v>
      </c>
      <c r="E1162" s="253"/>
      <c r="F1162" s="258">
        <v>2904</v>
      </c>
      <c r="G1162" s="299" t="s">
        <v>5950</v>
      </c>
      <c r="H1162" s="266" t="s">
        <v>57</v>
      </c>
      <c r="I1162" s="242" t="s">
        <v>137</v>
      </c>
      <c r="J1162" s="242" t="s">
        <v>137</v>
      </c>
      <c r="K1162" s="67" t="s">
        <v>210</v>
      </c>
      <c r="L1162" s="402" t="s">
        <v>5961</v>
      </c>
      <c r="M1162" s="281"/>
      <c r="N1162" s="239" t="s">
        <v>124</v>
      </c>
      <c r="O1162" s="243" t="s">
        <v>5951</v>
      </c>
      <c r="P1162" s="55" t="s">
        <v>88</v>
      </c>
      <c r="Q1162" s="243" t="s">
        <v>5951</v>
      </c>
      <c r="R1162" s="90"/>
      <c r="S1162" s="274">
        <v>45205</v>
      </c>
      <c r="T1162" s="56">
        <v>45215</v>
      </c>
      <c r="U1162" s="78" t="s">
        <v>66</v>
      </c>
      <c r="V1162" s="197" t="s">
        <v>218</v>
      </c>
      <c r="W1162" s="181"/>
      <c r="X1162" s="147" t="s">
        <v>168</v>
      </c>
      <c r="Y1162" s="258"/>
      <c r="Z1162" s="258"/>
      <c r="AA1162" s="289" t="s">
        <v>5958</v>
      </c>
      <c r="AB1162" s="6">
        <v>45205</v>
      </c>
      <c r="AC1162" s="6">
        <v>45215</v>
      </c>
      <c r="AD1162" s="283" t="s">
        <v>70</v>
      </c>
      <c r="AE1162" s="256"/>
      <c r="AF1162" s="249"/>
      <c r="AG1162" s="249"/>
      <c r="AH1162" s="249"/>
      <c r="AI1162" s="249"/>
      <c r="AJ1162" s="248"/>
      <c r="AK1162" s="257"/>
      <c r="AL1162" s="255"/>
      <c r="AM1162" s="249"/>
      <c r="AN1162" s="249"/>
      <c r="AO1162" s="249"/>
      <c r="AP1162" s="249"/>
      <c r="AQ1162" s="250"/>
      <c r="AR1162" s="247"/>
      <c r="AS1162" s="247"/>
      <c r="AT1162" s="247"/>
      <c r="AU1162" s="247"/>
      <c r="AV1162" s="247"/>
      <c r="AW1162" s="247"/>
      <c r="AX1162" s="247"/>
      <c r="AY1162" s="247"/>
      <c r="AZ1162" s="251"/>
      <c r="BA1162" s="246"/>
      <c r="BB1162" s="247"/>
      <c r="BC1162" s="245"/>
    </row>
    <row r="1163" spans="1:55" ht="216" hidden="1">
      <c r="A1163" s="52" t="str">
        <f t="shared" ca="1" si="82"/>
        <v>Ok</v>
      </c>
      <c r="B1163" s="53" t="str">
        <f t="shared" si="83"/>
        <v>Ok</v>
      </c>
      <c r="C1163" s="53" t="str">
        <f t="shared" ca="1" si="84"/>
        <v>Ok</v>
      </c>
      <c r="D1163" s="54">
        <f t="shared" si="81"/>
        <v>45229</v>
      </c>
      <c r="E1163" s="253"/>
      <c r="F1163" s="258">
        <v>2905</v>
      </c>
      <c r="G1163" s="299" t="s">
        <v>6047</v>
      </c>
      <c r="H1163" s="266" t="s">
        <v>57</v>
      </c>
      <c r="I1163" s="242" t="s">
        <v>1734</v>
      </c>
      <c r="J1163" s="242" t="s">
        <v>260</v>
      </c>
      <c r="K1163" s="67" t="s">
        <v>74</v>
      </c>
      <c r="L1163" s="402" t="s">
        <v>5952</v>
      </c>
      <c r="M1163" s="281"/>
      <c r="N1163" s="239" t="s">
        <v>124</v>
      </c>
      <c r="O1163" s="243" t="s">
        <v>103</v>
      </c>
      <c r="P1163" s="55" t="s">
        <v>65</v>
      </c>
      <c r="Q1163" s="243" t="s">
        <v>5960</v>
      </c>
      <c r="R1163" s="90" t="s">
        <v>5959</v>
      </c>
      <c r="S1163" s="274">
        <v>45205</v>
      </c>
      <c r="T1163" s="56">
        <v>45582</v>
      </c>
      <c r="U1163" s="58" t="s">
        <v>66</v>
      </c>
      <c r="V1163" s="197" t="s">
        <v>218</v>
      </c>
      <c r="W1163" s="181"/>
      <c r="X1163" s="147" t="s">
        <v>143</v>
      </c>
      <c r="Y1163" s="258" t="s">
        <v>80</v>
      </c>
      <c r="Z1163" s="258"/>
      <c r="AA1163" s="289" t="s">
        <v>7898</v>
      </c>
      <c r="AB1163" s="6">
        <v>45205</v>
      </c>
      <c r="AC1163" s="6">
        <v>45229</v>
      </c>
      <c r="AD1163" s="6" t="s">
        <v>70</v>
      </c>
      <c r="AE1163" s="256"/>
      <c r="AF1163" s="249"/>
      <c r="AG1163" s="249"/>
      <c r="AH1163" s="249"/>
      <c r="AI1163" s="249"/>
      <c r="AJ1163" s="248"/>
      <c r="AK1163" s="257"/>
      <c r="AL1163" s="255"/>
      <c r="AM1163" s="249"/>
      <c r="AN1163" s="249"/>
      <c r="AO1163" s="249"/>
      <c r="AP1163" s="249"/>
      <c r="AQ1163" s="250"/>
      <c r="AR1163" s="247"/>
      <c r="AS1163" s="247"/>
      <c r="AT1163" s="247"/>
      <c r="AU1163" s="247"/>
      <c r="AV1163" s="247"/>
      <c r="AW1163" s="247"/>
      <c r="AX1163" s="247"/>
      <c r="AY1163" s="247"/>
      <c r="AZ1163" s="251"/>
      <c r="BA1163" s="246"/>
      <c r="BB1163" s="247"/>
      <c r="BC1163" s="245"/>
    </row>
    <row r="1164" spans="1:55" ht="170.55" customHeight="1">
      <c r="A1164" s="52" t="str">
        <f t="shared" ca="1" si="82"/>
        <v>Ok</v>
      </c>
      <c r="B1164" s="53" t="str">
        <f t="shared" si="83"/>
        <v>Ok</v>
      </c>
      <c r="C1164" s="53" t="str">
        <f t="shared" ca="1" si="84"/>
        <v>Ok</v>
      </c>
      <c r="D1164" s="54">
        <f t="shared" ref="D1164:D1195" si="85">MAX(AC1164,AH1164,AL1164)</f>
        <v>45726</v>
      </c>
      <c r="E1164" s="253"/>
      <c r="F1164" s="258">
        <v>2908</v>
      </c>
      <c r="G1164" s="241" t="s">
        <v>5954</v>
      </c>
      <c r="H1164" s="269" t="s">
        <v>57</v>
      </c>
      <c r="I1164" s="242" t="s">
        <v>334</v>
      </c>
      <c r="J1164" s="242" t="s">
        <v>260</v>
      </c>
      <c r="K1164" s="67" t="s">
        <v>74</v>
      </c>
      <c r="L1164" s="402" t="s">
        <v>7566</v>
      </c>
      <c r="M1164" s="281"/>
      <c r="N1164" s="410" t="s">
        <v>124</v>
      </c>
      <c r="O1164" s="243" t="s">
        <v>5953</v>
      </c>
      <c r="P1164" s="77" t="s">
        <v>165</v>
      </c>
      <c r="Q1164" s="243" t="s">
        <v>6714</v>
      </c>
      <c r="R1164" s="301" t="s">
        <v>6713</v>
      </c>
      <c r="S1164" s="274">
        <v>45208</v>
      </c>
      <c r="T1164" s="461">
        <v>45719</v>
      </c>
      <c r="U1164" s="462" t="s">
        <v>295</v>
      </c>
      <c r="V1164" s="463" t="s">
        <v>218</v>
      </c>
      <c r="W1164" s="464"/>
      <c r="X1164" s="465"/>
      <c r="Y1164" s="468"/>
      <c r="Z1164" s="468"/>
      <c r="AA1164" s="455" t="s">
        <v>8786</v>
      </c>
      <c r="AB1164" s="67">
        <v>45208</v>
      </c>
      <c r="AC1164" s="67">
        <v>45726</v>
      </c>
      <c r="AD1164" s="67" t="s">
        <v>112</v>
      </c>
      <c r="AE1164" s="275" t="s">
        <v>103</v>
      </c>
      <c r="AF1164" s="269" t="s">
        <v>7567</v>
      </c>
      <c r="AG1164" s="67" t="s">
        <v>114</v>
      </c>
      <c r="AH1164" s="67" t="s">
        <v>114</v>
      </c>
      <c r="AI1164" s="274">
        <v>45569</v>
      </c>
      <c r="AJ1164" s="72">
        <v>45657</v>
      </c>
      <c r="AK1164" s="452" t="s">
        <v>7773</v>
      </c>
      <c r="AL1164" s="72">
        <v>45559</v>
      </c>
      <c r="AM1164" s="72" t="s">
        <v>117</v>
      </c>
      <c r="AN1164" s="72" t="s">
        <v>117</v>
      </c>
      <c r="AO1164" s="72">
        <v>45473</v>
      </c>
      <c r="AP1164" s="72" t="s">
        <v>117</v>
      </c>
      <c r="AQ1164" s="420" t="s">
        <v>8371</v>
      </c>
      <c r="AR1164" s="70">
        <v>45586</v>
      </c>
      <c r="AS1164" s="70">
        <v>45644</v>
      </c>
      <c r="AT1164" s="72" t="s">
        <v>117</v>
      </c>
      <c r="AU1164" s="72" t="s">
        <v>117</v>
      </c>
      <c r="AV1164" s="67">
        <v>45645</v>
      </c>
      <c r="AW1164" s="67">
        <v>45646</v>
      </c>
      <c r="AX1164" s="67" t="s">
        <v>117</v>
      </c>
      <c r="AY1164" s="67">
        <v>45646</v>
      </c>
      <c r="AZ1164" s="67">
        <v>45684</v>
      </c>
      <c r="BA1164" s="412">
        <v>854000</v>
      </c>
      <c r="BB1164" s="412">
        <v>2650000</v>
      </c>
      <c r="BC1164" s="453" t="s">
        <v>8370</v>
      </c>
    </row>
    <row r="1165" spans="1:55" ht="216" hidden="1">
      <c r="A1165" s="52" t="str">
        <f t="shared" ca="1" si="82"/>
        <v>Ok</v>
      </c>
      <c r="B1165" s="53" t="str">
        <f t="shared" si="83"/>
        <v>Ok</v>
      </c>
      <c r="C1165" s="53" t="str">
        <f t="shared" ca="1" si="84"/>
        <v>Ok</v>
      </c>
      <c r="D1165" s="54">
        <f t="shared" si="85"/>
        <v>45222</v>
      </c>
      <c r="E1165" s="253"/>
      <c r="F1165" s="258">
        <v>2839</v>
      </c>
      <c r="G1165" s="299" t="s">
        <v>5962</v>
      </c>
      <c r="H1165" s="266" t="s">
        <v>57</v>
      </c>
      <c r="I1165" s="242" t="s">
        <v>83</v>
      </c>
      <c r="J1165" s="242" t="s">
        <v>84</v>
      </c>
      <c r="K1165" s="67" t="s">
        <v>74</v>
      </c>
      <c r="L1165" s="402" t="s">
        <v>5980</v>
      </c>
      <c r="M1165" s="281"/>
      <c r="N1165" s="239" t="s">
        <v>124</v>
      </c>
      <c r="O1165" s="243" t="s">
        <v>97</v>
      </c>
      <c r="P1165" s="55" t="s">
        <v>97</v>
      </c>
      <c r="Q1165" s="243" t="s">
        <v>5963</v>
      </c>
      <c r="R1165" s="90" t="s">
        <v>5979</v>
      </c>
      <c r="S1165" s="274">
        <v>45133</v>
      </c>
      <c r="T1165" s="56">
        <v>45222</v>
      </c>
      <c r="U1165" s="174" t="s">
        <v>66</v>
      </c>
      <c r="V1165" s="197" t="s">
        <v>218</v>
      </c>
      <c r="W1165" s="181"/>
      <c r="X1165" s="147" t="s">
        <v>359</v>
      </c>
      <c r="Y1165" s="258"/>
      <c r="Z1165" s="258"/>
      <c r="AA1165" s="289" t="s">
        <v>6007</v>
      </c>
      <c r="AB1165" s="6">
        <v>45133</v>
      </c>
      <c r="AC1165" s="6">
        <v>45222</v>
      </c>
      <c r="AD1165" s="283" t="s">
        <v>70</v>
      </c>
      <c r="AE1165" s="256"/>
      <c r="AF1165" s="249"/>
      <c r="AG1165" s="249"/>
      <c r="AH1165" s="249"/>
      <c r="AI1165" s="249"/>
      <c r="AJ1165" s="248"/>
      <c r="AK1165" s="257"/>
      <c r="AL1165" s="255"/>
      <c r="AM1165" s="249"/>
      <c r="AN1165" s="249"/>
      <c r="AO1165" s="249"/>
      <c r="AP1165" s="249"/>
      <c r="AQ1165" s="250"/>
      <c r="AR1165" s="247"/>
      <c r="AS1165" s="247"/>
      <c r="AT1165" s="247"/>
      <c r="AU1165" s="247"/>
      <c r="AV1165" s="247"/>
      <c r="AW1165" s="247"/>
      <c r="AX1165" s="247"/>
      <c r="AY1165" s="247"/>
      <c r="AZ1165" s="251"/>
      <c r="BA1165" s="246"/>
      <c r="BB1165" s="247"/>
      <c r="BC1165" s="245"/>
    </row>
    <row r="1166" spans="1:55" ht="172.8" hidden="1">
      <c r="A1166" s="52" t="str">
        <f t="shared" ca="1" si="82"/>
        <v>Ok</v>
      </c>
      <c r="B1166" s="53" t="str">
        <f t="shared" si="83"/>
        <v>Ok</v>
      </c>
      <c r="C1166" s="53" t="str">
        <f t="shared" ca="1" si="84"/>
        <v>Ok</v>
      </c>
      <c r="D1166" s="54">
        <f t="shared" si="85"/>
        <v>45222</v>
      </c>
      <c r="E1166" s="253"/>
      <c r="F1166" s="258">
        <v>2910</v>
      </c>
      <c r="G1166" s="299" t="s">
        <v>5964</v>
      </c>
      <c r="H1166" s="266" t="s">
        <v>57</v>
      </c>
      <c r="I1166" s="242" t="s">
        <v>58</v>
      </c>
      <c r="J1166" s="242" t="s">
        <v>59</v>
      </c>
      <c r="K1166" s="67" t="s">
        <v>74</v>
      </c>
      <c r="L1166" s="402" t="s">
        <v>5981</v>
      </c>
      <c r="M1166" s="281"/>
      <c r="N1166" s="239" t="s">
        <v>124</v>
      </c>
      <c r="O1166" s="243" t="s">
        <v>97</v>
      </c>
      <c r="P1166" s="55" t="s">
        <v>97</v>
      </c>
      <c r="Q1166" s="243" t="s">
        <v>5965</v>
      </c>
      <c r="R1166" s="90" t="s">
        <v>5982</v>
      </c>
      <c r="S1166" s="274">
        <v>45210</v>
      </c>
      <c r="T1166" s="56">
        <v>45222</v>
      </c>
      <c r="U1166" s="78" t="s">
        <v>66</v>
      </c>
      <c r="V1166" s="197" t="s">
        <v>218</v>
      </c>
      <c r="W1166" s="181"/>
      <c r="X1166" s="147" t="s">
        <v>143</v>
      </c>
      <c r="Y1166" s="258"/>
      <c r="Z1166" s="258"/>
      <c r="AA1166" s="289" t="s">
        <v>6017</v>
      </c>
      <c r="AB1166" s="6">
        <v>45210</v>
      </c>
      <c r="AC1166" s="6">
        <v>45222</v>
      </c>
      <c r="AD1166" s="67" t="s">
        <v>70</v>
      </c>
      <c r="AE1166" s="256"/>
      <c r="AF1166" s="249"/>
      <c r="AG1166" s="249"/>
      <c r="AH1166" s="249"/>
      <c r="AI1166" s="249"/>
      <c r="AJ1166" s="248"/>
      <c r="AK1166" s="257"/>
      <c r="AL1166" s="255"/>
      <c r="AM1166" s="249"/>
      <c r="AN1166" s="249"/>
      <c r="AO1166" s="249"/>
      <c r="AP1166" s="249"/>
      <c r="AQ1166" s="250"/>
      <c r="AR1166" s="247"/>
      <c r="AS1166" s="247"/>
      <c r="AT1166" s="247"/>
      <c r="AU1166" s="247"/>
      <c r="AV1166" s="247"/>
      <c r="AW1166" s="247"/>
      <c r="AX1166" s="247"/>
      <c r="AY1166" s="247"/>
      <c r="AZ1166" s="251"/>
      <c r="BA1166" s="246"/>
      <c r="BB1166" s="247"/>
      <c r="BC1166" s="245"/>
    </row>
    <row r="1167" spans="1:55" ht="144" hidden="1">
      <c r="A1167" s="52" t="str">
        <f t="shared" ca="1" si="82"/>
        <v>Ok</v>
      </c>
      <c r="B1167" s="53" t="str">
        <f t="shared" si="83"/>
        <v>Ok</v>
      </c>
      <c r="C1167" s="53" t="str">
        <f t="shared" ca="1" si="84"/>
        <v>Ok</v>
      </c>
      <c r="D1167" s="54">
        <f t="shared" si="85"/>
        <v>45272</v>
      </c>
      <c r="E1167" s="253"/>
      <c r="F1167" s="258">
        <v>2911</v>
      </c>
      <c r="G1167" s="299" t="s">
        <v>5966</v>
      </c>
      <c r="H1167" s="266" t="s">
        <v>57</v>
      </c>
      <c r="I1167" s="242" t="s">
        <v>2437</v>
      </c>
      <c r="J1167" s="242" t="s">
        <v>308</v>
      </c>
      <c r="K1167" s="67" t="s">
        <v>255</v>
      </c>
      <c r="L1167" s="402" t="s">
        <v>5985</v>
      </c>
      <c r="M1167" s="281"/>
      <c r="N1167" s="239" t="s">
        <v>124</v>
      </c>
      <c r="O1167" s="243" t="s">
        <v>5967</v>
      </c>
      <c r="P1167" s="55" t="s">
        <v>245</v>
      </c>
      <c r="Q1167" s="243" t="s">
        <v>8777</v>
      </c>
      <c r="R1167" s="90" t="s">
        <v>8776</v>
      </c>
      <c r="S1167" s="274">
        <v>45210</v>
      </c>
      <c r="T1167" s="56">
        <v>45272</v>
      </c>
      <c r="U1167" s="78" t="s">
        <v>66</v>
      </c>
      <c r="V1167" s="197" t="s">
        <v>218</v>
      </c>
      <c r="W1167" s="181"/>
      <c r="X1167" s="147" t="s">
        <v>365</v>
      </c>
      <c r="Y1167" s="258"/>
      <c r="Z1167" s="258"/>
      <c r="AA1167" s="289" t="s">
        <v>6267</v>
      </c>
      <c r="AB1167" s="6">
        <v>45210</v>
      </c>
      <c r="AC1167" s="6">
        <v>45272</v>
      </c>
      <c r="AD1167" s="283" t="s">
        <v>70</v>
      </c>
      <c r="AE1167" s="256"/>
      <c r="AF1167" s="249"/>
      <c r="AG1167" s="249"/>
      <c r="AH1167" s="249"/>
      <c r="AI1167" s="249"/>
      <c r="AJ1167" s="248"/>
      <c r="AK1167" s="257"/>
      <c r="AL1167" s="255"/>
      <c r="AM1167" s="249"/>
      <c r="AN1167" s="249"/>
      <c r="AO1167" s="249"/>
      <c r="AP1167" s="249"/>
      <c r="AQ1167" s="250"/>
      <c r="AR1167" s="247"/>
      <c r="AS1167" s="247"/>
      <c r="AT1167" s="247"/>
      <c r="AU1167" s="247"/>
      <c r="AV1167" s="247"/>
      <c r="AW1167" s="247"/>
      <c r="AX1167" s="247"/>
      <c r="AY1167" s="247"/>
      <c r="AZ1167" s="251"/>
      <c r="BA1167" s="246"/>
      <c r="BB1167" s="247"/>
      <c r="BC1167" s="245"/>
    </row>
    <row r="1168" spans="1:55" ht="115.2" hidden="1">
      <c r="A1168" s="52" t="str">
        <f t="shared" ca="1" si="82"/>
        <v>Ok</v>
      </c>
      <c r="B1168" s="53" t="str">
        <f t="shared" si="83"/>
        <v>Ok</v>
      </c>
      <c r="C1168" s="53" t="str">
        <f t="shared" ca="1" si="84"/>
        <v>Ok</v>
      </c>
      <c r="D1168" s="54">
        <f t="shared" si="85"/>
        <v>45222</v>
      </c>
      <c r="E1168" s="253"/>
      <c r="F1168" s="258">
        <v>2912</v>
      </c>
      <c r="G1168" s="299" t="s">
        <v>5968</v>
      </c>
      <c r="H1168" s="266" t="s">
        <v>57</v>
      </c>
      <c r="I1168" s="242" t="s">
        <v>2851</v>
      </c>
      <c r="J1168" s="242" t="s">
        <v>584</v>
      </c>
      <c r="K1168" s="67" t="s">
        <v>255</v>
      </c>
      <c r="L1168" s="402" t="s">
        <v>5986</v>
      </c>
      <c r="M1168" s="281"/>
      <c r="N1168" s="239" t="s">
        <v>124</v>
      </c>
      <c r="O1168" s="243" t="s">
        <v>5967</v>
      </c>
      <c r="P1168" s="55" t="s">
        <v>245</v>
      </c>
      <c r="Q1168" s="243" t="s">
        <v>5984</v>
      </c>
      <c r="R1168" s="90" t="s">
        <v>5983</v>
      </c>
      <c r="S1168" s="274">
        <v>45210</v>
      </c>
      <c r="T1168" s="56">
        <v>45222</v>
      </c>
      <c r="U1168" s="174" t="s">
        <v>66</v>
      </c>
      <c r="V1168" s="197" t="s">
        <v>218</v>
      </c>
      <c r="W1168" s="181"/>
      <c r="X1168" s="147" t="s">
        <v>168</v>
      </c>
      <c r="Y1168" s="258"/>
      <c r="Z1168" s="258"/>
      <c r="AA1168" s="289" t="s">
        <v>6008</v>
      </c>
      <c r="AB1168" s="6">
        <v>45210</v>
      </c>
      <c r="AC1168" s="6">
        <v>45222</v>
      </c>
      <c r="AD1168" s="283" t="s">
        <v>70</v>
      </c>
      <c r="AE1168" s="256"/>
      <c r="AF1168" s="249"/>
      <c r="AG1168" s="249"/>
      <c r="AH1168" s="249"/>
      <c r="AI1168" s="249"/>
      <c r="AJ1168" s="248"/>
      <c r="AK1168" s="257"/>
      <c r="AL1168" s="255"/>
      <c r="AM1168" s="249"/>
      <c r="AN1168" s="249"/>
      <c r="AO1168" s="249"/>
      <c r="AP1168" s="249"/>
      <c r="AQ1168" s="250"/>
      <c r="AR1168" s="247"/>
      <c r="AS1168" s="247"/>
      <c r="AT1168" s="247"/>
      <c r="AU1168" s="247"/>
      <c r="AV1168" s="247"/>
      <c r="AW1168" s="247"/>
      <c r="AX1168" s="247"/>
      <c r="AY1168" s="247"/>
      <c r="AZ1168" s="251"/>
      <c r="BA1168" s="246"/>
      <c r="BB1168" s="247"/>
      <c r="BC1168" s="245"/>
    </row>
    <row r="1169" spans="1:55" ht="72" hidden="1">
      <c r="A1169" s="52" t="str">
        <f t="shared" ca="1" si="82"/>
        <v>Ok</v>
      </c>
      <c r="B1169" s="53" t="str">
        <f t="shared" si="83"/>
        <v>Ok</v>
      </c>
      <c r="C1169" s="53" t="str">
        <f t="shared" ca="1" si="84"/>
        <v>Ok</v>
      </c>
      <c r="D1169" s="54">
        <f t="shared" si="85"/>
        <v>45222</v>
      </c>
      <c r="E1169" s="253"/>
      <c r="F1169" s="258">
        <v>2916</v>
      </c>
      <c r="G1169" s="299" t="s">
        <v>5969</v>
      </c>
      <c r="H1169" s="266" t="s">
        <v>57</v>
      </c>
      <c r="I1169" s="242" t="s">
        <v>544</v>
      </c>
      <c r="J1169" s="242" t="s">
        <v>73</v>
      </c>
      <c r="K1169" s="67" t="s">
        <v>255</v>
      </c>
      <c r="L1169" s="402" t="s">
        <v>6003</v>
      </c>
      <c r="M1169" s="281"/>
      <c r="N1169" s="239" t="s">
        <v>124</v>
      </c>
      <c r="O1169" s="243" t="s">
        <v>5967</v>
      </c>
      <c r="P1169" s="55" t="s">
        <v>245</v>
      </c>
      <c r="Q1169" s="243" t="s">
        <v>5984</v>
      </c>
      <c r="R1169" s="90" t="s">
        <v>5983</v>
      </c>
      <c r="S1169" s="274">
        <v>45210</v>
      </c>
      <c r="T1169" s="56">
        <v>45222</v>
      </c>
      <c r="U1169" s="174" t="s">
        <v>66</v>
      </c>
      <c r="V1169" s="197" t="s">
        <v>218</v>
      </c>
      <c r="W1169" s="181"/>
      <c r="X1169" s="147" t="s">
        <v>143</v>
      </c>
      <c r="Y1169" s="258"/>
      <c r="Z1169" s="258"/>
      <c r="AA1169" s="289" t="s">
        <v>6009</v>
      </c>
      <c r="AB1169" s="6">
        <v>45210</v>
      </c>
      <c r="AC1169" s="6">
        <v>45222</v>
      </c>
      <c r="AD1169" s="283" t="s">
        <v>70</v>
      </c>
      <c r="AE1169" s="256"/>
      <c r="AF1169" s="249"/>
      <c r="AG1169" s="249"/>
      <c r="AH1169" s="249"/>
      <c r="AI1169" s="249"/>
      <c r="AJ1169" s="248"/>
      <c r="AK1169" s="257"/>
      <c r="AL1169" s="255"/>
      <c r="AM1169" s="249"/>
      <c r="AN1169" s="249"/>
      <c r="AO1169" s="249"/>
      <c r="AP1169" s="249"/>
      <c r="AQ1169" s="250"/>
      <c r="AR1169" s="247"/>
      <c r="AS1169" s="247"/>
      <c r="AT1169" s="247"/>
      <c r="AU1169" s="247"/>
      <c r="AV1169" s="247"/>
      <c r="AW1169" s="247"/>
      <c r="AX1169" s="247"/>
      <c r="AY1169" s="247"/>
      <c r="AZ1169" s="251"/>
      <c r="BA1169" s="246"/>
      <c r="BB1169" s="247"/>
      <c r="BC1169" s="245"/>
    </row>
    <row r="1170" spans="1:55" ht="158.4" hidden="1">
      <c r="A1170" s="52" t="str">
        <f t="shared" ca="1" si="82"/>
        <v>Ok</v>
      </c>
      <c r="B1170" s="53" t="str">
        <f t="shared" si="83"/>
        <v>Ok</v>
      </c>
      <c r="C1170" s="53" t="str">
        <f t="shared" ca="1" si="84"/>
        <v>Ok</v>
      </c>
      <c r="D1170" s="54">
        <f t="shared" si="85"/>
        <v>45245</v>
      </c>
      <c r="E1170" s="253"/>
      <c r="F1170" s="258">
        <v>2917</v>
      </c>
      <c r="G1170" s="299" t="s">
        <v>5970</v>
      </c>
      <c r="H1170" s="266" t="s">
        <v>57</v>
      </c>
      <c r="I1170" s="242" t="s">
        <v>1106</v>
      </c>
      <c r="J1170" s="242" t="s">
        <v>130</v>
      </c>
      <c r="K1170" s="67" t="s">
        <v>261</v>
      </c>
      <c r="L1170" s="402" t="s">
        <v>6016</v>
      </c>
      <c r="M1170" s="281"/>
      <c r="N1170" s="239" t="s">
        <v>124</v>
      </c>
      <c r="O1170" s="243" t="s">
        <v>5967</v>
      </c>
      <c r="P1170" s="55" t="s">
        <v>245</v>
      </c>
      <c r="Q1170" s="243" t="s">
        <v>5984</v>
      </c>
      <c r="R1170" s="90" t="s">
        <v>5983</v>
      </c>
      <c r="S1170" s="274">
        <v>45210</v>
      </c>
      <c r="T1170" s="56">
        <v>45224</v>
      </c>
      <c r="U1170" s="174" t="s">
        <v>66</v>
      </c>
      <c r="V1170" s="197" t="s">
        <v>218</v>
      </c>
      <c r="W1170" s="181"/>
      <c r="X1170" s="147" t="s">
        <v>1056</v>
      </c>
      <c r="Y1170" s="258" t="s">
        <v>80</v>
      </c>
      <c r="Z1170" s="258"/>
      <c r="AA1170" s="289" t="s">
        <v>6098</v>
      </c>
      <c r="AB1170" s="6">
        <v>45210</v>
      </c>
      <c r="AC1170" s="6">
        <v>45245</v>
      </c>
      <c r="AD1170" s="283" t="s">
        <v>70</v>
      </c>
      <c r="AE1170" s="256"/>
      <c r="AF1170" s="249"/>
      <c r="AG1170" s="249"/>
      <c r="AH1170" s="249"/>
      <c r="AI1170" s="249"/>
      <c r="AJ1170" s="248"/>
      <c r="AK1170" s="257"/>
      <c r="AL1170" s="255"/>
      <c r="AM1170" s="249"/>
      <c r="AN1170" s="249"/>
      <c r="AO1170" s="249"/>
      <c r="AP1170" s="249"/>
      <c r="AQ1170" s="250"/>
      <c r="AR1170" s="247"/>
      <c r="AS1170" s="247"/>
      <c r="AT1170" s="247"/>
      <c r="AU1170" s="247"/>
      <c r="AV1170" s="247"/>
      <c r="AW1170" s="247"/>
      <c r="AX1170" s="247"/>
      <c r="AY1170" s="247"/>
      <c r="AZ1170" s="251"/>
      <c r="BA1170" s="246"/>
      <c r="BB1170" s="247"/>
      <c r="BC1170" s="245"/>
    </row>
    <row r="1171" spans="1:55" ht="187.2" hidden="1">
      <c r="A1171" s="52" t="str">
        <f t="shared" ca="1" si="82"/>
        <v>Ok</v>
      </c>
      <c r="B1171" s="53" t="str">
        <f t="shared" si="83"/>
        <v>Ok</v>
      </c>
      <c r="C1171" s="53" t="str">
        <f t="shared" ca="1" si="84"/>
        <v>Ok</v>
      </c>
      <c r="D1171" s="54">
        <f t="shared" si="85"/>
        <v>45265</v>
      </c>
      <c r="E1171" s="253"/>
      <c r="F1171" s="258">
        <v>2921</v>
      </c>
      <c r="G1171" s="299" t="s">
        <v>6039</v>
      </c>
      <c r="H1171" s="266" t="s">
        <v>57</v>
      </c>
      <c r="I1171" s="242" t="s">
        <v>1358</v>
      </c>
      <c r="J1171" s="201" t="s">
        <v>290</v>
      </c>
      <c r="K1171" s="67" t="s">
        <v>261</v>
      </c>
      <c r="L1171" s="402" t="s">
        <v>5987</v>
      </c>
      <c r="M1171" s="281"/>
      <c r="N1171" s="239" t="s">
        <v>124</v>
      </c>
      <c r="O1171" s="243" t="s">
        <v>4315</v>
      </c>
      <c r="P1171" s="55" t="s">
        <v>88</v>
      </c>
      <c r="Q1171" s="243" t="s">
        <v>311</v>
      </c>
      <c r="R1171" s="90" t="s">
        <v>312</v>
      </c>
      <c r="S1171" s="274">
        <v>45210</v>
      </c>
      <c r="T1171" s="56">
        <v>45265</v>
      </c>
      <c r="U1171" s="174" t="s">
        <v>66</v>
      </c>
      <c r="V1171" s="197" t="s">
        <v>218</v>
      </c>
      <c r="W1171" s="181"/>
      <c r="X1171" s="147" t="s">
        <v>79</v>
      </c>
      <c r="Y1171" s="258"/>
      <c r="Z1171" s="258"/>
      <c r="AA1171" s="289" t="s">
        <v>6234</v>
      </c>
      <c r="AB1171" s="6">
        <v>45210</v>
      </c>
      <c r="AC1171" s="6">
        <v>45265</v>
      </c>
      <c r="AD1171" s="283" t="s">
        <v>70</v>
      </c>
      <c r="AE1171" s="256"/>
      <c r="AF1171" s="249"/>
      <c r="AG1171" s="249"/>
      <c r="AH1171" s="249"/>
      <c r="AI1171" s="249"/>
      <c r="AJ1171" s="248"/>
      <c r="AK1171" s="257"/>
      <c r="AL1171" s="255"/>
      <c r="AM1171" s="249"/>
      <c r="AN1171" s="249"/>
      <c r="AO1171" s="249"/>
      <c r="AP1171" s="249"/>
      <c r="AQ1171" s="250"/>
      <c r="AR1171" s="247"/>
      <c r="AS1171" s="247"/>
      <c r="AT1171" s="247"/>
      <c r="AU1171" s="247"/>
      <c r="AV1171" s="247"/>
      <c r="AW1171" s="247"/>
      <c r="AX1171" s="247"/>
      <c r="AY1171" s="247"/>
      <c r="AZ1171" s="251"/>
      <c r="BA1171" s="246"/>
      <c r="BB1171" s="247"/>
      <c r="BC1171" s="245"/>
    </row>
    <row r="1172" spans="1:55" ht="158.4" hidden="1">
      <c r="A1172" s="52" t="str">
        <f t="shared" ca="1" si="82"/>
        <v>Ok</v>
      </c>
      <c r="B1172" s="53" t="str">
        <f t="shared" si="83"/>
        <v>Ok</v>
      </c>
      <c r="C1172" s="53" t="str">
        <f t="shared" ca="1" si="84"/>
        <v>Ok</v>
      </c>
      <c r="D1172" s="54">
        <f t="shared" si="85"/>
        <v>45343</v>
      </c>
      <c r="E1172" s="253"/>
      <c r="F1172" s="258">
        <v>2922</v>
      </c>
      <c r="G1172" s="299" t="s">
        <v>5971</v>
      </c>
      <c r="H1172" s="266" t="s">
        <v>57</v>
      </c>
      <c r="I1172" s="242" t="s">
        <v>58</v>
      </c>
      <c r="J1172" s="242" t="s">
        <v>59</v>
      </c>
      <c r="K1172" s="67" t="s">
        <v>261</v>
      </c>
      <c r="L1172" s="402" t="s">
        <v>5990</v>
      </c>
      <c r="M1172" s="281"/>
      <c r="N1172" s="239" t="s">
        <v>124</v>
      </c>
      <c r="O1172" s="243" t="s">
        <v>5972</v>
      </c>
      <c r="P1172" s="55" t="s">
        <v>245</v>
      </c>
      <c r="Q1172" s="243" t="s">
        <v>6223</v>
      </c>
      <c r="R1172" s="90" t="s">
        <v>6224</v>
      </c>
      <c r="S1172" s="274">
        <v>45210</v>
      </c>
      <c r="T1172" s="69">
        <v>45343</v>
      </c>
      <c r="U1172" s="78" t="s">
        <v>66</v>
      </c>
      <c r="V1172" s="197" t="s">
        <v>218</v>
      </c>
      <c r="W1172" s="181"/>
      <c r="X1172" s="147" t="s">
        <v>79</v>
      </c>
      <c r="Y1172" s="258"/>
      <c r="Z1172" s="258"/>
      <c r="AA1172" s="289" t="s">
        <v>6496</v>
      </c>
      <c r="AB1172" s="6">
        <v>45210</v>
      </c>
      <c r="AC1172" s="67">
        <v>45343</v>
      </c>
      <c r="AD1172" s="67" t="s">
        <v>70</v>
      </c>
      <c r="AE1172" s="256"/>
      <c r="AF1172" s="249"/>
      <c r="AG1172" s="249"/>
      <c r="AH1172" s="249"/>
      <c r="AI1172" s="249"/>
      <c r="AJ1172" s="248"/>
      <c r="AK1172" s="257"/>
      <c r="AL1172" s="255"/>
      <c r="AM1172" s="249"/>
      <c r="AN1172" s="249"/>
      <c r="AO1172" s="249"/>
      <c r="AP1172" s="249"/>
      <c r="AQ1172" s="250"/>
      <c r="AR1172" s="247"/>
      <c r="AS1172" s="247"/>
      <c r="AT1172" s="247"/>
      <c r="AU1172" s="247"/>
      <c r="AV1172" s="247"/>
      <c r="AW1172" s="247"/>
      <c r="AX1172" s="247"/>
      <c r="AY1172" s="247"/>
      <c r="AZ1172" s="251"/>
      <c r="BA1172" s="246"/>
      <c r="BB1172" s="247"/>
      <c r="BC1172" s="245"/>
    </row>
    <row r="1173" spans="1:55" ht="86.4" hidden="1">
      <c r="A1173" s="52" t="str">
        <f t="shared" ca="1" si="82"/>
        <v>Ok</v>
      </c>
      <c r="B1173" s="53" t="str">
        <f t="shared" si="83"/>
        <v>Ok</v>
      </c>
      <c r="C1173" s="53" t="str">
        <f t="shared" ca="1" si="84"/>
        <v>Ok</v>
      </c>
      <c r="D1173" s="54">
        <f t="shared" si="85"/>
        <v>45222</v>
      </c>
      <c r="E1173" s="253"/>
      <c r="F1173" s="258">
        <v>2923</v>
      </c>
      <c r="G1173" s="299" t="s">
        <v>5973</v>
      </c>
      <c r="H1173" s="266" t="s">
        <v>57</v>
      </c>
      <c r="I1173" s="242" t="s">
        <v>289</v>
      </c>
      <c r="J1173" s="201" t="s">
        <v>290</v>
      </c>
      <c r="K1173" s="67" t="s">
        <v>261</v>
      </c>
      <c r="L1173" s="402" t="s">
        <v>5991</v>
      </c>
      <c r="M1173" s="281"/>
      <c r="N1173" s="239" t="s">
        <v>124</v>
      </c>
      <c r="O1173" s="243" t="s">
        <v>5972</v>
      </c>
      <c r="P1173" s="55" t="s">
        <v>245</v>
      </c>
      <c r="Q1173" s="243" t="s">
        <v>5988</v>
      </c>
      <c r="R1173" s="90" t="s">
        <v>5989</v>
      </c>
      <c r="S1173" s="274">
        <v>45210</v>
      </c>
      <c r="T1173" s="56">
        <v>45222</v>
      </c>
      <c r="U1173" s="174" t="s">
        <v>66</v>
      </c>
      <c r="V1173" s="197" t="s">
        <v>218</v>
      </c>
      <c r="W1173" s="181"/>
      <c r="X1173" s="147" t="s">
        <v>143</v>
      </c>
      <c r="Y1173" s="258"/>
      <c r="Z1173" s="258"/>
      <c r="AA1173" s="289" t="s">
        <v>6010</v>
      </c>
      <c r="AB1173" s="6">
        <v>45210</v>
      </c>
      <c r="AC1173" s="6">
        <v>45222</v>
      </c>
      <c r="AD1173" s="283" t="s">
        <v>70</v>
      </c>
      <c r="AE1173" s="256"/>
      <c r="AF1173" s="249"/>
      <c r="AG1173" s="249"/>
      <c r="AH1173" s="249"/>
      <c r="AI1173" s="249"/>
      <c r="AJ1173" s="248"/>
      <c r="AK1173" s="257"/>
      <c r="AL1173" s="255"/>
      <c r="AM1173" s="249"/>
      <c r="AN1173" s="249"/>
      <c r="AO1173" s="249"/>
      <c r="AP1173" s="249"/>
      <c r="AQ1173" s="250"/>
      <c r="AR1173" s="247"/>
      <c r="AS1173" s="247"/>
      <c r="AT1173" s="247"/>
      <c r="AU1173" s="247"/>
      <c r="AV1173" s="247"/>
      <c r="AW1173" s="247"/>
      <c r="AX1173" s="247"/>
      <c r="AY1173" s="247"/>
      <c r="AZ1173" s="251"/>
      <c r="BA1173" s="246"/>
      <c r="BB1173" s="247"/>
      <c r="BC1173" s="245"/>
    </row>
    <row r="1174" spans="1:55" ht="72">
      <c r="A1174" s="52" t="str">
        <f t="shared" ca="1" si="82"/>
        <v>Ok</v>
      </c>
      <c r="B1174" s="53" t="str">
        <f t="shared" si="83"/>
        <v>Ok</v>
      </c>
      <c r="C1174" s="53" t="str">
        <f t="shared" ca="1" si="84"/>
        <v>Ok</v>
      </c>
      <c r="D1174" s="54">
        <f t="shared" si="85"/>
        <v>45726</v>
      </c>
      <c r="E1174" s="253"/>
      <c r="F1174" s="258">
        <v>2931</v>
      </c>
      <c r="G1174" s="299" t="s">
        <v>5974</v>
      </c>
      <c r="H1174" s="266" t="s">
        <v>57</v>
      </c>
      <c r="I1174" s="242" t="s">
        <v>58</v>
      </c>
      <c r="J1174" s="242" t="s">
        <v>59</v>
      </c>
      <c r="K1174" s="67" t="s">
        <v>188</v>
      </c>
      <c r="L1174" s="402" t="s">
        <v>5994</v>
      </c>
      <c r="M1174" s="281"/>
      <c r="N1174" s="239" t="s">
        <v>124</v>
      </c>
      <c r="O1174" s="243" t="s">
        <v>103</v>
      </c>
      <c r="P1174" s="55" t="s">
        <v>65</v>
      </c>
      <c r="Q1174" s="243" t="s">
        <v>5992</v>
      </c>
      <c r="R1174" s="90" t="s">
        <v>5993</v>
      </c>
      <c r="S1174" s="274">
        <v>45212</v>
      </c>
      <c r="T1174" s="56">
        <v>45721</v>
      </c>
      <c r="U1174" s="174" t="s">
        <v>1356</v>
      </c>
      <c r="V1174" s="197" t="s">
        <v>218</v>
      </c>
      <c r="W1174" s="181"/>
      <c r="X1174" s="147"/>
      <c r="Y1174" s="258"/>
      <c r="Z1174" s="258"/>
      <c r="AA1174" s="289" t="s">
        <v>8793</v>
      </c>
      <c r="AB1174" s="6">
        <v>45212</v>
      </c>
      <c r="AC1174" s="6">
        <v>45726</v>
      </c>
      <c r="AD1174" s="283"/>
      <c r="AE1174" s="256"/>
      <c r="AF1174" s="249"/>
      <c r="AG1174" s="249"/>
      <c r="AH1174" s="249"/>
      <c r="AI1174" s="249"/>
      <c r="AJ1174" s="248"/>
      <c r="AK1174" s="257"/>
      <c r="AL1174" s="255"/>
      <c r="AM1174" s="249"/>
      <c r="AN1174" s="249"/>
      <c r="AO1174" s="249"/>
      <c r="AP1174" s="249"/>
      <c r="AQ1174" s="250"/>
      <c r="AR1174" s="247"/>
      <c r="AS1174" s="247"/>
      <c r="AT1174" s="247"/>
      <c r="AU1174" s="247"/>
      <c r="AV1174" s="247"/>
      <c r="AW1174" s="247"/>
      <c r="AX1174" s="247"/>
      <c r="AY1174" s="247"/>
      <c r="AZ1174" s="251"/>
      <c r="BA1174" s="246"/>
      <c r="BB1174" s="247"/>
      <c r="BC1174" s="245"/>
    </row>
    <row r="1175" spans="1:55" ht="158.4" hidden="1">
      <c r="A1175" s="52" t="str">
        <f t="shared" ca="1" si="82"/>
        <v>Ok</v>
      </c>
      <c r="B1175" s="53" t="str">
        <f t="shared" si="83"/>
        <v>Ok</v>
      </c>
      <c r="C1175" s="53" t="str">
        <f t="shared" ca="1" si="84"/>
        <v>Ok</v>
      </c>
      <c r="D1175" s="54">
        <f t="shared" si="85"/>
        <v>45245</v>
      </c>
      <c r="E1175" s="253"/>
      <c r="F1175" s="258">
        <v>2933</v>
      </c>
      <c r="G1175" s="299" t="s">
        <v>5975</v>
      </c>
      <c r="H1175" s="266" t="s">
        <v>57</v>
      </c>
      <c r="I1175" s="242" t="s">
        <v>58</v>
      </c>
      <c r="J1175" s="242" t="s">
        <v>59</v>
      </c>
      <c r="K1175" s="67" t="s">
        <v>210</v>
      </c>
      <c r="L1175" s="402" t="s">
        <v>5997</v>
      </c>
      <c r="M1175" s="281"/>
      <c r="N1175" s="239" t="s">
        <v>124</v>
      </c>
      <c r="O1175" s="243" t="s">
        <v>103</v>
      </c>
      <c r="P1175" s="55" t="s">
        <v>65</v>
      </c>
      <c r="Q1175" s="243" t="s">
        <v>5996</v>
      </c>
      <c r="R1175" s="90" t="s">
        <v>5995</v>
      </c>
      <c r="S1175" s="274">
        <v>45215</v>
      </c>
      <c r="T1175" s="56">
        <v>45224</v>
      </c>
      <c r="U1175" s="174" t="s">
        <v>66</v>
      </c>
      <c r="V1175" s="197" t="s">
        <v>218</v>
      </c>
      <c r="W1175" s="181"/>
      <c r="X1175" s="147" t="s">
        <v>79</v>
      </c>
      <c r="Y1175" s="258"/>
      <c r="Z1175" s="258"/>
      <c r="AA1175" s="289" t="s">
        <v>6082</v>
      </c>
      <c r="AB1175" s="6">
        <v>45215</v>
      </c>
      <c r="AC1175" s="6">
        <v>45245</v>
      </c>
      <c r="AD1175" s="283" t="s">
        <v>70</v>
      </c>
      <c r="AE1175" s="256"/>
      <c r="AF1175" s="249"/>
      <c r="AG1175" s="249"/>
      <c r="AH1175" s="249"/>
      <c r="AI1175" s="249"/>
      <c r="AJ1175" s="248"/>
      <c r="AK1175" s="257"/>
      <c r="AL1175" s="255"/>
      <c r="AM1175" s="249"/>
      <c r="AN1175" s="249"/>
      <c r="AO1175" s="249"/>
      <c r="AP1175" s="249"/>
      <c r="AQ1175" s="250"/>
      <c r="AR1175" s="247"/>
      <c r="AS1175" s="247"/>
      <c r="AT1175" s="247"/>
      <c r="AU1175" s="247"/>
      <c r="AV1175" s="247"/>
      <c r="AW1175" s="247"/>
      <c r="AX1175" s="247"/>
      <c r="AY1175" s="247"/>
      <c r="AZ1175" s="251"/>
      <c r="BA1175" s="246"/>
      <c r="BB1175" s="247"/>
      <c r="BC1175" s="245"/>
    </row>
    <row r="1176" spans="1:55" ht="57.6" hidden="1">
      <c r="A1176" s="52" t="str">
        <f t="shared" ca="1" si="82"/>
        <v>Ok</v>
      </c>
      <c r="B1176" s="53" t="str">
        <f t="shared" si="83"/>
        <v>Ok</v>
      </c>
      <c r="C1176" s="53" t="str">
        <f t="shared" ca="1" si="84"/>
        <v>Ok</v>
      </c>
      <c r="D1176" s="54">
        <f t="shared" si="85"/>
        <v>45222</v>
      </c>
      <c r="E1176" s="253"/>
      <c r="F1176" s="258">
        <v>2934</v>
      </c>
      <c r="G1176" s="299" t="s">
        <v>5976</v>
      </c>
      <c r="H1176" s="266" t="s">
        <v>57</v>
      </c>
      <c r="I1176" s="242" t="s">
        <v>58</v>
      </c>
      <c r="J1176" s="242" t="s">
        <v>59</v>
      </c>
      <c r="K1176" s="67" t="s">
        <v>162</v>
      </c>
      <c r="L1176" s="402" t="s">
        <v>5999</v>
      </c>
      <c r="M1176" s="281"/>
      <c r="N1176" s="239" t="s">
        <v>124</v>
      </c>
      <c r="O1176" s="243" t="s">
        <v>97</v>
      </c>
      <c r="P1176" s="55" t="s">
        <v>97</v>
      </c>
      <c r="Q1176" s="243" t="s">
        <v>5977</v>
      </c>
      <c r="R1176" s="90" t="s">
        <v>5998</v>
      </c>
      <c r="S1176" s="274">
        <v>45215</v>
      </c>
      <c r="T1176" s="56">
        <v>45222</v>
      </c>
      <c r="U1176" s="174" t="s">
        <v>66</v>
      </c>
      <c r="V1176" s="197" t="s">
        <v>218</v>
      </c>
      <c r="W1176" s="181"/>
      <c r="X1176" s="147" t="s">
        <v>143</v>
      </c>
      <c r="Y1176" s="258" t="s">
        <v>80</v>
      </c>
      <c r="Z1176" s="258"/>
      <c r="AA1176" s="289" t="s">
        <v>6011</v>
      </c>
      <c r="AB1176" s="6">
        <v>45215</v>
      </c>
      <c r="AC1176" s="6">
        <v>45222</v>
      </c>
      <c r="AD1176" s="283" t="s">
        <v>70</v>
      </c>
      <c r="AE1176" s="256"/>
      <c r="AF1176" s="249"/>
      <c r="AG1176" s="249"/>
      <c r="AH1176" s="249"/>
      <c r="AI1176" s="249"/>
      <c r="AJ1176" s="248"/>
      <c r="AK1176" s="257"/>
      <c r="AL1176" s="255"/>
      <c r="AM1176" s="249"/>
      <c r="AN1176" s="249"/>
      <c r="AO1176" s="249"/>
      <c r="AP1176" s="249"/>
      <c r="AQ1176" s="250"/>
      <c r="AR1176" s="247"/>
      <c r="AS1176" s="247"/>
      <c r="AT1176" s="247"/>
      <c r="AU1176" s="247"/>
      <c r="AV1176" s="247"/>
      <c r="AW1176" s="247"/>
      <c r="AX1176" s="247"/>
      <c r="AY1176" s="247"/>
      <c r="AZ1176" s="251"/>
      <c r="BA1176" s="246"/>
      <c r="BB1176" s="247"/>
      <c r="BC1176" s="245"/>
    </row>
    <row r="1177" spans="1:55" ht="57.6" hidden="1">
      <c r="A1177" s="52" t="str">
        <f t="shared" ca="1" si="82"/>
        <v>Ok</v>
      </c>
      <c r="B1177" s="53" t="str">
        <f t="shared" si="83"/>
        <v>Ok</v>
      </c>
      <c r="C1177" s="53" t="str">
        <f t="shared" ca="1" si="84"/>
        <v>Ok</v>
      </c>
      <c r="D1177" s="54">
        <f t="shared" si="85"/>
        <v>45222</v>
      </c>
      <c r="E1177" s="253"/>
      <c r="F1177" s="258">
        <v>2935</v>
      </c>
      <c r="G1177" s="299" t="s">
        <v>5978</v>
      </c>
      <c r="H1177" s="266" t="s">
        <v>57</v>
      </c>
      <c r="I1177" s="242" t="s">
        <v>909</v>
      </c>
      <c r="J1177" s="242" t="s">
        <v>183</v>
      </c>
      <c r="K1177" s="67" t="s">
        <v>105</v>
      </c>
      <c r="L1177" s="402" t="s">
        <v>6002</v>
      </c>
      <c r="M1177" s="281"/>
      <c r="N1177" s="239" t="s">
        <v>124</v>
      </c>
      <c r="O1177" s="55" t="s">
        <v>97</v>
      </c>
      <c r="P1177" s="55" t="s">
        <v>97</v>
      </c>
      <c r="Q1177" s="243" t="s">
        <v>6001</v>
      </c>
      <c r="R1177" s="90" t="s">
        <v>6000</v>
      </c>
      <c r="S1177" s="274">
        <v>45215</v>
      </c>
      <c r="T1177" s="56">
        <v>45222</v>
      </c>
      <c r="U1177" s="174" t="s">
        <v>66</v>
      </c>
      <c r="V1177" s="197" t="s">
        <v>218</v>
      </c>
      <c r="W1177" s="181"/>
      <c r="X1177" s="147" t="s">
        <v>168</v>
      </c>
      <c r="Y1177" s="258"/>
      <c r="Z1177" s="258"/>
      <c r="AA1177" s="289" t="s">
        <v>6012</v>
      </c>
      <c r="AB1177" s="6">
        <v>45215</v>
      </c>
      <c r="AC1177" s="6">
        <v>45222</v>
      </c>
      <c r="AD1177" s="283" t="s">
        <v>70</v>
      </c>
      <c r="AE1177" s="256"/>
      <c r="AF1177" s="249"/>
      <c r="AG1177" s="249"/>
      <c r="AH1177" s="249"/>
      <c r="AI1177" s="249"/>
      <c r="AJ1177" s="248"/>
      <c r="AK1177" s="257"/>
      <c r="AL1177" s="255"/>
      <c r="AM1177" s="249"/>
      <c r="AN1177" s="249"/>
      <c r="AO1177" s="249"/>
      <c r="AP1177" s="249"/>
      <c r="AQ1177" s="250"/>
      <c r="AR1177" s="247"/>
      <c r="AS1177" s="247"/>
      <c r="AT1177" s="247"/>
      <c r="AU1177" s="247"/>
      <c r="AV1177" s="247"/>
      <c r="AW1177" s="247"/>
      <c r="AX1177" s="247"/>
      <c r="AY1177" s="247"/>
      <c r="AZ1177" s="251"/>
      <c r="BA1177" s="246"/>
      <c r="BB1177" s="247"/>
      <c r="BC1177" s="245"/>
    </row>
    <row r="1178" spans="1:55" ht="216" hidden="1">
      <c r="A1178" s="52" t="str">
        <f t="shared" ca="1" si="82"/>
        <v>Ok</v>
      </c>
      <c r="B1178" s="53" t="str">
        <f t="shared" si="83"/>
        <v>Ok</v>
      </c>
      <c r="C1178" s="53" t="str">
        <f t="shared" ca="1" si="84"/>
        <v>Ok</v>
      </c>
      <c r="D1178" s="54">
        <f t="shared" si="85"/>
        <v>45320</v>
      </c>
      <c r="E1178" s="253"/>
      <c r="F1178" s="258">
        <v>2939</v>
      </c>
      <c r="G1178" s="241" t="s">
        <v>6018</v>
      </c>
      <c r="H1178" s="266" t="s">
        <v>57</v>
      </c>
      <c r="I1178" s="242" t="s">
        <v>182</v>
      </c>
      <c r="J1178" s="268" t="s">
        <v>183</v>
      </c>
      <c r="K1178" s="67" t="s">
        <v>74</v>
      </c>
      <c r="L1178" s="282" t="s">
        <v>6040</v>
      </c>
      <c r="M1178" s="281"/>
      <c r="N1178" s="239" t="s">
        <v>63</v>
      </c>
      <c r="O1178" s="243" t="s">
        <v>97</v>
      </c>
      <c r="P1178" s="55" t="s">
        <v>97</v>
      </c>
      <c r="Q1178" s="55" t="s">
        <v>6095</v>
      </c>
      <c r="R1178" s="90" t="s">
        <v>6094</v>
      </c>
      <c r="S1178" s="274">
        <v>45216</v>
      </c>
      <c r="T1178" s="56">
        <v>45320</v>
      </c>
      <c r="U1178" s="58" t="s">
        <v>66</v>
      </c>
      <c r="V1178" s="197" t="s">
        <v>218</v>
      </c>
      <c r="W1178" s="181"/>
      <c r="X1178" s="147" t="s">
        <v>79</v>
      </c>
      <c r="Y1178" s="258"/>
      <c r="Z1178" s="258"/>
      <c r="AA1178" s="289" t="s">
        <v>6380</v>
      </c>
      <c r="AB1178" s="6">
        <v>45216</v>
      </c>
      <c r="AC1178" s="6">
        <v>45320</v>
      </c>
      <c r="AD1178" s="283" t="s">
        <v>70</v>
      </c>
      <c r="AE1178" s="61"/>
      <c r="AF1178" s="249"/>
      <c r="AG1178" s="249"/>
      <c r="AH1178" s="249"/>
      <c r="AI1178" s="249"/>
      <c r="AJ1178" s="248"/>
      <c r="AK1178" s="257"/>
      <c r="AL1178" s="255"/>
      <c r="AM1178" s="249"/>
      <c r="AN1178" s="249"/>
      <c r="AO1178" s="249"/>
      <c r="AP1178" s="249"/>
      <c r="AQ1178" s="250"/>
      <c r="AR1178" s="247"/>
      <c r="AS1178" s="247"/>
      <c r="AT1178" s="247"/>
      <c r="AU1178" s="247"/>
      <c r="AV1178" s="247"/>
      <c r="AW1178" s="247"/>
      <c r="AX1178" s="247"/>
      <c r="AY1178" s="247"/>
      <c r="AZ1178" s="251"/>
      <c r="BA1178" s="246"/>
      <c r="BB1178" s="247"/>
      <c r="BC1178" s="245"/>
    </row>
    <row r="1179" spans="1:55" ht="129.6" hidden="1">
      <c r="A1179" s="52" t="str">
        <f t="shared" ca="1" si="82"/>
        <v>Ok</v>
      </c>
      <c r="B1179" s="53" t="str">
        <f t="shared" si="83"/>
        <v>Ok</v>
      </c>
      <c r="C1179" s="53" t="str">
        <f t="shared" ca="1" si="84"/>
        <v>Ok</v>
      </c>
      <c r="D1179" s="54">
        <f t="shared" si="85"/>
        <v>45229</v>
      </c>
      <c r="E1179" s="253"/>
      <c r="F1179" s="258">
        <v>2940</v>
      </c>
      <c r="G1179" s="241" t="s">
        <v>6019</v>
      </c>
      <c r="H1179" s="266" t="s">
        <v>57</v>
      </c>
      <c r="I1179" s="242" t="s">
        <v>83</v>
      </c>
      <c r="J1179" s="268" t="s">
        <v>84</v>
      </c>
      <c r="K1179" s="67" t="s">
        <v>105</v>
      </c>
      <c r="L1179" s="282" t="s">
        <v>6020</v>
      </c>
      <c r="M1179" s="281"/>
      <c r="N1179" s="239" t="s">
        <v>124</v>
      </c>
      <c r="O1179" s="243" t="s">
        <v>97</v>
      </c>
      <c r="P1179" s="55" t="s">
        <v>97</v>
      </c>
      <c r="Q1179" s="55" t="s">
        <v>6021</v>
      </c>
      <c r="R1179" s="90" t="s">
        <v>6022</v>
      </c>
      <c r="S1179" s="274">
        <v>45217</v>
      </c>
      <c r="T1179" s="285">
        <v>45229</v>
      </c>
      <c r="U1179" s="58" t="s">
        <v>66</v>
      </c>
      <c r="V1179" s="197" t="s">
        <v>218</v>
      </c>
      <c r="W1179" s="181"/>
      <c r="X1179" s="147" t="s">
        <v>143</v>
      </c>
      <c r="Y1179" s="258"/>
      <c r="Z1179" s="258"/>
      <c r="AA1179" s="289" t="s">
        <v>6044</v>
      </c>
      <c r="AB1179" s="6">
        <v>45217</v>
      </c>
      <c r="AC1179" s="6">
        <v>45229</v>
      </c>
      <c r="AD1179" s="294" t="s">
        <v>70</v>
      </c>
      <c r="AE1179" s="61"/>
      <c r="AF1179" s="249"/>
      <c r="AG1179" s="249"/>
      <c r="AH1179" s="249"/>
      <c r="AI1179" s="249"/>
      <c r="AJ1179" s="248"/>
      <c r="AK1179" s="257"/>
      <c r="AL1179" s="255"/>
      <c r="AM1179" s="249"/>
      <c r="AN1179" s="249"/>
      <c r="AO1179" s="249"/>
      <c r="AP1179" s="249"/>
      <c r="AQ1179" s="250"/>
      <c r="AR1179" s="247"/>
      <c r="AS1179" s="247"/>
      <c r="AT1179" s="247"/>
      <c r="AU1179" s="247"/>
      <c r="AV1179" s="247"/>
      <c r="AW1179" s="247"/>
      <c r="AX1179" s="247"/>
      <c r="AY1179" s="247"/>
      <c r="AZ1179" s="251"/>
      <c r="BA1179" s="246"/>
      <c r="BB1179" s="247"/>
      <c r="BC1179" s="245"/>
    </row>
    <row r="1180" spans="1:55" ht="158.4" hidden="1">
      <c r="A1180" s="52" t="str">
        <f t="shared" ca="1" si="82"/>
        <v>Ok</v>
      </c>
      <c r="B1180" s="53" t="str">
        <f t="shared" si="83"/>
        <v>Ok</v>
      </c>
      <c r="C1180" s="53" t="str">
        <f t="shared" ca="1" si="84"/>
        <v>Ok</v>
      </c>
      <c r="D1180" s="54">
        <f t="shared" si="85"/>
        <v>45245</v>
      </c>
      <c r="E1180" s="253"/>
      <c r="F1180" s="258">
        <v>2941</v>
      </c>
      <c r="G1180" s="241" t="s">
        <v>6023</v>
      </c>
      <c r="H1180" s="266" t="s">
        <v>57</v>
      </c>
      <c r="I1180" s="242" t="s">
        <v>2437</v>
      </c>
      <c r="J1180" s="268" t="s">
        <v>308</v>
      </c>
      <c r="K1180" s="67" t="s">
        <v>105</v>
      </c>
      <c r="L1180" s="400" t="s">
        <v>6090</v>
      </c>
      <c r="M1180" s="281"/>
      <c r="N1180" s="239" t="s">
        <v>124</v>
      </c>
      <c r="O1180" s="243" t="s">
        <v>2114</v>
      </c>
      <c r="P1180" s="55" t="s">
        <v>88</v>
      </c>
      <c r="Q1180" s="55" t="s">
        <v>2115</v>
      </c>
      <c r="R1180" s="90" t="s">
        <v>2116</v>
      </c>
      <c r="S1180" s="274">
        <v>45217</v>
      </c>
      <c r="T1180" s="56">
        <v>45224</v>
      </c>
      <c r="U1180" s="174" t="s">
        <v>66</v>
      </c>
      <c r="V1180" s="197" t="s">
        <v>218</v>
      </c>
      <c r="W1180" s="181"/>
      <c r="X1180" s="147" t="s">
        <v>168</v>
      </c>
      <c r="Y1180" s="258" t="s">
        <v>80</v>
      </c>
      <c r="Z1180" s="258"/>
      <c r="AA1180" s="289" t="s">
        <v>6088</v>
      </c>
      <c r="AB1180" s="6">
        <v>45217</v>
      </c>
      <c r="AC1180" s="6">
        <v>45245</v>
      </c>
      <c r="AD1180" s="283" t="s">
        <v>70</v>
      </c>
      <c r="AE1180" s="61"/>
      <c r="AF1180" s="249"/>
      <c r="AG1180" s="249"/>
      <c r="AH1180" s="249"/>
      <c r="AI1180" s="249"/>
      <c r="AJ1180" s="248"/>
      <c r="AK1180" s="257"/>
      <c r="AL1180" s="255"/>
      <c r="AM1180" s="249"/>
      <c r="AN1180" s="249"/>
      <c r="AO1180" s="249"/>
      <c r="AP1180" s="249"/>
      <c r="AQ1180" s="250"/>
      <c r="AR1180" s="247"/>
      <c r="AS1180" s="247"/>
      <c r="AT1180" s="247"/>
      <c r="AU1180" s="247"/>
      <c r="AV1180" s="247"/>
      <c r="AW1180" s="247"/>
      <c r="AX1180" s="247"/>
      <c r="AY1180" s="247"/>
      <c r="AZ1180" s="251"/>
      <c r="BA1180" s="246"/>
      <c r="BB1180" s="247"/>
      <c r="BC1180" s="245"/>
    </row>
    <row r="1181" spans="1:55" ht="86.4" hidden="1">
      <c r="A1181" s="52" t="str">
        <f t="shared" ca="1" si="82"/>
        <v>Ok</v>
      </c>
      <c r="B1181" s="53" t="str">
        <f t="shared" si="83"/>
        <v>Ok</v>
      </c>
      <c r="C1181" s="53" t="str">
        <f t="shared" ca="1" si="84"/>
        <v>Ok</v>
      </c>
      <c r="D1181" s="54">
        <f t="shared" si="85"/>
        <v>45229</v>
      </c>
      <c r="E1181" s="253"/>
      <c r="F1181" s="258">
        <v>2944</v>
      </c>
      <c r="G1181" s="241" t="s">
        <v>6024</v>
      </c>
      <c r="H1181" s="266" t="s">
        <v>57</v>
      </c>
      <c r="I1181" s="242" t="s">
        <v>137</v>
      </c>
      <c r="J1181" s="268" t="s">
        <v>137</v>
      </c>
      <c r="K1181" s="67" t="s">
        <v>105</v>
      </c>
      <c r="L1181" s="282" t="s">
        <v>6025</v>
      </c>
      <c r="M1181" s="281"/>
      <c r="N1181" s="239" t="s">
        <v>124</v>
      </c>
      <c r="O1181" s="243" t="s">
        <v>6026</v>
      </c>
      <c r="P1181" s="55" t="s">
        <v>88</v>
      </c>
      <c r="Q1181" s="55" t="s">
        <v>6027</v>
      </c>
      <c r="R1181" s="90" t="s">
        <v>6028</v>
      </c>
      <c r="S1181" s="274">
        <v>45219</v>
      </c>
      <c r="T1181" s="285">
        <v>45229</v>
      </c>
      <c r="U1181" s="58" t="s">
        <v>66</v>
      </c>
      <c r="V1181" s="197" t="s">
        <v>218</v>
      </c>
      <c r="W1181" s="181"/>
      <c r="X1181" s="147" t="s">
        <v>168</v>
      </c>
      <c r="Y1181" s="258"/>
      <c r="Z1181" s="258"/>
      <c r="AA1181" s="306" t="s">
        <v>6045</v>
      </c>
      <c r="AB1181" s="6">
        <v>45219</v>
      </c>
      <c r="AC1181" s="6">
        <v>45229</v>
      </c>
      <c r="AD1181" s="294" t="s">
        <v>70</v>
      </c>
      <c r="AE1181" s="61"/>
      <c r="AF1181" s="249"/>
      <c r="AG1181" s="249"/>
      <c r="AH1181" s="249"/>
      <c r="AI1181" s="249"/>
      <c r="AJ1181" s="248"/>
      <c r="AK1181" s="257"/>
      <c r="AL1181" s="255"/>
      <c r="AM1181" s="249"/>
      <c r="AN1181" s="249"/>
      <c r="AO1181" s="249"/>
      <c r="AP1181" s="249"/>
      <c r="AQ1181" s="250"/>
      <c r="AR1181" s="247"/>
      <c r="AS1181" s="247"/>
      <c r="AT1181" s="247"/>
      <c r="AU1181" s="247"/>
      <c r="AV1181" s="247"/>
      <c r="AW1181" s="247"/>
      <c r="AX1181" s="247"/>
      <c r="AY1181" s="247"/>
      <c r="AZ1181" s="251"/>
      <c r="BA1181" s="246"/>
      <c r="BB1181" s="247"/>
      <c r="BC1181" s="245"/>
    </row>
    <row r="1182" spans="1:55" ht="158.4" hidden="1">
      <c r="A1182" s="52" t="str">
        <f t="shared" ca="1" si="82"/>
        <v>Ok</v>
      </c>
      <c r="B1182" s="53" t="str">
        <f t="shared" si="83"/>
        <v>Ok</v>
      </c>
      <c r="C1182" s="53" t="str">
        <f t="shared" ca="1" si="84"/>
        <v>Ok</v>
      </c>
      <c r="D1182" s="54">
        <f t="shared" si="85"/>
        <v>45229</v>
      </c>
      <c r="E1182" s="253"/>
      <c r="F1182" s="258">
        <v>2947</v>
      </c>
      <c r="G1182" s="241" t="s">
        <v>6029</v>
      </c>
      <c r="H1182" s="266" t="s">
        <v>57</v>
      </c>
      <c r="I1182" s="242" t="s">
        <v>2437</v>
      </c>
      <c r="J1182" s="268" t="s">
        <v>308</v>
      </c>
      <c r="K1182" s="67" t="s">
        <v>545</v>
      </c>
      <c r="L1182" s="282" t="s">
        <v>6030</v>
      </c>
      <c r="M1182" s="281"/>
      <c r="N1182" s="239" t="s">
        <v>124</v>
      </c>
      <c r="O1182" s="243" t="s">
        <v>97</v>
      </c>
      <c r="P1182" s="55" t="s">
        <v>97</v>
      </c>
      <c r="Q1182" s="55" t="s">
        <v>6031</v>
      </c>
      <c r="R1182" s="90" t="s">
        <v>6032</v>
      </c>
      <c r="S1182" s="274">
        <v>45223</v>
      </c>
      <c r="T1182" s="285">
        <v>45229</v>
      </c>
      <c r="U1182" s="58" t="s">
        <v>66</v>
      </c>
      <c r="V1182" s="197" t="s">
        <v>218</v>
      </c>
      <c r="W1182" s="181"/>
      <c r="X1182" s="147" t="s">
        <v>143</v>
      </c>
      <c r="Y1182" s="258"/>
      <c r="Z1182" s="258"/>
      <c r="AA1182" s="289" t="s">
        <v>6046</v>
      </c>
      <c r="AB1182" s="6">
        <v>45223</v>
      </c>
      <c r="AC1182" s="6">
        <v>45229</v>
      </c>
      <c r="AD1182" s="294" t="s">
        <v>70</v>
      </c>
      <c r="AE1182" s="61"/>
      <c r="AF1182" s="249"/>
      <c r="AG1182" s="249"/>
      <c r="AH1182" s="249"/>
      <c r="AI1182" s="249"/>
      <c r="AJ1182" s="248"/>
      <c r="AK1182" s="257"/>
      <c r="AL1182" s="255"/>
      <c r="AM1182" s="249"/>
      <c r="AN1182" s="249"/>
      <c r="AO1182" s="249"/>
      <c r="AP1182" s="249"/>
      <c r="AQ1182" s="250"/>
      <c r="AR1182" s="247"/>
      <c r="AS1182" s="247"/>
      <c r="AT1182" s="247"/>
      <c r="AU1182" s="247"/>
      <c r="AV1182" s="247"/>
      <c r="AW1182" s="247"/>
      <c r="AX1182" s="247"/>
      <c r="AY1182" s="247"/>
      <c r="AZ1182" s="251"/>
      <c r="BA1182" s="246"/>
      <c r="BB1182" s="247"/>
      <c r="BC1182" s="245"/>
    </row>
    <row r="1183" spans="1:55" ht="244.8" hidden="1">
      <c r="A1183" s="52" t="str">
        <f t="shared" ca="1" si="82"/>
        <v>Ok</v>
      </c>
      <c r="B1183" s="53" t="str">
        <f t="shared" si="83"/>
        <v>Ok</v>
      </c>
      <c r="C1183" s="53" t="str">
        <f t="shared" ca="1" si="84"/>
        <v>Ok</v>
      </c>
      <c r="D1183" s="54">
        <f t="shared" si="85"/>
        <v>45257</v>
      </c>
      <c r="E1183" s="253"/>
      <c r="F1183" s="258">
        <v>2948</v>
      </c>
      <c r="G1183" s="299" t="s">
        <v>6033</v>
      </c>
      <c r="H1183" s="266" t="s">
        <v>57</v>
      </c>
      <c r="I1183" s="242" t="s">
        <v>1945</v>
      </c>
      <c r="J1183" s="268" t="s">
        <v>625</v>
      </c>
      <c r="K1183" s="67" t="s">
        <v>255</v>
      </c>
      <c r="L1183" s="282" t="s">
        <v>6161</v>
      </c>
      <c r="M1183" s="281"/>
      <c r="N1183" s="239" t="s">
        <v>124</v>
      </c>
      <c r="O1183" s="243" t="s">
        <v>6034</v>
      </c>
      <c r="P1183" s="55" t="s">
        <v>88</v>
      </c>
      <c r="Q1183" s="55" t="s">
        <v>6163</v>
      </c>
      <c r="R1183" s="90" t="s">
        <v>6162</v>
      </c>
      <c r="S1183" s="274">
        <v>45224</v>
      </c>
      <c r="T1183" s="371">
        <v>45257</v>
      </c>
      <c r="U1183" s="175" t="s">
        <v>66</v>
      </c>
      <c r="V1183" s="197" t="s">
        <v>218</v>
      </c>
      <c r="W1183" s="181"/>
      <c r="X1183" s="147" t="s">
        <v>79</v>
      </c>
      <c r="Y1183" s="258" t="s">
        <v>80</v>
      </c>
      <c r="Z1183" s="258"/>
      <c r="AA1183" s="289" t="s">
        <v>6214</v>
      </c>
      <c r="AB1183" s="6">
        <v>45224</v>
      </c>
      <c r="AC1183" s="6">
        <v>45257</v>
      </c>
      <c r="AD1183" s="294" t="s">
        <v>70</v>
      </c>
      <c r="AE1183" s="61"/>
      <c r="AF1183" s="249"/>
      <c r="AG1183" s="249"/>
      <c r="AH1183" s="249"/>
      <c r="AI1183" s="249"/>
      <c r="AJ1183" s="248"/>
      <c r="AK1183" s="257"/>
      <c r="AL1183" s="255"/>
      <c r="AM1183" s="249"/>
      <c r="AN1183" s="249"/>
      <c r="AO1183" s="249"/>
      <c r="AP1183" s="249"/>
      <c r="AQ1183" s="250"/>
      <c r="AR1183" s="247"/>
      <c r="AS1183" s="247"/>
      <c r="AT1183" s="247"/>
      <c r="AU1183" s="247"/>
      <c r="AV1183" s="247"/>
      <c r="AW1183" s="247"/>
      <c r="AX1183" s="247"/>
      <c r="AY1183" s="247"/>
      <c r="AZ1183" s="251"/>
      <c r="BA1183" s="246"/>
      <c r="BB1183" s="247"/>
      <c r="BC1183" s="245"/>
    </row>
    <row r="1184" spans="1:55" ht="100.8" hidden="1">
      <c r="A1184" s="52" t="str">
        <f t="shared" ca="1" si="82"/>
        <v>Ok</v>
      </c>
      <c r="B1184" s="53" t="str">
        <f t="shared" si="83"/>
        <v>Ok</v>
      </c>
      <c r="C1184" s="53" t="str">
        <f t="shared" ca="1" si="84"/>
        <v>Ok</v>
      </c>
      <c r="D1184" s="54">
        <f t="shared" si="85"/>
        <v>45236</v>
      </c>
      <c r="E1184" s="196"/>
      <c r="F1184" s="131">
        <v>2950</v>
      </c>
      <c r="G1184" s="33" t="s">
        <v>6048</v>
      </c>
      <c r="H1184" s="91" t="s">
        <v>57</v>
      </c>
      <c r="I1184" s="5" t="s">
        <v>289</v>
      </c>
      <c r="J1184" s="201" t="s">
        <v>290</v>
      </c>
      <c r="K1184" s="6" t="s">
        <v>74</v>
      </c>
      <c r="L1184" s="127" t="s">
        <v>6054</v>
      </c>
      <c r="M1184" s="66"/>
      <c r="N1184" s="10" t="s">
        <v>124</v>
      </c>
      <c r="O1184" s="25" t="s">
        <v>6051</v>
      </c>
      <c r="P1184" s="55" t="s">
        <v>65</v>
      </c>
      <c r="Q1184" s="55" t="s">
        <v>6052</v>
      </c>
      <c r="R1184" s="138" t="s">
        <v>6053</v>
      </c>
      <c r="S1184" s="56">
        <v>45225</v>
      </c>
      <c r="T1184" s="56">
        <v>45236</v>
      </c>
      <c r="U1184" s="175" t="s">
        <v>66</v>
      </c>
      <c r="V1184" s="178" t="s">
        <v>218</v>
      </c>
      <c r="W1184" s="180"/>
      <c r="X1184" s="146" t="s">
        <v>143</v>
      </c>
      <c r="Y1184" s="146"/>
      <c r="Z1184" s="146"/>
      <c r="AA1184" s="89" t="s">
        <v>6061</v>
      </c>
      <c r="AB1184" s="59">
        <v>45225</v>
      </c>
      <c r="AC1184" s="6">
        <v>45236</v>
      </c>
      <c r="AD1184" s="283" t="s">
        <v>70</v>
      </c>
      <c r="AE1184" s="61"/>
      <c r="AF1184" s="6"/>
      <c r="AG1184" s="67"/>
      <c r="AH1184" s="67"/>
      <c r="AI1184" s="6"/>
      <c r="AJ1184" s="63"/>
      <c r="AK1184" s="141"/>
      <c r="AL1184" s="62"/>
      <c r="AM1184" s="72"/>
      <c r="AN1184" s="72"/>
      <c r="AO1184" s="62"/>
      <c r="AP1184" s="72"/>
      <c r="AQ1184" s="142"/>
      <c r="AR1184" s="59"/>
      <c r="AS1184" s="59"/>
      <c r="AT1184" s="6"/>
      <c r="AU1184" s="6"/>
      <c r="AV1184" s="6"/>
      <c r="AW1184" s="6"/>
      <c r="AX1184" s="6"/>
      <c r="AY1184" s="6"/>
      <c r="AZ1184" s="6"/>
      <c r="BA1184" s="149"/>
      <c r="BB1184" s="148"/>
      <c r="BC1184" s="150"/>
    </row>
    <row r="1185" spans="1:55" ht="57.6" hidden="1">
      <c r="A1185" s="52" t="str">
        <f t="shared" ca="1" si="82"/>
        <v>Ok</v>
      </c>
      <c r="B1185" s="53" t="str">
        <f t="shared" si="83"/>
        <v>Ok</v>
      </c>
      <c r="C1185" s="53" t="str">
        <f t="shared" ca="1" si="84"/>
        <v>Ok</v>
      </c>
      <c r="D1185" s="54">
        <f t="shared" si="85"/>
        <v>45236</v>
      </c>
      <c r="E1185" s="196"/>
      <c r="F1185" s="131">
        <v>2951</v>
      </c>
      <c r="G1185" s="33" t="s">
        <v>6049</v>
      </c>
      <c r="H1185" s="91" t="s">
        <v>57</v>
      </c>
      <c r="I1185" s="5" t="s">
        <v>182</v>
      </c>
      <c r="J1185" s="2" t="s">
        <v>183</v>
      </c>
      <c r="K1185" s="6" t="s">
        <v>74</v>
      </c>
      <c r="L1185" s="127" t="s">
        <v>6056</v>
      </c>
      <c r="M1185" s="66"/>
      <c r="N1185" s="10" t="s">
        <v>124</v>
      </c>
      <c r="O1185" s="25" t="s">
        <v>4155</v>
      </c>
      <c r="P1185" s="55" t="s">
        <v>65</v>
      </c>
      <c r="Q1185" s="55" t="s">
        <v>2759</v>
      </c>
      <c r="R1185" s="138" t="s">
        <v>6055</v>
      </c>
      <c r="S1185" s="56">
        <v>45225</v>
      </c>
      <c r="T1185" s="56">
        <v>45236</v>
      </c>
      <c r="U1185" s="175" t="s">
        <v>66</v>
      </c>
      <c r="V1185" s="178" t="s">
        <v>218</v>
      </c>
      <c r="W1185" s="180"/>
      <c r="X1185" s="146" t="s">
        <v>143</v>
      </c>
      <c r="Y1185" s="146"/>
      <c r="Z1185" s="146"/>
      <c r="AA1185" s="89" t="s">
        <v>6062</v>
      </c>
      <c r="AB1185" s="59">
        <v>45225</v>
      </c>
      <c r="AC1185" s="6">
        <v>45236</v>
      </c>
      <c r="AD1185" s="283" t="s">
        <v>70</v>
      </c>
      <c r="AE1185" s="61"/>
      <c r="AF1185" s="6"/>
      <c r="AG1185" s="67"/>
      <c r="AH1185" s="67"/>
      <c r="AI1185" s="6"/>
      <c r="AJ1185" s="63"/>
      <c r="AK1185" s="141"/>
      <c r="AL1185" s="62"/>
      <c r="AM1185" s="72"/>
      <c r="AN1185" s="72"/>
      <c r="AO1185" s="62"/>
      <c r="AP1185" s="72"/>
      <c r="AQ1185" s="142"/>
      <c r="AR1185" s="59"/>
      <c r="AS1185" s="59"/>
      <c r="AT1185" s="6"/>
      <c r="AU1185" s="6"/>
      <c r="AV1185" s="6"/>
      <c r="AW1185" s="6"/>
      <c r="AX1185" s="6"/>
      <c r="AY1185" s="6"/>
      <c r="AZ1185" s="6"/>
      <c r="BA1185" s="149"/>
      <c r="BB1185" s="148"/>
      <c r="BC1185" s="150"/>
    </row>
    <row r="1186" spans="1:55" ht="115.2" hidden="1">
      <c r="A1186" s="52" t="str">
        <f t="shared" ca="1" si="82"/>
        <v>Ok</v>
      </c>
      <c r="B1186" s="53" t="str">
        <f t="shared" si="83"/>
        <v>Ok</v>
      </c>
      <c r="C1186" s="53" t="str">
        <f t="shared" ca="1" si="84"/>
        <v>Ok</v>
      </c>
      <c r="D1186" s="54">
        <f t="shared" si="85"/>
        <v>45236</v>
      </c>
      <c r="E1186" s="196"/>
      <c r="F1186" s="131">
        <v>2953</v>
      </c>
      <c r="G1186" s="33" t="s">
        <v>6050</v>
      </c>
      <c r="H1186" s="91" t="s">
        <v>57</v>
      </c>
      <c r="I1186" s="5" t="s">
        <v>3224</v>
      </c>
      <c r="J1186" s="2" t="s">
        <v>3225</v>
      </c>
      <c r="K1186" s="6" t="s">
        <v>105</v>
      </c>
      <c r="L1186" s="127" t="s">
        <v>6059</v>
      </c>
      <c r="M1186" s="66"/>
      <c r="N1186" s="10" t="s">
        <v>124</v>
      </c>
      <c r="O1186" s="25" t="s">
        <v>97</v>
      </c>
      <c r="P1186" s="55" t="s">
        <v>97</v>
      </c>
      <c r="Q1186" s="55" t="s">
        <v>6058</v>
      </c>
      <c r="R1186" s="138" t="s">
        <v>6057</v>
      </c>
      <c r="S1186" s="56">
        <v>45225</v>
      </c>
      <c r="T1186" s="56">
        <v>45236</v>
      </c>
      <c r="U1186" s="175" t="s">
        <v>66</v>
      </c>
      <c r="V1186" s="178" t="s">
        <v>218</v>
      </c>
      <c r="W1186" s="180"/>
      <c r="X1186" s="146" t="s">
        <v>143</v>
      </c>
      <c r="Y1186" s="146"/>
      <c r="Z1186" s="146"/>
      <c r="AA1186" s="302" t="s">
        <v>6063</v>
      </c>
      <c r="AB1186" s="59">
        <v>45225</v>
      </c>
      <c r="AC1186" s="6">
        <v>45236</v>
      </c>
      <c r="AD1186" s="283" t="s">
        <v>70</v>
      </c>
      <c r="AE1186" s="61"/>
      <c r="AF1186" s="6"/>
      <c r="AG1186" s="67"/>
      <c r="AH1186" s="67"/>
      <c r="AI1186" s="6"/>
      <c r="AJ1186" s="63"/>
      <c r="AK1186" s="141"/>
      <c r="AL1186" s="62"/>
      <c r="AM1186" s="72"/>
      <c r="AN1186" s="72"/>
      <c r="AO1186" s="62"/>
      <c r="AP1186" s="72"/>
      <c r="AQ1186" s="142"/>
      <c r="AR1186" s="59"/>
      <c r="AS1186" s="59"/>
      <c r="AT1186" s="6"/>
      <c r="AU1186" s="6"/>
      <c r="AV1186" s="6"/>
      <c r="AW1186" s="6"/>
      <c r="AX1186" s="6"/>
      <c r="AY1186" s="6"/>
      <c r="AZ1186" s="6"/>
      <c r="BA1186" s="149"/>
      <c r="BB1186" s="148"/>
      <c r="BC1186" s="150"/>
    </row>
    <row r="1187" spans="1:55" ht="158.4" hidden="1">
      <c r="A1187" s="52" t="str">
        <f t="shared" ca="1" si="82"/>
        <v>Ok</v>
      </c>
      <c r="B1187" s="53" t="str">
        <f t="shared" si="83"/>
        <v>Ok</v>
      </c>
      <c r="C1187" s="53" t="str">
        <f t="shared" ca="1" si="84"/>
        <v>Ok</v>
      </c>
      <c r="D1187" s="54">
        <f t="shared" si="85"/>
        <v>45488</v>
      </c>
      <c r="E1187" s="253"/>
      <c r="F1187" s="258">
        <v>2957</v>
      </c>
      <c r="G1187" s="241" t="s">
        <v>6068</v>
      </c>
      <c r="H1187" s="266" t="s">
        <v>57</v>
      </c>
      <c r="I1187" s="242" t="s">
        <v>83</v>
      </c>
      <c r="J1187" s="268" t="s">
        <v>84</v>
      </c>
      <c r="K1187" s="67" t="s">
        <v>105</v>
      </c>
      <c r="L1187" s="282" t="s">
        <v>7370</v>
      </c>
      <c r="M1187" s="281"/>
      <c r="N1187" s="239" t="s">
        <v>124</v>
      </c>
      <c r="O1187" s="243" t="s">
        <v>97</v>
      </c>
      <c r="P1187" s="55" t="s">
        <v>97</v>
      </c>
      <c r="Q1187" s="55" t="s">
        <v>6070</v>
      </c>
      <c r="R1187" s="90" t="s">
        <v>6075</v>
      </c>
      <c r="S1187" s="274">
        <v>45232</v>
      </c>
      <c r="T1187" s="56">
        <v>45488</v>
      </c>
      <c r="U1187" s="175" t="s">
        <v>66</v>
      </c>
      <c r="V1187" s="197" t="s">
        <v>218</v>
      </c>
      <c r="W1187" s="181"/>
      <c r="X1187" s="147" t="s">
        <v>168</v>
      </c>
      <c r="Y1187" s="258"/>
      <c r="Z1187" s="258"/>
      <c r="AA1187" s="289" t="s">
        <v>7369</v>
      </c>
      <c r="AB1187" s="6">
        <v>45232</v>
      </c>
      <c r="AC1187" s="6">
        <v>45488</v>
      </c>
      <c r="AD1187" s="294" t="s">
        <v>70</v>
      </c>
      <c r="AE1187" s="61"/>
      <c r="AF1187" s="249"/>
      <c r="AG1187" s="249"/>
      <c r="AH1187" s="249"/>
      <c r="AI1187" s="249"/>
      <c r="AJ1187" s="248"/>
      <c r="AK1187" s="257"/>
      <c r="AL1187" s="255"/>
      <c r="AM1187" s="249"/>
      <c r="AN1187" s="249"/>
      <c r="AO1187" s="249"/>
      <c r="AP1187" s="249"/>
      <c r="AQ1187" s="250"/>
      <c r="AR1187" s="247"/>
      <c r="AS1187" s="247"/>
      <c r="AT1187" s="247"/>
      <c r="AU1187" s="247"/>
      <c r="AV1187" s="247"/>
      <c r="AW1187" s="247"/>
      <c r="AX1187" s="247"/>
      <c r="AY1187" s="247"/>
      <c r="AZ1187" s="251"/>
      <c r="BA1187" s="246"/>
      <c r="BB1187" s="247"/>
      <c r="BC1187" s="245"/>
    </row>
    <row r="1188" spans="1:55" ht="86.4" hidden="1">
      <c r="A1188" s="52" t="str">
        <f t="shared" ca="1" si="82"/>
        <v>Ok</v>
      </c>
      <c r="B1188" s="53" t="str">
        <f t="shared" si="83"/>
        <v>Ok</v>
      </c>
      <c r="C1188" s="53" t="str">
        <f t="shared" ca="1" si="84"/>
        <v>Ok</v>
      </c>
      <c r="D1188" s="54">
        <f t="shared" si="85"/>
        <v>45245</v>
      </c>
      <c r="E1188" s="253"/>
      <c r="F1188" s="258">
        <v>2962</v>
      </c>
      <c r="G1188" s="241" t="s">
        <v>6069</v>
      </c>
      <c r="H1188" s="266" t="s">
        <v>57</v>
      </c>
      <c r="I1188" s="242" t="s">
        <v>83</v>
      </c>
      <c r="J1188" s="268" t="s">
        <v>84</v>
      </c>
      <c r="K1188" s="67" t="s">
        <v>74</v>
      </c>
      <c r="L1188" s="282" t="s">
        <v>6078</v>
      </c>
      <c r="M1188" s="281"/>
      <c r="N1188" s="239" t="s">
        <v>124</v>
      </c>
      <c r="O1188" s="243" t="s">
        <v>6071</v>
      </c>
      <c r="P1188" s="55" t="s">
        <v>165</v>
      </c>
      <c r="Q1188" s="55" t="s">
        <v>6077</v>
      </c>
      <c r="R1188" s="90" t="s">
        <v>6076</v>
      </c>
      <c r="S1188" s="274">
        <v>45238</v>
      </c>
      <c r="T1188" s="56">
        <v>45224</v>
      </c>
      <c r="U1188" s="174" t="s">
        <v>66</v>
      </c>
      <c r="V1188" s="197" t="s">
        <v>218</v>
      </c>
      <c r="W1188" s="181"/>
      <c r="X1188" s="147" t="s">
        <v>101</v>
      </c>
      <c r="Y1188" s="258"/>
      <c r="Z1188" s="258"/>
      <c r="AA1188" s="289" t="s">
        <v>6097</v>
      </c>
      <c r="AB1188" s="6">
        <v>45238</v>
      </c>
      <c r="AC1188" s="6">
        <v>45245</v>
      </c>
      <c r="AD1188" s="294" t="s">
        <v>70</v>
      </c>
      <c r="AE1188" s="61"/>
      <c r="AF1188" s="249"/>
      <c r="AG1188" s="249"/>
      <c r="AH1188" s="249"/>
      <c r="AI1188" s="249"/>
      <c r="AJ1188" s="248"/>
      <c r="AK1188" s="257"/>
      <c r="AL1188" s="255"/>
      <c r="AM1188" s="249"/>
      <c r="AN1188" s="249"/>
      <c r="AO1188" s="249"/>
      <c r="AP1188" s="249"/>
      <c r="AQ1188" s="250"/>
      <c r="AR1188" s="247"/>
      <c r="AS1188" s="247"/>
      <c r="AT1188" s="247"/>
      <c r="AU1188" s="247"/>
      <c r="AV1188" s="247"/>
      <c r="AW1188" s="247"/>
      <c r="AX1188" s="247"/>
      <c r="AY1188" s="247"/>
      <c r="AZ1188" s="251"/>
      <c r="BA1188" s="246"/>
      <c r="BB1188" s="247"/>
      <c r="BC1188" s="245"/>
    </row>
    <row r="1189" spans="1:55" ht="115.2" hidden="1">
      <c r="A1189" s="52" t="str">
        <f t="shared" ca="1" si="82"/>
        <v>Ok</v>
      </c>
      <c r="B1189" s="53" t="str">
        <f t="shared" si="83"/>
        <v>Ok</v>
      </c>
      <c r="C1189" s="53" t="str">
        <f t="shared" ca="1" si="84"/>
        <v>Ok</v>
      </c>
      <c r="D1189" s="54">
        <f t="shared" si="85"/>
        <v>45712</v>
      </c>
      <c r="E1189" s="253"/>
      <c r="F1189" s="258">
        <f t="shared" ref="F1189:F1199" si="86">+F1188+1</f>
        <v>2963</v>
      </c>
      <c r="G1189" s="241" t="s">
        <v>6072</v>
      </c>
      <c r="H1189" s="266" t="s">
        <v>57</v>
      </c>
      <c r="I1189" s="242" t="s">
        <v>334</v>
      </c>
      <c r="J1189" s="268" t="s">
        <v>260</v>
      </c>
      <c r="K1189" s="67" t="s">
        <v>74</v>
      </c>
      <c r="L1189" s="400" t="s">
        <v>6091</v>
      </c>
      <c r="M1189" s="281"/>
      <c r="N1189" s="239" t="s">
        <v>124</v>
      </c>
      <c r="O1189" s="243" t="s">
        <v>6081</v>
      </c>
      <c r="P1189" s="55" t="s">
        <v>88</v>
      </c>
      <c r="Q1189" s="55" t="s">
        <v>6080</v>
      </c>
      <c r="R1189" s="90" t="s">
        <v>6079</v>
      </c>
      <c r="S1189" s="274">
        <v>44950</v>
      </c>
      <c r="T1189" s="56">
        <v>45712</v>
      </c>
      <c r="U1189" s="175" t="s">
        <v>66</v>
      </c>
      <c r="V1189" s="197" t="s">
        <v>218</v>
      </c>
      <c r="W1189" s="181"/>
      <c r="X1189" s="147" t="s">
        <v>168</v>
      </c>
      <c r="Y1189" s="258"/>
      <c r="Z1189" s="258"/>
      <c r="AA1189" s="289" t="s">
        <v>8666</v>
      </c>
      <c r="AB1189" s="6">
        <v>44950</v>
      </c>
      <c r="AC1189" s="6">
        <v>45712</v>
      </c>
      <c r="AD1189" s="234" t="s">
        <v>70</v>
      </c>
      <c r="AE1189" s="61"/>
      <c r="AF1189" s="249"/>
      <c r="AG1189" s="249"/>
      <c r="AH1189" s="249"/>
      <c r="AI1189" s="249"/>
      <c r="AJ1189" s="248"/>
      <c r="AK1189" s="257"/>
      <c r="AL1189" s="255"/>
      <c r="AM1189" s="249"/>
      <c r="AN1189" s="249"/>
      <c r="AO1189" s="249"/>
      <c r="AP1189" s="249"/>
      <c r="AQ1189" s="250"/>
      <c r="AR1189" s="247"/>
      <c r="AS1189" s="247"/>
      <c r="AT1189" s="247"/>
      <c r="AU1189" s="247"/>
      <c r="AV1189" s="247"/>
      <c r="AW1189" s="247"/>
      <c r="AX1189" s="247"/>
      <c r="AY1189" s="247"/>
      <c r="AZ1189" s="251"/>
      <c r="BA1189" s="246"/>
      <c r="BB1189" s="247"/>
      <c r="BC1189" s="245"/>
    </row>
    <row r="1190" spans="1:55" ht="144" hidden="1">
      <c r="A1190" s="52" t="str">
        <f t="shared" ca="1" si="82"/>
        <v>Ok</v>
      </c>
      <c r="B1190" s="53" t="str">
        <f t="shared" si="83"/>
        <v>Ok</v>
      </c>
      <c r="C1190" s="53" t="str">
        <f t="shared" ca="1" si="84"/>
        <v>Ok</v>
      </c>
      <c r="D1190" s="54">
        <f t="shared" si="85"/>
        <v>45265</v>
      </c>
      <c r="E1190" s="253"/>
      <c r="F1190" s="258">
        <f t="shared" si="86"/>
        <v>2964</v>
      </c>
      <c r="G1190" s="241" t="s">
        <v>6073</v>
      </c>
      <c r="H1190" s="266" t="s">
        <v>57</v>
      </c>
      <c r="I1190" s="242" t="s">
        <v>129</v>
      </c>
      <c r="J1190" s="268" t="s">
        <v>130</v>
      </c>
      <c r="K1190" s="67" t="s">
        <v>210</v>
      </c>
      <c r="L1190" s="400" t="s">
        <v>6092</v>
      </c>
      <c r="M1190" s="281"/>
      <c r="N1190" s="239" t="s">
        <v>228</v>
      </c>
      <c r="O1190" s="243" t="s">
        <v>6081</v>
      </c>
      <c r="P1190" s="55" t="s">
        <v>88</v>
      </c>
      <c r="Q1190" s="55" t="s">
        <v>6165</v>
      </c>
      <c r="R1190" s="90" t="s">
        <v>6164</v>
      </c>
      <c r="S1190" s="274">
        <v>45190</v>
      </c>
      <c r="T1190" s="56">
        <v>45265</v>
      </c>
      <c r="U1190" s="174" t="s">
        <v>66</v>
      </c>
      <c r="V1190" s="197" t="s">
        <v>218</v>
      </c>
      <c r="W1190" s="181"/>
      <c r="X1190" s="147" t="s">
        <v>101</v>
      </c>
      <c r="Y1190" s="258"/>
      <c r="Z1190" s="258"/>
      <c r="AA1190" s="289" t="s">
        <v>6233</v>
      </c>
      <c r="AB1190" s="6">
        <v>45190</v>
      </c>
      <c r="AC1190" s="6">
        <v>45265</v>
      </c>
      <c r="AD1190" s="283" t="s">
        <v>70</v>
      </c>
      <c r="AE1190" s="61"/>
      <c r="AF1190" s="249"/>
      <c r="AG1190" s="249"/>
      <c r="AH1190" s="249"/>
      <c r="AI1190" s="249"/>
      <c r="AJ1190" s="248"/>
      <c r="AK1190" s="257"/>
      <c r="AL1190" s="255"/>
      <c r="AM1190" s="249"/>
      <c r="AN1190" s="249"/>
      <c r="AO1190" s="249"/>
      <c r="AP1190" s="249"/>
      <c r="AQ1190" s="250"/>
      <c r="AR1190" s="247"/>
      <c r="AS1190" s="247"/>
      <c r="AT1190" s="247"/>
      <c r="AU1190" s="247"/>
      <c r="AV1190" s="247"/>
      <c r="AW1190" s="247"/>
      <c r="AX1190" s="247"/>
      <c r="AY1190" s="247"/>
      <c r="AZ1190" s="251"/>
      <c r="BA1190" s="246"/>
      <c r="BB1190" s="247"/>
      <c r="BC1190" s="245"/>
    </row>
    <row r="1191" spans="1:55" ht="115.2" hidden="1">
      <c r="A1191" s="52" t="str">
        <f t="shared" ca="1" si="82"/>
        <v>Ok</v>
      </c>
      <c r="B1191" s="53" t="str">
        <f t="shared" si="83"/>
        <v>Ok</v>
      </c>
      <c r="C1191" s="53" t="str">
        <f t="shared" ca="1" si="84"/>
        <v>Ok</v>
      </c>
      <c r="D1191" s="54">
        <f t="shared" si="85"/>
        <v>45250</v>
      </c>
      <c r="E1191" s="253"/>
      <c r="F1191" s="258">
        <f t="shared" si="86"/>
        <v>2965</v>
      </c>
      <c r="G1191" s="241" t="s">
        <v>6099</v>
      </c>
      <c r="H1191" s="266" t="s">
        <v>57</v>
      </c>
      <c r="I1191" s="242" t="s">
        <v>58</v>
      </c>
      <c r="J1191" s="268" t="s">
        <v>59</v>
      </c>
      <c r="K1191" s="67" t="s">
        <v>74</v>
      </c>
      <c r="L1191" s="400" t="s">
        <v>6100</v>
      </c>
      <c r="M1191" s="281"/>
      <c r="N1191" s="239" t="s">
        <v>124</v>
      </c>
      <c r="O1191" s="243" t="s">
        <v>97</v>
      </c>
      <c r="P1191" s="55" t="s">
        <v>97</v>
      </c>
      <c r="Q1191" s="55" t="s">
        <v>6101</v>
      </c>
      <c r="R1191" s="90" t="s">
        <v>6102</v>
      </c>
      <c r="S1191" s="274">
        <v>45238</v>
      </c>
      <c r="T1191" s="56">
        <v>45250</v>
      </c>
      <c r="U1191" s="175" t="s">
        <v>66</v>
      </c>
      <c r="V1191" s="197" t="s">
        <v>218</v>
      </c>
      <c r="W1191" s="181"/>
      <c r="X1191" s="147" t="s">
        <v>143</v>
      </c>
      <c r="Y1191" s="258" t="s">
        <v>80</v>
      </c>
      <c r="Z1191" s="258"/>
      <c r="AA1191" s="289" t="s">
        <v>6133</v>
      </c>
      <c r="AB1191" s="6">
        <v>45238</v>
      </c>
      <c r="AC1191" s="6">
        <v>45250</v>
      </c>
      <c r="AD1191" s="294" t="s">
        <v>70</v>
      </c>
      <c r="AE1191" s="61"/>
      <c r="AF1191" s="249"/>
      <c r="AG1191" s="249"/>
      <c r="AH1191" s="249"/>
      <c r="AI1191" s="249"/>
      <c r="AJ1191" s="248"/>
      <c r="AK1191" s="257"/>
      <c r="AL1191" s="255"/>
      <c r="AM1191" s="249"/>
      <c r="AN1191" s="249"/>
      <c r="AO1191" s="249"/>
      <c r="AP1191" s="249"/>
      <c r="AQ1191" s="250"/>
      <c r="AR1191" s="247"/>
      <c r="AS1191" s="247"/>
      <c r="AT1191" s="247"/>
      <c r="AU1191" s="247"/>
      <c r="AV1191" s="247"/>
      <c r="AW1191" s="247"/>
      <c r="AX1191" s="247"/>
      <c r="AY1191" s="247"/>
      <c r="AZ1191" s="251"/>
      <c r="BA1191" s="246"/>
      <c r="BB1191" s="247"/>
      <c r="BC1191" s="245"/>
    </row>
    <row r="1192" spans="1:55" ht="86.4" hidden="1">
      <c r="A1192" s="52" t="str">
        <f t="shared" ca="1" si="82"/>
        <v>Ok</v>
      </c>
      <c r="B1192" s="53" t="str">
        <f t="shared" si="83"/>
        <v>Ok</v>
      </c>
      <c r="C1192" s="53" t="str">
        <f t="shared" ca="1" si="84"/>
        <v>Ok</v>
      </c>
      <c r="D1192" s="54">
        <f t="shared" si="85"/>
        <v>45250</v>
      </c>
      <c r="E1192" s="253"/>
      <c r="F1192" s="258">
        <f t="shared" si="86"/>
        <v>2966</v>
      </c>
      <c r="G1192" s="241" t="s">
        <v>6103</v>
      </c>
      <c r="H1192" s="266" t="s">
        <v>57</v>
      </c>
      <c r="I1192" s="242" t="s">
        <v>6104</v>
      </c>
      <c r="J1192" s="268" t="s">
        <v>233</v>
      </c>
      <c r="K1192" s="67" t="s">
        <v>74</v>
      </c>
      <c r="L1192" s="400" t="s">
        <v>6105</v>
      </c>
      <c r="M1192" s="281"/>
      <c r="N1192" s="239" t="s">
        <v>124</v>
      </c>
      <c r="O1192" s="243" t="s">
        <v>97</v>
      </c>
      <c r="P1192" s="55" t="s">
        <v>97</v>
      </c>
      <c r="Q1192" s="55" t="s">
        <v>6106</v>
      </c>
      <c r="R1192" s="90" t="s">
        <v>6107</v>
      </c>
      <c r="S1192" s="274">
        <v>45239</v>
      </c>
      <c r="T1192" s="56">
        <v>45250</v>
      </c>
      <c r="U1192" s="175" t="s">
        <v>66</v>
      </c>
      <c r="V1192" s="197" t="s">
        <v>218</v>
      </c>
      <c r="W1192" s="181"/>
      <c r="X1192" s="147" t="s">
        <v>156</v>
      </c>
      <c r="Y1192" s="258" t="s">
        <v>80</v>
      </c>
      <c r="Z1192" s="258"/>
      <c r="AA1192" s="289" t="s">
        <v>6131</v>
      </c>
      <c r="AB1192" s="6">
        <v>45239</v>
      </c>
      <c r="AC1192" s="6">
        <v>45250</v>
      </c>
      <c r="AD1192" s="294" t="s">
        <v>70</v>
      </c>
      <c r="AE1192" s="61"/>
      <c r="AF1192" s="249"/>
      <c r="AG1192" s="249"/>
      <c r="AH1192" s="249"/>
      <c r="AI1192" s="249"/>
      <c r="AJ1192" s="248"/>
      <c r="AK1192" s="257"/>
      <c r="AL1192" s="255"/>
      <c r="AM1192" s="249"/>
      <c r="AN1192" s="249"/>
      <c r="AO1192" s="249"/>
      <c r="AP1192" s="249"/>
      <c r="AQ1192" s="250"/>
      <c r="AR1192" s="247"/>
      <c r="AS1192" s="247"/>
      <c r="AT1192" s="247"/>
      <c r="AU1192" s="247"/>
      <c r="AV1192" s="247"/>
      <c r="AW1192" s="247"/>
      <c r="AX1192" s="247"/>
      <c r="AY1192" s="247"/>
      <c r="AZ1192" s="251"/>
      <c r="BA1192" s="246"/>
      <c r="BB1192" s="247"/>
      <c r="BC1192" s="245"/>
    </row>
    <row r="1193" spans="1:55" ht="189" hidden="1" customHeight="1">
      <c r="A1193" s="52" t="str">
        <f t="shared" ca="1" si="82"/>
        <v>Ok</v>
      </c>
      <c r="B1193" s="53" t="str">
        <f t="shared" si="83"/>
        <v>Ok</v>
      </c>
      <c r="C1193" s="53" t="str">
        <f t="shared" ca="1" si="84"/>
        <v>Ok</v>
      </c>
      <c r="D1193" s="54">
        <f t="shared" si="85"/>
        <v>45257</v>
      </c>
      <c r="E1193" s="253"/>
      <c r="F1193" s="258">
        <f t="shared" si="86"/>
        <v>2967</v>
      </c>
      <c r="G1193" s="241" t="s">
        <v>6108</v>
      </c>
      <c r="H1193" s="266" t="s">
        <v>57</v>
      </c>
      <c r="I1193" s="242" t="s">
        <v>5646</v>
      </c>
      <c r="J1193" s="268" t="s">
        <v>59</v>
      </c>
      <c r="K1193" s="67" t="s">
        <v>74</v>
      </c>
      <c r="L1193" s="400" t="s">
        <v>6109</v>
      </c>
      <c r="M1193" s="281"/>
      <c r="N1193" s="239" t="s">
        <v>124</v>
      </c>
      <c r="O1193" s="243" t="s">
        <v>103</v>
      </c>
      <c r="P1193" s="55" t="s">
        <v>65</v>
      </c>
      <c r="Q1193" s="55" t="s">
        <v>6167</v>
      </c>
      <c r="R1193" s="90" t="s">
        <v>6166</v>
      </c>
      <c r="S1193" s="274">
        <v>45239</v>
      </c>
      <c r="T1193" s="285">
        <v>45257</v>
      </c>
      <c r="U1193" s="175" t="s">
        <v>66</v>
      </c>
      <c r="V1193" s="197" t="s">
        <v>218</v>
      </c>
      <c r="W1193" s="181"/>
      <c r="X1193" s="147" t="s">
        <v>156</v>
      </c>
      <c r="Y1193" s="258"/>
      <c r="Z1193" s="258"/>
      <c r="AA1193" s="289" t="s">
        <v>6454</v>
      </c>
      <c r="AB1193" s="6">
        <v>45239</v>
      </c>
      <c r="AC1193" s="6">
        <v>45257</v>
      </c>
      <c r="AD1193" s="234" t="s">
        <v>70</v>
      </c>
      <c r="AE1193" s="61"/>
      <c r="AF1193" s="249"/>
      <c r="AG1193" s="249"/>
      <c r="AH1193" s="249"/>
      <c r="AI1193" s="249"/>
      <c r="AJ1193" s="248"/>
      <c r="AK1193" s="257"/>
      <c r="AL1193" s="255"/>
      <c r="AM1193" s="249"/>
      <c r="AN1193" s="249"/>
      <c r="AO1193" s="249"/>
      <c r="AP1193" s="249"/>
      <c r="AQ1193" s="250"/>
      <c r="AR1193" s="247"/>
      <c r="AS1193" s="247"/>
      <c r="AT1193" s="247"/>
      <c r="AU1193" s="247"/>
      <c r="AV1193" s="247"/>
      <c r="AW1193" s="247"/>
      <c r="AX1193" s="247"/>
      <c r="AY1193" s="247"/>
      <c r="AZ1193" s="251"/>
      <c r="BA1193" s="246"/>
      <c r="BB1193" s="247"/>
      <c r="BC1193" s="245"/>
    </row>
    <row r="1194" spans="1:55" ht="327" hidden="1" customHeight="1">
      <c r="A1194" s="52" t="str">
        <f t="shared" ca="1" si="82"/>
        <v>Ok</v>
      </c>
      <c r="B1194" s="53" t="str">
        <f t="shared" si="83"/>
        <v>Ok</v>
      </c>
      <c r="C1194" s="53" t="str">
        <f t="shared" ca="1" si="84"/>
        <v>Ok</v>
      </c>
      <c r="D1194" s="54">
        <f t="shared" si="85"/>
        <v>45698</v>
      </c>
      <c r="E1194" s="253"/>
      <c r="F1194" s="258">
        <f t="shared" si="86"/>
        <v>2968</v>
      </c>
      <c r="G1194" s="241" t="s">
        <v>6110</v>
      </c>
      <c r="H1194" s="269" t="s">
        <v>57</v>
      </c>
      <c r="I1194" s="242" t="s">
        <v>58</v>
      </c>
      <c r="J1194" s="268" t="s">
        <v>59</v>
      </c>
      <c r="K1194" s="67" t="s">
        <v>74</v>
      </c>
      <c r="L1194" s="400" t="s">
        <v>6111</v>
      </c>
      <c r="M1194" s="281"/>
      <c r="N1194" s="410" t="s">
        <v>124</v>
      </c>
      <c r="O1194" s="243" t="s">
        <v>6112</v>
      </c>
      <c r="P1194" s="77" t="s">
        <v>165</v>
      </c>
      <c r="Q1194" s="77" t="s">
        <v>6285</v>
      </c>
      <c r="R1194" s="301" t="s">
        <v>6286</v>
      </c>
      <c r="S1194" s="274">
        <v>45239</v>
      </c>
      <c r="T1194" s="285">
        <v>45686</v>
      </c>
      <c r="U1194" s="174" t="s">
        <v>66</v>
      </c>
      <c r="V1194" s="197" t="s">
        <v>218</v>
      </c>
      <c r="W1194" s="181"/>
      <c r="X1194" s="147" t="s">
        <v>156</v>
      </c>
      <c r="Y1194" s="258" t="s">
        <v>80</v>
      </c>
      <c r="Z1194" s="258"/>
      <c r="AA1194" s="289" t="s">
        <v>8507</v>
      </c>
      <c r="AB1194" s="67">
        <v>45239</v>
      </c>
      <c r="AC1194" s="67">
        <v>45698</v>
      </c>
      <c r="AD1194" s="234" t="s">
        <v>70</v>
      </c>
      <c r="AE1194" s="71"/>
      <c r="AF1194" s="249"/>
      <c r="AG1194" s="249"/>
      <c r="AH1194" s="249"/>
      <c r="AI1194" s="249"/>
      <c r="AJ1194" s="248"/>
      <c r="AK1194" s="257"/>
      <c r="AL1194" s="255"/>
      <c r="AM1194" s="249"/>
      <c r="AN1194" s="249"/>
      <c r="AO1194" s="249"/>
      <c r="AP1194" s="249"/>
      <c r="AQ1194" s="250"/>
      <c r="AR1194" s="247"/>
      <c r="AS1194" s="247"/>
      <c r="AT1194" s="247"/>
      <c r="AU1194" s="247"/>
      <c r="AV1194" s="247"/>
      <c r="AW1194" s="247"/>
      <c r="AX1194" s="247"/>
      <c r="AY1194" s="247"/>
      <c r="AZ1194" s="251"/>
      <c r="BA1194" s="246"/>
      <c r="BB1194" s="247"/>
      <c r="BC1194" s="245"/>
    </row>
    <row r="1195" spans="1:55" ht="172.8" hidden="1">
      <c r="A1195" s="52" t="str">
        <f t="shared" ca="1" si="82"/>
        <v>Ok</v>
      </c>
      <c r="B1195" s="53" t="str">
        <f t="shared" si="83"/>
        <v>Ok</v>
      </c>
      <c r="C1195" s="53" t="str">
        <f t="shared" ca="1" si="84"/>
        <v>Ok</v>
      </c>
      <c r="D1195" s="54">
        <f t="shared" si="85"/>
        <v>45265</v>
      </c>
      <c r="E1195" s="253"/>
      <c r="F1195" s="258">
        <f t="shared" si="86"/>
        <v>2969</v>
      </c>
      <c r="G1195" s="241" t="s">
        <v>6113</v>
      </c>
      <c r="H1195" s="266" t="s">
        <v>57</v>
      </c>
      <c r="I1195" s="242" t="s">
        <v>58</v>
      </c>
      <c r="J1195" s="268" t="s">
        <v>59</v>
      </c>
      <c r="K1195" s="67" t="s">
        <v>74</v>
      </c>
      <c r="L1195" s="400" t="s">
        <v>6114</v>
      </c>
      <c r="M1195" s="281"/>
      <c r="N1195" s="239" t="s">
        <v>124</v>
      </c>
      <c r="O1195" s="243" t="s">
        <v>6112</v>
      </c>
      <c r="P1195" s="55" t="s">
        <v>165</v>
      </c>
      <c r="Q1195" s="55" t="s">
        <v>6080</v>
      </c>
      <c r="R1195" s="90" t="s">
        <v>6079</v>
      </c>
      <c r="S1195" s="274">
        <v>45239</v>
      </c>
      <c r="T1195" s="56">
        <v>45265</v>
      </c>
      <c r="U1195" s="174" t="s">
        <v>66</v>
      </c>
      <c r="V1195" s="197" t="s">
        <v>218</v>
      </c>
      <c r="W1195" s="181"/>
      <c r="X1195" s="147" t="s">
        <v>101</v>
      </c>
      <c r="Y1195" s="147"/>
      <c r="Z1195" s="449"/>
      <c r="AA1195" s="289" t="s">
        <v>6237</v>
      </c>
      <c r="AB1195" s="6">
        <v>45239</v>
      </c>
      <c r="AC1195" s="6">
        <v>45265</v>
      </c>
      <c r="AD1195" s="294" t="s">
        <v>70</v>
      </c>
      <c r="AE1195" s="61"/>
      <c r="AF1195" s="249"/>
      <c r="AG1195" s="249"/>
      <c r="AH1195" s="249"/>
      <c r="AI1195" s="249"/>
      <c r="AJ1195" s="248"/>
      <c r="AK1195" s="257"/>
      <c r="AL1195" s="255"/>
      <c r="AM1195" s="249"/>
      <c r="AN1195" s="249"/>
      <c r="AO1195" s="249"/>
      <c r="AP1195" s="249"/>
      <c r="AQ1195" s="250"/>
      <c r="AR1195" s="247"/>
      <c r="AS1195" s="247"/>
      <c r="AT1195" s="247"/>
      <c r="AU1195" s="247"/>
      <c r="AV1195" s="247"/>
      <c r="AW1195" s="247"/>
      <c r="AX1195" s="247"/>
      <c r="AY1195" s="247"/>
      <c r="AZ1195" s="251"/>
      <c r="BA1195" s="246"/>
      <c r="BB1195" s="247"/>
      <c r="BC1195" s="245"/>
    </row>
    <row r="1196" spans="1:55" ht="100.8" hidden="1">
      <c r="A1196" s="52" t="str">
        <f t="shared" ca="1" si="82"/>
        <v>Ok</v>
      </c>
      <c r="B1196" s="53" t="str">
        <f t="shared" si="83"/>
        <v>Ok</v>
      </c>
      <c r="C1196" s="53" t="str">
        <f t="shared" ca="1" si="84"/>
        <v>Ok</v>
      </c>
      <c r="D1196" s="54">
        <f t="shared" ref="D1196:D1228" si="87">MAX(AC1196,AH1196,AL1196)</f>
        <v>45250</v>
      </c>
      <c r="E1196" s="253"/>
      <c r="F1196" s="258">
        <f t="shared" si="86"/>
        <v>2970</v>
      </c>
      <c r="G1196" s="241" t="s">
        <v>6115</v>
      </c>
      <c r="H1196" s="266" t="s">
        <v>57</v>
      </c>
      <c r="I1196" s="242" t="s">
        <v>334</v>
      </c>
      <c r="J1196" s="268" t="s">
        <v>260</v>
      </c>
      <c r="K1196" s="67" t="s">
        <v>210</v>
      </c>
      <c r="L1196" s="400" t="s">
        <v>6116</v>
      </c>
      <c r="M1196" s="281"/>
      <c r="N1196" s="239" t="s">
        <v>124</v>
      </c>
      <c r="O1196" s="243" t="s">
        <v>6112</v>
      </c>
      <c r="P1196" s="55" t="s">
        <v>165</v>
      </c>
      <c r="Q1196" s="55" t="s">
        <v>6080</v>
      </c>
      <c r="R1196" s="90" t="s">
        <v>6079</v>
      </c>
      <c r="S1196" s="274">
        <v>45239</v>
      </c>
      <c r="T1196" s="56">
        <v>45250</v>
      </c>
      <c r="U1196" s="175" t="s">
        <v>66</v>
      </c>
      <c r="V1196" s="197" t="s">
        <v>218</v>
      </c>
      <c r="W1196" s="181"/>
      <c r="X1196" s="147" t="s">
        <v>168</v>
      </c>
      <c r="Y1196" s="258"/>
      <c r="Z1196" s="258"/>
      <c r="AA1196" s="289" t="s">
        <v>6134</v>
      </c>
      <c r="AB1196" s="6">
        <v>45239</v>
      </c>
      <c r="AC1196" s="6">
        <v>45250</v>
      </c>
      <c r="AD1196" s="294" t="s">
        <v>70</v>
      </c>
      <c r="AE1196" s="61"/>
      <c r="AF1196" s="249"/>
      <c r="AG1196" s="249"/>
      <c r="AH1196" s="249"/>
      <c r="AI1196" s="249"/>
      <c r="AJ1196" s="248"/>
      <c r="AK1196" s="257"/>
      <c r="AL1196" s="255"/>
      <c r="AM1196" s="249"/>
      <c r="AN1196" s="249"/>
      <c r="AO1196" s="249"/>
      <c r="AP1196" s="249"/>
      <c r="AQ1196" s="250"/>
      <c r="AR1196" s="247"/>
      <c r="AS1196" s="247"/>
      <c r="AT1196" s="247"/>
      <c r="AU1196" s="247"/>
      <c r="AV1196" s="247"/>
      <c r="AW1196" s="247"/>
      <c r="AX1196" s="247"/>
      <c r="AY1196" s="247"/>
      <c r="AZ1196" s="251"/>
      <c r="BA1196" s="246"/>
      <c r="BB1196" s="247"/>
      <c r="BC1196" s="245"/>
    </row>
    <row r="1197" spans="1:55" ht="86.4" hidden="1">
      <c r="A1197" s="52" t="str">
        <f t="shared" ca="1" si="82"/>
        <v>Ok</v>
      </c>
      <c r="B1197" s="53" t="str">
        <f t="shared" si="83"/>
        <v>Ok</v>
      </c>
      <c r="C1197" s="53" t="str">
        <f t="shared" ca="1" si="84"/>
        <v>Ok</v>
      </c>
      <c r="D1197" s="54">
        <f t="shared" si="87"/>
        <v>45250</v>
      </c>
      <c r="E1197" s="253"/>
      <c r="F1197" s="258">
        <f t="shared" si="86"/>
        <v>2971</v>
      </c>
      <c r="G1197" s="241" t="s">
        <v>6117</v>
      </c>
      <c r="H1197" s="266" t="s">
        <v>57</v>
      </c>
      <c r="I1197" s="242" t="s">
        <v>388</v>
      </c>
      <c r="J1197" s="268" t="s">
        <v>233</v>
      </c>
      <c r="K1197" s="67" t="s">
        <v>210</v>
      </c>
      <c r="L1197" s="400" t="s">
        <v>6132</v>
      </c>
      <c r="M1197" s="281"/>
      <c r="N1197" s="239" t="s">
        <v>124</v>
      </c>
      <c r="O1197" s="243" t="s">
        <v>6118</v>
      </c>
      <c r="P1197" s="55" t="s">
        <v>88</v>
      </c>
      <c r="Q1197" s="55" t="s">
        <v>6118</v>
      </c>
      <c r="R1197" s="90" t="s">
        <v>6119</v>
      </c>
      <c r="S1197" s="274">
        <v>45240</v>
      </c>
      <c r="T1197" s="56">
        <v>45250</v>
      </c>
      <c r="U1197" s="175" t="s">
        <v>66</v>
      </c>
      <c r="V1197" s="197" t="s">
        <v>218</v>
      </c>
      <c r="W1197" s="181"/>
      <c r="X1197" s="147" t="s">
        <v>168</v>
      </c>
      <c r="Y1197" s="258"/>
      <c r="Z1197" s="258"/>
      <c r="AA1197" s="289" t="s">
        <v>6135</v>
      </c>
      <c r="AB1197" s="6">
        <v>45240</v>
      </c>
      <c r="AC1197" s="6">
        <v>45250</v>
      </c>
      <c r="AD1197" s="294" t="s">
        <v>70</v>
      </c>
      <c r="AE1197" s="61"/>
      <c r="AF1197" s="249"/>
      <c r="AG1197" s="249"/>
      <c r="AH1197" s="249"/>
      <c r="AI1197" s="249"/>
      <c r="AJ1197" s="248"/>
      <c r="AK1197" s="257"/>
      <c r="AL1197" s="255"/>
      <c r="AM1197" s="249"/>
      <c r="AN1197" s="249"/>
      <c r="AO1197" s="249"/>
      <c r="AP1197" s="249"/>
      <c r="AQ1197" s="250"/>
      <c r="AR1197" s="247"/>
      <c r="AS1197" s="247"/>
      <c r="AT1197" s="247"/>
      <c r="AU1197" s="247"/>
      <c r="AV1197" s="247"/>
      <c r="AW1197" s="247"/>
      <c r="AX1197" s="247"/>
      <c r="AY1197" s="247"/>
      <c r="AZ1197" s="251"/>
      <c r="BA1197" s="246"/>
      <c r="BB1197" s="247"/>
      <c r="BC1197" s="245"/>
    </row>
    <row r="1198" spans="1:55" ht="86.4" hidden="1">
      <c r="A1198" s="52" t="str">
        <f t="shared" ca="1" si="82"/>
        <v>Ok</v>
      </c>
      <c r="B1198" s="53" t="str">
        <f t="shared" si="83"/>
        <v>Ok</v>
      </c>
      <c r="C1198" s="53" t="str">
        <f t="shared" ca="1" si="84"/>
        <v>Ok</v>
      </c>
      <c r="D1198" s="54">
        <f t="shared" si="87"/>
        <v>45265</v>
      </c>
      <c r="E1198" s="253"/>
      <c r="F1198" s="258">
        <f t="shared" si="86"/>
        <v>2972</v>
      </c>
      <c r="G1198" s="241" t="s">
        <v>6120</v>
      </c>
      <c r="H1198" s="266" t="s">
        <v>57</v>
      </c>
      <c r="I1198" s="242" t="s">
        <v>1945</v>
      </c>
      <c r="J1198" s="268" t="s">
        <v>625</v>
      </c>
      <c r="K1198" s="67" t="s">
        <v>74</v>
      </c>
      <c r="L1198" s="400" t="s">
        <v>6121</v>
      </c>
      <c r="M1198" s="281"/>
      <c r="N1198" s="239" t="s">
        <v>124</v>
      </c>
      <c r="O1198" s="243" t="s">
        <v>5463</v>
      </c>
      <c r="P1198" s="55" t="s">
        <v>88</v>
      </c>
      <c r="Q1198" s="55" t="s">
        <v>3581</v>
      </c>
      <c r="R1198" s="90" t="s">
        <v>5467</v>
      </c>
      <c r="S1198" s="274">
        <v>45243</v>
      </c>
      <c r="T1198" s="285">
        <v>45259</v>
      </c>
      <c r="U1198" s="174" t="s">
        <v>66</v>
      </c>
      <c r="V1198" s="197" t="s">
        <v>218</v>
      </c>
      <c r="W1198" s="181"/>
      <c r="X1198" s="147" t="s">
        <v>143</v>
      </c>
      <c r="Y1198" s="258"/>
      <c r="Z1198" s="258"/>
      <c r="AA1198" s="289" t="s">
        <v>6243</v>
      </c>
      <c r="AB1198" s="6">
        <v>45243</v>
      </c>
      <c r="AC1198" s="6">
        <v>45265</v>
      </c>
      <c r="AD1198" s="234" t="s">
        <v>70</v>
      </c>
      <c r="AE1198" s="61"/>
      <c r="AF1198" s="249"/>
      <c r="AG1198" s="249"/>
      <c r="AH1198" s="249"/>
      <c r="AI1198" s="249"/>
      <c r="AJ1198" s="248"/>
      <c r="AK1198" s="257"/>
      <c r="AL1198" s="255"/>
      <c r="AM1198" s="249"/>
      <c r="AN1198" s="249"/>
      <c r="AO1198" s="249"/>
      <c r="AP1198" s="249"/>
      <c r="AQ1198" s="250"/>
      <c r="AR1198" s="247"/>
      <c r="AS1198" s="247"/>
      <c r="AT1198" s="247"/>
      <c r="AU1198" s="247"/>
      <c r="AV1198" s="247"/>
      <c r="AW1198" s="247"/>
      <c r="AX1198" s="247"/>
      <c r="AY1198" s="247"/>
      <c r="AZ1198" s="251"/>
      <c r="BA1198" s="246"/>
      <c r="BB1198" s="247"/>
      <c r="BC1198" s="245"/>
    </row>
    <row r="1199" spans="1:55" ht="243" hidden="1" customHeight="1">
      <c r="A1199" s="52" t="str">
        <f t="shared" ca="1" si="82"/>
        <v>Ok</v>
      </c>
      <c r="B1199" s="53" t="str">
        <f t="shared" si="83"/>
        <v>Ok</v>
      </c>
      <c r="C1199" s="53" t="str">
        <f t="shared" ca="1" si="84"/>
        <v>Ok</v>
      </c>
      <c r="D1199" s="54">
        <f t="shared" si="87"/>
        <v>45272</v>
      </c>
      <c r="E1199" s="253"/>
      <c r="F1199" s="258">
        <f t="shared" si="86"/>
        <v>2973</v>
      </c>
      <c r="G1199" s="241" t="s">
        <v>6122</v>
      </c>
      <c r="H1199" s="266" t="s">
        <v>57</v>
      </c>
      <c r="I1199" s="242" t="s">
        <v>334</v>
      </c>
      <c r="J1199" s="268" t="s">
        <v>260</v>
      </c>
      <c r="K1199" s="67" t="s">
        <v>74</v>
      </c>
      <c r="L1199" s="400" t="s">
        <v>6137</v>
      </c>
      <c r="M1199" s="281"/>
      <c r="N1199" s="239" t="s">
        <v>124</v>
      </c>
      <c r="O1199" s="243" t="s">
        <v>6123</v>
      </c>
      <c r="P1199" s="55" t="s">
        <v>165</v>
      </c>
      <c r="Q1199" s="55" t="s">
        <v>6124</v>
      </c>
      <c r="R1199" s="90" t="s">
        <v>6125</v>
      </c>
      <c r="S1199" s="274">
        <v>45243</v>
      </c>
      <c r="T1199" s="285">
        <v>45272</v>
      </c>
      <c r="U1199" s="175" t="s">
        <v>66</v>
      </c>
      <c r="V1199" s="197" t="s">
        <v>218</v>
      </c>
      <c r="W1199" s="181"/>
      <c r="X1199" s="147" t="s">
        <v>143</v>
      </c>
      <c r="Y1199" s="258" t="s">
        <v>80</v>
      </c>
      <c r="Z1199" s="258"/>
      <c r="AA1199" s="289" t="s">
        <v>6268</v>
      </c>
      <c r="AB1199" s="6">
        <v>45243</v>
      </c>
      <c r="AC1199" s="6">
        <v>45272</v>
      </c>
      <c r="AD1199" s="294" t="s">
        <v>70</v>
      </c>
      <c r="AE1199" s="61"/>
      <c r="AF1199" s="249"/>
      <c r="AG1199" s="249"/>
      <c r="AH1199" s="249"/>
      <c r="AI1199" s="249"/>
      <c r="AJ1199" s="248"/>
      <c r="AK1199" s="257"/>
      <c r="AL1199" s="255"/>
      <c r="AM1199" s="249"/>
      <c r="AN1199" s="249"/>
      <c r="AO1199" s="249"/>
      <c r="AP1199" s="249"/>
      <c r="AQ1199" s="250"/>
      <c r="AR1199" s="247"/>
      <c r="AS1199" s="247"/>
      <c r="AT1199" s="247"/>
      <c r="AU1199" s="247"/>
      <c r="AV1199" s="247"/>
      <c r="AW1199" s="247"/>
      <c r="AX1199" s="247"/>
      <c r="AY1199" s="247"/>
      <c r="AZ1199" s="251"/>
      <c r="BA1199" s="246"/>
      <c r="BB1199" s="247"/>
      <c r="BC1199" s="245"/>
    </row>
    <row r="1200" spans="1:55" ht="115.2" hidden="1">
      <c r="A1200" s="52" t="str">
        <f t="shared" ca="1" si="82"/>
        <v>Ok</v>
      </c>
      <c r="B1200" s="53" t="str">
        <f t="shared" si="83"/>
        <v>Ok</v>
      </c>
      <c r="C1200" s="53" t="str">
        <f t="shared" ca="1" si="84"/>
        <v>Ok</v>
      </c>
      <c r="D1200" s="54">
        <f t="shared" si="87"/>
        <v>45313</v>
      </c>
      <c r="E1200" s="253"/>
      <c r="F1200" s="258">
        <v>137</v>
      </c>
      <c r="G1200" s="241" t="s">
        <v>6141</v>
      </c>
      <c r="H1200" s="269" t="s">
        <v>57</v>
      </c>
      <c r="I1200" s="242" t="s">
        <v>334</v>
      </c>
      <c r="J1200" s="268" t="s">
        <v>260</v>
      </c>
      <c r="K1200" s="67" t="s">
        <v>74</v>
      </c>
      <c r="L1200" s="400" t="s">
        <v>6201</v>
      </c>
      <c r="M1200" s="281"/>
      <c r="N1200" s="410" t="s">
        <v>124</v>
      </c>
      <c r="O1200" s="243" t="s">
        <v>6157</v>
      </c>
      <c r="P1200" s="77" t="s">
        <v>245</v>
      </c>
      <c r="Q1200" s="77" t="s">
        <v>6172</v>
      </c>
      <c r="R1200" s="301" t="s">
        <v>6171</v>
      </c>
      <c r="S1200" s="274">
        <v>43073</v>
      </c>
      <c r="T1200" s="56">
        <v>45313</v>
      </c>
      <c r="U1200" s="175" t="s">
        <v>66</v>
      </c>
      <c r="V1200" s="197" t="s">
        <v>218</v>
      </c>
      <c r="W1200" s="181"/>
      <c r="X1200" s="147" t="s">
        <v>93</v>
      </c>
      <c r="Y1200" s="258"/>
      <c r="Z1200" s="258"/>
      <c r="AA1200" s="306" t="s">
        <v>6361</v>
      </c>
      <c r="AB1200" s="67">
        <v>43075</v>
      </c>
      <c r="AC1200" s="67">
        <v>45313</v>
      </c>
      <c r="AD1200" s="234" t="s">
        <v>70</v>
      </c>
      <c r="AE1200" s="71"/>
      <c r="AF1200" s="249"/>
      <c r="AG1200" s="249"/>
      <c r="AH1200" s="249"/>
      <c r="AI1200" s="249"/>
      <c r="AJ1200" s="248"/>
      <c r="AK1200" s="257"/>
      <c r="AL1200" s="255"/>
      <c r="AM1200" s="249"/>
      <c r="AN1200" s="249"/>
      <c r="AO1200" s="249"/>
      <c r="AP1200" s="249"/>
      <c r="AQ1200" s="250"/>
      <c r="AR1200" s="247"/>
      <c r="AS1200" s="247"/>
      <c r="AT1200" s="247"/>
      <c r="AU1200" s="247"/>
      <c r="AV1200" s="247"/>
      <c r="AW1200" s="247"/>
      <c r="AX1200" s="247"/>
      <c r="AY1200" s="247"/>
      <c r="AZ1200" s="251"/>
      <c r="BA1200" s="246"/>
      <c r="BB1200" s="247"/>
      <c r="BC1200" s="245"/>
    </row>
    <row r="1201" spans="1:55" ht="129.6" hidden="1">
      <c r="A1201" s="52" t="str">
        <f t="shared" ca="1" si="82"/>
        <v>Ok</v>
      </c>
      <c r="B1201" s="53" t="str">
        <f t="shared" si="83"/>
        <v>Ok</v>
      </c>
      <c r="C1201" s="53" t="str">
        <f t="shared" ca="1" si="84"/>
        <v>Ok</v>
      </c>
      <c r="D1201" s="54">
        <f t="shared" si="87"/>
        <v>45278</v>
      </c>
      <c r="E1201" s="253"/>
      <c r="F1201" s="258">
        <v>2973</v>
      </c>
      <c r="G1201" s="299" t="s">
        <v>6142</v>
      </c>
      <c r="H1201" s="266" t="s">
        <v>57</v>
      </c>
      <c r="I1201" s="407" t="s">
        <v>2437</v>
      </c>
      <c r="J1201" s="408" t="s">
        <v>308</v>
      </c>
      <c r="K1201" s="67" t="s">
        <v>105</v>
      </c>
      <c r="L1201" s="400" t="s">
        <v>6202</v>
      </c>
      <c r="M1201" s="281"/>
      <c r="N1201" s="239" t="s">
        <v>124</v>
      </c>
      <c r="O1201" s="243" t="s">
        <v>97</v>
      </c>
      <c r="P1201" s="55" t="s">
        <v>97</v>
      </c>
      <c r="Q1201" s="55" t="s">
        <v>6185</v>
      </c>
      <c r="R1201" s="90" t="s">
        <v>6184</v>
      </c>
      <c r="S1201" s="274">
        <v>45245</v>
      </c>
      <c r="T1201" s="285">
        <v>45278</v>
      </c>
      <c r="U1201" s="175" t="s">
        <v>66</v>
      </c>
      <c r="V1201" s="197" t="s">
        <v>218</v>
      </c>
      <c r="W1201" s="181"/>
      <c r="X1201" s="147" t="s">
        <v>143</v>
      </c>
      <c r="Y1201" s="258"/>
      <c r="Z1201" s="258"/>
      <c r="AA1201" s="289" t="s">
        <v>6272</v>
      </c>
      <c r="AB1201" s="6">
        <v>45245</v>
      </c>
      <c r="AC1201" s="6">
        <v>45278</v>
      </c>
      <c r="AD1201" s="294" t="s">
        <v>70</v>
      </c>
      <c r="AE1201" s="61"/>
      <c r="AF1201" s="249"/>
      <c r="AG1201" s="249"/>
      <c r="AH1201" s="249"/>
      <c r="AI1201" s="249"/>
      <c r="AJ1201" s="248"/>
      <c r="AK1201" s="257"/>
      <c r="AL1201" s="255"/>
      <c r="AM1201" s="249"/>
      <c r="AN1201" s="249"/>
      <c r="AO1201" s="249"/>
      <c r="AP1201" s="249"/>
      <c r="AQ1201" s="250"/>
      <c r="AR1201" s="247"/>
      <c r="AS1201" s="247"/>
      <c r="AT1201" s="247"/>
      <c r="AU1201" s="247"/>
      <c r="AV1201" s="247"/>
      <c r="AW1201" s="247"/>
      <c r="AX1201" s="247"/>
      <c r="AY1201" s="247"/>
      <c r="AZ1201" s="251"/>
      <c r="BA1201" s="246"/>
      <c r="BB1201" s="247"/>
      <c r="BC1201" s="245"/>
    </row>
    <row r="1202" spans="1:55" ht="72" hidden="1">
      <c r="A1202" s="52" t="str">
        <f t="shared" ca="1" si="82"/>
        <v>Ok</v>
      </c>
      <c r="B1202" s="53" t="str">
        <f t="shared" si="83"/>
        <v>Ok</v>
      </c>
      <c r="C1202" s="53" t="str">
        <f t="shared" ca="1" si="84"/>
        <v>Ok</v>
      </c>
      <c r="D1202" s="54">
        <f t="shared" si="87"/>
        <v>45257</v>
      </c>
      <c r="E1202" s="253"/>
      <c r="F1202" s="258">
        <v>2974</v>
      </c>
      <c r="G1202" s="299" t="s">
        <v>6143</v>
      </c>
      <c r="H1202" s="266" t="s">
        <v>57</v>
      </c>
      <c r="I1202" s="242" t="s">
        <v>58</v>
      </c>
      <c r="J1202" s="268" t="s">
        <v>59</v>
      </c>
      <c r="K1202" s="67" t="s">
        <v>162</v>
      </c>
      <c r="L1202" s="400" t="s">
        <v>6173</v>
      </c>
      <c r="M1202" s="281"/>
      <c r="N1202" s="239" t="s">
        <v>124</v>
      </c>
      <c r="O1202" s="243" t="s">
        <v>6160</v>
      </c>
      <c r="P1202" s="55" t="s">
        <v>245</v>
      </c>
      <c r="Q1202" s="243" t="s">
        <v>6160</v>
      </c>
      <c r="R1202" s="90" t="s">
        <v>6174</v>
      </c>
      <c r="S1202" s="274">
        <v>45245</v>
      </c>
      <c r="T1202" s="371">
        <v>45257</v>
      </c>
      <c r="U1202" s="175" t="s">
        <v>66</v>
      </c>
      <c r="V1202" s="197" t="s">
        <v>218</v>
      </c>
      <c r="W1202" s="181"/>
      <c r="X1202" s="147" t="s">
        <v>143</v>
      </c>
      <c r="Y1202" s="258"/>
      <c r="Z1202" s="258"/>
      <c r="AA1202" s="289" t="s">
        <v>6175</v>
      </c>
      <c r="AB1202" s="6">
        <v>45245</v>
      </c>
      <c r="AC1202" s="6">
        <v>45257</v>
      </c>
      <c r="AD1202" s="294" t="s">
        <v>70</v>
      </c>
      <c r="AE1202" s="61"/>
      <c r="AF1202" s="249"/>
      <c r="AG1202" s="249"/>
      <c r="AH1202" s="249"/>
      <c r="AI1202" s="249"/>
      <c r="AJ1202" s="248"/>
      <c r="AK1202" s="257"/>
      <c r="AL1202" s="255"/>
      <c r="AM1202" s="249"/>
      <c r="AN1202" s="249"/>
      <c r="AO1202" s="249"/>
      <c r="AP1202" s="249"/>
      <c r="AQ1202" s="250"/>
      <c r="AR1202" s="247"/>
      <c r="AS1202" s="247"/>
      <c r="AT1202" s="247"/>
      <c r="AU1202" s="247"/>
      <c r="AV1202" s="247"/>
      <c r="AW1202" s="247"/>
      <c r="AX1202" s="247"/>
      <c r="AY1202" s="247"/>
      <c r="AZ1202" s="251"/>
      <c r="BA1202" s="246"/>
      <c r="BB1202" s="247"/>
      <c r="BC1202" s="245"/>
    </row>
    <row r="1203" spans="1:55" ht="201.6" hidden="1">
      <c r="A1203" s="52" t="str">
        <f t="shared" ca="1" si="82"/>
        <v>Ok</v>
      </c>
      <c r="B1203" s="53" t="str">
        <f t="shared" si="83"/>
        <v>Ok</v>
      </c>
      <c r="C1203" s="53" t="str">
        <f t="shared" ca="1" si="84"/>
        <v>Ok</v>
      </c>
      <c r="D1203" s="54">
        <f t="shared" si="87"/>
        <v>45355</v>
      </c>
      <c r="E1203" s="253"/>
      <c r="F1203" s="258">
        <v>2975</v>
      </c>
      <c r="G1203" s="241" t="s">
        <v>6144</v>
      </c>
      <c r="H1203" s="266" t="s">
        <v>57</v>
      </c>
      <c r="I1203" s="242" t="s">
        <v>334</v>
      </c>
      <c r="J1203" s="268" t="s">
        <v>260</v>
      </c>
      <c r="K1203" s="67" t="s">
        <v>74</v>
      </c>
      <c r="L1203" s="400" t="s">
        <v>6203</v>
      </c>
      <c r="M1203" s="281"/>
      <c r="N1203" s="239" t="s">
        <v>124</v>
      </c>
      <c r="O1203" s="243" t="s">
        <v>6160</v>
      </c>
      <c r="P1203" s="55" t="s">
        <v>245</v>
      </c>
      <c r="Q1203" s="243" t="s">
        <v>6532</v>
      </c>
      <c r="R1203" s="90" t="s">
        <v>6531</v>
      </c>
      <c r="S1203" s="274">
        <v>45245</v>
      </c>
      <c r="T1203" s="56">
        <v>45355</v>
      </c>
      <c r="U1203" s="78" t="s">
        <v>66</v>
      </c>
      <c r="V1203" s="197" t="s">
        <v>218</v>
      </c>
      <c r="W1203" s="181"/>
      <c r="X1203" s="147" t="s">
        <v>143</v>
      </c>
      <c r="Y1203" s="258" t="s">
        <v>80</v>
      </c>
      <c r="Z1203" s="258"/>
      <c r="AA1203" s="289" t="s">
        <v>6533</v>
      </c>
      <c r="AB1203" s="6">
        <v>45245</v>
      </c>
      <c r="AC1203" s="67">
        <v>45355</v>
      </c>
      <c r="AD1203" s="294" t="s">
        <v>70</v>
      </c>
      <c r="AE1203" s="61"/>
      <c r="AF1203" s="249"/>
      <c r="AG1203" s="249"/>
      <c r="AH1203" s="249"/>
      <c r="AI1203" s="249"/>
      <c r="AJ1203" s="248"/>
      <c r="AK1203" s="257"/>
      <c r="AL1203" s="255"/>
      <c r="AM1203" s="249"/>
      <c r="AN1203" s="249"/>
      <c r="AO1203" s="249"/>
      <c r="AP1203" s="249"/>
      <c r="AQ1203" s="250"/>
      <c r="AR1203" s="247"/>
      <c r="AS1203" s="247"/>
      <c r="AT1203" s="247"/>
      <c r="AU1203" s="247"/>
      <c r="AV1203" s="247"/>
      <c r="AW1203" s="247"/>
      <c r="AX1203" s="247"/>
      <c r="AY1203" s="247"/>
      <c r="AZ1203" s="251"/>
      <c r="BA1203" s="246"/>
      <c r="BB1203" s="247"/>
      <c r="BC1203" s="245"/>
    </row>
    <row r="1204" spans="1:55" ht="86.4" hidden="1">
      <c r="A1204" s="52" t="str">
        <f t="shared" ca="1" si="82"/>
        <v>Ok</v>
      </c>
      <c r="B1204" s="53" t="str">
        <f t="shared" si="83"/>
        <v>Ok</v>
      </c>
      <c r="C1204" s="53" t="str">
        <f t="shared" ca="1" si="84"/>
        <v>Ok</v>
      </c>
      <c r="D1204" s="54">
        <f t="shared" si="87"/>
        <v>45453</v>
      </c>
      <c r="E1204" s="253"/>
      <c r="F1204" s="258">
        <v>2976</v>
      </c>
      <c r="G1204" s="241" t="s">
        <v>6145</v>
      </c>
      <c r="H1204" s="266" t="s">
        <v>57</v>
      </c>
      <c r="I1204" s="242" t="s">
        <v>182</v>
      </c>
      <c r="J1204" s="268" t="s">
        <v>183</v>
      </c>
      <c r="K1204" s="67" t="s">
        <v>255</v>
      </c>
      <c r="L1204" s="400" t="s">
        <v>6204</v>
      </c>
      <c r="M1204" s="281"/>
      <c r="N1204" s="239" t="s">
        <v>124</v>
      </c>
      <c r="O1204" s="243" t="s">
        <v>6160</v>
      </c>
      <c r="P1204" s="55" t="s">
        <v>245</v>
      </c>
      <c r="Q1204" s="243" t="s">
        <v>6160</v>
      </c>
      <c r="R1204" s="90" t="s">
        <v>6174</v>
      </c>
      <c r="S1204" s="274">
        <v>45245</v>
      </c>
      <c r="T1204" s="69">
        <v>45453</v>
      </c>
      <c r="U1204" s="58" t="s">
        <v>66</v>
      </c>
      <c r="V1204" s="197" t="s">
        <v>218</v>
      </c>
      <c r="W1204" s="181"/>
      <c r="X1204" s="147" t="s">
        <v>143</v>
      </c>
      <c r="Y1204" s="258"/>
      <c r="Z1204" s="258"/>
      <c r="AA1204" s="289" t="s">
        <v>7068</v>
      </c>
      <c r="AB1204" s="6">
        <v>45245</v>
      </c>
      <c r="AC1204" s="6">
        <v>45453</v>
      </c>
      <c r="AD1204" s="234" t="s">
        <v>70</v>
      </c>
      <c r="AE1204" s="61"/>
      <c r="AF1204" s="249"/>
      <c r="AG1204" s="249"/>
      <c r="AH1204" s="249"/>
      <c r="AI1204" s="249"/>
      <c r="AJ1204" s="248"/>
      <c r="AK1204" s="257"/>
      <c r="AL1204" s="255"/>
      <c r="AM1204" s="249"/>
      <c r="AN1204" s="249"/>
      <c r="AO1204" s="249"/>
      <c r="AP1204" s="249"/>
      <c r="AQ1204" s="250"/>
      <c r="AR1204" s="247"/>
      <c r="AS1204" s="247"/>
      <c r="AT1204" s="247"/>
      <c r="AU1204" s="247"/>
      <c r="AV1204" s="247"/>
      <c r="AW1204" s="247"/>
      <c r="AX1204" s="247"/>
      <c r="AY1204" s="247"/>
      <c r="AZ1204" s="251"/>
      <c r="BA1204" s="246"/>
      <c r="BB1204" s="247"/>
      <c r="BC1204" s="245"/>
    </row>
    <row r="1205" spans="1:55" ht="230.4" hidden="1">
      <c r="A1205" s="52" t="str">
        <f t="shared" ca="1" si="82"/>
        <v>Ok</v>
      </c>
      <c r="B1205" s="53" t="str">
        <f t="shared" si="83"/>
        <v>Ok</v>
      </c>
      <c r="C1205" s="53" t="str">
        <f t="shared" ca="1" si="84"/>
        <v>Ok</v>
      </c>
      <c r="D1205" s="54">
        <f t="shared" si="87"/>
        <v>45327</v>
      </c>
      <c r="E1205" s="253"/>
      <c r="F1205" s="258">
        <v>2978</v>
      </c>
      <c r="G1205" s="241" t="s">
        <v>6146</v>
      </c>
      <c r="H1205" s="269" t="s">
        <v>57</v>
      </c>
      <c r="I1205" s="242" t="s">
        <v>2437</v>
      </c>
      <c r="J1205" s="268" t="s">
        <v>308</v>
      </c>
      <c r="K1205" s="67" t="s">
        <v>74</v>
      </c>
      <c r="L1205" s="400" t="s">
        <v>6205</v>
      </c>
      <c r="M1205" s="281"/>
      <c r="N1205" s="410" t="s">
        <v>124</v>
      </c>
      <c r="O1205" s="243" t="s">
        <v>6160</v>
      </c>
      <c r="P1205" s="77" t="s">
        <v>245</v>
      </c>
      <c r="Q1205" s="243" t="s">
        <v>6364</v>
      </c>
      <c r="R1205" s="301" t="s">
        <v>6363</v>
      </c>
      <c r="S1205" s="274">
        <v>45245</v>
      </c>
      <c r="T1205" s="56">
        <v>45327</v>
      </c>
      <c r="U1205" s="175" t="s">
        <v>66</v>
      </c>
      <c r="V1205" s="197" t="s">
        <v>218</v>
      </c>
      <c r="W1205" s="181"/>
      <c r="X1205" s="147" t="s">
        <v>143</v>
      </c>
      <c r="Y1205" s="258" t="s">
        <v>80</v>
      </c>
      <c r="Z1205" s="258"/>
      <c r="AA1205" s="289" t="s">
        <v>6413</v>
      </c>
      <c r="AB1205" s="67">
        <v>45245</v>
      </c>
      <c r="AC1205" s="67">
        <v>45327</v>
      </c>
      <c r="AD1205" s="294" t="s">
        <v>70</v>
      </c>
      <c r="AE1205" s="71"/>
      <c r="AF1205" s="249"/>
      <c r="AG1205" s="249"/>
      <c r="AH1205" s="249"/>
      <c r="AI1205" s="249"/>
      <c r="AJ1205" s="248"/>
      <c r="AK1205" s="257"/>
      <c r="AL1205" s="255"/>
      <c r="AM1205" s="249"/>
      <c r="AN1205" s="249"/>
      <c r="AO1205" s="249"/>
      <c r="AP1205" s="249"/>
      <c r="AQ1205" s="250"/>
      <c r="AR1205" s="247"/>
      <c r="AS1205" s="247"/>
      <c r="AT1205" s="247"/>
      <c r="AU1205" s="247"/>
      <c r="AV1205" s="247"/>
      <c r="AW1205" s="247"/>
      <c r="AX1205" s="247"/>
      <c r="AY1205" s="247"/>
      <c r="AZ1205" s="251"/>
      <c r="BA1205" s="246"/>
      <c r="BB1205" s="247"/>
      <c r="BC1205" s="245"/>
    </row>
    <row r="1206" spans="1:55" ht="86.4" hidden="1">
      <c r="A1206" s="52" t="str">
        <f t="shared" ca="1" si="82"/>
        <v>Ok</v>
      </c>
      <c r="B1206" s="53" t="str">
        <f t="shared" si="83"/>
        <v>Ok</v>
      </c>
      <c r="C1206" s="53" t="str">
        <f t="shared" ca="1" si="84"/>
        <v>Ok</v>
      </c>
      <c r="D1206" s="54">
        <f t="shared" si="87"/>
        <v>45257</v>
      </c>
      <c r="E1206" s="253"/>
      <c r="F1206" s="258">
        <v>2984</v>
      </c>
      <c r="G1206" s="405" t="s">
        <v>6147</v>
      </c>
      <c r="H1206" s="266" t="s">
        <v>57</v>
      </c>
      <c r="I1206" s="242" t="s">
        <v>58</v>
      </c>
      <c r="J1206" s="268" t="s">
        <v>59</v>
      </c>
      <c r="K1206" s="67" t="s">
        <v>188</v>
      </c>
      <c r="L1206" s="400" t="s">
        <v>6188</v>
      </c>
      <c r="M1206" s="281"/>
      <c r="N1206" s="239" t="s">
        <v>124</v>
      </c>
      <c r="O1206" s="243" t="s">
        <v>97</v>
      </c>
      <c r="P1206" s="55" t="s">
        <v>97</v>
      </c>
      <c r="Q1206" s="55" t="s">
        <v>6187</v>
      </c>
      <c r="R1206" s="90" t="s">
        <v>6186</v>
      </c>
      <c r="S1206" s="274">
        <v>45246</v>
      </c>
      <c r="T1206" s="371">
        <v>45257</v>
      </c>
      <c r="U1206" s="175" t="s">
        <v>66</v>
      </c>
      <c r="V1206" s="197" t="s">
        <v>218</v>
      </c>
      <c r="W1206" s="181"/>
      <c r="X1206" s="147" t="s">
        <v>156</v>
      </c>
      <c r="Y1206" s="258"/>
      <c r="Z1206" s="258"/>
      <c r="AA1206" s="289" t="s">
        <v>6216</v>
      </c>
      <c r="AB1206" s="6">
        <v>45246</v>
      </c>
      <c r="AC1206" s="6">
        <v>45257</v>
      </c>
      <c r="AD1206" s="294" t="s">
        <v>70</v>
      </c>
      <c r="AE1206" s="61"/>
      <c r="AF1206" s="249"/>
      <c r="AG1206" s="249"/>
      <c r="AH1206" s="249"/>
      <c r="AI1206" s="249"/>
      <c r="AJ1206" s="248"/>
      <c r="AK1206" s="257"/>
      <c r="AL1206" s="255"/>
      <c r="AM1206" s="249"/>
      <c r="AN1206" s="249"/>
      <c r="AO1206" s="249"/>
      <c r="AP1206" s="249"/>
      <c r="AQ1206" s="250"/>
      <c r="AR1206" s="247"/>
      <c r="AS1206" s="247"/>
      <c r="AT1206" s="247"/>
      <c r="AU1206" s="247"/>
      <c r="AV1206" s="247"/>
      <c r="AW1206" s="247"/>
      <c r="AX1206" s="247"/>
      <c r="AY1206" s="247"/>
      <c r="AZ1206" s="251"/>
      <c r="BA1206" s="246"/>
      <c r="BB1206" s="247"/>
      <c r="BC1206" s="245"/>
    </row>
    <row r="1207" spans="1:55" ht="259.2" hidden="1">
      <c r="A1207" s="52" t="str">
        <f t="shared" ca="1" si="82"/>
        <v>Ok</v>
      </c>
      <c r="B1207" s="53" t="str">
        <f t="shared" si="83"/>
        <v>Ok</v>
      </c>
      <c r="C1207" s="53" t="str">
        <f t="shared" ca="1" si="84"/>
        <v>Ok</v>
      </c>
      <c r="D1207" s="54">
        <f t="shared" si="87"/>
        <v>45278</v>
      </c>
      <c r="E1207" s="253"/>
      <c r="F1207" s="258">
        <v>2985</v>
      </c>
      <c r="G1207" s="241" t="s">
        <v>6148</v>
      </c>
      <c r="H1207" s="266" t="s">
        <v>57</v>
      </c>
      <c r="I1207" s="242" t="s">
        <v>58</v>
      </c>
      <c r="J1207" s="268" t="s">
        <v>59</v>
      </c>
      <c r="K1207" s="67" t="s">
        <v>74</v>
      </c>
      <c r="L1207" s="400" t="s">
        <v>6176</v>
      </c>
      <c r="M1207" s="281"/>
      <c r="N1207" s="239" t="s">
        <v>124</v>
      </c>
      <c r="O1207" s="300" t="s">
        <v>6177</v>
      </c>
      <c r="P1207" s="55" t="s">
        <v>939</v>
      </c>
      <c r="Q1207" s="55" t="s">
        <v>6287</v>
      </c>
      <c r="R1207" s="90" t="s">
        <v>6288</v>
      </c>
      <c r="S1207" s="274">
        <v>45247</v>
      </c>
      <c r="T1207" s="285">
        <v>45278</v>
      </c>
      <c r="U1207" s="175" t="s">
        <v>66</v>
      </c>
      <c r="V1207" s="197" t="s">
        <v>218</v>
      </c>
      <c r="W1207" s="181"/>
      <c r="X1207" s="147" t="s">
        <v>751</v>
      </c>
      <c r="Y1207" s="258" t="s">
        <v>80</v>
      </c>
      <c r="Z1207" s="258"/>
      <c r="AA1207" s="289" t="s">
        <v>6293</v>
      </c>
      <c r="AB1207" s="6">
        <v>45247</v>
      </c>
      <c r="AC1207" s="6">
        <v>45278</v>
      </c>
      <c r="AD1207" s="294" t="s">
        <v>70</v>
      </c>
      <c r="AE1207" s="61"/>
      <c r="AF1207" s="249"/>
      <c r="AG1207" s="249"/>
      <c r="AH1207" s="249"/>
      <c r="AI1207" s="249"/>
      <c r="AJ1207" s="248"/>
      <c r="AK1207" s="257"/>
      <c r="AL1207" s="255"/>
      <c r="AM1207" s="249"/>
      <c r="AN1207" s="249"/>
      <c r="AO1207" s="249"/>
      <c r="AP1207" s="249"/>
      <c r="AQ1207" s="250"/>
      <c r="AR1207" s="247"/>
      <c r="AS1207" s="247"/>
      <c r="AT1207" s="247"/>
      <c r="AU1207" s="247"/>
      <c r="AV1207" s="247"/>
      <c r="AW1207" s="247"/>
      <c r="AX1207" s="247"/>
      <c r="AY1207" s="247"/>
      <c r="AZ1207" s="251"/>
      <c r="BA1207" s="246"/>
      <c r="BB1207" s="247"/>
      <c r="BC1207" s="245"/>
    </row>
    <row r="1208" spans="1:55" ht="86.4" hidden="1">
      <c r="A1208" s="52" t="str">
        <f t="shared" ca="1" si="82"/>
        <v>Ok</v>
      </c>
      <c r="B1208" s="53" t="str">
        <f t="shared" si="83"/>
        <v>Ok</v>
      </c>
      <c r="C1208" s="53" t="str">
        <f t="shared" ca="1" si="84"/>
        <v>Ok</v>
      </c>
      <c r="D1208" s="54">
        <f t="shared" si="87"/>
        <v>45257</v>
      </c>
      <c r="E1208" s="253"/>
      <c r="F1208" s="258">
        <v>2986</v>
      </c>
      <c r="G1208" s="241" t="s">
        <v>6149</v>
      </c>
      <c r="H1208" s="266" t="s">
        <v>57</v>
      </c>
      <c r="I1208" s="242" t="s">
        <v>6156</v>
      </c>
      <c r="J1208" s="268" t="s">
        <v>3225</v>
      </c>
      <c r="K1208" s="67" t="s">
        <v>74</v>
      </c>
      <c r="L1208" s="400" t="s">
        <v>6189</v>
      </c>
      <c r="M1208" s="281"/>
      <c r="N1208" s="239" t="s">
        <v>124</v>
      </c>
      <c r="O1208" s="243" t="s">
        <v>97</v>
      </c>
      <c r="P1208" s="55" t="s">
        <v>97</v>
      </c>
      <c r="Q1208" s="55" t="s">
        <v>6178</v>
      </c>
      <c r="R1208" s="90" t="s">
        <v>6179</v>
      </c>
      <c r="S1208" s="274">
        <v>45250</v>
      </c>
      <c r="T1208" s="371">
        <v>45257</v>
      </c>
      <c r="U1208" s="175" t="s">
        <v>66</v>
      </c>
      <c r="V1208" s="197" t="s">
        <v>218</v>
      </c>
      <c r="W1208" s="181"/>
      <c r="X1208" s="147" t="s">
        <v>79</v>
      </c>
      <c r="Y1208" s="258"/>
      <c r="Z1208" s="258"/>
      <c r="AA1208" s="289" t="s">
        <v>6180</v>
      </c>
      <c r="AB1208" s="6">
        <v>45250</v>
      </c>
      <c r="AC1208" s="6">
        <v>45257</v>
      </c>
      <c r="AD1208" s="294" t="s">
        <v>70</v>
      </c>
      <c r="AE1208" s="61"/>
      <c r="AF1208" s="249"/>
      <c r="AG1208" s="249"/>
      <c r="AH1208" s="249"/>
      <c r="AI1208" s="249"/>
      <c r="AJ1208" s="248"/>
      <c r="AK1208" s="257"/>
      <c r="AL1208" s="255"/>
      <c r="AM1208" s="249"/>
      <c r="AN1208" s="249"/>
      <c r="AO1208" s="249"/>
      <c r="AP1208" s="249"/>
      <c r="AQ1208" s="250"/>
      <c r="AR1208" s="247"/>
      <c r="AS1208" s="247"/>
      <c r="AT1208" s="247"/>
      <c r="AU1208" s="247"/>
      <c r="AV1208" s="247"/>
      <c r="AW1208" s="247"/>
      <c r="AX1208" s="247"/>
      <c r="AY1208" s="247"/>
      <c r="AZ1208" s="251"/>
      <c r="BA1208" s="246"/>
      <c r="BB1208" s="247"/>
      <c r="BC1208" s="245"/>
    </row>
    <row r="1209" spans="1:55" ht="86.4" hidden="1">
      <c r="A1209" s="52" t="str">
        <f t="shared" ca="1" si="82"/>
        <v>Ok</v>
      </c>
      <c r="B1209" s="53" t="str">
        <f t="shared" si="83"/>
        <v>Ok</v>
      </c>
      <c r="C1209" s="53" t="str">
        <f t="shared" ca="1" si="84"/>
        <v>Ok</v>
      </c>
      <c r="D1209" s="54">
        <f t="shared" si="87"/>
        <v>45272</v>
      </c>
      <c r="E1209" s="253"/>
      <c r="F1209" s="258">
        <v>2988</v>
      </c>
      <c r="G1209" s="241" t="s">
        <v>6150</v>
      </c>
      <c r="H1209" s="266" t="s">
        <v>57</v>
      </c>
      <c r="I1209" s="242" t="s">
        <v>83</v>
      </c>
      <c r="J1209" s="268" t="s">
        <v>84</v>
      </c>
      <c r="K1209" s="67" t="s">
        <v>105</v>
      </c>
      <c r="L1209" s="400" t="s">
        <v>6181</v>
      </c>
      <c r="M1209" s="281"/>
      <c r="N1209" s="239" t="s">
        <v>124</v>
      </c>
      <c r="O1209" s="243" t="s">
        <v>97</v>
      </c>
      <c r="P1209" s="55" t="s">
        <v>97</v>
      </c>
      <c r="Q1209" s="55" t="s">
        <v>6182</v>
      </c>
      <c r="R1209" s="90" t="s">
        <v>6183</v>
      </c>
      <c r="S1209" s="274">
        <v>45250</v>
      </c>
      <c r="T1209" s="56">
        <v>45272</v>
      </c>
      <c r="U1209" s="175" t="s">
        <v>66</v>
      </c>
      <c r="V1209" s="197" t="s">
        <v>218</v>
      </c>
      <c r="W1209" s="181"/>
      <c r="X1209" s="147" t="s">
        <v>168</v>
      </c>
      <c r="Y1209" s="258"/>
      <c r="Z1209" s="258"/>
      <c r="AA1209" s="289" t="s">
        <v>6265</v>
      </c>
      <c r="AB1209" s="6">
        <v>45250</v>
      </c>
      <c r="AC1209" s="6">
        <v>45272</v>
      </c>
      <c r="AD1209" s="234" t="s">
        <v>70</v>
      </c>
      <c r="AE1209" s="61"/>
      <c r="AF1209" s="249"/>
      <c r="AG1209" s="249"/>
      <c r="AH1209" s="249"/>
      <c r="AI1209" s="249"/>
      <c r="AJ1209" s="248"/>
      <c r="AK1209" s="257"/>
      <c r="AL1209" s="255"/>
      <c r="AM1209" s="249"/>
      <c r="AN1209" s="249"/>
      <c r="AO1209" s="249"/>
      <c r="AP1209" s="249"/>
      <c r="AQ1209" s="250"/>
      <c r="AR1209" s="247"/>
      <c r="AS1209" s="247"/>
      <c r="AT1209" s="247"/>
      <c r="AU1209" s="247"/>
      <c r="AV1209" s="247"/>
      <c r="AW1209" s="247"/>
      <c r="AX1209" s="247"/>
      <c r="AY1209" s="247"/>
      <c r="AZ1209" s="251"/>
      <c r="BA1209" s="246"/>
      <c r="BB1209" s="247"/>
      <c r="BC1209" s="245"/>
    </row>
    <row r="1210" spans="1:55" ht="172.8" hidden="1">
      <c r="A1210" s="52" t="str">
        <f t="shared" ca="1" si="82"/>
        <v>Ok</v>
      </c>
      <c r="B1210" s="53" t="str">
        <f t="shared" si="83"/>
        <v>Ok</v>
      </c>
      <c r="C1210" s="53" t="str">
        <f t="shared" ca="1" si="84"/>
        <v>Ok</v>
      </c>
      <c r="D1210" s="54">
        <f t="shared" si="87"/>
        <v>45306</v>
      </c>
      <c r="E1210" s="253"/>
      <c r="F1210" s="258">
        <v>2989</v>
      </c>
      <c r="G1210" s="241" t="s">
        <v>6151</v>
      </c>
      <c r="H1210" s="269" t="s">
        <v>57</v>
      </c>
      <c r="I1210" s="242" t="s">
        <v>58</v>
      </c>
      <c r="J1210" s="268" t="s">
        <v>59</v>
      </c>
      <c r="K1210" s="67" t="s">
        <v>74</v>
      </c>
      <c r="L1210" s="400" t="s">
        <v>6266</v>
      </c>
      <c r="M1210" s="281"/>
      <c r="N1210" s="410" t="s">
        <v>124</v>
      </c>
      <c r="O1210" s="243" t="s">
        <v>6158</v>
      </c>
      <c r="P1210" s="77" t="s">
        <v>88</v>
      </c>
      <c r="Q1210" s="77" t="s">
        <v>6289</v>
      </c>
      <c r="R1210" s="301" t="s">
        <v>6290</v>
      </c>
      <c r="S1210" s="274">
        <v>45251</v>
      </c>
      <c r="T1210" s="69">
        <v>45306</v>
      </c>
      <c r="U1210" s="78" t="s">
        <v>66</v>
      </c>
      <c r="V1210" s="197" t="s">
        <v>218</v>
      </c>
      <c r="W1210" s="181"/>
      <c r="X1210" s="147" t="s">
        <v>101</v>
      </c>
      <c r="Y1210" s="258"/>
      <c r="Z1210" s="258"/>
      <c r="AA1210" s="289" t="s">
        <v>6355</v>
      </c>
      <c r="AB1210" s="67">
        <v>45251</v>
      </c>
      <c r="AC1210" s="67">
        <v>45306</v>
      </c>
      <c r="AD1210" s="234" t="s">
        <v>70</v>
      </c>
      <c r="AE1210" s="71"/>
      <c r="AF1210" s="249"/>
      <c r="AG1210" s="249"/>
      <c r="AH1210" s="249"/>
      <c r="AI1210" s="249"/>
      <c r="AJ1210" s="248"/>
      <c r="AK1210" s="257"/>
      <c r="AL1210" s="255"/>
      <c r="AM1210" s="249"/>
      <c r="AN1210" s="249"/>
      <c r="AO1210" s="249"/>
      <c r="AP1210" s="249"/>
      <c r="AQ1210" s="250"/>
      <c r="AR1210" s="247"/>
      <c r="AS1210" s="247"/>
      <c r="AT1210" s="247"/>
      <c r="AU1210" s="247"/>
      <c r="AV1210" s="247"/>
      <c r="AW1210" s="247"/>
      <c r="AX1210" s="247"/>
      <c r="AY1210" s="247"/>
      <c r="AZ1210" s="251"/>
      <c r="BA1210" s="246"/>
      <c r="BB1210" s="247"/>
      <c r="BC1210" s="245"/>
    </row>
    <row r="1211" spans="1:55" ht="86.4" hidden="1">
      <c r="A1211" s="52" t="str">
        <f t="shared" ca="1" si="82"/>
        <v>Ok</v>
      </c>
      <c r="B1211" s="53" t="str">
        <f t="shared" si="83"/>
        <v>Ok</v>
      </c>
      <c r="C1211" s="53" t="str">
        <f t="shared" ca="1" si="84"/>
        <v>Ok</v>
      </c>
      <c r="D1211" s="54">
        <f t="shared" si="87"/>
        <v>45257</v>
      </c>
      <c r="E1211" s="253"/>
      <c r="F1211" s="258">
        <v>2991</v>
      </c>
      <c r="G1211" s="241" t="s">
        <v>6152</v>
      </c>
      <c r="H1211" s="266" t="s">
        <v>57</v>
      </c>
      <c r="I1211" s="242" t="s">
        <v>289</v>
      </c>
      <c r="J1211" s="201" t="s">
        <v>290</v>
      </c>
      <c r="K1211" s="67" t="s">
        <v>210</v>
      </c>
      <c r="L1211" s="400" t="s">
        <v>6207</v>
      </c>
      <c r="M1211" s="281"/>
      <c r="N1211" s="239" t="s">
        <v>124</v>
      </c>
      <c r="O1211" s="243" t="s">
        <v>97</v>
      </c>
      <c r="P1211" s="55" t="s">
        <v>97</v>
      </c>
      <c r="Q1211" s="55" t="s">
        <v>6190</v>
      </c>
      <c r="R1211" s="90" t="s">
        <v>6191</v>
      </c>
      <c r="S1211" s="274">
        <v>45252</v>
      </c>
      <c r="T1211" s="371">
        <v>45257</v>
      </c>
      <c r="U1211" s="175" t="s">
        <v>66</v>
      </c>
      <c r="V1211" s="197" t="s">
        <v>218</v>
      </c>
      <c r="W1211" s="181"/>
      <c r="X1211" s="147" t="s">
        <v>168</v>
      </c>
      <c r="Y1211" s="258"/>
      <c r="Z1211" s="258"/>
      <c r="AA1211" s="289" t="s">
        <v>6215</v>
      </c>
      <c r="AB1211" s="6">
        <v>45252</v>
      </c>
      <c r="AC1211" s="6">
        <v>45257</v>
      </c>
      <c r="AD1211" s="294" t="s">
        <v>70</v>
      </c>
      <c r="AE1211" s="61"/>
      <c r="AF1211" s="249"/>
      <c r="AG1211" s="249"/>
      <c r="AH1211" s="249"/>
      <c r="AI1211" s="249"/>
      <c r="AJ1211" s="248"/>
      <c r="AK1211" s="257"/>
      <c r="AL1211" s="255"/>
      <c r="AM1211" s="249"/>
      <c r="AN1211" s="249"/>
      <c r="AO1211" s="249"/>
      <c r="AP1211" s="249"/>
      <c r="AQ1211" s="250"/>
      <c r="AR1211" s="247"/>
      <c r="AS1211" s="247"/>
      <c r="AT1211" s="247"/>
      <c r="AU1211" s="247"/>
      <c r="AV1211" s="247"/>
      <c r="AW1211" s="247"/>
      <c r="AX1211" s="247"/>
      <c r="AY1211" s="247"/>
      <c r="AZ1211" s="251"/>
      <c r="BA1211" s="246"/>
      <c r="BB1211" s="247"/>
      <c r="BC1211" s="245"/>
    </row>
    <row r="1212" spans="1:55" ht="100.8" hidden="1">
      <c r="A1212" s="52" t="str">
        <f t="shared" ca="1" si="82"/>
        <v>Ok</v>
      </c>
      <c r="B1212" s="53" t="str">
        <f t="shared" si="83"/>
        <v>Ok</v>
      </c>
      <c r="C1212" s="53" t="str">
        <f t="shared" ca="1" si="84"/>
        <v>Ok</v>
      </c>
      <c r="D1212" s="54">
        <f t="shared" si="87"/>
        <v>45257</v>
      </c>
      <c r="E1212" s="253"/>
      <c r="F1212" s="258">
        <v>2993</v>
      </c>
      <c r="G1212" s="241" t="s">
        <v>6153</v>
      </c>
      <c r="H1212" s="266" t="s">
        <v>57</v>
      </c>
      <c r="I1212" s="242" t="s">
        <v>137</v>
      </c>
      <c r="J1212" s="268" t="s">
        <v>137</v>
      </c>
      <c r="K1212" s="67" t="s">
        <v>210</v>
      </c>
      <c r="L1212" s="400" t="s">
        <v>6194</v>
      </c>
      <c r="M1212" s="281"/>
      <c r="N1212" s="239" t="s">
        <v>124</v>
      </c>
      <c r="O1212" s="243" t="s">
        <v>97</v>
      </c>
      <c r="P1212" s="55" t="s">
        <v>97</v>
      </c>
      <c r="Q1212" s="55" t="s">
        <v>6192</v>
      </c>
      <c r="R1212" s="90" t="s">
        <v>6193</v>
      </c>
      <c r="S1212" s="274">
        <v>45252</v>
      </c>
      <c r="T1212" s="371">
        <v>45257</v>
      </c>
      <c r="U1212" s="175" t="s">
        <v>66</v>
      </c>
      <c r="V1212" s="197" t="s">
        <v>218</v>
      </c>
      <c r="W1212" s="181"/>
      <c r="X1212" s="147" t="s">
        <v>168</v>
      </c>
      <c r="Y1212" s="258"/>
      <c r="Z1212" s="258"/>
      <c r="AA1212" s="289" t="s">
        <v>6217</v>
      </c>
      <c r="AB1212" s="6">
        <v>45252</v>
      </c>
      <c r="AC1212" s="6">
        <v>45257</v>
      </c>
      <c r="AD1212" s="294" t="s">
        <v>70</v>
      </c>
      <c r="AE1212" s="61"/>
      <c r="AF1212" s="249"/>
      <c r="AG1212" s="249"/>
      <c r="AH1212" s="249"/>
      <c r="AI1212" s="249"/>
      <c r="AJ1212" s="248"/>
      <c r="AK1212" s="257"/>
      <c r="AL1212" s="255"/>
      <c r="AM1212" s="249"/>
      <c r="AN1212" s="249"/>
      <c r="AO1212" s="249"/>
      <c r="AP1212" s="249"/>
      <c r="AQ1212" s="250"/>
      <c r="AR1212" s="247"/>
      <c r="AS1212" s="247"/>
      <c r="AT1212" s="247"/>
      <c r="AU1212" s="247"/>
      <c r="AV1212" s="247"/>
      <c r="AW1212" s="247"/>
      <c r="AX1212" s="247"/>
      <c r="AY1212" s="247"/>
      <c r="AZ1212" s="251"/>
      <c r="BA1212" s="246"/>
      <c r="BB1212" s="247"/>
      <c r="BC1212" s="245"/>
    </row>
    <row r="1213" spans="1:55" ht="144" hidden="1">
      <c r="A1213" s="52" t="str">
        <f t="shared" ca="1" si="82"/>
        <v>Ok</v>
      </c>
      <c r="B1213" s="53" t="str">
        <f t="shared" si="83"/>
        <v>Ok</v>
      </c>
      <c r="C1213" s="53" t="str">
        <f t="shared" ca="1" si="84"/>
        <v>Ok</v>
      </c>
      <c r="D1213" s="54">
        <f t="shared" si="87"/>
        <v>45278</v>
      </c>
      <c r="E1213" s="253"/>
      <c r="F1213" s="258">
        <v>2997</v>
      </c>
      <c r="G1213" s="241" t="s">
        <v>6154</v>
      </c>
      <c r="H1213" s="266" t="s">
        <v>57</v>
      </c>
      <c r="I1213" s="242" t="s">
        <v>151</v>
      </c>
      <c r="J1213" s="268" t="s">
        <v>84</v>
      </c>
      <c r="K1213" s="67" t="s">
        <v>74</v>
      </c>
      <c r="L1213" s="400" t="s">
        <v>6208</v>
      </c>
      <c r="M1213" s="281"/>
      <c r="N1213" s="239" t="s">
        <v>124</v>
      </c>
      <c r="O1213" s="243" t="s">
        <v>6159</v>
      </c>
      <c r="P1213" s="55" t="s">
        <v>88</v>
      </c>
      <c r="Q1213" s="55" t="s">
        <v>6210</v>
      </c>
      <c r="R1213" s="90" t="s">
        <v>6209</v>
      </c>
      <c r="S1213" s="274">
        <v>45252</v>
      </c>
      <c r="T1213" s="285">
        <v>45278</v>
      </c>
      <c r="U1213" s="175" t="s">
        <v>66</v>
      </c>
      <c r="V1213" s="197" t="s">
        <v>218</v>
      </c>
      <c r="W1213" s="181"/>
      <c r="X1213" s="147" t="s">
        <v>156</v>
      </c>
      <c r="Y1213" s="258"/>
      <c r="Z1213" s="258"/>
      <c r="AA1213" s="289" t="s">
        <v>6273</v>
      </c>
      <c r="AB1213" s="6">
        <v>45252</v>
      </c>
      <c r="AC1213" s="6">
        <v>45278</v>
      </c>
      <c r="AD1213" s="294" t="s">
        <v>70</v>
      </c>
      <c r="AE1213" s="61"/>
      <c r="AF1213" s="249"/>
      <c r="AG1213" s="249"/>
      <c r="AH1213" s="249"/>
      <c r="AI1213" s="249"/>
      <c r="AJ1213" s="248"/>
      <c r="AK1213" s="257"/>
      <c r="AL1213" s="255"/>
      <c r="AM1213" s="249"/>
      <c r="AN1213" s="249"/>
      <c r="AO1213" s="249"/>
      <c r="AP1213" s="249"/>
      <c r="AQ1213" s="250"/>
      <c r="AR1213" s="247"/>
      <c r="AS1213" s="247"/>
      <c r="AT1213" s="247"/>
      <c r="AU1213" s="247"/>
      <c r="AV1213" s="247"/>
      <c r="AW1213" s="247"/>
      <c r="AX1213" s="247"/>
      <c r="AY1213" s="247"/>
      <c r="AZ1213" s="251"/>
      <c r="BA1213" s="246"/>
      <c r="BB1213" s="247"/>
      <c r="BC1213" s="245"/>
    </row>
    <row r="1214" spans="1:55" ht="129.6" hidden="1">
      <c r="A1214" s="52" t="str">
        <f t="shared" ca="1" si="82"/>
        <v>Ok</v>
      </c>
      <c r="B1214" s="53" t="str">
        <f t="shared" si="83"/>
        <v>Ok</v>
      </c>
      <c r="C1214" s="53" t="str">
        <f t="shared" ca="1" si="84"/>
        <v>Ok</v>
      </c>
      <c r="D1214" s="54">
        <f t="shared" si="87"/>
        <v>45544</v>
      </c>
      <c r="E1214" s="253"/>
      <c r="F1214" s="258">
        <v>2998</v>
      </c>
      <c r="G1214" s="241" t="s">
        <v>6155</v>
      </c>
      <c r="H1214" s="266" t="s">
        <v>57</v>
      </c>
      <c r="I1214" s="242" t="s">
        <v>137</v>
      </c>
      <c r="J1214" s="268" t="s">
        <v>137</v>
      </c>
      <c r="K1214" s="67" t="s">
        <v>210</v>
      </c>
      <c r="L1214" s="400" t="s">
        <v>6206</v>
      </c>
      <c r="M1214" s="281"/>
      <c r="N1214" s="239" t="s">
        <v>124</v>
      </c>
      <c r="O1214" s="243" t="s">
        <v>97</v>
      </c>
      <c r="P1214" s="55" t="s">
        <v>97</v>
      </c>
      <c r="Q1214" s="55" t="s">
        <v>6212</v>
      </c>
      <c r="R1214" s="90" t="s">
        <v>6211</v>
      </c>
      <c r="S1214" s="274">
        <v>45252</v>
      </c>
      <c r="T1214" s="56">
        <v>45544</v>
      </c>
      <c r="U1214" s="175" t="s">
        <v>66</v>
      </c>
      <c r="V1214" s="197" t="s">
        <v>218</v>
      </c>
      <c r="W1214" s="181"/>
      <c r="X1214" s="147" t="s">
        <v>143</v>
      </c>
      <c r="Y1214" s="258" t="s">
        <v>80</v>
      </c>
      <c r="Z1214" s="258"/>
      <c r="AA1214" s="297" t="s">
        <v>7589</v>
      </c>
      <c r="AB1214" s="6">
        <v>45252</v>
      </c>
      <c r="AC1214" s="6">
        <v>45544</v>
      </c>
      <c r="AD1214" s="67" t="s">
        <v>70</v>
      </c>
      <c r="AE1214" s="61"/>
      <c r="AF1214" s="249"/>
      <c r="AG1214" s="249"/>
      <c r="AH1214" s="249"/>
      <c r="AI1214" s="249"/>
      <c r="AJ1214" s="248"/>
      <c r="AK1214" s="257"/>
      <c r="AL1214" s="255"/>
      <c r="AM1214" s="249"/>
      <c r="AN1214" s="249"/>
      <c r="AO1214" s="249"/>
      <c r="AP1214" s="249"/>
      <c r="AQ1214" s="250"/>
      <c r="AR1214" s="247"/>
      <c r="AS1214" s="247"/>
      <c r="AT1214" s="247"/>
      <c r="AU1214" s="247"/>
      <c r="AV1214" s="247"/>
      <c r="AW1214" s="247"/>
      <c r="AX1214" s="247"/>
      <c r="AY1214" s="247"/>
      <c r="AZ1214" s="251"/>
      <c r="BA1214" s="246"/>
      <c r="BB1214" s="247"/>
      <c r="BC1214" s="245"/>
    </row>
    <row r="1215" spans="1:55" ht="100.8" hidden="1">
      <c r="A1215" s="52" t="str">
        <f t="shared" ca="1" si="82"/>
        <v>Ok</v>
      </c>
      <c r="B1215" s="53" t="str">
        <f t="shared" si="83"/>
        <v>Ok</v>
      </c>
      <c r="C1215" s="53" t="str">
        <f t="shared" ca="1" si="84"/>
        <v>Ok</v>
      </c>
      <c r="D1215" s="54">
        <f t="shared" si="87"/>
        <v>45278</v>
      </c>
      <c r="E1215" s="253"/>
      <c r="F1215" s="258">
        <v>2999</v>
      </c>
      <c r="G1215" s="241" t="s">
        <v>6220</v>
      </c>
      <c r="H1215" s="266" t="s">
        <v>57</v>
      </c>
      <c r="I1215" s="242" t="s">
        <v>334</v>
      </c>
      <c r="J1215" s="268" t="s">
        <v>260</v>
      </c>
      <c r="K1215" s="67" t="s">
        <v>74</v>
      </c>
      <c r="L1215" s="400" t="s">
        <v>6221</v>
      </c>
      <c r="M1215" s="281"/>
      <c r="N1215" s="239" t="s">
        <v>63</v>
      </c>
      <c r="O1215" s="243" t="s">
        <v>6222</v>
      </c>
      <c r="P1215" s="55" t="s">
        <v>88</v>
      </c>
      <c r="Q1215" s="55" t="s">
        <v>6223</v>
      </c>
      <c r="R1215" s="90" t="s">
        <v>6224</v>
      </c>
      <c r="S1215" s="274">
        <v>45254</v>
      </c>
      <c r="T1215" s="285">
        <v>45278</v>
      </c>
      <c r="U1215" s="175" t="s">
        <v>66</v>
      </c>
      <c r="V1215" s="197" t="s">
        <v>218</v>
      </c>
      <c r="W1215" s="181"/>
      <c r="X1215" s="147" t="s">
        <v>143</v>
      </c>
      <c r="Y1215" s="258" t="s">
        <v>80</v>
      </c>
      <c r="Z1215" s="258"/>
      <c r="AA1215" s="297" t="s">
        <v>6329</v>
      </c>
      <c r="AB1215" s="6">
        <v>45254</v>
      </c>
      <c r="AC1215" s="6">
        <v>45278</v>
      </c>
      <c r="AD1215" s="294" t="s">
        <v>70</v>
      </c>
      <c r="AE1215" s="61"/>
      <c r="AF1215" s="249"/>
      <c r="AG1215" s="249"/>
      <c r="AH1215" s="249"/>
      <c r="AI1215" s="249"/>
      <c r="AJ1215" s="248"/>
      <c r="AK1215" s="257"/>
      <c r="AL1215" s="255"/>
      <c r="AM1215" s="249"/>
      <c r="AN1215" s="249"/>
      <c r="AO1215" s="249"/>
      <c r="AP1215" s="249"/>
      <c r="AQ1215" s="250"/>
      <c r="AR1215" s="247"/>
      <c r="AS1215" s="247"/>
      <c r="AT1215" s="247"/>
      <c r="AU1215" s="247"/>
      <c r="AV1215" s="247"/>
      <c r="AW1215" s="247"/>
      <c r="AX1215" s="247"/>
      <c r="AY1215" s="247"/>
      <c r="AZ1215" s="251"/>
      <c r="BA1215" s="246"/>
      <c r="BB1215" s="247"/>
      <c r="BC1215" s="245"/>
    </row>
    <row r="1216" spans="1:55" ht="72" hidden="1">
      <c r="A1216" s="52" t="str">
        <f t="shared" ca="1" si="82"/>
        <v>Ok</v>
      </c>
      <c r="B1216" s="53" t="str">
        <f t="shared" si="83"/>
        <v>Ok</v>
      </c>
      <c r="C1216" s="53" t="str">
        <f t="shared" ca="1" si="84"/>
        <v>Ok</v>
      </c>
      <c r="D1216" s="54">
        <f t="shared" si="87"/>
        <v>45265</v>
      </c>
      <c r="E1216" s="253"/>
      <c r="F1216" s="258">
        <v>3000</v>
      </c>
      <c r="G1216" s="241" t="s">
        <v>6225</v>
      </c>
      <c r="H1216" s="266" t="s">
        <v>57</v>
      </c>
      <c r="I1216" s="242" t="s">
        <v>3012</v>
      </c>
      <c r="J1216" s="268" t="s">
        <v>122</v>
      </c>
      <c r="K1216" s="67" t="s">
        <v>74</v>
      </c>
      <c r="L1216" s="400" t="s">
        <v>6226</v>
      </c>
      <c r="M1216" s="281"/>
      <c r="N1216" s="239" t="s">
        <v>124</v>
      </c>
      <c r="O1216" s="243" t="s">
        <v>6222</v>
      </c>
      <c r="P1216" s="55" t="s">
        <v>88</v>
      </c>
      <c r="Q1216" s="55" t="s">
        <v>6223</v>
      </c>
      <c r="R1216" s="90" t="s">
        <v>6224</v>
      </c>
      <c r="S1216" s="274">
        <v>45257</v>
      </c>
      <c r="T1216" s="285">
        <v>45265</v>
      </c>
      <c r="U1216" s="175" t="s">
        <v>66</v>
      </c>
      <c r="V1216" s="197" t="s">
        <v>218</v>
      </c>
      <c r="W1216" s="181"/>
      <c r="X1216" s="147" t="s">
        <v>143</v>
      </c>
      <c r="Y1216" s="258"/>
      <c r="Z1216" s="258"/>
      <c r="AA1216" s="289" t="s">
        <v>6235</v>
      </c>
      <c r="AB1216" s="6">
        <v>45257</v>
      </c>
      <c r="AC1216" s="6">
        <v>45265</v>
      </c>
      <c r="AD1216" s="294" t="s">
        <v>70</v>
      </c>
      <c r="AE1216" s="61"/>
      <c r="AF1216" s="249"/>
      <c r="AG1216" s="249"/>
      <c r="AH1216" s="249"/>
      <c r="AI1216" s="249"/>
      <c r="AJ1216" s="248"/>
      <c r="AK1216" s="257"/>
      <c r="AL1216" s="255"/>
      <c r="AM1216" s="249"/>
      <c r="AN1216" s="249"/>
      <c r="AO1216" s="249"/>
      <c r="AP1216" s="249"/>
      <c r="AQ1216" s="250"/>
      <c r="AR1216" s="247"/>
      <c r="AS1216" s="247"/>
      <c r="AT1216" s="247"/>
      <c r="AU1216" s="247"/>
      <c r="AV1216" s="247"/>
      <c r="AW1216" s="247"/>
      <c r="AX1216" s="247"/>
      <c r="AY1216" s="247"/>
      <c r="AZ1216" s="251"/>
      <c r="BA1216" s="246"/>
      <c r="BB1216" s="247"/>
      <c r="BC1216" s="245"/>
    </row>
    <row r="1217" spans="1:55" ht="201.6" hidden="1">
      <c r="A1217" s="52" t="str">
        <f t="shared" ca="1" si="82"/>
        <v>Ok</v>
      </c>
      <c r="B1217" s="53" t="str">
        <f t="shared" si="83"/>
        <v>Ok</v>
      </c>
      <c r="C1217" s="53" t="str">
        <f t="shared" ca="1" si="84"/>
        <v>Ok</v>
      </c>
      <c r="D1217" s="54">
        <f t="shared" si="87"/>
        <v>45355</v>
      </c>
      <c r="E1217" s="253"/>
      <c r="F1217" s="258">
        <v>3007</v>
      </c>
      <c r="G1217" s="241" t="s">
        <v>6227</v>
      </c>
      <c r="H1217" s="266" t="s">
        <v>57</v>
      </c>
      <c r="I1217" s="242" t="s">
        <v>137</v>
      </c>
      <c r="J1217" s="268" t="s">
        <v>137</v>
      </c>
      <c r="K1217" s="67" t="s">
        <v>74</v>
      </c>
      <c r="L1217" s="400" t="s">
        <v>6228</v>
      </c>
      <c r="M1217" s="281"/>
      <c r="N1217" s="239" t="s">
        <v>124</v>
      </c>
      <c r="O1217" s="243" t="s">
        <v>6229</v>
      </c>
      <c r="P1217" s="55" t="s">
        <v>245</v>
      </c>
      <c r="Q1217" s="55" t="s">
        <v>5248</v>
      </c>
      <c r="R1217" s="90" t="s">
        <v>4912</v>
      </c>
      <c r="S1217" s="274">
        <v>45257</v>
      </c>
      <c r="T1217" s="56">
        <v>45355</v>
      </c>
      <c r="U1217" s="78" t="s">
        <v>66</v>
      </c>
      <c r="V1217" s="197" t="s">
        <v>218</v>
      </c>
      <c r="W1217" s="181"/>
      <c r="X1217" s="147" t="s">
        <v>143</v>
      </c>
      <c r="Y1217" s="258"/>
      <c r="Z1217" s="258"/>
      <c r="AA1217" s="289" t="s">
        <v>6571</v>
      </c>
      <c r="AB1217" s="6">
        <v>45257</v>
      </c>
      <c r="AC1217" s="67">
        <v>45355</v>
      </c>
      <c r="AD1217" s="294" t="s">
        <v>70</v>
      </c>
      <c r="AE1217" s="61"/>
      <c r="AF1217" s="249"/>
      <c r="AG1217" s="249"/>
      <c r="AH1217" s="249"/>
      <c r="AI1217" s="249"/>
      <c r="AJ1217" s="248"/>
      <c r="AK1217" s="257"/>
      <c r="AL1217" s="255"/>
      <c r="AM1217" s="249"/>
      <c r="AN1217" s="249"/>
      <c r="AO1217" s="249"/>
      <c r="AP1217" s="249"/>
      <c r="AQ1217" s="250"/>
      <c r="AR1217" s="247"/>
      <c r="AS1217" s="247"/>
      <c r="AT1217" s="247"/>
      <c r="AU1217" s="247"/>
      <c r="AV1217" s="247"/>
      <c r="AW1217" s="247"/>
      <c r="AX1217" s="247"/>
      <c r="AY1217" s="247"/>
      <c r="AZ1217" s="251"/>
      <c r="BA1217" s="246"/>
      <c r="BB1217" s="247"/>
      <c r="BC1217" s="245"/>
    </row>
    <row r="1218" spans="1:55" ht="129.6" hidden="1">
      <c r="A1218" s="52" t="str">
        <f t="shared" ca="1" si="82"/>
        <v>Ok</v>
      </c>
      <c r="B1218" s="53" t="str">
        <f t="shared" si="83"/>
        <v>Ok</v>
      </c>
      <c r="C1218" s="53" t="str">
        <f t="shared" ca="1" si="84"/>
        <v>Ok</v>
      </c>
      <c r="D1218" s="54">
        <f t="shared" si="87"/>
        <v>45488</v>
      </c>
      <c r="E1218" s="253"/>
      <c r="F1218" s="258">
        <v>3014</v>
      </c>
      <c r="G1218" s="241" t="s">
        <v>6245</v>
      </c>
      <c r="H1218" s="266" t="s">
        <v>57</v>
      </c>
      <c r="I1218" s="242" t="s">
        <v>182</v>
      </c>
      <c r="J1218" s="268" t="s">
        <v>183</v>
      </c>
      <c r="K1218" s="67" t="s">
        <v>74</v>
      </c>
      <c r="L1218" s="400" t="s">
        <v>6712</v>
      </c>
      <c r="M1218" s="281"/>
      <c r="N1218" s="239" t="s">
        <v>124</v>
      </c>
      <c r="O1218" s="243" t="s">
        <v>97</v>
      </c>
      <c r="P1218" s="55" t="s">
        <v>97</v>
      </c>
      <c r="Q1218" s="55" t="s">
        <v>6250</v>
      </c>
      <c r="R1218" s="90" t="s">
        <v>6255</v>
      </c>
      <c r="S1218" s="274">
        <v>45260</v>
      </c>
      <c r="T1218" s="56">
        <v>45488</v>
      </c>
      <c r="U1218" s="175" t="s">
        <v>66</v>
      </c>
      <c r="V1218" s="197" t="s">
        <v>218</v>
      </c>
      <c r="W1218" s="181"/>
      <c r="X1218" s="147" t="s">
        <v>156</v>
      </c>
      <c r="Y1218" s="258"/>
      <c r="Z1218" s="258"/>
      <c r="AA1218" s="297" t="s">
        <v>7381</v>
      </c>
      <c r="AB1218" s="6">
        <v>45260</v>
      </c>
      <c r="AC1218" s="67">
        <v>45488</v>
      </c>
      <c r="AD1218" s="283" t="s">
        <v>70</v>
      </c>
      <c r="AE1218" s="61"/>
      <c r="AF1218" s="249"/>
      <c r="AG1218" s="249"/>
      <c r="AH1218" s="249"/>
      <c r="AI1218" s="249"/>
      <c r="AJ1218" s="248"/>
      <c r="AK1218" s="257"/>
      <c r="AL1218" s="255"/>
      <c r="AM1218" s="249"/>
      <c r="AN1218" s="249"/>
      <c r="AO1218" s="249"/>
      <c r="AP1218" s="249"/>
      <c r="AQ1218" s="250"/>
      <c r="AR1218" s="247"/>
      <c r="AS1218" s="247"/>
      <c r="AT1218" s="247"/>
      <c r="AU1218" s="247"/>
      <c r="AV1218" s="247"/>
      <c r="AW1218" s="247"/>
      <c r="AX1218" s="247"/>
      <c r="AY1218" s="247"/>
      <c r="AZ1218" s="251"/>
      <c r="BA1218" s="246"/>
      <c r="BB1218" s="247"/>
      <c r="BC1218" s="245"/>
    </row>
    <row r="1219" spans="1:55" ht="201.6" hidden="1">
      <c r="A1219" s="52" t="str">
        <f t="shared" ca="1" si="82"/>
        <v>Ok</v>
      </c>
      <c r="B1219" s="53" t="str">
        <f t="shared" si="83"/>
        <v>Ok</v>
      </c>
      <c r="C1219" s="53" t="str">
        <f t="shared" ca="1" si="84"/>
        <v>Ok</v>
      </c>
      <c r="D1219" s="54">
        <f t="shared" si="87"/>
        <v>45320</v>
      </c>
      <c r="E1219" s="253"/>
      <c r="F1219" s="258">
        <v>3015</v>
      </c>
      <c r="G1219" s="241" t="s">
        <v>6353</v>
      </c>
      <c r="H1219" s="269" t="s">
        <v>57</v>
      </c>
      <c r="I1219" s="242" t="s">
        <v>137</v>
      </c>
      <c r="J1219" s="268" t="s">
        <v>137</v>
      </c>
      <c r="K1219" s="67" t="s">
        <v>105</v>
      </c>
      <c r="L1219" s="400" t="s">
        <v>6257</v>
      </c>
      <c r="M1219" s="281"/>
      <c r="N1219" s="410" t="s">
        <v>124</v>
      </c>
      <c r="O1219" s="243" t="s">
        <v>6254</v>
      </c>
      <c r="P1219" s="77" t="s">
        <v>88</v>
      </c>
      <c r="Q1219" s="77" t="s">
        <v>6187</v>
      </c>
      <c r="R1219" s="301" t="s">
        <v>6186</v>
      </c>
      <c r="S1219" s="274">
        <v>45260</v>
      </c>
      <c r="T1219" s="56">
        <v>45320</v>
      </c>
      <c r="U1219" s="58" t="s">
        <v>66</v>
      </c>
      <c r="V1219" s="197" t="s">
        <v>218</v>
      </c>
      <c r="W1219" s="181"/>
      <c r="X1219" s="147" t="s">
        <v>79</v>
      </c>
      <c r="Y1219" s="258"/>
      <c r="Z1219" s="258"/>
      <c r="AA1219" s="289" t="s">
        <v>6381</v>
      </c>
      <c r="AB1219" s="67">
        <v>45260</v>
      </c>
      <c r="AC1219" s="67">
        <v>45320</v>
      </c>
      <c r="AD1219" s="294" t="s">
        <v>70</v>
      </c>
      <c r="AE1219" s="71"/>
      <c r="AF1219" s="249"/>
      <c r="AG1219" s="249"/>
      <c r="AH1219" s="249"/>
      <c r="AI1219" s="249"/>
      <c r="AJ1219" s="248"/>
      <c r="AK1219" s="257"/>
      <c r="AL1219" s="255"/>
      <c r="AM1219" s="249"/>
      <c r="AN1219" s="249"/>
      <c r="AO1219" s="249"/>
      <c r="AP1219" s="249"/>
      <c r="AQ1219" s="250"/>
      <c r="AR1219" s="247"/>
      <c r="AS1219" s="247"/>
      <c r="AT1219" s="247"/>
      <c r="AU1219" s="247"/>
      <c r="AV1219" s="247"/>
      <c r="AW1219" s="247"/>
      <c r="AX1219" s="247"/>
      <c r="AY1219" s="247"/>
      <c r="AZ1219" s="251"/>
      <c r="BA1219" s="246"/>
      <c r="BB1219" s="247"/>
      <c r="BC1219" s="245"/>
    </row>
    <row r="1220" spans="1:55" ht="129.6" hidden="1">
      <c r="A1220" s="52" t="str">
        <f t="shared" ca="1" si="82"/>
        <v>Ok</v>
      </c>
      <c r="B1220" s="53" t="str">
        <f t="shared" si="83"/>
        <v>Ok</v>
      </c>
      <c r="C1220" s="53" t="str">
        <f t="shared" ca="1" si="84"/>
        <v>Ok</v>
      </c>
      <c r="D1220" s="54">
        <f t="shared" si="87"/>
        <v>45306</v>
      </c>
      <c r="E1220" s="253"/>
      <c r="F1220" s="258">
        <v>3018</v>
      </c>
      <c r="G1220" s="241" t="s">
        <v>6246</v>
      </c>
      <c r="H1220" s="269" t="s">
        <v>57</v>
      </c>
      <c r="I1220" s="242" t="s">
        <v>6249</v>
      </c>
      <c r="J1220" s="268" t="s">
        <v>1367</v>
      </c>
      <c r="K1220" s="67" t="s">
        <v>210</v>
      </c>
      <c r="L1220" s="400" t="s">
        <v>6258</v>
      </c>
      <c r="M1220" s="281"/>
      <c r="N1220" s="410" t="s">
        <v>124</v>
      </c>
      <c r="O1220" s="243" t="s">
        <v>6251</v>
      </c>
      <c r="P1220" s="77" t="s">
        <v>88</v>
      </c>
      <c r="Q1220" s="243" t="s">
        <v>6291</v>
      </c>
      <c r="R1220" s="301" t="s">
        <v>6292</v>
      </c>
      <c r="S1220" s="274">
        <v>45265</v>
      </c>
      <c r="T1220" s="69">
        <v>45306</v>
      </c>
      <c r="U1220" s="78" t="s">
        <v>66</v>
      </c>
      <c r="V1220" s="197" t="s">
        <v>218</v>
      </c>
      <c r="W1220" s="181"/>
      <c r="X1220" s="147" t="s">
        <v>143</v>
      </c>
      <c r="Y1220" s="258"/>
      <c r="Z1220" s="258"/>
      <c r="AA1220" s="289" t="s">
        <v>6357</v>
      </c>
      <c r="AB1220" s="67">
        <v>45265</v>
      </c>
      <c r="AC1220" s="67">
        <v>45306</v>
      </c>
      <c r="AD1220" s="234" t="s">
        <v>70</v>
      </c>
      <c r="AE1220" s="71"/>
      <c r="AF1220" s="249"/>
      <c r="AG1220" s="249"/>
      <c r="AH1220" s="249"/>
      <c r="AI1220" s="249"/>
      <c r="AJ1220" s="248"/>
      <c r="AK1220" s="257"/>
      <c r="AL1220" s="255"/>
      <c r="AM1220" s="249"/>
      <c r="AN1220" s="249"/>
      <c r="AO1220" s="249"/>
      <c r="AP1220" s="249"/>
      <c r="AQ1220" s="250"/>
      <c r="AR1220" s="247"/>
      <c r="AS1220" s="247"/>
      <c r="AT1220" s="247"/>
      <c r="AU1220" s="247"/>
      <c r="AV1220" s="247"/>
      <c r="AW1220" s="247"/>
      <c r="AX1220" s="247"/>
      <c r="AY1220" s="247"/>
      <c r="AZ1220" s="251"/>
      <c r="BA1220" s="246"/>
      <c r="BB1220" s="247"/>
      <c r="BC1220" s="245"/>
    </row>
    <row r="1221" spans="1:55" ht="100.8" hidden="1">
      <c r="A1221" s="52" t="str">
        <f t="shared" ca="1" si="82"/>
        <v>Ok</v>
      </c>
      <c r="B1221" s="53" t="str">
        <f t="shared" si="83"/>
        <v>Ok</v>
      </c>
      <c r="C1221" s="53" t="str">
        <f t="shared" ca="1" si="84"/>
        <v>Ok</v>
      </c>
      <c r="D1221" s="54">
        <f t="shared" si="87"/>
        <v>45272</v>
      </c>
      <c r="E1221" s="253"/>
      <c r="F1221" s="258">
        <v>3019</v>
      </c>
      <c r="G1221" s="241" t="s">
        <v>6247</v>
      </c>
      <c r="H1221" s="266" t="s">
        <v>57</v>
      </c>
      <c r="I1221" s="242" t="s">
        <v>182</v>
      </c>
      <c r="J1221" s="268" t="s">
        <v>183</v>
      </c>
      <c r="K1221" s="67" t="s">
        <v>261</v>
      </c>
      <c r="L1221" s="400" t="s">
        <v>6260</v>
      </c>
      <c r="M1221" s="281"/>
      <c r="N1221" s="239" t="s">
        <v>124</v>
      </c>
      <c r="O1221" s="243" t="s">
        <v>97</v>
      </c>
      <c r="P1221" s="55" t="s">
        <v>97</v>
      </c>
      <c r="Q1221" s="55" t="s">
        <v>6252</v>
      </c>
      <c r="R1221" s="90" t="s">
        <v>6259</v>
      </c>
      <c r="S1221" s="274">
        <v>45265</v>
      </c>
      <c r="T1221" s="56">
        <v>45272</v>
      </c>
      <c r="U1221" s="175" t="s">
        <v>66</v>
      </c>
      <c r="V1221" s="197" t="s">
        <v>218</v>
      </c>
      <c r="W1221" s="181"/>
      <c r="X1221" s="147" t="s">
        <v>168</v>
      </c>
      <c r="Y1221" s="258"/>
      <c r="Z1221" s="258"/>
      <c r="AA1221" s="289" t="s">
        <v>6261</v>
      </c>
      <c r="AB1221" s="6">
        <v>45265</v>
      </c>
      <c r="AC1221" s="6">
        <v>45272</v>
      </c>
      <c r="AD1221" s="234" t="s">
        <v>70</v>
      </c>
      <c r="AE1221" s="61"/>
      <c r="AF1221" s="249"/>
      <c r="AG1221" s="249"/>
      <c r="AH1221" s="249"/>
      <c r="AI1221" s="249"/>
      <c r="AJ1221" s="248"/>
      <c r="AK1221" s="257"/>
      <c r="AL1221" s="255"/>
      <c r="AM1221" s="249"/>
      <c r="AN1221" s="249"/>
      <c r="AO1221" s="249"/>
      <c r="AP1221" s="249"/>
      <c r="AQ1221" s="250"/>
      <c r="AR1221" s="247"/>
      <c r="AS1221" s="247"/>
      <c r="AT1221" s="247"/>
      <c r="AU1221" s="247"/>
      <c r="AV1221" s="247"/>
      <c r="AW1221" s="247"/>
      <c r="AX1221" s="247"/>
      <c r="AY1221" s="247"/>
      <c r="AZ1221" s="251"/>
      <c r="BA1221" s="246"/>
      <c r="BB1221" s="247"/>
      <c r="BC1221" s="245"/>
    </row>
    <row r="1222" spans="1:55" ht="43.2" hidden="1">
      <c r="A1222" s="52" t="str">
        <f t="shared" ca="1" si="82"/>
        <v>Ok</v>
      </c>
      <c r="B1222" s="53" t="str">
        <f t="shared" si="83"/>
        <v>Ok</v>
      </c>
      <c r="C1222" s="53" t="str">
        <f t="shared" ca="1" si="84"/>
        <v>Ok</v>
      </c>
      <c r="D1222" s="54">
        <f t="shared" si="87"/>
        <v>45272</v>
      </c>
      <c r="E1222" s="253"/>
      <c r="F1222" s="258">
        <v>3020</v>
      </c>
      <c r="G1222" s="241" t="s">
        <v>6248</v>
      </c>
      <c r="H1222" s="266" t="s">
        <v>57</v>
      </c>
      <c r="I1222" s="242" t="s">
        <v>289</v>
      </c>
      <c r="J1222" s="201" t="s">
        <v>290</v>
      </c>
      <c r="K1222" s="67" t="s">
        <v>210</v>
      </c>
      <c r="L1222" s="400" t="s">
        <v>6263</v>
      </c>
      <c r="M1222" s="281"/>
      <c r="N1222" s="239" t="s">
        <v>124</v>
      </c>
      <c r="O1222" s="243" t="s">
        <v>97</v>
      </c>
      <c r="P1222" s="55" t="s">
        <v>97</v>
      </c>
      <c r="Q1222" s="55" t="s">
        <v>6253</v>
      </c>
      <c r="R1222" s="90" t="s">
        <v>6262</v>
      </c>
      <c r="S1222" s="274">
        <v>45251</v>
      </c>
      <c r="T1222" s="56">
        <v>45272</v>
      </c>
      <c r="U1222" s="175" t="s">
        <v>66</v>
      </c>
      <c r="V1222" s="197" t="s">
        <v>218</v>
      </c>
      <c r="W1222" s="181"/>
      <c r="X1222" s="147" t="s">
        <v>751</v>
      </c>
      <c r="Y1222" s="258"/>
      <c r="Z1222" s="258"/>
      <c r="AA1222" s="289" t="s">
        <v>6264</v>
      </c>
      <c r="AB1222" s="6">
        <v>45251</v>
      </c>
      <c r="AC1222" s="6">
        <v>45272</v>
      </c>
      <c r="AD1222" s="234" t="s">
        <v>70</v>
      </c>
      <c r="AE1222" s="61"/>
      <c r="AF1222" s="249"/>
      <c r="AG1222" s="249"/>
      <c r="AH1222" s="249"/>
      <c r="AI1222" s="249"/>
      <c r="AJ1222" s="248"/>
      <c r="AK1222" s="257"/>
      <c r="AL1222" s="255"/>
      <c r="AM1222" s="249"/>
      <c r="AN1222" s="249"/>
      <c r="AO1222" s="249"/>
      <c r="AP1222" s="249"/>
      <c r="AQ1222" s="250"/>
      <c r="AR1222" s="247"/>
      <c r="AS1222" s="247"/>
      <c r="AT1222" s="247"/>
      <c r="AU1222" s="247"/>
      <c r="AV1222" s="247"/>
      <c r="AW1222" s="247"/>
      <c r="AX1222" s="247"/>
      <c r="AY1222" s="247"/>
      <c r="AZ1222" s="251"/>
      <c r="BA1222" s="246"/>
      <c r="BB1222" s="247"/>
      <c r="BC1222" s="245"/>
    </row>
    <row r="1223" spans="1:55" ht="100.8" hidden="1">
      <c r="A1223" s="52" t="str">
        <f t="shared" ref="A1223:A1238" ca="1" si="88">IF(OR(S1223&lt;$B$1,S1223&gt;=TODAY()),"Fuori Range","Ok")</f>
        <v>Ok</v>
      </c>
      <c r="B1223" s="53" t="str">
        <f t="shared" ref="B1223:B1238" si="89">IF(AND(AB1223&lt;S1223,AB1223&lt;&gt;""),"Fuori Range",IF(AND(AB1223&gt;AC1223,AC1223&lt;&gt;""),"Sup ITM",IF(AND(AC1223&lt;&gt;"",AB1223=""),"Assente","Ok")))</f>
        <v>Ok</v>
      </c>
      <c r="C1223" s="53" t="str">
        <f t="shared" ref="C1223:C1238" ca="1" si="90">IF(AND(AC1223&lt;AB1223,AC1223&lt;&gt;""),"Inf Avvio",IF(AC1223&gt;TODAY(),"Errore","Ok"))</f>
        <v>Ok</v>
      </c>
      <c r="D1223" s="54">
        <f t="shared" si="87"/>
        <v>45467</v>
      </c>
      <c r="E1223" s="253"/>
      <c r="F1223" s="258">
        <f>+F1222+1</f>
        <v>3021</v>
      </c>
      <c r="G1223" s="241" t="s">
        <v>6274</v>
      </c>
      <c r="H1223" s="266" t="s">
        <v>57</v>
      </c>
      <c r="I1223" s="242" t="s">
        <v>83</v>
      </c>
      <c r="J1223" s="268" t="s">
        <v>84</v>
      </c>
      <c r="K1223" s="67" t="s">
        <v>545</v>
      </c>
      <c r="L1223" s="400" t="s">
        <v>6275</v>
      </c>
      <c r="M1223" s="281"/>
      <c r="N1223" s="239" t="s">
        <v>124</v>
      </c>
      <c r="O1223" s="243" t="s">
        <v>6276</v>
      </c>
      <c r="P1223" s="55" t="s">
        <v>88</v>
      </c>
      <c r="Q1223" s="55" t="s">
        <v>6276</v>
      </c>
      <c r="R1223" s="90" t="s">
        <v>6277</v>
      </c>
      <c r="S1223" s="274">
        <v>45267</v>
      </c>
      <c r="T1223" s="285">
        <v>45467</v>
      </c>
      <c r="U1223" s="175" t="s">
        <v>66</v>
      </c>
      <c r="V1223" s="197" t="s">
        <v>218</v>
      </c>
      <c r="W1223" s="181"/>
      <c r="X1223" s="147" t="s">
        <v>143</v>
      </c>
      <c r="Y1223" s="258"/>
      <c r="Z1223" s="258"/>
      <c r="AA1223" s="289" t="s">
        <v>7171</v>
      </c>
      <c r="AB1223" s="6">
        <v>45267</v>
      </c>
      <c r="AC1223" s="6">
        <v>45467</v>
      </c>
      <c r="AD1223" s="234" t="s">
        <v>70</v>
      </c>
      <c r="AE1223" s="61"/>
      <c r="AF1223" s="249"/>
      <c r="AG1223" s="249"/>
      <c r="AH1223" s="249"/>
      <c r="AI1223" s="249"/>
      <c r="AJ1223" s="248"/>
      <c r="AK1223" s="257"/>
      <c r="AL1223" s="255"/>
      <c r="AM1223" s="249"/>
      <c r="AN1223" s="249"/>
      <c r="AO1223" s="249"/>
      <c r="AP1223" s="249"/>
      <c r="AQ1223" s="250"/>
      <c r="AR1223" s="247"/>
      <c r="AS1223" s="247"/>
      <c r="AT1223" s="247"/>
      <c r="AU1223" s="247"/>
      <c r="AV1223" s="247"/>
      <c r="AW1223" s="247"/>
      <c r="AX1223" s="247"/>
      <c r="AY1223" s="247"/>
      <c r="AZ1223" s="251"/>
      <c r="BA1223" s="246"/>
      <c r="BB1223" s="247"/>
      <c r="BC1223" s="245"/>
    </row>
    <row r="1224" spans="1:55" ht="172.8" hidden="1">
      <c r="A1224" s="52" t="str">
        <f t="shared" ca="1" si="88"/>
        <v>Ok</v>
      </c>
      <c r="B1224" s="53" t="str">
        <f t="shared" si="89"/>
        <v>Ok</v>
      </c>
      <c r="C1224" s="53" t="str">
        <f t="shared" ca="1" si="90"/>
        <v>Ok</v>
      </c>
      <c r="D1224" s="54">
        <f t="shared" si="87"/>
        <v>45306</v>
      </c>
      <c r="E1224" s="253"/>
      <c r="F1224" s="258">
        <f>+F1223+1</f>
        <v>3022</v>
      </c>
      <c r="G1224" s="241" t="s">
        <v>6278</v>
      </c>
      <c r="H1224" s="269" t="s">
        <v>57</v>
      </c>
      <c r="I1224" s="242" t="s">
        <v>388</v>
      </c>
      <c r="J1224" s="268" t="s">
        <v>233</v>
      </c>
      <c r="K1224" s="67" t="s">
        <v>105</v>
      </c>
      <c r="L1224" s="400" t="s">
        <v>6279</v>
      </c>
      <c r="M1224" s="281"/>
      <c r="N1224" s="410" t="s">
        <v>124</v>
      </c>
      <c r="O1224" s="243" t="s">
        <v>6280</v>
      </c>
      <c r="P1224" s="77" t="s">
        <v>88</v>
      </c>
      <c r="Q1224" s="77" t="s">
        <v>311</v>
      </c>
      <c r="R1224" s="301" t="s">
        <v>312</v>
      </c>
      <c r="S1224" s="274">
        <v>45272</v>
      </c>
      <c r="T1224" s="69">
        <v>45306</v>
      </c>
      <c r="U1224" s="78" t="s">
        <v>66</v>
      </c>
      <c r="V1224" s="197" t="s">
        <v>218</v>
      </c>
      <c r="W1224" s="181"/>
      <c r="X1224" s="147" t="s">
        <v>79</v>
      </c>
      <c r="Y1224" s="258"/>
      <c r="Z1224" s="258"/>
      <c r="AA1224" s="289" t="s">
        <v>6356</v>
      </c>
      <c r="AB1224" s="67">
        <v>45272</v>
      </c>
      <c r="AC1224" s="67">
        <v>45306</v>
      </c>
      <c r="AD1224" s="234" t="s">
        <v>70</v>
      </c>
      <c r="AE1224" s="71"/>
      <c r="AF1224" s="249"/>
      <c r="AG1224" s="249"/>
      <c r="AH1224" s="249"/>
      <c r="AI1224" s="249"/>
      <c r="AJ1224" s="248"/>
      <c r="AK1224" s="257"/>
      <c r="AL1224" s="255"/>
      <c r="AM1224" s="249"/>
      <c r="AN1224" s="249"/>
      <c r="AO1224" s="249"/>
      <c r="AP1224" s="249"/>
      <c r="AQ1224" s="250"/>
      <c r="AR1224" s="247"/>
      <c r="AS1224" s="247"/>
      <c r="AT1224" s="247"/>
      <c r="AU1224" s="247"/>
      <c r="AV1224" s="247"/>
      <c r="AW1224" s="247"/>
      <c r="AX1224" s="247"/>
      <c r="AY1224" s="247"/>
      <c r="AZ1224" s="251"/>
      <c r="BA1224" s="246"/>
      <c r="BB1224" s="247"/>
      <c r="BC1224" s="245"/>
    </row>
    <row r="1225" spans="1:55" ht="144" hidden="1">
      <c r="A1225" s="52" t="str">
        <f t="shared" ca="1" si="88"/>
        <v>Ok</v>
      </c>
      <c r="B1225" s="53" t="str">
        <f t="shared" si="89"/>
        <v>Ok</v>
      </c>
      <c r="C1225" s="53" t="str">
        <f t="shared" ca="1" si="90"/>
        <v>Ok</v>
      </c>
      <c r="D1225" s="54">
        <f t="shared" si="87"/>
        <v>45313</v>
      </c>
      <c r="E1225" s="253"/>
      <c r="F1225" s="258">
        <f>+F1224+1</f>
        <v>3023</v>
      </c>
      <c r="G1225" s="241" t="s">
        <v>6281</v>
      </c>
      <c r="H1225" s="269" t="s">
        <v>57</v>
      </c>
      <c r="I1225" s="242" t="s">
        <v>58</v>
      </c>
      <c r="J1225" s="268" t="s">
        <v>59</v>
      </c>
      <c r="K1225" s="67" t="s">
        <v>105</v>
      </c>
      <c r="L1225" s="400" t="s">
        <v>6282</v>
      </c>
      <c r="M1225" s="281"/>
      <c r="N1225" s="410" t="s">
        <v>124</v>
      </c>
      <c r="O1225" s="243" t="s">
        <v>6222</v>
      </c>
      <c r="P1225" s="77" t="s">
        <v>88</v>
      </c>
      <c r="Q1225" s="77" t="s">
        <v>6375</v>
      </c>
      <c r="R1225" s="301" t="s">
        <v>6376</v>
      </c>
      <c r="S1225" s="274">
        <v>45272</v>
      </c>
      <c r="T1225" s="56">
        <v>45313</v>
      </c>
      <c r="U1225" s="175" t="s">
        <v>66</v>
      </c>
      <c r="V1225" s="197" t="s">
        <v>218</v>
      </c>
      <c r="W1225" s="181"/>
      <c r="X1225" s="147" t="s">
        <v>143</v>
      </c>
      <c r="Y1225" s="258" t="s">
        <v>80</v>
      </c>
      <c r="Z1225" s="258"/>
      <c r="AA1225" s="289" t="s">
        <v>6362</v>
      </c>
      <c r="AB1225" s="67">
        <v>45272</v>
      </c>
      <c r="AC1225" s="67">
        <v>45313</v>
      </c>
      <c r="AD1225" s="234" t="s">
        <v>70</v>
      </c>
      <c r="AE1225" s="71"/>
      <c r="AF1225" s="249"/>
      <c r="AG1225" s="249"/>
      <c r="AH1225" s="249"/>
      <c r="AI1225" s="249"/>
      <c r="AJ1225" s="248"/>
      <c r="AK1225" s="257"/>
      <c r="AL1225" s="255"/>
      <c r="AM1225" s="249"/>
      <c r="AN1225" s="249"/>
      <c r="AO1225" s="249"/>
      <c r="AP1225" s="249"/>
      <c r="AQ1225" s="250"/>
      <c r="AR1225" s="247"/>
      <c r="AS1225" s="247"/>
      <c r="AT1225" s="247"/>
      <c r="AU1225" s="247"/>
      <c r="AV1225" s="247"/>
      <c r="AW1225" s="247"/>
      <c r="AX1225" s="247"/>
      <c r="AY1225" s="247"/>
      <c r="AZ1225" s="251"/>
      <c r="BA1225" s="246"/>
      <c r="BB1225" s="247"/>
      <c r="BC1225" s="245"/>
    </row>
    <row r="1226" spans="1:55" ht="201.6" hidden="1">
      <c r="A1226" s="52" t="str">
        <f t="shared" ca="1" si="88"/>
        <v>Ok</v>
      </c>
      <c r="B1226" s="53" t="str">
        <f t="shared" si="89"/>
        <v>Ok</v>
      </c>
      <c r="C1226" s="53" t="str">
        <f t="shared" ca="1" si="90"/>
        <v>Ok</v>
      </c>
      <c r="D1226" s="54">
        <f t="shared" si="87"/>
        <v>45394</v>
      </c>
      <c r="E1226" s="253"/>
      <c r="F1226" s="258">
        <v>3025</v>
      </c>
      <c r="G1226" s="241" t="s">
        <v>6294</v>
      </c>
      <c r="H1226" s="269" t="s">
        <v>57</v>
      </c>
      <c r="I1226" s="242" t="s">
        <v>289</v>
      </c>
      <c r="J1226" s="201" t="s">
        <v>290</v>
      </c>
      <c r="K1226" s="67" t="s">
        <v>74</v>
      </c>
      <c r="L1226" s="400" t="s">
        <v>6295</v>
      </c>
      <c r="M1226" s="281"/>
      <c r="N1226" s="410" t="s">
        <v>124</v>
      </c>
      <c r="O1226" s="243" t="s">
        <v>422</v>
      </c>
      <c r="P1226" s="77" t="s">
        <v>65</v>
      </c>
      <c r="Q1226" s="77" t="s">
        <v>6296</v>
      </c>
      <c r="R1226" s="301" t="s">
        <v>6297</v>
      </c>
      <c r="S1226" s="274">
        <v>45273</v>
      </c>
      <c r="T1226" s="69">
        <v>45394</v>
      </c>
      <c r="U1226" s="175" t="s">
        <v>100</v>
      </c>
      <c r="V1226" s="197" t="s">
        <v>218</v>
      </c>
      <c r="W1226" s="181"/>
      <c r="X1226" s="147" t="s">
        <v>143</v>
      </c>
      <c r="Y1226" s="258"/>
      <c r="Z1226" s="258"/>
      <c r="AA1226" s="289" t="s">
        <v>6775</v>
      </c>
      <c r="AB1226" s="67">
        <v>45273</v>
      </c>
      <c r="AC1226" s="67">
        <v>45394</v>
      </c>
      <c r="AD1226" s="294" t="s">
        <v>70</v>
      </c>
      <c r="AE1226" s="71"/>
      <c r="AF1226" s="249"/>
      <c r="AG1226" s="249"/>
      <c r="AH1226" s="249"/>
      <c r="AI1226" s="249"/>
      <c r="AJ1226" s="248"/>
      <c r="AK1226" s="257"/>
      <c r="AL1226" s="255"/>
      <c r="AM1226" s="249"/>
      <c r="AN1226" s="249"/>
      <c r="AO1226" s="249"/>
      <c r="AP1226" s="249"/>
      <c r="AQ1226" s="250"/>
      <c r="AR1226" s="247"/>
      <c r="AS1226" s="247"/>
      <c r="AT1226" s="247"/>
      <c r="AU1226" s="247"/>
      <c r="AV1226" s="247"/>
      <c r="AW1226" s="247"/>
      <c r="AX1226" s="247"/>
      <c r="AY1226" s="247"/>
      <c r="AZ1226" s="251"/>
      <c r="BA1226" s="246"/>
      <c r="BB1226" s="247"/>
      <c r="BC1226" s="245"/>
    </row>
    <row r="1227" spans="1:55" ht="187.2" hidden="1">
      <c r="A1227" s="52" t="str">
        <f t="shared" ca="1" si="88"/>
        <v>Ok</v>
      </c>
      <c r="B1227" s="53" t="str">
        <f t="shared" si="89"/>
        <v>Ok</v>
      </c>
      <c r="C1227" s="53" t="str">
        <f t="shared" ca="1" si="90"/>
        <v>Ok</v>
      </c>
      <c r="D1227" s="54">
        <f t="shared" si="87"/>
        <v>45572</v>
      </c>
      <c r="E1227" s="253"/>
      <c r="F1227" s="258">
        <v>3026</v>
      </c>
      <c r="G1227" s="241" t="s">
        <v>6298</v>
      </c>
      <c r="H1227" s="269" t="s">
        <v>57</v>
      </c>
      <c r="I1227" s="242" t="s">
        <v>289</v>
      </c>
      <c r="J1227" s="201" t="s">
        <v>290</v>
      </c>
      <c r="K1227" s="67" t="s">
        <v>74</v>
      </c>
      <c r="L1227" s="400" t="s">
        <v>6299</v>
      </c>
      <c r="M1227" s="281"/>
      <c r="N1227" s="410" t="s">
        <v>124</v>
      </c>
      <c r="O1227" s="243" t="s">
        <v>97</v>
      </c>
      <c r="P1227" s="77" t="s">
        <v>88</v>
      </c>
      <c r="Q1227" s="77" t="s">
        <v>6300</v>
      </c>
      <c r="R1227" s="301" t="s">
        <v>6301</v>
      </c>
      <c r="S1227" s="274">
        <v>45274</v>
      </c>
      <c r="T1227" s="56">
        <v>45572</v>
      </c>
      <c r="U1227" s="78" t="s">
        <v>66</v>
      </c>
      <c r="V1227" s="197" t="s">
        <v>218</v>
      </c>
      <c r="W1227" s="181"/>
      <c r="X1227" s="147" t="s">
        <v>143</v>
      </c>
      <c r="Y1227" s="258" t="s">
        <v>80</v>
      </c>
      <c r="Z1227" s="258"/>
      <c r="AA1227" s="289" t="s">
        <v>7807</v>
      </c>
      <c r="AB1227" s="67">
        <v>45274</v>
      </c>
      <c r="AC1227" s="67">
        <v>45572</v>
      </c>
      <c r="AD1227" s="234" t="s">
        <v>70</v>
      </c>
      <c r="AE1227" s="71"/>
      <c r="AF1227" s="249"/>
      <c r="AG1227" s="249"/>
      <c r="AH1227" s="249"/>
      <c r="AI1227" s="249"/>
      <c r="AJ1227" s="248"/>
      <c r="AK1227" s="257"/>
      <c r="AL1227" s="255"/>
      <c r="AM1227" s="249"/>
      <c r="AN1227" s="249"/>
      <c r="AO1227" s="249"/>
      <c r="AP1227" s="249"/>
      <c r="AQ1227" s="250"/>
      <c r="AR1227" s="247"/>
      <c r="AS1227" s="247"/>
      <c r="AT1227" s="247"/>
      <c r="AU1227" s="247"/>
      <c r="AV1227" s="247"/>
      <c r="AW1227" s="247"/>
      <c r="AX1227" s="247"/>
      <c r="AY1227" s="247"/>
      <c r="AZ1227" s="251"/>
      <c r="BA1227" s="246"/>
      <c r="BB1227" s="247"/>
      <c r="BC1227" s="245"/>
    </row>
    <row r="1228" spans="1:55" ht="129.6" hidden="1">
      <c r="A1228" s="52" t="str">
        <f t="shared" ca="1" si="88"/>
        <v>Ok</v>
      </c>
      <c r="B1228" s="53" t="str">
        <f t="shared" si="89"/>
        <v>Ok</v>
      </c>
      <c r="C1228" s="53" t="str">
        <f t="shared" ca="1" si="90"/>
        <v>Ok</v>
      </c>
      <c r="D1228" s="54">
        <f t="shared" si="87"/>
        <v>45320</v>
      </c>
      <c r="E1228" s="409"/>
      <c r="F1228" s="258">
        <v>3027</v>
      </c>
      <c r="G1228" s="241" t="s">
        <v>6302</v>
      </c>
      <c r="H1228" s="269" t="s">
        <v>57</v>
      </c>
      <c r="I1228" s="242" t="s">
        <v>741</v>
      </c>
      <c r="J1228" s="268" t="s">
        <v>183</v>
      </c>
      <c r="K1228" s="67" t="s">
        <v>255</v>
      </c>
      <c r="L1228" s="400" t="s">
        <v>6303</v>
      </c>
      <c r="M1228" s="281"/>
      <c r="N1228" s="410" t="s">
        <v>63</v>
      </c>
      <c r="O1228" s="243" t="s">
        <v>6344</v>
      </c>
      <c r="P1228" s="77" t="s">
        <v>177</v>
      </c>
      <c r="Q1228" s="77" t="s">
        <v>6344</v>
      </c>
      <c r="R1228" s="301" t="s">
        <v>6345</v>
      </c>
      <c r="S1228" s="274">
        <v>45275</v>
      </c>
      <c r="T1228" s="56">
        <v>45320</v>
      </c>
      <c r="U1228" s="58" t="s">
        <v>66</v>
      </c>
      <c r="V1228" s="197" t="s">
        <v>218</v>
      </c>
      <c r="W1228" s="181"/>
      <c r="X1228" s="147" t="s">
        <v>168</v>
      </c>
      <c r="Y1228" s="258"/>
      <c r="Z1228" s="258"/>
      <c r="AA1228" s="289" t="s">
        <v>6384</v>
      </c>
      <c r="AB1228" s="67">
        <v>45275</v>
      </c>
      <c r="AC1228" s="67">
        <v>45320</v>
      </c>
      <c r="AD1228" s="294" t="s">
        <v>70</v>
      </c>
      <c r="AE1228" s="71"/>
      <c r="AF1228" s="249"/>
      <c r="AG1228" s="249"/>
      <c r="AH1228" s="249"/>
      <c r="AI1228" s="249"/>
      <c r="AJ1228" s="248"/>
      <c r="AK1228" s="257"/>
      <c r="AL1228" s="255"/>
      <c r="AM1228" s="249"/>
      <c r="AN1228" s="249"/>
      <c r="AO1228" s="249"/>
      <c r="AP1228" s="249"/>
      <c r="AQ1228" s="250"/>
      <c r="AR1228" s="247"/>
      <c r="AS1228" s="247"/>
      <c r="AT1228" s="247"/>
      <c r="AU1228" s="247"/>
      <c r="AV1228" s="247"/>
      <c r="AW1228" s="247"/>
      <c r="AX1228" s="247"/>
      <c r="AY1228" s="247"/>
      <c r="AZ1228" s="251"/>
      <c r="BA1228" s="246"/>
      <c r="BB1228" s="247"/>
      <c r="BC1228" s="245"/>
    </row>
    <row r="1229" spans="1:55" ht="57.6" hidden="1">
      <c r="A1229" s="52" t="str">
        <f t="shared" ca="1" si="88"/>
        <v>Ok</v>
      </c>
      <c r="B1229" s="53" t="str">
        <f t="shared" si="89"/>
        <v>Ok</v>
      </c>
      <c r="C1229" s="53" t="str">
        <f t="shared" ca="1" si="90"/>
        <v>Ok</v>
      </c>
      <c r="D1229" s="54">
        <f t="shared" ref="D1229:D1238" si="91">MAX(AC1229,AH1229,AL1229)</f>
        <v>45299</v>
      </c>
      <c r="E1229" s="253"/>
      <c r="F1229" s="258">
        <v>3028</v>
      </c>
      <c r="G1229" s="241" t="s">
        <v>6304</v>
      </c>
      <c r="H1229" s="266" t="s">
        <v>57</v>
      </c>
      <c r="I1229" s="242" t="s">
        <v>137</v>
      </c>
      <c r="J1229" s="242" t="s">
        <v>137</v>
      </c>
      <c r="K1229" s="67" t="s">
        <v>74</v>
      </c>
      <c r="L1229" s="400" t="s">
        <v>6305</v>
      </c>
      <c r="M1229" s="281"/>
      <c r="N1229" s="239" t="s">
        <v>124</v>
      </c>
      <c r="O1229" s="243" t="s">
        <v>4846</v>
      </c>
      <c r="P1229" s="55" t="s">
        <v>88</v>
      </c>
      <c r="Q1229" s="55" t="s">
        <v>6306</v>
      </c>
      <c r="R1229" s="90" t="s">
        <v>6307</v>
      </c>
      <c r="S1229" s="274">
        <v>45275</v>
      </c>
      <c r="T1229" s="56">
        <v>45299</v>
      </c>
      <c r="U1229" s="174" t="s">
        <v>66</v>
      </c>
      <c r="V1229" s="197" t="s">
        <v>218</v>
      </c>
      <c r="W1229" s="181"/>
      <c r="X1229" s="147" t="s">
        <v>143</v>
      </c>
      <c r="Y1229" s="258"/>
      <c r="Z1229" s="258"/>
      <c r="AA1229" s="289" t="s">
        <v>6333</v>
      </c>
      <c r="AB1229" s="6">
        <v>45275</v>
      </c>
      <c r="AC1229" s="6">
        <v>45299</v>
      </c>
      <c r="AD1229" s="234" t="s">
        <v>70</v>
      </c>
      <c r="AE1229" s="61"/>
      <c r="AF1229" s="249"/>
      <c r="AG1229" s="249"/>
      <c r="AH1229" s="249"/>
      <c r="AI1229" s="249"/>
      <c r="AJ1229" s="248"/>
      <c r="AK1229" s="257"/>
      <c r="AL1229" s="255"/>
      <c r="AM1229" s="249"/>
      <c r="AN1229" s="249"/>
      <c r="AO1229" s="249"/>
      <c r="AP1229" s="249"/>
      <c r="AQ1229" s="250"/>
      <c r="AR1229" s="247"/>
      <c r="AS1229" s="247"/>
      <c r="AT1229" s="247"/>
      <c r="AU1229" s="247"/>
      <c r="AV1229" s="247"/>
      <c r="AW1229" s="247"/>
      <c r="AX1229" s="247"/>
      <c r="AY1229" s="247"/>
      <c r="AZ1229" s="251"/>
      <c r="BA1229" s="246"/>
      <c r="BB1229" s="247"/>
      <c r="BC1229" s="245"/>
    </row>
    <row r="1230" spans="1:55" ht="144" hidden="1">
      <c r="A1230" s="52" t="str">
        <f t="shared" ca="1" si="88"/>
        <v>Ok</v>
      </c>
      <c r="B1230" s="53" t="str">
        <f t="shared" si="89"/>
        <v>Ok</v>
      </c>
      <c r="C1230" s="53" t="str">
        <f t="shared" ca="1" si="90"/>
        <v>Ok</v>
      </c>
      <c r="D1230" s="54">
        <f t="shared" si="91"/>
        <v>45299</v>
      </c>
      <c r="E1230" s="253"/>
      <c r="F1230" s="258">
        <v>3030</v>
      </c>
      <c r="G1230" s="241" t="s">
        <v>6308</v>
      </c>
      <c r="H1230" s="266" t="s">
        <v>57</v>
      </c>
      <c r="I1230" s="242" t="s">
        <v>1213</v>
      </c>
      <c r="J1230" s="268" t="s">
        <v>59</v>
      </c>
      <c r="K1230" s="67" t="s">
        <v>74</v>
      </c>
      <c r="L1230" s="400" t="s">
        <v>6309</v>
      </c>
      <c r="M1230" s="281"/>
      <c r="N1230" s="239" t="s">
        <v>124</v>
      </c>
      <c r="O1230" s="243" t="s">
        <v>97</v>
      </c>
      <c r="P1230" s="55" t="s">
        <v>97</v>
      </c>
      <c r="Q1230" s="55" t="s">
        <v>6310</v>
      </c>
      <c r="R1230" s="90" t="s">
        <v>6311</v>
      </c>
      <c r="S1230" s="274">
        <v>45275</v>
      </c>
      <c r="T1230" s="56">
        <v>45299</v>
      </c>
      <c r="U1230" s="174" t="s">
        <v>66</v>
      </c>
      <c r="V1230" s="197" t="s">
        <v>218</v>
      </c>
      <c r="W1230" s="181"/>
      <c r="X1230" s="147" t="s">
        <v>168</v>
      </c>
      <c r="Y1230" s="258"/>
      <c r="Z1230" s="258"/>
      <c r="AA1230" s="289" t="s">
        <v>6312</v>
      </c>
      <c r="AB1230" s="6">
        <v>45275</v>
      </c>
      <c r="AC1230" s="6">
        <v>45299</v>
      </c>
      <c r="AD1230" s="294" t="s">
        <v>70</v>
      </c>
      <c r="AE1230" s="61"/>
      <c r="AF1230" s="249"/>
      <c r="AG1230" s="249"/>
      <c r="AH1230" s="249"/>
      <c r="AI1230" s="249"/>
      <c r="AJ1230" s="248"/>
      <c r="AK1230" s="257"/>
      <c r="AL1230" s="255"/>
      <c r="AM1230" s="249"/>
      <c r="AN1230" s="249"/>
      <c r="AO1230" s="249"/>
      <c r="AP1230" s="249"/>
      <c r="AQ1230" s="250"/>
      <c r="AR1230" s="247"/>
      <c r="AS1230" s="247"/>
      <c r="AT1230" s="247"/>
      <c r="AU1230" s="247"/>
      <c r="AV1230" s="247"/>
      <c r="AW1230" s="247"/>
      <c r="AX1230" s="247"/>
      <c r="AY1230" s="247"/>
      <c r="AZ1230" s="251"/>
      <c r="BA1230" s="246"/>
      <c r="BB1230" s="247"/>
      <c r="BC1230" s="245"/>
    </row>
    <row r="1231" spans="1:55" ht="259.2" hidden="1">
      <c r="A1231" s="52" t="str">
        <f t="shared" ca="1" si="88"/>
        <v>Ok</v>
      </c>
      <c r="B1231" s="53" t="str">
        <f t="shared" si="89"/>
        <v>Ok</v>
      </c>
      <c r="C1231" s="53" t="str">
        <f t="shared" ca="1" si="90"/>
        <v>Ok</v>
      </c>
      <c r="D1231" s="54">
        <f t="shared" si="91"/>
        <v>45394</v>
      </c>
      <c r="E1231" s="253"/>
      <c r="F1231" s="258">
        <v>3031</v>
      </c>
      <c r="G1231" s="241" t="s">
        <v>6313</v>
      </c>
      <c r="H1231" s="269" t="s">
        <v>57</v>
      </c>
      <c r="I1231" s="242" t="s">
        <v>58</v>
      </c>
      <c r="J1231" s="268" t="s">
        <v>59</v>
      </c>
      <c r="K1231" s="67" t="s">
        <v>74</v>
      </c>
      <c r="L1231" s="400" t="s">
        <v>6662</v>
      </c>
      <c r="M1231" s="281"/>
      <c r="N1231" s="410" t="s">
        <v>124</v>
      </c>
      <c r="O1231" s="243" t="s">
        <v>6314</v>
      </c>
      <c r="P1231" s="77" t="s">
        <v>88</v>
      </c>
      <c r="Q1231" s="77" t="s">
        <v>6315</v>
      </c>
      <c r="R1231" s="301" t="s">
        <v>6316</v>
      </c>
      <c r="S1231" s="274">
        <v>45276</v>
      </c>
      <c r="T1231" s="69">
        <v>45394</v>
      </c>
      <c r="U1231" s="175" t="s">
        <v>66</v>
      </c>
      <c r="V1231" s="197" t="s">
        <v>218</v>
      </c>
      <c r="W1231" s="181"/>
      <c r="X1231" s="147" t="s">
        <v>79</v>
      </c>
      <c r="Y1231" s="258"/>
      <c r="Z1231" s="258"/>
      <c r="AA1231" s="289" t="s">
        <v>6773</v>
      </c>
      <c r="AB1231" s="67">
        <v>45276</v>
      </c>
      <c r="AC1231" s="67">
        <v>45394</v>
      </c>
      <c r="AD1231" s="294" t="s">
        <v>70</v>
      </c>
      <c r="AE1231" s="71"/>
      <c r="AF1231" s="249"/>
      <c r="AG1231" s="249"/>
      <c r="AH1231" s="249"/>
      <c r="AI1231" s="249"/>
      <c r="AJ1231" s="248"/>
      <c r="AK1231" s="257"/>
      <c r="AL1231" s="255"/>
      <c r="AM1231" s="249"/>
      <c r="AN1231" s="249"/>
      <c r="AO1231" s="249"/>
      <c r="AP1231" s="249"/>
      <c r="AQ1231" s="250"/>
      <c r="AR1231" s="247"/>
      <c r="AS1231" s="247"/>
      <c r="AT1231" s="247"/>
      <c r="AU1231" s="247"/>
      <c r="AV1231" s="247"/>
      <c r="AW1231" s="247"/>
      <c r="AX1231" s="247"/>
      <c r="AY1231" s="247"/>
      <c r="AZ1231" s="251"/>
      <c r="BA1231" s="246"/>
      <c r="BB1231" s="247"/>
      <c r="BC1231" s="245"/>
    </row>
    <row r="1232" spans="1:55" ht="72" hidden="1">
      <c r="A1232" s="52" t="str">
        <f t="shared" ca="1" si="88"/>
        <v>Ok</v>
      </c>
      <c r="B1232" s="53" t="str">
        <f t="shared" si="89"/>
        <v>Ok</v>
      </c>
      <c r="C1232" s="53" t="str">
        <f t="shared" ca="1" si="90"/>
        <v>Ok</v>
      </c>
      <c r="D1232" s="54">
        <f t="shared" si="91"/>
        <v>45446</v>
      </c>
      <c r="E1232" s="253"/>
      <c r="F1232" s="258">
        <v>3033</v>
      </c>
      <c r="G1232" s="241" t="s">
        <v>6317</v>
      </c>
      <c r="H1232" s="266" t="s">
        <v>57</v>
      </c>
      <c r="I1232" s="242" t="s">
        <v>58</v>
      </c>
      <c r="J1232" s="268" t="s">
        <v>59</v>
      </c>
      <c r="K1232" s="67" t="s">
        <v>74</v>
      </c>
      <c r="L1232" s="400" t="s">
        <v>6996</v>
      </c>
      <c r="M1232" s="281"/>
      <c r="N1232" s="239" t="s">
        <v>124</v>
      </c>
      <c r="O1232" s="243" t="s">
        <v>97</v>
      </c>
      <c r="P1232" s="55" t="s">
        <v>97</v>
      </c>
      <c r="Q1232" s="55" t="s">
        <v>6318</v>
      </c>
      <c r="R1232" s="90" t="s">
        <v>6319</v>
      </c>
      <c r="S1232" s="274">
        <v>45279</v>
      </c>
      <c r="T1232" s="56">
        <v>45446</v>
      </c>
      <c r="U1232" s="174" t="s">
        <v>66</v>
      </c>
      <c r="V1232" s="197" t="s">
        <v>218</v>
      </c>
      <c r="W1232" s="181"/>
      <c r="X1232" s="147" t="s">
        <v>168</v>
      </c>
      <c r="Y1232" s="258"/>
      <c r="Z1232" s="258"/>
      <c r="AA1232" s="289" t="s">
        <v>7036</v>
      </c>
      <c r="AB1232" s="6">
        <v>45279</v>
      </c>
      <c r="AC1232" s="67">
        <v>45446</v>
      </c>
      <c r="AD1232" s="294" t="s">
        <v>70</v>
      </c>
      <c r="AE1232" s="61"/>
      <c r="AF1232" s="249"/>
      <c r="AG1232" s="249"/>
      <c r="AH1232" s="249"/>
      <c r="AI1232" s="249"/>
      <c r="AJ1232" s="248"/>
      <c r="AK1232" s="257"/>
      <c r="AL1232" s="255"/>
      <c r="AM1232" s="249"/>
      <c r="AN1232" s="249"/>
      <c r="AO1232" s="249"/>
      <c r="AP1232" s="249"/>
      <c r="AQ1232" s="250"/>
      <c r="AR1232" s="247"/>
      <c r="AS1232" s="247"/>
      <c r="AT1232" s="247"/>
      <c r="AU1232" s="247"/>
      <c r="AV1232" s="247"/>
      <c r="AW1232" s="247"/>
      <c r="AX1232" s="247"/>
      <c r="AY1232" s="247"/>
      <c r="AZ1232" s="251"/>
      <c r="BA1232" s="246"/>
      <c r="BB1232" s="247"/>
      <c r="BC1232" s="245"/>
    </row>
    <row r="1233" spans="1:55" ht="72" hidden="1">
      <c r="A1233" s="52" t="str">
        <f t="shared" ca="1" si="88"/>
        <v>Ok</v>
      </c>
      <c r="B1233" s="53" t="str">
        <f t="shared" si="89"/>
        <v>Ok</v>
      </c>
      <c r="C1233" s="53" t="str">
        <f t="shared" ca="1" si="90"/>
        <v>Ok</v>
      </c>
      <c r="D1233" s="54">
        <f t="shared" si="91"/>
        <v>45299</v>
      </c>
      <c r="E1233" s="253"/>
      <c r="F1233" s="258">
        <v>3035</v>
      </c>
      <c r="G1233" s="241" t="s">
        <v>6320</v>
      </c>
      <c r="H1233" s="266" t="s">
        <v>57</v>
      </c>
      <c r="I1233" s="242" t="s">
        <v>289</v>
      </c>
      <c r="J1233" s="201" t="s">
        <v>290</v>
      </c>
      <c r="K1233" s="67" t="s">
        <v>188</v>
      </c>
      <c r="L1233" s="400" t="s">
        <v>6321</v>
      </c>
      <c r="M1233" s="281"/>
      <c r="N1233" s="239" t="s">
        <v>124</v>
      </c>
      <c r="O1233" s="243" t="s">
        <v>6322</v>
      </c>
      <c r="P1233" s="55" t="s">
        <v>245</v>
      </c>
      <c r="Q1233" s="55" t="s">
        <v>6323</v>
      </c>
      <c r="R1233" s="90" t="s">
        <v>6324</v>
      </c>
      <c r="S1233" s="274">
        <v>45278</v>
      </c>
      <c r="T1233" s="56">
        <v>45299</v>
      </c>
      <c r="U1233" s="174" t="s">
        <v>66</v>
      </c>
      <c r="V1233" s="197" t="s">
        <v>218</v>
      </c>
      <c r="W1233" s="181"/>
      <c r="X1233" s="147" t="s">
        <v>168</v>
      </c>
      <c r="Y1233" s="258"/>
      <c r="Z1233" s="258"/>
      <c r="AA1233" s="289" t="s">
        <v>6331</v>
      </c>
      <c r="AB1233" s="6">
        <v>45278</v>
      </c>
      <c r="AC1233" s="6">
        <v>45299</v>
      </c>
      <c r="AD1233" s="294" t="s">
        <v>70</v>
      </c>
      <c r="AE1233" s="61"/>
      <c r="AF1233" s="249"/>
      <c r="AG1233" s="249"/>
      <c r="AH1233" s="249"/>
      <c r="AI1233" s="249"/>
      <c r="AJ1233" s="248"/>
      <c r="AK1233" s="257"/>
      <c r="AL1233" s="255"/>
      <c r="AM1233" s="249"/>
      <c r="AN1233" s="249"/>
      <c r="AO1233" s="249"/>
      <c r="AP1233" s="249"/>
      <c r="AQ1233" s="250"/>
      <c r="AR1233" s="247"/>
      <c r="AS1233" s="247"/>
      <c r="AT1233" s="247"/>
      <c r="AU1233" s="247"/>
      <c r="AV1233" s="247"/>
      <c r="AW1233" s="247"/>
      <c r="AX1233" s="247"/>
      <c r="AY1233" s="247"/>
      <c r="AZ1233" s="251"/>
      <c r="BA1233" s="246"/>
      <c r="BB1233" s="247"/>
      <c r="BC1233" s="245"/>
    </row>
    <row r="1234" spans="1:55" ht="187.2" hidden="1">
      <c r="A1234" s="52" t="str">
        <f t="shared" ca="1" si="88"/>
        <v>Ok</v>
      </c>
      <c r="B1234" s="53" t="str">
        <f t="shared" si="89"/>
        <v>Ok</v>
      </c>
      <c r="C1234" s="53" t="str">
        <f t="shared" ca="1" si="90"/>
        <v>Ok</v>
      </c>
      <c r="D1234" s="54">
        <f t="shared" si="91"/>
        <v>45320</v>
      </c>
      <c r="E1234" s="253"/>
      <c r="F1234" s="258">
        <v>3037</v>
      </c>
      <c r="G1234" s="241" t="s">
        <v>6325</v>
      </c>
      <c r="H1234" s="269" t="s">
        <v>57</v>
      </c>
      <c r="I1234" s="242" t="s">
        <v>2663</v>
      </c>
      <c r="J1234" s="268" t="s">
        <v>584</v>
      </c>
      <c r="K1234" s="67" t="s">
        <v>74</v>
      </c>
      <c r="L1234" s="400" t="s">
        <v>6326</v>
      </c>
      <c r="M1234" s="281"/>
      <c r="N1234" s="410" t="s">
        <v>124</v>
      </c>
      <c r="O1234" s="243" t="s">
        <v>6322</v>
      </c>
      <c r="P1234" s="77" t="s">
        <v>245</v>
      </c>
      <c r="Q1234" s="77" t="s">
        <v>6389</v>
      </c>
      <c r="R1234" s="301" t="s">
        <v>6388</v>
      </c>
      <c r="S1234" s="274">
        <v>45278</v>
      </c>
      <c r="T1234" s="69">
        <v>45320</v>
      </c>
      <c r="U1234" s="175" t="s">
        <v>66</v>
      </c>
      <c r="V1234" s="197" t="s">
        <v>218</v>
      </c>
      <c r="W1234" s="181"/>
      <c r="X1234" s="147" t="s">
        <v>143</v>
      </c>
      <c r="Y1234" s="258" t="s">
        <v>80</v>
      </c>
      <c r="Z1234" s="258"/>
      <c r="AA1234" s="289" t="s">
        <v>6385</v>
      </c>
      <c r="AB1234" s="67">
        <v>45278</v>
      </c>
      <c r="AC1234" s="67">
        <v>45320</v>
      </c>
      <c r="AD1234" s="234" t="s">
        <v>70</v>
      </c>
      <c r="AE1234" s="71"/>
      <c r="AF1234" s="249"/>
      <c r="AG1234" s="249"/>
      <c r="AH1234" s="249"/>
      <c r="AI1234" s="249"/>
      <c r="AJ1234" s="248"/>
      <c r="AK1234" s="257"/>
      <c r="AL1234" s="255"/>
      <c r="AM1234" s="249"/>
      <c r="AN1234" s="249"/>
      <c r="AO1234" s="249"/>
      <c r="AP1234" s="249"/>
      <c r="AQ1234" s="250"/>
      <c r="AR1234" s="247"/>
      <c r="AS1234" s="247"/>
      <c r="AT1234" s="247"/>
      <c r="AU1234" s="247"/>
      <c r="AV1234" s="247"/>
      <c r="AW1234" s="247"/>
      <c r="AX1234" s="247"/>
      <c r="AY1234" s="247"/>
      <c r="AZ1234" s="251"/>
      <c r="BA1234" s="246"/>
      <c r="BB1234" s="247"/>
      <c r="BC1234" s="245"/>
    </row>
    <row r="1235" spans="1:55" ht="230.4" hidden="1">
      <c r="A1235" s="52" t="str">
        <f t="shared" ca="1" si="88"/>
        <v>Ok</v>
      </c>
      <c r="B1235" s="53" t="str">
        <f t="shared" si="89"/>
        <v>Ok</v>
      </c>
      <c r="C1235" s="53" t="str">
        <f t="shared" ca="1" si="90"/>
        <v>Ok</v>
      </c>
      <c r="D1235" s="54">
        <f t="shared" si="91"/>
        <v>45327</v>
      </c>
      <c r="E1235" s="253"/>
      <c r="F1235" s="258">
        <v>3041</v>
      </c>
      <c r="G1235" s="241" t="s">
        <v>6327</v>
      </c>
      <c r="H1235" s="269" t="s">
        <v>57</v>
      </c>
      <c r="I1235" s="242" t="s">
        <v>2773</v>
      </c>
      <c r="J1235" s="268" t="s">
        <v>1367</v>
      </c>
      <c r="K1235" s="67" t="s">
        <v>74</v>
      </c>
      <c r="L1235" s="400" t="s">
        <v>6328</v>
      </c>
      <c r="M1235" s="281"/>
      <c r="N1235" s="410" t="s">
        <v>124</v>
      </c>
      <c r="O1235" s="243" t="s">
        <v>6322</v>
      </c>
      <c r="P1235" s="77" t="s">
        <v>245</v>
      </c>
      <c r="Q1235" s="77" t="s">
        <v>6424</v>
      </c>
      <c r="R1235" s="301" t="s">
        <v>6423</v>
      </c>
      <c r="S1235" s="274">
        <v>45278</v>
      </c>
      <c r="T1235" s="56">
        <v>45327</v>
      </c>
      <c r="U1235" s="175" t="s">
        <v>66</v>
      </c>
      <c r="V1235" s="197" t="s">
        <v>218</v>
      </c>
      <c r="W1235" s="181"/>
      <c r="X1235" s="147" t="s">
        <v>143</v>
      </c>
      <c r="Y1235" s="258"/>
      <c r="Z1235" s="258"/>
      <c r="AA1235" s="289" t="s">
        <v>6418</v>
      </c>
      <c r="AB1235" s="67">
        <v>45278</v>
      </c>
      <c r="AC1235" s="67">
        <v>45327</v>
      </c>
      <c r="AD1235" s="294" t="s">
        <v>70</v>
      </c>
      <c r="AE1235" s="71"/>
      <c r="AF1235" s="249"/>
      <c r="AG1235" s="249"/>
      <c r="AH1235" s="249"/>
      <c r="AI1235" s="249"/>
      <c r="AJ1235" s="248"/>
      <c r="AK1235" s="257"/>
      <c r="AL1235" s="255"/>
      <c r="AM1235" s="249"/>
      <c r="AN1235" s="249"/>
      <c r="AO1235" s="249"/>
      <c r="AP1235" s="249"/>
      <c r="AQ1235" s="250"/>
      <c r="AR1235" s="247"/>
      <c r="AS1235" s="247"/>
      <c r="AT1235" s="247"/>
      <c r="AU1235" s="247"/>
      <c r="AV1235" s="247"/>
      <c r="AW1235" s="247"/>
      <c r="AX1235" s="247"/>
      <c r="AY1235" s="247"/>
      <c r="AZ1235" s="251"/>
      <c r="BA1235" s="246"/>
      <c r="BB1235" s="247"/>
      <c r="BC1235" s="245"/>
    </row>
    <row r="1236" spans="1:55" ht="115.2" hidden="1">
      <c r="A1236" s="52" t="str">
        <f t="shared" ca="1" si="88"/>
        <v>Ok</v>
      </c>
      <c r="B1236" s="53" t="str">
        <f t="shared" si="89"/>
        <v>Ok</v>
      </c>
      <c r="C1236" s="53" t="str">
        <f t="shared" ca="1" si="90"/>
        <v>Ok</v>
      </c>
      <c r="D1236" s="54">
        <f t="shared" si="91"/>
        <v>45306</v>
      </c>
      <c r="E1236" s="409"/>
      <c r="F1236" s="258">
        <f>+F1235+1</f>
        <v>3042</v>
      </c>
      <c r="G1236" s="241" t="s">
        <v>6334</v>
      </c>
      <c r="H1236" s="269" t="s">
        <v>57</v>
      </c>
      <c r="I1236" s="242" t="s">
        <v>137</v>
      </c>
      <c r="J1236" s="268" t="s">
        <v>137</v>
      </c>
      <c r="K1236" s="67" t="s">
        <v>210</v>
      </c>
      <c r="L1236" s="400" t="s">
        <v>6335</v>
      </c>
      <c r="M1236" s="281"/>
      <c r="N1236" s="410" t="s">
        <v>63</v>
      </c>
      <c r="O1236" s="243" t="s">
        <v>4763</v>
      </c>
      <c r="P1236" s="77" t="s">
        <v>88</v>
      </c>
      <c r="Q1236" s="77" t="s">
        <v>835</v>
      </c>
      <c r="R1236" s="301" t="s">
        <v>6336</v>
      </c>
      <c r="S1236" s="274">
        <v>45282</v>
      </c>
      <c r="T1236" s="69">
        <v>45306</v>
      </c>
      <c r="U1236" s="78" t="s">
        <v>66</v>
      </c>
      <c r="V1236" s="197" t="s">
        <v>218</v>
      </c>
      <c r="W1236" s="181"/>
      <c r="X1236" s="147" t="s">
        <v>101</v>
      </c>
      <c r="Y1236" s="258"/>
      <c r="Z1236" s="258"/>
      <c r="AA1236" s="289" t="s">
        <v>6358</v>
      </c>
      <c r="AB1236" s="67">
        <v>45282</v>
      </c>
      <c r="AC1236" s="67">
        <v>45306</v>
      </c>
      <c r="AD1236" s="234" t="s">
        <v>70</v>
      </c>
      <c r="AE1236" s="71"/>
      <c r="AF1236" s="249"/>
      <c r="AG1236" s="249"/>
      <c r="AH1236" s="249"/>
      <c r="AI1236" s="249"/>
      <c r="AJ1236" s="248"/>
      <c r="AK1236" s="257"/>
      <c r="AL1236" s="255"/>
      <c r="AM1236" s="249"/>
      <c r="AN1236" s="249"/>
      <c r="AO1236" s="249"/>
      <c r="AP1236" s="249"/>
      <c r="AQ1236" s="250"/>
      <c r="AR1236" s="247"/>
      <c r="AS1236" s="247"/>
      <c r="AT1236" s="247"/>
      <c r="AU1236" s="247"/>
      <c r="AV1236" s="247"/>
      <c r="AW1236" s="247"/>
      <c r="AX1236" s="247"/>
      <c r="AY1236" s="247"/>
      <c r="AZ1236" s="251"/>
      <c r="BA1236" s="246"/>
      <c r="BB1236" s="247"/>
      <c r="BC1236" s="245"/>
    </row>
    <row r="1237" spans="1:55" ht="129.6" hidden="1">
      <c r="A1237" s="52" t="str">
        <f t="shared" ca="1" si="88"/>
        <v>Ok</v>
      </c>
      <c r="B1237" s="53" t="str">
        <f t="shared" si="89"/>
        <v>Ok</v>
      </c>
      <c r="C1237" s="53" t="str">
        <f t="shared" ca="1" si="90"/>
        <v>Ok</v>
      </c>
      <c r="D1237" s="54">
        <f t="shared" si="91"/>
        <v>45306</v>
      </c>
      <c r="E1237" s="409"/>
      <c r="F1237" s="258">
        <f>+F1236+1</f>
        <v>3043</v>
      </c>
      <c r="G1237" s="241" t="s">
        <v>6337</v>
      </c>
      <c r="H1237" s="269" t="s">
        <v>57</v>
      </c>
      <c r="I1237" s="242" t="s">
        <v>5078</v>
      </c>
      <c r="J1237" s="268" t="s">
        <v>73</v>
      </c>
      <c r="K1237" s="67" t="s">
        <v>74</v>
      </c>
      <c r="L1237" s="400" t="s">
        <v>6338</v>
      </c>
      <c r="M1237" s="281"/>
      <c r="N1237" s="410" t="s">
        <v>124</v>
      </c>
      <c r="O1237" s="243" t="s">
        <v>97</v>
      </c>
      <c r="P1237" s="77" t="s">
        <v>97</v>
      </c>
      <c r="Q1237" s="77" t="s">
        <v>6339</v>
      </c>
      <c r="R1237" s="301" t="s">
        <v>6340</v>
      </c>
      <c r="S1237" s="274">
        <v>45294</v>
      </c>
      <c r="T1237" s="69">
        <v>45306</v>
      </c>
      <c r="U1237" s="78" t="s">
        <v>66</v>
      </c>
      <c r="V1237" s="197" t="s">
        <v>218</v>
      </c>
      <c r="W1237" s="181"/>
      <c r="X1237" s="147" t="s">
        <v>143</v>
      </c>
      <c r="Y1237" s="258"/>
      <c r="Z1237" s="258"/>
      <c r="AA1237" s="289" t="s">
        <v>6359</v>
      </c>
      <c r="AB1237" s="67">
        <v>45294</v>
      </c>
      <c r="AC1237" s="67">
        <v>45306</v>
      </c>
      <c r="AD1237" s="234" t="s">
        <v>70</v>
      </c>
      <c r="AE1237" s="71"/>
      <c r="AF1237" s="249"/>
      <c r="AG1237" s="249"/>
      <c r="AH1237" s="249"/>
      <c r="AI1237" s="249"/>
      <c r="AJ1237" s="248"/>
      <c r="AK1237" s="257"/>
      <c r="AL1237" s="255"/>
      <c r="AM1237" s="249"/>
      <c r="AN1237" s="249"/>
      <c r="AO1237" s="249"/>
      <c r="AP1237" s="249"/>
      <c r="AQ1237" s="250"/>
      <c r="AR1237" s="247"/>
      <c r="AS1237" s="247"/>
      <c r="AT1237" s="247"/>
      <c r="AU1237" s="247"/>
      <c r="AV1237" s="247"/>
      <c r="AW1237" s="247"/>
      <c r="AX1237" s="247"/>
      <c r="AY1237" s="247"/>
      <c r="AZ1237" s="251"/>
      <c r="BA1237" s="246"/>
      <c r="BB1237" s="247"/>
      <c r="BC1237" s="245"/>
    </row>
    <row r="1238" spans="1:55" ht="43.2" hidden="1">
      <c r="A1238" s="52" t="str">
        <f t="shared" ca="1" si="88"/>
        <v>Ok</v>
      </c>
      <c r="B1238" s="53" t="str">
        <f t="shared" si="89"/>
        <v>Ok</v>
      </c>
      <c r="C1238" s="53" t="str">
        <f t="shared" ca="1" si="90"/>
        <v>Ok</v>
      </c>
      <c r="D1238" s="54">
        <f t="shared" si="91"/>
        <v>45306</v>
      </c>
      <c r="E1238" s="409"/>
      <c r="F1238" s="258">
        <f>+F1237+1</f>
        <v>3044</v>
      </c>
      <c r="G1238" s="241" t="s">
        <v>6341</v>
      </c>
      <c r="H1238" s="269" t="s">
        <v>57</v>
      </c>
      <c r="I1238" s="242" t="s">
        <v>1082</v>
      </c>
      <c r="J1238" s="268" t="s">
        <v>233</v>
      </c>
      <c r="K1238" s="67" t="s">
        <v>74</v>
      </c>
      <c r="L1238" s="400" t="s">
        <v>6346</v>
      </c>
      <c r="M1238" s="281"/>
      <c r="N1238" s="410" t="s">
        <v>124</v>
      </c>
      <c r="O1238" s="243" t="s">
        <v>97</v>
      </c>
      <c r="P1238" s="77" t="s">
        <v>97</v>
      </c>
      <c r="Q1238" s="77" t="s">
        <v>6342</v>
      </c>
      <c r="R1238" s="301" t="s">
        <v>6343</v>
      </c>
      <c r="S1238" s="274">
        <v>45299</v>
      </c>
      <c r="T1238" s="69">
        <v>45306</v>
      </c>
      <c r="U1238" s="78" t="s">
        <v>66</v>
      </c>
      <c r="V1238" s="197" t="s">
        <v>218</v>
      </c>
      <c r="W1238" s="181"/>
      <c r="X1238" s="147" t="s">
        <v>168</v>
      </c>
      <c r="Y1238" s="258"/>
      <c r="Z1238" s="258"/>
      <c r="AA1238" s="289" t="s">
        <v>6360</v>
      </c>
      <c r="AB1238" s="67">
        <v>45299</v>
      </c>
      <c r="AC1238" s="67">
        <v>45306</v>
      </c>
      <c r="AD1238" s="234" t="s">
        <v>70</v>
      </c>
      <c r="AE1238" s="71"/>
      <c r="AF1238" s="249"/>
      <c r="AG1238" s="249"/>
      <c r="AH1238" s="249"/>
      <c r="AI1238" s="249"/>
      <c r="AJ1238" s="248"/>
      <c r="AK1238" s="257"/>
      <c r="AL1238" s="255"/>
      <c r="AM1238" s="249"/>
      <c r="AN1238" s="249"/>
      <c r="AO1238" s="249"/>
      <c r="AP1238" s="249"/>
      <c r="AQ1238" s="250"/>
      <c r="AR1238" s="247"/>
      <c r="AS1238" s="247"/>
      <c r="AT1238" s="247"/>
      <c r="AU1238" s="247"/>
      <c r="AV1238" s="247"/>
      <c r="AW1238" s="247"/>
      <c r="AX1238" s="247"/>
      <c r="AY1238" s="247"/>
      <c r="AZ1238" s="251"/>
      <c r="BA1238" s="246"/>
      <c r="BB1238" s="247"/>
      <c r="BC1238" s="245"/>
    </row>
    <row r="1239" spans="1:55" ht="158.4" hidden="1">
      <c r="A1239" s="52" t="str">
        <f t="shared" ref="A1239" ca="1" si="92">IF(OR(S1239&lt;$B$1,S1239&gt;=TODAY()),"Fuori Range","Ok")</f>
        <v>Ok</v>
      </c>
      <c r="B1239" s="53" t="str">
        <f t="shared" ref="B1239" si="93">IF(AND(AB1239&lt;S1239,AB1239&lt;&gt;""),"Fuori Range",IF(AND(AB1239&gt;AC1239,AC1239&lt;&gt;""),"Sup ITM",IF(AND(AC1239&lt;&gt;"",AB1239=""),"Assente","Ok")))</f>
        <v>Ok</v>
      </c>
      <c r="C1239" s="53" t="str">
        <f t="shared" ref="C1239" ca="1" si="94">IF(AND(AC1239&lt;AB1239,AC1239&lt;&gt;""),"Inf Avvio",IF(AC1239&gt;TODAY(),"Errore","Ok"))</f>
        <v>Ok</v>
      </c>
      <c r="D1239" s="54">
        <f t="shared" ref="D1239" si="95">MAX(AC1239,AH1239,AL1239)</f>
        <v>45320</v>
      </c>
      <c r="E1239" s="253"/>
      <c r="F1239" s="258">
        <v>3048</v>
      </c>
      <c r="G1239" s="241" t="s">
        <v>6371</v>
      </c>
      <c r="H1239" s="269" t="s">
        <v>57</v>
      </c>
      <c r="I1239" s="242" t="s">
        <v>83</v>
      </c>
      <c r="J1239" s="268" t="s">
        <v>84</v>
      </c>
      <c r="K1239" s="67" t="s">
        <v>105</v>
      </c>
      <c r="L1239" s="400" t="s">
        <v>6374</v>
      </c>
      <c r="M1239" s="281"/>
      <c r="N1239" s="410" t="s">
        <v>124</v>
      </c>
      <c r="O1239" s="243" t="s">
        <v>97</v>
      </c>
      <c r="P1239" s="77" t="s">
        <v>97</v>
      </c>
      <c r="Q1239" s="77" t="s">
        <v>6372</v>
      </c>
      <c r="R1239" s="301" t="s">
        <v>6373</v>
      </c>
      <c r="S1239" s="274">
        <v>45309</v>
      </c>
      <c r="T1239" s="56">
        <v>45320</v>
      </c>
      <c r="U1239" s="58" t="s">
        <v>66</v>
      </c>
      <c r="V1239" s="197" t="s">
        <v>218</v>
      </c>
      <c r="W1239" s="181"/>
      <c r="X1239" s="147" t="s">
        <v>143</v>
      </c>
      <c r="Y1239" s="258" t="s">
        <v>80</v>
      </c>
      <c r="Z1239" s="258"/>
      <c r="AA1239" s="289" t="s">
        <v>6386</v>
      </c>
      <c r="AB1239" s="67">
        <v>45309</v>
      </c>
      <c r="AC1239" s="67">
        <v>45320</v>
      </c>
      <c r="AD1239" s="294" t="s">
        <v>70</v>
      </c>
      <c r="AE1239" s="71"/>
      <c r="AF1239" s="249"/>
      <c r="AG1239" s="249"/>
      <c r="AH1239" s="249"/>
      <c r="AI1239" s="249"/>
      <c r="AJ1239" s="248"/>
      <c r="AK1239" s="257"/>
      <c r="AL1239" s="255"/>
      <c r="AM1239" s="249"/>
      <c r="AN1239" s="249"/>
      <c r="AO1239" s="249"/>
      <c r="AP1239" s="249"/>
      <c r="AQ1239" s="250"/>
      <c r="AR1239" s="247"/>
      <c r="AS1239" s="247"/>
      <c r="AT1239" s="247"/>
      <c r="AU1239" s="247"/>
      <c r="AV1239" s="247"/>
      <c r="AW1239" s="247"/>
      <c r="AX1239" s="247"/>
      <c r="AY1239" s="247"/>
      <c r="AZ1239" s="251"/>
      <c r="BA1239" s="246"/>
      <c r="BB1239" s="247"/>
      <c r="BC1239" s="245"/>
    </row>
    <row r="1240" spans="1:55" ht="86.4" hidden="1">
      <c r="A1240" s="52" t="str">
        <f t="shared" ref="A1240:A1246" ca="1" si="96">IF(OR(S1240&lt;$B$1,S1240&gt;=TODAY()),"Fuori Range","Ok")</f>
        <v>Ok</v>
      </c>
      <c r="B1240" s="53" t="str">
        <f t="shared" ref="B1240:B1246" si="97">IF(AND(AB1240&lt;S1240,AB1240&lt;&gt;""),"Fuori Range",IF(AND(AB1240&gt;AC1240,AC1240&lt;&gt;""),"Sup ITM",IF(AND(AC1240&lt;&gt;"",AB1240=""),"Assente","Ok")))</f>
        <v>Ok</v>
      </c>
      <c r="C1240" s="53" t="str">
        <f t="shared" ref="C1240:C1246" ca="1" si="98">IF(AND(AC1240&lt;AB1240,AC1240&lt;&gt;""),"Inf Avvio",IF(AC1240&gt;TODAY(),"Errore","Ok"))</f>
        <v>Ok</v>
      </c>
      <c r="D1240" s="54">
        <f t="shared" ref="D1240:D1246" si="99">MAX(AC1240,AH1240,AL1240)</f>
        <v>45327</v>
      </c>
      <c r="E1240" s="253"/>
      <c r="F1240" s="258">
        <v>3054</v>
      </c>
      <c r="G1240" s="241" t="s">
        <v>6390</v>
      </c>
      <c r="H1240" s="269" t="s">
        <v>57</v>
      </c>
      <c r="I1240" s="242" t="s">
        <v>58</v>
      </c>
      <c r="J1240" s="268" t="s">
        <v>59</v>
      </c>
      <c r="K1240" s="67" t="s">
        <v>105</v>
      </c>
      <c r="L1240" s="400" t="s">
        <v>6401</v>
      </c>
      <c r="M1240" s="281"/>
      <c r="N1240" s="410" t="s">
        <v>124</v>
      </c>
      <c r="O1240" s="243" t="s">
        <v>97</v>
      </c>
      <c r="P1240" s="77" t="s">
        <v>97</v>
      </c>
      <c r="Q1240" s="77" t="s">
        <v>6395</v>
      </c>
      <c r="R1240" s="301" t="s">
        <v>6400</v>
      </c>
      <c r="S1240" s="274">
        <v>45314</v>
      </c>
      <c r="T1240" s="56">
        <v>45327</v>
      </c>
      <c r="U1240" s="175" t="s">
        <v>66</v>
      </c>
      <c r="V1240" s="197" t="s">
        <v>218</v>
      </c>
      <c r="W1240" s="181"/>
      <c r="X1240" s="147" t="s">
        <v>168</v>
      </c>
      <c r="Y1240" s="258"/>
      <c r="Z1240" s="258"/>
      <c r="AA1240" s="289" t="s">
        <v>6414</v>
      </c>
      <c r="AB1240" s="67">
        <v>45314</v>
      </c>
      <c r="AC1240" s="67">
        <v>45327</v>
      </c>
      <c r="AD1240" s="294" t="s">
        <v>70</v>
      </c>
      <c r="AE1240" s="71"/>
      <c r="AF1240" s="249"/>
      <c r="AG1240" s="249"/>
      <c r="AH1240" s="249"/>
      <c r="AI1240" s="249"/>
      <c r="AJ1240" s="248"/>
      <c r="AK1240" s="257"/>
      <c r="AL1240" s="255"/>
      <c r="AM1240" s="249"/>
      <c r="AN1240" s="249"/>
      <c r="AO1240" s="249"/>
      <c r="AP1240" s="249"/>
      <c r="AQ1240" s="250"/>
      <c r="AR1240" s="247"/>
      <c r="AS1240" s="247"/>
      <c r="AT1240" s="247"/>
      <c r="AU1240" s="247"/>
      <c r="AV1240" s="247"/>
      <c r="AW1240" s="247"/>
      <c r="AX1240" s="247"/>
      <c r="AY1240" s="247"/>
      <c r="AZ1240" s="251"/>
      <c r="BA1240" s="246"/>
      <c r="BB1240" s="247"/>
      <c r="BC1240" s="245"/>
    </row>
    <row r="1241" spans="1:55" ht="201.6" hidden="1">
      <c r="A1241" s="52" t="str">
        <f t="shared" ca="1" si="96"/>
        <v>Ok</v>
      </c>
      <c r="B1241" s="53" t="str">
        <f t="shared" si="97"/>
        <v>Ok</v>
      </c>
      <c r="C1241" s="53" t="str">
        <f t="shared" ca="1" si="98"/>
        <v>Ok</v>
      </c>
      <c r="D1241" s="54">
        <f t="shared" si="99"/>
        <v>45355</v>
      </c>
      <c r="E1241" s="253"/>
      <c r="F1241" s="258">
        <v>3055</v>
      </c>
      <c r="G1241" s="241" t="s">
        <v>6391</v>
      </c>
      <c r="H1241" s="269" t="s">
        <v>57</v>
      </c>
      <c r="I1241" s="242" t="s">
        <v>58</v>
      </c>
      <c r="J1241" s="268" t="s">
        <v>59</v>
      </c>
      <c r="K1241" s="67" t="s">
        <v>162</v>
      </c>
      <c r="L1241" s="400" t="s">
        <v>6402</v>
      </c>
      <c r="M1241" s="281"/>
      <c r="N1241" s="410" t="s">
        <v>124</v>
      </c>
      <c r="O1241" s="243" t="s">
        <v>97</v>
      </c>
      <c r="P1241" s="77" t="s">
        <v>97</v>
      </c>
      <c r="Q1241" s="77" t="s">
        <v>6453</v>
      </c>
      <c r="R1241" s="301" t="s">
        <v>6452</v>
      </c>
      <c r="S1241" s="274">
        <v>45314</v>
      </c>
      <c r="T1241" s="56">
        <v>45355</v>
      </c>
      <c r="U1241" s="78" t="s">
        <v>66</v>
      </c>
      <c r="V1241" s="197" t="s">
        <v>218</v>
      </c>
      <c r="W1241" s="181"/>
      <c r="X1241" s="147" t="s">
        <v>168</v>
      </c>
      <c r="Y1241" s="258"/>
      <c r="Z1241" s="258"/>
      <c r="AA1241" s="289" t="s">
        <v>6572</v>
      </c>
      <c r="AB1241" s="67">
        <v>45314</v>
      </c>
      <c r="AC1241" s="67">
        <v>45355</v>
      </c>
      <c r="AD1241" s="283" t="s">
        <v>70</v>
      </c>
      <c r="AE1241" s="71"/>
      <c r="AF1241" s="249"/>
      <c r="AG1241" s="249"/>
      <c r="AH1241" s="249"/>
      <c r="AI1241" s="249"/>
      <c r="AJ1241" s="248"/>
      <c r="AK1241" s="257"/>
      <c r="AL1241" s="255"/>
      <c r="AM1241" s="249"/>
      <c r="AN1241" s="249"/>
      <c r="AO1241" s="249"/>
      <c r="AP1241" s="249"/>
      <c r="AQ1241" s="250"/>
      <c r="AR1241" s="247"/>
      <c r="AS1241" s="247"/>
      <c r="AT1241" s="247"/>
      <c r="AU1241" s="247"/>
      <c r="AV1241" s="247"/>
      <c r="AW1241" s="247"/>
      <c r="AX1241" s="247"/>
      <c r="AY1241" s="247"/>
      <c r="AZ1241" s="251"/>
      <c r="BA1241" s="246"/>
      <c r="BB1241" s="247"/>
      <c r="BC1241" s="245"/>
    </row>
    <row r="1242" spans="1:55" ht="201.6" hidden="1">
      <c r="A1242" s="52" t="str">
        <f t="shared" ca="1" si="96"/>
        <v>Ok</v>
      </c>
      <c r="B1242" s="53" t="str">
        <f t="shared" si="97"/>
        <v>Ok</v>
      </c>
      <c r="C1242" s="53" t="str">
        <f t="shared" ca="1" si="98"/>
        <v>Ok</v>
      </c>
      <c r="D1242" s="54">
        <f t="shared" si="99"/>
        <v>45376</v>
      </c>
      <c r="E1242" s="253"/>
      <c r="F1242" s="258">
        <v>3056</v>
      </c>
      <c r="G1242" s="241" t="s">
        <v>6502</v>
      </c>
      <c r="H1242" s="269" t="s">
        <v>57</v>
      </c>
      <c r="I1242" s="242" t="s">
        <v>137</v>
      </c>
      <c r="J1242" s="242" t="s">
        <v>137</v>
      </c>
      <c r="K1242" s="67" t="s">
        <v>74</v>
      </c>
      <c r="L1242" s="400" t="s">
        <v>6487</v>
      </c>
      <c r="M1242" s="281"/>
      <c r="N1242" s="410" t="s">
        <v>124</v>
      </c>
      <c r="O1242" s="243" t="s">
        <v>6405</v>
      </c>
      <c r="P1242" s="77" t="s">
        <v>88</v>
      </c>
      <c r="Q1242" s="77" t="s">
        <v>6404</v>
      </c>
      <c r="R1242" s="301" t="s">
        <v>6403</v>
      </c>
      <c r="S1242" s="274">
        <v>45315</v>
      </c>
      <c r="T1242" s="69">
        <v>45376</v>
      </c>
      <c r="U1242" s="174" t="s">
        <v>66</v>
      </c>
      <c r="V1242" s="197" t="s">
        <v>218</v>
      </c>
      <c r="W1242" s="181"/>
      <c r="X1242" s="147" t="s">
        <v>238</v>
      </c>
      <c r="Y1242" s="258"/>
      <c r="Z1242" s="258"/>
      <c r="AA1242" s="289" t="s">
        <v>6697</v>
      </c>
      <c r="AB1242" s="67">
        <v>45315</v>
      </c>
      <c r="AC1242" s="67">
        <v>45376</v>
      </c>
      <c r="AD1242" s="234" t="s">
        <v>70</v>
      </c>
      <c r="AE1242" s="71"/>
      <c r="AF1242" s="249"/>
      <c r="AG1242" s="249"/>
      <c r="AH1242" s="249"/>
      <c r="AI1242" s="249"/>
      <c r="AJ1242" s="248"/>
      <c r="AK1242" s="257"/>
      <c r="AL1242" s="255"/>
      <c r="AM1242" s="249"/>
      <c r="AN1242" s="249"/>
      <c r="AO1242" s="249"/>
      <c r="AP1242" s="249"/>
      <c r="AQ1242" s="250"/>
      <c r="AR1242" s="247"/>
      <c r="AS1242" s="247"/>
      <c r="AT1242" s="247"/>
      <c r="AU1242" s="247"/>
      <c r="AV1242" s="247"/>
      <c r="AW1242" s="247"/>
      <c r="AX1242" s="247"/>
      <c r="AY1242" s="247"/>
      <c r="AZ1242" s="251"/>
      <c r="BA1242" s="246"/>
      <c r="BB1242" s="247"/>
      <c r="BC1242" s="245"/>
    </row>
    <row r="1243" spans="1:55" ht="100.8" hidden="1">
      <c r="A1243" s="52" t="str">
        <f t="shared" ca="1" si="96"/>
        <v>Ok</v>
      </c>
      <c r="B1243" s="53" t="str">
        <f t="shared" si="97"/>
        <v>Ok</v>
      </c>
      <c r="C1243" s="53" t="str">
        <f t="shared" ca="1" si="98"/>
        <v>Ok</v>
      </c>
      <c r="D1243" s="54">
        <f t="shared" si="99"/>
        <v>45404</v>
      </c>
      <c r="E1243" s="253"/>
      <c r="F1243" s="258">
        <v>3057</v>
      </c>
      <c r="G1243" s="241" t="s">
        <v>6831</v>
      </c>
      <c r="H1243" s="269" t="s">
        <v>57</v>
      </c>
      <c r="I1243" s="242" t="s">
        <v>58</v>
      </c>
      <c r="J1243" s="268" t="s">
        <v>59</v>
      </c>
      <c r="K1243" s="67" t="s">
        <v>74</v>
      </c>
      <c r="L1243" s="400" t="s">
        <v>6408</v>
      </c>
      <c r="M1243" s="281"/>
      <c r="N1243" s="410" t="s">
        <v>124</v>
      </c>
      <c r="O1243" s="243" t="s">
        <v>6425</v>
      </c>
      <c r="P1243" s="77" t="s">
        <v>165</v>
      </c>
      <c r="Q1243" s="77" t="s">
        <v>6407</v>
      </c>
      <c r="R1243" s="301" t="s">
        <v>6406</v>
      </c>
      <c r="S1243" s="274">
        <v>45316</v>
      </c>
      <c r="T1243" s="56">
        <v>45404</v>
      </c>
      <c r="U1243" s="58" t="s">
        <v>66</v>
      </c>
      <c r="V1243" s="197" t="s">
        <v>218</v>
      </c>
      <c r="W1243" s="181"/>
      <c r="X1243" s="147" t="s">
        <v>143</v>
      </c>
      <c r="Y1243" s="258" t="s">
        <v>80</v>
      </c>
      <c r="Z1243" s="258"/>
      <c r="AA1243" s="289" t="s">
        <v>6835</v>
      </c>
      <c r="AB1243" s="67">
        <v>45316</v>
      </c>
      <c r="AC1243" s="67">
        <v>45404</v>
      </c>
      <c r="AD1243" s="67" t="s">
        <v>70</v>
      </c>
      <c r="AE1243" s="71"/>
      <c r="AF1243" s="249"/>
      <c r="AG1243" s="249"/>
      <c r="AH1243" s="249"/>
      <c r="AI1243" s="249"/>
      <c r="AJ1243" s="248"/>
      <c r="AK1243" s="257"/>
      <c r="AL1243" s="255"/>
      <c r="AM1243" s="249"/>
      <c r="AN1243" s="249"/>
      <c r="AO1243" s="249"/>
      <c r="AP1243" s="249"/>
      <c r="AQ1243" s="250"/>
      <c r="AR1243" s="247"/>
      <c r="AS1243" s="247"/>
      <c r="AT1243" s="247"/>
      <c r="AU1243" s="247"/>
      <c r="AV1243" s="247"/>
      <c r="AW1243" s="247"/>
      <c r="AX1243" s="247"/>
      <c r="AY1243" s="247"/>
      <c r="AZ1243" s="251"/>
      <c r="BA1243" s="246"/>
      <c r="BB1243" s="247"/>
      <c r="BC1243" s="245"/>
    </row>
    <row r="1244" spans="1:55" ht="57.6" hidden="1">
      <c r="A1244" s="52" t="str">
        <f t="shared" ca="1" si="96"/>
        <v>Ok</v>
      </c>
      <c r="B1244" s="53" t="str">
        <f t="shared" si="97"/>
        <v>Ok</v>
      </c>
      <c r="C1244" s="53" t="str">
        <f t="shared" ca="1" si="98"/>
        <v>Ok</v>
      </c>
      <c r="D1244" s="54">
        <f t="shared" si="99"/>
        <v>45327</v>
      </c>
      <c r="E1244" s="253"/>
      <c r="F1244" s="258">
        <v>3060</v>
      </c>
      <c r="G1244" s="241" t="s">
        <v>6392</v>
      </c>
      <c r="H1244" s="269" t="s">
        <v>57</v>
      </c>
      <c r="I1244" s="242" t="s">
        <v>289</v>
      </c>
      <c r="J1244" s="201" t="s">
        <v>290</v>
      </c>
      <c r="K1244" s="67" t="s">
        <v>105</v>
      </c>
      <c r="L1244" s="400" t="s">
        <v>6409</v>
      </c>
      <c r="M1244" s="281"/>
      <c r="N1244" s="410" t="s">
        <v>63</v>
      </c>
      <c r="O1244" s="243" t="s">
        <v>6344</v>
      </c>
      <c r="P1244" s="77" t="s">
        <v>88</v>
      </c>
      <c r="Q1244" s="77" t="s">
        <v>6344</v>
      </c>
      <c r="R1244" s="301" t="s">
        <v>6345</v>
      </c>
      <c r="S1244" s="274">
        <v>45317</v>
      </c>
      <c r="T1244" s="56">
        <v>45327</v>
      </c>
      <c r="U1244" s="175" t="s">
        <v>66</v>
      </c>
      <c r="V1244" s="197" t="s">
        <v>218</v>
      </c>
      <c r="W1244" s="181"/>
      <c r="X1244" s="147" t="s">
        <v>101</v>
      </c>
      <c r="Y1244" s="258"/>
      <c r="Z1244" s="258"/>
      <c r="AA1244" s="289" t="s">
        <v>6415</v>
      </c>
      <c r="AB1244" s="67">
        <v>45317</v>
      </c>
      <c r="AC1244" s="67">
        <v>45327</v>
      </c>
      <c r="AD1244" s="294" t="s">
        <v>70</v>
      </c>
      <c r="AE1244" s="71"/>
      <c r="AF1244" s="249"/>
      <c r="AG1244" s="249"/>
      <c r="AH1244" s="249"/>
      <c r="AI1244" s="249"/>
      <c r="AJ1244" s="248"/>
      <c r="AK1244" s="257"/>
      <c r="AL1244" s="255"/>
      <c r="AM1244" s="249"/>
      <c r="AN1244" s="249"/>
      <c r="AO1244" s="249"/>
      <c r="AP1244" s="249"/>
      <c r="AQ1244" s="250"/>
      <c r="AR1244" s="247"/>
      <c r="AS1244" s="247"/>
      <c r="AT1244" s="247"/>
      <c r="AU1244" s="247"/>
      <c r="AV1244" s="247"/>
      <c r="AW1244" s="247"/>
      <c r="AX1244" s="247"/>
      <c r="AY1244" s="247"/>
      <c r="AZ1244" s="251"/>
      <c r="BA1244" s="246"/>
      <c r="BB1244" s="247"/>
      <c r="BC1244" s="245"/>
    </row>
    <row r="1245" spans="1:55" ht="86.4" hidden="1">
      <c r="A1245" s="52" t="str">
        <f t="shared" ca="1" si="96"/>
        <v>Ok</v>
      </c>
      <c r="B1245" s="53" t="str">
        <f t="shared" si="97"/>
        <v>Ok</v>
      </c>
      <c r="C1245" s="53" t="str">
        <f t="shared" ca="1" si="98"/>
        <v>Ok</v>
      </c>
      <c r="D1245" s="54">
        <f t="shared" si="99"/>
        <v>45327</v>
      </c>
      <c r="E1245" s="253"/>
      <c r="F1245" s="258">
        <v>3061</v>
      </c>
      <c r="G1245" s="241" t="s">
        <v>6393</v>
      </c>
      <c r="H1245" s="269" t="s">
        <v>57</v>
      </c>
      <c r="I1245" s="242" t="s">
        <v>83</v>
      </c>
      <c r="J1245" s="268" t="s">
        <v>84</v>
      </c>
      <c r="K1245" s="67" t="s">
        <v>545</v>
      </c>
      <c r="L1245" s="400" t="s">
        <v>6410</v>
      </c>
      <c r="M1245" s="281"/>
      <c r="N1245" s="410" t="s">
        <v>124</v>
      </c>
      <c r="O1245" s="243" t="s">
        <v>6344</v>
      </c>
      <c r="P1245" s="77" t="s">
        <v>88</v>
      </c>
      <c r="Q1245" s="77" t="s">
        <v>6344</v>
      </c>
      <c r="R1245" s="301" t="s">
        <v>6345</v>
      </c>
      <c r="S1245" s="274">
        <v>45317</v>
      </c>
      <c r="T1245" s="56">
        <v>45327</v>
      </c>
      <c r="U1245" s="175" t="s">
        <v>66</v>
      </c>
      <c r="V1245" s="197" t="s">
        <v>218</v>
      </c>
      <c r="W1245" s="181"/>
      <c r="X1245" s="147" t="s">
        <v>168</v>
      </c>
      <c r="Y1245" s="258"/>
      <c r="Z1245" s="258"/>
      <c r="AA1245" s="289" t="s">
        <v>6416</v>
      </c>
      <c r="AB1245" s="67">
        <v>45317</v>
      </c>
      <c r="AC1245" s="67">
        <v>45327</v>
      </c>
      <c r="AD1245" s="294" t="s">
        <v>70</v>
      </c>
      <c r="AE1245" s="71"/>
      <c r="AF1245" s="249"/>
      <c r="AG1245" s="249"/>
      <c r="AH1245" s="249"/>
      <c r="AI1245" s="249"/>
      <c r="AJ1245" s="248"/>
      <c r="AK1245" s="257"/>
      <c r="AL1245" s="255"/>
      <c r="AM1245" s="249"/>
      <c r="AN1245" s="249"/>
      <c r="AO1245" s="249"/>
      <c r="AP1245" s="249"/>
      <c r="AQ1245" s="250"/>
      <c r="AR1245" s="247"/>
      <c r="AS1245" s="247"/>
      <c r="AT1245" s="247"/>
      <c r="AU1245" s="247"/>
      <c r="AV1245" s="247"/>
      <c r="AW1245" s="247"/>
      <c r="AX1245" s="247"/>
      <c r="AY1245" s="247"/>
      <c r="AZ1245" s="251"/>
      <c r="BA1245" s="246"/>
      <c r="BB1245" s="247"/>
      <c r="BC1245" s="245"/>
    </row>
    <row r="1246" spans="1:55" ht="288" hidden="1">
      <c r="A1246" s="52" t="str">
        <f t="shared" ca="1" si="96"/>
        <v>Ok</v>
      </c>
      <c r="B1246" s="53" t="str">
        <f t="shared" si="97"/>
        <v>Ok</v>
      </c>
      <c r="C1246" s="53" t="str">
        <f t="shared" ca="1" si="98"/>
        <v>Ok</v>
      </c>
      <c r="D1246" s="54">
        <f t="shared" si="99"/>
        <v>45677</v>
      </c>
      <c r="E1246" s="253"/>
      <c r="F1246" s="258">
        <v>3064</v>
      </c>
      <c r="G1246" s="241" t="s">
        <v>6394</v>
      </c>
      <c r="H1246" s="269" t="s">
        <v>57</v>
      </c>
      <c r="I1246" s="242" t="s">
        <v>334</v>
      </c>
      <c r="J1246" s="268" t="s">
        <v>260</v>
      </c>
      <c r="K1246" s="67" t="s">
        <v>74</v>
      </c>
      <c r="L1246" s="400" t="s">
        <v>6399</v>
      </c>
      <c r="M1246" s="281"/>
      <c r="N1246" s="410" t="s">
        <v>124</v>
      </c>
      <c r="O1246" s="243" t="s">
        <v>97</v>
      </c>
      <c r="P1246" s="77" t="s">
        <v>97</v>
      </c>
      <c r="Q1246" s="77" t="s">
        <v>6398</v>
      </c>
      <c r="R1246" s="301" t="s">
        <v>6397</v>
      </c>
      <c r="S1246" s="274">
        <v>45322</v>
      </c>
      <c r="T1246" s="56">
        <v>45677</v>
      </c>
      <c r="U1246" s="175" t="s">
        <v>66</v>
      </c>
      <c r="V1246" s="197" t="s">
        <v>218</v>
      </c>
      <c r="W1246" s="181"/>
      <c r="X1246" s="147" t="s">
        <v>79</v>
      </c>
      <c r="Y1246" s="258" t="s">
        <v>80</v>
      </c>
      <c r="Z1246" s="258"/>
      <c r="AA1246" s="289" t="s">
        <v>8428</v>
      </c>
      <c r="AB1246" s="67">
        <v>45322</v>
      </c>
      <c r="AC1246" s="67">
        <v>45677</v>
      </c>
      <c r="AD1246" s="67" t="s">
        <v>70</v>
      </c>
      <c r="AE1246" s="71"/>
      <c r="AF1246" s="249"/>
      <c r="AG1246" s="249"/>
      <c r="AH1246" s="249"/>
      <c r="AI1246" s="249"/>
      <c r="AJ1246" s="248"/>
      <c r="AK1246" s="257"/>
      <c r="AL1246" s="255"/>
      <c r="AM1246" s="249"/>
      <c r="AN1246" s="249"/>
      <c r="AO1246" s="249"/>
      <c r="AP1246" s="249"/>
      <c r="AQ1246" s="250"/>
      <c r="AR1246" s="247"/>
      <c r="AS1246" s="247"/>
      <c r="AT1246" s="247"/>
      <c r="AU1246" s="247"/>
      <c r="AV1246" s="247"/>
      <c r="AW1246" s="247"/>
      <c r="AX1246" s="247"/>
      <c r="AY1246" s="247"/>
      <c r="AZ1246" s="251"/>
      <c r="BA1246" s="246"/>
      <c r="BB1246" s="247"/>
      <c r="BC1246" s="245"/>
    </row>
    <row r="1247" spans="1:55" ht="158.4" hidden="1">
      <c r="A1247" s="52" t="str">
        <f t="shared" ref="A1247:A1253" ca="1" si="100">IF(OR(S1247&lt;$B$1,S1247&gt;=TODAY()),"Fuori Range","Ok")</f>
        <v>Ok</v>
      </c>
      <c r="B1247" s="53" t="str">
        <f t="shared" ref="B1247:B1253" si="101">IF(AND(AB1247&lt;S1247,AB1247&lt;&gt;""),"Fuori Range",IF(AND(AB1247&gt;AC1247,AC1247&lt;&gt;""),"Sup ITM",IF(AND(AC1247&lt;&gt;"",AB1247=""),"Assente","Ok")))</f>
        <v>Ok</v>
      </c>
      <c r="C1247" s="53" t="str">
        <f t="shared" ref="C1247:C1253" ca="1" si="102">IF(AND(AC1247&lt;AB1247,AC1247&lt;&gt;""),"Inf Avvio",IF(AC1247&gt;TODAY(),"Errore","Ok"))</f>
        <v>Ok</v>
      </c>
      <c r="D1247" s="54">
        <f t="shared" ref="D1247:D1253" si="103">MAX(AC1247,AH1247,AL1247)</f>
        <v>45334</v>
      </c>
      <c r="E1247" s="253"/>
      <c r="F1247" s="258">
        <v>3065</v>
      </c>
      <c r="G1247" s="241" t="s">
        <v>6426</v>
      </c>
      <c r="H1247" s="269" t="s">
        <v>57</v>
      </c>
      <c r="I1247" s="242" t="s">
        <v>334</v>
      </c>
      <c r="J1247" s="268" t="s">
        <v>260</v>
      </c>
      <c r="K1247" s="67" t="s">
        <v>74</v>
      </c>
      <c r="L1247" s="400" t="s">
        <v>6436</v>
      </c>
      <c r="M1247" s="281"/>
      <c r="N1247" s="410" t="s">
        <v>124</v>
      </c>
      <c r="O1247" s="243" t="s">
        <v>97</v>
      </c>
      <c r="P1247" s="77" t="s">
        <v>97</v>
      </c>
      <c r="Q1247" s="77" t="s">
        <v>6431</v>
      </c>
      <c r="R1247" s="301" t="s">
        <v>6435</v>
      </c>
      <c r="S1247" s="274">
        <v>45323</v>
      </c>
      <c r="T1247" s="285">
        <v>45334</v>
      </c>
      <c r="U1247" s="175" t="s">
        <v>66</v>
      </c>
      <c r="V1247" s="197" t="s">
        <v>218</v>
      </c>
      <c r="W1247" s="181"/>
      <c r="X1247" s="147" t="s">
        <v>143</v>
      </c>
      <c r="Y1247" s="258"/>
      <c r="Z1247" s="258"/>
      <c r="AA1247" s="289" t="s">
        <v>6455</v>
      </c>
      <c r="AB1247" s="67">
        <v>45323</v>
      </c>
      <c r="AC1247" s="67">
        <v>45334</v>
      </c>
      <c r="AD1247" s="294" t="s">
        <v>70</v>
      </c>
      <c r="AE1247" s="71"/>
      <c r="AF1247" s="249"/>
      <c r="AG1247" s="249"/>
      <c r="AH1247" s="249"/>
      <c r="AI1247" s="249"/>
      <c r="AJ1247" s="248"/>
      <c r="AK1247" s="257"/>
      <c r="AL1247" s="255"/>
      <c r="AM1247" s="249"/>
      <c r="AN1247" s="249"/>
      <c r="AO1247" s="249"/>
      <c r="AP1247" s="249"/>
      <c r="AQ1247" s="250"/>
      <c r="AR1247" s="247"/>
      <c r="AS1247" s="247"/>
      <c r="AT1247" s="247"/>
      <c r="AU1247" s="247"/>
      <c r="AV1247" s="247"/>
      <c r="AW1247" s="247"/>
      <c r="AX1247" s="247"/>
      <c r="AY1247" s="247"/>
      <c r="AZ1247" s="251"/>
      <c r="BA1247" s="246"/>
      <c r="BB1247" s="247"/>
      <c r="BC1247" s="245"/>
    </row>
    <row r="1248" spans="1:55" ht="86.4" hidden="1">
      <c r="A1248" s="52" t="str">
        <f t="shared" ref="A1248" ca="1" si="104">IF(OR(S1248&lt;$B$1,S1248&gt;=TODAY()),"Fuori Range","Ok")</f>
        <v>Ok</v>
      </c>
      <c r="B1248" s="53" t="str">
        <f t="shared" ref="B1248" si="105">IF(AND(AB1248&lt;S1248,AB1248&lt;&gt;""),"Fuori Range",IF(AND(AB1248&gt;AC1248,AC1248&lt;&gt;""),"Sup ITM",IF(AND(AC1248&lt;&gt;"",AB1248=""),"Assente","Ok")))</f>
        <v>Ok</v>
      </c>
      <c r="C1248" s="53" t="str">
        <f t="shared" ref="C1248" ca="1" si="106">IF(AND(AC1248&lt;AB1248,AC1248&lt;&gt;""),"Inf Avvio",IF(AC1248&gt;TODAY(),"Errore","Ok"))</f>
        <v>Ok</v>
      </c>
      <c r="D1248" s="54">
        <f t="shared" ref="D1248" si="107">MAX(AC1248,AH1248,AL1248)</f>
        <v>45334</v>
      </c>
      <c r="E1248" s="253"/>
      <c r="F1248" s="258">
        <v>459</v>
      </c>
      <c r="G1248" s="241" t="s">
        <v>6445</v>
      </c>
      <c r="H1248" s="269" t="s">
        <v>57</v>
      </c>
      <c r="I1248" s="242" t="s">
        <v>334</v>
      </c>
      <c r="J1248" s="268" t="s">
        <v>260</v>
      </c>
      <c r="K1248" s="67" t="s">
        <v>162</v>
      </c>
      <c r="L1248" s="400" t="s">
        <v>6447</v>
      </c>
      <c r="M1248" s="281"/>
      <c r="N1248" s="410" t="s">
        <v>124</v>
      </c>
      <c r="O1248" s="243" t="s">
        <v>6446</v>
      </c>
      <c r="P1248" s="77" t="s">
        <v>4136</v>
      </c>
      <c r="Q1248" s="77" t="s">
        <v>6457</v>
      </c>
      <c r="R1248" s="301" t="s">
        <v>6456</v>
      </c>
      <c r="S1248" s="274">
        <v>43290</v>
      </c>
      <c r="T1248" s="285">
        <v>45334</v>
      </c>
      <c r="U1248" s="175" t="s">
        <v>66</v>
      </c>
      <c r="V1248" s="197" t="s">
        <v>218</v>
      </c>
      <c r="W1248" s="181"/>
      <c r="X1248" s="147" t="s">
        <v>143</v>
      </c>
      <c r="Y1248" s="258"/>
      <c r="Z1248" s="258"/>
      <c r="AA1248" s="289" t="s">
        <v>6450</v>
      </c>
      <c r="AB1248" s="67">
        <v>43290</v>
      </c>
      <c r="AC1248" s="67">
        <v>45334</v>
      </c>
      <c r="AD1248" s="294" t="s">
        <v>70</v>
      </c>
      <c r="AE1248" s="71"/>
      <c r="AF1248" s="249"/>
      <c r="AG1248" s="249"/>
      <c r="AH1248" s="249"/>
      <c r="AI1248" s="249"/>
      <c r="AJ1248" s="248"/>
      <c r="AK1248" s="257"/>
      <c r="AL1248" s="255"/>
      <c r="AM1248" s="249"/>
      <c r="AN1248" s="249"/>
      <c r="AO1248" s="249"/>
      <c r="AP1248" s="249"/>
      <c r="AQ1248" s="250"/>
      <c r="AR1248" s="247"/>
      <c r="AS1248" s="247"/>
      <c r="AT1248" s="247"/>
      <c r="AU1248" s="247"/>
      <c r="AV1248" s="247"/>
      <c r="AW1248" s="247"/>
      <c r="AX1248" s="247"/>
      <c r="AY1248" s="247"/>
      <c r="AZ1248" s="251"/>
      <c r="BA1248" s="246"/>
      <c r="BB1248" s="247"/>
      <c r="BC1248" s="245"/>
    </row>
    <row r="1249" spans="1:55" ht="187.2" hidden="1">
      <c r="A1249" s="52" t="str">
        <f t="shared" ca="1" si="100"/>
        <v>Ok</v>
      </c>
      <c r="B1249" s="53" t="str">
        <f t="shared" si="101"/>
        <v>Ok</v>
      </c>
      <c r="C1249" s="53" t="str">
        <f t="shared" ca="1" si="102"/>
        <v>Ok</v>
      </c>
      <c r="D1249" s="54">
        <f t="shared" si="103"/>
        <v>45495</v>
      </c>
      <c r="E1249" s="253"/>
      <c r="F1249" s="258">
        <v>3067</v>
      </c>
      <c r="G1249" s="241" t="s">
        <v>6427</v>
      </c>
      <c r="H1249" s="269" t="s">
        <v>57</v>
      </c>
      <c r="I1249" s="242" t="s">
        <v>58</v>
      </c>
      <c r="J1249" s="268" t="s">
        <v>59</v>
      </c>
      <c r="K1249" s="67" t="s">
        <v>105</v>
      </c>
      <c r="L1249" s="400" t="s">
        <v>6438</v>
      </c>
      <c r="M1249" s="281"/>
      <c r="N1249" s="410" t="s">
        <v>124</v>
      </c>
      <c r="O1249" s="243" t="s">
        <v>97</v>
      </c>
      <c r="P1249" s="77" t="s">
        <v>97</v>
      </c>
      <c r="Q1249" s="77" t="s">
        <v>6432</v>
      </c>
      <c r="R1249" s="301" t="s">
        <v>6437</v>
      </c>
      <c r="S1249" s="274">
        <v>45327</v>
      </c>
      <c r="T1249" s="56">
        <v>45495</v>
      </c>
      <c r="U1249" s="58" t="s">
        <v>66</v>
      </c>
      <c r="V1249" s="197" t="s">
        <v>218</v>
      </c>
      <c r="W1249" s="181"/>
      <c r="X1249" s="147" t="s">
        <v>143</v>
      </c>
      <c r="Y1249" s="258"/>
      <c r="Z1249" s="258"/>
      <c r="AA1249" s="289" t="s">
        <v>7443</v>
      </c>
      <c r="AB1249" s="67">
        <v>45327</v>
      </c>
      <c r="AC1249" s="67">
        <v>45495</v>
      </c>
      <c r="AD1249" s="234" t="s">
        <v>70</v>
      </c>
      <c r="AE1249" s="71"/>
      <c r="AF1249" s="249"/>
      <c r="AG1249" s="249"/>
      <c r="AH1249" s="249"/>
      <c r="AI1249" s="249"/>
      <c r="AJ1249" s="248"/>
      <c r="AK1249" s="257"/>
      <c r="AL1249" s="255"/>
      <c r="AM1249" s="249"/>
      <c r="AN1249" s="249"/>
      <c r="AO1249" s="249"/>
      <c r="AP1249" s="249"/>
      <c r="AQ1249" s="250"/>
      <c r="AR1249" s="247"/>
      <c r="AS1249" s="247"/>
      <c r="AT1249" s="247"/>
      <c r="AU1249" s="247"/>
      <c r="AV1249" s="247"/>
      <c r="AW1249" s="247"/>
      <c r="AX1249" s="247"/>
      <c r="AY1249" s="247"/>
      <c r="AZ1249" s="251"/>
      <c r="BA1249" s="246"/>
      <c r="BB1249" s="247"/>
      <c r="BC1249" s="245"/>
    </row>
    <row r="1250" spans="1:55" ht="220.2" hidden="1" customHeight="1">
      <c r="A1250" s="52" t="str">
        <f t="shared" ca="1" si="100"/>
        <v>Ok</v>
      </c>
      <c r="B1250" s="53" t="str">
        <f t="shared" si="101"/>
        <v>Ok</v>
      </c>
      <c r="C1250" s="53" t="str">
        <f t="shared" ca="1" si="102"/>
        <v>Ok</v>
      </c>
      <c r="D1250" s="54">
        <f t="shared" si="103"/>
        <v>45600</v>
      </c>
      <c r="E1250" s="253"/>
      <c r="F1250" s="258">
        <v>3068</v>
      </c>
      <c r="G1250" s="241" t="s">
        <v>6428</v>
      </c>
      <c r="H1250" s="269" t="s">
        <v>57</v>
      </c>
      <c r="I1250" s="242" t="s">
        <v>267</v>
      </c>
      <c r="J1250" s="268" t="s">
        <v>122</v>
      </c>
      <c r="K1250" s="67" t="s">
        <v>210</v>
      </c>
      <c r="L1250" s="400" t="s">
        <v>6444</v>
      </c>
      <c r="M1250" s="281"/>
      <c r="N1250" s="410" t="s">
        <v>124</v>
      </c>
      <c r="O1250" s="243" t="s">
        <v>6123</v>
      </c>
      <c r="P1250" s="77" t="s">
        <v>165</v>
      </c>
      <c r="Q1250" s="77" t="s">
        <v>6482</v>
      </c>
      <c r="R1250" s="301" t="s">
        <v>6481</v>
      </c>
      <c r="S1250" s="274">
        <v>45327</v>
      </c>
      <c r="T1250" s="56">
        <v>45600</v>
      </c>
      <c r="U1250" s="175" t="s">
        <v>100</v>
      </c>
      <c r="V1250" s="197" t="s">
        <v>218</v>
      </c>
      <c r="W1250" s="181"/>
      <c r="X1250" s="147" t="s">
        <v>93</v>
      </c>
      <c r="Y1250" s="258" t="s">
        <v>80</v>
      </c>
      <c r="Z1250" s="258"/>
      <c r="AA1250" s="289" t="s">
        <v>8062</v>
      </c>
      <c r="AB1250" s="67">
        <v>45327</v>
      </c>
      <c r="AC1250" s="67">
        <v>45600</v>
      </c>
      <c r="AD1250" s="234" t="s">
        <v>70</v>
      </c>
      <c r="AE1250" s="71"/>
      <c r="AF1250" s="249"/>
      <c r="AG1250" s="249"/>
      <c r="AH1250" s="249"/>
      <c r="AI1250" s="249"/>
      <c r="AJ1250" s="248"/>
      <c r="AK1250" s="257"/>
      <c r="AL1250" s="255"/>
      <c r="AM1250" s="249"/>
      <c r="AN1250" s="249"/>
      <c r="AO1250" s="249"/>
      <c r="AP1250" s="249"/>
      <c r="AQ1250" s="250"/>
      <c r="AR1250" s="247"/>
      <c r="AS1250" s="247"/>
      <c r="AT1250" s="247"/>
      <c r="AU1250" s="247"/>
      <c r="AV1250" s="247"/>
      <c r="AW1250" s="247"/>
      <c r="AX1250" s="247"/>
      <c r="AY1250" s="247"/>
      <c r="AZ1250" s="251"/>
      <c r="BA1250" s="246"/>
      <c r="BB1250" s="247"/>
      <c r="BC1250" s="245"/>
    </row>
    <row r="1251" spans="1:55" ht="201.6" hidden="1">
      <c r="A1251" s="52" t="str">
        <f t="shared" ca="1" si="100"/>
        <v>Ok</v>
      </c>
      <c r="B1251" s="53" t="str">
        <f t="shared" si="101"/>
        <v>Ok</v>
      </c>
      <c r="C1251" s="53" t="str">
        <f t="shared" ca="1" si="102"/>
        <v>Ok</v>
      </c>
      <c r="D1251" s="54">
        <f t="shared" si="103"/>
        <v>45551</v>
      </c>
      <c r="E1251" s="253"/>
      <c r="F1251" s="258">
        <v>3069</v>
      </c>
      <c r="G1251" s="241" t="s">
        <v>6429</v>
      </c>
      <c r="H1251" s="269" t="s">
        <v>57</v>
      </c>
      <c r="I1251" s="242" t="s">
        <v>72</v>
      </c>
      <c r="J1251" s="268" t="s">
        <v>73</v>
      </c>
      <c r="K1251" s="67" t="s">
        <v>74</v>
      </c>
      <c r="L1251" s="400" t="s">
        <v>6439</v>
      </c>
      <c r="M1251" s="281"/>
      <c r="N1251" s="410" t="s">
        <v>124</v>
      </c>
      <c r="O1251" s="243" t="s">
        <v>6123</v>
      </c>
      <c r="P1251" s="77" t="s">
        <v>165</v>
      </c>
      <c r="Q1251" s="77" t="s">
        <v>6486</v>
      </c>
      <c r="R1251" s="301" t="s">
        <v>6485</v>
      </c>
      <c r="S1251" s="274">
        <v>45327</v>
      </c>
      <c r="T1251" s="69">
        <v>45551</v>
      </c>
      <c r="U1251" s="175" t="s">
        <v>100</v>
      </c>
      <c r="V1251" s="197" t="s">
        <v>218</v>
      </c>
      <c r="W1251" s="181"/>
      <c r="X1251" s="147" t="s">
        <v>238</v>
      </c>
      <c r="Y1251" s="258" t="s">
        <v>80</v>
      </c>
      <c r="Z1251" s="258"/>
      <c r="AA1251" s="297" t="s">
        <v>7660</v>
      </c>
      <c r="AB1251" s="67">
        <v>45327</v>
      </c>
      <c r="AC1251" s="67">
        <v>45551</v>
      </c>
      <c r="AD1251" s="67" t="s">
        <v>70</v>
      </c>
      <c r="AE1251" s="71"/>
      <c r="AF1251" s="249"/>
      <c r="AG1251" s="249"/>
      <c r="AH1251" s="249"/>
      <c r="AI1251" s="249"/>
      <c r="AJ1251" s="248"/>
      <c r="AK1251" s="257"/>
      <c r="AL1251" s="255"/>
      <c r="AM1251" s="249"/>
      <c r="AN1251" s="249"/>
      <c r="AO1251" s="249"/>
      <c r="AP1251" s="249"/>
      <c r="AQ1251" s="250"/>
      <c r="AR1251" s="247"/>
      <c r="AS1251" s="247"/>
      <c r="AT1251" s="247"/>
      <c r="AU1251" s="247"/>
      <c r="AV1251" s="247"/>
      <c r="AW1251" s="247"/>
      <c r="AX1251" s="247"/>
      <c r="AY1251" s="247"/>
      <c r="AZ1251" s="251"/>
      <c r="BA1251" s="246"/>
      <c r="BB1251" s="247"/>
      <c r="BC1251" s="245"/>
    </row>
    <row r="1252" spans="1:55" ht="57.6" hidden="1">
      <c r="A1252" s="52" t="str">
        <f t="shared" ca="1" si="100"/>
        <v>Ok</v>
      </c>
      <c r="B1252" s="53" t="str">
        <f t="shared" si="101"/>
        <v>Ok</v>
      </c>
      <c r="C1252" s="53" t="str">
        <f t="shared" ca="1" si="102"/>
        <v>Ok</v>
      </c>
      <c r="D1252" s="54">
        <f t="shared" si="103"/>
        <v>45334</v>
      </c>
      <c r="E1252" s="253"/>
      <c r="F1252" s="258">
        <v>3070</v>
      </c>
      <c r="G1252" s="241" t="s">
        <v>6430</v>
      </c>
      <c r="H1252" s="269" t="s">
        <v>57</v>
      </c>
      <c r="I1252" s="242" t="s">
        <v>137</v>
      </c>
      <c r="J1252" s="268" t="s">
        <v>137</v>
      </c>
      <c r="K1252" s="67" t="s">
        <v>105</v>
      </c>
      <c r="L1252" s="400" t="s">
        <v>6443</v>
      </c>
      <c r="M1252" s="281"/>
      <c r="N1252" s="410" t="s">
        <v>124</v>
      </c>
      <c r="O1252" s="243" t="s">
        <v>6434</v>
      </c>
      <c r="P1252" s="77" t="s">
        <v>88</v>
      </c>
      <c r="Q1252" s="77" t="s">
        <v>5773</v>
      </c>
      <c r="R1252" s="301" t="s">
        <v>5772</v>
      </c>
      <c r="S1252" s="274">
        <v>45327</v>
      </c>
      <c r="T1252" s="285">
        <v>45334</v>
      </c>
      <c r="U1252" s="175" t="s">
        <v>66</v>
      </c>
      <c r="V1252" s="197" t="s">
        <v>218</v>
      </c>
      <c r="W1252" s="181"/>
      <c r="X1252" s="147" t="s">
        <v>168</v>
      </c>
      <c r="Y1252" s="258"/>
      <c r="Z1252" s="258"/>
      <c r="AA1252" s="289" t="s">
        <v>6449</v>
      </c>
      <c r="AB1252" s="67">
        <v>45327</v>
      </c>
      <c r="AC1252" s="67">
        <v>45334</v>
      </c>
      <c r="AD1252" s="294" t="s">
        <v>70</v>
      </c>
      <c r="AE1252" s="71"/>
      <c r="AF1252" s="249"/>
      <c r="AG1252" s="249"/>
      <c r="AH1252" s="249"/>
      <c r="AI1252" s="249"/>
      <c r="AJ1252" s="248"/>
      <c r="AK1252" s="257"/>
      <c r="AL1252" s="255"/>
      <c r="AM1252" s="249"/>
      <c r="AN1252" s="249"/>
      <c r="AO1252" s="249"/>
      <c r="AP1252" s="249"/>
      <c r="AQ1252" s="250"/>
      <c r="AR1252" s="247"/>
      <c r="AS1252" s="247"/>
      <c r="AT1252" s="247"/>
      <c r="AU1252" s="247"/>
      <c r="AV1252" s="247"/>
      <c r="AW1252" s="247"/>
      <c r="AX1252" s="247"/>
      <c r="AY1252" s="247"/>
      <c r="AZ1252" s="251"/>
      <c r="BA1252" s="246"/>
      <c r="BB1252" s="247"/>
      <c r="BC1252" s="245"/>
    </row>
    <row r="1253" spans="1:55" ht="115.2" hidden="1">
      <c r="A1253" s="52" t="str">
        <f t="shared" ca="1" si="100"/>
        <v>Ok</v>
      </c>
      <c r="B1253" s="53" t="str">
        <f t="shared" si="101"/>
        <v>Ok</v>
      </c>
      <c r="C1253" s="53" t="str">
        <f t="shared" ca="1" si="102"/>
        <v>Ok</v>
      </c>
      <c r="D1253" s="54">
        <f t="shared" si="103"/>
        <v>45334</v>
      </c>
      <c r="E1253" s="253"/>
      <c r="F1253" s="258">
        <v>3072</v>
      </c>
      <c r="G1253" s="241" t="s">
        <v>6440</v>
      </c>
      <c r="H1253" s="269" t="s">
        <v>57</v>
      </c>
      <c r="I1253" s="242" t="s">
        <v>83</v>
      </c>
      <c r="J1253" s="268" t="s">
        <v>84</v>
      </c>
      <c r="K1253" s="67" t="s">
        <v>210</v>
      </c>
      <c r="L1253" s="400" t="s">
        <v>6442</v>
      </c>
      <c r="M1253" s="281"/>
      <c r="N1253" s="410" t="s">
        <v>124</v>
      </c>
      <c r="O1253" s="243" t="s">
        <v>97</v>
      </c>
      <c r="P1253" s="77" t="s">
        <v>97</v>
      </c>
      <c r="Q1253" s="77" t="s">
        <v>6433</v>
      </c>
      <c r="R1253" s="301" t="s">
        <v>6441</v>
      </c>
      <c r="S1253" s="274">
        <v>45329</v>
      </c>
      <c r="T1253" s="285">
        <v>45334</v>
      </c>
      <c r="U1253" s="175" t="s">
        <v>66</v>
      </c>
      <c r="V1253" s="197" t="s">
        <v>218</v>
      </c>
      <c r="W1253" s="181"/>
      <c r="X1253" s="147" t="s">
        <v>168</v>
      </c>
      <c r="Y1253" s="258"/>
      <c r="Z1253" s="258"/>
      <c r="AA1253" s="289" t="s">
        <v>6448</v>
      </c>
      <c r="AB1253" s="67">
        <v>45329</v>
      </c>
      <c r="AC1253" s="67">
        <v>45334</v>
      </c>
      <c r="AD1253" s="294" t="s">
        <v>70</v>
      </c>
      <c r="AE1253" s="71"/>
      <c r="AF1253" s="249"/>
      <c r="AG1253" s="249"/>
      <c r="AH1253" s="249"/>
      <c r="AI1253" s="249"/>
      <c r="AJ1253" s="248"/>
      <c r="AK1253" s="257"/>
      <c r="AL1253" s="255"/>
      <c r="AM1253" s="249"/>
      <c r="AN1253" s="249"/>
      <c r="AO1253" s="249"/>
      <c r="AP1253" s="249"/>
      <c r="AQ1253" s="250"/>
      <c r="AR1253" s="247"/>
      <c r="AS1253" s="247"/>
      <c r="AT1253" s="247"/>
      <c r="AU1253" s="247"/>
      <c r="AV1253" s="247"/>
      <c r="AW1253" s="247"/>
      <c r="AX1253" s="247"/>
      <c r="AY1253" s="247"/>
      <c r="AZ1253" s="251"/>
      <c r="BA1253" s="246"/>
      <c r="BB1253" s="247"/>
      <c r="BC1253" s="245"/>
    </row>
    <row r="1254" spans="1:55" ht="230.4" hidden="1">
      <c r="A1254" s="52" t="str">
        <f t="shared" ref="A1254:A1270" ca="1" si="108">IF(OR(S1254&lt;$B$1,S1254&gt;=TODAY()),"Fuori Range","Ok")</f>
        <v>Ok</v>
      </c>
      <c r="B1254" s="53" t="str">
        <f t="shared" ref="B1254:B1270" si="109">IF(AND(AB1254&lt;S1254,AB1254&lt;&gt;""),"Fuori Range",IF(AND(AB1254&gt;AC1254,AC1254&lt;&gt;""),"Sup ITM",IF(AND(AC1254&lt;&gt;"",AB1254=""),"Assente","Ok")))</f>
        <v>Ok</v>
      </c>
      <c r="C1254" s="53" t="str">
        <f t="shared" ref="C1254:C1270" ca="1" si="110">IF(AND(AC1254&lt;AB1254,AC1254&lt;&gt;""),"Inf Avvio",IF(AC1254&gt;TODAY(),"Errore","Ok"))</f>
        <v>Ok</v>
      </c>
      <c r="D1254" s="54">
        <f t="shared" ref="D1254:D1270" si="111">MAX(AC1254,AH1254,AL1254)</f>
        <v>45362</v>
      </c>
      <c r="E1254" s="253"/>
      <c r="F1254" s="258">
        <v>2937</v>
      </c>
      <c r="G1254" s="241" t="s">
        <v>6458</v>
      </c>
      <c r="H1254" s="269" t="s">
        <v>57</v>
      </c>
      <c r="I1254" s="242" t="s">
        <v>58</v>
      </c>
      <c r="J1254" s="268" t="s">
        <v>59</v>
      </c>
      <c r="K1254" s="67" t="s">
        <v>105</v>
      </c>
      <c r="L1254" s="400" t="s">
        <v>6474</v>
      </c>
      <c r="M1254" s="281"/>
      <c r="N1254" s="410" t="s">
        <v>124</v>
      </c>
      <c r="O1254" s="243" t="s">
        <v>103</v>
      </c>
      <c r="P1254" s="77" t="s">
        <v>65</v>
      </c>
      <c r="Q1254" s="77" t="s">
        <v>6652</v>
      </c>
      <c r="R1254" s="301" t="s">
        <v>6651</v>
      </c>
      <c r="S1254" s="274">
        <v>45216</v>
      </c>
      <c r="T1254" s="56">
        <v>45362</v>
      </c>
      <c r="U1254" s="175" t="s">
        <v>66</v>
      </c>
      <c r="V1254" s="197" t="s">
        <v>218</v>
      </c>
      <c r="W1254" s="181"/>
      <c r="X1254" s="147" t="s">
        <v>143</v>
      </c>
      <c r="Y1254" s="258" t="s">
        <v>80</v>
      </c>
      <c r="Z1254" s="258"/>
      <c r="AA1254" s="289" t="s">
        <v>6641</v>
      </c>
      <c r="AB1254" s="67">
        <v>45216</v>
      </c>
      <c r="AC1254" s="67">
        <v>45362</v>
      </c>
      <c r="AD1254" s="283" t="s">
        <v>70</v>
      </c>
      <c r="AE1254" s="71"/>
      <c r="AF1254" s="249"/>
      <c r="AG1254" s="249"/>
      <c r="AH1254" s="249"/>
      <c r="AI1254" s="249"/>
      <c r="AJ1254" s="248"/>
      <c r="AK1254" s="257"/>
      <c r="AL1254" s="255"/>
      <c r="AM1254" s="249"/>
      <c r="AN1254" s="249"/>
      <c r="AO1254" s="249"/>
      <c r="AP1254" s="249"/>
      <c r="AQ1254" s="250"/>
      <c r="AR1254" s="247"/>
      <c r="AS1254" s="247"/>
      <c r="AT1254" s="247"/>
      <c r="AU1254" s="247"/>
      <c r="AV1254" s="247"/>
      <c r="AW1254" s="247"/>
      <c r="AX1254" s="247"/>
      <c r="AY1254" s="247"/>
      <c r="AZ1254" s="251"/>
      <c r="BA1254" s="246"/>
      <c r="BB1254" s="247"/>
      <c r="BC1254" s="245"/>
    </row>
    <row r="1255" spans="1:55" ht="244.8" hidden="1">
      <c r="A1255" s="52" t="str">
        <f t="shared" ca="1" si="108"/>
        <v>Ok</v>
      </c>
      <c r="B1255" s="53" t="str">
        <f t="shared" si="109"/>
        <v>Ok</v>
      </c>
      <c r="C1255" s="53" t="str">
        <f t="shared" ca="1" si="110"/>
        <v>Ok</v>
      </c>
      <c r="D1255" s="54">
        <f t="shared" si="111"/>
        <v>45635</v>
      </c>
      <c r="E1255" s="253"/>
      <c r="F1255" s="258">
        <v>3073</v>
      </c>
      <c r="G1255" s="241" t="s">
        <v>6459</v>
      </c>
      <c r="H1255" s="269" t="s">
        <v>57</v>
      </c>
      <c r="I1255" s="242" t="s">
        <v>436</v>
      </c>
      <c r="J1255" s="268" t="s">
        <v>437</v>
      </c>
      <c r="K1255" s="67" t="s">
        <v>74</v>
      </c>
      <c r="L1255" s="400" t="s">
        <v>6475</v>
      </c>
      <c r="M1255" s="281"/>
      <c r="N1255" s="410" t="s">
        <v>63</v>
      </c>
      <c r="O1255" s="243" t="s">
        <v>6469</v>
      </c>
      <c r="P1255" s="77" t="s">
        <v>88</v>
      </c>
      <c r="Q1255" s="435" t="s">
        <v>6488</v>
      </c>
      <c r="R1255" s="436" t="s">
        <v>6489</v>
      </c>
      <c r="S1255" s="274">
        <v>45330</v>
      </c>
      <c r="T1255" s="369">
        <v>45635</v>
      </c>
      <c r="U1255" s="175" t="s">
        <v>66</v>
      </c>
      <c r="V1255" s="197" t="s">
        <v>218</v>
      </c>
      <c r="W1255" s="181"/>
      <c r="X1255" s="147" t="s">
        <v>365</v>
      </c>
      <c r="Y1255" s="258"/>
      <c r="Z1255" s="146" t="s">
        <v>80</v>
      </c>
      <c r="AA1255" s="289" t="s">
        <v>8284</v>
      </c>
      <c r="AB1255" s="67">
        <v>45330</v>
      </c>
      <c r="AC1255" s="67">
        <v>45635</v>
      </c>
      <c r="AD1255" s="234" t="s">
        <v>70</v>
      </c>
      <c r="AE1255" s="71"/>
      <c r="AF1255" s="249"/>
      <c r="AG1255" s="249"/>
      <c r="AH1255" s="249"/>
      <c r="AI1255" s="249"/>
      <c r="AJ1255" s="248"/>
      <c r="AK1255" s="257"/>
      <c r="AL1255" s="255"/>
      <c r="AM1255" s="249"/>
      <c r="AN1255" s="249"/>
      <c r="AO1255" s="249"/>
      <c r="AP1255" s="249"/>
      <c r="AQ1255" s="250"/>
      <c r="AR1255" s="247"/>
      <c r="AS1255" s="247"/>
      <c r="AT1255" s="247"/>
      <c r="AU1255" s="247"/>
      <c r="AV1255" s="247"/>
      <c r="AW1255" s="247"/>
      <c r="AX1255" s="247"/>
      <c r="AY1255" s="247"/>
      <c r="AZ1255" s="251"/>
      <c r="BA1255" s="246"/>
      <c r="BB1255" s="247"/>
      <c r="BC1255" s="245"/>
    </row>
    <row r="1256" spans="1:55" ht="187.2" hidden="1">
      <c r="A1256" s="52" t="str">
        <f t="shared" ca="1" si="108"/>
        <v>Ok</v>
      </c>
      <c r="B1256" s="53" t="str">
        <f t="shared" si="109"/>
        <v>Ok</v>
      </c>
      <c r="C1256" s="53" t="str">
        <f t="shared" ca="1" si="110"/>
        <v>Ok</v>
      </c>
      <c r="D1256" s="54">
        <f t="shared" si="111"/>
        <v>45343</v>
      </c>
      <c r="E1256" s="253"/>
      <c r="F1256" s="258">
        <v>3074</v>
      </c>
      <c r="G1256" s="241" t="s">
        <v>6460</v>
      </c>
      <c r="H1256" s="269" t="s">
        <v>57</v>
      </c>
      <c r="I1256" s="242" t="s">
        <v>6468</v>
      </c>
      <c r="J1256" s="268" t="s">
        <v>183</v>
      </c>
      <c r="K1256" s="67" t="s">
        <v>162</v>
      </c>
      <c r="L1256" s="400" t="s">
        <v>6476</v>
      </c>
      <c r="M1256" s="281"/>
      <c r="N1256" s="410" t="s">
        <v>63</v>
      </c>
      <c r="O1256" s="243" t="s">
        <v>6469</v>
      </c>
      <c r="P1256" s="77" t="s">
        <v>88</v>
      </c>
      <c r="Q1256" s="435" t="s">
        <v>6490</v>
      </c>
      <c r="R1256" s="436" t="s">
        <v>6491</v>
      </c>
      <c r="S1256" s="274">
        <v>45330</v>
      </c>
      <c r="T1256" s="285">
        <v>45343</v>
      </c>
      <c r="U1256" s="175" t="s">
        <v>66</v>
      </c>
      <c r="V1256" s="197" t="s">
        <v>218</v>
      </c>
      <c r="W1256" s="181"/>
      <c r="X1256" s="147" t="s">
        <v>79</v>
      </c>
      <c r="Y1256" s="258" t="s">
        <v>80</v>
      </c>
      <c r="Z1256" s="258"/>
      <c r="AA1256" s="289" t="s">
        <v>6500</v>
      </c>
      <c r="AB1256" s="67">
        <v>45330</v>
      </c>
      <c r="AC1256" s="67">
        <v>45343</v>
      </c>
      <c r="AD1256" s="234" t="s">
        <v>70</v>
      </c>
      <c r="AE1256" s="71"/>
      <c r="AF1256" s="249"/>
      <c r="AG1256" s="249"/>
      <c r="AH1256" s="249"/>
      <c r="AI1256" s="249"/>
      <c r="AJ1256" s="248"/>
      <c r="AK1256" s="257"/>
      <c r="AL1256" s="255"/>
      <c r="AM1256" s="249"/>
      <c r="AN1256" s="249"/>
      <c r="AO1256" s="249"/>
      <c r="AP1256" s="249"/>
      <c r="AQ1256" s="250"/>
      <c r="AR1256" s="247"/>
      <c r="AS1256" s="247"/>
      <c r="AT1256" s="247"/>
      <c r="AU1256" s="247"/>
      <c r="AV1256" s="247"/>
      <c r="AW1256" s="247"/>
      <c r="AX1256" s="247"/>
      <c r="AY1256" s="247"/>
      <c r="AZ1256" s="251"/>
      <c r="BA1256" s="246"/>
      <c r="BB1256" s="247"/>
      <c r="BC1256" s="245"/>
    </row>
    <row r="1257" spans="1:55" ht="172.8" hidden="1">
      <c r="A1257" s="52" t="str">
        <f t="shared" ca="1" si="108"/>
        <v>Ok</v>
      </c>
      <c r="B1257" s="53" t="str">
        <f t="shared" si="109"/>
        <v>Ok</v>
      </c>
      <c r="C1257" s="53" t="str">
        <f t="shared" ca="1" si="110"/>
        <v>Ok</v>
      </c>
      <c r="D1257" s="54">
        <f t="shared" si="111"/>
        <v>45343</v>
      </c>
      <c r="E1257" s="253"/>
      <c r="F1257" s="258">
        <v>3075</v>
      </c>
      <c r="G1257" s="241" t="s">
        <v>6461</v>
      </c>
      <c r="H1257" s="269" t="s">
        <v>57</v>
      </c>
      <c r="I1257" s="242" t="s">
        <v>289</v>
      </c>
      <c r="J1257" s="201" t="s">
        <v>290</v>
      </c>
      <c r="K1257" s="67" t="s">
        <v>162</v>
      </c>
      <c r="L1257" s="400" t="s">
        <v>6477</v>
      </c>
      <c r="M1257" s="281"/>
      <c r="N1257" s="410" t="s">
        <v>63</v>
      </c>
      <c r="O1257" s="243" t="s">
        <v>284</v>
      </c>
      <c r="P1257" s="77" t="s">
        <v>65</v>
      </c>
      <c r="Q1257" s="435" t="s">
        <v>6493</v>
      </c>
      <c r="R1257" s="436" t="s">
        <v>6492</v>
      </c>
      <c r="S1257" s="274">
        <v>45330</v>
      </c>
      <c r="T1257" s="285">
        <v>45343</v>
      </c>
      <c r="U1257" s="175" t="s">
        <v>66</v>
      </c>
      <c r="V1257" s="197" t="s">
        <v>218</v>
      </c>
      <c r="W1257" s="181"/>
      <c r="X1257" s="147" t="s">
        <v>238</v>
      </c>
      <c r="Y1257" s="258"/>
      <c r="Z1257" s="258"/>
      <c r="AA1257" s="289" t="s">
        <v>6501</v>
      </c>
      <c r="AB1257" s="67">
        <v>45330</v>
      </c>
      <c r="AC1257" s="67">
        <v>45343</v>
      </c>
      <c r="AD1257" s="234" t="s">
        <v>70</v>
      </c>
      <c r="AE1257" s="71"/>
      <c r="AF1257" s="249"/>
      <c r="AG1257" s="249"/>
      <c r="AH1257" s="249"/>
      <c r="AI1257" s="249"/>
      <c r="AJ1257" s="248"/>
      <c r="AK1257" s="257"/>
      <c r="AL1257" s="255"/>
      <c r="AM1257" s="249"/>
      <c r="AN1257" s="249"/>
      <c r="AO1257" s="249"/>
      <c r="AP1257" s="249"/>
      <c r="AQ1257" s="250"/>
      <c r="AR1257" s="247"/>
      <c r="AS1257" s="247"/>
      <c r="AT1257" s="247"/>
      <c r="AU1257" s="247"/>
      <c r="AV1257" s="247"/>
      <c r="AW1257" s="247"/>
      <c r="AX1257" s="247"/>
      <c r="AY1257" s="247"/>
      <c r="AZ1257" s="251"/>
      <c r="BA1257" s="246"/>
      <c r="BB1257" s="247"/>
      <c r="BC1257" s="245"/>
    </row>
    <row r="1258" spans="1:55" ht="100.8" hidden="1">
      <c r="A1258" s="52" t="str">
        <f t="shared" ca="1" si="108"/>
        <v>Ok</v>
      </c>
      <c r="B1258" s="53" t="str">
        <f t="shared" si="109"/>
        <v>Ok</v>
      </c>
      <c r="C1258" s="53" t="str">
        <f t="shared" ca="1" si="110"/>
        <v>Ok</v>
      </c>
      <c r="D1258" s="54">
        <f t="shared" si="111"/>
        <v>45600</v>
      </c>
      <c r="E1258" s="253"/>
      <c r="F1258" s="258">
        <v>3076</v>
      </c>
      <c r="G1258" s="241" t="s">
        <v>6462</v>
      </c>
      <c r="H1258" s="269" t="s">
        <v>57</v>
      </c>
      <c r="I1258" s="242" t="s">
        <v>58</v>
      </c>
      <c r="J1258" s="268" t="s">
        <v>59</v>
      </c>
      <c r="K1258" s="67" t="s">
        <v>74</v>
      </c>
      <c r="L1258" s="400" t="s">
        <v>6478</v>
      </c>
      <c r="M1258" s="281"/>
      <c r="N1258" s="410" t="s">
        <v>124</v>
      </c>
      <c r="O1258" s="243" t="s">
        <v>4496</v>
      </c>
      <c r="P1258" s="77" t="s">
        <v>165</v>
      </c>
      <c r="Q1258" s="77" t="s">
        <v>6473</v>
      </c>
      <c r="R1258" s="301" t="s">
        <v>6472</v>
      </c>
      <c r="S1258" s="274">
        <v>45330</v>
      </c>
      <c r="T1258" s="56">
        <v>45600</v>
      </c>
      <c r="U1258" s="174" t="s">
        <v>66</v>
      </c>
      <c r="V1258" s="197" t="s">
        <v>218</v>
      </c>
      <c r="W1258" s="181"/>
      <c r="X1258" s="147" t="s">
        <v>79</v>
      </c>
      <c r="Y1258" s="258"/>
      <c r="Z1258" s="258" t="s">
        <v>80</v>
      </c>
      <c r="AA1258" s="289" t="s">
        <v>8040</v>
      </c>
      <c r="AB1258" s="67">
        <v>45330</v>
      </c>
      <c r="AC1258" s="67">
        <v>45600</v>
      </c>
      <c r="AD1258" s="234" t="s">
        <v>70</v>
      </c>
      <c r="AE1258" s="71"/>
      <c r="AF1258" s="249"/>
      <c r="AG1258" s="249"/>
      <c r="AH1258" s="249"/>
      <c r="AI1258" s="249"/>
      <c r="AJ1258" s="248"/>
      <c r="AK1258" s="257"/>
      <c r="AL1258" s="255"/>
      <c r="AM1258" s="249"/>
      <c r="AN1258" s="249"/>
      <c r="AO1258" s="249"/>
      <c r="AP1258" s="249"/>
      <c r="AQ1258" s="250"/>
      <c r="AR1258" s="247"/>
      <c r="AS1258" s="247"/>
      <c r="AT1258" s="247"/>
      <c r="AU1258" s="247"/>
      <c r="AV1258" s="247"/>
      <c r="AW1258" s="247"/>
      <c r="AX1258" s="247"/>
      <c r="AY1258" s="247"/>
      <c r="AZ1258" s="251"/>
      <c r="BA1258" s="246"/>
      <c r="BB1258" s="247"/>
      <c r="BC1258" s="245"/>
    </row>
    <row r="1259" spans="1:55" ht="172.8" hidden="1">
      <c r="A1259" s="52" t="str">
        <f t="shared" ca="1" si="108"/>
        <v>Ok</v>
      </c>
      <c r="B1259" s="53" t="str">
        <f t="shared" si="109"/>
        <v>Ok</v>
      </c>
      <c r="C1259" s="53" t="str">
        <f t="shared" ca="1" si="110"/>
        <v>Ok</v>
      </c>
      <c r="D1259" s="54">
        <f t="shared" si="111"/>
        <v>45362</v>
      </c>
      <c r="E1259" s="253"/>
      <c r="F1259" s="258">
        <v>3077</v>
      </c>
      <c r="G1259" s="241" t="s">
        <v>6463</v>
      </c>
      <c r="H1259" s="269" t="s">
        <v>57</v>
      </c>
      <c r="I1259" s="242" t="s">
        <v>58</v>
      </c>
      <c r="J1259" s="268" t="s">
        <v>59</v>
      </c>
      <c r="K1259" s="67" t="s">
        <v>74</v>
      </c>
      <c r="L1259" s="400" t="s">
        <v>6479</v>
      </c>
      <c r="M1259" s="281"/>
      <c r="N1259" s="410" t="s">
        <v>124</v>
      </c>
      <c r="O1259" s="243" t="s">
        <v>4496</v>
      </c>
      <c r="P1259" s="77" t="s">
        <v>165</v>
      </c>
      <c r="Q1259" s="77" t="s">
        <v>6536</v>
      </c>
      <c r="R1259" s="301" t="s">
        <v>6535</v>
      </c>
      <c r="S1259" s="274">
        <v>45330</v>
      </c>
      <c r="T1259" s="56">
        <v>45362</v>
      </c>
      <c r="U1259" s="175" t="s">
        <v>66</v>
      </c>
      <c r="V1259" s="197" t="s">
        <v>218</v>
      </c>
      <c r="W1259" s="181"/>
      <c r="X1259" s="147" t="s">
        <v>101</v>
      </c>
      <c r="Y1259" s="258"/>
      <c r="Z1259" s="258"/>
      <c r="AA1259" s="289" t="s">
        <v>7826</v>
      </c>
      <c r="AB1259" s="67">
        <v>45330</v>
      </c>
      <c r="AC1259" s="67">
        <v>45362</v>
      </c>
      <c r="AD1259" s="283" t="s">
        <v>70</v>
      </c>
      <c r="AE1259" s="71"/>
      <c r="AF1259" s="249"/>
      <c r="AG1259" s="249"/>
      <c r="AH1259" s="249"/>
      <c r="AI1259" s="249"/>
      <c r="AJ1259" s="248"/>
      <c r="AK1259" s="257"/>
      <c r="AL1259" s="255"/>
      <c r="AM1259" s="249"/>
      <c r="AN1259" s="249"/>
      <c r="AO1259" s="249"/>
      <c r="AP1259" s="249"/>
      <c r="AQ1259" s="250"/>
      <c r="AR1259" s="247"/>
      <c r="AS1259" s="247"/>
      <c r="AT1259" s="247"/>
      <c r="AU1259" s="247"/>
      <c r="AV1259" s="247"/>
      <c r="AW1259" s="247"/>
      <c r="AX1259" s="247"/>
      <c r="AY1259" s="247"/>
      <c r="AZ1259" s="251"/>
      <c r="BA1259" s="246"/>
      <c r="BB1259" s="247"/>
      <c r="BC1259" s="245"/>
    </row>
    <row r="1260" spans="1:55" ht="174" hidden="1" customHeight="1">
      <c r="A1260" s="52" t="str">
        <f t="shared" ca="1" si="108"/>
        <v>Ok</v>
      </c>
      <c r="B1260" s="53" t="str">
        <f t="shared" si="109"/>
        <v>Ok</v>
      </c>
      <c r="C1260" s="53" t="str">
        <f t="shared" ca="1" si="110"/>
        <v>Ok</v>
      </c>
      <c r="D1260" s="54">
        <f t="shared" si="111"/>
        <v>45453</v>
      </c>
      <c r="E1260" s="253"/>
      <c r="F1260" s="258">
        <v>3078</v>
      </c>
      <c r="G1260" s="241" t="s">
        <v>6464</v>
      </c>
      <c r="H1260" s="269" t="s">
        <v>57</v>
      </c>
      <c r="I1260" s="242" t="s">
        <v>2437</v>
      </c>
      <c r="J1260" s="268" t="s">
        <v>308</v>
      </c>
      <c r="K1260" s="67" t="s">
        <v>74</v>
      </c>
      <c r="L1260" s="400" t="s">
        <v>6958</v>
      </c>
      <c r="M1260" s="281"/>
      <c r="N1260" s="410" t="s">
        <v>124</v>
      </c>
      <c r="O1260" s="243" t="s">
        <v>4496</v>
      </c>
      <c r="P1260" s="77" t="s">
        <v>165</v>
      </c>
      <c r="Q1260" s="77" t="s">
        <v>6473</v>
      </c>
      <c r="R1260" s="301" t="s">
        <v>6472</v>
      </c>
      <c r="S1260" s="274">
        <v>45330</v>
      </c>
      <c r="T1260" s="69">
        <v>45453</v>
      </c>
      <c r="U1260" s="58" t="s">
        <v>100</v>
      </c>
      <c r="V1260" s="197" t="s">
        <v>218</v>
      </c>
      <c r="W1260" s="181"/>
      <c r="X1260" s="147" t="s">
        <v>1056</v>
      </c>
      <c r="Y1260" s="258"/>
      <c r="Z1260" s="258"/>
      <c r="AA1260" s="289" t="s">
        <v>7069</v>
      </c>
      <c r="AB1260" s="67">
        <v>45330</v>
      </c>
      <c r="AC1260" s="67">
        <v>45453</v>
      </c>
      <c r="AD1260" s="234" t="s">
        <v>70</v>
      </c>
      <c r="AE1260" s="71"/>
      <c r="AF1260" s="249"/>
      <c r="AG1260" s="249"/>
      <c r="AH1260" s="249"/>
      <c r="AI1260" s="249"/>
      <c r="AJ1260" s="248"/>
      <c r="AK1260" s="257"/>
      <c r="AL1260" s="255"/>
      <c r="AM1260" s="249"/>
      <c r="AN1260" s="249"/>
      <c r="AO1260" s="249"/>
      <c r="AP1260" s="249"/>
      <c r="AQ1260" s="250"/>
      <c r="AR1260" s="247"/>
      <c r="AS1260" s="247"/>
      <c r="AT1260" s="247"/>
      <c r="AU1260" s="247"/>
      <c r="AV1260" s="247"/>
      <c r="AW1260" s="247"/>
      <c r="AX1260" s="247"/>
      <c r="AY1260" s="247"/>
      <c r="AZ1260" s="251"/>
      <c r="BA1260" s="246"/>
      <c r="BB1260" s="247"/>
      <c r="BC1260" s="245"/>
    </row>
    <row r="1261" spans="1:55" ht="100.8" hidden="1">
      <c r="A1261" s="52" t="str">
        <f t="shared" ca="1" si="108"/>
        <v>Ok</v>
      </c>
      <c r="B1261" s="53" t="str">
        <f t="shared" si="109"/>
        <v>Ok</v>
      </c>
      <c r="C1261" s="53" t="str">
        <f t="shared" ca="1" si="110"/>
        <v>Ok</v>
      </c>
      <c r="D1261" s="54">
        <f t="shared" si="111"/>
        <v>45343</v>
      </c>
      <c r="E1261" s="253"/>
      <c r="F1261" s="258">
        <v>3079</v>
      </c>
      <c r="G1261" s="241" t="s">
        <v>6465</v>
      </c>
      <c r="H1261" s="269" t="s">
        <v>57</v>
      </c>
      <c r="I1261" s="242" t="s">
        <v>83</v>
      </c>
      <c r="J1261" s="268" t="s">
        <v>84</v>
      </c>
      <c r="K1261" s="67" t="s">
        <v>105</v>
      </c>
      <c r="L1261" s="400" t="s">
        <v>6480</v>
      </c>
      <c r="M1261" s="281"/>
      <c r="N1261" s="410" t="s">
        <v>124</v>
      </c>
      <c r="O1261" s="243" t="s">
        <v>4496</v>
      </c>
      <c r="P1261" s="77" t="s">
        <v>165</v>
      </c>
      <c r="Q1261" s="77" t="s">
        <v>6473</v>
      </c>
      <c r="R1261" s="301" t="s">
        <v>6472</v>
      </c>
      <c r="S1261" s="274">
        <v>45330</v>
      </c>
      <c r="T1261" s="69">
        <v>45343</v>
      </c>
      <c r="U1261" s="78" t="s">
        <v>66</v>
      </c>
      <c r="V1261" s="197" t="s">
        <v>218</v>
      </c>
      <c r="W1261" s="181"/>
      <c r="X1261" s="147" t="s">
        <v>168</v>
      </c>
      <c r="Y1261" s="258"/>
      <c r="Z1261" s="258"/>
      <c r="AA1261" s="289" t="s">
        <v>6497</v>
      </c>
      <c r="AB1261" s="67">
        <v>45330</v>
      </c>
      <c r="AC1261" s="67">
        <v>45343</v>
      </c>
      <c r="AD1261" s="234" t="s">
        <v>70</v>
      </c>
      <c r="AE1261" s="71"/>
      <c r="AF1261" s="249"/>
      <c r="AG1261" s="249"/>
      <c r="AH1261" s="249"/>
      <c r="AI1261" s="249"/>
      <c r="AJ1261" s="248"/>
      <c r="AK1261" s="257"/>
      <c r="AL1261" s="255"/>
      <c r="AM1261" s="249"/>
      <c r="AN1261" s="249"/>
      <c r="AO1261" s="249"/>
      <c r="AP1261" s="249"/>
      <c r="AQ1261" s="250"/>
      <c r="AR1261" s="247"/>
      <c r="AS1261" s="247"/>
      <c r="AT1261" s="247"/>
      <c r="AU1261" s="247"/>
      <c r="AV1261" s="247"/>
      <c r="AW1261" s="247"/>
      <c r="AX1261" s="247"/>
      <c r="AY1261" s="247"/>
      <c r="AZ1261" s="251"/>
      <c r="BA1261" s="246"/>
      <c r="BB1261" s="247"/>
      <c r="BC1261" s="245"/>
    </row>
    <row r="1262" spans="1:55" ht="244.8" hidden="1">
      <c r="A1262" s="52" t="str">
        <f t="shared" ca="1" si="108"/>
        <v>Ok</v>
      </c>
      <c r="B1262" s="53" t="str">
        <f t="shared" si="109"/>
        <v>Ok</v>
      </c>
      <c r="C1262" s="53" t="str">
        <f t="shared" ca="1" si="110"/>
        <v>Ok</v>
      </c>
      <c r="D1262" s="54">
        <f t="shared" si="111"/>
        <v>45376</v>
      </c>
      <c r="E1262" s="253"/>
      <c r="F1262" s="258">
        <v>3080</v>
      </c>
      <c r="G1262" s="241" t="s">
        <v>6466</v>
      </c>
      <c r="H1262" s="269" t="s">
        <v>57</v>
      </c>
      <c r="I1262" s="242" t="s">
        <v>5078</v>
      </c>
      <c r="J1262" s="268" t="s">
        <v>73</v>
      </c>
      <c r="K1262" s="67" t="s">
        <v>74</v>
      </c>
      <c r="L1262" s="400" t="s">
        <v>6483</v>
      </c>
      <c r="M1262" s="281"/>
      <c r="N1262" s="410" t="s">
        <v>124</v>
      </c>
      <c r="O1262" s="243" t="s">
        <v>4496</v>
      </c>
      <c r="P1262" s="77" t="s">
        <v>165</v>
      </c>
      <c r="Q1262" s="77" t="s">
        <v>6473</v>
      </c>
      <c r="R1262" s="301" t="s">
        <v>6472</v>
      </c>
      <c r="S1262" s="274">
        <v>45330</v>
      </c>
      <c r="T1262" s="69">
        <v>45376</v>
      </c>
      <c r="U1262" s="58" t="s">
        <v>66</v>
      </c>
      <c r="V1262" s="197" t="s">
        <v>218</v>
      </c>
      <c r="W1262" s="181"/>
      <c r="X1262" s="147" t="s">
        <v>143</v>
      </c>
      <c r="Y1262" s="258" t="s">
        <v>80</v>
      </c>
      <c r="Z1262" s="258"/>
      <c r="AA1262" s="289" t="s">
        <v>6693</v>
      </c>
      <c r="AB1262" s="67">
        <v>45330</v>
      </c>
      <c r="AC1262" s="67">
        <v>45376</v>
      </c>
      <c r="AD1262" s="234" t="s">
        <v>70</v>
      </c>
      <c r="AE1262" s="71"/>
      <c r="AF1262" s="249"/>
      <c r="AG1262" s="249"/>
      <c r="AH1262" s="249"/>
      <c r="AI1262" s="249"/>
      <c r="AJ1262" s="248"/>
      <c r="AK1262" s="257"/>
      <c r="AL1262" s="255"/>
      <c r="AM1262" s="249"/>
      <c r="AN1262" s="249"/>
      <c r="AO1262" s="249"/>
      <c r="AP1262" s="249"/>
      <c r="AQ1262" s="250"/>
      <c r="AR1262" s="247"/>
      <c r="AS1262" s="247"/>
      <c r="AT1262" s="247"/>
      <c r="AU1262" s="247"/>
      <c r="AV1262" s="247"/>
      <c r="AW1262" s="247"/>
      <c r="AX1262" s="247"/>
      <c r="AY1262" s="247"/>
      <c r="AZ1262" s="251"/>
      <c r="BA1262" s="246"/>
      <c r="BB1262" s="247"/>
      <c r="BC1262" s="245"/>
    </row>
    <row r="1263" spans="1:55" ht="230.4" hidden="1">
      <c r="A1263" s="52" t="str">
        <f t="shared" ca="1" si="108"/>
        <v>Ok</v>
      </c>
      <c r="B1263" s="53" t="str">
        <f t="shared" si="109"/>
        <v>Ok</v>
      </c>
      <c r="C1263" s="53" t="str">
        <f t="shared" ca="1" si="110"/>
        <v>Ok</v>
      </c>
      <c r="D1263" s="54">
        <f t="shared" si="111"/>
        <v>45394</v>
      </c>
      <c r="E1263" s="253"/>
      <c r="F1263" s="258">
        <v>3084</v>
      </c>
      <c r="G1263" s="241" t="s">
        <v>6467</v>
      </c>
      <c r="H1263" s="269" t="s">
        <v>57</v>
      </c>
      <c r="I1263" s="242" t="s">
        <v>83</v>
      </c>
      <c r="J1263" s="268" t="s">
        <v>84</v>
      </c>
      <c r="K1263" s="67" t="s">
        <v>162</v>
      </c>
      <c r="L1263" s="400" t="s">
        <v>6642</v>
      </c>
      <c r="M1263" s="281"/>
      <c r="N1263" s="410" t="s">
        <v>124</v>
      </c>
      <c r="O1263" s="243" t="s">
        <v>6470</v>
      </c>
      <c r="P1263" s="77" t="s">
        <v>165</v>
      </c>
      <c r="Q1263" s="77" t="s">
        <v>1727</v>
      </c>
      <c r="R1263" s="301" t="s">
        <v>6471</v>
      </c>
      <c r="S1263" s="274">
        <v>45335</v>
      </c>
      <c r="T1263" s="56">
        <v>45394</v>
      </c>
      <c r="U1263" s="175" t="s">
        <v>66</v>
      </c>
      <c r="V1263" s="197" t="s">
        <v>218</v>
      </c>
      <c r="W1263" s="181"/>
      <c r="X1263" s="147" t="s">
        <v>68</v>
      </c>
      <c r="Y1263" s="258" t="s">
        <v>80</v>
      </c>
      <c r="Z1263" s="258"/>
      <c r="AA1263" s="289" t="s">
        <v>6757</v>
      </c>
      <c r="AB1263" s="67">
        <v>45335</v>
      </c>
      <c r="AC1263" s="67">
        <v>45394</v>
      </c>
      <c r="AD1263" s="294" t="s">
        <v>70</v>
      </c>
      <c r="AE1263" s="71"/>
      <c r="AF1263" s="249"/>
      <c r="AG1263" s="249"/>
      <c r="AH1263" s="249"/>
      <c r="AI1263" s="249"/>
      <c r="AJ1263" s="248"/>
      <c r="AK1263" s="257"/>
      <c r="AL1263" s="255"/>
      <c r="AM1263" s="249"/>
      <c r="AN1263" s="249"/>
      <c r="AO1263" s="249"/>
      <c r="AP1263" s="249"/>
      <c r="AQ1263" s="250"/>
      <c r="AR1263" s="247"/>
      <c r="AS1263" s="247"/>
      <c r="AT1263" s="247"/>
      <c r="AU1263" s="247"/>
      <c r="AV1263" s="247"/>
      <c r="AW1263" s="247"/>
      <c r="AX1263" s="247"/>
      <c r="AY1263" s="247"/>
      <c r="AZ1263" s="251"/>
      <c r="BA1263" s="246"/>
      <c r="BB1263" s="247"/>
      <c r="BC1263" s="245"/>
    </row>
    <row r="1264" spans="1:55" ht="70.8" customHeight="1">
      <c r="A1264" s="52" t="str">
        <f t="shared" ca="1" si="108"/>
        <v>Ok</v>
      </c>
      <c r="B1264" s="53" t="str">
        <f t="shared" si="109"/>
        <v>Ok</v>
      </c>
      <c r="C1264" s="53" t="str">
        <f t="shared" ca="1" si="110"/>
        <v>Ok</v>
      </c>
      <c r="D1264" s="54">
        <f t="shared" si="111"/>
        <v>45726</v>
      </c>
      <c r="E1264" s="253"/>
      <c r="F1264" s="258">
        <v>3085</v>
      </c>
      <c r="G1264" s="241" t="s">
        <v>6504</v>
      </c>
      <c r="H1264" s="269" t="s">
        <v>57</v>
      </c>
      <c r="I1264" s="242" t="s">
        <v>324</v>
      </c>
      <c r="J1264" s="268" t="s">
        <v>325</v>
      </c>
      <c r="K1264" s="67" t="s">
        <v>210</v>
      </c>
      <c r="L1264" s="400" t="s">
        <v>7065</v>
      </c>
      <c r="M1264" s="281"/>
      <c r="N1264" s="410" t="s">
        <v>63</v>
      </c>
      <c r="O1264" s="243" t="s">
        <v>6505</v>
      </c>
      <c r="P1264" s="77" t="s">
        <v>165</v>
      </c>
      <c r="Q1264" s="77" t="s">
        <v>6528</v>
      </c>
      <c r="R1264" s="301" t="s">
        <v>6527</v>
      </c>
      <c r="S1264" s="274">
        <v>45338</v>
      </c>
      <c r="T1264" s="56">
        <v>45726</v>
      </c>
      <c r="U1264" s="175" t="s">
        <v>6420</v>
      </c>
      <c r="V1264" s="197" t="s">
        <v>218</v>
      </c>
      <c r="W1264" s="181"/>
      <c r="X1264" s="147"/>
      <c r="Y1264" s="258"/>
      <c r="Z1264" s="258"/>
      <c r="AA1264" s="306" t="s">
        <v>8867</v>
      </c>
      <c r="AB1264" s="67">
        <v>45338</v>
      </c>
      <c r="AC1264" s="67">
        <v>45726</v>
      </c>
      <c r="AD1264" s="234"/>
      <c r="AE1264" s="71" t="s">
        <v>103</v>
      </c>
      <c r="AF1264" s="269" t="s">
        <v>5561</v>
      </c>
      <c r="AG1264" s="249"/>
      <c r="AH1264" s="249"/>
      <c r="AI1264" s="249"/>
      <c r="AJ1264" s="248"/>
      <c r="AK1264" s="257"/>
      <c r="AL1264" s="255"/>
      <c r="AM1264" s="249"/>
      <c r="AN1264" s="249"/>
      <c r="AO1264" s="249"/>
      <c r="AP1264" s="249"/>
      <c r="AQ1264" s="250"/>
      <c r="AR1264" s="247"/>
      <c r="AS1264" s="247"/>
      <c r="AT1264" s="247"/>
      <c r="AU1264" s="247"/>
      <c r="AV1264" s="247"/>
      <c r="AW1264" s="247"/>
      <c r="AX1264" s="247"/>
      <c r="AY1264" s="247"/>
      <c r="AZ1264" s="251"/>
      <c r="BA1264" s="246"/>
      <c r="BB1264" s="247"/>
      <c r="BC1264" s="245"/>
    </row>
    <row r="1265" spans="1:55" ht="72" hidden="1">
      <c r="A1265" s="52" t="str">
        <f t="shared" ca="1" si="108"/>
        <v>Ok</v>
      </c>
      <c r="B1265" s="53" t="str">
        <f t="shared" si="109"/>
        <v>Ok</v>
      </c>
      <c r="C1265" s="53" t="str">
        <f t="shared" ca="1" si="110"/>
        <v>Ok</v>
      </c>
      <c r="D1265" s="54">
        <f t="shared" si="111"/>
        <v>45355</v>
      </c>
      <c r="E1265" s="253"/>
      <c r="F1265" s="258">
        <v>3087</v>
      </c>
      <c r="G1265" s="241" t="s">
        <v>6508</v>
      </c>
      <c r="H1265" s="269" t="s">
        <v>57</v>
      </c>
      <c r="I1265" s="242" t="s">
        <v>334</v>
      </c>
      <c r="J1265" s="268" t="s">
        <v>260</v>
      </c>
      <c r="K1265" s="67" t="s">
        <v>210</v>
      </c>
      <c r="L1265" s="400" t="s">
        <v>6520</v>
      </c>
      <c r="M1265" s="281"/>
      <c r="N1265" s="410" t="s">
        <v>124</v>
      </c>
      <c r="O1265" s="243" t="s">
        <v>6509</v>
      </c>
      <c r="P1265" s="77" t="s">
        <v>88</v>
      </c>
      <c r="Q1265" s="77" t="s">
        <v>6510</v>
      </c>
      <c r="R1265" s="301" t="s">
        <v>6511</v>
      </c>
      <c r="S1265" s="274">
        <v>45340</v>
      </c>
      <c r="T1265" s="56">
        <v>45355</v>
      </c>
      <c r="U1265" s="78" t="s">
        <v>66</v>
      </c>
      <c r="V1265" s="197" t="s">
        <v>218</v>
      </c>
      <c r="W1265" s="181"/>
      <c r="X1265" s="147" t="s">
        <v>143</v>
      </c>
      <c r="Y1265" s="258"/>
      <c r="Z1265" s="258"/>
      <c r="AA1265" s="289" t="s">
        <v>6573</v>
      </c>
      <c r="AB1265" s="67">
        <v>45340</v>
      </c>
      <c r="AC1265" s="67">
        <v>45355</v>
      </c>
      <c r="AD1265" s="294" t="s">
        <v>70</v>
      </c>
      <c r="AE1265" s="71"/>
      <c r="AF1265" s="249"/>
      <c r="AG1265" s="249"/>
      <c r="AH1265" s="249"/>
      <c r="AI1265" s="249"/>
      <c r="AJ1265" s="248"/>
      <c r="AK1265" s="257"/>
      <c r="AL1265" s="255"/>
      <c r="AM1265" s="249"/>
      <c r="AN1265" s="249"/>
      <c r="AO1265" s="249"/>
      <c r="AP1265" s="249"/>
      <c r="AQ1265" s="250"/>
      <c r="AR1265" s="247"/>
      <c r="AS1265" s="247"/>
      <c r="AT1265" s="247"/>
      <c r="AU1265" s="247"/>
      <c r="AV1265" s="247"/>
      <c r="AW1265" s="247"/>
      <c r="AX1265" s="247"/>
      <c r="AY1265" s="247"/>
      <c r="AZ1265" s="251"/>
      <c r="BA1265" s="246"/>
      <c r="BB1265" s="247"/>
      <c r="BC1265" s="245"/>
    </row>
    <row r="1266" spans="1:55" ht="216" hidden="1">
      <c r="A1266" s="52" t="str">
        <f t="shared" ca="1" si="108"/>
        <v>Ok</v>
      </c>
      <c r="B1266" s="53" t="str">
        <f t="shared" si="109"/>
        <v>Ok</v>
      </c>
      <c r="C1266" s="53" t="str">
        <f t="shared" ca="1" si="110"/>
        <v>Ok</v>
      </c>
      <c r="D1266" s="54">
        <f t="shared" si="111"/>
        <v>45376</v>
      </c>
      <c r="E1266" s="253"/>
      <c r="F1266" s="258">
        <v>3089</v>
      </c>
      <c r="G1266" s="241" t="s">
        <v>6512</v>
      </c>
      <c r="H1266" s="269" t="s">
        <v>57</v>
      </c>
      <c r="I1266" s="242" t="s">
        <v>334</v>
      </c>
      <c r="J1266" s="268" t="s">
        <v>260</v>
      </c>
      <c r="K1266" s="67" t="s">
        <v>74</v>
      </c>
      <c r="L1266" s="400" t="s">
        <v>6513</v>
      </c>
      <c r="M1266" s="281"/>
      <c r="N1266" s="410" t="s">
        <v>63</v>
      </c>
      <c r="O1266" s="243" t="s">
        <v>6505</v>
      </c>
      <c r="P1266" s="77" t="s">
        <v>165</v>
      </c>
      <c r="Q1266" s="77" t="s">
        <v>6506</v>
      </c>
      <c r="R1266" s="301" t="s">
        <v>6507</v>
      </c>
      <c r="S1266" s="274">
        <v>45342</v>
      </c>
      <c r="T1266" s="69">
        <v>45376</v>
      </c>
      <c r="U1266" s="58" t="s">
        <v>66</v>
      </c>
      <c r="V1266" s="197" t="s">
        <v>218</v>
      </c>
      <c r="W1266" s="181"/>
      <c r="X1266" s="147" t="s">
        <v>79</v>
      </c>
      <c r="Y1266" s="258"/>
      <c r="Z1266" s="258"/>
      <c r="AA1266" s="289" t="s">
        <v>6655</v>
      </c>
      <c r="AB1266" s="67">
        <v>45342</v>
      </c>
      <c r="AC1266" s="67">
        <v>45376</v>
      </c>
      <c r="AD1266" s="234" t="s">
        <v>70</v>
      </c>
      <c r="AE1266" s="71"/>
      <c r="AF1266" s="249"/>
      <c r="AG1266" s="249"/>
      <c r="AH1266" s="249"/>
      <c r="AI1266" s="249"/>
      <c r="AJ1266" s="248"/>
      <c r="AK1266" s="257"/>
      <c r="AL1266" s="255"/>
      <c r="AM1266" s="249"/>
      <c r="AN1266" s="249"/>
      <c r="AO1266" s="249"/>
      <c r="AP1266" s="249"/>
      <c r="AQ1266" s="250"/>
      <c r="AR1266" s="247"/>
      <c r="AS1266" s="247"/>
      <c r="AT1266" s="247"/>
      <c r="AU1266" s="247"/>
      <c r="AV1266" s="247"/>
      <c r="AW1266" s="247"/>
      <c r="AX1266" s="247"/>
      <c r="AY1266" s="247"/>
      <c r="AZ1266" s="251"/>
      <c r="BA1266" s="246"/>
      <c r="BB1266" s="247"/>
      <c r="BC1266" s="245"/>
    </row>
    <row r="1267" spans="1:55" ht="244.8" hidden="1">
      <c r="A1267" s="52" t="str">
        <f t="shared" ca="1" si="108"/>
        <v>Ok</v>
      </c>
      <c r="B1267" s="53" t="str">
        <f t="shared" si="109"/>
        <v>Ok</v>
      </c>
      <c r="C1267" s="53" t="str">
        <f t="shared" ca="1" si="110"/>
        <v>Ok</v>
      </c>
      <c r="D1267" s="54">
        <f t="shared" si="111"/>
        <v>45355</v>
      </c>
      <c r="E1267" s="253"/>
      <c r="F1267" s="258">
        <v>3090</v>
      </c>
      <c r="G1267" s="241" t="s">
        <v>6514</v>
      </c>
      <c r="H1267" s="269" t="s">
        <v>57</v>
      </c>
      <c r="I1267" s="242" t="s">
        <v>5078</v>
      </c>
      <c r="J1267" s="268" t="s">
        <v>73</v>
      </c>
      <c r="K1267" s="67" t="s">
        <v>210</v>
      </c>
      <c r="L1267" s="400" t="s">
        <v>6521</v>
      </c>
      <c r="M1267" s="281"/>
      <c r="N1267" s="410" t="s">
        <v>124</v>
      </c>
      <c r="O1267" s="243" t="s">
        <v>6515</v>
      </c>
      <c r="P1267" s="77" t="s">
        <v>165</v>
      </c>
      <c r="Q1267" s="77" t="s">
        <v>6538</v>
      </c>
      <c r="R1267" s="301" t="s">
        <v>6537</v>
      </c>
      <c r="S1267" s="274">
        <v>45342</v>
      </c>
      <c r="T1267" s="56">
        <v>45355</v>
      </c>
      <c r="U1267" s="78" t="s">
        <v>66</v>
      </c>
      <c r="V1267" s="197" t="s">
        <v>218</v>
      </c>
      <c r="W1267" s="181"/>
      <c r="X1267" s="147" t="s">
        <v>143</v>
      </c>
      <c r="Y1267" s="258" t="s">
        <v>80</v>
      </c>
      <c r="Z1267" s="258"/>
      <c r="AA1267" s="289" t="s">
        <v>6574</v>
      </c>
      <c r="AB1267" s="67">
        <v>45342</v>
      </c>
      <c r="AC1267" s="67">
        <v>45355</v>
      </c>
      <c r="AD1267" s="294" t="s">
        <v>70</v>
      </c>
      <c r="AE1267" s="71"/>
      <c r="AF1267" s="249"/>
      <c r="AG1267" s="249"/>
      <c r="AH1267" s="249"/>
      <c r="AI1267" s="249"/>
      <c r="AJ1267" s="248"/>
      <c r="AK1267" s="257"/>
      <c r="AL1267" s="255"/>
      <c r="AM1267" s="249"/>
      <c r="AN1267" s="249"/>
      <c r="AO1267" s="249"/>
      <c r="AP1267" s="249"/>
      <c r="AQ1267" s="250"/>
      <c r="AR1267" s="247"/>
      <c r="AS1267" s="247"/>
      <c r="AT1267" s="247"/>
      <c r="AU1267" s="247"/>
      <c r="AV1267" s="247"/>
      <c r="AW1267" s="247"/>
      <c r="AX1267" s="247"/>
      <c r="AY1267" s="247"/>
      <c r="AZ1267" s="251"/>
      <c r="BA1267" s="246"/>
      <c r="BB1267" s="247"/>
      <c r="BC1267" s="245"/>
    </row>
    <row r="1268" spans="1:55" ht="144" hidden="1">
      <c r="A1268" s="52" t="str">
        <f t="shared" ca="1" si="108"/>
        <v>Ok</v>
      </c>
      <c r="B1268" s="53" t="str">
        <f t="shared" si="109"/>
        <v>Ok</v>
      </c>
      <c r="C1268" s="53" t="str">
        <f t="shared" ca="1" si="110"/>
        <v>Ok</v>
      </c>
      <c r="D1268" s="54">
        <f t="shared" si="111"/>
        <v>45362</v>
      </c>
      <c r="E1268" s="253"/>
      <c r="F1268" s="258">
        <v>3091</v>
      </c>
      <c r="G1268" s="241" t="s">
        <v>6516</v>
      </c>
      <c r="H1268" s="269" t="s">
        <v>57</v>
      </c>
      <c r="I1268" s="242" t="s">
        <v>58</v>
      </c>
      <c r="J1268" s="268" t="s">
        <v>59</v>
      </c>
      <c r="K1268" s="67" t="s">
        <v>210</v>
      </c>
      <c r="L1268" s="400" t="s">
        <v>6522</v>
      </c>
      <c r="M1268" s="281"/>
      <c r="N1268" s="410" t="s">
        <v>63</v>
      </c>
      <c r="O1268" s="243" t="s">
        <v>6314</v>
      </c>
      <c r="P1268" s="77" t="s">
        <v>88</v>
      </c>
      <c r="Q1268" s="77" t="s">
        <v>6530</v>
      </c>
      <c r="R1268" s="301" t="s">
        <v>6529</v>
      </c>
      <c r="S1268" s="274">
        <v>45343</v>
      </c>
      <c r="T1268" s="56">
        <v>45362</v>
      </c>
      <c r="U1268" s="175" t="s">
        <v>66</v>
      </c>
      <c r="V1268" s="197" t="s">
        <v>218</v>
      </c>
      <c r="W1268" s="181"/>
      <c r="X1268" s="147" t="s">
        <v>168</v>
      </c>
      <c r="Y1268" s="258"/>
      <c r="Z1268" s="258"/>
      <c r="AA1268" s="289" t="s">
        <v>6585</v>
      </c>
      <c r="AB1268" s="67">
        <v>45343</v>
      </c>
      <c r="AC1268" s="67">
        <v>45362</v>
      </c>
      <c r="AD1268" s="294" t="s">
        <v>70</v>
      </c>
      <c r="AE1268" s="71"/>
      <c r="AF1268" s="249"/>
      <c r="AG1268" s="249"/>
      <c r="AH1268" s="249"/>
      <c r="AI1268" s="249"/>
      <c r="AJ1268" s="248"/>
      <c r="AK1268" s="257"/>
      <c r="AL1268" s="255"/>
      <c r="AM1268" s="249"/>
      <c r="AN1268" s="249"/>
      <c r="AO1268" s="249"/>
      <c r="AP1268" s="249"/>
      <c r="AQ1268" s="250"/>
      <c r="AR1268" s="247"/>
      <c r="AS1268" s="247"/>
      <c r="AT1268" s="247"/>
      <c r="AU1268" s="247"/>
      <c r="AV1268" s="247"/>
      <c r="AW1268" s="247"/>
      <c r="AX1268" s="247"/>
      <c r="AY1268" s="247"/>
      <c r="AZ1268" s="251"/>
      <c r="BA1268" s="246"/>
      <c r="BB1268" s="247"/>
      <c r="BC1268" s="245"/>
    </row>
    <row r="1269" spans="1:55" ht="57.6" hidden="1">
      <c r="A1269" s="52" t="str">
        <f t="shared" ca="1" si="108"/>
        <v>Ok</v>
      </c>
      <c r="B1269" s="53" t="str">
        <f t="shared" si="109"/>
        <v>Ok</v>
      </c>
      <c r="C1269" s="53" t="str">
        <f t="shared" ca="1" si="110"/>
        <v>Ok</v>
      </c>
      <c r="D1269" s="54">
        <f t="shared" si="111"/>
        <v>45355</v>
      </c>
      <c r="E1269" s="253"/>
      <c r="F1269" s="258">
        <v>3092</v>
      </c>
      <c r="G1269" s="241" t="s">
        <v>6517</v>
      </c>
      <c r="H1269" s="269" t="s">
        <v>57</v>
      </c>
      <c r="I1269" s="242" t="s">
        <v>289</v>
      </c>
      <c r="J1269" s="201" t="s">
        <v>290</v>
      </c>
      <c r="K1269" s="67" t="s">
        <v>210</v>
      </c>
      <c r="L1269" s="400" t="s">
        <v>6523</v>
      </c>
      <c r="M1269" s="281"/>
      <c r="N1269" s="410" t="s">
        <v>124</v>
      </c>
      <c r="O1269" s="243" t="s">
        <v>6051</v>
      </c>
      <c r="P1269" s="77" t="s">
        <v>65</v>
      </c>
      <c r="Q1269" s="77" t="s">
        <v>6525</v>
      </c>
      <c r="R1269" s="301" t="s">
        <v>6524</v>
      </c>
      <c r="S1269" s="274">
        <v>45343</v>
      </c>
      <c r="T1269" s="56">
        <v>45355</v>
      </c>
      <c r="U1269" s="78" t="s">
        <v>66</v>
      </c>
      <c r="V1269" s="197" t="s">
        <v>218</v>
      </c>
      <c r="W1269" s="181"/>
      <c r="X1269" s="147" t="s">
        <v>168</v>
      </c>
      <c r="Y1269" s="258"/>
      <c r="Z1269" s="258"/>
      <c r="AA1269" s="289" t="s">
        <v>6575</v>
      </c>
      <c r="AB1269" s="67">
        <v>45343</v>
      </c>
      <c r="AC1269" s="67">
        <v>45355</v>
      </c>
      <c r="AD1269" s="294" t="s">
        <v>70</v>
      </c>
      <c r="AE1269" s="71"/>
      <c r="AF1269" s="249"/>
      <c r="AG1269" s="249"/>
      <c r="AH1269" s="249"/>
      <c r="AI1269" s="249"/>
      <c r="AJ1269" s="248"/>
      <c r="AK1269" s="257"/>
      <c r="AL1269" s="255"/>
      <c r="AM1269" s="249"/>
      <c r="AN1269" s="249"/>
      <c r="AO1269" s="249"/>
      <c r="AP1269" s="249"/>
      <c r="AQ1269" s="250"/>
      <c r="AR1269" s="247"/>
      <c r="AS1269" s="247"/>
      <c r="AT1269" s="247"/>
      <c r="AU1269" s="247"/>
      <c r="AV1269" s="247"/>
      <c r="AW1269" s="247"/>
      <c r="AX1269" s="247"/>
      <c r="AY1269" s="247"/>
      <c r="AZ1269" s="251"/>
      <c r="BA1269" s="246"/>
      <c r="BB1269" s="247"/>
      <c r="BC1269" s="245"/>
    </row>
    <row r="1270" spans="1:55" ht="259.2" hidden="1">
      <c r="A1270" s="52" t="str">
        <f t="shared" ca="1" si="108"/>
        <v>Ok</v>
      </c>
      <c r="B1270" s="53" t="str">
        <f t="shared" si="109"/>
        <v>Ok</v>
      </c>
      <c r="C1270" s="53" t="str">
        <f t="shared" ca="1" si="110"/>
        <v>Ok</v>
      </c>
      <c r="D1270" s="54">
        <f t="shared" si="111"/>
        <v>45467</v>
      </c>
      <c r="E1270" s="253"/>
      <c r="F1270" s="258">
        <v>3093</v>
      </c>
      <c r="G1270" s="241" t="s">
        <v>6518</v>
      </c>
      <c r="H1270" s="269" t="s">
        <v>57</v>
      </c>
      <c r="I1270" s="242" t="s">
        <v>83</v>
      </c>
      <c r="J1270" s="268" t="s">
        <v>84</v>
      </c>
      <c r="K1270" s="67" t="s">
        <v>74</v>
      </c>
      <c r="L1270" s="400" t="s">
        <v>6925</v>
      </c>
      <c r="M1270" s="281"/>
      <c r="N1270" s="410" t="s">
        <v>124</v>
      </c>
      <c r="O1270" s="243" t="s">
        <v>6519</v>
      </c>
      <c r="P1270" s="435" t="s">
        <v>939</v>
      </c>
      <c r="Q1270" s="77" t="s">
        <v>5222</v>
      </c>
      <c r="R1270" s="301" t="s">
        <v>6526</v>
      </c>
      <c r="S1270" s="274">
        <v>45343</v>
      </c>
      <c r="T1270" s="285">
        <v>45467</v>
      </c>
      <c r="U1270" s="175" t="s">
        <v>66</v>
      </c>
      <c r="V1270" s="197" t="s">
        <v>218</v>
      </c>
      <c r="W1270" s="181"/>
      <c r="X1270" s="147" t="s">
        <v>143</v>
      </c>
      <c r="Y1270" s="258" t="s">
        <v>80</v>
      </c>
      <c r="Z1270" s="258"/>
      <c r="AA1270" s="289" t="s">
        <v>7180</v>
      </c>
      <c r="AB1270" s="67">
        <v>45343</v>
      </c>
      <c r="AC1270" s="67">
        <v>45467</v>
      </c>
      <c r="AD1270" s="234" t="s">
        <v>70</v>
      </c>
      <c r="AE1270" s="71"/>
      <c r="AF1270" s="249"/>
      <c r="AG1270" s="249"/>
      <c r="AH1270" s="249"/>
      <c r="AI1270" s="249"/>
      <c r="AJ1270" s="248"/>
      <c r="AK1270" s="257"/>
      <c r="AL1270" s="255"/>
      <c r="AM1270" s="249"/>
      <c r="AN1270" s="249"/>
      <c r="AO1270" s="249"/>
      <c r="AP1270" s="249"/>
      <c r="AQ1270" s="250"/>
      <c r="AR1270" s="247"/>
      <c r="AS1270" s="247"/>
      <c r="AT1270" s="247"/>
      <c r="AU1270" s="247"/>
      <c r="AV1270" s="247"/>
      <c r="AW1270" s="247"/>
      <c r="AX1270" s="247"/>
      <c r="AY1270" s="247"/>
      <c r="AZ1270" s="251"/>
      <c r="BA1270" s="246"/>
      <c r="BB1270" s="247"/>
      <c r="BC1270" s="245"/>
    </row>
    <row r="1271" spans="1:55" ht="57.6" hidden="1">
      <c r="A1271" s="52" t="str">
        <f t="shared" ref="A1271:A1277" ca="1" si="112">IF(OR(S1271&lt;$B$1,S1271&gt;=TODAY()),"Fuori Range","Ok")</f>
        <v>Ok</v>
      </c>
      <c r="B1271" s="53" t="str">
        <f t="shared" ref="B1271:B1277" si="113">IF(AND(AB1271&lt;S1271,AB1271&lt;&gt;""),"Fuori Range",IF(AND(AB1271&gt;AC1271,AC1271&lt;&gt;""),"Sup ITM",IF(AND(AC1271&lt;&gt;"",AB1271=""),"Assente","Ok")))</f>
        <v>Ok</v>
      </c>
      <c r="C1271" s="53" t="str">
        <f t="shared" ref="C1271:C1277" ca="1" si="114">IF(AND(AC1271&lt;AB1271,AC1271&lt;&gt;""),"Inf Avvio",IF(AC1271&gt;TODAY(),"Errore","Ok"))</f>
        <v>Ok</v>
      </c>
      <c r="D1271" s="54">
        <f t="shared" ref="D1271:D1277" si="115">MAX(AC1271,AH1271,AL1271)</f>
        <v>45355</v>
      </c>
      <c r="E1271" s="253"/>
      <c r="F1271" s="258">
        <v>2596</v>
      </c>
      <c r="G1271" s="241" t="s">
        <v>6548</v>
      </c>
      <c r="H1271" s="269" t="s">
        <v>57</v>
      </c>
      <c r="I1271" s="242" t="s">
        <v>58</v>
      </c>
      <c r="J1271" s="268" t="s">
        <v>59</v>
      </c>
      <c r="K1271" s="67" t="s">
        <v>210</v>
      </c>
      <c r="L1271" s="400" t="s">
        <v>6553</v>
      </c>
      <c r="M1271" s="281"/>
      <c r="N1271" s="410" t="s">
        <v>124</v>
      </c>
      <c r="O1271" s="243" t="s">
        <v>97</v>
      </c>
      <c r="P1271" s="435" t="s">
        <v>97</v>
      </c>
      <c r="Q1271" s="77" t="s">
        <v>6552</v>
      </c>
      <c r="R1271" s="301" t="s">
        <v>6551</v>
      </c>
      <c r="S1271" s="274">
        <v>44900</v>
      </c>
      <c r="T1271" s="56">
        <v>45355</v>
      </c>
      <c r="U1271" s="78" t="s">
        <v>66</v>
      </c>
      <c r="V1271" s="197" t="s">
        <v>218</v>
      </c>
      <c r="W1271" s="181"/>
      <c r="X1271" s="147" t="s">
        <v>168</v>
      </c>
      <c r="Y1271" s="258"/>
      <c r="Z1271" s="258"/>
      <c r="AA1271" s="289" t="s">
        <v>6576</v>
      </c>
      <c r="AB1271" s="67">
        <v>44900</v>
      </c>
      <c r="AC1271" s="67">
        <v>45355</v>
      </c>
      <c r="AD1271" s="294" t="s">
        <v>70</v>
      </c>
      <c r="AE1271" s="71"/>
      <c r="AF1271" s="249"/>
      <c r="AG1271" s="249"/>
      <c r="AH1271" s="249"/>
      <c r="AI1271" s="249"/>
      <c r="AJ1271" s="248"/>
      <c r="AK1271" s="257"/>
      <c r="AL1271" s="255"/>
      <c r="AM1271" s="249"/>
      <c r="AN1271" s="249"/>
      <c r="AO1271" s="249"/>
      <c r="AP1271" s="249"/>
      <c r="AQ1271" s="250"/>
      <c r="AR1271" s="247"/>
      <c r="AS1271" s="247"/>
      <c r="AT1271" s="247"/>
      <c r="AU1271" s="247"/>
      <c r="AV1271" s="247"/>
      <c r="AW1271" s="247"/>
      <c r="AX1271" s="247"/>
      <c r="AY1271" s="247"/>
      <c r="AZ1271" s="251"/>
      <c r="BA1271" s="246"/>
      <c r="BB1271" s="247"/>
      <c r="BC1271" s="245"/>
    </row>
    <row r="1272" spans="1:55" ht="115.2" hidden="1">
      <c r="A1272" s="52" t="str">
        <f t="shared" ca="1" si="112"/>
        <v>Ok</v>
      </c>
      <c r="B1272" s="53" t="str">
        <f t="shared" si="113"/>
        <v>Ok</v>
      </c>
      <c r="C1272" s="53" t="str">
        <f t="shared" ca="1" si="114"/>
        <v>Ok</v>
      </c>
      <c r="D1272" s="54">
        <f t="shared" si="115"/>
        <v>45355</v>
      </c>
      <c r="E1272" s="253"/>
      <c r="F1272" s="258">
        <v>3096</v>
      </c>
      <c r="G1272" s="241" t="s">
        <v>6542</v>
      </c>
      <c r="H1272" s="269" t="s">
        <v>57</v>
      </c>
      <c r="I1272" s="242" t="s">
        <v>182</v>
      </c>
      <c r="J1272" s="268" t="s">
        <v>183</v>
      </c>
      <c r="K1272" s="67" t="s">
        <v>210</v>
      </c>
      <c r="L1272" s="400" t="s">
        <v>6554</v>
      </c>
      <c r="M1272" s="281"/>
      <c r="N1272" s="410" t="s">
        <v>124</v>
      </c>
      <c r="O1272" s="243" t="s">
        <v>6550</v>
      </c>
      <c r="P1272" s="435" t="s">
        <v>88</v>
      </c>
      <c r="Q1272" s="77" t="s">
        <v>5248</v>
      </c>
      <c r="R1272" s="301" t="s">
        <v>4912</v>
      </c>
      <c r="S1272" s="274">
        <v>45344</v>
      </c>
      <c r="T1272" s="56">
        <v>45355</v>
      </c>
      <c r="U1272" s="78" t="s">
        <v>66</v>
      </c>
      <c r="V1272" s="197" t="s">
        <v>218</v>
      </c>
      <c r="W1272" s="181"/>
      <c r="X1272" s="147" t="s">
        <v>168</v>
      </c>
      <c r="Y1272" s="258"/>
      <c r="Z1272" s="258"/>
      <c r="AA1272" s="289" t="s">
        <v>6577</v>
      </c>
      <c r="AB1272" s="67">
        <v>45344</v>
      </c>
      <c r="AC1272" s="67">
        <v>45355</v>
      </c>
      <c r="AD1272" s="294" t="s">
        <v>70</v>
      </c>
      <c r="AE1272" s="71"/>
      <c r="AF1272" s="249"/>
      <c r="AG1272" s="249"/>
      <c r="AH1272" s="249"/>
      <c r="AI1272" s="249"/>
      <c r="AJ1272" s="248"/>
      <c r="AK1272" s="257"/>
      <c r="AL1272" s="255"/>
      <c r="AM1272" s="249"/>
      <c r="AN1272" s="249"/>
      <c r="AO1272" s="249"/>
      <c r="AP1272" s="249"/>
      <c r="AQ1272" s="250"/>
      <c r="AR1272" s="247"/>
      <c r="AS1272" s="247"/>
      <c r="AT1272" s="247"/>
      <c r="AU1272" s="247"/>
      <c r="AV1272" s="247"/>
      <c r="AW1272" s="247"/>
      <c r="AX1272" s="247"/>
      <c r="AY1272" s="247"/>
      <c r="AZ1272" s="251"/>
      <c r="BA1272" s="246"/>
      <c r="BB1272" s="247"/>
      <c r="BC1272" s="245"/>
    </row>
    <row r="1273" spans="1:55" ht="187.2" hidden="1">
      <c r="A1273" s="52" t="str">
        <f t="shared" ca="1" si="112"/>
        <v>Ok</v>
      </c>
      <c r="B1273" s="53" t="str">
        <f t="shared" si="113"/>
        <v>Ok</v>
      </c>
      <c r="C1273" s="53" t="str">
        <f t="shared" ca="1" si="114"/>
        <v>Ok</v>
      </c>
      <c r="D1273" s="54">
        <f t="shared" si="115"/>
        <v>45355</v>
      </c>
      <c r="E1273" s="253"/>
      <c r="F1273" s="258">
        <v>3097</v>
      </c>
      <c r="G1273" s="241" t="s">
        <v>6543</v>
      </c>
      <c r="H1273" s="269" t="s">
        <v>57</v>
      </c>
      <c r="I1273" s="242" t="s">
        <v>334</v>
      </c>
      <c r="J1273" s="268" t="s">
        <v>260</v>
      </c>
      <c r="K1273" s="67" t="s">
        <v>105</v>
      </c>
      <c r="L1273" s="400" t="s">
        <v>6555</v>
      </c>
      <c r="M1273" s="281"/>
      <c r="N1273" s="410" t="s">
        <v>124</v>
      </c>
      <c r="O1273" s="243" t="s">
        <v>6550</v>
      </c>
      <c r="P1273" s="435" t="s">
        <v>88</v>
      </c>
      <c r="Q1273" s="77" t="s">
        <v>5248</v>
      </c>
      <c r="R1273" s="301" t="s">
        <v>4912</v>
      </c>
      <c r="S1273" s="274">
        <v>45344</v>
      </c>
      <c r="T1273" s="56">
        <v>45355</v>
      </c>
      <c r="U1273" s="78" t="s">
        <v>66</v>
      </c>
      <c r="V1273" s="197" t="s">
        <v>218</v>
      </c>
      <c r="W1273" s="181"/>
      <c r="X1273" s="147" t="s">
        <v>168</v>
      </c>
      <c r="Y1273" s="258"/>
      <c r="Z1273" s="258"/>
      <c r="AA1273" s="289" t="s">
        <v>6578</v>
      </c>
      <c r="AB1273" s="67">
        <v>45344</v>
      </c>
      <c r="AC1273" s="67">
        <v>45355</v>
      </c>
      <c r="AD1273" s="294" t="s">
        <v>70</v>
      </c>
      <c r="AE1273" s="71"/>
      <c r="AF1273" s="249"/>
      <c r="AG1273" s="249"/>
      <c r="AH1273" s="249"/>
      <c r="AI1273" s="249"/>
      <c r="AJ1273" s="248"/>
      <c r="AK1273" s="257"/>
      <c r="AL1273" s="255"/>
      <c r="AM1273" s="249"/>
      <c r="AN1273" s="249"/>
      <c r="AO1273" s="249"/>
      <c r="AP1273" s="249"/>
      <c r="AQ1273" s="250"/>
      <c r="AR1273" s="247"/>
      <c r="AS1273" s="247"/>
      <c r="AT1273" s="247"/>
      <c r="AU1273" s="247"/>
      <c r="AV1273" s="247"/>
      <c r="AW1273" s="247"/>
      <c r="AX1273" s="247"/>
      <c r="AY1273" s="247"/>
      <c r="AZ1273" s="251"/>
      <c r="BA1273" s="246"/>
      <c r="BB1273" s="247"/>
      <c r="BC1273" s="245"/>
    </row>
    <row r="1274" spans="1:55" ht="172.8" hidden="1">
      <c r="A1274" s="52" t="str">
        <f t="shared" ca="1" si="112"/>
        <v>Ok</v>
      </c>
      <c r="B1274" s="53" t="str">
        <f t="shared" si="113"/>
        <v>Ok</v>
      </c>
      <c r="C1274" s="53" t="str">
        <f t="shared" ca="1" si="114"/>
        <v>Ok</v>
      </c>
      <c r="D1274" s="54">
        <f t="shared" si="115"/>
        <v>45355</v>
      </c>
      <c r="E1274" s="253"/>
      <c r="F1274" s="258">
        <v>3098</v>
      </c>
      <c r="G1274" s="241" t="s">
        <v>6544</v>
      </c>
      <c r="H1274" s="269" t="s">
        <v>57</v>
      </c>
      <c r="I1274" s="242" t="s">
        <v>58</v>
      </c>
      <c r="J1274" s="268" t="s">
        <v>59</v>
      </c>
      <c r="K1274" s="67" t="s">
        <v>162</v>
      </c>
      <c r="L1274" s="400" t="s">
        <v>6556</v>
      </c>
      <c r="M1274" s="281"/>
      <c r="N1274" s="410" t="s">
        <v>124</v>
      </c>
      <c r="O1274" s="243" t="s">
        <v>6550</v>
      </c>
      <c r="P1274" s="435" t="s">
        <v>88</v>
      </c>
      <c r="Q1274" s="77" t="s">
        <v>5248</v>
      </c>
      <c r="R1274" s="301" t="s">
        <v>4912</v>
      </c>
      <c r="S1274" s="274">
        <v>45344</v>
      </c>
      <c r="T1274" s="56">
        <v>45355</v>
      </c>
      <c r="U1274" s="78" t="s">
        <v>66</v>
      </c>
      <c r="V1274" s="197" t="s">
        <v>218</v>
      </c>
      <c r="W1274" s="181"/>
      <c r="X1274" s="147" t="s">
        <v>168</v>
      </c>
      <c r="Y1274" s="258"/>
      <c r="Z1274" s="258"/>
      <c r="AA1274" s="289" t="s">
        <v>6579</v>
      </c>
      <c r="AB1274" s="67">
        <v>45344</v>
      </c>
      <c r="AC1274" s="67">
        <v>45355</v>
      </c>
      <c r="AD1274" s="294" t="s">
        <v>70</v>
      </c>
      <c r="AE1274" s="71"/>
      <c r="AF1274" s="249"/>
      <c r="AG1274" s="249"/>
      <c r="AH1274" s="249"/>
      <c r="AI1274" s="249"/>
      <c r="AJ1274" s="248"/>
      <c r="AK1274" s="257"/>
      <c r="AL1274" s="255"/>
      <c r="AM1274" s="249"/>
      <c r="AN1274" s="249"/>
      <c r="AO1274" s="249"/>
      <c r="AP1274" s="249"/>
      <c r="AQ1274" s="250"/>
      <c r="AR1274" s="247"/>
      <c r="AS1274" s="247"/>
      <c r="AT1274" s="247"/>
      <c r="AU1274" s="247"/>
      <c r="AV1274" s="247"/>
      <c r="AW1274" s="247"/>
      <c r="AX1274" s="247"/>
      <c r="AY1274" s="247"/>
      <c r="AZ1274" s="251"/>
      <c r="BA1274" s="246"/>
      <c r="BB1274" s="247"/>
      <c r="BC1274" s="245"/>
    </row>
    <row r="1275" spans="1:55" ht="57.6" hidden="1">
      <c r="A1275" s="52" t="str">
        <f t="shared" ca="1" si="112"/>
        <v>Ok</v>
      </c>
      <c r="B1275" s="53" t="str">
        <f t="shared" si="113"/>
        <v>Ok</v>
      </c>
      <c r="C1275" s="53" t="str">
        <f t="shared" ca="1" si="114"/>
        <v>Ok</v>
      </c>
      <c r="D1275" s="54">
        <f t="shared" si="115"/>
        <v>45355</v>
      </c>
      <c r="E1275" s="253"/>
      <c r="F1275" s="258">
        <v>3099</v>
      </c>
      <c r="G1275" s="241" t="s">
        <v>6545</v>
      </c>
      <c r="H1275" s="269" t="s">
        <v>57</v>
      </c>
      <c r="I1275" s="242" t="s">
        <v>289</v>
      </c>
      <c r="J1275" s="201" t="s">
        <v>290</v>
      </c>
      <c r="K1275" s="67" t="s">
        <v>210</v>
      </c>
      <c r="L1275" s="400" t="s">
        <v>6557</v>
      </c>
      <c r="M1275" s="281"/>
      <c r="N1275" s="410" t="s">
        <v>124</v>
      </c>
      <c r="O1275" s="243" t="s">
        <v>97</v>
      </c>
      <c r="P1275" s="435" t="s">
        <v>97</v>
      </c>
      <c r="Q1275" s="77" t="s">
        <v>6549</v>
      </c>
      <c r="R1275" s="301" t="s">
        <v>6558</v>
      </c>
      <c r="S1275" s="274">
        <v>45344</v>
      </c>
      <c r="T1275" s="56">
        <v>45355</v>
      </c>
      <c r="U1275" s="78" t="s">
        <v>66</v>
      </c>
      <c r="V1275" s="197" t="s">
        <v>218</v>
      </c>
      <c r="W1275" s="181"/>
      <c r="X1275" s="147" t="s">
        <v>168</v>
      </c>
      <c r="Y1275" s="258"/>
      <c r="Z1275" s="258"/>
      <c r="AA1275" s="289" t="s">
        <v>6580</v>
      </c>
      <c r="AB1275" s="67">
        <v>45344</v>
      </c>
      <c r="AC1275" s="67">
        <v>45355</v>
      </c>
      <c r="AD1275" s="294" t="s">
        <v>70</v>
      </c>
      <c r="AE1275" s="71"/>
      <c r="AF1275" s="249"/>
      <c r="AG1275" s="249"/>
      <c r="AH1275" s="249"/>
      <c r="AI1275" s="249"/>
      <c r="AJ1275" s="248"/>
      <c r="AK1275" s="257"/>
      <c r="AL1275" s="255"/>
      <c r="AM1275" s="249"/>
      <c r="AN1275" s="249"/>
      <c r="AO1275" s="249"/>
      <c r="AP1275" s="249"/>
      <c r="AQ1275" s="250"/>
      <c r="AR1275" s="247"/>
      <c r="AS1275" s="247"/>
      <c r="AT1275" s="247"/>
      <c r="AU1275" s="247"/>
      <c r="AV1275" s="247"/>
      <c r="AW1275" s="247"/>
      <c r="AX1275" s="247"/>
      <c r="AY1275" s="247"/>
      <c r="AZ1275" s="251"/>
      <c r="BA1275" s="246"/>
      <c r="BB1275" s="247"/>
      <c r="BC1275" s="245"/>
    </row>
    <row r="1276" spans="1:55" ht="360" hidden="1">
      <c r="A1276" s="52" t="str">
        <f t="shared" ca="1" si="112"/>
        <v>Ok</v>
      </c>
      <c r="B1276" s="53" t="str">
        <f t="shared" si="113"/>
        <v>Ok</v>
      </c>
      <c r="C1276" s="53" t="str">
        <f t="shared" ca="1" si="114"/>
        <v>Ok</v>
      </c>
      <c r="D1276" s="54">
        <f t="shared" si="115"/>
        <v>45355</v>
      </c>
      <c r="E1276" s="253"/>
      <c r="F1276" s="258">
        <v>3100</v>
      </c>
      <c r="G1276" s="241" t="s">
        <v>6546</v>
      </c>
      <c r="H1276" s="269" t="s">
        <v>57</v>
      </c>
      <c r="I1276" s="242" t="s">
        <v>83</v>
      </c>
      <c r="J1276" s="268" t="s">
        <v>84</v>
      </c>
      <c r="K1276" s="67" t="s">
        <v>74</v>
      </c>
      <c r="L1276" s="400" t="s">
        <v>6559</v>
      </c>
      <c r="M1276" s="281"/>
      <c r="N1276" s="410" t="s">
        <v>124</v>
      </c>
      <c r="O1276" s="243" t="s">
        <v>5685</v>
      </c>
      <c r="P1276" s="435" t="s">
        <v>165</v>
      </c>
      <c r="Q1276" s="77" t="s">
        <v>6561</v>
      </c>
      <c r="R1276" s="301" t="s">
        <v>6560</v>
      </c>
      <c r="S1276" s="274">
        <v>45345</v>
      </c>
      <c r="T1276" s="56">
        <v>45355</v>
      </c>
      <c r="U1276" s="78" t="s">
        <v>66</v>
      </c>
      <c r="V1276" s="197" t="s">
        <v>218</v>
      </c>
      <c r="W1276" s="181"/>
      <c r="X1276" s="147" t="s">
        <v>143</v>
      </c>
      <c r="Y1276" s="258" t="s">
        <v>80</v>
      </c>
      <c r="Z1276" s="258"/>
      <c r="AA1276" s="289" t="s">
        <v>6565</v>
      </c>
      <c r="AB1276" s="67">
        <v>45345</v>
      </c>
      <c r="AC1276" s="67">
        <v>45355</v>
      </c>
      <c r="AD1276" s="294" t="s">
        <v>70</v>
      </c>
      <c r="AE1276" s="71"/>
      <c r="AF1276" s="249"/>
      <c r="AG1276" s="249"/>
      <c r="AH1276" s="249"/>
      <c r="AI1276" s="249"/>
      <c r="AJ1276" s="248"/>
      <c r="AK1276" s="257"/>
      <c r="AL1276" s="255"/>
      <c r="AM1276" s="249"/>
      <c r="AN1276" s="249"/>
      <c r="AO1276" s="249"/>
      <c r="AP1276" s="249"/>
      <c r="AQ1276" s="250"/>
      <c r="AR1276" s="247"/>
      <c r="AS1276" s="247"/>
      <c r="AT1276" s="247"/>
      <c r="AU1276" s="247"/>
      <c r="AV1276" s="247"/>
      <c r="AW1276" s="247"/>
      <c r="AX1276" s="247"/>
      <c r="AY1276" s="247"/>
      <c r="AZ1276" s="251"/>
      <c r="BA1276" s="246"/>
      <c r="BB1276" s="247"/>
      <c r="BC1276" s="245"/>
    </row>
    <row r="1277" spans="1:55" ht="57.6" hidden="1">
      <c r="A1277" s="52" t="str">
        <f t="shared" ca="1" si="112"/>
        <v>Ok</v>
      </c>
      <c r="B1277" s="53" t="str">
        <f t="shared" si="113"/>
        <v>Ok</v>
      </c>
      <c r="C1277" s="53" t="str">
        <f t="shared" ca="1" si="114"/>
        <v>Ok</v>
      </c>
      <c r="D1277" s="54">
        <f t="shared" si="115"/>
        <v>45446</v>
      </c>
      <c r="E1277" s="253"/>
      <c r="F1277" s="258">
        <v>3101</v>
      </c>
      <c r="G1277" s="241" t="s">
        <v>6547</v>
      </c>
      <c r="H1277" s="269" t="s">
        <v>57</v>
      </c>
      <c r="I1277" s="242" t="s">
        <v>137</v>
      </c>
      <c r="J1277" s="268" t="s">
        <v>137</v>
      </c>
      <c r="K1277" s="67" t="s">
        <v>74</v>
      </c>
      <c r="L1277" s="400" t="s">
        <v>6564</v>
      </c>
      <c r="M1277" s="281"/>
      <c r="N1277" s="410" t="s">
        <v>124</v>
      </c>
      <c r="O1277" s="243" t="s">
        <v>103</v>
      </c>
      <c r="P1277" s="435" t="s">
        <v>65</v>
      </c>
      <c r="Q1277" s="77" t="s">
        <v>6563</v>
      </c>
      <c r="R1277" s="301" t="s">
        <v>6562</v>
      </c>
      <c r="S1277" s="274">
        <v>45346</v>
      </c>
      <c r="T1277" s="56">
        <v>45446</v>
      </c>
      <c r="U1277" s="174" t="s">
        <v>66</v>
      </c>
      <c r="V1277" s="197" t="s">
        <v>218</v>
      </c>
      <c r="W1277" s="181"/>
      <c r="X1277" s="147" t="s">
        <v>365</v>
      </c>
      <c r="Y1277" s="258" t="s">
        <v>80</v>
      </c>
      <c r="Z1277" s="258"/>
      <c r="AA1277" s="289" t="s">
        <v>7037</v>
      </c>
      <c r="AB1277" s="67">
        <v>45346</v>
      </c>
      <c r="AC1277" s="67">
        <v>45446</v>
      </c>
      <c r="AD1277" s="294" t="s">
        <v>70</v>
      </c>
      <c r="AE1277" s="71"/>
      <c r="AF1277" s="249"/>
      <c r="AG1277" s="249"/>
      <c r="AH1277" s="249"/>
      <c r="AI1277" s="249"/>
      <c r="AJ1277" s="248"/>
      <c r="AK1277" s="257"/>
      <c r="AL1277" s="255"/>
      <c r="AM1277" s="249"/>
      <c r="AN1277" s="249"/>
      <c r="AO1277" s="249"/>
      <c r="AP1277" s="249"/>
      <c r="AQ1277" s="250"/>
      <c r="AR1277" s="247"/>
      <c r="AS1277" s="247"/>
      <c r="AT1277" s="247"/>
      <c r="AU1277" s="247"/>
      <c r="AV1277" s="247"/>
      <c r="AW1277" s="247"/>
      <c r="AX1277" s="247"/>
      <c r="AY1277" s="247"/>
      <c r="AZ1277" s="251"/>
      <c r="BA1277" s="246"/>
      <c r="BB1277" s="247"/>
      <c r="BC1277" s="245"/>
    </row>
    <row r="1278" spans="1:55" ht="57.6" hidden="1">
      <c r="A1278" s="52" t="str">
        <f t="shared" ref="A1278:A1293" ca="1" si="116">IF(OR(S1278&lt;$B$1,S1278&gt;=TODAY()),"Fuori Range","Ok")</f>
        <v>Ok</v>
      </c>
      <c r="B1278" s="53" t="str">
        <f t="shared" ref="B1278:B1293" si="117">IF(AND(AB1278&lt;S1278,AB1278&lt;&gt;""),"Fuori Range",IF(AND(AB1278&gt;AC1278,AC1278&lt;&gt;""),"Sup ITM",IF(AND(AC1278&lt;&gt;"",AB1278=""),"Assente","Ok")))</f>
        <v>Ok</v>
      </c>
      <c r="C1278" s="53" t="str">
        <f t="shared" ref="C1278:C1293" ca="1" si="118">IF(AND(AC1278&lt;AB1278,AC1278&lt;&gt;""),"Inf Avvio",IF(AC1278&gt;TODAY(),"Errore","Ok"))</f>
        <v>Ok</v>
      </c>
      <c r="D1278" s="54">
        <f t="shared" ref="D1278:D1293" si="119">MAX(AC1278,AH1278,AL1278)</f>
        <v>45404</v>
      </c>
      <c r="E1278" s="253"/>
      <c r="F1278" s="258">
        <v>3102</v>
      </c>
      <c r="G1278" s="299" t="s">
        <v>6586</v>
      </c>
      <c r="H1278" s="269" t="s">
        <v>57</v>
      </c>
      <c r="I1278" s="242" t="s">
        <v>741</v>
      </c>
      <c r="J1278" s="268" t="s">
        <v>183</v>
      </c>
      <c r="K1278" s="67" t="s">
        <v>261</v>
      </c>
      <c r="L1278" s="400" t="s">
        <v>6636</v>
      </c>
      <c r="M1278" s="281"/>
      <c r="N1278" s="410" t="s">
        <v>124</v>
      </c>
      <c r="O1278" s="243" t="s">
        <v>97</v>
      </c>
      <c r="P1278" s="77" t="s">
        <v>97</v>
      </c>
      <c r="Q1278" s="77" t="s">
        <v>6602</v>
      </c>
      <c r="R1278" s="301" t="s">
        <v>6615</v>
      </c>
      <c r="S1278" s="274">
        <v>45350</v>
      </c>
      <c r="T1278" s="56">
        <v>45404</v>
      </c>
      <c r="U1278" s="58" t="s">
        <v>66</v>
      </c>
      <c r="V1278" s="197" t="s">
        <v>218</v>
      </c>
      <c r="W1278" s="181"/>
      <c r="X1278" s="147" t="s">
        <v>143</v>
      </c>
      <c r="Y1278" s="258"/>
      <c r="Z1278" s="258"/>
      <c r="AA1278" s="439" t="s">
        <v>6832</v>
      </c>
      <c r="AB1278" s="67">
        <v>45350</v>
      </c>
      <c r="AC1278" s="67">
        <v>45404</v>
      </c>
      <c r="AD1278" s="234" t="s">
        <v>70</v>
      </c>
      <c r="AE1278" s="71"/>
      <c r="AF1278" s="249"/>
      <c r="AG1278" s="249"/>
      <c r="AH1278" s="249"/>
      <c r="AI1278" s="249"/>
      <c r="AJ1278" s="248"/>
      <c r="AK1278" s="257"/>
      <c r="AL1278" s="255"/>
      <c r="AM1278" s="249"/>
      <c r="AN1278" s="249"/>
      <c r="AO1278" s="249"/>
      <c r="AP1278" s="249"/>
      <c r="AQ1278" s="250"/>
      <c r="AR1278" s="247"/>
      <c r="AS1278" s="247"/>
      <c r="AT1278" s="247"/>
      <c r="AU1278" s="247"/>
      <c r="AV1278" s="247"/>
      <c r="AW1278" s="247"/>
      <c r="AX1278" s="247"/>
      <c r="AY1278" s="247"/>
      <c r="AZ1278" s="251"/>
      <c r="BA1278" s="246"/>
      <c r="BB1278" s="247"/>
      <c r="BC1278" s="245"/>
    </row>
    <row r="1279" spans="1:55" ht="158.4" hidden="1">
      <c r="A1279" s="52" t="str">
        <f t="shared" ca="1" si="116"/>
        <v>Ok</v>
      </c>
      <c r="B1279" s="53" t="str">
        <f t="shared" si="117"/>
        <v>Ok</v>
      </c>
      <c r="C1279" s="53" t="str">
        <f t="shared" ca="1" si="118"/>
        <v>Ok</v>
      </c>
      <c r="D1279" s="54">
        <f t="shared" si="119"/>
        <v>45394</v>
      </c>
      <c r="E1279" s="253"/>
      <c r="F1279" s="258">
        <v>3103</v>
      </c>
      <c r="G1279" s="241" t="s">
        <v>6607</v>
      </c>
      <c r="H1279" s="269" t="s">
        <v>57</v>
      </c>
      <c r="I1279" s="242" t="s">
        <v>58</v>
      </c>
      <c r="J1279" s="268" t="s">
        <v>59</v>
      </c>
      <c r="K1279" s="67" t="s">
        <v>210</v>
      </c>
      <c r="L1279" s="400" t="s">
        <v>6608</v>
      </c>
      <c r="M1279" s="281"/>
      <c r="N1279" s="410" t="s">
        <v>124</v>
      </c>
      <c r="O1279" s="243" t="s">
        <v>6605</v>
      </c>
      <c r="P1279" s="77" t="s">
        <v>88</v>
      </c>
      <c r="Q1279" s="77" t="s">
        <v>6172</v>
      </c>
      <c r="R1279" s="301" t="s">
        <v>6171</v>
      </c>
      <c r="S1279" s="274">
        <v>45351</v>
      </c>
      <c r="T1279" s="56">
        <v>45394</v>
      </c>
      <c r="U1279" s="175" t="s">
        <v>66</v>
      </c>
      <c r="V1279" s="197" t="s">
        <v>218</v>
      </c>
      <c r="W1279" s="181"/>
      <c r="X1279" s="147" t="s">
        <v>168</v>
      </c>
      <c r="Y1279" s="258"/>
      <c r="Z1279" s="258"/>
      <c r="AA1279" s="289" t="s">
        <v>6765</v>
      </c>
      <c r="AB1279" s="67">
        <v>45351</v>
      </c>
      <c r="AC1279" s="67">
        <v>45394</v>
      </c>
      <c r="AD1279" s="294" t="s">
        <v>70</v>
      </c>
      <c r="AE1279" s="71"/>
      <c r="AF1279" s="249"/>
      <c r="AG1279" s="249"/>
      <c r="AH1279" s="249"/>
      <c r="AI1279" s="249"/>
      <c r="AJ1279" s="248"/>
      <c r="AK1279" s="257"/>
      <c r="AL1279" s="255"/>
      <c r="AM1279" s="249"/>
      <c r="AN1279" s="249"/>
      <c r="AO1279" s="249"/>
      <c r="AP1279" s="249"/>
      <c r="AQ1279" s="250"/>
      <c r="AR1279" s="247"/>
      <c r="AS1279" s="247"/>
      <c r="AT1279" s="247"/>
      <c r="AU1279" s="247"/>
      <c r="AV1279" s="247"/>
      <c r="AW1279" s="247"/>
      <c r="AX1279" s="247"/>
      <c r="AY1279" s="247"/>
      <c r="AZ1279" s="251"/>
      <c r="BA1279" s="246"/>
      <c r="BB1279" s="247"/>
      <c r="BC1279" s="245"/>
    </row>
    <row r="1280" spans="1:55" ht="273.60000000000002" hidden="1">
      <c r="A1280" s="52" t="str">
        <f t="shared" ca="1" si="116"/>
        <v>Ok</v>
      </c>
      <c r="B1280" s="53" t="str">
        <f t="shared" si="117"/>
        <v>Ok</v>
      </c>
      <c r="C1280" s="53" t="str">
        <f t="shared" ca="1" si="118"/>
        <v>Ok</v>
      </c>
      <c r="D1280" s="54">
        <f t="shared" si="119"/>
        <v>45394</v>
      </c>
      <c r="E1280" s="253"/>
      <c r="F1280" s="258">
        <v>3105</v>
      </c>
      <c r="G1280" s="241" t="s">
        <v>6587</v>
      </c>
      <c r="H1280" s="269" t="s">
        <v>57</v>
      </c>
      <c r="I1280" s="242" t="s">
        <v>785</v>
      </c>
      <c r="J1280" s="268" t="s">
        <v>308</v>
      </c>
      <c r="K1280" s="67" t="s">
        <v>74</v>
      </c>
      <c r="L1280" s="400" t="s">
        <v>6609</v>
      </c>
      <c r="M1280" s="281"/>
      <c r="N1280" s="410" t="s">
        <v>124</v>
      </c>
      <c r="O1280" s="243" t="s">
        <v>97</v>
      </c>
      <c r="P1280" s="77" t="s">
        <v>97</v>
      </c>
      <c r="Q1280" s="77" t="s">
        <v>6657</v>
      </c>
      <c r="R1280" s="301" t="s">
        <v>6656</v>
      </c>
      <c r="S1280" s="274">
        <v>45355</v>
      </c>
      <c r="T1280" s="285">
        <v>45394</v>
      </c>
      <c r="U1280" s="175" t="s">
        <v>66</v>
      </c>
      <c r="V1280" s="197" t="s">
        <v>218</v>
      </c>
      <c r="W1280" s="181"/>
      <c r="X1280" s="147" t="s">
        <v>168</v>
      </c>
      <c r="Y1280" s="258"/>
      <c r="Z1280" s="258"/>
      <c r="AA1280" s="289" t="s">
        <v>6774</v>
      </c>
      <c r="AB1280" s="67">
        <v>45355</v>
      </c>
      <c r="AC1280" s="67">
        <v>45394</v>
      </c>
      <c r="AD1280" s="294" t="s">
        <v>70</v>
      </c>
      <c r="AE1280" s="71"/>
      <c r="AF1280" s="249"/>
      <c r="AG1280" s="249"/>
      <c r="AH1280" s="249"/>
      <c r="AI1280" s="249"/>
      <c r="AJ1280" s="248"/>
      <c r="AK1280" s="257"/>
      <c r="AL1280" s="255"/>
      <c r="AM1280" s="249"/>
      <c r="AN1280" s="249"/>
      <c r="AO1280" s="249"/>
      <c r="AP1280" s="249"/>
      <c r="AQ1280" s="250"/>
      <c r="AR1280" s="247"/>
      <c r="AS1280" s="247"/>
      <c r="AT1280" s="247"/>
      <c r="AU1280" s="247"/>
      <c r="AV1280" s="247"/>
      <c r="AW1280" s="247"/>
      <c r="AX1280" s="247"/>
      <c r="AY1280" s="247"/>
      <c r="AZ1280" s="251"/>
      <c r="BA1280" s="246"/>
      <c r="BB1280" s="247"/>
      <c r="BC1280" s="245"/>
    </row>
    <row r="1281" spans="1:55" ht="57.6" hidden="1">
      <c r="A1281" s="52" t="str">
        <f t="shared" ca="1" si="116"/>
        <v>Ok</v>
      </c>
      <c r="B1281" s="53" t="str">
        <f t="shared" si="117"/>
        <v>Ok</v>
      </c>
      <c r="C1281" s="53" t="str">
        <f t="shared" ca="1" si="118"/>
        <v>Ok</v>
      </c>
      <c r="D1281" s="54">
        <f t="shared" si="119"/>
        <v>45404</v>
      </c>
      <c r="E1281" s="253"/>
      <c r="F1281" s="258">
        <v>3107</v>
      </c>
      <c r="G1281" s="241" t="s">
        <v>6833</v>
      </c>
      <c r="H1281" s="269" t="s">
        <v>57</v>
      </c>
      <c r="I1281" s="407" t="s">
        <v>289</v>
      </c>
      <c r="J1281" s="201" t="s">
        <v>290</v>
      </c>
      <c r="K1281" s="67" t="s">
        <v>162</v>
      </c>
      <c r="L1281" s="400" t="s">
        <v>6611</v>
      </c>
      <c r="M1281" s="281"/>
      <c r="N1281" s="410" t="s">
        <v>124</v>
      </c>
      <c r="O1281" s="243" t="s">
        <v>97</v>
      </c>
      <c r="P1281" s="77" t="s">
        <v>97</v>
      </c>
      <c r="Q1281" s="77" t="s">
        <v>6603</v>
      </c>
      <c r="R1281" s="301" t="s">
        <v>6610</v>
      </c>
      <c r="S1281" s="274">
        <v>45355</v>
      </c>
      <c r="T1281" s="56">
        <v>45404</v>
      </c>
      <c r="U1281" s="58" t="s">
        <v>66</v>
      </c>
      <c r="V1281" s="197" t="s">
        <v>218</v>
      </c>
      <c r="W1281" s="181"/>
      <c r="X1281" s="147" t="s">
        <v>143</v>
      </c>
      <c r="Y1281" s="258" t="s">
        <v>80</v>
      </c>
      <c r="Z1281" s="258"/>
      <c r="AA1281" s="289" t="s">
        <v>6836</v>
      </c>
      <c r="AB1281" s="67">
        <v>45355</v>
      </c>
      <c r="AC1281" s="67">
        <v>45404</v>
      </c>
      <c r="AD1281" s="67" t="s">
        <v>70</v>
      </c>
      <c r="AE1281" s="71"/>
      <c r="AF1281" s="249"/>
      <c r="AG1281" s="249"/>
      <c r="AH1281" s="249"/>
      <c r="AI1281" s="249"/>
      <c r="AJ1281" s="248"/>
      <c r="AK1281" s="257"/>
      <c r="AL1281" s="255"/>
      <c r="AM1281" s="249"/>
      <c r="AN1281" s="249"/>
      <c r="AO1281" s="249"/>
      <c r="AP1281" s="249"/>
      <c r="AQ1281" s="250"/>
      <c r="AR1281" s="247"/>
      <c r="AS1281" s="247"/>
      <c r="AT1281" s="247"/>
      <c r="AU1281" s="247"/>
      <c r="AV1281" s="247"/>
      <c r="AW1281" s="247"/>
      <c r="AX1281" s="247"/>
      <c r="AY1281" s="247"/>
      <c r="AZ1281" s="251"/>
      <c r="BA1281" s="246"/>
      <c r="BB1281" s="247"/>
      <c r="BC1281" s="245"/>
    </row>
    <row r="1282" spans="1:55" ht="115.2" hidden="1">
      <c r="A1282" s="52" t="str">
        <f t="shared" ca="1" si="116"/>
        <v>Ok</v>
      </c>
      <c r="B1282" s="53" t="str">
        <f t="shared" si="117"/>
        <v>Ok</v>
      </c>
      <c r="C1282" s="53" t="str">
        <f t="shared" ca="1" si="118"/>
        <v>Ok</v>
      </c>
      <c r="D1282" s="54">
        <f t="shared" si="119"/>
        <v>45394</v>
      </c>
      <c r="E1282" s="253"/>
      <c r="F1282" s="258">
        <v>3109</v>
      </c>
      <c r="G1282" s="241" t="s">
        <v>6588</v>
      </c>
      <c r="H1282" s="269" t="s">
        <v>57</v>
      </c>
      <c r="I1282" s="242" t="s">
        <v>1442</v>
      </c>
      <c r="J1282" s="268" t="s">
        <v>73</v>
      </c>
      <c r="K1282" s="67" t="s">
        <v>188</v>
      </c>
      <c r="L1282" s="400" t="s">
        <v>6613</v>
      </c>
      <c r="M1282" s="281"/>
      <c r="N1282" s="410" t="s">
        <v>124</v>
      </c>
      <c r="O1282" s="243" t="s">
        <v>6123</v>
      </c>
      <c r="P1282" s="77" t="s">
        <v>165</v>
      </c>
      <c r="Q1282" s="77" t="s">
        <v>6612</v>
      </c>
      <c r="R1282" s="301" t="s">
        <v>6084</v>
      </c>
      <c r="S1282" s="274">
        <v>45355</v>
      </c>
      <c r="T1282" s="56">
        <v>45394</v>
      </c>
      <c r="U1282" s="175" t="s">
        <v>66</v>
      </c>
      <c r="V1282" s="197" t="s">
        <v>218</v>
      </c>
      <c r="W1282" s="181"/>
      <c r="X1282" s="147" t="s">
        <v>365</v>
      </c>
      <c r="Y1282" s="258"/>
      <c r="Z1282" s="258"/>
      <c r="AA1282" s="289" t="s">
        <v>6766</v>
      </c>
      <c r="AB1282" s="67">
        <v>45355</v>
      </c>
      <c r="AC1282" s="67">
        <v>45394</v>
      </c>
      <c r="AD1282" s="294" t="s">
        <v>70</v>
      </c>
      <c r="AE1282" s="71"/>
      <c r="AF1282" s="249"/>
      <c r="AG1282" s="249"/>
      <c r="AH1282" s="249"/>
      <c r="AI1282" s="249"/>
      <c r="AJ1282" s="248"/>
      <c r="AK1282" s="257"/>
      <c r="AL1282" s="255"/>
      <c r="AM1282" s="249"/>
      <c r="AN1282" s="249"/>
      <c r="AO1282" s="249"/>
      <c r="AP1282" s="249"/>
      <c r="AQ1282" s="250"/>
      <c r="AR1282" s="247"/>
      <c r="AS1282" s="247"/>
      <c r="AT1282" s="247"/>
      <c r="AU1282" s="247"/>
      <c r="AV1282" s="247"/>
      <c r="AW1282" s="247"/>
      <c r="AX1282" s="247"/>
      <c r="AY1282" s="247"/>
      <c r="AZ1282" s="251"/>
      <c r="BA1282" s="246"/>
      <c r="BB1282" s="247"/>
      <c r="BC1282" s="245"/>
    </row>
    <row r="1283" spans="1:55" ht="259.2" hidden="1">
      <c r="A1283" s="52" t="str">
        <f t="shared" ca="1" si="116"/>
        <v>Ok</v>
      </c>
      <c r="B1283" s="53" t="str">
        <f t="shared" si="117"/>
        <v>Ok</v>
      </c>
      <c r="C1283" s="53" t="str">
        <f t="shared" ca="1" si="118"/>
        <v>Ok</v>
      </c>
      <c r="D1283" s="54">
        <f t="shared" si="119"/>
        <v>45411</v>
      </c>
      <c r="E1283" s="253"/>
      <c r="F1283" s="258">
        <v>3110</v>
      </c>
      <c r="G1283" s="241" t="s">
        <v>6589</v>
      </c>
      <c r="H1283" s="269" t="s">
        <v>57</v>
      </c>
      <c r="I1283" s="242" t="s">
        <v>58</v>
      </c>
      <c r="J1283" s="268" t="s">
        <v>59</v>
      </c>
      <c r="K1283" s="67" t="s">
        <v>74</v>
      </c>
      <c r="L1283" s="400" t="s">
        <v>6614</v>
      </c>
      <c r="M1283" s="281"/>
      <c r="N1283" s="410" t="s">
        <v>124</v>
      </c>
      <c r="O1283" s="243" t="s">
        <v>6123</v>
      </c>
      <c r="P1283" s="77" t="s">
        <v>165</v>
      </c>
      <c r="Q1283" s="77" t="s">
        <v>6612</v>
      </c>
      <c r="R1283" s="301" t="s">
        <v>6084</v>
      </c>
      <c r="S1283" s="274">
        <v>45355</v>
      </c>
      <c r="T1283" s="56">
        <v>45411</v>
      </c>
      <c r="U1283" s="58" t="s">
        <v>66</v>
      </c>
      <c r="V1283" s="197" t="s">
        <v>218</v>
      </c>
      <c r="W1283" s="181"/>
      <c r="X1283" s="147" t="s">
        <v>168</v>
      </c>
      <c r="Y1283" s="258"/>
      <c r="Z1283" s="258"/>
      <c r="AA1283" s="289" t="s">
        <v>6885</v>
      </c>
      <c r="AB1283" s="67">
        <v>45355</v>
      </c>
      <c r="AC1283" s="67">
        <v>45411</v>
      </c>
      <c r="AD1283" s="294" t="s">
        <v>70</v>
      </c>
      <c r="AE1283" s="71"/>
      <c r="AF1283" s="249"/>
      <c r="AG1283" s="249"/>
      <c r="AH1283" s="249"/>
      <c r="AI1283" s="249"/>
      <c r="AJ1283" s="248"/>
      <c r="AK1283" s="257"/>
      <c r="AL1283" s="255"/>
      <c r="AM1283" s="249"/>
      <c r="AN1283" s="249"/>
      <c r="AO1283" s="249"/>
      <c r="AP1283" s="249"/>
      <c r="AQ1283" s="250"/>
      <c r="AR1283" s="247"/>
      <c r="AS1283" s="247"/>
      <c r="AT1283" s="247"/>
      <c r="AU1283" s="247"/>
      <c r="AV1283" s="247"/>
      <c r="AW1283" s="247"/>
      <c r="AX1283" s="247"/>
      <c r="AY1283" s="247"/>
      <c r="AZ1283" s="251"/>
      <c r="BA1283" s="246"/>
      <c r="BB1283" s="247"/>
      <c r="BC1283" s="245"/>
    </row>
    <row r="1284" spans="1:55" ht="331.2" hidden="1">
      <c r="A1284" s="52" t="str">
        <f t="shared" ca="1" si="116"/>
        <v>Ok</v>
      </c>
      <c r="B1284" s="53" t="str">
        <f t="shared" si="117"/>
        <v>Ok</v>
      </c>
      <c r="C1284" s="53" t="str">
        <f t="shared" ca="1" si="118"/>
        <v>Ok</v>
      </c>
      <c r="D1284" s="54">
        <f t="shared" si="119"/>
        <v>45376</v>
      </c>
      <c r="E1284" s="253"/>
      <c r="F1284" s="258">
        <v>3112</v>
      </c>
      <c r="G1284" s="241" t="s">
        <v>6590</v>
      </c>
      <c r="H1284" s="269" t="s">
        <v>57</v>
      </c>
      <c r="I1284" s="242" t="s">
        <v>5137</v>
      </c>
      <c r="J1284" s="268" t="s">
        <v>59</v>
      </c>
      <c r="K1284" s="67" t="s">
        <v>105</v>
      </c>
      <c r="L1284" s="400" t="s">
        <v>6637</v>
      </c>
      <c r="M1284" s="281"/>
      <c r="N1284" s="410" t="s">
        <v>124</v>
      </c>
      <c r="O1284" s="243" t="s">
        <v>5561</v>
      </c>
      <c r="P1284" s="77" t="s">
        <v>65</v>
      </c>
      <c r="Q1284" s="77" t="s">
        <v>6654</v>
      </c>
      <c r="R1284" s="301" t="s">
        <v>6653</v>
      </c>
      <c r="S1284" s="274">
        <v>45357</v>
      </c>
      <c r="T1284" s="69">
        <v>45376</v>
      </c>
      <c r="U1284" s="58" t="s">
        <v>66</v>
      </c>
      <c r="V1284" s="197" t="s">
        <v>218</v>
      </c>
      <c r="W1284" s="181"/>
      <c r="X1284" s="147" t="s">
        <v>143</v>
      </c>
      <c r="Y1284" s="258" t="s">
        <v>80</v>
      </c>
      <c r="Z1284" s="258"/>
      <c r="AA1284" s="289" t="s">
        <v>6688</v>
      </c>
      <c r="AB1284" s="67">
        <v>45357</v>
      </c>
      <c r="AC1284" s="67">
        <v>45376</v>
      </c>
      <c r="AD1284" s="234" t="s">
        <v>70</v>
      </c>
      <c r="AE1284" s="71"/>
      <c r="AF1284" s="249"/>
      <c r="AG1284" s="249"/>
      <c r="AH1284" s="249"/>
      <c r="AI1284" s="249"/>
      <c r="AJ1284" s="248"/>
      <c r="AK1284" s="257"/>
      <c r="AL1284" s="255"/>
      <c r="AM1284" s="249"/>
      <c r="AN1284" s="249"/>
      <c r="AO1284" s="249"/>
      <c r="AP1284" s="249"/>
      <c r="AQ1284" s="250"/>
      <c r="AR1284" s="247"/>
      <c r="AS1284" s="247"/>
      <c r="AT1284" s="247"/>
      <c r="AU1284" s="247"/>
      <c r="AV1284" s="247"/>
      <c r="AW1284" s="247"/>
      <c r="AX1284" s="247"/>
      <c r="AY1284" s="247"/>
      <c r="AZ1284" s="251"/>
      <c r="BA1284" s="246"/>
      <c r="BB1284" s="247"/>
      <c r="BC1284" s="245"/>
    </row>
    <row r="1285" spans="1:55" ht="130.80000000000001" hidden="1" customHeight="1">
      <c r="A1285" s="52" t="str">
        <f t="shared" ca="1" si="116"/>
        <v>Ok</v>
      </c>
      <c r="B1285" s="53" t="str">
        <f t="shared" si="117"/>
        <v>Ok</v>
      </c>
      <c r="C1285" s="53" t="str">
        <f t="shared" ca="1" si="118"/>
        <v>Ok</v>
      </c>
      <c r="D1285" s="54">
        <f t="shared" si="119"/>
        <v>45572</v>
      </c>
      <c r="E1285" s="253"/>
      <c r="F1285" s="258">
        <v>3113</v>
      </c>
      <c r="G1285" s="241" t="s">
        <v>6591</v>
      </c>
      <c r="H1285" s="269" t="s">
        <v>57</v>
      </c>
      <c r="I1285" s="242" t="s">
        <v>58</v>
      </c>
      <c r="J1285" s="268" t="s">
        <v>59</v>
      </c>
      <c r="K1285" s="67" t="s">
        <v>74</v>
      </c>
      <c r="L1285" s="400" t="s">
        <v>7342</v>
      </c>
      <c r="M1285" s="281"/>
      <c r="N1285" s="410" t="s">
        <v>124</v>
      </c>
      <c r="O1285" s="243" t="s">
        <v>6606</v>
      </c>
      <c r="P1285" s="77" t="s">
        <v>88</v>
      </c>
      <c r="Q1285" s="77" t="s">
        <v>6705</v>
      </c>
      <c r="R1285" s="301" t="s">
        <v>6706</v>
      </c>
      <c r="S1285" s="274">
        <v>45357</v>
      </c>
      <c r="T1285" s="56">
        <v>45572</v>
      </c>
      <c r="U1285" s="175" t="s">
        <v>100</v>
      </c>
      <c r="V1285" s="197" t="s">
        <v>218</v>
      </c>
      <c r="W1285" s="181"/>
      <c r="X1285" s="147" t="s">
        <v>93</v>
      </c>
      <c r="Y1285" s="258" t="s">
        <v>80</v>
      </c>
      <c r="Z1285" s="258"/>
      <c r="AA1285" s="297" t="s">
        <v>7828</v>
      </c>
      <c r="AB1285" s="67">
        <v>45357</v>
      </c>
      <c r="AC1285" s="67">
        <v>45572</v>
      </c>
      <c r="AD1285" s="234" t="s">
        <v>70</v>
      </c>
      <c r="AE1285" s="71"/>
      <c r="AF1285" s="249"/>
      <c r="AG1285" s="249"/>
      <c r="AH1285" s="249"/>
      <c r="AI1285" s="249"/>
      <c r="AJ1285" s="248"/>
      <c r="AK1285" s="257"/>
      <c r="AL1285" s="255"/>
      <c r="AM1285" s="249"/>
      <c r="AN1285" s="249"/>
      <c r="AO1285" s="249"/>
      <c r="AP1285" s="249"/>
      <c r="AQ1285" s="250"/>
      <c r="AR1285" s="247"/>
      <c r="AS1285" s="247"/>
      <c r="AT1285" s="247"/>
      <c r="AU1285" s="247"/>
      <c r="AV1285" s="247"/>
      <c r="AW1285" s="247"/>
      <c r="AX1285" s="247"/>
      <c r="AY1285" s="247"/>
      <c r="AZ1285" s="251"/>
      <c r="BA1285" s="246"/>
      <c r="BB1285" s="247"/>
      <c r="BC1285" s="245"/>
    </row>
    <row r="1286" spans="1:55" ht="87" hidden="1" customHeight="1">
      <c r="A1286" s="52" t="str">
        <f t="shared" ca="1" si="116"/>
        <v>Ok</v>
      </c>
      <c r="B1286" s="53" t="str">
        <f t="shared" si="117"/>
        <v>Ok</v>
      </c>
      <c r="C1286" s="53" t="str">
        <f t="shared" ca="1" si="118"/>
        <v>Ok</v>
      </c>
      <c r="D1286" s="54">
        <f t="shared" si="119"/>
        <v>45362</v>
      </c>
      <c r="E1286" s="253"/>
      <c r="F1286" s="258">
        <v>3115</v>
      </c>
      <c r="G1286" s="299" t="s">
        <v>6592</v>
      </c>
      <c r="H1286" s="269" t="s">
        <v>57</v>
      </c>
      <c r="I1286" s="242" t="s">
        <v>182</v>
      </c>
      <c r="J1286" s="268" t="s">
        <v>183</v>
      </c>
      <c r="K1286" s="67" t="s">
        <v>210</v>
      </c>
      <c r="L1286" s="400" t="s">
        <v>6638</v>
      </c>
      <c r="M1286" s="281"/>
      <c r="N1286" s="410" t="s">
        <v>124</v>
      </c>
      <c r="O1286" s="243" t="s">
        <v>284</v>
      </c>
      <c r="P1286" s="77" t="s">
        <v>65</v>
      </c>
      <c r="Q1286" s="77" t="s">
        <v>6617</v>
      </c>
      <c r="R1286" s="437" t="s">
        <v>6616</v>
      </c>
      <c r="S1286" s="274">
        <v>45337</v>
      </c>
      <c r="T1286" s="56">
        <v>45362</v>
      </c>
      <c r="U1286" s="175" t="s">
        <v>66</v>
      </c>
      <c r="V1286" s="197" t="s">
        <v>218</v>
      </c>
      <c r="W1286" s="181"/>
      <c r="X1286" s="147" t="s">
        <v>143</v>
      </c>
      <c r="Y1286" s="258"/>
      <c r="Z1286" s="258"/>
      <c r="AA1286" s="289" t="s">
        <v>6646</v>
      </c>
      <c r="AB1286" s="67">
        <v>45337</v>
      </c>
      <c r="AC1286" s="67">
        <v>45362</v>
      </c>
      <c r="AD1286" s="294" t="s">
        <v>70</v>
      </c>
      <c r="AE1286" s="71"/>
      <c r="AF1286" s="249"/>
      <c r="AG1286" s="249"/>
      <c r="AH1286" s="249"/>
      <c r="AI1286" s="249"/>
      <c r="AJ1286" s="248"/>
      <c r="AK1286" s="257"/>
      <c r="AL1286" s="255"/>
      <c r="AM1286" s="249"/>
      <c r="AN1286" s="249"/>
      <c r="AO1286" s="249"/>
      <c r="AP1286" s="249"/>
      <c r="AQ1286" s="250"/>
      <c r="AR1286" s="247"/>
      <c r="AS1286" s="247"/>
      <c r="AT1286" s="247"/>
      <c r="AU1286" s="247"/>
      <c r="AV1286" s="247"/>
      <c r="AW1286" s="247"/>
      <c r="AX1286" s="247"/>
      <c r="AY1286" s="247"/>
      <c r="AZ1286" s="251"/>
      <c r="BA1286" s="246"/>
      <c r="BB1286" s="247"/>
      <c r="BC1286" s="245"/>
    </row>
    <row r="1287" spans="1:55" ht="72" hidden="1">
      <c r="A1287" s="52" t="str">
        <f t="shared" ca="1" si="116"/>
        <v>Ok</v>
      </c>
      <c r="B1287" s="53" t="str">
        <f t="shared" si="117"/>
        <v>Ok</v>
      </c>
      <c r="C1287" s="53" t="str">
        <f t="shared" ca="1" si="118"/>
        <v>Ok</v>
      </c>
      <c r="D1287" s="54">
        <f t="shared" si="119"/>
        <v>45362</v>
      </c>
      <c r="E1287" s="253"/>
      <c r="F1287" s="258">
        <v>3116</v>
      </c>
      <c r="G1287" s="299" t="s">
        <v>6593</v>
      </c>
      <c r="H1287" s="269" t="s">
        <v>57</v>
      </c>
      <c r="I1287" s="242" t="s">
        <v>289</v>
      </c>
      <c r="J1287" s="201" t="s">
        <v>290</v>
      </c>
      <c r="K1287" s="67" t="s">
        <v>74</v>
      </c>
      <c r="L1287" s="400" t="s">
        <v>6630</v>
      </c>
      <c r="M1287" s="281"/>
      <c r="N1287" s="410" t="s">
        <v>124</v>
      </c>
      <c r="O1287" s="243" t="s">
        <v>284</v>
      </c>
      <c r="P1287" s="77" t="s">
        <v>65</v>
      </c>
      <c r="Q1287" s="77" t="s">
        <v>6619</v>
      </c>
      <c r="R1287" s="301" t="s">
        <v>6618</v>
      </c>
      <c r="S1287" s="274">
        <v>45337</v>
      </c>
      <c r="T1287" s="56">
        <v>45362</v>
      </c>
      <c r="U1287" s="175" t="s">
        <v>66</v>
      </c>
      <c r="V1287" s="197" t="s">
        <v>218</v>
      </c>
      <c r="W1287" s="181"/>
      <c r="X1287" s="147" t="s">
        <v>156</v>
      </c>
      <c r="Y1287" s="258"/>
      <c r="Z1287" s="258"/>
      <c r="AA1287" s="289" t="s">
        <v>6647</v>
      </c>
      <c r="AB1287" s="67">
        <v>45337</v>
      </c>
      <c r="AC1287" s="67">
        <v>45362</v>
      </c>
      <c r="AD1287" s="294" t="s">
        <v>70</v>
      </c>
      <c r="AE1287" s="71"/>
      <c r="AF1287" s="249"/>
      <c r="AG1287" s="249"/>
      <c r="AH1287" s="249"/>
      <c r="AI1287" s="249"/>
      <c r="AJ1287" s="248"/>
      <c r="AK1287" s="257"/>
      <c r="AL1287" s="255"/>
      <c r="AM1287" s="249"/>
      <c r="AN1287" s="249"/>
      <c r="AO1287" s="249"/>
      <c r="AP1287" s="249"/>
      <c r="AQ1287" s="250"/>
      <c r="AR1287" s="247"/>
      <c r="AS1287" s="247"/>
      <c r="AT1287" s="247"/>
      <c r="AU1287" s="247"/>
      <c r="AV1287" s="247"/>
      <c r="AW1287" s="247"/>
      <c r="AX1287" s="247"/>
      <c r="AY1287" s="247"/>
      <c r="AZ1287" s="251"/>
      <c r="BA1287" s="246"/>
      <c r="BB1287" s="247"/>
      <c r="BC1287" s="245"/>
    </row>
    <row r="1288" spans="1:55" ht="115.2" hidden="1">
      <c r="A1288" s="52" t="str">
        <f t="shared" ca="1" si="116"/>
        <v>Ok</v>
      </c>
      <c r="B1288" s="53" t="str">
        <f t="shared" si="117"/>
        <v>Ok</v>
      </c>
      <c r="C1288" s="53" t="str">
        <f t="shared" ca="1" si="118"/>
        <v>Ok</v>
      </c>
      <c r="D1288" s="54">
        <f t="shared" si="119"/>
        <v>45394</v>
      </c>
      <c r="E1288" s="253"/>
      <c r="F1288" s="258">
        <v>3117</v>
      </c>
      <c r="G1288" s="299" t="s">
        <v>6594</v>
      </c>
      <c r="H1288" s="269" t="s">
        <v>57</v>
      </c>
      <c r="I1288" s="242" t="s">
        <v>289</v>
      </c>
      <c r="J1288" s="201" t="s">
        <v>290</v>
      </c>
      <c r="K1288" s="67" t="s">
        <v>74</v>
      </c>
      <c r="L1288" s="400" t="s">
        <v>6631</v>
      </c>
      <c r="M1288" s="281"/>
      <c r="N1288" s="410" t="s">
        <v>124</v>
      </c>
      <c r="O1288" s="243" t="s">
        <v>6469</v>
      </c>
      <c r="P1288" s="77" t="s">
        <v>88</v>
      </c>
      <c r="Q1288" s="77" t="s">
        <v>6639</v>
      </c>
      <c r="R1288" s="301" t="s">
        <v>6620</v>
      </c>
      <c r="S1288" s="274">
        <v>45337</v>
      </c>
      <c r="T1288" s="56">
        <v>45394</v>
      </c>
      <c r="U1288" s="175" t="s">
        <v>66</v>
      </c>
      <c r="V1288" s="197" t="s">
        <v>218</v>
      </c>
      <c r="W1288" s="181"/>
      <c r="X1288" s="147" t="s">
        <v>79</v>
      </c>
      <c r="Y1288" s="258"/>
      <c r="Z1288" s="258"/>
      <c r="AA1288" s="289" t="s">
        <v>6767</v>
      </c>
      <c r="AB1288" s="67">
        <v>45337</v>
      </c>
      <c r="AC1288" s="67">
        <v>45394</v>
      </c>
      <c r="AD1288" s="294" t="s">
        <v>70</v>
      </c>
      <c r="AE1288" s="71"/>
      <c r="AF1288" s="249"/>
      <c r="AG1288" s="249"/>
      <c r="AH1288" s="249"/>
      <c r="AI1288" s="249"/>
      <c r="AJ1288" s="248"/>
      <c r="AK1288" s="257"/>
      <c r="AL1288" s="255"/>
      <c r="AM1288" s="249"/>
      <c r="AN1288" s="249"/>
      <c r="AO1288" s="249"/>
      <c r="AP1288" s="249"/>
      <c r="AQ1288" s="250"/>
      <c r="AR1288" s="247"/>
      <c r="AS1288" s="247"/>
      <c r="AT1288" s="247"/>
      <c r="AU1288" s="247"/>
      <c r="AV1288" s="247"/>
      <c r="AW1288" s="247"/>
      <c r="AX1288" s="247"/>
      <c r="AY1288" s="247"/>
      <c r="AZ1288" s="251"/>
      <c r="BA1288" s="246"/>
      <c r="BB1288" s="247"/>
      <c r="BC1288" s="245"/>
    </row>
    <row r="1289" spans="1:55" ht="115.2" hidden="1">
      <c r="A1289" s="52" t="str">
        <f t="shared" ca="1" si="116"/>
        <v>Ok</v>
      </c>
      <c r="B1289" s="53" t="str">
        <f t="shared" si="117"/>
        <v>Ok</v>
      </c>
      <c r="C1289" s="53" t="str">
        <f t="shared" ca="1" si="118"/>
        <v>Ok</v>
      </c>
      <c r="D1289" s="54">
        <f t="shared" si="119"/>
        <v>45362</v>
      </c>
      <c r="E1289" s="253"/>
      <c r="F1289" s="258">
        <v>3118</v>
      </c>
      <c r="G1289" s="299" t="s">
        <v>6595</v>
      </c>
      <c r="H1289" s="269" t="s">
        <v>57</v>
      </c>
      <c r="I1289" s="242" t="s">
        <v>6600</v>
      </c>
      <c r="J1289" s="268" t="s">
        <v>4144</v>
      </c>
      <c r="K1289" s="67" t="s">
        <v>74</v>
      </c>
      <c r="L1289" s="400" t="s">
        <v>6632</v>
      </c>
      <c r="M1289" s="281"/>
      <c r="N1289" s="410" t="s">
        <v>124</v>
      </c>
      <c r="O1289" s="243" t="s">
        <v>4155</v>
      </c>
      <c r="P1289" s="77" t="s">
        <v>65</v>
      </c>
      <c r="Q1289" s="77" t="s">
        <v>6622</v>
      </c>
      <c r="R1289" s="301" t="s">
        <v>6621</v>
      </c>
      <c r="S1289" s="274">
        <v>45337</v>
      </c>
      <c r="T1289" s="56">
        <v>45362</v>
      </c>
      <c r="U1289" s="175" t="s">
        <v>66</v>
      </c>
      <c r="V1289" s="197" t="s">
        <v>218</v>
      </c>
      <c r="W1289" s="181"/>
      <c r="X1289" s="147" t="s">
        <v>143</v>
      </c>
      <c r="Y1289" s="258"/>
      <c r="Z1289" s="258"/>
      <c r="AA1289" s="289" t="s">
        <v>6648</v>
      </c>
      <c r="AB1289" s="67">
        <v>45337</v>
      </c>
      <c r="AC1289" s="67">
        <v>45362</v>
      </c>
      <c r="AD1289" s="294" t="s">
        <v>70</v>
      </c>
      <c r="AE1289" s="71"/>
      <c r="AF1289" s="249"/>
      <c r="AG1289" s="249"/>
      <c r="AH1289" s="249"/>
      <c r="AI1289" s="249"/>
      <c r="AJ1289" s="248"/>
      <c r="AK1289" s="257"/>
      <c r="AL1289" s="255"/>
      <c r="AM1289" s="249"/>
      <c r="AN1289" s="249"/>
      <c r="AO1289" s="249"/>
      <c r="AP1289" s="249"/>
      <c r="AQ1289" s="250"/>
      <c r="AR1289" s="247"/>
      <c r="AS1289" s="247"/>
      <c r="AT1289" s="247"/>
      <c r="AU1289" s="247"/>
      <c r="AV1289" s="247"/>
      <c r="AW1289" s="247"/>
      <c r="AX1289" s="247"/>
      <c r="AY1289" s="247"/>
      <c r="AZ1289" s="251"/>
      <c r="BA1289" s="246"/>
      <c r="BB1289" s="247"/>
      <c r="BC1289" s="245"/>
    </row>
    <row r="1290" spans="1:55" ht="115.2" hidden="1">
      <c r="A1290" s="52" t="str">
        <f t="shared" ca="1" si="116"/>
        <v>Ok</v>
      </c>
      <c r="B1290" s="53" t="str">
        <f t="shared" si="117"/>
        <v>Ok</v>
      </c>
      <c r="C1290" s="53" t="str">
        <f t="shared" ca="1" si="118"/>
        <v>Ok</v>
      </c>
      <c r="D1290" s="54">
        <f t="shared" si="119"/>
        <v>45404</v>
      </c>
      <c r="E1290" s="253"/>
      <c r="F1290" s="258">
        <v>3119</v>
      </c>
      <c r="G1290" s="299" t="s">
        <v>6596</v>
      </c>
      <c r="H1290" s="269" t="s">
        <v>57</v>
      </c>
      <c r="I1290" s="242" t="s">
        <v>289</v>
      </c>
      <c r="J1290" s="201" t="s">
        <v>290</v>
      </c>
      <c r="K1290" s="67" t="s">
        <v>74</v>
      </c>
      <c r="L1290" s="400" t="s">
        <v>6633</v>
      </c>
      <c r="M1290" s="281"/>
      <c r="N1290" s="410" t="s">
        <v>124</v>
      </c>
      <c r="O1290" s="243" t="s">
        <v>1392</v>
      </c>
      <c r="P1290" s="77" t="s">
        <v>88</v>
      </c>
      <c r="Q1290" s="77" t="s">
        <v>1393</v>
      </c>
      <c r="R1290" s="301" t="s">
        <v>6623</v>
      </c>
      <c r="S1290" s="274">
        <v>45337</v>
      </c>
      <c r="T1290" s="56">
        <v>45404</v>
      </c>
      <c r="U1290" s="58" t="s">
        <v>66</v>
      </c>
      <c r="V1290" s="197" t="s">
        <v>218</v>
      </c>
      <c r="W1290" s="181"/>
      <c r="X1290" s="147" t="s">
        <v>156</v>
      </c>
      <c r="Y1290" s="258" t="s">
        <v>80</v>
      </c>
      <c r="Z1290" s="258"/>
      <c r="AA1290" s="289" t="s">
        <v>6837</v>
      </c>
      <c r="AB1290" s="67">
        <v>45337</v>
      </c>
      <c r="AC1290" s="67">
        <v>45404</v>
      </c>
      <c r="AD1290" s="234" t="s">
        <v>70</v>
      </c>
      <c r="AE1290" s="71"/>
      <c r="AF1290" s="249"/>
      <c r="AG1290" s="249"/>
      <c r="AH1290" s="249"/>
      <c r="AI1290" s="249"/>
      <c r="AJ1290" s="248"/>
      <c r="AK1290" s="257"/>
      <c r="AL1290" s="255"/>
      <c r="AM1290" s="249"/>
      <c r="AN1290" s="249"/>
      <c r="AO1290" s="249"/>
      <c r="AP1290" s="249"/>
      <c r="AQ1290" s="250"/>
      <c r="AR1290" s="247"/>
      <c r="AS1290" s="247"/>
      <c r="AT1290" s="247"/>
      <c r="AU1290" s="247"/>
      <c r="AV1290" s="247"/>
      <c r="AW1290" s="247"/>
      <c r="AX1290" s="247"/>
      <c r="AY1290" s="247"/>
      <c r="AZ1290" s="251"/>
      <c r="BA1290" s="246"/>
      <c r="BB1290" s="247"/>
      <c r="BC1290" s="245"/>
    </row>
    <row r="1291" spans="1:55" ht="57.6" hidden="1">
      <c r="A1291" s="52" t="str">
        <f t="shared" ca="1" si="116"/>
        <v>Ok</v>
      </c>
      <c r="B1291" s="53" t="str">
        <f t="shared" si="117"/>
        <v>Ok</v>
      </c>
      <c r="C1291" s="53" t="str">
        <f t="shared" ca="1" si="118"/>
        <v>Ok</v>
      </c>
      <c r="D1291" s="54">
        <f t="shared" si="119"/>
        <v>45404</v>
      </c>
      <c r="E1291" s="253"/>
      <c r="F1291" s="258">
        <v>3122</v>
      </c>
      <c r="G1291" s="299" t="s">
        <v>6597</v>
      </c>
      <c r="H1291" s="269" t="s">
        <v>57</v>
      </c>
      <c r="I1291" s="242" t="s">
        <v>6601</v>
      </c>
      <c r="J1291" s="268" t="s">
        <v>183</v>
      </c>
      <c r="K1291" s="67" t="s">
        <v>210</v>
      </c>
      <c r="L1291" s="400" t="s">
        <v>6634</v>
      </c>
      <c r="M1291" s="281"/>
      <c r="N1291" s="410" t="s">
        <v>124</v>
      </c>
      <c r="O1291" s="243" t="s">
        <v>6469</v>
      </c>
      <c r="P1291" s="77" t="s">
        <v>88</v>
      </c>
      <c r="Q1291" s="77" t="s">
        <v>6625</v>
      </c>
      <c r="R1291" s="301" t="s">
        <v>6624</v>
      </c>
      <c r="S1291" s="274">
        <v>45337</v>
      </c>
      <c r="T1291" s="56">
        <v>45404</v>
      </c>
      <c r="U1291" s="58" t="s">
        <v>66</v>
      </c>
      <c r="V1291" s="197" t="s">
        <v>218</v>
      </c>
      <c r="W1291" s="181"/>
      <c r="X1291" s="147" t="s">
        <v>156</v>
      </c>
      <c r="Y1291" s="258" t="s">
        <v>80</v>
      </c>
      <c r="Z1291" s="258"/>
      <c r="AA1291" s="289" t="s">
        <v>6838</v>
      </c>
      <c r="AB1291" s="67">
        <v>45337</v>
      </c>
      <c r="AC1291" s="67">
        <v>45404</v>
      </c>
      <c r="AD1291" s="234" t="s">
        <v>70</v>
      </c>
      <c r="AE1291" s="71"/>
      <c r="AF1291" s="249"/>
      <c r="AG1291" s="249"/>
      <c r="AH1291" s="249"/>
      <c r="AI1291" s="249"/>
      <c r="AJ1291" s="248"/>
      <c r="AK1291" s="257"/>
      <c r="AL1291" s="255"/>
      <c r="AM1291" s="249"/>
      <c r="AN1291" s="249"/>
      <c r="AO1291" s="249"/>
      <c r="AP1291" s="249"/>
      <c r="AQ1291" s="250"/>
      <c r="AR1291" s="247"/>
      <c r="AS1291" s="247"/>
      <c r="AT1291" s="247"/>
      <c r="AU1291" s="247"/>
      <c r="AV1291" s="247"/>
      <c r="AW1291" s="247"/>
      <c r="AX1291" s="247"/>
      <c r="AY1291" s="247"/>
      <c r="AZ1291" s="251"/>
      <c r="BA1291" s="246"/>
      <c r="BB1291" s="247"/>
      <c r="BC1291" s="245"/>
    </row>
    <row r="1292" spans="1:55" ht="86.4" hidden="1">
      <c r="A1292" s="52" t="str">
        <f t="shared" ca="1" si="116"/>
        <v>Ok</v>
      </c>
      <c r="B1292" s="53" t="str">
        <f t="shared" si="117"/>
        <v>Ok</v>
      </c>
      <c r="C1292" s="53" t="str">
        <f t="shared" ca="1" si="118"/>
        <v>Ok</v>
      </c>
      <c r="D1292" s="54">
        <f t="shared" si="119"/>
        <v>45425</v>
      </c>
      <c r="E1292" s="253"/>
      <c r="F1292" s="258">
        <v>3123</v>
      </c>
      <c r="G1292" s="299" t="s">
        <v>6598</v>
      </c>
      <c r="H1292" s="269" t="s">
        <v>57</v>
      </c>
      <c r="I1292" s="242" t="s">
        <v>182</v>
      </c>
      <c r="J1292" s="268" t="s">
        <v>183</v>
      </c>
      <c r="K1292" s="67" t="s">
        <v>74</v>
      </c>
      <c r="L1292" s="400" t="s">
        <v>6640</v>
      </c>
      <c r="M1292" s="281"/>
      <c r="N1292" s="410" t="s">
        <v>124</v>
      </c>
      <c r="O1292" s="243" t="s">
        <v>6604</v>
      </c>
      <c r="P1292" s="77" t="s">
        <v>88</v>
      </c>
      <c r="Q1292" s="77" t="s">
        <v>6627</v>
      </c>
      <c r="R1292" s="301" t="s">
        <v>6626</v>
      </c>
      <c r="S1292" s="274">
        <v>45337</v>
      </c>
      <c r="T1292" s="285">
        <v>45425</v>
      </c>
      <c r="U1292" s="174" t="s">
        <v>66</v>
      </c>
      <c r="V1292" s="197" t="s">
        <v>218</v>
      </c>
      <c r="W1292" s="181"/>
      <c r="X1292" s="147" t="s">
        <v>143</v>
      </c>
      <c r="Y1292" s="258"/>
      <c r="Z1292" s="258"/>
      <c r="AA1292" s="289" t="s">
        <v>6930</v>
      </c>
      <c r="AB1292" s="67">
        <v>45337</v>
      </c>
      <c r="AC1292" s="67">
        <v>45425</v>
      </c>
      <c r="AD1292" s="294" t="s">
        <v>70</v>
      </c>
      <c r="AE1292" s="71"/>
      <c r="AF1292" s="249"/>
      <c r="AG1292" s="249"/>
      <c r="AH1292" s="249"/>
      <c r="AI1292" s="249"/>
      <c r="AJ1292" s="248"/>
      <c r="AK1292" s="257"/>
      <c r="AL1292" s="255"/>
      <c r="AM1292" s="249"/>
      <c r="AN1292" s="249"/>
      <c r="AO1292" s="249"/>
      <c r="AP1292" s="249"/>
      <c r="AQ1292" s="250"/>
      <c r="AR1292" s="247"/>
      <c r="AS1292" s="247"/>
      <c r="AT1292" s="247"/>
      <c r="AU1292" s="247"/>
      <c r="AV1292" s="247"/>
      <c r="AW1292" s="247"/>
      <c r="AX1292" s="247"/>
      <c r="AY1292" s="247"/>
      <c r="AZ1292" s="251"/>
      <c r="BA1292" s="246"/>
      <c r="BB1292" s="247"/>
      <c r="BC1292" s="245"/>
    </row>
    <row r="1293" spans="1:55" ht="86.4" hidden="1">
      <c r="A1293" s="52" t="str">
        <f t="shared" ca="1" si="116"/>
        <v>Ok</v>
      </c>
      <c r="B1293" s="53" t="str">
        <f t="shared" si="117"/>
        <v>Ok</v>
      </c>
      <c r="C1293" s="53" t="str">
        <f t="shared" ca="1" si="118"/>
        <v>Ok</v>
      </c>
      <c r="D1293" s="54">
        <f t="shared" si="119"/>
        <v>45362</v>
      </c>
      <c r="E1293" s="253"/>
      <c r="F1293" s="258">
        <v>3124</v>
      </c>
      <c r="G1293" s="299" t="s">
        <v>6599</v>
      </c>
      <c r="H1293" s="269" t="s">
        <v>57</v>
      </c>
      <c r="I1293" s="242" t="s">
        <v>232</v>
      </c>
      <c r="J1293" s="268" t="s">
        <v>233</v>
      </c>
      <c r="K1293" s="67" t="s">
        <v>210</v>
      </c>
      <c r="L1293" s="400" t="s">
        <v>6635</v>
      </c>
      <c r="M1293" s="281"/>
      <c r="N1293" s="410" t="s">
        <v>63</v>
      </c>
      <c r="O1293" s="243" t="s">
        <v>97</v>
      </c>
      <c r="P1293" s="77" t="s">
        <v>97</v>
      </c>
      <c r="Q1293" s="77" t="s">
        <v>6629</v>
      </c>
      <c r="R1293" s="301" t="s">
        <v>6628</v>
      </c>
      <c r="S1293" s="274">
        <v>45337</v>
      </c>
      <c r="T1293" s="56">
        <v>45362</v>
      </c>
      <c r="U1293" s="175" t="s">
        <v>66</v>
      </c>
      <c r="V1293" s="197" t="s">
        <v>218</v>
      </c>
      <c r="W1293" s="181"/>
      <c r="X1293" s="147" t="s">
        <v>156</v>
      </c>
      <c r="Y1293" s="258"/>
      <c r="Z1293" s="258"/>
      <c r="AA1293" s="289" t="s">
        <v>6649</v>
      </c>
      <c r="AB1293" s="67">
        <v>45337</v>
      </c>
      <c r="AC1293" s="67">
        <v>45362</v>
      </c>
      <c r="AD1293" s="294" t="s">
        <v>70</v>
      </c>
      <c r="AE1293" s="71"/>
      <c r="AF1293" s="249"/>
      <c r="AG1293" s="249"/>
      <c r="AH1293" s="249"/>
      <c r="AI1293" s="249"/>
      <c r="AJ1293" s="248"/>
      <c r="AK1293" s="257"/>
      <c r="AL1293" s="255"/>
      <c r="AM1293" s="249"/>
      <c r="AN1293" s="249"/>
      <c r="AO1293" s="249"/>
      <c r="AP1293" s="249"/>
      <c r="AQ1293" s="250"/>
      <c r="AR1293" s="247"/>
      <c r="AS1293" s="247"/>
      <c r="AT1293" s="247"/>
      <c r="AU1293" s="247"/>
      <c r="AV1293" s="247"/>
      <c r="AW1293" s="247"/>
      <c r="AX1293" s="247"/>
      <c r="AY1293" s="247"/>
      <c r="AZ1293" s="251"/>
      <c r="BA1293" s="246"/>
      <c r="BB1293" s="247"/>
      <c r="BC1293" s="245"/>
    </row>
    <row r="1294" spans="1:55" ht="158.4" hidden="1">
      <c r="A1294" s="52" t="str">
        <f t="shared" ref="A1294" ca="1" si="120">IF(OR(S1294&lt;$B$1,S1294&gt;=TODAY()),"Fuori Range","Ok")</f>
        <v>Ok</v>
      </c>
      <c r="B1294" s="53" t="str">
        <f t="shared" ref="B1294" si="121">IF(AND(AB1294&lt;S1294,AB1294&lt;&gt;""),"Fuori Range",IF(AND(AB1294&gt;AC1294,AC1294&lt;&gt;""),"Sup ITM",IF(AND(AC1294&lt;&gt;"",AB1294=""),"Assente","Ok")))</f>
        <v>Ok</v>
      </c>
      <c r="C1294" s="53" t="str">
        <f t="shared" ref="C1294" ca="1" si="122">IF(AND(AC1294&lt;AB1294,AC1294&lt;&gt;""),"Inf Avvio",IF(AC1294&gt;TODAY(),"Errore","Ok"))</f>
        <v>Ok</v>
      </c>
      <c r="D1294" s="54">
        <f t="shared" ref="D1294" si="123">MAX(AC1294,AH1294,AL1294)</f>
        <v>45394</v>
      </c>
      <c r="E1294" s="253"/>
      <c r="F1294" s="258">
        <f t="shared" ref="F1294" si="124">+F1293+1</f>
        <v>3125</v>
      </c>
      <c r="G1294" s="299" t="s">
        <v>6658</v>
      </c>
      <c r="H1294" s="269" t="s">
        <v>57</v>
      </c>
      <c r="I1294" s="242" t="s">
        <v>58</v>
      </c>
      <c r="J1294" s="268" t="s">
        <v>59</v>
      </c>
      <c r="K1294" s="67" t="s">
        <v>105</v>
      </c>
      <c r="L1294" s="400" t="s">
        <v>6659</v>
      </c>
      <c r="M1294" s="281"/>
      <c r="N1294" s="410" t="s">
        <v>124</v>
      </c>
      <c r="O1294" s="243" t="s">
        <v>97</v>
      </c>
      <c r="P1294" s="77" t="s">
        <v>97</v>
      </c>
      <c r="Q1294" s="77" t="s">
        <v>6710</v>
      </c>
      <c r="R1294" s="301" t="s">
        <v>6711</v>
      </c>
      <c r="S1294" s="274">
        <v>45364</v>
      </c>
      <c r="T1294" s="56">
        <v>45394</v>
      </c>
      <c r="U1294" s="175" t="s">
        <v>66</v>
      </c>
      <c r="V1294" s="197" t="s">
        <v>218</v>
      </c>
      <c r="W1294" s="181"/>
      <c r="X1294" s="147" t="s">
        <v>168</v>
      </c>
      <c r="Y1294" s="258"/>
      <c r="Z1294" s="258"/>
      <c r="AA1294" s="289" t="s">
        <v>6768</v>
      </c>
      <c r="AB1294" s="67">
        <v>45364</v>
      </c>
      <c r="AC1294" s="67">
        <v>45394</v>
      </c>
      <c r="AD1294" s="294" t="s">
        <v>70</v>
      </c>
      <c r="AE1294" s="71"/>
      <c r="AF1294" s="249"/>
      <c r="AG1294" s="249"/>
      <c r="AH1294" s="249"/>
      <c r="AI1294" s="249"/>
      <c r="AJ1294" s="248"/>
      <c r="AK1294" s="257"/>
      <c r="AL1294" s="255"/>
      <c r="AM1294" s="249"/>
      <c r="AN1294" s="249"/>
      <c r="AO1294" s="249"/>
      <c r="AP1294" s="249"/>
      <c r="AQ1294" s="250"/>
      <c r="AR1294" s="247"/>
      <c r="AS1294" s="247"/>
      <c r="AT1294" s="247"/>
      <c r="AU1294" s="247"/>
      <c r="AV1294" s="247"/>
      <c r="AW1294" s="247"/>
      <c r="AX1294" s="247"/>
      <c r="AY1294" s="247"/>
      <c r="AZ1294" s="251"/>
      <c r="BA1294" s="246"/>
      <c r="BB1294" s="247"/>
      <c r="BC1294" s="245"/>
    </row>
    <row r="1295" spans="1:55" ht="172.8" hidden="1">
      <c r="A1295" s="52" t="str">
        <f t="shared" ref="A1295:A1301" ca="1" si="125">IF(OR(S1295&lt;$B$1,S1295&gt;=TODAY()),"Fuori Range","Ok")</f>
        <v>Ok</v>
      </c>
      <c r="B1295" s="53" t="str">
        <f t="shared" ref="B1295:B1301" si="126">IF(AND(AB1295&lt;S1295,AB1295&lt;&gt;""),"Fuori Range",IF(AND(AB1295&gt;AC1295,AC1295&lt;&gt;""),"Sup ITM",IF(AND(AC1295&lt;&gt;"",AB1295=""),"Assente","Ok")))</f>
        <v>Ok</v>
      </c>
      <c r="C1295" s="53" t="str">
        <f t="shared" ref="C1295:C1301" ca="1" si="127">IF(AND(AC1295&lt;AB1295,AC1295&lt;&gt;""),"Inf Avvio",IF(AC1295&gt;TODAY(),"Errore","Ok"))</f>
        <v>Ok</v>
      </c>
      <c r="D1295" s="54">
        <f t="shared" ref="D1295:D1301" si="128">MAX(AC1295,AH1295,AL1295)</f>
        <v>45394</v>
      </c>
      <c r="E1295" s="253"/>
      <c r="F1295" s="258">
        <v>2914</v>
      </c>
      <c r="G1295" s="299" t="s">
        <v>6663</v>
      </c>
      <c r="H1295" s="269" t="s">
        <v>57</v>
      </c>
      <c r="I1295" s="242" t="s">
        <v>1358</v>
      </c>
      <c r="J1295" s="201" t="s">
        <v>290</v>
      </c>
      <c r="K1295" s="67" t="s">
        <v>255</v>
      </c>
      <c r="L1295" s="400" t="s">
        <v>6672</v>
      </c>
      <c r="M1295" s="281"/>
      <c r="N1295" s="410" t="s">
        <v>124</v>
      </c>
      <c r="O1295" s="243" t="s">
        <v>5967</v>
      </c>
      <c r="P1295" s="77" t="s">
        <v>245</v>
      </c>
      <c r="Q1295" s="77" t="s">
        <v>6674</v>
      </c>
      <c r="R1295" s="301" t="s">
        <v>6673</v>
      </c>
      <c r="S1295" s="274">
        <v>45210</v>
      </c>
      <c r="T1295" s="56">
        <v>45394</v>
      </c>
      <c r="U1295" s="175" t="s">
        <v>66</v>
      </c>
      <c r="V1295" s="197" t="s">
        <v>218</v>
      </c>
      <c r="W1295" s="181"/>
      <c r="X1295" s="147" t="s">
        <v>143</v>
      </c>
      <c r="Y1295" s="258"/>
      <c r="Z1295" s="258"/>
      <c r="AA1295" s="289" t="s">
        <v>6759</v>
      </c>
      <c r="AB1295" s="67">
        <v>45210</v>
      </c>
      <c r="AC1295" s="67">
        <v>45394</v>
      </c>
      <c r="AD1295" s="294" t="s">
        <v>70</v>
      </c>
      <c r="AE1295" s="71"/>
      <c r="AF1295" s="249"/>
      <c r="AG1295" s="249"/>
      <c r="AH1295" s="249"/>
      <c r="AI1295" s="249"/>
      <c r="AJ1295" s="248"/>
      <c r="AK1295" s="257"/>
      <c r="AL1295" s="255"/>
      <c r="AM1295" s="249"/>
      <c r="AN1295" s="249"/>
      <c r="AO1295" s="249"/>
      <c r="AP1295" s="249"/>
      <c r="AQ1295" s="250"/>
      <c r="AR1295" s="247"/>
      <c r="AS1295" s="247"/>
      <c r="AT1295" s="247"/>
      <c r="AU1295" s="247"/>
      <c r="AV1295" s="247"/>
      <c r="AW1295" s="247"/>
      <c r="AX1295" s="247"/>
      <c r="AY1295" s="247"/>
      <c r="AZ1295" s="251"/>
      <c r="BA1295" s="246"/>
      <c r="BB1295" s="247"/>
      <c r="BC1295" s="245"/>
    </row>
    <row r="1296" spans="1:55" ht="129.6" hidden="1">
      <c r="A1296" s="52" t="str">
        <f t="shared" ca="1" si="125"/>
        <v>Ok</v>
      </c>
      <c r="B1296" s="53" t="str">
        <f t="shared" si="126"/>
        <v>Ok</v>
      </c>
      <c r="C1296" s="53" t="str">
        <f t="shared" ca="1" si="127"/>
        <v>Ok</v>
      </c>
      <c r="D1296" s="54">
        <f t="shared" si="128"/>
        <v>45376</v>
      </c>
      <c r="E1296" s="253"/>
      <c r="F1296" s="258">
        <v>3126</v>
      </c>
      <c r="G1296" s="299" t="s">
        <v>6664</v>
      </c>
      <c r="H1296" s="269" t="s">
        <v>57</v>
      </c>
      <c r="I1296" s="242" t="s">
        <v>137</v>
      </c>
      <c r="J1296" s="268" t="s">
        <v>137</v>
      </c>
      <c r="K1296" s="67" t="s">
        <v>162</v>
      </c>
      <c r="L1296" s="400" t="s">
        <v>6677</v>
      </c>
      <c r="M1296" s="281"/>
      <c r="N1296" s="410" t="s">
        <v>124</v>
      </c>
      <c r="O1296" s="243" t="s">
        <v>6669</v>
      </c>
      <c r="P1296" s="77" t="s">
        <v>88</v>
      </c>
      <c r="Q1296" s="77" t="s">
        <v>6676</v>
      </c>
      <c r="R1296" s="301" t="s">
        <v>6675</v>
      </c>
      <c r="S1296" s="274">
        <v>45364</v>
      </c>
      <c r="T1296" s="69">
        <v>45376</v>
      </c>
      <c r="U1296" s="58" t="s">
        <v>66</v>
      </c>
      <c r="V1296" s="197" t="s">
        <v>218</v>
      </c>
      <c r="W1296" s="181"/>
      <c r="X1296" s="147" t="s">
        <v>168</v>
      </c>
      <c r="Y1296" s="258"/>
      <c r="Z1296" s="258"/>
      <c r="AA1296" s="289" t="s">
        <v>6694</v>
      </c>
      <c r="AB1296" s="67">
        <v>45364</v>
      </c>
      <c r="AC1296" s="67">
        <v>45376</v>
      </c>
      <c r="AD1296" s="234" t="s">
        <v>70</v>
      </c>
      <c r="AE1296" s="71"/>
      <c r="AF1296" s="249"/>
      <c r="AG1296" s="249"/>
      <c r="AH1296" s="249"/>
      <c r="AI1296" s="249"/>
      <c r="AJ1296" s="248"/>
      <c r="AK1296" s="257"/>
      <c r="AL1296" s="255"/>
      <c r="AM1296" s="249"/>
      <c r="AN1296" s="249"/>
      <c r="AO1296" s="249"/>
      <c r="AP1296" s="249"/>
      <c r="AQ1296" s="250"/>
      <c r="AR1296" s="247"/>
      <c r="AS1296" s="247"/>
      <c r="AT1296" s="247"/>
      <c r="AU1296" s="247"/>
      <c r="AV1296" s="247"/>
      <c r="AW1296" s="247"/>
      <c r="AX1296" s="247"/>
      <c r="AY1296" s="247"/>
      <c r="AZ1296" s="251"/>
      <c r="BA1296" s="246"/>
      <c r="BB1296" s="247"/>
      <c r="BC1296" s="245"/>
    </row>
    <row r="1297" spans="1:55" ht="86.4" hidden="1">
      <c r="A1297" s="52" t="str">
        <f t="shared" ca="1" si="125"/>
        <v>Ok</v>
      </c>
      <c r="B1297" s="53" t="str">
        <f t="shared" si="126"/>
        <v>Ok</v>
      </c>
      <c r="C1297" s="53" t="str">
        <f t="shared" ca="1" si="127"/>
        <v>Ok</v>
      </c>
      <c r="D1297" s="54">
        <f t="shared" si="128"/>
        <v>45394</v>
      </c>
      <c r="E1297" s="253"/>
      <c r="F1297" s="258">
        <v>3127</v>
      </c>
      <c r="G1297" s="299" t="s">
        <v>6665</v>
      </c>
      <c r="H1297" s="269" t="s">
        <v>57</v>
      </c>
      <c r="I1297" s="242" t="s">
        <v>137</v>
      </c>
      <c r="J1297" s="268" t="s">
        <v>137</v>
      </c>
      <c r="K1297" s="67" t="s">
        <v>74</v>
      </c>
      <c r="L1297" s="400" t="s">
        <v>6678</v>
      </c>
      <c r="M1297" s="281"/>
      <c r="N1297" s="410" t="s">
        <v>124</v>
      </c>
      <c r="O1297" s="243" t="s">
        <v>6670</v>
      </c>
      <c r="P1297" s="77" t="s">
        <v>88</v>
      </c>
      <c r="Q1297" s="77" t="s">
        <v>6709</v>
      </c>
      <c r="R1297" s="301" t="s">
        <v>6708</v>
      </c>
      <c r="S1297" s="274">
        <v>45366</v>
      </c>
      <c r="T1297" s="56">
        <v>45394</v>
      </c>
      <c r="U1297" s="175" t="s">
        <v>66</v>
      </c>
      <c r="V1297" s="197" t="s">
        <v>218</v>
      </c>
      <c r="W1297" s="181"/>
      <c r="X1297" s="147" t="s">
        <v>93</v>
      </c>
      <c r="Y1297" s="258"/>
      <c r="Z1297" s="258"/>
      <c r="AA1297" s="297" t="s">
        <v>6776</v>
      </c>
      <c r="AB1297" s="67">
        <v>45366</v>
      </c>
      <c r="AC1297" s="67">
        <v>45394</v>
      </c>
      <c r="AD1297" s="294" t="s">
        <v>70</v>
      </c>
      <c r="AE1297" s="71"/>
      <c r="AF1297" s="249"/>
      <c r="AG1297" s="249"/>
      <c r="AH1297" s="249"/>
      <c r="AI1297" s="249"/>
      <c r="AJ1297" s="248"/>
      <c r="AK1297" s="257"/>
      <c r="AL1297" s="255"/>
      <c r="AM1297" s="249"/>
      <c r="AN1297" s="249"/>
      <c r="AO1297" s="249"/>
      <c r="AP1297" s="249"/>
      <c r="AQ1297" s="250"/>
      <c r="AR1297" s="247"/>
      <c r="AS1297" s="247"/>
      <c r="AT1297" s="247"/>
      <c r="AU1297" s="247"/>
      <c r="AV1297" s="247"/>
      <c r="AW1297" s="247"/>
      <c r="AX1297" s="247"/>
      <c r="AY1297" s="247"/>
      <c r="AZ1297" s="251"/>
      <c r="BA1297" s="246"/>
      <c r="BB1297" s="247"/>
      <c r="BC1297" s="245"/>
    </row>
    <row r="1298" spans="1:55" ht="129.6" hidden="1">
      <c r="A1298" s="52" t="str">
        <f t="shared" ca="1" si="125"/>
        <v>Ok</v>
      </c>
      <c r="B1298" s="53" t="str">
        <f t="shared" si="126"/>
        <v>Ok</v>
      </c>
      <c r="C1298" s="53" t="str">
        <f t="shared" ca="1" si="127"/>
        <v>Ok</v>
      </c>
      <c r="D1298" s="54">
        <f t="shared" si="128"/>
        <v>45670</v>
      </c>
      <c r="E1298" s="253"/>
      <c r="F1298" s="258">
        <v>3129</v>
      </c>
      <c r="G1298" s="299" t="s">
        <v>6666</v>
      </c>
      <c r="H1298" s="269" t="s">
        <v>57</v>
      </c>
      <c r="I1298" s="242" t="s">
        <v>324</v>
      </c>
      <c r="J1298" s="268" t="s">
        <v>325</v>
      </c>
      <c r="K1298" s="67" t="s">
        <v>210</v>
      </c>
      <c r="L1298" s="400" t="s">
        <v>6681</v>
      </c>
      <c r="M1298" s="281"/>
      <c r="N1298" s="410" t="s">
        <v>124</v>
      </c>
      <c r="O1298" s="243" t="s">
        <v>6671</v>
      </c>
      <c r="P1298" s="77" t="s">
        <v>88</v>
      </c>
      <c r="Q1298" s="77" t="s">
        <v>6680</v>
      </c>
      <c r="R1298" s="301" t="s">
        <v>6679</v>
      </c>
      <c r="S1298" s="274">
        <v>45369</v>
      </c>
      <c r="T1298" s="56">
        <v>45670</v>
      </c>
      <c r="U1298" s="174" t="s">
        <v>66</v>
      </c>
      <c r="V1298" s="197" t="s">
        <v>218</v>
      </c>
      <c r="W1298" s="181"/>
      <c r="X1298" s="147" t="s">
        <v>168</v>
      </c>
      <c r="Y1298" s="258"/>
      <c r="Z1298" s="258"/>
      <c r="AA1298" s="289" t="s">
        <v>8350</v>
      </c>
      <c r="AB1298" s="67">
        <v>45369</v>
      </c>
      <c r="AC1298" s="67">
        <v>45670</v>
      </c>
      <c r="AD1298" s="234" t="s">
        <v>70</v>
      </c>
      <c r="AE1298" s="71"/>
      <c r="AF1298" s="249"/>
      <c r="AG1298" s="249"/>
      <c r="AH1298" s="249"/>
      <c r="AI1298" s="249"/>
      <c r="AJ1298" s="248"/>
      <c r="AK1298" s="257"/>
      <c r="AL1298" s="255"/>
      <c r="AM1298" s="249"/>
      <c r="AN1298" s="249"/>
      <c r="AO1298" s="249"/>
      <c r="AP1298" s="249"/>
      <c r="AQ1298" s="250"/>
      <c r="AR1298" s="247"/>
      <c r="AS1298" s="247"/>
      <c r="AT1298" s="247"/>
      <c r="AU1298" s="247"/>
      <c r="AV1298" s="247"/>
      <c r="AW1298" s="247"/>
      <c r="AX1298" s="247"/>
      <c r="AY1298" s="247"/>
      <c r="AZ1298" s="251"/>
      <c r="BA1298" s="246"/>
      <c r="BB1298" s="247"/>
      <c r="BC1298" s="245"/>
    </row>
    <row r="1299" spans="1:55" ht="115.2" hidden="1">
      <c r="A1299" s="52" t="str">
        <f t="shared" ca="1" si="125"/>
        <v>Ok</v>
      </c>
      <c r="B1299" s="53" t="str">
        <f t="shared" si="126"/>
        <v>Ok</v>
      </c>
      <c r="C1299" s="53" t="str">
        <f t="shared" ca="1" si="127"/>
        <v>Ok</v>
      </c>
      <c r="D1299" s="54">
        <f t="shared" si="128"/>
        <v>45394</v>
      </c>
      <c r="E1299" s="253"/>
      <c r="F1299" s="258">
        <v>3130</v>
      </c>
      <c r="G1299" s="299" t="s">
        <v>6682</v>
      </c>
      <c r="H1299" s="269" t="s">
        <v>57</v>
      </c>
      <c r="I1299" s="242" t="s">
        <v>2572</v>
      </c>
      <c r="J1299" s="268" t="s">
        <v>73</v>
      </c>
      <c r="K1299" s="67" t="s">
        <v>105</v>
      </c>
      <c r="L1299" s="400" t="s">
        <v>6683</v>
      </c>
      <c r="M1299" s="281"/>
      <c r="N1299" s="410" t="s">
        <v>124</v>
      </c>
      <c r="O1299" s="243" t="s">
        <v>2941</v>
      </c>
      <c r="P1299" s="77" t="s">
        <v>88</v>
      </c>
      <c r="Q1299" s="77" t="s">
        <v>2942</v>
      </c>
      <c r="R1299" s="301" t="s">
        <v>2943</v>
      </c>
      <c r="S1299" s="274">
        <v>45370</v>
      </c>
      <c r="T1299" s="56">
        <v>45394</v>
      </c>
      <c r="U1299" s="175" t="s">
        <v>66</v>
      </c>
      <c r="V1299" s="197" t="s">
        <v>218</v>
      </c>
      <c r="W1299" s="181"/>
      <c r="X1299" s="147" t="s">
        <v>79</v>
      </c>
      <c r="Y1299" s="258"/>
      <c r="Z1299" s="258"/>
      <c r="AA1299" s="289" t="s">
        <v>6758</v>
      </c>
      <c r="AB1299" s="67">
        <v>45370</v>
      </c>
      <c r="AC1299" s="67">
        <v>45394</v>
      </c>
      <c r="AD1299" s="294" t="s">
        <v>70</v>
      </c>
      <c r="AE1299" s="71"/>
      <c r="AF1299" s="249"/>
      <c r="AG1299" s="249"/>
      <c r="AH1299" s="249"/>
      <c r="AI1299" s="249"/>
      <c r="AJ1299" s="248"/>
      <c r="AK1299" s="257"/>
      <c r="AL1299" s="255"/>
      <c r="AM1299" s="249"/>
      <c r="AN1299" s="249"/>
      <c r="AO1299" s="249"/>
      <c r="AP1299" s="249"/>
      <c r="AQ1299" s="250"/>
      <c r="AR1299" s="247"/>
      <c r="AS1299" s="247"/>
      <c r="AT1299" s="247"/>
      <c r="AU1299" s="247"/>
      <c r="AV1299" s="247"/>
      <c r="AW1299" s="247"/>
      <c r="AX1299" s="247"/>
      <c r="AY1299" s="247"/>
      <c r="AZ1299" s="251"/>
      <c r="BA1299" s="246"/>
      <c r="BB1299" s="247"/>
      <c r="BC1299" s="245"/>
    </row>
    <row r="1300" spans="1:55" ht="72" hidden="1">
      <c r="A1300" s="52" t="str">
        <f t="shared" ca="1" si="125"/>
        <v>Ok</v>
      </c>
      <c r="B1300" s="53" t="str">
        <f t="shared" si="126"/>
        <v>Ok</v>
      </c>
      <c r="C1300" s="53" t="str">
        <f t="shared" ca="1" si="127"/>
        <v>Ok</v>
      </c>
      <c r="D1300" s="54">
        <f t="shared" si="128"/>
        <v>45446</v>
      </c>
      <c r="E1300" s="253"/>
      <c r="F1300" s="258">
        <v>3131</v>
      </c>
      <c r="G1300" s="299" t="s">
        <v>6667</v>
      </c>
      <c r="H1300" s="269" t="s">
        <v>57</v>
      </c>
      <c r="I1300" s="242" t="s">
        <v>182</v>
      </c>
      <c r="J1300" s="268" t="s">
        <v>183</v>
      </c>
      <c r="K1300" s="67" t="s">
        <v>545</v>
      </c>
      <c r="L1300" s="400" t="s">
        <v>6684</v>
      </c>
      <c r="M1300" s="281"/>
      <c r="N1300" s="410" t="s">
        <v>124</v>
      </c>
      <c r="O1300" s="243" t="s">
        <v>5340</v>
      </c>
      <c r="P1300" s="77" t="s">
        <v>88</v>
      </c>
      <c r="Q1300" s="77" t="s">
        <v>5340</v>
      </c>
      <c r="R1300" s="301" t="s">
        <v>5348</v>
      </c>
      <c r="S1300" s="274">
        <v>45371</v>
      </c>
      <c r="T1300" s="56">
        <v>45446</v>
      </c>
      <c r="U1300" s="174" t="s">
        <v>66</v>
      </c>
      <c r="V1300" s="197" t="s">
        <v>218</v>
      </c>
      <c r="W1300" s="181"/>
      <c r="X1300" s="147" t="s">
        <v>168</v>
      </c>
      <c r="Y1300" s="258"/>
      <c r="Z1300" s="258"/>
      <c r="AA1300" s="289" t="s">
        <v>7038</v>
      </c>
      <c r="AB1300" s="67">
        <v>45371</v>
      </c>
      <c r="AC1300" s="67">
        <v>45446</v>
      </c>
      <c r="AD1300" s="294" t="s">
        <v>70</v>
      </c>
      <c r="AE1300" s="71"/>
      <c r="AF1300" s="249"/>
      <c r="AG1300" s="249"/>
      <c r="AH1300" s="249"/>
      <c r="AI1300" s="249"/>
      <c r="AJ1300" s="248"/>
      <c r="AK1300" s="257"/>
      <c r="AL1300" s="255"/>
      <c r="AM1300" s="249"/>
      <c r="AN1300" s="249"/>
      <c r="AO1300" s="249"/>
      <c r="AP1300" s="249"/>
      <c r="AQ1300" s="250"/>
      <c r="AR1300" s="247"/>
      <c r="AS1300" s="247"/>
      <c r="AT1300" s="247"/>
      <c r="AU1300" s="247"/>
      <c r="AV1300" s="247"/>
      <c r="AW1300" s="247"/>
      <c r="AX1300" s="247"/>
      <c r="AY1300" s="247"/>
      <c r="AZ1300" s="251"/>
      <c r="BA1300" s="246"/>
      <c r="BB1300" s="247"/>
      <c r="BC1300" s="245"/>
    </row>
    <row r="1301" spans="1:55" ht="43.2" hidden="1">
      <c r="A1301" s="52" t="str">
        <f t="shared" ca="1" si="125"/>
        <v>Ok</v>
      </c>
      <c r="B1301" s="53" t="str">
        <f t="shared" si="126"/>
        <v>Ok</v>
      </c>
      <c r="C1301" s="53" t="str">
        <f t="shared" ca="1" si="127"/>
        <v>Ok</v>
      </c>
      <c r="D1301" s="54">
        <f t="shared" si="128"/>
        <v>45376</v>
      </c>
      <c r="E1301" s="253"/>
      <c r="F1301" s="258">
        <v>3132</v>
      </c>
      <c r="G1301" s="299" t="s">
        <v>6668</v>
      </c>
      <c r="H1301" s="269" t="s">
        <v>57</v>
      </c>
      <c r="I1301" s="242" t="s">
        <v>697</v>
      </c>
      <c r="J1301" s="268" t="s">
        <v>59</v>
      </c>
      <c r="K1301" s="67" t="s">
        <v>105</v>
      </c>
      <c r="L1301" s="400" t="s">
        <v>6687</v>
      </c>
      <c r="M1301" s="281"/>
      <c r="N1301" s="410" t="s">
        <v>124</v>
      </c>
      <c r="O1301" s="243" t="s">
        <v>97</v>
      </c>
      <c r="P1301" s="77" t="s">
        <v>97</v>
      </c>
      <c r="Q1301" s="77" t="s">
        <v>6686</v>
      </c>
      <c r="R1301" s="301" t="s">
        <v>6685</v>
      </c>
      <c r="S1301" s="274">
        <v>45371</v>
      </c>
      <c r="T1301" s="69">
        <v>45376</v>
      </c>
      <c r="U1301" s="58" t="s">
        <v>66</v>
      </c>
      <c r="V1301" s="197" t="s">
        <v>218</v>
      </c>
      <c r="W1301" s="181"/>
      <c r="X1301" s="147" t="s">
        <v>168</v>
      </c>
      <c r="Y1301" s="258"/>
      <c r="Z1301" s="258"/>
      <c r="AA1301" s="289" t="s">
        <v>6695</v>
      </c>
      <c r="AB1301" s="67">
        <v>45371</v>
      </c>
      <c r="AC1301" s="67">
        <v>45376</v>
      </c>
      <c r="AD1301" s="234" t="s">
        <v>70</v>
      </c>
      <c r="AE1301" s="71"/>
      <c r="AF1301" s="249"/>
      <c r="AG1301" s="249"/>
      <c r="AH1301" s="249"/>
      <c r="AI1301" s="249"/>
      <c r="AJ1301" s="248"/>
      <c r="AK1301" s="257"/>
      <c r="AL1301" s="255"/>
      <c r="AM1301" s="249"/>
      <c r="AN1301" s="249"/>
      <c r="AO1301" s="249"/>
      <c r="AP1301" s="249"/>
      <c r="AQ1301" s="250"/>
      <c r="AR1301" s="247"/>
      <c r="AS1301" s="247"/>
      <c r="AT1301" s="247"/>
      <c r="AU1301" s="247"/>
      <c r="AV1301" s="247"/>
      <c r="AW1301" s="247"/>
      <c r="AX1301" s="247"/>
      <c r="AY1301" s="247"/>
      <c r="AZ1301" s="251"/>
      <c r="BA1301" s="246"/>
      <c r="BB1301" s="247"/>
      <c r="BC1301" s="245"/>
    </row>
    <row r="1302" spans="1:55" ht="144" hidden="1">
      <c r="A1302" s="52" t="str">
        <f t="shared" ref="A1302" ca="1" si="129">IF(OR(S1302&lt;$B$1,S1302&gt;=TODAY()),"Fuori Range","Ok")</f>
        <v>Ok</v>
      </c>
      <c r="B1302" s="53" t="str">
        <f t="shared" ref="B1302" si="130">IF(AND(AB1302&lt;S1302,AB1302&lt;&gt;""),"Fuori Range",IF(AND(AB1302&gt;AC1302,AC1302&lt;&gt;""),"Sup ITM",IF(AND(AC1302&lt;&gt;"",AB1302=""),"Assente","Ok")))</f>
        <v>Ok</v>
      </c>
      <c r="C1302" s="53" t="str">
        <f t="shared" ref="C1302" ca="1" si="131">IF(AND(AC1302&lt;AB1302,AC1302&lt;&gt;""),"Inf Avvio",IF(AC1302&gt;TODAY(),"Errore","Ok"))</f>
        <v>Ok</v>
      </c>
      <c r="D1302" s="54">
        <f t="shared" ref="D1302" si="132">MAX(AC1302,AH1302,AL1302)</f>
        <v>45404</v>
      </c>
      <c r="E1302" s="253"/>
      <c r="F1302" s="258">
        <v>3134</v>
      </c>
      <c r="G1302" s="299" t="s">
        <v>6699</v>
      </c>
      <c r="H1302" s="269" t="s">
        <v>57</v>
      </c>
      <c r="I1302" s="242" t="s">
        <v>2132</v>
      </c>
      <c r="J1302" s="268" t="s">
        <v>59</v>
      </c>
      <c r="K1302" s="67" t="s">
        <v>545</v>
      </c>
      <c r="L1302" s="400" t="s">
        <v>6700</v>
      </c>
      <c r="M1302" s="281"/>
      <c r="N1302" s="410" t="s">
        <v>124</v>
      </c>
      <c r="O1302" s="243" t="s">
        <v>5561</v>
      </c>
      <c r="P1302" s="77" t="s">
        <v>65</v>
      </c>
      <c r="Q1302" s="77" t="s">
        <v>6701</v>
      </c>
      <c r="R1302" s="301" t="s">
        <v>6702</v>
      </c>
      <c r="S1302" s="274">
        <v>45373</v>
      </c>
      <c r="T1302" s="56">
        <v>45404</v>
      </c>
      <c r="U1302" s="58" t="s">
        <v>66</v>
      </c>
      <c r="V1302" s="197" t="s">
        <v>218</v>
      </c>
      <c r="W1302" s="181"/>
      <c r="X1302" s="147" t="s">
        <v>168</v>
      </c>
      <c r="Y1302" s="258"/>
      <c r="Z1302" s="258"/>
      <c r="AA1302" s="289" t="s">
        <v>6839</v>
      </c>
      <c r="AB1302" s="67">
        <v>45373</v>
      </c>
      <c r="AC1302" s="67">
        <v>45404</v>
      </c>
      <c r="AD1302" s="234" t="s">
        <v>70</v>
      </c>
      <c r="AE1302" s="71"/>
      <c r="AF1302" s="249"/>
      <c r="AG1302" s="249"/>
      <c r="AH1302" s="249"/>
      <c r="AI1302" s="249"/>
      <c r="AJ1302" s="248"/>
      <c r="AK1302" s="257"/>
      <c r="AL1302" s="255"/>
      <c r="AM1302" s="249"/>
      <c r="AN1302" s="249"/>
      <c r="AO1302" s="249"/>
      <c r="AP1302" s="249"/>
      <c r="AQ1302" s="250"/>
      <c r="AR1302" s="247"/>
      <c r="AS1302" s="247"/>
      <c r="AT1302" s="247"/>
      <c r="AU1302" s="247"/>
      <c r="AV1302" s="247"/>
      <c r="AW1302" s="247"/>
      <c r="AX1302" s="247"/>
      <c r="AY1302" s="247"/>
      <c r="AZ1302" s="251"/>
      <c r="BA1302" s="246"/>
      <c r="BB1302" s="247"/>
      <c r="BC1302" s="245"/>
    </row>
    <row r="1303" spans="1:55" ht="100.8" hidden="1">
      <c r="A1303" s="52" t="str">
        <f t="shared" ref="A1303:A1325" ca="1" si="133">IF(OR(S1303&lt;$B$1,S1303&gt;=TODAY()),"Fuori Range","Ok")</f>
        <v>Ok</v>
      </c>
      <c r="B1303" s="53" t="str">
        <f t="shared" ref="B1303:B1325" si="134">IF(AND(AB1303&lt;S1303,AB1303&lt;&gt;""),"Fuori Range",IF(AND(AB1303&gt;AC1303,AC1303&lt;&gt;""),"Sup ITM",IF(AND(AC1303&lt;&gt;"",AB1303=""),"Assente","Ok")))</f>
        <v>Ok</v>
      </c>
      <c r="C1303" s="53" t="str">
        <f t="shared" ref="C1303:C1325" ca="1" si="135">IF(AND(AC1303&lt;AB1303,AC1303&lt;&gt;""),"Inf Avvio",IF(AC1303&gt;TODAY(),"Errore","Ok"))</f>
        <v>Ok</v>
      </c>
      <c r="D1303" s="54">
        <f t="shared" ref="D1303:D1325" si="136">MAX(AC1303,AH1303,AL1303)</f>
        <v>45495</v>
      </c>
      <c r="E1303" s="253"/>
      <c r="F1303" s="258">
        <v>2851</v>
      </c>
      <c r="G1303" s="299" t="s">
        <v>6715</v>
      </c>
      <c r="H1303" s="269" t="s">
        <v>57</v>
      </c>
      <c r="I1303" s="242" t="s">
        <v>334</v>
      </c>
      <c r="J1303" s="268" t="s">
        <v>260</v>
      </c>
      <c r="K1303" s="67" t="s">
        <v>74</v>
      </c>
      <c r="L1303" s="400" t="s">
        <v>6733</v>
      </c>
      <c r="M1303" s="281"/>
      <c r="N1303" s="410" t="s">
        <v>124</v>
      </c>
      <c r="O1303" s="243" t="s">
        <v>97</v>
      </c>
      <c r="P1303" s="77" t="s">
        <v>97</v>
      </c>
      <c r="Q1303" s="77" t="s">
        <v>6732</v>
      </c>
      <c r="R1303" s="301" t="s">
        <v>6731</v>
      </c>
      <c r="S1303" s="274">
        <v>45168</v>
      </c>
      <c r="T1303" s="56">
        <v>45495</v>
      </c>
      <c r="U1303" s="58" t="s">
        <v>66</v>
      </c>
      <c r="V1303" s="197" t="s">
        <v>218</v>
      </c>
      <c r="W1303" s="181"/>
      <c r="X1303" s="147" t="s">
        <v>143</v>
      </c>
      <c r="Y1303" s="258"/>
      <c r="Z1303" s="258"/>
      <c r="AA1303" s="306" t="s">
        <v>7444</v>
      </c>
      <c r="AB1303" s="67">
        <v>45168</v>
      </c>
      <c r="AC1303" s="67">
        <v>45495</v>
      </c>
      <c r="AD1303" s="234" t="s">
        <v>70</v>
      </c>
      <c r="AE1303" s="71"/>
      <c r="AF1303" s="249"/>
      <c r="AG1303" s="249"/>
      <c r="AH1303" s="249"/>
      <c r="AI1303" s="249"/>
      <c r="AJ1303" s="248"/>
      <c r="AK1303" s="257"/>
      <c r="AL1303" s="255"/>
      <c r="AM1303" s="249"/>
      <c r="AN1303" s="249"/>
      <c r="AO1303" s="249"/>
      <c r="AP1303" s="249"/>
      <c r="AQ1303" s="250"/>
      <c r="AR1303" s="247"/>
      <c r="AS1303" s="247"/>
      <c r="AT1303" s="247"/>
      <c r="AU1303" s="247"/>
      <c r="AV1303" s="247"/>
      <c r="AW1303" s="247"/>
      <c r="AX1303" s="247"/>
      <c r="AY1303" s="247"/>
      <c r="AZ1303" s="251"/>
      <c r="BA1303" s="246"/>
      <c r="BB1303" s="247"/>
      <c r="BC1303" s="245"/>
    </row>
    <row r="1304" spans="1:55" ht="129.6" hidden="1">
      <c r="A1304" s="52" t="str">
        <f t="shared" ca="1" si="133"/>
        <v>Ok</v>
      </c>
      <c r="B1304" s="53" t="str">
        <f t="shared" si="134"/>
        <v>Ok</v>
      </c>
      <c r="C1304" s="53" t="str">
        <f t="shared" ca="1" si="135"/>
        <v>Ok</v>
      </c>
      <c r="D1304" s="54">
        <f t="shared" si="136"/>
        <v>45467</v>
      </c>
      <c r="E1304" s="253"/>
      <c r="F1304" s="258">
        <v>3136</v>
      </c>
      <c r="G1304" s="299" t="s">
        <v>6716</v>
      </c>
      <c r="H1304" s="269" t="s">
        <v>57</v>
      </c>
      <c r="I1304" s="242" t="s">
        <v>83</v>
      </c>
      <c r="J1304" s="268" t="s">
        <v>84</v>
      </c>
      <c r="K1304" s="67" t="s">
        <v>74</v>
      </c>
      <c r="L1304" s="400" t="s">
        <v>7178</v>
      </c>
      <c r="M1304" s="281"/>
      <c r="N1304" s="410" t="s">
        <v>124</v>
      </c>
      <c r="O1304" s="243" t="s">
        <v>6726</v>
      </c>
      <c r="P1304" s="77" t="s">
        <v>88</v>
      </c>
      <c r="Q1304" s="435" t="s">
        <v>7051</v>
      </c>
      <c r="R1304" s="436" t="s">
        <v>7050</v>
      </c>
      <c r="S1304" s="274">
        <v>45377</v>
      </c>
      <c r="T1304" s="285">
        <v>45467</v>
      </c>
      <c r="U1304" s="175" t="s">
        <v>66</v>
      </c>
      <c r="V1304" s="197" t="s">
        <v>218</v>
      </c>
      <c r="W1304" s="181"/>
      <c r="X1304" s="147" t="s">
        <v>238</v>
      </c>
      <c r="Y1304" s="258"/>
      <c r="Z1304" s="258"/>
      <c r="AA1304" s="289" t="s">
        <v>7184</v>
      </c>
      <c r="AB1304" s="67">
        <v>45377</v>
      </c>
      <c r="AC1304" s="67">
        <v>45467</v>
      </c>
      <c r="AD1304" s="234" t="s">
        <v>70</v>
      </c>
      <c r="AE1304" s="71"/>
      <c r="AF1304" s="249"/>
      <c r="AG1304" s="249"/>
      <c r="AH1304" s="249"/>
      <c r="AI1304" s="249"/>
      <c r="AJ1304" s="248"/>
      <c r="AK1304" s="257"/>
      <c r="AL1304" s="255"/>
      <c r="AM1304" s="249"/>
      <c r="AN1304" s="249"/>
      <c r="AO1304" s="249"/>
      <c r="AP1304" s="249"/>
      <c r="AQ1304" s="250"/>
      <c r="AR1304" s="247"/>
      <c r="AS1304" s="247"/>
      <c r="AT1304" s="247"/>
      <c r="AU1304" s="247"/>
      <c r="AV1304" s="247"/>
      <c r="AW1304" s="247"/>
      <c r="AX1304" s="247"/>
      <c r="AY1304" s="247"/>
      <c r="AZ1304" s="251"/>
      <c r="BA1304" s="246"/>
      <c r="BB1304" s="247"/>
      <c r="BC1304" s="245"/>
    </row>
    <row r="1305" spans="1:55" ht="201.6" hidden="1">
      <c r="A1305" s="52" t="str">
        <f t="shared" ca="1" si="133"/>
        <v>Ok</v>
      </c>
      <c r="B1305" s="53" t="str">
        <f t="shared" si="134"/>
        <v>Ok</v>
      </c>
      <c r="C1305" s="53" t="str">
        <f t="shared" ca="1" si="135"/>
        <v>Ok</v>
      </c>
      <c r="D1305" s="54">
        <f t="shared" si="136"/>
        <v>45495</v>
      </c>
      <c r="E1305" s="253"/>
      <c r="F1305" s="258">
        <v>3137</v>
      </c>
      <c r="G1305" s="241" t="s">
        <v>6717</v>
      </c>
      <c r="H1305" s="269" t="s">
        <v>57</v>
      </c>
      <c r="I1305" s="242" t="s">
        <v>2437</v>
      </c>
      <c r="J1305" s="268" t="s">
        <v>308</v>
      </c>
      <c r="K1305" s="67" t="s">
        <v>74</v>
      </c>
      <c r="L1305" s="400" t="s">
        <v>7073</v>
      </c>
      <c r="M1305" s="281"/>
      <c r="N1305" s="410" t="s">
        <v>124</v>
      </c>
      <c r="O1305" s="243" t="s">
        <v>6726</v>
      </c>
      <c r="P1305" s="77" t="s">
        <v>88</v>
      </c>
      <c r="Q1305" s="435" t="s">
        <v>7347</v>
      </c>
      <c r="R1305" s="436" t="s">
        <v>7346</v>
      </c>
      <c r="S1305" s="274">
        <v>45377</v>
      </c>
      <c r="T1305" s="56">
        <v>45495</v>
      </c>
      <c r="U1305" s="58" t="s">
        <v>66</v>
      </c>
      <c r="V1305" s="197" t="s">
        <v>218</v>
      </c>
      <c r="W1305" s="181"/>
      <c r="X1305" s="147" t="s">
        <v>143</v>
      </c>
      <c r="Y1305" s="258"/>
      <c r="Z1305" s="258"/>
      <c r="AA1305" s="289" t="s">
        <v>7463</v>
      </c>
      <c r="AB1305" s="67">
        <v>45377</v>
      </c>
      <c r="AC1305" s="67">
        <v>45495</v>
      </c>
      <c r="AD1305" s="234" t="s">
        <v>70</v>
      </c>
      <c r="AE1305" s="71"/>
      <c r="AF1305" s="249"/>
      <c r="AG1305" s="249"/>
      <c r="AH1305" s="249"/>
      <c r="AI1305" s="249"/>
      <c r="AJ1305" s="248"/>
      <c r="AK1305" s="257"/>
      <c r="AL1305" s="255"/>
      <c r="AM1305" s="249"/>
      <c r="AN1305" s="249"/>
      <c r="AO1305" s="249"/>
      <c r="AP1305" s="249"/>
      <c r="AQ1305" s="250"/>
      <c r="AR1305" s="247"/>
      <c r="AS1305" s="247"/>
      <c r="AT1305" s="247"/>
      <c r="AU1305" s="247"/>
      <c r="AV1305" s="247"/>
      <c r="AW1305" s="247"/>
      <c r="AX1305" s="247"/>
      <c r="AY1305" s="247"/>
      <c r="AZ1305" s="251"/>
      <c r="BA1305" s="246"/>
      <c r="BB1305" s="247"/>
      <c r="BC1305" s="245"/>
    </row>
    <row r="1306" spans="1:55" ht="72" hidden="1">
      <c r="A1306" s="52" t="str">
        <f t="shared" ca="1" si="133"/>
        <v>Ok</v>
      </c>
      <c r="B1306" s="53" t="str">
        <f t="shared" si="134"/>
        <v>Ok</v>
      </c>
      <c r="C1306" s="53" t="str">
        <f t="shared" ca="1" si="135"/>
        <v>Ok</v>
      </c>
      <c r="D1306" s="54">
        <f t="shared" si="136"/>
        <v>45394</v>
      </c>
      <c r="E1306" s="253"/>
      <c r="F1306" s="258">
        <v>3138</v>
      </c>
      <c r="G1306" s="299" t="s">
        <v>6718</v>
      </c>
      <c r="H1306" s="269" t="s">
        <v>57</v>
      </c>
      <c r="I1306" s="242" t="s">
        <v>324</v>
      </c>
      <c r="J1306" s="268" t="s">
        <v>325</v>
      </c>
      <c r="K1306" s="67" t="s">
        <v>74</v>
      </c>
      <c r="L1306" s="400" t="s">
        <v>6734</v>
      </c>
      <c r="M1306" s="281"/>
      <c r="N1306" s="410" t="s">
        <v>124</v>
      </c>
      <c r="O1306" s="243" t="s">
        <v>6726</v>
      </c>
      <c r="P1306" s="77" t="s">
        <v>88</v>
      </c>
      <c r="Q1306" s="435" t="s">
        <v>6726</v>
      </c>
      <c r="R1306" s="436" t="s">
        <v>6777</v>
      </c>
      <c r="S1306" s="274">
        <v>45377</v>
      </c>
      <c r="T1306" s="56">
        <v>45394</v>
      </c>
      <c r="U1306" s="175" t="s">
        <v>66</v>
      </c>
      <c r="V1306" s="197" t="s">
        <v>218</v>
      </c>
      <c r="W1306" s="181"/>
      <c r="X1306" s="147" t="s">
        <v>79</v>
      </c>
      <c r="Y1306" s="258"/>
      <c r="Z1306" s="258"/>
      <c r="AA1306" s="289" t="s">
        <v>6769</v>
      </c>
      <c r="AB1306" s="67">
        <v>45377</v>
      </c>
      <c r="AC1306" s="67">
        <v>45394</v>
      </c>
      <c r="AD1306" s="294" t="s">
        <v>70</v>
      </c>
      <c r="AE1306" s="71"/>
      <c r="AF1306" s="249"/>
      <c r="AG1306" s="249"/>
      <c r="AH1306" s="249"/>
      <c r="AI1306" s="249"/>
      <c r="AJ1306" s="248"/>
      <c r="AK1306" s="257"/>
      <c r="AL1306" s="255"/>
      <c r="AM1306" s="249"/>
      <c r="AN1306" s="249"/>
      <c r="AO1306" s="249"/>
      <c r="AP1306" s="249"/>
      <c r="AQ1306" s="250"/>
      <c r="AR1306" s="247"/>
      <c r="AS1306" s="247"/>
      <c r="AT1306" s="247"/>
      <c r="AU1306" s="247"/>
      <c r="AV1306" s="247"/>
      <c r="AW1306" s="247"/>
      <c r="AX1306" s="247"/>
      <c r="AY1306" s="247"/>
      <c r="AZ1306" s="251"/>
      <c r="BA1306" s="246"/>
      <c r="BB1306" s="247"/>
      <c r="BC1306" s="245"/>
    </row>
    <row r="1307" spans="1:55" ht="57.6" hidden="1">
      <c r="A1307" s="52" t="str">
        <f t="shared" ca="1" si="133"/>
        <v>Ok</v>
      </c>
      <c r="B1307" s="53" t="str">
        <f t="shared" si="134"/>
        <v>Ok</v>
      </c>
      <c r="C1307" s="53" t="str">
        <f t="shared" ca="1" si="135"/>
        <v>Ok</v>
      </c>
      <c r="D1307" s="54">
        <f t="shared" si="136"/>
        <v>45394</v>
      </c>
      <c r="E1307" s="253"/>
      <c r="F1307" s="258">
        <v>3139</v>
      </c>
      <c r="G1307" s="299" t="s">
        <v>6719</v>
      </c>
      <c r="H1307" s="269" t="s">
        <v>57</v>
      </c>
      <c r="I1307" s="242" t="s">
        <v>388</v>
      </c>
      <c r="J1307" s="268" t="s">
        <v>233</v>
      </c>
      <c r="K1307" s="67" t="s">
        <v>74</v>
      </c>
      <c r="L1307" s="400" t="s">
        <v>6735</v>
      </c>
      <c r="M1307" s="281"/>
      <c r="N1307" s="410" t="s">
        <v>124</v>
      </c>
      <c r="O1307" s="243" t="s">
        <v>6726</v>
      </c>
      <c r="P1307" s="77" t="s">
        <v>88</v>
      </c>
      <c r="Q1307" s="435" t="s">
        <v>6726</v>
      </c>
      <c r="R1307" s="436" t="s">
        <v>6777</v>
      </c>
      <c r="S1307" s="274">
        <v>45377</v>
      </c>
      <c r="T1307" s="56">
        <v>45394</v>
      </c>
      <c r="U1307" s="175" t="s">
        <v>66</v>
      </c>
      <c r="V1307" s="197" t="s">
        <v>218</v>
      </c>
      <c r="W1307" s="181"/>
      <c r="X1307" s="147" t="s">
        <v>143</v>
      </c>
      <c r="Y1307" s="258"/>
      <c r="Z1307" s="258"/>
      <c r="AA1307" s="289" t="s">
        <v>6770</v>
      </c>
      <c r="AB1307" s="67">
        <v>45377</v>
      </c>
      <c r="AC1307" s="67">
        <v>45394</v>
      </c>
      <c r="AD1307" s="294" t="s">
        <v>70</v>
      </c>
      <c r="AE1307" s="71"/>
      <c r="AF1307" s="249"/>
      <c r="AG1307" s="249"/>
      <c r="AH1307" s="249"/>
      <c r="AI1307" s="249"/>
      <c r="AJ1307" s="248"/>
      <c r="AK1307" s="257"/>
      <c r="AL1307" s="255"/>
      <c r="AM1307" s="249"/>
      <c r="AN1307" s="249"/>
      <c r="AO1307" s="249"/>
      <c r="AP1307" s="249"/>
      <c r="AQ1307" s="250"/>
      <c r="AR1307" s="247"/>
      <c r="AS1307" s="247"/>
      <c r="AT1307" s="247"/>
      <c r="AU1307" s="247"/>
      <c r="AV1307" s="247"/>
      <c r="AW1307" s="247"/>
      <c r="AX1307" s="247"/>
      <c r="AY1307" s="247"/>
      <c r="AZ1307" s="251"/>
      <c r="BA1307" s="246"/>
      <c r="BB1307" s="247"/>
      <c r="BC1307" s="245"/>
    </row>
    <row r="1308" spans="1:55" ht="172.8" hidden="1">
      <c r="A1308" s="52" t="str">
        <f t="shared" ca="1" si="133"/>
        <v>Ok</v>
      </c>
      <c r="B1308" s="53" t="str">
        <f t="shared" si="134"/>
        <v>Ok</v>
      </c>
      <c r="C1308" s="53" t="str">
        <f t="shared" ca="1" si="135"/>
        <v>Ok</v>
      </c>
      <c r="D1308" s="54">
        <f t="shared" si="136"/>
        <v>45453</v>
      </c>
      <c r="E1308" s="253"/>
      <c r="F1308" s="258">
        <v>3140</v>
      </c>
      <c r="G1308" s="299" t="s">
        <v>6720</v>
      </c>
      <c r="H1308" s="269" t="s">
        <v>57</v>
      </c>
      <c r="I1308" s="242" t="s">
        <v>58</v>
      </c>
      <c r="J1308" s="268" t="s">
        <v>59</v>
      </c>
      <c r="K1308" s="67" t="s">
        <v>105</v>
      </c>
      <c r="L1308" s="400" t="s">
        <v>6736</v>
      </c>
      <c r="M1308" s="281"/>
      <c r="N1308" s="410" t="s">
        <v>124</v>
      </c>
      <c r="O1308" s="243" t="s">
        <v>6530</v>
      </c>
      <c r="P1308" s="77" t="s">
        <v>245</v>
      </c>
      <c r="Q1308" s="77" t="s">
        <v>6530</v>
      </c>
      <c r="R1308" s="301" t="s">
        <v>6529</v>
      </c>
      <c r="S1308" s="274">
        <v>45377</v>
      </c>
      <c r="T1308" s="69">
        <v>45453</v>
      </c>
      <c r="U1308" s="58" t="s">
        <v>66</v>
      </c>
      <c r="V1308" s="197" t="s">
        <v>218</v>
      </c>
      <c r="W1308" s="181"/>
      <c r="X1308" s="147" t="s">
        <v>79</v>
      </c>
      <c r="Y1308" s="181"/>
      <c r="Z1308" s="449"/>
      <c r="AA1308" s="289" t="s">
        <v>7070</v>
      </c>
      <c r="AB1308" s="67">
        <v>45377</v>
      </c>
      <c r="AC1308" s="67">
        <v>45453</v>
      </c>
      <c r="AD1308" s="234" t="s">
        <v>70</v>
      </c>
      <c r="AE1308" s="71"/>
      <c r="AF1308" s="249"/>
      <c r="AG1308" s="249"/>
      <c r="AH1308" s="249"/>
      <c r="AI1308" s="249"/>
      <c r="AJ1308" s="248"/>
      <c r="AK1308" s="257"/>
      <c r="AL1308" s="255"/>
      <c r="AM1308" s="249"/>
      <c r="AN1308" s="249"/>
      <c r="AO1308" s="249"/>
      <c r="AP1308" s="249"/>
      <c r="AQ1308" s="250"/>
      <c r="AR1308" s="247"/>
      <c r="AS1308" s="247"/>
      <c r="AT1308" s="247"/>
      <c r="AU1308" s="247"/>
      <c r="AV1308" s="247"/>
      <c r="AW1308" s="247"/>
      <c r="AX1308" s="247"/>
      <c r="AY1308" s="247"/>
      <c r="AZ1308" s="251"/>
      <c r="BA1308" s="246"/>
      <c r="BB1308" s="247"/>
      <c r="BC1308" s="245"/>
    </row>
    <row r="1309" spans="1:55" ht="57.6" hidden="1">
      <c r="A1309" s="52" t="str">
        <f t="shared" ca="1" si="133"/>
        <v>Ok</v>
      </c>
      <c r="B1309" s="53" t="str">
        <f t="shared" si="134"/>
        <v>Ok</v>
      </c>
      <c r="C1309" s="53" t="str">
        <f t="shared" ca="1" si="135"/>
        <v>Ok</v>
      </c>
      <c r="D1309" s="54">
        <f t="shared" si="136"/>
        <v>45394</v>
      </c>
      <c r="E1309" s="253"/>
      <c r="F1309" s="258">
        <v>3141</v>
      </c>
      <c r="G1309" s="299" t="s">
        <v>6721</v>
      </c>
      <c r="H1309" s="269" t="s">
        <v>57</v>
      </c>
      <c r="I1309" s="242" t="s">
        <v>544</v>
      </c>
      <c r="J1309" s="268" t="s">
        <v>73</v>
      </c>
      <c r="K1309" s="67" t="s">
        <v>210</v>
      </c>
      <c r="L1309" s="400" t="s">
        <v>6737</v>
      </c>
      <c r="M1309" s="281"/>
      <c r="N1309" s="410" t="s">
        <v>124</v>
      </c>
      <c r="O1309" s="243" t="s">
        <v>5561</v>
      </c>
      <c r="P1309" s="77" t="s">
        <v>65</v>
      </c>
      <c r="Q1309" s="77" t="s">
        <v>6747</v>
      </c>
      <c r="R1309" s="301" t="s">
        <v>6746</v>
      </c>
      <c r="S1309" s="274">
        <v>45378</v>
      </c>
      <c r="T1309" s="56">
        <v>45394</v>
      </c>
      <c r="U1309" s="175" t="s">
        <v>66</v>
      </c>
      <c r="V1309" s="197" t="s">
        <v>218</v>
      </c>
      <c r="W1309" s="181"/>
      <c r="X1309" s="147" t="s">
        <v>168</v>
      </c>
      <c r="Y1309" s="258"/>
      <c r="Z1309" s="258"/>
      <c r="AA1309" s="289" t="s">
        <v>6771</v>
      </c>
      <c r="AB1309" s="67">
        <v>45378</v>
      </c>
      <c r="AC1309" s="67">
        <v>45394</v>
      </c>
      <c r="AD1309" s="294" t="s">
        <v>70</v>
      </c>
      <c r="AE1309" s="71"/>
      <c r="AF1309" s="249"/>
      <c r="AG1309" s="249"/>
      <c r="AH1309" s="249"/>
      <c r="AI1309" s="249"/>
      <c r="AJ1309" s="248"/>
      <c r="AK1309" s="257"/>
      <c r="AL1309" s="255"/>
      <c r="AM1309" s="249"/>
      <c r="AN1309" s="249"/>
      <c r="AO1309" s="249"/>
      <c r="AP1309" s="249"/>
      <c r="AQ1309" s="250"/>
      <c r="AR1309" s="247"/>
      <c r="AS1309" s="247"/>
      <c r="AT1309" s="247"/>
      <c r="AU1309" s="247"/>
      <c r="AV1309" s="247"/>
      <c r="AW1309" s="247"/>
      <c r="AX1309" s="247"/>
      <c r="AY1309" s="247"/>
      <c r="AZ1309" s="251"/>
      <c r="BA1309" s="246"/>
      <c r="BB1309" s="247"/>
      <c r="BC1309" s="245"/>
    </row>
    <row r="1310" spans="1:55" ht="129.6" hidden="1">
      <c r="A1310" s="52" t="str">
        <f t="shared" ca="1" si="133"/>
        <v>Ok</v>
      </c>
      <c r="B1310" s="53" t="str">
        <f t="shared" si="134"/>
        <v>Ok</v>
      </c>
      <c r="C1310" s="53" t="str">
        <f t="shared" ca="1" si="135"/>
        <v>Ok</v>
      </c>
      <c r="D1310" s="54">
        <f t="shared" si="136"/>
        <v>45425</v>
      </c>
      <c r="E1310" s="253"/>
      <c r="F1310" s="258">
        <v>3142</v>
      </c>
      <c r="G1310" s="299" t="s">
        <v>6904</v>
      </c>
      <c r="H1310" s="269" t="s">
        <v>57</v>
      </c>
      <c r="I1310" s="242" t="s">
        <v>137</v>
      </c>
      <c r="J1310" s="268" t="s">
        <v>137</v>
      </c>
      <c r="K1310" s="67" t="s">
        <v>545</v>
      </c>
      <c r="L1310" s="400" t="s">
        <v>6738</v>
      </c>
      <c r="M1310" s="281"/>
      <c r="N1310" s="410" t="s">
        <v>63</v>
      </c>
      <c r="O1310" s="243" t="s">
        <v>6728</v>
      </c>
      <c r="P1310" s="77" t="s">
        <v>88</v>
      </c>
      <c r="Q1310" s="77" t="s">
        <v>6749</v>
      </c>
      <c r="R1310" s="301" t="s">
        <v>6748</v>
      </c>
      <c r="S1310" s="274">
        <v>45378</v>
      </c>
      <c r="T1310" s="285">
        <v>45425</v>
      </c>
      <c r="U1310" s="174" t="s">
        <v>66</v>
      </c>
      <c r="V1310" s="197" t="s">
        <v>218</v>
      </c>
      <c r="W1310" s="181"/>
      <c r="X1310" s="147" t="s">
        <v>101</v>
      </c>
      <c r="Y1310" s="258"/>
      <c r="Z1310" s="258"/>
      <c r="AA1310" s="289" t="s">
        <v>6931</v>
      </c>
      <c r="AB1310" s="67">
        <v>45378</v>
      </c>
      <c r="AC1310" s="67">
        <v>45425</v>
      </c>
      <c r="AD1310" s="294" t="s">
        <v>70</v>
      </c>
      <c r="AE1310" s="71"/>
      <c r="AF1310" s="249"/>
      <c r="AG1310" s="249"/>
      <c r="AH1310" s="249"/>
      <c r="AI1310" s="249"/>
      <c r="AJ1310" s="248"/>
      <c r="AK1310" s="257"/>
      <c r="AL1310" s="255"/>
      <c r="AM1310" s="249"/>
      <c r="AN1310" s="249"/>
      <c r="AO1310" s="249"/>
      <c r="AP1310" s="249"/>
      <c r="AQ1310" s="250"/>
      <c r="AR1310" s="247"/>
      <c r="AS1310" s="247"/>
      <c r="AT1310" s="247"/>
      <c r="AU1310" s="247"/>
      <c r="AV1310" s="247"/>
      <c r="AW1310" s="247"/>
      <c r="AX1310" s="247"/>
      <c r="AY1310" s="247"/>
      <c r="AZ1310" s="251"/>
      <c r="BA1310" s="246"/>
      <c r="BB1310" s="247"/>
      <c r="BC1310" s="245"/>
    </row>
    <row r="1311" spans="1:55" ht="144" hidden="1">
      <c r="A1311" s="52" t="str">
        <f t="shared" ca="1" si="133"/>
        <v>Ok</v>
      </c>
      <c r="B1311" s="53" t="str">
        <f t="shared" si="134"/>
        <v>Ok</v>
      </c>
      <c r="C1311" s="53" t="str">
        <f t="shared" ca="1" si="135"/>
        <v>Ok</v>
      </c>
      <c r="D1311" s="54">
        <f t="shared" si="136"/>
        <v>45419</v>
      </c>
      <c r="E1311" s="253"/>
      <c r="F1311" s="258">
        <v>3143</v>
      </c>
      <c r="G1311" s="299" t="s">
        <v>6903</v>
      </c>
      <c r="H1311" s="269" t="s">
        <v>57</v>
      </c>
      <c r="I1311" s="242" t="s">
        <v>137</v>
      </c>
      <c r="J1311" s="268" t="s">
        <v>137</v>
      </c>
      <c r="K1311" s="67" t="s">
        <v>74</v>
      </c>
      <c r="L1311" s="400" t="s">
        <v>6741</v>
      </c>
      <c r="M1311" s="281"/>
      <c r="N1311" s="410" t="s">
        <v>63</v>
      </c>
      <c r="O1311" s="243" t="s">
        <v>6729</v>
      </c>
      <c r="P1311" s="77" t="s">
        <v>88</v>
      </c>
      <c r="Q1311" s="77" t="s">
        <v>6740</v>
      </c>
      <c r="R1311" s="301" t="s">
        <v>6739</v>
      </c>
      <c r="S1311" s="274">
        <v>45379</v>
      </c>
      <c r="T1311" s="285">
        <v>45419</v>
      </c>
      <c r="U1311" s="175" t="s">
        <v>66</v>
      </c>
      <c r="V1311" s="197" t="s">
        <v>218</v>
      </c>
      <c r="W1311" s="181"/>
      <c r="X1311" s="147" t="s">
        <v>168</v>
      </c>
      <c r="Y1311" s="258"/>
      <c r="Z1311" s="258"/>
      <c r="AA1311" s="289" t="s">
        <v>6906</v>
      </c>
      <c r="AB1311" s="67">
        <v>45379</v>
      </c>
      <c r="AC1311" s="67">
        <v>45419</v>
      </c>
      <c r="AD1311" s="234" t="s">
        <v>70</v>
      </c>
      <c r="AE1311" s="71"/>
      <c r="AF1311" s="249"/>
      <c r="AG1311" s="249"/>
      <c r="AH1311" s="249"/>
      <c r="AI1311" s="249"/>
      <c r="AJ1311" s="248"/>
      <c r="AK1311" s="257"/>
      <c r="AL1311" s="255"/>
      <c r="AM1311" s="249"/>
      <c r="AN1311" s="249"/>
      <c r="AO1311" s="249"/>
      <c r="AP1311" s="249"/>
      <c r="AQ1311" s="250"/>
      <c r="AR1311" s="247"/>
      <c r="AS1311" s="247"/>
      <c r="AT1311" s="247"/>
      <c r="AU1311" s="247"/>
      <c r="AV1311" s="247"/>
      <c r="AW1311" s="247"/>
      <c r="AX1311" s="247"/>
      <c r="AY1311" s="247"/>
      <c r="AZ1311" s="251"/>
      <c r="BA1311" s="246"/>
      <c r="BB1311" s="247"/>
      <c r="BC1311" s="245"/>
    </row>
    <row r="1312" spans="1:55" ht="57.6" hidden="1">
      <c r="A1312" s="52" t="str">
        <f t="shared" ca="1" si="133"/>
        <v>Ok</v>
      </c>
      <c r="B1312" s="53" t="str">
        <f t="shared" si="134"/>
        <v>Ok</v>
      </c>
      <c r="C1312" s="53" t="str">
        <f t="shared" ca="1" si="135"/>
        <v>Ok</v>
      </c>
      <c r="D1312" s="54">
        <f t="shared" si="136"/>
        <v>45394</v>
      </c>
      <c r="E1312" s="253"/>
      <c r="F1312" s="258">
        <v>3144</v>
      </c>
      <c r="G1312" s="299" t="s">
        <v>6722</v>
      </c>
      <c r="H1312" s="269" t="s">
        <v>57</v>
      </c>
      <c r="I1312" s="242" t="s">
        <v>1489</v>
      </c>
      <c r="J1312" s="268" t="s">
        <v>122</v>
      </c>
      <c r="K1312" s="67" t="s">
        <v>131</v>
      </c>
      <c r="L1312" s="400" t="s">
        <v>6756</v>
      </c>
      <c r="M1312" s="281"/>
      <c r="N1312" s="410" t="s">
        <v>124</v>
      </c>
      <c r="O1312" s="243" t="s">
        <v>6727</v>
      </c>
      <c r="P1312" s="77" t="s">
        <v>88</v>
      </c>
      <c r="Q1312" s="77" t="s">
        <v>6743</v>
      </c>
      <c r="R1312" s="301" t="s">
        <v>6742</v>
      </c>
      <c r="S1312" s="274">
        <v>45379</v>
      </c>
      <c r="T1312" s="56">
        <v>45394</v>
      </c>
      <c r="U1312" s="175" t="s">
        <v>66</v>
      </c>
      <c r="V1312" s="197" t="s">
        <v>218</v>
      </c>
      <c r="W1312" s="181"/>
      <c r="X1312" s="147" t="s">
        <v>168</v>
      </c>
      <c r="Y1312" s="258"/>
      <c r="Z1312" s="258"/>
      <c r="AA1312" s="306" t="s">
        <v>6772</v>
      </c>
      <c r="AB1312" s="67">
        <v>45379</v>
      </c>
      <c r="AC1312" s="67">
        <v>45394</v>
      </c>
      <c r="AD1312" s="294" t="s">
        <v>70</v>
      </c>
      <c r="AE1312" s="71"/>
      <c r="AF1312" s="249"/>
      <c r="AG1312" s="249"/>
      <c r="AH1312" s="249"/>
      <c r="AI1312" s="249"/>
      <c r="AJ1312" s="248"/>
      <c r="AK1312" s="257"/>
      <c r="AL1312" s="255"/>
      <c r="AM1312" s="249"/>
      <c r="AN1312" s="249"/>
      <c r="AO1312" s="249"/>
      <c r="AP1312" s="249"/>
      <c r="AQ1312" s="250"/>
      <c r="AR1312" s="247"/>
      <c r="AS1312" s="247"/>
      <c r="AT1312" s="247"/>
      <c r="AU1312" s="247"/>
      <c r="AV1312" s="247"/>
      <c r="AW1312" s="247"/>
      <c r="AX1312" s="247"/>
      <c r="AY1312" s="247"/>
      <c r="AZ1312" s="251"/>
      <c r="BA1312" s="246"/>
      <c r="BB1312" s="247"/>
      <c r="BC1312" s="245"/>
    </row>
    <row r="1313" spans="1:55" ht="115.2" hidden="1">
      <c r="A1313" s="52" t="str">
        <f t="shared" ca="1" si="133"/>
        <v>Ok</v>
      </c>
      <c r="B1313" s="53" t="str">
        <f t="shared" si="134"/>
        <v>Ok</v>
      </c>
      <c r="C1313" s="53" t="str">
        <f t="shared" ca="1" si="135"/>
        <v>Ok</v>
      </c>
      <c r="D1313" s="54">
        <f t="shared" si="136"/>
        <v>45404</v>
      </c>
      <c r="E1313" s="253"/>
      <c r="F1313" s="258">
        <v>3146</v>
      </c>
      <c r="G1313" s="299" t="s">
        <v>6723</v>
      </c>
      <c r="H1313" s="269" t="s">
        <v>57</v>
      </c>
      <c r="I1313" s="242" t="s">
        <v>137</v>
      </c>
      <c r="J1313" s="268" t="s">
        <v>137</v>
      </c>
      <c r="K1313" s="67" t="s">
        <v>74</v>
      </c>
      <c r="L1313" s="400" t="s">
        <v>6744</v>
      </c>
      <c r="M1313" s="281"/>
      <c r="N1313" s="410" t="s">
        <v>124</v>
      </c>
      <c r="O1313" s="243" t="s">
        <v>97</v>
      </c>
      <c r="P1313" s="77" t="s">
        <v>97</v>
      </c>
      <c r="Q1313" s="77" t="s">
        <v>6755</v>
      </c>
      <c r="R1313" s="301" t="s">
        <v>6754</v>
      </c>
      <c r="S1313" s="274">
        <v>45379</v>
      </c>
      <c r="T1313" s="56">
        <v>45404</v>
      </c>
      <c r="U1313" s="58" t="s">
        <v>66</v>
      </c>
      <c r="V1313" s="197" t="s">
        <v>218</v>
      </c>
      <c r="W1313" s="181"/>
      <c r="X1313" s="147" t="s">
        <v>79</v>
      </c>
      <c r="Y1313" s="258"/>
      <c r="Z1313" s="258"/>
      <c r="AA1313" s="289" t="s">
        <v>6805</v>
      </c>
      <c r="AB1313" s="67">
        <v>45379</v>
      </c>
      <c r="AC1313" s="67">
        <v>45404</v>
      </c>
      <c r="AD1313" s="234" t="s">
        <v>70</v>
      </c>
      <c r="AE1313" s="71"/>
      <c r="AF1313" s="249"/>
      <c r="AG1313" s="249"/>
      <c r="AH1313" s="249"/>
      <c r="AI1313" s="249"/>
      <c r="AJ1313" s="248"/>
      <c r="AK1313" s="257"/>
      <c r="AL1313" s="255"/>
      <c r="AM1313" s="249"/>
      <c r="AN1313" s="249"/>
      <c r="AO1313" s="249"/>
      <c r="AP1313" s="249"/>
      <c r="AQ1313" s="250"/>
      <c r="AR1313" s="247"/>
      <c r="AS1313" s="247"/>
      <c r="AT1313" s="247"/>
      <c r="AU1313" s="247"/>
      <c r="AV1313" s="247"/>
      <c r="AW1313" s="247"/>
      <c r="AX1313" s="247"/>
      <c r="AY1313" s="247"/>
      <c r="AZ1313" s="251"/>
      <c r="BA1313" s="246"/>
      <c r="BB1313" s="247"/>
      <c r="BC1313" s="245"/>
    </row>
    <row r="1314" spans="1:55" ht="129.6" hidden="1">
      <c r="A1314" s="52" t="str">
        <f t="shared" ca="1" si="133"/>
        <v>Ok</v>
      </c>
      <c r="B1314" s="53" t="str">
        <f t="shared" si="134"/>
        <v>Ok</v>
      </c>
      <c r="C1314" s="53" t="str">
        <f t="shared" ca="1" si="135"/>
        <v>Ok</v>
      </c>
      <c r="D1314" s="54">
        <f t="shared" si="136"/>
        <v>45425</v>
      </c>
      <c r="E1314" s="253"/>
      <c r="F1314" s="258">
        <v>3147</v>
      </c>
      <c r="G1314" s="299" t="s">
        <v>6724</v>
      </c>
      <c r="H1314" s="269" t="s">
        <v>57</v>
      </c>
      <c r="I1314" s="242" t="s">
        <v>58</v>
      </c>
      <c r="J1314" s="268" t="s">
        <v>59</v>
      </c>
      <c r="K1314" s="67" t="s">
        <v>105</v>
      </c>
      <c r="L1314" s="400" t="s">
        <v>6921</v>
      </c>
      <c r="M1314" s="281"/>
      <c r="N1314" s="410" t="s">
        <v>124</v>
      </c>
      <c r="O1314" s="243" t="s">
        <v>6730</v>
      </c>
      <c r="P1314" s="77" t="s">
        <v>88</v>
      </c>
      <c r="Q1314" s="77" t="s">
        <v>6751</v>
      </c>
      <c r="R1314" s="301" t="s">
        <v>6750</v>
      </c>
      <c r="S1314" s="274">
        <v>45380</v>
      </c>
      <c r="T1314" s="285">
        <v>45425</v>
      </c>
      <c r="U1314" s="174" t="s">
        <v>66</v>
      </c>
      <c r="V1314" s="197" t="s">
        <v>218</v>
      </c>
      <c r="W1314" s="181"/>
      <c r="X1314" s="147" t="s">
        <v>93</v>
      </c>
      <c r="Y1314" s="258"/>
      <c r="Z1314" s="258"/>
      <c r="AA1314" s="289" t="s">
        <v>6907</v>
      </c>
      <c r="AB1314" s="67">
        <v>45380</v>
      </c>
      <c r="AC1314" s="67">
        <v>45425</v>
      </c>
      <c r="AD1314" s="294" t="s">
        <v>70</v>
      </c>
      <c r="AE1314" s="71"/>
      <c r="AF1314" s="249"/>
      <c r="AG1314" s="249"/>
      <c r="AH1314" s="249"/>
      <c r="AI1314" s="249"/>
      <c r="AJ1314" s="248"/>
      <c r="AK1314" s="257"/>
      <c r="AL1314" s="255"/>
      <c r="AM1314" s="249"/>
      <c r="AN1314" s="249"/>
      <c r="AO1314" s="249"/>
      <c r="AP1314" s="249"/>
      <c r="AQ1314" s="250"/>
      <c r="AR1314" s="247"/>
      <c r="AS1314" s="247"/>
      <c r="AT1314" s="247"/>
      <c r="AU1314" s="247"/>
      <c r="AV1314" s="247"/>
      <c r="AW1314" s="247"/>
      <c r="AX1314" s="247"/>
      <c r="AY1314" s="247"/>
      <c r="AZ1314" s="251"/>
      <c r="BA1314" s="246"/>
      <c r="BB1314" s="247"/>
      <c r="BC1314" s="245"/>
    </row>
    <row r="1315" spans="1:55" ht="187.2" hidden="1">
      <c r="A1315" s="52" t="str">
        <f t="shared" ca="1" si="133"/>
        <v>Ok</v>
      </c>
      <c r="B1315" s="53" t="str">
        <f t="shared" si="134"/>
        <v>Ok</v>
      </c>
      <c r="C1315" s="53" t="str">
        <f t="shared" ca="1" si="135"/>
        <v>Ok</v>
      </c>
      <c r="D1315" s="54">
        <f t="shared" si="136"/>
        <v>45446</v>
      </c>
      <c r="E1315" s="253"/>
      <c r="F1315" s="258">
        <v>3148</v>
      </c>
      <c r="G1315" s="299" t="s">
        <v>6725</v>
      </c>
      <c r="H1315" s="269" t="s">
        <v>57</v>
      </c>
      <c r="I1315" s="242" t="s">
        <v>505</v>
      </c>
      <c r="J1315" s="268" t="s">
        <v>506</v>
      </c>
      <c r="K1315" s="67" t="s">
        <v>74</v>
      </c>
      <c r="L1315" s="400" t="s">
        <v>6745</v>
      </c>
      <c r="M1315" s="281"/>
      <c r="N1315" s="410" t="s">
        <v>124</v>
      </c>
      <c r="O1315" s="243" t="s">
        <v>5561</v>
      </c>
      <c r="P1315" s="77" t="s">
        <v>65</v>
      </c>
      <c r="Q1315" s="77" t="s">
        <v>6753</v>
      </c>
      <c r="R1315" s="301" t="s">
        <v>6752</v>
      </c>
      <c r="S1315" s="274">
        <v>45384</v>
      </c>
      <c r="T1315" s="56">
        <v>45446</v>
      </c>
      <c r="U1315" s="174" t="s">
        <v>66</v>
      </c>
      <c r="V1315" s="197" t="s">
        <v>218</v>
      </c>
      <c r="W1315" s="181"/>
      <c r="X1315" s="147" t="s">
        <v>365</v>
      </c>
      <c r="Y1315" s="258"/>
      <c r="Z1315" s="258"/>
      <c r="AA1315" s="289" t="s">
        <v>7039</v>
      </c>
      <c r="AB1315" s="67">
        <v>45384</v>
      </c>
      <c r="AC1315" s="67">
        <v>45446</v>
      </c>
      <c r="AD1315" s="294" t="s">
        <v>70</v>
      </c>
      <c r="AE1315" s="71"/>
      <c r="AF1315" s="249"/>
      <c r="AG1315" s="249"/>
      <c r="AH1315" s="249"/>
      <c r="AI1315" s="249"/>
      <c r="AJ1315" s="248"/>
      <c r="AK1315" s="257"/>
      <c r="AL1315" s="255"/>
      <c r="AM1315" s="249"/>
      <c r="AN1315" s="249"/>
      <c r="AO1315" s="249"/>
      <c r="AP1315" s="249"/>
      <c r="AQ1315" s="250"/>
      <c r="AR1315" s="247"/>
      <c r="AS1315" s="247"/>
      <c r="AT1315" s="247"/>
      <c r="AU1315" s="247"/>
      <c r="AV1315" s="247"/>
      <c r="AW1315" s="247"/>
      <c r="AX1315" s="247"/>
      <c r="AY1315" s="247"/>
      <c r="AZ1315" s="251"/>
      <c r="BA1315" s="246"/>
      <c r="BB1315" s="247"/>
      <c r="BC1315" s="245"/>
    </row>
    <row r="1316" spans="1:55" ht="129.6" hidden="1">
      <c r="A1316" s="52" t="str">
        <f t="shared" ca="1" si="133"/>
        <v>Ok</v>
      </c>
      <c r="B1316" s="53" t="str">
        <f t="shared" si="134"/>
        <v>Ok</v>
      </c>
      <c r="C1316" s="53" t="str">
        <f t="shared" ca="1" si="135"/>
        <v>Ok</v>
      </c>
      <c r="D1316" s="54">
        <f t="shared" si="136"/>
        <v>45432</v>
      </c>
      <c r="E1316" s="253"/>
      <c r="F1316" s="258">
        <v>3152</v>
      </c>
      <c r="G1316" s="299" t="s">
        <v>6778</v>
      </c>
      <c r="H1316" s="269" t="s">
        <v>57</v>
      </c>
      <c r="I1316" s="242" t="s">
        <v>58</v>
      </c>
      <c r="J1316" s="268" t="s">
        <v>59</v>
      </c>
      <c r="K1316" s="67" t="s">
        <v>74</v>
      </c>
      <c r="L1316" s="400" t="s">
        <v>6779</v>
      </c>
      <c r="M1316" s="281"/>
      <c r="N1316" s="410" t="s">
        <v>124</v>
      </c>
      <c r="O1316" s="243" t="s">
        <v>5561</v>
      </c>
      <c r="P1316" s="77" t="s">
        <v>65</v>
      </c>
      <c r="Q1316" s="77" t="s">
        <v>6790</v>
      </c>
      <c r="R1316" s="301" t="s">
        <v>6791</v>
      </c>
      <c r="S1316" s="274">
        <v>45387</v>
      </c>
      <c r="T1316" s="56">
        <v>45432</v>
      </c>
      <c r="U1316" s="58" t="s">
        <v>66</v>
      </c>
      <c r="V1316" s="197" t="s">
        <v>218</v>
      </c>
      <c r="W1316" s="181"/>
      <c r="X1316" s="147" t="s">
        <v>156</v>
      </c>
      <c r="Y1316" s="258"/>
      <c r="Z1316" s="258"/>
      <c r="AA1316" s="289" t="s">
        <v>8778</v>
      </c>
      <c r="AB1316" s="67">
        <v>45387</v>
      </c>
      <c r="AC1316" s="67">
        <v>45432</v>
      </c>
      <c r="AD1316" s="234" t="s">
        <v>70</v>
      </c>
      <c r="AE1316" s="71"/>
      <c r="AF1316" s="249"/>
      <c r="AG1316" s="249"/>
      <c r="AH1316" s="249"/>
      <c r="AI1316" s="249"/>
      <c r="AJ1316" s="248"/>
      <c r="AK1316" s="257"/>
      <c r="AL1316" s="255"/>
      <c r="AM1316" s="249"/>
      <c r="AN1316" s="249"/>
      <c r="AO1316" s="249"/>
      <c r="AP1316" s="249"/>
      <c r="AQ1316" s="250"/>
      <c r="AR1316" s="247"/>
      <c r="AS1316" s="247"/>
      <c r="AT1316" s="247"/>
      <c r="AU1316" s="247"/>
      <c r="AV1316" s="247"/>
      <c r="AW1316" s="247"/>
      <c r="AX1316" s="247"/>
      <c r="AY1316" s="247"/>
      <c r="AZ1316" s="251"/>
      <c r="BA1316" s="246"/>
      <c r="BB1316" s="247"/>
      <c r="BC1316" s="245"/>
    </row>
    <row r="1317" spans="1:55" ht="100.8" hidden="1">
      <c r="A1317" s="52" t="str">
        <f t="shared" ca="1" si="133"/>
        <v>Ok</v>
      </c>
      <c r="B1317" s="53" t="str">
        <f t="shared" si="134"/>
        <v>Ok</v>
      </c>
      <c r="C1317" s="53" t="str">
        <f t="shared" ca="1" si="135"/>
        <v>Ok</v>
      </c>
      <c r="D1317" s="54">
        <f t="shared" si="136"/>
        <v>45425</v>
      </c>
      <c r="E1317" s="253"/>
      <c r="F1317" s="258">
        <v>3153</v>
      </c>
      <c r="G1317" s="299" t="s">
        <v>6780</v>
      </c>
      <c r="H1317" s="269" t="s">
        <v>57</v>
      </c>
      <c r="I1317" s="242" t="s">
        <v>137</v>
      </c>
      <c r="J1317" s="268" t="s">
        <v>137</v>
      </c>
      <c r="K1317" s="67" t="s">
        <v>105</v>
      </c>
      <c r="L1317" s="400" t="s">
        <v>6830</v>
      </c>
      <c r="M1317" s="281"/>
      <c r="N1317" s="410" t="s">
        <v>124</v>
      </c>
      <c r="O1317" s="243" t="s">
        <v>5417</v>
      </c>
      <c r="P1317" s="77" t="s">
        <v>88</v>
      </c>
      <c r="Q1317" s="77" t="s">
        <v>5429</v>
      </c>
      <c r="R1317" s="301" t="s">
        <v>5428</v>
      </c>
      <c r="S1317" s="274">
        <v>45390</v>
      </c>
      <c r="T1317" s="285">
        <v>45425</v>
      </c>
      <c r="U1317" s="174" t="s">
        <v>66</v>
      </c>
      <c r="V1317" s="197" t="s">
        <v>218</v>
      </c>
      <c r="W1317" s="181"/>
      <c r="X1317" s="147" t="s">
        <v>143</v>
      </c>
      <c r="Y1317" s="258"/>
      <c r="Z1317" s="258"/>
      <c r="AA1317" s="289" t="s">
        <v>6908</v>
      </c>
      <c r="AB1317" s="67">
        <v>45390</v>
      </c>
      <c r="AC1317" s="67">
        <v>45425</v>
      </c>
      <c r="AD1317" s="294" t="s">
        <v>70</v>
      </c>
      <c r="AE1317" s="71"/>
      <c r="AF1317" s="249"/>
      <c r="AG1317" s="249"/>
      <c r="AH1317" s="249"/>
      <c r="AI1317" s="249"/>
      <c r="AJ1317" s="248"/>
      <c r="AK1317" s="257"/>
      <c r="AL1317" s="255"/>
      <c r="AM1317" s="249"/>
      <c r="AN1317" s="249"/>
      <c r="AO1317" s="249"/>
      <c r="AP1317" s="249"/>
      <c r="AQ1317" s="250"/>
      <c r="AR1317" s="247"/>
      <c r="AS1317" s="247"/>
      <c r="AT1317" s="247"/>
      <c r="AU1317" s="247"/>
      <c r="AV1317" s="247"/>
      <c r="AW1317" s="247"/>
      <c r="AX1317" s="247"/>
      <c r="AY1317" s="247"/>
      <c r="AZ1317" s="251"/>
      <c r="BA1317" s="246"/>
      <c r="BB1317" s="247"/>
      <c r="BC1317" s="245"/>
    </row>
    <row r="1318" spans="1:55" ht="43.2" hidden="1">
      <c r="A1318" s="52" t="str">
        <f t="shared" ca="1" si="133"/>
        <v>Ok</v>
      </c>
      <c r="B1318" s="53" t="str">
        <f t="shared" si="134"/>
        <v>Ok</v>
      </c>
      <c r="C1318" s="53" t="str">
        <f t="shared" ca="1" si="135"/>
        <v>Ok</v>
      </c>
      <c r="D1318" s="54">
        <f t="shared" si="136"/>
        <v>45404</v>
      </c>
      <c r="E1318" s="253"/>
      <c r="F1318" s="258">
        <v>3154</v>
      </c>
      <c r="G1318" s="299" t="s">
        <v>6781</v>
      </c>
      <c r="H1318" s="269" t="s">
        <v>57</v>
      </c>
      <c r="I1318" s="242" t="s">
        <v>137</v>
      </c>
      <c r="J1318" s="268" t="s">
        <v>137</v>
      </c>
      <c r="K1318" s="67" t="s">
        <v>74</v>
      </c>
      <c r="L1318" s="400" t="s">
        <v>6792</v>
      </c>
      <c r="M1318" s="281"/>
      <c r="N1318" s="410" t="s">
        <v>63</v>
      </c>
      <c r="O1318" s="243" t="s">
        <v>6434</v>
      </c>
      <c r="P1318" s="77" t="s">
        <v>88</v>
      </c>
      <c r="Q1318" s="77" t="s">
        <v>5773</v>
      </c>
      <c r="R1318" s="301" t="s">
        <v>5772</v>
      </c>
      <c r="S1318" s="274">
        <v>45390</v>
      </c>
      <c r="T1318" s="56">
        <v>45404</v>
      </c>
      <c r="U1318" s="58" t="s">
        <v>66</v>
      </c>
      <c r="V1318" s="197" t="s">
        <v>218</v>
      </c>
      <c r="W1318" s="181"/>
      <c r="X1318" s="147" t="s">
        <v>168</v>
      </c>
      <c r="Y1318" s="258"/>
      <c r="Z1318" s="258"/>
      <c r="AA1318" s="289" t="s">
        <v>6840</v>
      </c>
      <c r="AB1318" s="67">
        <v>45390</v>
      </c>
      <c r="AC1318" s="67">
        <v>45404</v>
      </c>
      <c r="AD1318" s="234" t="s">
        <v>70</v>
      </c>
      <c r="AE1318" s="71"/>
      <c r="AF1318" s="249"/>
      <c r="AG1318" s="249"/>
      <c r="AH1318" s="249"/>
      <c r="AI1318" s="249"/>
      <c r="AJ1318" s="248"/>
      <c r="AK1318" s="257"/>
      <c r="AL1318" s="255"/>
      <c r="AM1318" s="249"/>
      <c r="AN1318" s="249"/>
      <c r="AO1318" s="249"/>
      <c r="AP1318" s="249"/>
      <c r="AQ1318" s="250"/>
      <c r="AR1318" s="247"/>
      <c r="AS1318" s="247"/>
      <c r="AT1318" s="247"/>
      <c r="AU1318" s="247"/>
      <c r="AV1318" s="247"/>
      <c r="AW1318" s="247"/>
      <c r="AX1318" s="247"/>
      <c r="AY1318" s="247"/>
      <c r="AZ1318" s="251"/>
      <c r="BA1318" s="246"/>
      <c r="BB1318" s="247"/>
      <c r="BC1318" s="245"/>
    </row>
    <row r="1319" spans="1:55" ht="172.8" hidden="1">
      <c r="A1319" s="52" t="str">
        <f t="shared" ca="1" si="133"/>
        <v>Ok</v>
      </c>
      <c r="B1319" s="53" t="str">
        <f t="shared" si="134"/>
        <v>Ok</v>
      </c>
      <c r="C1319" s="53" t="str">
        <f t="shared" ca="1" si="135"/>
        <v>Ok</v>
      </c>
      <c r="D1319" s="54">
        <f t="shared" si="136"/>
        <v>45419</v>
      </c>
      <c r="E1319" s="253"/>
      <c r="F1319" s="258">
        <v>3155</v>
      </c>
      <c r="G1319" s="299" t="s">
        <v>6782</v>
      </c>
      <c r="H1319" s="269" t="s">
        <v>57</v>
      </c>
      <c r="I1319" s="242" t="s">
        <v>58</v>
      </c>
      <c r="J1319" s="268" t="s">
        <v>59</v>
      </c>
      <c r="K1319" s="67" t="s">
        <v>255</v>
      </c>
      <c r="L1319" s="400" t="s">
        <v>6795</v>
      </c>
      <c r="M1319" s="281"/>
      <c r="N1319" s="410" t="s">
        <v>124</v>
      </c>
      <c r="O1319" s="243" t="s">
        <v>97</v>
      </c>
      <c r="P1319" s="77" t="s">
        <v>97</v>
      </c>
      <c r="Q1319" s="77" t="s">
        <v>6794</v>
      </c>
      <c r="R1319" s="301" t="s">
        <v>6793</v>
      </c>
      <c r="S1319" s="274">
        <v>45391</v>
      </c>
      <c r="T1319" s="285">
        <v>45419</v>
      </c>
      <c r="U1319" s="175" t="s">
        <v>66</v>
      </c>
      <c r="V1319" s="197" t="s">
        <v>218</v>
      </c>
      <c r="W1319" s="181"/>
      <c r="X1319" s="147" t="s">
        <v>143</v>
      </c>
      <c r="Y1319" s="258"/>
      <c r="Z1319" s="258"/>
      <c r="AA1319" s="289" t="s">
        <v>6892</v>
      </c>
      <c r="AB1319" s="67">
        <v>45391</v>
      </c>
      <c r="AC1319" s="67">
        <v>45419</v>
      </c>
      <c r="AD1319" s="294" t="s">
        <v>70</v>
      </c>
      <c r="AE1319" s="71"/>
      <c r="AF1319" s="249"/>
      <c r="AG1319" s="249"/>
      <c r="AH1319" s="249"/>
      <c r="AI1319" s="249"/>
      <c r="AJ1319" s="248"/>
      <c r="AK1319" s="257"/>
      <c r="AL1319" s="255"/>
      <c r="AM1319" s="249"/>
      <c r="AN1319" s="249"/>
      <c r="AO1319" s="249"/>
      <c r="AP1319" s="249"/>
      <c r="AQ1319" s="250"/>
      <c r="AR1319" s="247"/>
      <c r="AS1319" s="247"/>
      <c r="AT1319" s="247"/>
      <c r="AU1319" s="247"/>
      <c r="AV1319" s="247"/>
      <c r="AW1319" s="247"/>
      <c r="AX1319" s="247"/>
      <c r="AY1319" s="247"/>
      <c r="AZ1319" s="251"/>
      <c r="BA1319" s="246"/>
      <c r="BB1319" s="247"/>
      <c r="BC1319" s="245"/>
    </row>
    <row r="1320" spans="1:55" ht="115.2" hidden="1">
      <c r="A1320" s="52" t="str">
        <f t="shared" ca="1" si="133"/>
        <v>Ok</v>
      </c>
      <c r="B1320" s="53" t="str">
        <f t="shared" si="134"/>
        <v>Ok</v>
      </c>
      <c r="C1320" s="53" t="str">
        <f t="shared" ca="1" si="135"/>
        <v>Ok</v>
      </c>
      <c r="D1320" s="54">
        <f t="shared" si="136"/>
        <v>45419</v>
      </c>
      <c r="E1320" s="253"/>
      <c r="F1320" s="258">
        <v>3156</v>
      </c>
      <c r="G1320" s="299" t="s">
        <v>6783</v>
      </c>
      <c r="H1320" s="269" t="s">
        <v>57</v>
      </c>
      <c r="I1320" s="242" t="s">
        <v>58</v>
      </c>
      <c r="J1320" s="268" t="s">
        <v>59</v>
      </c>
      <c r="K1320" s="67" t="s">
        <v>210</v>
      </c>
      <c r="L1320" s="400" t="s">
        <v>6798</v>
      </c>
      <c r="M1320" s="281"/>
      <c r="N1320" s="410" t="s">
        <v>124</v>
      </c>
      <c r="O1320" s="243" t="s">
        <v>97</v>
      </c>
      <c r="P1320" s="77" t="s">
        <v>97</v>
      </c>
      <c r="Q1320" s="77" t="s">
        <v>6797</v>
      </c>
      <c r="R1320" s="301" t="s">
        <v>6796</v>
      </c>
      <c r="S1320" s="274">
        <v>45391</v>
      </c>
      <c r="T1320" s="285">
        <v>45419</v>
      </c>
      <c r="U1320" s="175" t="s">
        <v>66</v>
      </c>
      <c r="V1320" s="197" t="s">
        <v>218</v>
      </c>
      <c r="W1320" s="181"/>
      <c r="X1320" s="147" t="s">
        <v>168</v>
      </c>
      <c r="Y1320" s="258"/>
      <c r="Z1320" s="258"/>
      <c r="AA1320" s="289" t="s">
        <v>6891</v>
      </c>
      <c r="AB1320" s="67">
        <v>45391</v>
      </c>
      <c r="AC1320" s="67">
        <v>45419</v>
      </c>
      <c r="AD1320" s="294" t="s">
        <v>70</v>
      </c>
      <c r="AE1320" s="71"/>
      <c r="AF1320" s="249"/>
      <c r="AG1320" s="249"/>
      <c r="AH1320" s="249"/>
      <c r="AI1320" s="249"/>
      <c r="AJ1320" s="248"/>
      <c r="AK1320" s="257"/>
      <c r="AL1320" s="255"/>
      <c r="AM1320" s="249"/>
      <c r="AN1320" s="249"/>
      <c r="AO1320" s="249"/>
      <c r="AP1320" s="249"/>
      <c r="AQ1320" s="250"/>
      <c r="AR1320" s="247"/>
      <c r="AS1320" s="247"/>
      <c r="AT1320" s="247"/>
      <c r="AU1320" s="247"/>
      <c r="AV1320" s="247"/>
      <c r="AW1320" s="247"/>
      <c r="AX1320" s="247"/>
      <c r="AY1320" s="247"/>
      <c r="AZ1320" s="251"/>
      <c r="BA1320" s="246"/>
      <c r="BB1320" s="247"/>
      <c r="BC1320" s="245"/>
    </row>
    <row r="1321" spans="1:55" ht="57.6" hidden="1">
      <c r="A1321" s="52" t="str">
        <f t="shared" ca="1" si="133"/>
        <v>Ok</v>
      </c>
      <c r="B1321" s="53" t="str">
        <f t="shared" si="134"/>
        <v>Ok</v>
      </c>
      <c r="C1321" s="53" t="str">
        <f t="shared" ca="1" si="135"/>
        <v>Ok</v>
      </c>
      <c r="D1321" s="54">
        <f t="shared" si="136"/>
        <v>45404</v>
      </c>
      <c r="E1321" s="253"/>
      <c r="F1321" s="258">
        <v>3157</v>
      </c>
      <c r="G1321" s="299" t="s">
        <v>6784</v>
      </c>
      <c r="H1321" s="269" t="s">
        <v>57</v>
      </c>
      <c r="I1321" s="242" t="s">
        <v>334</v>
      </c>
      <c r="J1321" s="268" t="s">
        <v>260</v>
      </c>
      <c r="K1321" s="67" t="s">
        <v>162</v>
      </c>
      <c r="L1321" s="400" t="s">
        <v>6801</v>
      </c>
      <c r="M1321" s="281"/>
      <c r="N1321" s="410" t="s">
        <v>124</v>
      </c>
      <c r="O1321" s="243" t="s">
        <v>6785</v>
      </c>
      <c r="P1321" s="77" t="s">
        <v>88</v>
      </c>
      <c r="Q1321" s="77" t="s">
        <v>6800</v>
      </c>
      <c r="R1321" s="301" t="s">
        <v>6799</v>
      </c>
      <c r="S1321" s="274">
        <v>45388</v>
      </c>
      <c r="T1321" s="56">
        <v>45404</v>
      </c>
      <c r="U1321" s="58" t="s">
        <v>66</v>
      </c>
      <c r="V1321" s="197" t="s">
        <v>218</v>
      </c>
      <c r="W1321" s="181"/>
      <c r="X1321" s="147" t="s">
        <v>143</v>
      </c>
      <c r="Y1321" s="258"/>
      <c r="Z1321" s="258"/>
      <c r="AA1321" s="289" t="s">
        <v>6841</v>
      </c>
      <c r="AB1321" s="67">
        <v>45388</v>
      </c>
      <c r="AC1321" s="67">
        <v>45404</v>
      </c>
      <c r="AD1321" s="234" t="s">
        <v>70</v>
      </c>
      <c r="AE1321" s="71"/>
      <c r="AF1321" s="249"/>
      <c r="AG1321" s="249"/>
      <c r="AH1321" s="249"/>
      <c r="AI1321" s="249"/>
      <c r="AJ1321" s="248"/>
      <c r="AK1321" s="257"/>
      <c r="AL1321" s="255"/>
      <c r="AM1321" s="249"/>
      <c r="AN1321" s="249"/>
      <c r="AO1321" s="249"/>
      <c r="AP1321" s="249"/>
      <c r="AQ1321" s="250"/>
      <c r="AR1321" s="247"/>
      <c r="AS1321" s="247"/>
      <c r="AT1321" s="247"/>
      <c r="AU1321" s="247"/>
      <c r="AV1321" s="247"/>
      <c r="AW1321" s="247"/>
      <c r="AX1321" s="247"/>
      <c r="AY1321" s="247"/>
      <c r="AZ1321" s="251"/>
      <c r="BA1321" s="246"/>
      <c r="BB1321" s="247"/>
      <c r="BC1321" s="245"/>
    </row>
    <row r="1322" spans="1:55" ht="187.2" hidden="1">
      <c r="A1322" s="52" t="str">
        <f t="shared" ca="1" si="133"/>
        <v>Ok</v>
      </c>
      <c r="B1322" s="53" t="str">
        <f t="shared" si="134"/>
        <v>Ok</v>
      </c>
      <c r="C1322" s="53" t="str">
        <f t="shared" ca="1" si="135"/>
        <v>Ok</v>
      </c>
      <c r="D1322" s="54">
        <f t="shared" si="136"/>
        <v>45411</v>
      </c>
      <c r="E1322" s="253"/>
      <c r="F1322" s="258">
        <v>3158</v>
      </c>
      <c r="G1322" s="299" t="s">
        <v>6786</v>
      </c>
      <c r="H1322" s="269" t="s">
        <v>57</v>
      </c>
      <c r="I1322" s="242" t="s">
        <v>289</v>
      </c>
      <c r="J1322" s="201" t="s">
        <v>290</v>
      </c>
      <c r="K1322" s="67" t="s">
        <v>74</v>
      </c>
      <c r="L1322" s="400" t="s">
        <v>6802</v>
      </c>
      <c r="M1322" s="281"/>
      <c r="N1322" s="410" t="s">
        <v>124</v>
      </c>
      <c r="O1322" s="243" t="s">
        <v>6785</v>
      </c>
      <c r="P1322" s="77" t="s">
        <v>88</v>
      </c>
      <c r="Q1322" s="77" t="s">
        <v>6800</v>
      </c>
      <c r="R1322" s="301" t="s">
        <v>6799</v>
      </c>
      <c r="S1322" s="274">
        <v>45388</v>
      </c>
      <c r="T1322" s="56">
        <v>45411</v>
      </c>
      <c r="U1322" s="58" t="s">
        <v>66</v>
      </c>
      <c r="V1322" s="197" t="s">
        <v>218</v>
      </c>
      <c r="W1322" s="181"/>
      <c r="X1322" s="147" t="s">
        <v>143</v>
      </c>
      <c r="Y1322" s="258" t="s">
        <v>80</v>
      </c>
      <c r="Z1322" s="258"/>
      <c r="AA1322" s="289" t="s">
        <v>6886</v>
      </c>
      <c r="AB1322" s="67">
        <v>45388</v>
      </c>
      <c r="AC1322" s="67">
        <v>45411</v>
      </c>
      <c r="AD1322" s="294" t="s">
        <v>70</v>
      </c>
      <c r="AE1322" s="71"/>
      <c r="AF1322" s="249"/>
      <c r="AG1322" s="249"/>
      <c r="AH1322" s="249"/>
      <c r="AI1322" s="249"/>
      <c r="AJ1322" s="248"/>
      <c r="AK1322" s="257"/>
      <c r="AL1322" s="255"/>
      <c r="AM1322" s="249"/>
      <c r="AN1322" s="249"/>
      <c r="AO1322" s="249"/>
      <c r="AP1322" s="249"/>
      <c r="AQ1322" s="250"/>
      <c r="AR1322" s="247"/>
      <c r="AS1322" s="247"/>
      <c r="AT1322" s="247"/>
      <c r="AU1322" s="247"/>
      <c r="AV1322" s="247"/>
      <c r="AW1322" s="247"/>
      <c r="AX1322" s="247"/>
      <c r="AY1322" s="247"/>
      <c r="AZ1322" s="251"/>
      <c r="BA1322" s="246"/>
      <c r="BB1322" s="247"/>
      <c r="BC1322" s="245"/>
    </row>
    <row r="1323" spans="1:55" ht="172.8" hidden="1">
      <c r="A1323" s="52" t="str">
        <f t="shared" ca="1" si="133"/>
        <v>Ok</v>
      </c>
      <c r="B1323" s="53" t="str">
        <f t="shared" si="134"/>
        <v>Ok</v>
      </c>
      <c r="C1323" s="53" t="str">
        <f t="shared" ca="1" si="135"/>
        <v>Ok</v>
      </c>
      <c r="D1323" s="54">
        <f t="shared" si="136"/>
        <v>45411</v>
      </c>
      <c r="E1323" s="253"/>
      <c r="F1323" s="258">
        <v>3159</v>
      </c>
      <c r="G1323" s="299" t="s">
        <v>6787</v>
      </c>
      <c r="H1323" s="269" t="s">
        <v>57</v>
      </c>
      <c r="I1323" s="242" t="s">
        <v>137</v>
      </c>
      <c r="J1323" s="268" t="s">
        <v>137</v>
      </c>
      <c r="K1323" s="67" t="s">
        <v>74</v>
      </c>
      <c r="L1323" s="400" t="s">
        <v>6883</v>
      </c>
      <c r="M1323" s="281"/>
      <c r="N1323" s="410" t="s">
        <v>124</v>
      </c>
      <c r="O1323" s="243" t="s">
        <v>6785</v>
      </c>
      <c r="P1323" s="77" t="s">
        <v>88</v>
      </c>
      <c r="Q1323" s="77" t="s">
        <v>6800</v>
      </c>
      <c r="R1323" s="301" t="s">
        <v>6799</v>
      </c>
      <c r="S1323" s="274">
        <v>45388</v>
      </c>
      <c r="T1323" s="56">
        <v>45411</v>
      </c>
      <c r="U1323" s="58" t="s">
        <v>66</v>
      </c>
      <c r="V1323" s="197" t="s">
        <v>218</v>
      </c>
      <c r="W1323" s="181"/>
      <c r="X1323" s="147" t="s">
        <v>143</v>
      </c>
      <c r="Y1323" s="258"/>
      <c r="Z1323" s="258"/>
      <c r="AA1323" s="289" t="s">
        <v>6887</v>
      </c>
      <c r="AB1323" s="67">
        <v>45388</v>
      </c>
      <c r="AC1323" s="67">
        <v>45411</v>
      </c>
      <c r="AD1323" s="294" t="s">
        <v>70</v>
      </c>
      <c r="AE1323" s="71"/>
      <c r="AF1323" s="249"/>
      <c r="AG1323" s="249"/>
      <c r="AH1323" s="249"/>
      <c r="AI1323" s="249"/>
      <c r="AJ1323" s="248"/>
      <c r="AK1323" s="257"/>
      <c r="AL1323" s="255"/>
      <c r="AM1323" s="249"/>
      <c r="AN1323" s="249"/>
      <c r="AO1323" s="249"/>
      <c r="AP1323" s="249"/>
      <c r="AQ1323" s="250"/>
      <c r="AR1323" s="247"/>
      <c r="AS1323" s="247"/>
      <c r="AT1323" s="247"/>
      <c r="AU1323" s="247"/>
      <c r="AV1323" s="247"/>
      <c r="AW1323" s="247"/>
      <c r="AX1323" s="247"/>
      <c r="AY1323" s="247"/>
      <c r="AZ1323" s="251"/>
      <c r="BA1323" s="246"/>
      <c r="BB1323" s="247"/>
      <c r="BC1323" s="245"/>
    </row>
    <row r="1324" spans="1:55" ht="57.6" hidden="1">
      <c r="A1324" s="52" t="str">
        <f t="shared" ca="1" si="133"/>
        <v>Ok</v>
      </c>
      <c r="B1324" s="53" t="str">
        <f t="shared" si="134"/>
        <v>Ok</v>
      </c>
      <c r="C1324" s="53" t="str">
        <f t="shared" ca="1" si="135"/>
        <v>Ok</v>
      </c>
      <c r="D1324" s="54">
        <f t="shared" si="136"/>
        <v>45404</v>
      </c>
      <c r="E1324" s="253"/>
      <c r="F1324" s="258">
        <v>3160</v>
      </c>
      <c r="G1324" s="299" t="s">
        <v>6788</v>
      </c>
      <c r="H1324" s="269" t="s">
        <v>57</v>
      </c>
      <c r="I1324" s="242" t="s">
        <v>137</v>
      </c>
      <c r="J1324" s="268" t="s">
        <v>137</v>
      </c>
      <c r="K1324" s="67" t="s">
        <v>74</v>
      </c>
      <c r="L1324" s="400" t="s">
        <v>6803</v>
      </c>
      <c r="M1324" s="281"/>
      <c r="N1324" s="410" t="s">
        <v>124</v>
      </c>
      <c r="O1324" s="243" t="s">
        <v>6785</v>
      </c>
      <c r="P1324" s="77" t="s">
        <v>88</v>
      </c>
      <c r="Q1324" s="77" t="s">
        <v>6800</v>
      </c>
      <c r="R1324" s="301" t="s">
        <v>6799</v>
      </c>
      <c r="S1324" s="274">
        <v>45388</v>
      </c>
      <c r="T1324" s="56">
        <v>45404</v>
      </c>
      <c r="U1324" s="58" t="s">
        <v>66</v>
      </c>
      <c r="V1324" s="197" t="s">
        <v>218</v>
      </c>
      <c r="W1324" s="181"/>
      <c r="X1324" s="147" t="s">
        <v>143</v>
      </c>
      <c r="Y1324" s="258"/>
      <c r="Z1324" s="258"/>
      <c r="AA1324" s="289" t="s">
        <v>6842</v>
      </c>
      <c r="AB1324" s="67">
        <v>45388</v>
      </c>
      <c r="AC1324" s="67">
        <v>45404</v>
      </c>
      <c r="AD1324" s="234" t="s">
        <v>70</v>
      </c>
      <c r="AE1324" s="71"/>
      <c r="AF1324" s="249"/>
      <c r="AG1324" s="249"/>
      <c r="AH1324" s="249"/>
      <c r="AI1324" s="249"/>
      <c r="AJ1324" s="248"/>
      <c r="AK1324" s="257"/>
      <c r="AL1324" s="255"/>
      <c r="AM1324" s="249"/>
      <c r="AN1324" s="249"/>
      <c r="AO1324" s="249"/>
      <c r="AP1324" s="249"/>
      <c r="AQ1324" s="250"/>
      <c r="AR1324" s="247"/>
      <c r="AS1324" s="247"/>
      <c r="AT1324" s="247"/>
      <c r="AU1324" s="247"/>
      <c r="AV1324" s="247"/>
      <c r="AW1324" s="247"/>
      <c r="AX1324" s="247"/>
      <c r="AY1324" s="247"/>
      <c r="AZ1324" s="251"/>
      <c r="BA1324" s="246"/>
      <c r="BB1324" s="247"/>
      <c r="BC1324" s="245"/>
    </row>
    <row r="1325" spans="1:55" ht="129.6" hidden="1">
      <c r="A1325" s="52" t="str">
        <f t="shared" ca="1" si="133"/>
        <v>Ok</v>
      </c>
      <c r="B1325" s="53" t="str">
        <f t="shared" si="134"/>
        <v>Ok</v>
      </c>
      <c r="C1325" s="53" t="str">
        <f t="shared" ca="1" si="135"/>
        <v>Ok</v>
      </c>
      <c r="D1325" s="54">
        <f t="shared" si="136"/>
        <v>45460</v>
      </c>
      <c r="E1325" s="253"/>
      <c r="F1325" s="258">
        <v>3161</v>
      </c>
      <c r="G1325" s="299" t="s">
        <v>6789</v>
      </c>
      <c r="H1325" s="269" t="s">
        <v>57</v>
      </c>
      <c r="I1325" s="242" t="s">
        <v>137</v>
      </c>
      <c r="J1325" s="268" t="s">
        <v>137</v>
      </c>
      <c r="K1325" s="67" t="s">
        <v>74</v>
      </c>
      <c r="L1325" s="400" t="s">
        <v>6804</v>
      </c>
      <c r="M1325" s="281"/>
      <c r="N1325" s="410" t="s">
        <v>124</v>
      </c>
      <c r="O1325" s="243" t="s">
        <v>6785</v>
      </c>
      <c r="P1325" s="77" t="s">
        <v>88</v>
      </c>
      <c r="Q1325" s="77" t="s">
        <v>6800</v>
      </c>
      <c r="R1325" s="301" t="s">
        <v>6799</v>
      </c>
      <c r="S1325" s="274">
        <v>45388</v>
      </c>
      <c r="T1325" s="56">
        <v>45460</v>
      </c>
      <c r="U1325" s="174" t="s">
        <v>66</v>
      </c>
      <c r="V1325" s="197" t="s">
        <v>218</v>
      </c>
      <c r="W1325" s="181"/>
      <c r="X1325" s="147" t="s">
        <v>93</v>
      </c>
      <c r="Y1325" s="258"/>
      <c r="Z1325" s="258"/>
      <c r="AA1325" s="289" t="s">
        <v>7075</v>
      </c>
      <c r="AB1325" s="67">
        <v>45388</v>
      </c>
      <c r="AC1325" s="67">
        <v>45460</v>
      </c>
      <c r="AD1325" s="234" t="s">
        <v>70</v>
      </c>
      <c r="AE1325" s="71"/>
      <c r="AF1325" s="249"/>
      <c r="AG1325" s="249"/>
      <c r="AH1325" s="249"/>
      <c r="AI1325" s="249"/>
      <c r="AJ1325" s="248"/>
      <c r="AK1325" s="257"/>
      <c r="AL1325" s="255"/>
      <c r="AM1325" s="249"/>
      <c r="AN1325" s="249"/>
      <c r="AO1325" s="249"/>
      <c r="AP1325" s="249"/>
      <c r="AQ1325" s="250"/>
      <c r="AR1325" s="247"/>
      <c r="AS1325" s="247"/>
      <c r="AT1325" s="247"/>
      <c r="AU1325" s="247"/>
      <c r="AV1325" s="247"/>
      <c r="AW1325" s="247"/>
      <c r="AX1325" s="247"/>
      <c r="AY1325" s="247"/>
      <c r="AZ1325" s="251"/>
      <c r="BA1325" s="246"/>
      <c r="BB1325" s="247"/>
      <c r="BC1325" s="245"/>
    </row>
    <row r="1326" spans="1:55" ht="201.6" hidden="1">
      <c r="A1326" s="52" t="str">
        <f t="shared" ref="A1326:A1331" ca="1" si="137">IF(OR(S1326&lt;$B$1,S1326&gt;=TODAY()),"Fuori Range","Ok")</f>
        <v>Ok</v>
      </c>
      <c r="B1326" s="53" t="str">
        <f t="shared" ref="B1326:B1331" si="138">IF(AND(AB1326&lt;S1326,AB1326&lt;&gt;""),"Fuori Range",IF(AND(AB1326&gt;AC1326,AC1326&lt;&gt;""),"Sup ITM",IF(AND(AC1326&lt;&gt;"",AB1326=""),"Assente","Ok")))</f>
        <v>Ok</v>
      </c>
      <c r="C1326" s="53" t="str">
        <f t="shared" ref="C1326:C1331" ca="1" si="139">IF(AND(AC1326&lt;AB1326,AC1326&lt;&gt;""),"Inf Avvio",IF(AC1326&gt;TODAY(),"Errore","Ok"))</f>
        <v>Ok</v>
      </c>
      <c r="D1326" s="54">
        <f t="shared" ref="D1326:D1331" si="140">MAX(AC1326,AH1326,AL1326)</f>
        <v>45579</v>
      </c>
      <c r="E1326" s="253"/>
      <c r="F1326" s="258">
        <v>2829</v>
      </c>
      <c r="G1326" s="299" t="s">
        <v>6806</v>
      </c>
      <c r="H1326" s="269" t="s">
        <v>57</v>
      </c>
      <c r="I1326" s="242" t="s">
        <v>58</v>
      </c>
      <c r="J1326" s="268" t="s">
        <v>59</v>
      </c>
      <c r="K1326" s="67" t="s">
        <v>105</v>
      </c>
      <c r="L1326" s="400" t="s">
        <v>6816</v>
      </c>
      <c r="M1326" s="281"/>
      <c r="N1326" s="410" t="s">
        <v>124</v>
      </c>
      <c r="O1326" s="243" t="s">
        <v>97</v>
      </c>
      <c r="P1326" s="77" t="s">
        <v>97</v>
      </c>
      <c r="Q1326" s="77" t="s">
        <v>6829</v>
      </c>
      <c r="R1326" s="301" t="s">
        <v>6828</v>
      </c>
      <c r="S1326" s="274">
        <v>45121</v>
      </c>
      <c r="T1326" s="69">
        <v>45579</v>
      </c>
      <c r="U1326" s="78" t="s">
        <v>66</v>
      </c>
      <c r="V1326" s="197" t="s">
        <v>218</v>
      </c>
      <c r="W1326" s="181"/>
      <c r="X1326" s="147" t="s">
        <v>143</v>
      </c>
      <c r="Y1326" s="258" t="s">
        <v>80</v>
      </c>
      <c r="Z1326" s="258"/>
      <c r="AA1326" s="289" t="s">
        <v>7869</v>
      </c>
      <c r="AB1326" s="67">
        <v>45121</v>
      </c>
      <c r="AC1326" s="67">
        <v>45579</v>
      </c>
      <c r="AD1326" s="234" t="s">
        <v>70</v>
      </c>
      <c r="AE1326" s="71"/>
      <c r="AF1326" s="249"/>
      <c r="AG1326" s="249"/>
      <c r="AH1326" s="249"/>
      <c r="AI1326" s="249"/>
      <c r="AJ1326" s="248"/>
      <c r="AK1326" s="257"/>
      <c r="AL1326" s="255"/>
      <c r="AM1326" s="249"/>
      <c r="AN1326" s="249"/>
      <c r="AO1326" s="249"/>
      <c r="AP1326" s="249"/>
      <c r="AQ1326" s="250"/>
      <c r="AR1326" s="247"/>
      <c r="AS1326" s="247"/>
      <c r="AT1326" s="247"/>
      <c r="AU1326" s="247"/>
      <c r="AV1326" s="247"/>
      <c r="AW1326" s="247"/>
      <c r="AX1326" s="247"/>
      <c r="AY1326" s="247"/>
      <c r="AZ1326" s="251"/>
      <c r="BA1326" s="246"/>
      <c r="BB1326" s="247"/>
      <c r="BC1326" s="245"/>
    </row>
    <row r="1327" spans="1:55" ht="158.4" hidden="1">
      <c r="A1327" s="52" t="str">
        <f t="shared" ca="1" si="137"/>
        <v>Ok</v>
      </c>
      <c r="B1327" s="53" t="str">
        <f t="shared" si="138"/>
        <v>Ok</v>
      </c>
      <c r="C1327" s="53" t="str">
        <f t="shared" ca="1" si="139"/>
        <v>Ok</v>
      </c>
      <c r="D1327" s="54">
        <f t="shared" si="140"/>
        <v>45404</v>
      </c>
      <c r="E1327" s="253"/>
      <c r="F1327" s="258">
        <v>3150</v>
      </c>
      <c r="G1327" s="299" t="s">
        <v>6807</v>
      </c>
      <c r="H1327" s="269" t="s">
        <v>57</v>
      </c>
      <c r="I1327" s="242" t="s">
        <v>58</v>
      </c>
      <c r="J1327" s="268" t="s">
        <v>59</v>
      </c>
      <c r="K1327" s="67" t="s">
        <v>74</v>
      </c>
      <c r="L1327" s="400" t="s">
        <v>6845</v>
      </c>
      <c r="M1327" s="281"/>
      <c r="N1327" s="410" t="s">
        <v>124</v>
      </c>
      <c r="O1327" s="243" t="s">
        <v>5561</v>
      </c>
      <c r="P1327" s="77" t="s">
        <v>65</v>
      </c>
      <c r="Q1327" s="77" t="s">
        <v>6824</v>
      </c>
      <c r="R1327" s="301" t="s">
        <v>6823</v>
      </c>
      <c r="S1327" s="274">
        <v>45386</v>
      </c>
      <c r="T1327" s="56">
        <v>45404</v>
      </c>
      <c r="U1327" s="58" t="s">
        <v>66</v>
      </c>
      <c r="V1327" s="197" t="s">
        <v>218</v>
      </c>
      <c r="W1327" s="181"/>
      <c r="X1327" s="147" t="s">
        <v>143</v>
      </c>
      <c r="Y1327" s="258"/>
      <c r="Z1327" s="258"/>
      <c r="AA1327" s="289" t="s">
        <v>6843</v>
      </c>
      <c r="AB1327" s="67">
        <v>45396</v>
      </c>
      <c r="AC1327" s="67">
        <v>45404</v>
      </c>
      <c r="AD1327" s="234" t="s">
        <v>70</v>
      </c>
      <c r="AE1327" s="71"/>
      <c r="AF1327" s="249"/>
      <c r="AG1327" s="249"/>
      <c r="AH1327" s="249"/>
      <c r="AI1327" s="249"/>
      <c r="AJ1327" s="248"/>
      <c r="AK1327" s="257"/>
      <c r="AL1327" s="255"/>
      <c r="AM1327" s="249"/>
      <c r="AN1327" s="249"/>
      <c r="AO1327" s="249"/>
      <c r="AP1327" s="249"/>
      <c r="AQ1327" s="250"/>
      <c r="AR1327" s="247"/>
      <c r="AS1327" s="247"/>
      <c r="AT1327" s="247"/>
      <c r="AU1327" s="247"/>
      <c r="AV1327" s="247"/>
      <c r="AW1327" s="247"/>
      <c r="AX1327" s="247"/>
      <c r="AY1327" s="247"/>
      <c r="AZ1327" s="251"/>
      <c r="BA1327" s="246"/>
      <c r="BB1327" s="247"/>
      <c r="BC1327" s="245"/>
    </row>
    <row r="1328" spans="1:55" ht="72" hidden="1">
      <c r="A1328" s="52" t="str">
        <f t="shared" ca="1" si="137"/>
        <v>Ok</v>
      </c>
      <c r="B1328" s="53" t="str">
        <f t="shared" si="138"/>
        <v>Ok</v>
      </c>
      <c r="C1328" s="53" t="str">
        <f t="shared" ca="1" si="139"/>
        <v>Ok</v>
      </c>
      <c r="D1328" s="54">
        <f t="shared" si="140"/>
        <v>45432</v>
      </c>
      <c r="E1328" s="253"/>
      <c r="F1328" s="258">
        <v>3162</v>
      </c>
      <c r="G1328" s="299" t="s">
        <v>6808</v>
      </c>
      <c r="H1328" s="269" t="s">
        <v>57</v>
      </c>
      <c r="I1328" s="242" t="s">
        <v>137</v>
      </c>
      <c r="J1328" s="268" t="s">
        <v>137</v>
      </c>
      <c r="K1328" s="67" t="s">
        <v>74</v>
      </c>
      <c r="L1328" s="400" t="s">
        <v>6817</v>
      </c>
      <c r="M1328" s="281"/>
      <c r="N1328" s="410" t="s">
        <v>124</v>
      </c>
      <c r="O1328" s="243" t="s">
        <v>6809</v>
      </c>
      <c r="P1328" s="77" t="s">
        <v>88</v>
      </c>
      <c r="Q1328" s="77" t="s">
        <v>6826</v>
      </c>
      <c r="R1328" s="301" t="s">
        <v>6825</v>
      </c>
      <c r="S1328" s="274">
        <v>45393</v>
      </c>
      <c r="T1328" s="56">
        <v>45432</v>
      </c>
      <c r="U1328" s="58" t="s">
        <v>66</v>
      </c>
      <c r="V1328" s="197" t="s">
        <v>218</v>
      </c>
      <c r="W1328" s="181"/>
      <c r="X1328" s="147" t="s">
        <v>101</v>
      </c>
      <c r="Y1328" s="258"/>
      <c r="Z1328" s="258"/>
      <c r="AA1328" s="289" t="s">
        <v>6937</v>
      </c>
      <c r="AB1328" s="67">
        <v>45393</v>
      </c>
      <c r="AC1328" s="67">
        <v>45432</v>
      </c>
      <c r="AD1328" s="294" t="s">
        <v>70</v>
      </c>
      <c r="AE1328" s="71"/>
      <c r="AF1328" s="249"/>
      <c r="AG1328" s="249"/>
      <c r="AH1328" s="249"/>
      <c r="AI1328" s="249"/>
      <c r="AJ1328" s="248"/>
      <c r="AK1328" s="257"/>
      <c r="AL1328" s="255"/>
      <c r="AM1328" s="249"/>
      <c r="AN1328" s="249"/>
      <c r="AO1328" s="249"/>
      <c r="AP1328" s="249"/>
      <c r="AQ1328" s="250"/>
      <c r="AR1328" s="247"/>
      <c r="AS1328" s="247"/>
      <c r="AT1328" s="247"/>
      <c r="AU1328" s="247"/>
      <c r="AV1328" s="247"/>
      <c r="AW1328" s="247"/>
      <c r="AX1328" s="247"/>
      <c r="AY1328" s="247"/>
      <c r="AZ1328" s="251"/>
      <c r="BA1328" s="246"/>
      <c r="BB1328" s="247"/>
      <c r="BC1328" s="245"/>
    </row>
    <row r="1329" spans="1:55" ht="100.8" hidden="1">
      <c r="A1329" s="52" t="str">
        <f t="shared" ca="1" si="137"/>
        <v>Ok</v>
      </c>
      <c r="B1329" s="53" t="str">
        <f t="shared" si="138"/>
        <v>Ok</v>
      </c>
      <c r="C1329" s="53" t="str">
        <f t="shared" ca="1" si="139"/>
        <v>Ok</v>
      </c>
      <c r="D1329" s="54">
        <f t="shared" si="140"/>
        <v>45600</v>
      </c>
      <c r="E1329" s="253"/>
      <c r="F1329" s="258">
        <v>3166</v>
      </c>
      <c r="G1329" s="299" t="s">
        <v>6810</v>
      </c>
      <c r="H1329" s="269" t="s">
        <v>57</v>
      </c>
      <c r="I1329" s="242" t="s">
        <v>83</v>
      </c>
      <c r="J1329" s="268" t="s">
        <v>84</v>
      </c>
      <c r="K1329" s="67" t="s">
        <v>261</v>
      </c>
      <c r="L1329" s="400" t="s">
        <v>6821</v>
      </c>
      <c r="M1329" s="281"/>
      <c r="N1329" s="410" t="s">
        <v>124</v>
      </c>
      <c r="O1329" s="243" t="s">
        <v>97</v>
      </c>
      <c r="P1329" s="77" t="s">
        <v>97</v>
      </c>
      <c r="Q1329" s="77" t="s">
        <v>6814</v>
      </c>
      <c r="R1329" s="301" t="s">
        <v>6820</v>
      </c>
      <c r="S1329" s="274">
        <v>45398</v>
      </c>
      <c r="T1329" s="56">
        <v>45600</v>
      </c>
      <c r="U1329" s="174" t="s">
        <v>66</v>
      </c>
      <c r="V1329" s="197" t="s">
        <v>218</v>
      </c>
      <c r="W1329" s="181"/>
      <c r="X1329" s="147" t="s">
        <v>79</v>
      </c>
      <c r="Y1329" s="258"/>
      <c r="Z1329" s="258"/>
      <c r="AA1329" s="289" t="s">
        <v>8039</v>
      </c>
      <c r="AB1329" s="67">
        <v>45398</v>
      </c>
      <c r="AC1329" s="67">
        <v>45600</v>
      </c>
      <c r="AD1329" s="234" t="s">
        <v>70</v>
      </c>
      <c r="AE1329" s="71"/>
      <c r="AF1329" s="249"/>
      <c r="AG1329" s="249"/>
      <c r="AH1329" s="249"/>
      <c r="AI1329" s="249"/>
      <c r="AJ1329" s="248"/>
      <c r="AK1329" s="257"/>
      <c r="AL1329" s="255"/>
      <c r="AM1329" s="249"/>
      <c r="AN1329" s="249"/>
      <c r="AO1329" s="249"/>
      <c r="AP1329" s="249"/>
      <c r="AQ1329" s="250"/>
      <c r="AR1329" s="247"/>
      <c r="AS1329" s="247"/>
      <c r="AT1329" s="247"/>
      <c r="AU1329" s="247"/>
      <c r="AV1329" s="247"/>
      <c r="AW1329" s="247"/>
      <c r="AX1329" s="247"/>
      <c r="AY1329" s="247"/>
      <c r="AZ1329" s="251"/>
      <c r="BA1329" s="246"/>
      <c r="BB1329" s="247"/>
      <c r="BC1329" s="245"/>
    </row>
    <row r="1330" spans="1:55" ht="57.6" hidden="1">
      <c r="A1330" s="52" t="str">
        <f t="shared" ca="1" si="137"/>
        <v>Ok</v>
      </c>
      <c r="B1330" s="53" t="str">
        <f t="shared" si="138"/>
        <v>Ok</v>
      </c>
      <c r="C1330" s="53" t="str">
        <f t="shared" ca="1" si="139"/>
        <v>Ok</v>
      </c>
      <c r="D1330" s="54">
        <f t="shared" si="140"/>
        <v>45425</v>
      </c>
      <c r="E1330" s="253"/>
      <c r="F1330" s="258">
        <v>3167</v>
      </c>
      <c r="G1330" s="299" t="s">
        <v>6811</v>
      </c>
      <c r="H1330" s="269" t="s">
        <v>57</v>
      </c>
      <c r="I1330" s="242" t="s">
        <v>1249</v>
      </c>
      <c r="J1330" s="268" t="s">
        <v>122</v>
      </c>
      <c r="K1330" s="67" t="s">
        <v>261</v>
      </c>
      <c r="L1330" s="400" t="s">
        <v>6819</v>
      </c>
      <c r="M1330" s="281"/>
      <c r="N1330" s="410" t="s">
        <v>124</v>
      </c>
      <c r="O1330" s="243" t="s">
        <v>97</v>
      </c>
      <c r="P1330" s="77" t="s">
        <v>97</v>
      </c>
      <c r="Q1330" s="77" t="s">
        <v>6815</v>
      </c>
      <c r="R1330" s="301" t="s">
        <v>6818</v>
      </c>
      <c r="S1330" s="274">
        <v>45398</v>
      </c>
      <c r="T1330" s="285">
        <v>45425</v>
      </c>
      <c r="U1330" s="174" t="s">
        <v>66</v>
      </c>
      <c r="V1330" s="197" t="s">
        <v>218</v>
      </c>
      <c r="W1330" s="181"/>
      <c r="X1330" s="147" t="s">
        <v>156</v>
      </c>
      <c r="Y1330" s="258"/>
      <c r="Z1330" s="258"/>
      <c r="AA1330" s="289" t="s">
        <v>6922</v>
      </c>
      <c r="AB1330" s="67">
        <v>45398</v>
      </c>
      <c r="AC1330" s="67">
        <v>45425</v>
      </c>
      <c r="AD1330" s="294" t="s">
        <v>70</v>
      </c>
      <c r="AE1330" s="71"/>
      <c r="AF1330" s="249"/>
      <c r="AG1330" s="249"/>
      <c r="AH1330" s="249"/>
      <c r="AI1330" s="249"/>
      <c r="AJ1330" s="248"/>
      <c r="AK1330" s="257"/>
      <c r="AL1330" s="255"/>
      <c r="AM1330" s="249"/>
      <c r="AN1330" s="249"/>
      <c r="AO1330" s="249"/>
      <c r="AP1330" s="249"/>
      <c r="AQ1330" s="250"/>
      <c r="AR1330" s="247"/>
      <c r="AS1330" s="247"/>
      <c r="AT1330" s="247"/>
      <c r="AU1330" s="247"/>
      <c r="AV1330" s="247"/>
      <c r="AW1330" s="247"/>
      <c r="AX1330" s="247"/>
      <c r="AY1330" s="247"/>
      <c r="AZ1330" s="251"/>
      <c r="BA1330" s="246"/>
      <c r="BB1330" s="247"/>
      <c r="BC1330" s="245"/>
    </row>
    <row r="1331" spans="1:55" ht="158.4" hidden="1">
      <c r="A1331" s="52" t="str">
        <f t="shared" ca="1" si="137"/>
        <v>Ok</v>
      </c>
      <c r="B1331" s="53" t="str">
        <f t="shared" si="138"/>
        <v>Ok</v>
      </c>
      <c r="C1331" s="53" t="str">
        <f t="shared" ca="1" si="139"/>
        <v>Ok</v>
      </c>
      <c r="D1331" s="54">
        <f t="shared" si="140"/>
        <v>45425</v>
      </c>
      <c r="E1331" s="253"/>
      <c r="F1331" s="258">
        <v>3169</v>
      </c>
      <c r="G1331" s="299" t="s">
        <v>6812</v>
      </c>
      <c r="H1331" s="269" t="s">
        <v>57</v>
      </c>
      <c r="I1331" s="242" t="s">
        <v>4347</v>
      </c>
      <c r="J1331" s="268" t="s">
        <v>73</v>
      </c>
      <c r="K1331" s="67" t="s">
        <v>74</v>
      </c>
      <c r="L1331" s="400" t="s">
        <v>6822</v>
      </c>
      <c r="M1331" s="281"/>
      <c r="N1331" s="410" t="s">
        <v>124</v>
      </c>
      <c r="O1331" s="243" t="s">
        <v>6813</v>
      </c>
      <c r="P1331" s="77" t="s">
        <v>88</v>
      </c>
      <c r="Q1331" s="77" t="s">
        <v>6847</v>
      </c>
      <c r="R1331" s="301" t="s">
        <v>6846</v>
      </c>
      <c r="S1331" s="274">
        <v>45397</v>
      </c>
      <c r="T1331" s="285">
        <v>45425</v>
      </c>
      <c r="U1331" s="175" t="s">
        <v>66</v>
      </c>
      <c r="V1331" s="197" t="s">
        <v>218</v>
      </c>
      <c r="W1331" s="181"/>
      <c r="X1331" s="147" t="s">
        <v>1056</v>
      </c>
      <c r="Y1331" s="258"/>
      <c r="Z1331" s="258"/>
      <c r="AA1331" s="289" t="s">
        <v>6934</v>
      </c>
      <c r="AB1331" s="67">
        <v>45397</v>
      </c>
      <c r="AC1331" s="67">
        <v>45425</v>
      </c>
      <c r="AD1331" s="294" t="s">
        <v>70</v>
      </c>
      <c r="AE1331" s="71"/>
      <c r="AF1331" s="249"/>
      <c r="AG1331" s="249"/>
      <c r="AH1331" s="249"/>
      <c r="AI1331" s="249"/>
      <c r="AJ1331" s="248"/>
      <c r="AK1331" s="257"/>
      <c r="AL1331" s="255"/>
      <c r="AM1331" s="249"/>
      <c r="AN1331" s="249"/>
      <c r="AO1331" s="249"/>
      <c r="AP1331" s="249"/>
      <c r="AQ1331" s="250"/>
      <c r="AR1331" s="247"/>
      <c r="AS1331" s="247"/>
      <c r="AT1331" s="247"/>
      <c r="AU1331" s="247"/>
      <c r="AV1331" s="247"/>
      <c r="AW1331" s="247"/>
      <c r="AX1331" s="247"/>
      <c r="AY1331" s="247"/>
      <c r="AZ1331" s="251"/>
      <c r="BA1331" s="246"/>
      <c r="BB1331" s="247"/>
      <c r="BC1331" s="245"/>
    </row>
    <row r="1332" spans="1:55" ht="115.2" hidden="1">
      <c r="A1332" s="52" t="str">
        <f t="shared" ref="A1332:A1343" ca="1" si="141">IF(OR(S1332&lt;$B$1,S1332&gt;=TODAY()),"Fuori Range","Ok")</f>
        <v>Ok</v>
      </c>
      <c r="B1332" s="53" t="str">
        <f t="shared" ref="B1332:B1343" si="142">IF(AND(AB1332&lt;S1332,AB1332&lt;&gt;""),"Fuori Range",IF(AND(AB1332&gt;AC1332,AC1332&lt;&gt;""),"Sup ITM",IF(AND(AC1332&lt;&gt;"",AB1332=""),"Assente","Ok")))</f>
        <v>Ok</v>
      </c>
      <c r="C1332" s="53" t="str">
        <f t="shared" ref="C1332:C1343" ca="1" si="143">IF(AND(AC1332&lt;AB1332,AC1332&lt;&gt;""),"Inf Avvio",IF(AC1332&gt;TODAY(),"Errore","Ok"))</f>
        <v>Ok</v>
      </c>
      <c r="D1332" s="54">
        <f t="shared" ref="D1332:D1343" si="144">MAX(AC1332,AH1332,AL1332)</f>
        <v>45411</v>
      </c>
      <c r="E1332" s="253"/>
      <c r="F1332" s="258">
        <v>3170</v>
      </c>
      <c r="G1332" s="299" t="s">
        <v>6850</v>
      </c>
      <c r="H1332" s="269" t="s">
        <v>57</v>
      </c>
      <c r="I1332" s="242" t="s">
        <v>334</v>
      </c>
      <c r="J1332" s="268" t="s">
        <v>260</v>
      </c>
      <c r="K1332" s="67" t="s">
        <v>545</v>
      </c>
      <c r="L1332" s="400" t="s">
        <v>6865</v>
      </c>
      <c r="M1332" s="281"/>
      <c r="N1332" s="410" t="s">
        <v>124</v>
      </c>
      <c r="O1332" s="243" t="s">
        <v>5083</v>
      </c>
      <c r="P1332" s="77" t="s">
        <v>245</v>
      </c>
      <c r="Q1332" s="77" t="s">
        <v>3330</v>
      </c>
      <c r="R1332" s="301" t="s">
        <v>3331</v>
      </c>
      <c r="S1332" s="274">
        <v>45399</v>
      </c>
      <c r="T1332" s="56">
        <v>45411</v>
      </c>
      <c r="U1332" s="58" t="s">
        <v>66</v>
      </c>
      <c r="V1332" s="197" t="s">
        <v>218</v>
      </c>
      <c r="W1332" s="181"/>
      <c r="X1332" s="147" t="s">
        <v>168</v>
      </c>
      <c r="Y1332" s="258"/>
      <c r="Z1332" s="258"/>
      <c r="AA1332" s="289" t="s">
        <v>6888</v>
      </c>
      <c r="AB1332" s="67">
        <v>45399</v>
      </c>
      <c r="AC1332" s="67">
        <v>45411</v>
      </c>
      <c r="AD1332" s="294" t="s">
        <v>70</v>
      </c>
      <c r="AE1332" s="71"/>
      <c r="AF1332" s="249"/>
      <c r="AG1332" s="249"/>
      <c r="AH1332" s="249"/>
      <c r="AI1332" s="249"/>
      <c r="AJ1332" s="248"/>
      <c r="AK1332" s="257"/>
      <c r="AL1332" s="255"/>
      <c r="AM1332" s="249"/>
      <c r="AN1332" s="249"/>
      <c r="AO1332" s="249"/>
      <c r="AP1332" s="249"/>
      <c r="AQ1332" s="250"/>
      <c r="AR1332" s="247"/>
      <c r="AS1332" s="247"/>
      <c r="AT1332" s="247"/>
      <c r="AU1332" s="247"/>
      <c r="AV1332" s="247"/>
      <c r="AW1332" s="247"/>
      <c r="AX1332" s="247"/>
      <c r="AY1332" s="247"/>
      <c r="AZ1332" s="251"/>
      <c r="BA1332" s="246"/>
      <c r="BB1332" s="247"/>
      <c r="BC1332" s="245"/>
    </row>
    <row r="1333" spans="1:55" ht="86.4" hidden="1">
      <c r="A1333" s="52" t="str">
        <f t="shared" ca="1" si="141"/>
        <v>Ok</v>
      </c>
      <c r="B1333" s="53" t="str">
        <f t="shared" si="142"/>
        <v>Ok</v>
      </c>
      <c r="C1333" s="53" t="str">
        <f t="shared" ca="1" si="143"/>
        <v>Ok</v>
      </c>
      <c r="D1333" s="54">
        <f t="shared" si="144"/>
        <v>45411</v>
      </c>
      <c r="E1333" s="253"/>
      <c r="F1333" s="258">
        <v>3172</v>
      </c>
      <c r="G1333" s="299" t="s">
        <v>6851</v>
      </c>
      <c r="H1333" s="269" t="s">
        <v>57</v>
      </c>
      <c r="I1333" s="242" t="s">
        <v>83</v>
      </c>
      <c r="J1333" s="268" t="s">
        <v>84</v>
      </c>
      <c r="K1333" s="67" t="s">
        <v>545</v>
      </c>
      <c r="L1333" s="400" t="s">
        <v>6866</v>
      </c>
      <c r="M1333" s="281"/>
      <c r="N1333" s="410" t="s">
        <v>63</v>
      </c>
      <c r="O1333" s="243" t="s">
        <v>6862</v>
      </c>
      <c r="P1333" s="77" t="s">
        <v>245</v>
      </c>
      <c r="Q1333" s="77" t="s">
        <v>6868</v>
      </c>
      <c r="R1333" s="301" t="s">
        <v>6867</v>
      </c>
      <c r="S1333" s="274">
        <v>45400</v>
      </c>
      <c r="T1333" s="56">
        <v>45411</v>
      </c>
      <c r="U1333" s="58" t="s">
        <v>66</v>
      </c>
      <c r="V1333" s="197" t="s">
        <v>218</v>
      </c>
      <c r="W1333" s="181"/>
      <c r="X1333" s="147" t="s">
        <v>168</v>
      </c>
      <c r="Y1333" s="258"/>
      <c r="Z1333" s="258"/>
      <c r="AA1333" s="297" t="s">
        <v>6889</v>
      </c>
      <c r="AB1333" s="67">
        <v>45400</v>
      </c>
      <c r="AC1333" s="67">
        <v>45411</v>
      </c>
      <c r="AD1333" s="283" t="s">
        <v>70</v>
      </c>
      <c r="AE1333" s="71"/>
      <c r="AF1333" s="249"/>
      <c r="AG1333" s="249"/>
      <c r="AH1333" s="249"/>
      <c r="AI1333" s="249"/>
      <c r="AJ1333" s="248"/>
      <c r="AK1333" s="257"/>
      <c r="AL1333" s="255"/>
      <c r="AM1333" s="249"/>
      <c r="AN1333" s="249"/>
      <c r="AO1333" s="249"/>
      <c r="AP1333" s="249"/>
      <c r="AQ1333" s="250"/>
      <c r="AR1333" s="247"/>
      <c r="AS1333" s="247"/>
      <c r="AT1333" s="247"/>
      <c r="AU1333" s="247"/>
      <c r="AV1333" s="247"/>
      <c r="AW1333" s="247"/>
      <c r="AX1333" s="247"/>
      <c r="AY1333" s="247"/>
      <c r="AZ1333" s="251"/>
      <c r="BA1333" s="246"/>
      <c r="BB1333" s="247"/>
      <c r="BC1333" s="245"/>
    </row>
    <row r="1334" spans="1:55" ht="86.4" hidden="1">
      <c r="A1334" s="52" t="str">
        <f t="shared" ca="1" si="141"/>
        <v>Ok</v>
      </c>
      <c r="B1334" s="53" t="str">
        <f t="shared" si="142"/>
        <v>Ok</v>
      </c>
      <c r="C1334" s="53" t="str">
        <f t="shared" ca="1" si="143"/>
        <v>Ok</v>
      </c>
      <c r="D1334" s="54">
        <f t="shared" si="144"/>
        <v>45425</v>
      </c>
      <c r="E1334" s="253"/>
      <c r="F1334" s="258">
        <v>3173</v>
      </c>
      <c r="G1334" s="299" t="s">
        <v>6852</v>
      </c>
      <c r="H1334" s="269" t="s">
        <v>57</v>
      </c>
      <c r="I1334" s="242" t="s">
        <v>1945</v>
      </c>
      <c r="J1334" s="268" t="s">
        <v>625</v>
      </c>
      <c r="K1334" s="67" t="s">
        <v>210</v>
      </c>
      <c r="L1334" s="400" t="s">
        <v>6871</v>
      </c>
      <c r="M1334" s="281"/>
      <c r="N1334" s="410" t="s">
        <v>124</v>
      </c>
      <c r="O1334" s="243" t="s">
        <v>97</v>
      </c>
      <c r="P1334" s="77" t="s">
        <v>97</v>
      </c>
      <c r="Q1334" s="77" t="s">
        <v>6870</v>
      </c>
      <c r="R1334" s="301" t="s">
        <v>6869</v>
      </c>
      <c r="S1334" s="274">
        <v>45400</v>
      </c>
      <c r="T1334" s="285">
        <v>45425</v>
      </c>
      <c r="U1334" s="174" t="s">
        <v>66</v>
      </c>
      <c r="V1334" s="197" t="s">
        <v>218</v>
      </c>
      <c r="W1334" s="181"/>
      <c r="X1334" s="147" t="s">
        <v>101</v>
      </c>
      <c r="Y1334" s="258"/>
      <c r="Z1334" s="258"/>
      <c r="AA1334" s="289" t="s">
        <v>6932</v>
      </c>
      <c r="AB1334" s="67">
        <v>45400</v>
      </c>
      <c r="AC1334" s="67">
        <v>45425</v>
      </c>
      <c r="AD1334" s="294" t="s">
        <v>70</v>
      </c>
      <c r="AE1334" s="71"/>
      <c r="AF1334" s="249"/>
      <c r="AG1334" s="249"/>
      <c r="AH1334" s="249"/>
      <c r="AI1334" s="249"/>
      <c r="AJ1334" s="248"/>
      <c r="AK1334" s="257"/>
      <c r="AL1334" s="255"/>
      <c r="AM1334" s="249"/>
      <c r="AN1334" s="249"/>
      <c r="AO1334" s="249"/>
      <c r="AP1334" s="249"/>
      <c r="AQ1334" s="250"/>
      <c r="AR1334" s="247"/>
      <c r="AS1334" s="247"/>
      <c r="AT1334" s="247"/>
      <c r="AU1334" s="247"/>
      <c r="AV1334" s="247"/>
      <c r="AW1334" s="247"/>
      <c r="AX1334" s="247"/>
      <c r="AY1334" s="247"/>
      <c r="AZ1334" s="251"/>
      <c r="BA1334" s="246"/>
      <c r="BB1334" s="247"/>
      <c r="BC1334" s="245"/>
    </row>
    <row r="1335" spans="1:55" ht="72" hidden="1">
      <c r="A1335" s="52" t="str">
        <f t="shared" ca="1" si="141"/>
        <v>Ok</v>
      </c>
      <c r="B1335" s="53" t="str">
        <f t="shared" si="142"/>
        <v>Ok</v>
      </c>
      <c r="C1335" s="53" t="str">
        <f t="shared" ca="1" si="143"/>
        <v>Ok</v>
      </c>
      <c r="D1335" s="54">
        <f t="shared" si="144"/>
        <v>45411</v>
      </c>
      <c r="E1335" s="253"/>
      <c r="F1335" s="258">
        <v>3174</v>
      </c>
      <c r="G1335" s="299" t="s">
        <v>6853</v>
      </c>
      <c r="H1335" s="269" t="s">
        <v>57</v>
      </c>
      <c r="I1335" s="242" t="s">
        <v>334</v>
      </c>
      <c r="J1335" s="268" t="s">
        <v>260</v>
      </c>
      <c r="K1335" s="67" t="s">
        <v>210</v>
      </c>
      <c r="L1335" s="400" t="s">
        <v>6872</v>
      </c>
      <c r="M1335" s="281"/>
      <c r="N1335" s="410" t="s">
        <v>124</v>
      </c>
      <c r="O1335" s="243" t="s">
        <v>5083</v>
      </c>
      <c r="P1335" s="77" t="s">
        <v>245</v>
      </c>
      <c r="Q1335" s="77" t="s">
        <v>3330</v>
      </c>
      <c r="R1335" s="301" t="s">
        <v>3331</v>
      </c>
      <c r="S1335" s="274">
        <v>45400</v>
      </c>
      <c r="T1335" s="56">
        <v>45411</v>
      </c>
      <c r="U1335" s="58" t="s">
        <v>66</v>
      </c>
      <c r="V1335" s="197" t="s">
        <v>218</v>
      </c>
      <c r="W1335" s="181"/>
      <c r="X1335" s="147" t="s">
        <v>168</v>
      </c>
      <c r="Y1335" s="258"/>
      <c r="Z1335" s="258"/>
      <c r="AA1335" s="297" t="s">
        <v>6884</v>
      </c>
      <c r="AB1335" s="67">
        <v>45400</v>
      </c>
      <c r="AC1335" s="67">
        <v>45411</v>
      </c>
      <c r="AD1335" s="283" t="s">
        <v>70</v>
      </c>
      <c r="AE1335" s="71"/>
      <c r="AF1335" s="249"/>
      <c r="AG1335" s="249"/>
      <c r="AH1335" s="249"/>
      <c r="AI1335" s="249"/>
      <c r="AJ1335" s="248"/>
      <c r="AK1335" s="257"/>
      <c r="AL1335" s="255"/>
      <c r="AM1335" s="249"/>
      <c r="AN1335" s="249"/>
      <c r="AO1335" s="249"/>
      <c r="AP1335" s="249"/>
      <c r="AQ1335" s="250"/>
      <c r="AR1335" s="247"/>
      <c r="AS1335" s="247"/>
      <c r="AT1335" s="247"/>
      <c r="AU1335" s="247"/>
      <c r="AV1335" s="247"/>
      <c r="AW1335" s="247"/>
      <c r="AX1335" s="247"/>
      <c r="AY1335" s="247"/>
      <c r="AZ1335" s="251"/>
      <c r="BA1335" s="246"/>
      <c r="BB1335" s="247"/>
      <c r="BC1335" s="245"/>
    </row>
    <row r="1336" spans="1:55" ht="115.2" hidden="1">
      <c r="A1336" s="52" t="str">
        <f t="shared" ca="1" si="141"/>
        <v>Ok</v>
      </c>
      <c r="B1336" s="53" t="str">
        <f t="shared" si="142"/>
        <v>Ok</v>
      </c>
      <c r="C1336" s="53" t="str">
        <f t="shared" ca="1" si="143"/>
        <v>Ok</v>
      </c>
      <c r="D1336" s="54">
        <f t="shared" si="144"/>
        <v>45432</v>
      </c>
      <c r="E1336" s="253"/>
      <c r="F1336" s="258">
        <v>3175</v>
      </c>
      <c r="G1336" s="299" t="s">
        <v>6854</v>
      </c>
      <c r="H1336" s="269" t="s">
        <v>57</v>
      </c>
      <c r="I1336" s="242" t="s">
        <v>137</v>
      </c>
      <c r="J1336" s="268" t="s">
        <v>137</v>
      </c>
      <c r="K1336" s="67" t="s">
        <v>74</v>
      </c>
      <c r="L1336" s="400" t="s">
        <v>6873</v>
      </c>
      <c r="M1336" s="281"/>
      <c r="N1336" s="410" t="s">
        <v>124</v>
      </c>
      <c r="O1336" s="243" t="s">
        <v>97</v>
      </c>
      <c r="P1336" s="77" t="s">
        <v>97</v>
      </c>
      <c r="Q1336" s="77" t="s">
        <v>6928</v>
      </c>
      <c r="R1336" s="301" t="s">
        <v>6927</v>
      </c>
      <c r="S1336" s="274">
        <v>45401</v>
      </c>
      <c r="T1336" s="56">
        <v>45432</v>
      </c>
      <c r="U1336" s="58" t="s">
        <v>66</v>
      </c>
      <c r="V1336" s="197" t="s">
        <v>218</v>
      </c>
      <c r="W1336" s="181"/>
      <c r="X1336" s="147" t="s">
        <v>101</v>
      </c>
      <c r="Y1336" s="258"/>
      <c r="Z1336" s="258"/>
      <c r="AA1336" s="289" t="s">
        <v>6929</v>
      </c>
      <c r="AB1336" s="67">
        <v>45401</v>
      </c>
      <c r="AC1336" s="67">
        <v>45432</v>
      </c>
      <c r="AD1336" s="294" t="s">
        <v>70</v>
      </c>
      <c r="AE1336" s="71"/>
      <c r="AF1336" s="249"/>
      <c r="AG1336" s="249"/>
      <c r="AH1336" s="249"/>
      <c r="AI1336" s="249"/>
      <c r="AJ1336" s="248"/>
      <c r="AK1336" s="257"/>
      <c r="AL1336" s="255"/>
      <c r="AM1336" s="249"/>
      <c r="AN1336" s="249"/>
      <c r="AO1336" s="249"/>
      <c r="AP1336" s="249"/>
      <c r="AQ1336" s="250"/>
      <c r="AR1336" s="247"/>
      <c r="AS1336" s="247"/>
      <c r="AT1336" s="247"/>
      <c r="AU1336" s="247"/>
      <c r="AV1336" s="247"/>
      <c r="AW1336" s="247"/>
      <c r="AX1336" s="247"/>
      <c r="AY1336" s="247"/>
      <c r="AZ1336" s="251"/>
      <c r="BA1336" s="246"/>
      <c r="BB1336" s="247"/>
      <c r="BC1336" s="245"/>
    </row>
    <row r="1337" spans="1:55" ht="230.4" hidden="1">
      <c r="A1337" s="52" t="str">
        <f t="shared" ca="1" si="141"/>
        <v>Ok</v>
      </c>
      <c r="B1337" s="53" t="str">
        <f t="shared" si="142"/>
        <v>Ok</v>
      </c>
      <c r="C1337" s="53" t="str">
        <f t="shared" ca="1" si="143"/>
        <v>Ok</v>
      </c>
      <c r="D1337" s="54">
        <f t="shared" si="144"/>
        <v>45432</v>
      </c>
      <c r="E1337" s="253"/>
      <c r="F1337" s="258">
        <v>3176</v>
      </c>
      <c r="G1337" s="299" t="s">
        <v>6855</v>
      </c>
      <c r="H1337" s="269" t="s">
        <v>57</v>
      </c>
      <c r="I1337" s="242" t="s">
        <v>544</v>
      </c>
      <c r="J1337" s="268" t="s">
        <v>73</v>
      </c>
      <c r="K1337" s="67" t="s">
        <v>162</v>
      </c>
      <c r="L1337" s="400" t="s">
        <v>6874</v>
      </c>
      <c r="M1337" s="281"/>
      <c r="N1337" s="410" t="s">
        <v>124</v>
      </c>
      <c r="O1337" s="243" t="s">
        <v>6863</v>
      </c>
      <c r="P1337" s="77" t="s">
        <v>88</v>
      </c>
      <c r="Q1337" s="77" t="s">
        <v>6938</v>
      </c>
      <c r="R1337" s="301" t="s">
        <v>6939</v>
      </c>
      <c r="S1337" s="274">
        <v>45401</v>
      </c>
      <c r="T1337" s="285">
        <v>45432</v>
      </c>
      <c r="U1337" s="175" t="s">
        <v>66</v>
      </c>
      <c r="V1337" s="197" t="s">
        <v>218</v>
      </c>
      <c r="W1337" s="181"/>
      <c r="X1337" s="147" t="s">
        <v>168</v>
      </c>
      <c r="Y1337" s="258"/>
      <c r="Z1337" s="258"/>
      <c r="AA1337" s="289" t="s">
        <v>6955</v>
      </c>
      <c r="AB1337" s="67">
        <v>45401</v>
      </c>
      <c r="AC1337" s="67">
        <v>45432</v>
      </c>
      <c r="AD1337" s="234" t="s">
        <v>70</v>
      </c>
      <c r="AE1337" s="71"/>
      <c r="AF1337" s="249"/>
      <c r="AG1337" s="249"/>
      <c r="AH1337" s="249"/>
      <c r="AI1337" s="249"/>
      <c r="AJ1337" s="248"/>
      <c r="AK1337" s="257"/>
      <c r="AL1337" s="255"/>
      <c r="AM1337" s="249"/>
      <c r="AN1337" s="249"/>
      <c r="AO1337" s="249"/>
      <c r="AP1337" s="249"/>
      <c r="AQ1337" s="250"/>
      <c r="AR1337" s="247"/>
      <c r="AS1337" s="247"/>
      <c r="AT1337" s="247"/>
      <c r="AU1337" s="247"/>
      <c r="AV1337" s="247"/>
      <c r="AW1337" s="247"/>
      <c r="AX1337" s="247"/>
      <c r="AY1337" s="247"/>
      <c r="AZ1337" s="251"/>
      <c r="BA1337" s="246"/>
      <c r="BB1337" s="247"/>
      <c r="BC1337" s="245"/>
    </row>
    <row r="1338" spans="1:55" ht="100.8" hidden="1">
      <c r="A1338" s="52" t="str">
        <f t="shared" ca="1" si="141"/>
        <v>Ok</v>
      </c>
      <c r="B1338" s="53" t="str">
        <f t="shared" si="142"/>
        <v>Ok</v>
      </c>
      <c r="C1338" s="53" t="str">
        <f t="shared" ca="1" si="143"/>
        <v>Ok</v>
      </c>
      <c r="D1338" s="54">
        <f t="shared" si="144"/>
        <v>45432</v>
      </c>
      <c r="E1338" s="253"/>
      <c r="F1338" s="258">
        <v>3177</v>
      </c>
      <c r="G1338" s="299" t="s">
        <v>6856</v>
      </c>
      <c r="H1338" s="269" t="s">
        <v>57</v>
      </c>
      <c r="I1338" s="242" t="s">
        <v>2437</v>
      </c>
      <c r="J1338" s="268" t="s">
        <v>308</v>
      </c>
      <c r="K1338" s="67" t="s">
        <v>74</v>
      </c>
      <c r="L1338" s="400" t="s">
        <v>6875</v>
      </c>
      <c r="M1338" s="281"/>
      <c r="N1338" s="410" t="s">
        <v>124</v>
      </c>
      <c r="O1338" s="243" t="s">
        <v>6605</v>
      </c>
      <c r="P1338" s="77" t="s">
        <v>88</v>
      </c>
      <c r="Q1338" s="77" t="s">
        <v>6172</v>
      </c>
      <c r="R1338" s="301" t="s">
        <v>6171</v>
      </c>
      <c r="S1338" s="274">
        <v>45401</v>
      </c>
      <c r="T1338" s="233">
        <v>45432</v>
      </c>
      <c r="U1338" s="175" t="s">
        <v>66</v>
      </c>
      <c r="V1338" s="197" t="s">
        <v>218</v>
      </c>
      <c r="W1338" s="181"/>
      <c r="X1338" s="147" t="s">
        <v>238</v>
      </c>
      <c r="Y1338" s="258"/>
      <c r="Z1338" s="258"/>
      <c r="AA1338" s="289" t="s">
        <v>6954</v>
      </c>
      <c r="AB1338" s="67">
        <v>45401</v>
      </c>
      <c r="AC1338" s="67">
        <v>45432</v>
      </c>
      <c r="AD1338" s="234" t="s">
        <v>70</v>
      </c>
      <c r="AE1338" s="71"/>
      <c r="AF1338" s="249"/>
      <c r="AG1338" s="249"/>
      <c r="AH1338" s="249"/>
      <c r="AI1338" s="249"/>
      <c r="AJ1338" s="248"/>
      <c r="AK1338" s="257"/>
      <c r="AL1338" s="255"/>
      <c r="AM1338" s="249"/>
      <c r="AN1338" s="249"/>
      <c r="AO1338" s="249"/>
      <c r="AP1338" s="249"/>
      <c r="AQ1338" s="250"/>
      <c r="AR1338" s="247"/>
      <c r="AS1338" s="247"/>
      <c r="AT1338" s="247"/>
      <c r="AU1338" s="247"/>
      <c r="AV1338" s="247"/>
      <c r="AW1338" s="247"/>
      <c r="AX1338" s="247"/>
      <c r="AY1338" s="247"/>
      <c r="AZ1338" s="251"/>
      <c r="BA1338" s="246"/>
      <c r="BB1338" s="247"/>
      <c r="BC1338" s="245"/>
    </row>
    <row r="1339" spans="1:55" ht="72" hidden="1">
      <c r="A1339" s="52" t="str">
        <f t="shared" ca="1" si="141"/>
        <v>Ok</v>
      </c>
      <c r="B1339" s="53" t="str">
        <f t="shared" si="142"/>
        <v>Ok</v>
      </c>
      <c r="C1339" s="53" t="str">
        <f t="shared" ca="1" si="143"/>
        <v>Ok</v>
      </c>
      <c r="D1339" s="54">
        <f t="shared" si="144"/>
        <v>45425</v>
      </c>
      <c r="E1339" s="253"/>
      <c r="F1339" s="258">
        <v>3178</v>
      </c>
      <c r="G1339" s="299" t="s">
        <v>6857</v>
      </c>
      <c r="H1339" s="269" t="s">
        <v>57</v>
      </c>
      <c r="I1339" s="242" t="s">
        <v>182</v>
      </c>
      <c r="J1339" s="268" t="s">
        <v>183</v>
      </c>
      <c r="K1339" s="67" t="s">
        <v>74</v>
      </c>
      <c r="L1339" s="400" t="s">
        <v>6878</v>
      </c>
      <c r="M1339" s="281"/>
      <c r="N1339" s="410" t="s">
        <v>124</v>
      </c>
      <c r="O1339" s="243" t="s">
        <v>6864</v>
      </c>
      <c r="P1339" s="77" t="s">
        <v>165</v>
      </c>
      <c r="Q1339" s="77" t="s">
        <v>6877</v>
      </c>
      <c r="R1339" s="301" t="s">
        <v>6876</v>
      </c>
      <c r="S1339" s="274">
        <v>45404</v>
      </c>
      <c r="T1339" s="285">
        <v>45425</v>
      </c>
      <c r="U1339" s="174" t="s">
        <v>66</v>
      </c>
      <c r="V1339" s="197" t="s">
        <v>218</v>
      </c>
      <c r="W1339" s="181"/>
      <c r="X1339" s="147" t="s">
        <v>168</v>
      </c>
      <c r="Y1339" s="258"/>
      <c r="Z1339" s="258"/>
      <c r="AA1339" s="289" t="s">
        <v>6935</v>
      </c>
      <c r="AB1339" s="67">
        <v>45404</v>
      </c>
      <c r="AC1339" s="67">
        <v>45425</v>
      </c>
      <c r="AD1339" s="234" t="s">
        <v>70</v>
      </c>
      <c r="AE1339" s="71"/>
      <c r="AF1339" s="249"/>
      <c r="AG1339" s="249"/>
      <c r="AH1339" s="249"/>
      <c r="AI1339" s="249"/>
      <c r="AJ1339" s="248"/>
      <c r="AK1339" s="257"/>
      <c r="AL1339" s="255"/>
      <c r="AM1339" s="249"/>
      <c r="AN1339" s="249"/>
      <c r="AO1339" s="249"/>
      <c r="AP1339" s="249"/>
      <c r="AQ1339" s="250"/>
      <c r="AR1339" s="247"/>
      <c r="AS1339" s="247"/>
      <c r="AT1339" s="247"/>
      <c r="AU1339" s="247"/>
      <c r="AV1339" s="247"/>
      <c r="AW1339" s="247"/>
      <c r="AX1339" s="247"/>
      <c r="AY1339" s="247"/>
      <c r="AZ1339" s="251"/>
      <c r="BA1339" s="246"/>
      <c r="BB1339" s="247"/>
      <c r="BC1339" s="245"/>
    </row>
    <row r="1340" spans="1:55" ht="43.2" hidden="1">
      <c r="A1340" s="52" t="str">
        <f t="shared" ca="1" si="141"/>
        <v>Ok</v>
      </c>
      <c r="B1340" s="53" t="str">
        <f t="shared" si="142"/>
        <v>Ok</v>
      </c>
      <c r="C1340" s="53" t="str">
        <f t="shared" ca="1" si="143"/>
        <v>Ok</v>
      </c>
      <c r="D1340" s="54">
        <f t="shared" si="144"/>
        <v>45446</v>
      </c>
      <c r="E1340" s="253"/>
      <c r="F1340" s="258">
        <v>3179</v>
      </c>
      <c r="G1340" s="299" t="s">
        <v>6858</v>
      </c>
      <c r="H1340" s="269" t="s">
        <v>57</v>
      </c>
      <c r="I1340" s="242" t="s">
        <v>137</v>
      </c>
      <c r="J1340" s="268" t="s">
        <v>137</v>
      </c>
      <c r="K1340" s="67" t="s">
        <v>74</v>
      </c>
      <c r="L1340" s="400" t="s">
        <v>6879</v>
      </c>
      <c r="M1340" s="281"/>
      <c r="N1340" s="410" t="s">
        <v>124</v>
      </c>
      <c r="O1340" s="243" t="s">
        <v>6505</v>
      </c>
      <c r="P1340" s="77" t="s">
        <v>88</v>
      </c>
      <c r="Q1340" s="77" t="s">
        <v>6506</v>
      </c>
      <c r="R1340" s="301" t="s">
        <v>6507</v>
      </c>
      <c r="S1340" s="274">
        <v>45405</v>
      </c>
      <c r="T1340" s="56">
        <v>45446</v>
      </c>
      <c r="U1340" s="174" t="s">
        <v>66</v>
      </c>
      <c r="V1340" s="197" t="s">
        <v>218</v>
      </c>
      <c r="W1340" s="181"/>
      <c r="X1340" s="147" t="s">
        <v>156</v>
      </c>
      <c r="Y1340" s="258" t="s">
        <v>80</v>
      </c>
      <c r="Z1340" s="258"/>
      <c r="AA1340" s="297" t="s">
        <v>6995</v>
      </c>
      <c r="AB1340" s="67">
        <v>45405</v>
      </c>
      <c r="AC1340" s="67">
        <v>45446</v>
      </c>
      <c r="AD1340" s="294" t="s">
        <v>70</v>
      </c>
      <c r="AE1340" s="71"/>
      <c r="AF1340" s="249"/>
      <c r="AG1340" s="249"/>
      <c r="AH1340" s="249"/>
      <c r="AI1340" s="249"/>
      <c r="AJ1340" s="248"/>
      <c r="AK1340" s="257"/>
      <c r="AL1340" s="255"/>
      <c r="AM1340" s="249"/>
      <c r="AN1340" s="249"/>
      <c r="AO1340" s="249"/>
      <c r="AP1340" s="249"/>
      <c r="AQ1340" s="250"/>
      <c r="AR1340" s="247"/>
      <c r="AS1340" s="247"/>
      <c r="AT1340" s="247"/>
      <c r="AU1340" s="247"/>
      <c r="AV1340" s="247"/>
      <c r="AW1340" s="247"/>
      <c r="AX1340" s="247"/>
      <c r="AY1340" s="247"/>
      <c r="AZ1340" s="251"/>
      <c r="BA1340" s="246"/>
      <c r="BB1340" s="247"/>
      <c r="BC1340" s="245"/>
    </row>
    <row r="1341" spans="1:55" ht="144" hidden="1">
      <c r="A1341" s="52" t="str">
        <f t="shared" ca="1" si="141"/>
        <v>Ok</v>
      </c>
      <c r="B1341" s="53" t="str">
        <f t="shared" si="142"/>
        <v>Ok</v>
      </c>
      <c r="C1341" s="53" t="str">
        <f t="shared" ca="1" si="143"/>
        <v>Ok</v>
      </c>
      <c r="D1341" s="54">
        <f t="shared" si="144"/>
        <v>45446</v>
      </c>
      <c r="E1341" s="253"/>
      <c r="F1341" s="258">
        <v>3180</v>
      </c>
      <c r="G1341" s="299" t="s">
        <v>6859</v>
      </c>
      <c r="H1341" s="269" t="s">
        <v>57</v>
      </c>
      <c r="I1341" s="242" t="s">
        <v>58</v>
      </c>
      <c r="J1341" s="268" t="s">
        <v>59</v>
      </c>
      <c r="K1341" s="67" t="s">
        <v>74</v>
      </c>
      <c r="L1341" s="400" t="s">
        <v>6997</v>
      </c>
      <c r="M1341" s="281"/>
      <c r="N1341" s="410" t="s">
        <v>124</v>
      </c>
      <c r="O1341" s="243" t="s">
        <v>6505</v>
      </c>
      <c r="P1341" s="77" t="s">
        <v>88</v>
      </c>
      <c r="Q1341" s="77" t="s">
        <v>6950</v>
      </c>
      <c r="R1341" s="301" t="s">
        <v>6949</v>
      </c>
      <c r="S1341" s="274">
        <v>45405</v>
      </c>
      <c r="T1341" s="56">
        <v>45446</v>
      </c>
      <c r="U1341" s="174" t="s">
        <v>66</v>
      </c>
      <c r="V1341" s="197" t="s">
        <v>218</v>
      </c>
      <c r="W1341" s="181"/>
      <c r="X1341" s="147" t="s">
        <v>101</v>
      </c>
      <c r="Y1341" s="258"/>
      <c r="Z1341" s="258"/>
      <c r="AA1341" s="297" t="s">
        <v>7040</v>
      </c>
      <c r="AB1341" s="67">
        <v>45405</v>
      </c>
      <c r="AC1341" s="67">
        <v>45446</v>
      </c>
      <c r="AD1341" s="294" t="s">
        <v>70</v>
      </c>
      <c r="AE1341" s="71"/>
      <c r="AF1341" s="249"/>
      <c r="AG1341" s="249"/>
      <c r="AH1341" s="249"/>
      <c r="AI1341" s="249"/>
      <c r="AJ1341" s="248"/>
      <c r="AK1341" s="257"/>
      <c r="AL1341" s="255"/>
      <c r="AM1341" s="249"/>
      <c r="AN1341" s="249"/>
      <c r="AO1341" s="249"/>
      <c r="AP1341" s="249"/>
      <c r="AQ1341" s="250"/>
      <c r="AR1341" s="247"/>
      <c r="AS1341" s="247"/>
      <c r="AT1341" s="247"/>
      <c r="AU1341" s="247"/>
      <c r="AV1341" s="247"/>
      <c r="AW1341" s="247"/>
      <c r="AX1341" s="247"/>
      <c r="AY1341" s="247"/>
      <c r="AZ1341" s="251"/>
      <c r="BA1341" s="246"/>
      <c r="BB1341" s="247"/>
      <c r="BC1341" s="245"/>
    </row>
    <row r="1342" spans="1:55" ht="129.6" hidden="1">
      <c r="A1342" s="52" t="str">
        <f t="shared" ca="1" si="141"/>
        <v>Ok</v>
      </c>
      <c r="B1342" s="53" t="str">
        <f t="shared" si="142"/>
        <v>Ok</v>
      </c>
      <c r="C1342" s="53" t="str">
        <f t="shared" ca="1" si="143"/>
        <v>Ok</v>
      </c>
      <c r="D1342" s="54">
        <f t="shared" si="144"/>
        <v>45670</v>
      </c>
      <c r="E1342" s="253"/>
      <c r="F1342" s="258">
        <v>3181</v>
      </c>
      <c r="G1342" s="299" t="s">
        <v>6860</v>
      </c>
      <c r="H1342" s="269" t="s">
        <v>57</v>
      </c>
      <c r="I1342" s="242" t="s">
        <v>5646</v>
      </c>
      <c r="J1342" s="268" t="s">
        <v>59</v>
      </c>
      <c r="K1342" s="67" t="s">
        <v>255</v>
      </c>
      <c r="L1342" s="400" t="s">
        <v>6880</v>
      </c>
      <c r="M1342" s="281"/>
      <c r="N1342" s="410" t="s">
        <v>124</v>
      </c>
      <c r="O1342" s="243" t="s">
        <v>6505</v>
      </c>
      <c r="P1342" s="77" t="s">
        <v>88</v>
      </c>
      <c r="Q1342" s="77" t="s">
        <v>6952</v>
      </c>
      <c r="R1342" s="301" t="s">
        <v>6951</v>
      </c>
      <c r="S1342" s="274">
        <v>45405</v>
      </c>
      <c r="T1342" s="56">
        <v>45670</v>
      </c>
      <c r="U1342" s="174" t="s">
        <v>66</v>
      </c>
      <c r="V1342" s="197" t="s">
        <v>218</v>
      </c>
      <c r="W1342" s="181"/>
      <c r="X1342" s="147" t="s">
        <v>101</v>
      </c>
      <c r="Y1342" s="258"/>
      <c r="Z1342" s="258"/>
      <c r="AA1342" s="289" t="s">
        <v>8351</v>
      </c>
      <c r="AB1342" s="67">
        <v>45405</v>
      </c>
      <c r="AC1342" s="67">
        <v>45670</v>
      </c>
      <c r="AD1342" s="234" t="s">
        <v>70</v>
      </c>
      <c r="AE1342" s="71"/>
      <c r="AF1342" s="249"/>
      <c r="AG1342" s="249"/>
      <c r="AH1342" s="249"/>
      <c r="AI1342" s="249"/>
      <c r="AJ1342" s="248"/>
      <c r="AK1342" s="257"/>
      <c r="AL1342" s="255"/>
      <c r="AM1342" s="249"/>
      <c r="AN1342" s="249"/>
      <c r="AO1342" s="249"/>
      <c r="AP1342" s="249"/>
      <c r="AQ1342" s="250"/>
      <c r="AR1342" s="247"/>
      <c r="AS1342" s="247"/>
      <c r="AT1342" s="247"/>
      <c r="AU1342" s="247"/>
      <c r="AV1342" s="247"/>
      <c r="AW1342" s="247"/>
      <c r="AX1342" s="247"/>
      <c r="AY1342" s="247"/>
      <c r="AZ1342" s="251"/>
      <c r="BA1342" s="246"/>
      <c r="BB1342" s="247"/>
      <c r="BC1342" s="245"/>
    </row>
    <row r="1343" spans="1:55" ht="187.2" hidden="1">
      <c r="A1343" s="52" t="str">
        <f t="shared" ca="1" si="141"/>
        <v>Ok</v>
      </c>
      <c r="B1343" s="53" t="str">
        <f t="shared" si="142"/>
        <v>Ok</v>
      </c>
      <c r="C1343" s="53" t="str">
        <f t="shared" ca="1" si="143"/>
        <v>Ok</v>
      </c>
      <c r="D1343" s="54">
        <f t="shared" si="144"/>
        <v>45482</v>
      </c>
      <c r="E1343" s="253"/>
      <c r="F1343" s="258">
        <v>3182</v>
      </c>
      <c r="G1343" s="299" t="s">
        <v>6861</v>
      </c>
      <c r="H1343" s="269" t="s">
        <v>57</v>
      </c>
      <c r="I1343" s="242" t="s">
        <v>83</v>
      </c>
      <c r="J1343" s="268" t="s">
        <v>84</v>
      </c>
      <c r="K1343" s="67" t="s">
        <v>162</v>
      </c>
      <c r="L1343" s="400" t="s">
        <v>7165</v>
      </c>
      <c r="M1343" s="281"/>
      <c r="N1343" s="410" t="s">
        <v>124</v>
      </c>
      <c r="O1343" s="243" t="s">
        <v>103</v>
      </c>
      <c r="P1343" s="77" t="s">
        <v>65</v>
      </c>
      <c r="Q1343" s="77" t="s">
        <v>6882</v>
      </c>
      <c r="R1343" s="301" t="s">
        <v>6881</v>
      </c>
      <c r="S1343" s="274">
        <v>45406</v>
      </c>
      <c r="T1343" s="56">
        <v>45482</v>
      </c>
      <c r="U1343" s="174" t="s">
        <v>66</v>
      </c>
      <c r="V1343" s="197" t="s">
        <v>218</v>
      </c>
      <c r="W1343" s="181"/>
      <c r="X1343" s="147" t="s">
        <v>1743</v>
      </c>
      <c r="Y1343" s="258"/>
      <c r="Z1343" s="258"/>
      <c r="AA1343" s="289" t="s">
        <v>7265</v>
      </c>
      <c r="AB1343" s="67">
        <v>45406</v>
      </c>
      <c r="AC1343" s="67">
        <v>45482</v>
      </c>
      <c r="AD1343" s="234" t="s">
        <v>70</v>
      </c>
      <c r="AE1343" s="71"/>
      <c r="AF1343" s="249"/>
      <c r="AG1343" s="249"/>
      <c r="AH1343" s="249"/>
      <c r="AI1343" s="249"/>
      <c r="AJ1343" s="248"/>
      <c r="AK1343" s="257"/>
      <c r="AL1343" s="255"/>
      <c r="AM1343" s="249"/>
      <c r="AN1343" s="249"/>
      <c r="AO1343" s="249"/>
      <c r="AP1343" s="249"/>
      <c r="AQ1343" s="250"/>
      <c r="AR1343" s="247"/>
      <c r="AS1343" s="247"/>
      <c r="AT1343" s="247"/>
      <c r="AU1343" s="247"/>
      <c r="AV1343" s="247"/>
      <c r="AW1343" s="247"/>
      <c r="AX1343" s="247"/>
      <c r="AY1343" s="247"/>
      <c r="AZ1343" s="251"/>
      <c r="BA1343" s="246"/>
      <c r="BB1343" s="247"/>
      <c r="BC1343" s="245"/>
    </row>
    <row r="1344" spans="1:55" ht="219.45" hidden="1" customHeight="1">
      <c r="A1344" s="52" t="str">
        <f t="shared" ref="A1344:A1345" ca="1" si="145">IF(OR(S1344&lt;$B$1,S1344&gt;=TODAY()),"Fuori Range","Ok")</f>
        <v>Ok</v>
      </c>
      <c r="B1344" s="53" t="str">
        <f t="shared" ref="B1344:B1345" si="146">IF(AND(AB1344&lt;S1344,AB1344&lt;&gt;""),"Fuori Range",IF(AND(AB1344&gt;AC1344,AC1344&lt;&gt;""),"Sup ITM",IF(AND(AC1344&lt;&gt;"",AB1344=""),"Assente","Ok")))</f>
        <v>Ok</v>
      </c>
      <c r="C1344" s="53" t="str">
        <f t="shared" ref="C1344:C1345" ca="1" si="147">IF(AND(AC1344&lt;AB1344,AC1344&lt;&gt;""),"Inf Avvio",IF(AC1344&gt;TODAY(),"Errore","Ok"))</f>
        <v>Ok</v>
      </c>
      <c r="D1344" s="54">
        <f t="shared" ref="D1344:D1345" si="148">MAX(AC1344,AH1344,AL1344)</f>
        <v>45460</v>
      </c>
      <c r="E1344" s="253"/>
      <c r="F1344" s="258">
        <v>3171</v>
      </c>
      <c r="G1344" s="299" t="s">
        <v>6893</v>
      </c>
      <c r="H1344" s="269" t="s">
        <v>57</v>
      </c>
      <c r="I1344" s="242" t="s">
        <v>58</v>
      </c>
      <c r="J1344" s="268" t="s">
        <v>59</v>
      </c>
      <c r="K1344" s="67" t="s">
        <v>105</v>
      </c>
      <c r="L1344" s="400" t="s">
        <v>7110</v>
      </c>
      <c r="M1344" s="281"/>
      <c r="N1344" s="410" t="s">
        <v>124</v>
      </c>
      <c r="O1344" s="243" t="s">
        <v>6895</v>
      </c>
      <c r="P1344" s="77" t="s">
        <v>88</v>
      </c>
      <c r="Q1344" s="77" t="s">
        <v>6901</v>
      </c>
      <c r="R1344" s="301" t="s">
        <v>6900</v>
      </c>
      <c r="S1344" s="274">
        <v>45406</v>
      </c>
      <c r="T1344" s="56">
        <v>45460</v>
      </c>
      <c r="U1344" s="174" t="s">
        <v>66</v>
      </c>
      <c r="V1344" s="197" t="s">
        <v>218</v>
      </c>
      <c r="W1344" s="181"/>
      <c r="X1344" s="147" t="s">
        <v>238</v>
      </c>
      <c r="Y1344" s="258"/>
      <c r="Z1344" s="258"/>
      <c r="AA1344" s="289" t="s">
        <v>7111</v>
      </c>
      <c r="AB1344" s="67">
        <v>45406</v>
      </c>
      <c r="AC1344" s="67">
        <v>45460</v>
      </c>
      <c r="AD1344" s="234" t="s">
        <v>70</v>
      </c>
      <c r="AE1344" s="71"/>
      <c r="AF1344" s="249"/>
      <c r="AG1344" s="249"/>
      <c r="AH1344" s="249"/>
      <c r="AI1344" s="249"/>
      <c r="AJ1344" s="248"/>
      <c r="AK1344" s="257"/>
      <c r="AL1344" s="255"/>
      <c r="AM1344" s="249"/>
      <c r="AN1344" s="249"/>
      <c r="AO1344" s="249"/>
      <c r="AP1344" s="249"/>
      <c r="AQ1344" s="250"/>
      <c r="AR1344" s="247"/>
      <c r="AS1344" s="247"/>
      <c r="AT1344" s="247"/>
      <c r="AU1344" s="247"/>
      <c r="AV1344" s="247"/>
      <c r="AW1344" s="247"/>
      <c r="AX1344" s="247"/>
      <c r="AY1344" s="247"/>
      <c r="AZ1344" s="251"/>
      <c r="BA1344" s="246"/>
      <c r="BB1344" s="247"/>
      <c r="BC1344" s="245"/>
    </row>
    <row r="1345" spans="1:55" ht="115.2" hidden="1">
      <c r="A1345" s="52" t="str">
        <f t="shared" ca="1" si="145"/>
        <v>Ok</v>
      </c>
      <c r="B1345" s="53" t="str">
        <f t="shared" si="146"/>
        <v>Ok</v>
      </c>
      <c r="C1345" s="53" t="str">
        <f t="shared" ca="1" si="147"/>
        <v>Ok</v>
      </c>
      <c r="D1345" s="54">
        <f t="shared" si="148"/>
        <v>45432</v>
      </c>
      <c r="E1345" s="253"/>
      <c r="F1345" s="258">
        <v>3183</v>
      </c>
      <c r="G1345" s="299" t="s">
        <v>6894</v>
      </c>
      <c r="H1345" s="269" t="s">
        <v>57</v>
      </c>
      <c r="I1345" s="242" t="s">
        <v>58</v>
      </c>
      <c r="J1345" s="268" t="s">
        <v>59</v>
      </c>
      <c r="K1345" s="67" t="s">
        <v>261</v>
      </c>
      <c r="L1345" s="400" t="s">
        <v>6897</v>
      </c>
      <c r="M1345" s="281"/>
      <c r="N1345" s="410" t="s">
        <v>124</v>
      </c>
      <c r="O1345" s="243" t="s">
        <v>6896</v>
      </c>
      <c r="P1345" s="77" t="s">
        <v>88</v>
      </c>
      <c r="Q1345" s="77" t="s">
        <v>6899</v>
      </c>
      <c r="R1345" s="301" t="s">
        <v>6898</v>
      </c>
      <c r="S1345" s="274">
        <v>45407</v>
      </c>
      <c r="T1345" s="56">
        <v>45432</v>
      </c>
      <c r="U1345" s="58" t="s">
        <v>66</v>
      </c>
      <c r="V1345" s="197" t="s">
        <v>218</v>
      </c>
      <c r="W1345" s="181"/>
      <c r="X1345" s="147" t="s">
        <v>365</v>
      </c>
      <c r="Y1345" s="258"/>
      <c r="Z1345" s="258"/>
      <c r="AA1345" s="289" t="s">
        <v>6940</v>
      </c>
      <c r="AB1345" s="67">
        <v>45407</v>
      </c>
      <c r="AC1345" s="67">
        <v>45432</v>
      </c>
      <c r="AD1345" s="294" t="s">
        <v>70</v>
      </c>
      <c r="AE1345" s="71"/>
      <c r="AF1345" s="249"/>
      <c r="AG1345" s="249"/>
      <c r="AH1345" s="249"/>
      <c r="AI1345" s="249"/>
      <c r="AJ1345" s="248"/>
      <c r="AK1345" s="257"/>
      <c r="AL1345" s="255"/>
      <c r="AM1345" s="249"/>
      <c r="AN1345" s="249"/>
      <c r="AO1345" s="249"/>
      <c r="AP1345" s="249"/>
      <c r="AQ1345" s="250"/>
      <c r="AR1345" s="247"/>
      <c r="AS1345" s="247"/>
      <c r="AT1345" s="247"/>
      <c r="AU1345" s="247"/>
      <c r="AV1345" s="247"/>
      <c r="AW1345" s="247"/>
      <c r="AX1345" s="247"/>
      <c r="AY1345" s="247"/>
      <c r="AZ1345" s="251"/>
      <c r="BA1345" s="246"/>
      <c r="BB1345" s="247"/>
      <c r="BC1345" s="245"/>
    </row>
    <row r="1346" spans="1:55" ht="129.6" hidden="1">
      <c r="A1346" s="52" t="str">
        <f t="shared" ref="A1346:A1348" ca="1" si="149">IF(OR(S1346&lt;$B$1,S1346&gt;=TODAY()),"Fuori Range","Ok")</f>
        <v>Ok</v>
      </c>
      <c r="B1346" s="53" t="str">
        <f t="shared" ref="B1346:B1348" si="150">IF(AND(AB1346&lt;S1346,AB1346&lt;&gt;""),"Fuori Range",IF(AND(AB1346&gt;AC1346,AC1346&lt;&gt;""),"Sup ITM",IF(AND(AC1346&lt;&gt;"",AB1346=""),"Assente","Ok")))</f>
        <v>Ok</v>
      </c>
      <c r="C1346" s="53" t="str">
        <f t="shared" ref="C1346:C1348" ca="1" si="151">IF(AND(AC1346&lt;AB1346,AC1346&lt;&gt;""),"Inf Avvio",IF(AC1346&gt;TODAY(),"Errore","Ok"))</f>
        <v>Ok</v>
      </c>
      <c r="D1346" s="54">
        <f t="shared" ref="D1346:D1348" si="152">MAX(AC1346,AH1346,AL1346)</f>
        <v>45446</v>
      </c>
      <c r="E1346" s="253"/>
      <c r="F1346" s="258">
        <v>3185</v>
      </c>
      <c r="G1346" s="299" t="s">
        <v>6909</v>
      </c>
      <c r="H1346" s="269" t="s">
        <v>57</v>
      </c>
      <c r="I1346" s="242" t="s">
        <v>1308</v>
      </c>
      <c r="J1346" s="268" t="s">
        <v>183</v>
      </c>
      <c r="K1346" s="67" t="s">
        <v>105</v>
      </c>
      <c r="L1346" s="400" t="s">
        <v>6992</v>
      </c>
      <c r="M1346" s="281"/>
      <c r="N1346" s="410" t="s">
        <v>124</v>
      </c>
      <c r="O1346" s="243" t="s">
        <v>6912</v>
      </c>
      <c r="P1346" s="77" t="s">
        <v>88</v>
      </c>
      <c r="Q1346" s="77" t="s">
        <v>6916</v>
      </c>
      <c r="R1346" s="301" t="s">
        <v>6915</v>
      </c>
      <c r="S1346" s="274">
        <v>45412</v>
      </c>
      <c r="T1346" s="56">
        <v>45446</v>
      </c>
      <c r="U1346" s="174" t="s">
        <v>66</v>
      </c>
      <c r="V1346" s="197" t="s">
        <v>218</v>
      </c>
      <c r="W1346" s="181"/>
      <c r="X1346" s="147" t="s">
        <v>238</v>
      </c>
      <c r="Y1346" s="258"/>
      <c r="Z1346" s="258"/>
      <c r="AA1346" s="297" t="s">
        <v>7041</v>
      </c>
      <c r="AB1346" s="67">
        <v>45412</v>
      </c>
      <c r="AC1346" s="67">
        <v>45446</v>
      </c>
      <c r="AD1346" s="294" t="s">
        <v>70</v>
      </c>
      <c r="AE1346" s="71"/>
      <c r="AF1346" s="249"/>
      <c r="AG1346" s="249"/>
      <c r="AH1346" s="249"/>
      <c r="AI1346" s="249"/>
      <c r="AJ1346" s="248"/>
      <c r="AK1346" s="257"/>
      <c r="AL1346" s="255"/>
      <c r="AM1346" s="249"/>
      <c r="AN1346" s="249"/>
      <c r="AO1346" s="249"/>
      <c r="AP1346" s="249"/>
      <c r="AQ1346" s="250"/>
      <c r="AR1346" s="247"/>
      <c r="AS1346" s="247"/>
      <c r="AT1346" s="247"/>
      <c r="AU1346" s="247"/>
      <c r="AV1346" s="247"/>
      <c r="AW1346" s="247"/>
      <c r="AX1346" s="247"/>
      <c r="AY1346" s="247"/>
      <c r="AZ1346" s="251"/>
      <c r="BA1346" s="246"/>
      <c r="BB1346" s="247"/>
      <c r="BC1346" s="245"/>
    </row>
    <row r="1347" spans="1:55" ht="115.2" hidden="1">
      <c r="A1347" s="52" t="str">
        <f t="shared" ca="1" si="149"/>
        <v>Ok</v>
      </c>
      <c r="B1347" s="53" t="str">
        <f t="shared" si="150"/>
        <v>Ok</v>
      </c>
      <c r="C1347" s="53" t="str">
        <f t="shared" ca="1" si="151"/>
        <v>Ok</v>
      </c>
      <c r="D1347" s="54">
        <f t="shared" si="152"/>
        <v>45446</v>
      </c>
      <c r="E1347" s="253"/>
      <c r="F1347" s="258">
        <v>3186</v>
      </c>
      <c r="G1347" s="299" t="s">
        <v>6910</v>
      </c>
      <c r="H1347" s="269" t="s">
        <v>57</v>
      </c>
      <c r="I1347" s="242" t="s">
        <v>58</v>
      </c>
      <c r="J1347" s="268" t="s">
        <v>59</v>
      </c>
      <c r="K1347" s="67" t="s">
        <v>105</v>
      </c>
      <c r="L1347" s="400" t="s">
        <v>6926</v>
      </c>
      <c r="M1347" s="281"/>
      <c r="N1347" s="410" t="s">
        <v>124</v>
      </c>
      <c r="O1347" s="243" t="s">
        <v>97</v>
      </c>
      <c r="P1347" s="77" t="s">
        <v>97</v>
      </c>
      <c r="Q1347" s="77" t="s">
        <v>6918</v>
      </c>
      <c r="R1347" s="301" t="s">
        <v>6917</v>
      </c>
      <c r="S1347" s="274">
        <v>45414</v>
      </c>
      <c r="T1347" s="56">
        <v>45446</v>
      </c>
      <c r="U1347" s="174" t="s">
        <v>66</v>
      </c>
      <c r="V1347" s="197" t="s">
        <v>218</v>
      </c>
      <c r="W1347" s="181"/>
      <c r="X1347" s="147" t="s">
        <v>143</v>
      </c>
      <c r="Y1347" s="258"/>
      <c r="Z1347" s="258"/>
      <c r="AA1347" s="289" t="s">
        <v>7032</v>
      </c>
      <c r="AB1347" s="67">
        <v>45414</v>
      </c>
      <c r="AC1347" s="67">
        <v>45446</v>
      </c>
      <c r="AD1347" s="294" t="s">
        <v>70</v>
      </c>
      <c r="AE1347" s="71"/>
      <c r="AF1347" s="249"/>
      <c r="AG1347" s="249"/>
      <c r="AH1347" s="249"/>
      <c r="AI1347" s="249"/>
      <c r="AJ1347" s="248"/>
      <c r="AK1347" s="257"/>
      <c r="AL1347" s="255"/>
      <c r="AM1347" s="249"/>
      <c r="AN1347" s="249"/>
      <c r="AO1347" s="249"/>
      <c r="AP1347" s="249"/>
      <c r="AQ1347" s="250"/>
      <c r="AR1347" s="247"/>
      <c r="AS1347" s="247"/>
      <c r="AT1347" s="247"/>
      <c r="AU1347" s="247"/>
      <c r="AV1347" s="247"/>
      <c r="AW1347" s="247"/>
      <c r="AX1347" s="247"/>
      <c r="AY1347" s="247"/>
      <c r="AZ1347" s="251"/>
      <c r="BA1347" s="246"/>
      <c r="BB1347" s="247"/>
      <c r="BC1347" s="245"/>
    </row>
    <row r="1348" spans="1:55" ht="57.6" hidden="1">
      <c r="A1348" s="52" t="str">
        <f t="shared" ca="1" si="149"/>
        <v>Ok</v>
      </c>
      <c r="B1348" s="53" t="str">
        <f t="shared" si="150"/>
        <v>Sup ITM</v>
      </c>
      <c r="C1348" s="53" t="str">
        <f t="shared" ca="1" si="151"/>
        <v>Inf Avvio</v>
      </c>
      <c r="D1348" s="54">
        <f t="shared" si="152"/>
        <v>45425</v>
      </c>
      <c r="E1348" s="253"/>
      <c r="F1348" s="258">
        <v>3187</v>
      </c>
      <c r="G1348" s="299" t="s">
        <v>6911</v>
      </c>
      <c r="H1348" s="269" t="s">
        <v>57</v>
      </c>
      <c r="I1348" s="242" t="s">
        <v>58</v>
      </c>
      <c r="J1348" s="268" t="s">
        <v>59</v>
      </c>
      <c r="K1348" s="67" t="s">
        <v>105</v>
      </c>
      <c r="L1348" s="400" t="s">
        <v>6914</v>
      </c>
      <c r="M1348" s="281"/>
      <c r="N1348" s="410" t="s">
        <v>124</v>
      </c>
      <c r="O1348" s="243" t="s">
        <v>97</v>
      </c>
      <c r="P1348" s="77" t="s">
        <v>97</v>
      </c>
      <c r="Q1348" s="77" t="s">
        <v>6920</v>
      </c>
      <c r="R1348" s="301" t="s">
        <v>6919</v>
      </c>
      <c r="S1348" s="274">
        <v>45415</v>
      </c>
      <c r="T1348" s="285">
        <v>45425</v>
      </c>
      <c r="U1348" s="174" t="s">
        <v>66</v>
      </c>
      <c r="V1348" s="197" t="s">
        <v>218</v>
      </c>
      <c r="W1348" s="181"/>
      <c r="X1348" s="147" t="s">
        <v>168</v>
      </c>
      <c r="Y1348" s="258"/>
      <c r="Z1348" s="258"/>
      <c r="AA1348" s="289" t="s">
        <v>6933</v>
      </c>
      <c r="AB1348" s="67" t="s">
        <v>6913</v>
      </c>
      <c r="AC1348" s="67">
        <v>45425</v>
      </c>
      <c r="AD1348" s="294" t="s">
        <v>70</v>
      </c>
      <c r="AE1348" s="71"/>
      <c r="AF1348" s="249"/>
      <c r="AG1348" s="249"/>
      <c r="AH1348" s="249"/>
      <c r="AI1348" s="249"/>
      <c r="AJ1348" s="248"/>
      <c r="AK1348" s="257"/>
      <c r="AL1348" s="255"/>
      <c r="AM1348" s="249"/>
      <c r="AN1348" s="249"/>
      <c r="AO1348" s="249"/>
      <c r="AP1348" s="249"/>
      <c r="AQ1348" s="250"/>
      <c r="AR1348" s="247"/>
      <c r="AS1348" s="247"/>
      <c r="AT1348" s="247"/>
      <c r="AU1348" s="247"/>
      <c r="AV1348" s="247"/>
      <c r="AW1348" s="247"/>
      <c r="AX1348" s="247"/>
      <c r="AY1348" s="247"/>
      <c r="AZ1348" s="251"/>
      <c r="BA1348" s="246"/>
      <c r="BB1348" s="247"/>
      <c r="BC1348" s="245"/>
    </row>
    <row r="1349" spans="1:55" ht="129.6" hidden="1">
      <c r="A1349" s="52" t="str">
        <f t="shared" ref="A1349:A1351" ca="1" si="153">IF(OR(S1349&lt;$B$1,S1349&gt;=TODAY()),"Fuori Range","Ok")</f>
        <v>Ok</v>
      </c>
      <c r="B1349" s="53" t="str">
        <f t="shared" ref="B1349:B1351" si="154">IF(AND(AB1349&lt;S1349,AB1349&lt;&gt;""),"Fuori Range",IF(AND(AB1349&gt;AC1349,AC1349&lt;&gt;""),"Sup ITM",IF(AND(AC1349&lt;&gt;"",AB1349=""),"Assente","Ok")))</f>
        <v>Ok</v>
      </c>
      <c r="C1349" s="53" t="str">
        <f t="shared" ref="C1349:C1351" ca="1" si="155">IF(AND(AC1349&lt;AB1349,AC1349&lt;&gt;""),"Inf Avvio",IF(AC1349&gt;TODAY(),"Errore","Ok"))</f>
        <v>Ok</v>
      </c>
      <c r="D1349" s="54">
        <f t="shared" ref="D1349:D1351" si="156">MAX(AC1349,AH1349,AL1349)</f>
        <v>45707</v>
      </c>
      <c r="E1349" s="253"/>
      <c r="F1349" s="258">
        <v>3189</v>
      </c>
      <c r="G1349" s="299" t="s">
        <v>6941</v>
      </c>
      <c r="H1349" s="269" t="s">
        <v>57</v>
      </c>
      <c r="I1349" s="242" t="s">
        <v>83</v>
      </c>
      <c r="J1349" s="268" t="s">
        <v>84</v>
      </c>
      <c r="K1349" s="67" t="s">
        <v>162</v>
      </c>
      <c r="L1349" s="400" t="s">
        <v>6944</v>
      </c>
      <c r="M1349" s="281"/>
      <c r="N1349" s="410" t="s">
        <v>124</v>
      </c>
      <c r="O1349" s="243" t="s">
        <v>4237</v>
      </c>
      <c r="P1349" s="77" t="s">
        <v>177</v>
      </c>
      <c r="Q1349" s="77" t="s">
        <v>4237</v>
      </c>
      <c r="R1349" s="301" t="s">
        <v>4213</v>
      </c>
      <c r="S1349" s="274">
        <v>45420</v>
      </c>
      <c r="T1349" s="56">
        <v>45707</v>
      </c>
      <c r="U1349" s="175" t="s">
        <v>66</v>
      </c>
      <c r="V1349" s="197" t="s">
        <v>218</v>
      </c>
      <c r="W1349" s="181"/>
      <c r="X1349" s="147" t="s">
        <v>93</v>
      </c>
      <c r="Y1349" s="258"/>
      <c r="Z1349" s="258"/>
      <c r="AA1349" s="289" t="s">
        <v>8559</v>
      </c>
      <c r="AB1349" s="67">
        <v>45420</v>
      </c>
      <c r="AC1349" s="67">
        <v>45707</v>
      </c>
      <c r="AD1349" s="294" t="s">
        <v>70</v>
      </c>
      <c r="AE1349" s="71"/>
      <c r="AF1349" s="249"/>
      <c r="AG1349" s="249"/>
      <c r="AH1349" s="249"/>
      <c r="AI1349" s="249"/>
      <c r="AJ1349" s="248"/>
      <c r="AK1349" s="257"/>
      <c r="AL1349" s="255"/>
      <c r="AM1349" s="249"/>
      <c r="AN1349" s="249"/>
      <c r="AO1349" s="249"/>
      <c r="AP1349" s="249"/>
      <c r="AQ1349" s="250"/>
      <c r="AR1349" s="247"/>
      <c r="AS1349" s="247"/>
      <c r="AT1349" s="247"/>
      <c r="AU1349" s="247"/>
      <c r="AV1349" s="247"/>
      <c r="AW1349" s="247"/>
      <c r="AX1349" s="247"/>
      <c r="AY1349" s="247"/>
      <c r="AZ1349" s="251"/>
      <c r="BA1349" s="246"/>
      <c r="BB1349" s="247"/>
      <c r="BC1349" s="245"/>
    </row>
    <row r="1350" spans="1:55" ht="86.4" hidden="1">
      <c r="A1350" s="52" t="str">
        <f t="shared" ca="1" si="153"/>
        <v>Ok</v>
      </c>
      <c r="B1350" s="53" t="str">
        <f t="shared" si="154"/>
        <v>Ok</v>
      </c>
      <c r="C1350" s="53" t="str">
        <f t="shared" ca="1" si="155"/>
        <v>Ok</v>
      </c>
      <c r="D1350" s="54">
        <f t="shared" si="156"/>
        <v>45432</v>
      </c>
      <c r="E1350" s="253"/>
      <c r="F1350" s="258">
        <v>3190</v>
      </c>
      <c r="G1350" s="299" t="s">
        <v>6942</v>
      </c>
      <c r="H1350" s="269" t="s">
        <v>57</v>
      </c>
      <c r="I1350" s="242" t="s">
        <v>58</v>
      </c>
      <c r="J1350" s="268" t="s">
        <v>59</v>
      </c>
      <c r="K1350" s="67" t="s">
        <v>105</v>
      </c>
      <c r="L1350" s="400" t="s">
        <v>6945</v>
      </c>
      <c r="M1350" s="281"/>
      <c r="N1350" s="410" t="s">
        <v>124</v>
      </c>
      <c r="O1350" s="243" t="s">
        <v>2476</v>
      </c>
      <c r="P1350" s="77" t="s">
        <v>88</v>
      </c>
      <c r="Q1350" s="77" t="s">
        <v>2476</v>
      </c>
      <c r="R1350" s="301" t="s">
        <v>2477</v>
      </c>
      <c r="S1350" s="274">
        <v>45422</v>
      </c>
      <c r="T1350" s="56">
        <v>45432</v>
      </c>
      <c r="U1350" s="58" t="s">
        <v>66</v>
      </c>
      <c r="V1350" s="197" t="s">
        <v>218</v>
      </c>
      <c r="W1350" s="181"/>
      <c r="X1350" s="147" t="s">
        <v>143</v>
      </c>
      <c r="Y1350" s="258"/>
      <c r="Z1350" s="258"/>
      <c r="AA1350" s="306" t="s">
        <v>6946</v>
      </c>
      <c r="AB1350" s="67">
        <v>45422</v>
      </c>
      <c r="AC1350" s="67">
        <v>45432</v>
      </c>
      <c r="AD1350" s="294" t="s">
        <v>70</v>
      </c>
      <c r="AE1350" s="71"/>
      <c r="AF1350" s="249"/>
      <c r="AG1350" s="249"/>
      <c r="AH1350" s="249"/>
      <c r="AI1350" s="249"/>
      <c r="AJ1350" s="248"/>
      <c r="AK1350" s="257"/>
      <c r="AL1350" s="255"/>
      <c r="AM1350" s="249"/>
      <c r="AN1350" s="249"/>
      <c r="AO1350" s="249"/>
      <c r="AP1350" s="249"/>
      <c r="AQ1350" s="250"/>
      <c r="AR1350" s="247"/>
      <c r="AS1350" s="247"/>
      <c r="AT1350" s="247"/>
      <c r="AU1350" s="247"/>
      <c r="AV1350" s="247"/>
      <c r="AW1350" s="247"/>
      <c r="AX1350" s="247"/>
      <c r="AY1350" s="247"/>
      <c r="AZ1350" s="251"/>
      <c r="BA1350" s="246"/>
      <c r="BB1350" s="247"/>
      <c r="BC1350" s="245"/>
    </row>
    <row r="1351" spans="1:55" ht="115.2" hidden="1">
      <c r="A1351" s="52" t="str">
        <f t="shared" ca="1" si="153"/>
        <v>Ok</v>
      </c>
      <c r="B1351" s="53" t="str">
        <f t="shared" si="154"/>
        <v>Ok</v>
      </c>
      <c r="C1351" s="53" t="str">
        <f t="shared" ca="1" si="155"/>
        <v>Ok</v>
      </c>
      <c r="D1351" s="54">
        <f t="shared" si="156"/>
        <v>45446</v>
      </c>
      <c r="E1351" s="253"/>
      <c r="F1351" s="258">
        <v>3192</v>
      </c>
      <c r="G1351" s="299" t="s">
        <v>6943</v>
      </c>
      <c r="H1351" s="269" t="s">
        <v>57</v>
      </c>
      <c r="I1351" s="242" t="s">
        <v>388</v>
      </c>
      <c r="J1351" s="268" t="s">
        <v>233</v>
      </c>
      <c r="K1351" s="67" t="s">
        <v>162</v>
      </c>
      <c r="L1351" s="400" t="s">
        <v>6993</v>
      </c>
      <c r="M1351" s="281"/>
      <c r="N1351" s="410" t="s">
        <v>124</v>
      </c>
      <c r="O1351" s="243" t="s">
        <v>97</v>
      </c>
      <c r="P1351" s="77" t="s">
        <v>97</v>
      </c>
      <c r="Q1351" s="77" t="s">
        <v>6751</v>
      </c>
      <c r="R1351" s="301" t="s">
        <v>6750</v>
      </c>
      <c r="S1351" s="274">
        <v>45426</v>
      </c>
      <c r="T1351" s="56">
        <v>45446</v>
      </c>
      <c r="U1351" s="174" t="s">
        <v>66</v>
      </c>
      <c r="V1351" s="197" t="s">
        <v>218</v>
      </c>
      <c r="W1351" s="181"/>
      <c r="X1351" s="147" t="s">
        <v>168</v>
      </c>
      <c r="Y1351" s="258"/>
      <c r="Z1351" s="258"/>
      <c r="AA1351" s="297" t="s">
        <v>6994</v>
      </c>
      <c r="AB1351" s="67">
        <v>45426</v>
      </c>
      <c r="AC1351" s="67">
        <v>45446</v>
      </c>
      <c r="AD1351" s="294" t="s">
        <v>70</v>
      </c>
      <c r="AE1351" s="71"/>
      <c r="AF1351" s="249"/>
      <c r="AG1351" s="249"/>
      <c r="AH1351" s="249"/>
      <c r="AI1351" s="249"/>
      <c r="AJ1351" s="248"/>
      <c r="AK1351" s="257"/>
      <c r="AL1351" s="255"/>
      <c r="AM1351" s="249"/>
      <c r="AN1351" s="249"/>
      <c r="AO1351" s="249"/>
      <c r="AP1351" s="249"/>
      <c r="AQ1351" s="250"/>
      <c r="AR1351" s="247"/>
      <c r="AS1351" s="247"/>
      <c r="AT1351" s="247"/>
      <c r="AU1351" s="247"/>
      <c r="AV1351" s="247"/>
      <c r="AW1351" s="247"/>
      <c r="AX1351" s="247"/>
      <c r="AY1351" s="247"/>
      <c r="AZ1351" s="251"/>
      <c r="BA1351" s="246"/>
      <c r="BB1351" s="247"/>
      <c r="BC1351" s="245"/>
    </row>
    <row r="1352" spans="1:55" ht="158.4" hidden="1">
      <c r="A1352" s="52" t="str">
        <f t="shared" ref="A1352:A1360" ca="1" si="157">IF(OR(S1352&lt;$B$1,S1352&gt;=TODAY()),"Fuori Range","Ok")</f>
        <v>Ok</v>
      </c>
      <c r="B1352" s="53" t="str">
        <f t="shared" ref="B1352:B1360" si="158">IF(AND(AB1352&lt;S1352,AB1352&lt;&gt;""),"Fuori Range",IF(AND(AB1352&gt;AC1352,AC1352&lt;&gt;""),"Sup ITM",IF(AND(AC1352&lt;&gt;"",AB1352=""),"Assente","Ok")))</f>
        <v>Ok</v>
      </c>
      <c r="C1352" s="53" t="str">
        <f t="shared" ref="C1352:C1360" ca="1" si="159">IF(AND(AC1352&lt;AB1352,AC1352&lt;&gt;""),"Inf Avvio",IF(AC1352&gt;TODAY(),"Errore","Ok"))</f>
        <v>Ok</v>
      </c>
      <c r="D1352" s="54">
        <f t="shared" ref="D1352:D1360" si="160">MAX(AC1352,AH1352,AL1352)</f>
        <v>45482</v>
      </c>
      <c r="E1352" s="253"/>
      <c r="F1352" s="258">
        <v>3194</v>
      </c>
      <c r="G1352" s="299" t="s">
        <v>6961</v>
      </c>
      <c r="H1352" s="269" t="s">
        <v>57</v>
      </c>
      <c r="I1352" s="242" t="s">
        <v>129</v>
      </c>
      <c r="J1352" s="268" t="s">
        <v>130</v>
      </c>
      <c r="K1352" s="67" t="s">
        <v>105</v>
      </c>
      <c r="L1352" s="400" t="s">
        <v>6971</v>
      </c>
      <c r="M1352" s="281"/>
      <c r="N1352" s="410" t="s">
        <v>124</v>
      </c>
      <c r="O1352" s="243" t="s">
        <v>6970</v>
      </c>
      <c r="P1352" s="77" t="s">
        <v>88</v>
      </c>
      <c r="Q1352" s="77" t="s">
        <v>6970</v>
      </c>
      <c r="R1352" s="301" t="s">
        <v>6978</v>
      </c>
      <c r="S1352" s="274">
        <v>45429</v>
      </c>
      <c r="T1352" s="56">
        <v>45482</v>
      </c>
      <c r="U1352" s="174" t="s">
        <v>66</v>
      </c>
      <c r="V1352" s="197" t="s">
        <v>218</v>
      </c>
      <c r="W1352" s="181"/>
      <c r="X1352" s="147" t="s">
        <v>168</v>
      </c>
      <c r="Y1352" s="258"/>
      <c r="Z1352" s="258"/>
      <c r="AA1352" s="289" t="s">
        <v>7232</v>
      </c>
      <c r="AB1352" s="67">
        <v>45429</v>
      </c>
      <c r="AC1352" s="67">
        <v>45482</v>
      </c>
      <c r="AD1352" s="234" t="s">
        <v>70</v>
      </c>
      <c r="AE1352" s="71"/>
      <c r="AF1352" s="249"/>
      <c r="AG1352" s="249"/>
      <c r="AH1352" s="249"/>
      <c r="AI1352" s="249"/>
      <c r="AJ1352" s="248"/>
      <c r="AK1352" s="257"/>
      <c r="AL1352" s="255"/>
      <c r="AM1352" s="249"/>
      <c r="AN1352" s="249"/>
      <c r="AO1352" s="249"/>
      <c r="AP1352" s="249"/>
      <c r="AQ1352" s="250"/>
      <c r="AR1352" s="247"/>
      <c r="AS1352" s="247"/>
      <c r="AT1352" s="247"/>
      <c r="AU1352" s="247"/>
      <c r="AV1352" s="247"/>
      <c r="AW1352" s="247"/>
      <c r="AX1352" s="247"/>
      <c r="AY1352" s="247"/>
      <c r="AZ1352" s="251"/>
      <c r="BA1352" s="246"/>
      <c r="BB1352" s="247"/>
      <c r="BC1352" s="245"/>
    </row>
    <row r="1353" spans="1:55" ht="244.8" hidden="1">
      <c r="A1353" s="52" t="str">
        <f t="shared" ca="1" si="157"/>
        <v>Ok</v>
      </c>
      <c r="B1353" s="53" t="str">
        <f t="shared" si="158"/>
        <v>Ok</v>
      </c>
      <c r="C1353" s="53" t="str">
        <f t="shared" ca="1" si="159"/>
        <v>Ok</v>
      </c>
      <c r="D1353" s="54">
        <f t="shared" si="160"/>
        <v>45488</v>
      </c>
      <c r="E1353" s="253"/>
      <c r="F1353" s="258">
        <v>3195</v>
      </c>
      <c r="G1353" s="299" t="s">
        <v>6962</v>
      </c>
      <c r="H1353" s="269" t="s">
        <v>57</v>
      </c>
      <c r="I1353" s="242" t="s">
        <v>83</v>
      </c>
      <c r="J1353" s="268" t="s">
        <v>84</v>
      </c>
      <c r="K1353" s="67" t="s">
        <v>105</v>
      </c>
      <c r="L1353" s="400" t="s">
        <v>6972</v>
      </c>
      <c r="M1353" s="281"/>
      <c r="N1353" s="410" t="s">
        <v>124</v>
      </c>
      <c r="O1353" s="243" t="s">
        <v>97</v>
      </c>
      <c r="P1353" s="77" t="s">
        <v>97</v>
      </c>
      <c r="Q1353" s="77" t="s">
        <v>6980</v>
      </c>
      <c r="R1353" s="301" t="s">
        <v>6979</v>
      </c>
      <c r="S1353" s="274">
        <v>45429</v>
      </c>
      <c r="T1353" s="56">
        <v>45488</v>
      </c>
      <c r="U1353" s="175" t="s">
        <v>66</v>
      </c>
      <c r="V1353" s="197" t="s">
        <v>218</v>
      </c>
      <c r="W1353" s="181"/>
      <c r="X1353" s="147" t="s">
        <v>79</v>
      </c>
      <c r="Y1353" s="258"/>
      <c r="Z1353" s="258"/>
      <c r="AA1353" s="289" t="s">
        <v>7382</v>
      </c>
      <c r="AB1353" s="67">
        <v>45429</v>
      </c>
      <c r="AC1353" s="67">
        <v>45488</v>
      </c>
      <c r="AD1353" s="294" t="s">
        <v>70</v>
      </c>
      <c r="AE1353" s="71"/>
      <c r="AF1353" s="249"/>
      <c r="AG1353" s="249"/>
      <c r="AH1353" s="249"/>
      <c r="AI1353" s="249"/>
      <c r="AJ1353" s="248"/>
      <c r="AK1353" s="257"/>
      <c r="AL1353" s="255"/>
      <c r="AM1353" s="249"/>
      <c r="AN1353" s="249"/>
      <c r="AO1353" s="249"/>
      <c r="AP1353" s="249"/>
      <c r="AQ1353" s="250"/>
      <c r="AR1353" s="247"/>
      <c r="AS1353" s="247"/>
      <c r="AT1353" s="247"/>
      <c r="AU1353" s="247"/>
      <c r="AV1353" s="247"/>
      <c r="AW1353" s="247"/>
      <c r="AX1353" s="247"/>
      <c r="AY1353" s="247"/>
      <c r="AZ1353" s="251"/>
      <c r="BA1353" s="246"/>
      <c r="BB1353" s="247"/>
      <c r="BC1353" s="245"/>
    </row>
    <row r="1354" spans="1:55" ht="244.8" hidden="1">
      <c r="A1354" s="52" t="str">
        <f t="shared" ca="1" si="157"/>
        <v>Ok</v>
      </c>
      <c r="B1354" s="53" t="str">
        <f t="shared" si="158"/>
        <v>Ok</v>
      </c>
      <c r="C1354" s="53" t="str">
        <f t="shared" ca="1" si="159"/>
        <v>Ok</v>
      </c>
      <c r="D1354" s="54">
        <f t="shared" si="160"/>
        <v>45488</v>
      </c>
      <c r="E1354" s="253"/>
      <c r="F1354" s="258">
        <v>3198</v>
      </c>
      <c r="G1354" s="299" t="s">
        <v>6963</v>
      </c>
      <c r="H1354" s="269" t="s">
        <v>57</v>
      </c>
      <c r="I1354" s="242" t="s">
        <v>3496</v>
      </c>
      <c r="J1354" s="268" t="s">
        <v>122</v>
      </c>
      <c r="K1354" s="67" t="s">
        <v>105</v>
      </c>
      <c r="L1354" s="400" t="s">
        <v>6977</v>
      </c>
      <c r="M1354" s="281"/>
      <c r="N1354" s="410" t="s">
        <v>124</v>
      </c>
      <c r="O1354" s="243" t="s">
        <v>6123</v>
      </c>
      <c r="P1354" s="77" t="s">
        <v>165</v>
      </c>
      <c r="Q1354" s="77" t="s">
        <v>7128</v>
      </c>
      <c r="R1354" s="301" t="s">
        <v>7127</v>
      </c>
      <c r="S1354" s="274">
        <v>45432</v>
      </c>
      <c r="T1354" s="56">
        <v>45488</v>
      </c>
      <c r="U1354" s="175" t="s">
        <v>66</v>
      </c>
      <c r="V1354" s="197" t="s">
        <v>218</v>
      </c>
      <c r="W1354" s="181"/>
      <c r="X1354" s="147" t="s">
        <v>79</v>
      </c>
      <c r="Y1354" s="258" t="s">
        <v>80</v>
      </c>
      <c r="Z1354" s="258"/>
      <c r="AA1354" s="289" t="s">
        <v>7388</v>
      </c>
      <c r="AB1354" s="67">
        <v>45432</v>
      </c>
      <c r="AC1354" s="67">
        <v>45488</v>
      </c>
      <c r="AD1354" s="283" t="s">
        <v>70</v>
      </c>
      <c r="AE1354" s="71"/>
      <c r="AF1354" s="249"/>
      <c r="AG1354" s="249"/>
      <c r="AH1354" s="249"/>
      <c r="AI1354" s="249"/>
      <c r="AJ1354" s="248"/>
      <c r="AK1354" s="257"/>
      <c r="AL1354" s="255"/>
      <c r="AM1354" s="249"/>
      <c r="AN1354" s="249"/>
      <c r="AO1354" s="249"/>
      <c r="AP1354" s="249"/>
      <c r="AQ1354" s="250"/>
      <c r="AR1354" s="247"/>
      <c r="AS1354" s="247"/>
      <c r="AT1354" s="247"/>
      <c r="AU1354" s="247"/>
      <c r="AV1354" s="247"/>
      <c r="AW1354" s="247"/>
      <c r="AX1354" s="247"/>
      <c r="AY1354" s="247"/>
      <c r="AZ1354" s="251"/>
      <c r="BA1354" s="246"/>
      <c r="BB1354" s="247"/>
      <c r="BC1354" s="245"/>
    </row>
    <row r="1355" spans="1:55" ht="72" hidden="1">
      <c r="A1355" s="52" t="str">
        <f t="shared" ca="1" si="157"/>
        <v>Ok</v>
      </c>
      <c r="B1355" s="53" t="str">
        <f t="shared" si="158"/>
        <v>Ok</v>
      </c>
      <c r="C1355" s="53" t="str">
        <f t="shared" ca="1" si="159"/>
        <v>Ok</v>
      </c>
      <c r="D1355" s="54">
        <f t="shared" si="160"/>
        <v>45509</v>
      </c>
      <c r="E1355" s="253"/>
      <c r="F1355" s="258">
        <v>3199</v>
      </c>
      <c r="G1355" s="299" t="s">
        <v>6964</v>
      </c>
      <c r="H1355" s="269" t="s">
        <v>57</v>
      </c>
      <c r="I1355" s="242" t="s">
        <v>4804</v>
      </c>
      <c r="J1355" s="268" t="s">
        <v>233</v>
      </c>
      <c r="K1355" s="67" t="s">
        <v>74</v>
      </c>
      <c r="L1355" s="400" t="s">
        <v>6973</v>
      </c>
      <c r="M1355" s="281"/>
      <c r="N1355" s="410" t="s">
        <v>124</v>
      </c>
      <c r="O1355" s="243" t="s">
        <v>6123</v>
      </c>
      <c r="P1355" s="77" t="s">
        <v>165</v>
      </c>
      <c r="Q1355" s="77" t="s">
        <v>7124</v>
      </c>
      <c r="R1355" s="301" t="s">
        <v>7123</v>
      </c>
      <c r="S1355" s="274">
        <v>45432</v>
      </c>
      <c r="T1355" s="56">
        <v>41856</v>
      </c>
      <c r="U1355" s="58" t="s">
        <v>66</v>
      </c>
      <c r="V1355" s="197" t="s">
        <v>218</v>
      </c>
      <c r="W1355" s="181"/>
      <c r="X1355" s="147" t="s">
        <v>365</v>
      </c>
      <c r="Y1355" s="258"/>
      <c r="Z1355" s="258"/>
      <c r="AA1355" s="289" t="s">
        <v>7521</v>
      </c>
      <c r="AB1355" s="67">
        <v>45432</v>
      </c>
      <c r="AC1355" s="67">
        <v>45509</v>
      </c>
      <c r="AD1355" s="234" t="s">
        <v>70</v>
      </c>
      <c r="AE1355" s="71"/>
      <c r="AF1355" s="249"/>
      <c r="AG1355" s="249"/>
      <c r="AH1355" s="249"/>
      <c r="AI1355" s="249"/>
      <c r="AJ1355" s="248"/>
      <c r="AK1355" s="257"/>
      <c r="AL1355" s="255"/>
      <c r="AM1355" s="249"/>
      <c r="AN1355" s="249"/>
      <c r="AO1355" s="249"/>
      <c r="AP1355" s="249"/>
      <c r="AQ1355" s="250"/>
      <c r="AR1355" s="247"/>
      <c r="AS1355" s="247"/>
      <c r="AT1355" s="247"/>
      <c r="AU1355" s="247"/>
      <c r="AV1355" s="247"/>
      <c r="AW1355" s="247"/>
      <c r="AX1355" s="247"/>
      <c r="AY1355" s="247"/>
      <c r="AZ1355" s="251"/>
      <c r="BA1355" s="246"/>
      <c r="BB1355" s="247"/>
      <c r="BC1355" s="245"/>
    </row>
    <row r="1356" spans="1:55" ht="72" hidden="1">
      <c r="A1356" s="52" t="str">
        <f t="shared" ca="1" si="157"/>
        <v>Ok</v>
      </c>
      <c r="B1356" s="53" t="str">
        <f t="shared" si="158"/>
        <v>Ok</v>
      </c>
      <c r="C1356" s="53" t="str">
        <f t="shared" ca="1" si="159"/>
        <v>Ok</v>
      </c>
      <c r="D1356" s="54">
        <f t="shared" si="160"/>
        <v>45446</v>
      </c>
      <c r="E1356" s="253"/>
      <c r="F1356" s="258">
        <v>3200</v>
      </c>
      <c r="G1356" s="299" t="s">
        <v>6965</v>
      </c>
      <c r="H1356" s="269" t="s">
        <v>57</v>
      </c>
      <c r="I1356" s="242" t="s">
        <v>334</v>
      </c>
      <c r="J1356" s="268" t="s">
        <v>260</v>
      </c>
      <c r="K1356" s="67" t="s">
        <v>105</v>
      </c>
      <c r="L1356" s="400" t="s">
        <v>6974</v>
      </c>
      <c r="M1356" s="281"/>
      <c r="N1356" s="410" t="s">
        <v>124</v>
      </c>
      <c r="O1356" s="243" t="s">
        <v>97</v>
      </c>
      <c r="P1356" s="77" t="s">
        <v>97</v>
      </c>
      <c r="Q1356" s="77" t="s">
        <v>6982</v>
      </c>
      <c r="R1356" s="301" t="s">
        <v>6981</v>
      </c>
      <c r="S1356" s="274">
        <v>45432</v>
      </c>
      <c r="T1356" s="56">
        <v>45446</v>
      </c>
      <c r="U1356" s="174" t="s">
        <v>66</v>
      </c>
      <c r="V1356" s="197" t="s">
        <v>218</v>
      </c>
      <c r="W1356" s="181"/>
      <c r="X1356" s="147" t="s">
        <v>168</v>
      </c>
      <c r="Y1356" s="258"/>
      <c r="Z1356" s="258"/>
      <c r="AA1356" s="289" t="s">
        <v>6991</v>
      </c>
      <c r="AB1356" s="67">
        <v>45432</v>
      </c>
      <c r="AC1356" s="67">
        <v>45446</v>
      </c>
      <c r="AD1356" s="294" t="s">
        <v>70</v>
      </c>
      <c r="AE1356" s="71"/>
      <c r="AF1356" s="249"/>
      <c r="AG1356" s="249"/>
      <c r="AH1356" s="249"/>
      <c r="AI1356" s="249"/>
      <c r="AJ1356" s="248"/>
      <c r="AK1356" s="257"/>
      <c r="AL1356" s="255"/>
      <c r="AM1356" s="249"/>
      <c r="AN1356" s="249"/>
      <c r="AO1356" s="249"/>
      <c r="AP1356" s="249"/>
      <c r="AQ1356" s="250"/>
      <c r="AR1356" s="247"/>
      <c r="AS1356" s="247"/>
      <c r="AT1356" s="247"/>
      <c r="AU1356" s="247"/>
      <c r="AV1356" s="247"/>
      <c r="AW1356" s="247"/>
      <c r="AX1356" s="247"/>
      <c r="AY1356" s="247"/>
      <c r="AZ1356" s="251"/>
      <c r="BA1356" s="246"/>
      <c r="BB1356" s="247"/>
      <c r="BC1356" s="245"/>
    </row>
    <row r="1357" spans="1:55" ht="129.6" hidden="1">
      <c r="A1357" s="52" t="str">
        <f t="shared" ca="1" si="157"/>
        <v>Ok</v>
      </c>
      <c r="B1357" s="53" t="str">
        <f t="shared" si="158"/>
        <v>Ok</v>
      </c>
      <c r="C1357" s="53" t="str">
        <f t="shared" ca="1" si="159"/>
        <v>Ok</v>
      </c>
      <c r="D1357" s="54">
        <f t="shared" si="160"/>
        <v>45467</v>
      </c>
      <c r="E1357" s="253"/>
      <c r="F1357" s="258">
        <v>3203</v>
      </c>
      <c r="G1357" s="299" t="s">
        <v>6966</v>
      </c>
      <c r="H1357" s="269" t="s">
        <v>57</v>
      </c>
      <c r="I1357" s="242" t="s">
        <v>58</v>
      </c>
      <c r="J1357" s="268" t="s">
        <v>59</v>
      </c>
      <c r="K1357" s="67" t="s">
        <v>545</v>
      </c>
      <c r="L1357" s="400" t="s">
        <v>7130</v>
      </c>
      <c r="M1357" s="281"/>
      <c r="N1357" s="410" t="s">
        <v>124</v>
      </c>
      <c r="O1357" s="243" t="s">
        <v>5561</v>
      </c>
      <c r="P1357" s="77" t="s">
        <v>65</v>
      </c>
      <c r="Q1357" s="77" t="s">
        <v>6984</v>
      </c>
      <c r="R1357" s="301" t="s">
        <v>6983</v>
      </c>
      <c r="S1357" s="274">
        <v>45433</v>
      </c>
      <c r="T1357" s="285">
        <v>45467</v>
      </c>
      <c r="U1357" s="175" t="s">
        <v>66</v>
      </c>
      <c r="V1357" s="197" t="s">
        <v>218</v>
      </c>
      <c r="W1357" s="181"/>
      <c r="X1357" s="147" t="s">
        <v>143</v>
      </c>
      <c r="Y1357" s="258"/>
      <c r="Z1357" s="258"/>
      <c r="AA1357" s="289" t="s">
        <v>7181</v>
      </c>
      <c r="AB1357" s="67">
        <v>45433</v>
      </c>
      <c r="AC1357" s="67">
        <v>45467</v>
      </c>
      <c r="AD1357" s="234" t="s">
        <v>70</v>
      </c>
      <c r="AE1357" s="71"/>
      <c r="AF1357" s="249"/>
      <c r="AG1357" s="249"/>
      <c r="AH1357" s="249"/>
      <c r="AI1357" s="249"/>
      <c r="AJ1357" s="248"/>
      <c r="AK1357" s="257"/>
      <c r="AL1357" s="255"/>
      <c r="AM1357" s="249"/>
      <c r="AN1357" s="249"/>
      <c r="AO1357" s="249"/>
      <c r="AP1357" s="249"/>
      <c r="AQ1357" s="250"/>
      <c r="AR1357" s="247"/>
      <c r="AS1357" s="247"/>
      <c r="AT1357" s="247"/>
      <c r="AU1357" s="247"/>
      <c r="AV1357" s="247"/>
      <c r="AW1357" s="247"/>
      <c r="AX1357" s="247"/>
      <c r="AY1357" s="247"/>
      <c r="AZ1357" s="251"/>
      <c r="BA1357" s="246"/>
      <c r="BB1357" s="247"/>
      <c r="BC1357" s="245"/>
    </row>
    <row r="1358" spans="1:55" ht="57.6" hidden="1">
      <c r="A1358" s="52" t="str">
        <f t="shared" ca="1" si="157"/>
        <v>Ok</v>
      </c>
      <c r="B1358" s="53" t="str">
        <f t="shared" si="158"/>
        <v>Ok</v>
      </c>
      <c r="C1358" s="53" t="str">
        <f t="shared" ca="1" si="159"/>
        <v>Ok</v>
      </c>
      <c r="D1358" s="54">
        <f t="shared" si="160"/>
        <v>45446</v>
      </c>
      <c r="E1358" s="253"/>
      <c r="F1358" s="258">
        <v>3204</v>
      </c>
      <c r="G1358" s="299" t="s">
        <v>6967</v>
      </c>
      <c r="H1358" s="269" t="s">
        <v>57</v>
      </c>
      <c r="I1358" s="242" t="s">
        <v>436</v>
      </c>
      <c r="J1358" s="268" t="s">
        <v>437</v>
      </c>
      <c r="K1358" s="67" t="s">
        <v>105</v>
      </c>
      <c r="L1358" s="400" t="s">
        <v>6976</v>
      </c>
      <c r="M1358" s="281"/>
      <c r="N1358" s="410" t="s">
        <v>124</v>
      </c>
      <c r="O1358" s="243" t="s">
        <v>97</v>
      </c>
      <c r="P1358" s="77" t="s">
        <v>97</v>
      </c>
      <c r="Q1358" s="77" t="s">
        <v>6986</v>
      </c>
      <c r="R1358" s="301" t="s">
        <v>6985</v>
      </c>
      <c r="S1358" s="274">
        <v>45433</v>
      </c>
      <c r="T1358" s="56">
        <v>45446</v>
      </c>
      <c r="U1358" s="174" t="s">
        <v>66</v>
      </c>
      <c r="V1358" s="197" t="s">
        <v>218</v>
      </c>
      <c r="W1358" s="181"/>
      <c r="X1358" s="147" t="s">
        <v>168</v>
      </c>
      <c r="Y1358" s="258"/>
      <c r="Z1358" s="258"/>
      <c r="AA1358" s="289" t="s">
        <v>7042</v>
      </c>
      <c r="AB1358" s="67">
        <v>45433</v>
      </c>
      <c r="AC1358" s="67">
        <v>45446</v>
      </c>
      <c r="AD1358" s="294" t="s">
        <v>70</v>
      </c>
      <c r="AE1358" s="71"/>
      <c r="AF1358" s="249"/>
      <c r="AG1358" s="249"/>
      <c r="AH1358" s="249"/>
      <c r="AI1358" s="249"/>
      <c r="AJ1358" s="248"/>
      <c r="AK1358" s="257"/>
      <c r="AL1358" s="255"/>
      <c r="AM1358" s="249"/>
      <c r="AN1358" s="249"/>
      <c r="AO1358" s="249"/>
      <c r="AP1358" s="249"/>
      <c r="AQ1358" s="250"/>
      <c r="AR1358" s="247"/>
      <c r="AS1358" s="247"/>
      <c r="AT1358" s="247"/>
      <c r="AU1358" s="247"/>
      <c r="AV1358" s="247"/>
      <c r="AW1358" s="247"/>
      <c r="AX1358" s="247"/>
      <c r="AY1358" s="247"/>
      <c r="AZ1358" s="251"/>
      <c r="BA1358" s="246"/>
      <c r="BB1358" s="247"/>
      <c r="BC1358" s="245"/>
    </row>
    <row r="1359" spans="1:55" ht="129.6" hidden="1">
      <c r="A1359" s="52" t="str">
        <f t="shared" ca="1" si="157"/>
        <v>Ok</v>
      </c>
      <c r="B1359" s="53" t="str">
        <f t="shared" si="158"/>
        <v>Ok</v>
      </c>
      <c r="C1359" s="53" t="str">
        <f t="shared" ca="1" si="159"/>
        <v>Ok</v>
      </c>
      <c r="D1359" s="54">
        <f t="shared" si="160"/>
        <v>45467</v>
      </c>
      <c r="E1359" s="253"/>
      <c r="F1359" s="258">
        <v>3205</v>
      </c>
      <c r="G1359" s="299" t="s">
        <v>6968</v>
      </c>
      <c r="H1359" s="269" t="s">
        <v>57</v>
      </c>
      <c r="I1359" s="242" t="s">
        <v>121</v>
      </c>
      <c r="J1359" s="268" t="s">
        <v>122</v>
      </c>
      <c r="K1359" s="67" t="s">
        <v>255</v>
      </c>
      <c r="L1359" s="400" t="s">
        <v>7074</v>
      </c>
      <c r="M1359" s="281"/>
      <c r="N1359" s="410" t="s">
        <v>124</v>
      </c>
      <c r="O1359" s="243" t="s">
        <v>5561</v>
      </c>
      <c r="P1359" s="77" t="s">
        <v>65</v>
      </c>
      <c r="Q1359" s="77" t="s">
        <v>6988</v>
      </c>
      <c r="R1359" s="301" t="s">
        <v>6987</v>
      </c>
      <c r="S1359" s="274">
        <v>45434</v>
      </c>
      <c r="T1359" s="285">
        <v>45467</v>
      </c>
      <c r="U1359" s="175" t="s">
        <v>66</v>
      </c>
      <c r="V1359" s="197" t="s">
        <v>218</v>
      </c>
      <c r="W1359" s="181"/>
      <c r="X1359" s="147" t="s">
        <v>143</v>
      </c>
      <c r="Y1359" s="258"/>
      <c r="Z1359" s="258"/>
      <c r="AA1359" s="289" t="s">
        <v>7166</v>
      </c>
      <c r="AB1359" s="67">
        <v>45434</v>
      </c>
      <c r="AC1359" s="67">
        <v>45467</v>
      </c>
      <c r="AD1359" s="234" t="s">
        <v>70</v>
      </c>
      <c r="AE1359" s="71"/>
      <c r="AF1359" s="249"/>
      <c r="AG1359" s="249"/>
      <c r="AH1359" s="249"/>
      <c r="AI1359" s="249"/>
      <c r="AJ1359" s="248"/>
      <c r="AK1359" s="257"/>
      <c r="AL1359" s="255"/>
      <c r="AM1359" s="249"/>
      <c r="AN1359" s="249"/>
      <c r="AO1359" s="249"/>
      <c r="AP1359" s="249"/>
      <c r="AQ1359" s="250"/>
      <c r="AR1359" s="247"/>
      <c r="AS1359" s="247"/>
      <c r="AT1359" s="247"/>
      <c r="AU1359" s="247"/>
      <c r="AV1359" s="247"/>
      <c r="AW1359" s="247"/>
      <c r="AX1359" s="247"/>
      <c r="AY1359" s="247"/>
      <c r="AZ1359" s="251"/>
      <c r="BA1359" s="246"/>
      <c r="BB1359" s="247"/>
      <c r="BC1359" s="245"/>
    </row>
    <row r="1360" spans="1:55" ht="115.2" hidden="1">
      <c r="A1360" s="52" t="str">
        <f t="shared" ca="1" si="157"/>
        <v>Ok</v>
      </c>
      <c r="B1360" s="53" t="str">
        <f t="shared" si="158"/>
        <v>Ok</v>
      </c>
      <c r="C1360" s="53" t="str">
        <f t="shared" ca="1" si="159"/>
        <v>Ok</v>
      </c>
      <c r="D1360" s="54">
        <f t="shared" si="160"/>
        <v>45460</v>
      </c>
      <c r="E1360" s="253"/>
      <c r="F1360" s="258">
        <v>3206</v>
      </c>
      <c r="G1360" s="299" t="s">
        <v>6969</v>
      </c>
      <c r="H1360" s="269" t="s">
        <v>57</v>
      </c>
      <c r="I1360" s="242" t="s">
        <v>58</v>
      </c>
      <c r="J1360" s="268" t="s">
        <v>59</v>
      </c>
      <c r="K1360" s="67" t="s">
        <v>74</v>
      </c>
      <c r="L1360" s="400" t="s">
        <v>6975</v>
      </c>
      <c r="M1360" s="281"/>
      <c r="N1360" s="410" t="s">
        <v>124</v>
      </c>
      <c r="O1360" s="243" t="s">
        <v>5561</v>
      </c>
      <c r="P1360" s="77" t="s">
        <v>65</v>
      </c>
      <c r="Q1360" s="77" t="s">
        <v>6990</v>
      </c>
      <c r="R1360" s="301" t="s">
        <v>6989</v>
      </c>
      <c r="S1360" s="274">
        <v>45434</v>
      </c>
      <c r="T1360" s="56">
        <v>45460</v>
      </c>
      <c r="U1360" s="174" t="s">
        <v>66</v>
      </c>
      <c r="V1360" s="197" t="s">
        <v>218</v>
      </c>
      <c r="W1360" s="181"/>
      <c r="X1360" s="147" t="s">
        <v>143</v>
      </c>
      <c r="Y1360" s="258" t="s">
        <v>80</v>
      </c>
      <c r="Z1360" s="258"/>
      <c r="AA1360" s="289" t="s">
        <v>7088</v>
      </c>
      <c r="AB1360" s="67">
        <v>45434</v>
      </c>
      <c r="AC1360" s="67">
        <v>45460</v>
      </c>
      <c r="AD1360" s="234" t="s">
        <v>70</v>
      </c>
      <c r="AE1360" s="71"/>
      <c r="AF1360" s="249"/>
      <c r="AG1360" s="249"/>
      <c r="AH1360" s="249"/>
      <c r="AI1360" s="249"/>
      <c r="AJ1360" s="248"/>
      <c r="AK1360" s="257"/>
      <c r="AL1360" s="255"/>
      <c r="AM1360" s="249"/>
      <c r="AN1360" s="249"/>
      <c r="AO1360" s="249"/>
      <c r="AP1360" s="249"/>
      <c r="AQ1360" s="250"/>
      <c r="AR1360" s="247"/>
      <c r="AS1360" s="247"/>
      <c r="AT1360" s="247"/>
      <c r="AU1360" s="247"/>
      <c r="AV1360" s="247"/>
      <c r="AW1360" s="247"/>
      <c r="AX1360" s="247"/>
      <c r="AY1360" s="247"/>
      <c r="AZ1360" s="251"/>
      <c r="BA1360" s="246"/>
      <c r="BB1360" s="247"/>
      <c r="BC1360" s="245"/>
    </row>
    <row r="1361" spans="1:55" ht="115.2" hidden="1">
      <c r="A1361" s="52" t="str">
        <f t="shared" ref="A1361:A1373" ca="1" si="161">IF(OR(S1361&lt;$B$1,S1361&gt;=TODAY()),"Fuori Range","Ok")</f>
        <v>Ok</v>
      </c>
      <c r="B1361" s="53" t="str">
        <f t="shared" ref="B1361:B1373" si="162">IF(AND(AB1361&lt;S1361,AB1361&lt;&gt;""),"Fuori Range",IF(AND(AB1361&gt;AC1361,AC1361&lt;&gt;""),"Sup ITM",IF(AND(AC1361&lt;&gt;"",AB1361=""),"Assente","Ok")))</f>
        <v>Ok</v>
      </c>
      <c r="C1361" s="53" t="str">
        <f t="shared" ref="C1361:C1373" ca="1" si="163">IF(AND(AC1361&lt;AB1361,AC1361&lt;&gt;""),"Inf Avvio",IF(AC1361&gt;TODAY(),"Errore","Ok"))</f>
        <v>Ok</v>
      </c>
      <c r="D1361" s="54">
        <f t="shared" ref="D1361:D1373" si="164">MAX(AC1361,AH1361,AL1361)</f>
        <v>45467</v>
      </c>
      <c r="E1361" s="253"/>
      <c r="F1361" s="258">
        <v>3207</v>
      </c>
      <c r="G1361" s="299" t="s">
        <v>7000</v>
      </c>
      <c r="H1361" s="269" t="s">
        <v>57</v>
      </c>
      <c r="I1361" s="242" t="s">
        <v>58</v>
      </c>
      <c r="J1361" s="268" t="s">
        <v>59</v>
      </c>
      <c r="K1361" s="67" t="s">
        <v>74</v>
      </c>
      <c r="L1361" s="400" t="s">
        <v>7033</v>
      </c>
      <c r="M1361" s="281"/>
      <c r="N1361" s="410" t="s">
        <v>124</v>
      </c>
      <c r="O1361" s="243" t="s">
        <v>5561</v>
      </c>
      <c r="P1361" s="77" t="s">
        <v>65</v>
      </c>
      <c r="Q1361" s="77" t="s">
        <v>7026</v>
      </c>
      <c r="R1361" s="301" t="s">
        <v>7025</v>
      </c>
      <c r="S1361" s="274">
        <v>45434</v>
      </c>
      <c r="T1361" s="285">
        <v>45467</v>
      </c>
      <c r="U1361" s="175" t="s">
        <v>66</v>
      </c>
      <c r="V1361" s="197" t="s">
        <v>218</v>
      </c>
      <c r="W1361" s="181"/>
      <c r="X1361" s="147" t="s">
        <v>143</v>
      </c>
      <c r="Y1361" s="258"/>
      <c r="Z1361" s="258"/>
      <c r="AA1361" s="289" t="s">
        <v>7182</v>
      </c>
      <c r="AB1361" s="67">
        <v>45434</v>
      </c>
      <c r="AC1361" s="67">
        <v>45467</v>
      </c>
      <c r="AD1361" s="234" t="s">
        <v>70</v>
      </c>
      <c r="AE1361" s="71"/>
      <c r="AF1361" s="249"/>
      <c r="AG1361" s="249"/>
      <c r="AH1361" s="249"/>
      <c r="AI1361" s="249"/>
      <c r="AJ1361" s="248"/>
      <c r="AK1361" s="257"/>
      <c r="AL1361" s="255"/>
      <c r="AM1361" s="249"/>
      <c r="AN1361" s="249"/>
      <c r="AO1361" s="249"/>
      <c r="AP1361" s="249"/>
      <c r="AQ1361" s="250"/>
      <c r="AR1361" s="247"/>
      <c r="AS1361" s="247"/>
      <c r="AT1361" s="247"/>
      <c r="AU1361" s="247"/>
      <c r="AV1361" s="247"/>
      <c r="AW1361" s="247"/>
      <c r="AX1361" s="247"/>
      <c r="AY1361" s="247"/>
      <c r="AZ1361" s="251"/>
      <c r="BA1361" s="246"/>
      <c r="BB1361" s="247"/>
      <c r="BC1361" s="245"/>
    </row>
    <row r="1362" spans="1:55" ht="230.4" hidden="1">
      <c r="A1362" s="52" t="str">
        <f t="shared" ca="1" si="161"/>
        <v>Ok</v>
      </c>
      <c r="B1362" s="53" t="str">
        <f t="shared" si="162"/>
        <v>Ok</v>
      </c>
      <c r="C1362" s="53" t="str">
        <f t="shared" ca="1" si="163"/>
        <v>Ok</v>
      </c>
      <c r="D1362" s="54">
        <f t="shared" si="164"/>
        <v>45482</v>
      </c>
      <c r="E1362" s="253"/>
      <c r="F1362" s="258">
        <v>3210</v>
      </c>
      <c r="G1362" s="299" t="s">
        <v>7001</v>
      </c>
      <c r="H1362" s="269" t="s">
        <v>57</v>
      </c>
      <c r="I1362" s="242" t="s">
        <v>289</v>
      </c>
      <c r="J1362" s="201" t="s">
        <v>290</v>
      </c>
      <c r="K1362" s="67" t="s">
        <v>255</v>
      </c>
      <c r="L1362" s="400" t="s">
        <v>7264</v>
      </c>
      <c r="M1362" s="281"/>
      <c r="N1362" s="410" t="s">
        <v>124</v>
      </c>
      <c r="O1362" s="243" t="s">
        <v>7014</v>
      </c>
      <c r="P1362" s="77" t="s">
        <v>88</v>
      </c>
      <c r="Q1362" s="77" t="s">
        <v>7028</v>
      </c>
      <c r="R1362" s="301" t="s">
        <v>7027</v>
      </c>
      <c r="S1362" s="274">
        <v>45435</v>
      </c>
      <c r="T1362" s="56">
        <v>45482</v>
      </c>
      <c r="U1362" s="174" t="s">
        <v>66</v>
      </c>
      <c r="V1362" s="197" t="s">
        <v>218</v>
      </c>
      <c r="W1362" s="181"/>
      <c r="X1362" s="147" t="s">
        <v>168</v>
      </c>
      <c r="Y1362" s="258"/>
      <c r="Z1362" s="258"/>
      <c r="AA1362" s="289" t="s">
        <v>7357</v>
      </c>
      <c r="AB1362" s="67">
        <v>45435</v>
      </c>
      <c r="AC1362" s="67">
        <v>45482</v>
      </c>
      <c r="AD1362" s="294" t="s">
        <v>70</v>
      </c>
      <c r="AE1362" s="71"/>
      <c r="AF1362" s="249"/>
      <c r="AG1362" s="249"/>
      <c r="AH1362" s="249"/>
      <c r="AI1362" s="249"/>
      <c r="AJ1362" s="248"/>
      <c r="AK1362" s="257"/>
      <c r="AL1362" s="255"/>
      <c r="AM1362" s="249"/>
      <c r="AN1362" s="249"/>
      <c r="AO1362" s="249"/>
      <c r="AP1362" s="249"/>
      <c r="AQ1362" s="250"/>
      <c r="AR1362" s="247"/>
      <c r="AS1362" s="247"/>
      <c r="AT1362" s="247"/>
      <c r="AU1362" s="247"/>
      <c r="AV1362" s="247"/>
      <c r="AW1362" s="247"/>
      <c r="AX1362" s="247"/>
      <c r="AY1362" s="247"/>
      <c r="AZ1362" s="251"/>
      <c r="BA1362" s="246"/>
      <c r="BB1362" s="247"/>
      <c r="BC1362" s="245"/>
    </row>
    <row r="1363" spans="1:55" ht="201.6" hidden="1">
      <c r="A1363" s="52" t="str">
        <f t="shared" ca="1" si="161"/>
        <v>Ok</v>
      </c>
      <c r="B1363" s="53" t="str">
        <f t="shared" si="162"/>
        <v>Ok</v>
      </c>
      <c r="C1363" s="53" t="str">
        <f t="shared" ca="1" si="163"/>
        <v>Ok</v>
      </c>
      <c r="D1363" s="54">
        <f t="shared" si="164"/>
        <v>45488</v>
      </c>
      <c r="E1363" s="253"/>
      <c r="F1363" s="258">
        <v>3211</v>
      </c>
      <c r="G1363" s="299" t="s">
        <v>7002</v>
      </c>
      <c r="H1363" s="269" t="s">
        <v>57</v>
      </c>
      <c r="I1363" s="242" t="s">
        <v>58</v>
      </c>
      <c r="J1363" s="268" t="s">
        <v>59</v>
      </c>
      <c r="K1363" s="67" t="s">
        <v>255</v>
      </c>
      <c r="L1363" s="400" t="s">
        <v>7269</v>
      </c>
      <c r="M1363" s="281"/>
      <c r="N1363" s="410" t="s">
        <v>124</v>
      </c>
      <c r="O1363" s="243" t="s">
        <v>7015</v>
      </c>
      <c r="P1363" s="77" t="s">
        <v>88</v>
      </c>
      <c r="Q1363" s="77" t="s">
        <v>7175</v>
      </c>
      <c r="R1363" s="301" t="s">
        <v>7174</v>
      </c>
      <c r="S1363" s="274">
        <v>45435</v>
      </c>
      <c r="T1363" s="56">
        <v>45488</v>
      </c>
      <c r="U1363" s="175" t="s">
        <v>66</v>
      </c>
      <c r="V1363" s="197" t="s">
        <v>218</v>
      </c>
      <c r="W1363" s="181"/>
      <c r="X1363" s="147" t="s">
        <v>79</v>
      </c>
      <c r="Y1363" s="258"/>
      <c r="Z1363" s="258"/>
      <c r="AA1363" s="289" t="s">
        <v>7383</v>
      </c>
      <c r="AB1363" s="67">
        <v>45435</v>
      </c>
      <c r="AC1363" s="67">
        <v>45488</v>
      </c>
      <c r="AD1363" s="283" t="s">
        <v>70</v>
      </c>
      <c r="AE1363" s="71"/>
      <c r="AF1363" s="249"/>
      <c r="AG1363" s="249"/>
      <c r="AH1363" s="249"/>
      <c r="AI1363" s="249"/>
      <c r="AJ1363" s="248"/>
      <c r="AK1363" s="257"/>
      <c r="AL1363" s="255"/>
      <c r="AM1363" s="249"/>
      <c r="AN1363" s="249"/>
      <c r="AO1363" s="249"/>
      <c r="AP1363" s="249"/>
      <c r="AQ1363" s="250"/>
      <c r="AR1363" s="247"/>
      <c r="AS1363" s="247"/>
      <c r="AT1363" s="247"/>
      <c r="AU1363" s="247"/>
      <c r="AV1363" s="247"/>
      <c r="AW1363" s="247"/>
      <c r="AX1363" s="247"/>
      <c r="AY1363" s="247"/>
      <c r="AZ1363" s="251"/>
      <c r="BA1363" s="246"/>
      <c r="BB1363" s="247"/>
      <c r="BC1363" s="245"/>
    </row>
    <row r="1364" spans="1:55" ht="100.8" hidden="1">
      <c r="A1364" s="52" t="str">
        <f t="shared" ca="1" si="161"/>
        <v>Ok</v>
      </c>
      <c r="B1364" s="53" t="str">
        <f t="shared" si="162"/>
        <v>Ok</v>
      </c>
      <c r="C1364" s="53" t="str">
        <f t="shared" ca="1" si="163"/>
        <v>Ok</v>
      </c>
      <c r="D1364" s="54">
        <f t="shared" si="164"/>
        <v>45446</v>
      </c>
      <c r="E1364" s="253"/>
      <c r="F1364" s="258">
        <v>3212</v>
      </c>
      <c r="G1364" s="299" t="s">
        <v>7003</v>
      </c>
      <c r="H1364" s="269" t="s">
        <v>57</v>
      </c>
      <c r="I1364" s="242" t="s">
        <v>452</v>
      </c>
      <c r="J1364" s="268" t="s">
        <v>308</v>
      </c>
      <c r="K1364" s="67" t="s">
        <v>105</v>
      </c>
      <c r="L1364" s="400" t="s">
        <v>7022</v>
      </c>
      <c r="M1364" s="281"/>
      <c r="N1364" s="410" t="s">
        <v>124</v>
      </c>
      <c r="O1364" s="243" t="s">
        <v>7015</v>
      </c>
      <c r="P1364" s="77" t="s">
        <v>88</v>
      </c>
      <c r="Q1364" s="77" t="s">
        <v>7030</v>
      </c>
      <c r="R1364" s="301" t="s">
        <v>7029</v>
      </c>
      <c r="S1364" s="274">
        <v>45436</v>
      </c>
      <c r="T1364" s="56">
        <v>45446</v>
      </c>
      <c r="U1364" s="174" t="s">
        <v>66</v>
      </c>
      <c r="V1364" s="197" t="s">
        <v>218</v>
      </c>
      <c r="W1364" s="181"/>
      <c r="X1364" s="147" t="s">
        <v>168</v>
      </c>
      <c r="Y1364" s="258"/>
      <c r="Z1364" s="258"/>
      <c r="AA1364" s="306" t="s">
        <v>7043</v>
      </c>
      <c r="AB1364" s="67">
        <v>45436</v>
      </c>
      <c r="AC1364" s="67">
        <v>45446</v>
      </c>
      <c r="AD1364" s="294" t="s">
        <v>70</v>
      </c>
      <c r="AE1364" s="71"/>
      <c r="AF1364" s="249"/>
      <c r="AG1364" s="249"/>
      <c r="AH1364" s="249"/>
      <c r="AI1364" s="249"/>
      <c r="AJ1364" s="248"/>
      <c r="AK1364" s="257"/>
      <c r="AL1364" s="255"/>
      <c r="AM1364" s="249"/>
      <c r="AN1364" s="249"/>
      <c r="AO1364" s="249"/>
      <c r="AP1364" s="249"/>
      <c r="AQ1364" s="250"/>
      <c r="AR1364" s="247"/>
      <c r="AS1364" s="247"/>
      <c r="AT1364" s="247"/>
      <c r="AU1364" s="247"/>
      <c r="AV1364" s="247"/>
      <c r="AW1364" s="247"/>
      <c r="AX1364" s="247"/>
      <c r="AY1364" s="247"/>
      <c r="AZ1364" s="251"/>
      <c r="BA1364" s="246"/>
      <c r="BB1364" s="247"/>
      <c r="BC1364" s="245"/>
    </row>
    <row r="1365" spans="1:55" ht="187.2" hidden="1">
      <c r="A1365" s="52" t="str">
        <f t="shared" ca="1" si="161"/>
        <v>Ok</v>
      </c>
      <c r="B1365" s="53" t="str">
        <f t="shared" si="162"/>
        <v>Ok</v>
      </c>
      <c r="C1365" s="53" t="str">
        <f t="shared" ca="1" si="163"/>
        <v>Ok</v>
      </c>
      <c r="D1365" s="54">
        <f t="shared" si="164"/>
        <v>45495</v>
      </c>
      <c r="E1365" s="253"/>
      <c r="F1365" s="258">
        <v>3213</v>
      </c>
      <c r="G1365" s="299" t="s">
        <v>7004</v>
      </c>
      <c r="H1365" s="269" t="s">
        <v>57</v>
      </c>
      <c r="I1365" s="242" t="s">
        <v>83</v>
      </c>
      <c r="J1365" s="268" t="s">
        <v>84</v>
      </c>
      <c r="K1365" s="67" t="s">
        <v>162</v>
      </c>
      <c r="L1365" s="400" t="s">
        <v>7023</v>
      </c>
      <c r="M1365" s="281"/>
      <c r="N1365" s="410" t="s">
        <v>124</v>
      </c>
      <c r="O1365" s="243" t="s">
        <v>7015</v>
      </c>
      <c r="P1365" s="77" t="s">
        <v>88</v>
      </c>
      <c r="Q1365" s="77" t="s">
        <v>7030</v>
      </c>
      <c r="R1365" s="301" t="s">
        <v>7029</v>
      </c>
      <c r="S1365" s="274">
        <v>45436</v>
      </c>
      <c r="T1365" s="56">
        <v>45495</v>
      </c>
      <c r="U1365" s="58" t="s">
        <v>66</v>
      </c>
      <c r="V1365" s="197" t="s">
        <v>218</v>
      </c>
      <c r="W1365" s="181"/>
      <c r="X1365" s="147" t="s">
        <v>238</v>
      </c>
      <c r="Y1365" s="258"/>
      <c r="Z1365" s="258"/>
      <c r="AA1365" s="289" t="s">
        <v>7464</v>
      </c>
      <c r="AB1365" s="67">
        <v>45436</v>
      </c>
      <c r="AC1365" s="67">
        <v>45495</v>
      </c>
      <c r="AD1365" s="234" t="s">
        <v>70</v>
      </c>
      <c r="AE1365" s="71"/>
      <c r="AF1365" s="249"/>
      <c r="AG1365" s="249"/>
      <c r="AH1365" s="249"/>
      <c r="AI1365" s="249"/>
      <c r="AJ1365" s="248"/>
      <c r="AK1365" s="257"/>
      <c r="AL1365" s="255"/>
      <c r="AM1365" s="249"/>
      <c r="AN1365" s="249"/>
      <c r="AO1365" s="249"/>
      <c r="AP1365" s="249"/>
      <c r="AQ1365" s="250"/>
      <c r="AR1365" s="247"/>
      <c r="AS1365" s="247"/>
      <c r="AT1365" s="247"/>
      <c r="AU1365" s="247"/>
      <c r="AV1365" s="247"/>
      <c r="AW1365" s="247"/>
      <c r="AX1365" s="247"/>
      <c r="AY1365" s="247"/>
      <c r="AZ1365" s="251"/>
      <c r="BA1365" s="246"/>
      <c r="BB1365" s="247"/>
      <c r="BC1365" s="245"/>
    </row>
    <row r="1366" spans="1:55" ht="115.2" hidden="1">
      <c r="A1366" s="52" t="str">
        <f t="shared" ca="1" si="161"/>
        <v>Ok</v>
      </c>
      <c r="B1366" s="53" t="str">
        <f t="shared" si="162"/>
        <v>Ok</v>
      </c>
      <c r="C1366" s="53" t="str">
        <f t="shared" ca="1" si="163"/>
        <v>Ok</v>
      </c>
      <c r="D1366" s="54">
        <f t="shared" si="164"/>
        <v>45446</v>
      </c>
      <c r="E1366" s="253"/>
      <c r="F1366" s="258">
        <v>3214</v>
      </c>
      <c r="G1366" s="299" t="s">
        <v>7005</v>
      </c>
      <c r="H1366" s="269" t="s">
        <v>57</v>
      </c>
      <c r="I1366" s="242" t="s">
        <v>289</v>
      </c>
      <c r="J1366" s="201" t="s">
        <v>290</v>
      </c>
      <c r="K1366" s="67" t="s">
        <v>105</v>
      </c>
      <c r="L1366" s="400" t="s">
        <v>7021</v>
      </c>
      <c r="M1366" s="281"/>
      <c r="N1366" s="410" t="s">
        <v>124</v>
      </c>
      <c r="O1366" s="243" t="s">
        <v>6469</v>
      </c>
      <c r="P1366" s="77" t="s">
        <v>88</v>
      </c>
      <c r="Q1366" s="77" t="s">
        <v>3318</v>
      </c>
      <c r="R1366" s="301" t="s">
        <v>3319</v>
      </c>
      <c r="S1366" s="274">
        <v>45436</v>
      </c>
      <c r="T1366" s="56">
        <v>45446</v>
      </c>
      <c r="U1366" s="174" t="s">
        <v>66</v>
      </c>
      <c r="V1366" s="197" t="s">
        <v>218</v>
      </c>
      <c r="W1366" s="181"/>
      <c r="X1366" s="147" t="s">
        <v>751</v>
      </c>
      <c r="Y1366" s="258"/>
      <c r="Z1366" s="258"/>
      <c r="AA1366" s="289" t="s">
        <v>7044</v>
      </c>
      <c r="AB1366" s="67">
        <v>45436</v>
      </c>
      <c r="AC1366" s="67">
        <v>45446</v>
      </c>
      <c r="AD1366" s="294" t="s">
        <v>70</v>
      </c>
      <c r="AE1366" s="71"/>
      <c r="AF1366" s="249"/>
      <c r="AG1366" s="249"/>
      <c r="AH1366" s="249"/>
      <c r="AI1366" s="249"/>
      <c r="AJ1366" s="248"/>
      <c r="AK1366" s="257"/>
      <c r="AL1366" s="255"/>
      <c r="AM1366" s="249"/>
      <c r="AN1366" s="249"/>
      <c r="AO1366" s="249"/>
      <c r="AP1366" s="249"/>
      <c r="AQ1366" s="250"/>
      <c r="AR1366" s="247"/>
      <c r="AS1366" s="247"/>
      <c r="AT1366" s="247"/>
      <c r="AU1366" s="247"/>
      <c r="AV1366" s="247"/>
      <c r="AW1366" s="247"/>
      <c r="AX1366" s="247"/>
      <c r="AY1366" s="247"/>
      <c r="AZ1366" s="251"/>
      <c r="BA1366" s="246"/>
      <c r="BB1366" s="247"/>
      <c r="BC1366" s="245"/>
    </row>
    <row r="1367" spans="1:55" ht="115.2" hidden="1">
      <c r="A1367" s="52" t="str">
        <f t="shared" ca="1" si="161"/>
        <v>Ok</v>
      </c>
      <c r="B1367" s="53" t="str">
        <f t="shared" si="162"/>
        <v>Ok</v>
      </c>
      <c r="C1367" s="53" t="str">
        <f t="shared" ca="1" si="163"/>
        <v>Ok</v>
      </c>
      <c r="D1367" s="54">
        <f t="shared" si="164"/>
        <v>45446</v>
      </c>
      <c r="E1367" s="253"/>
      <c r="F1367" s="258">
        <v>3218</v>
      </c>
      <c r="G1367" s="299" t="s">
        <v>7006</v>
      </c>
      <c r="H1367" s="269" t="s">
        <v>57</v>
      </c>
      <c r="I1367" s="242" t="s">
        <v>560</v>
      </c>
      <c r="J1367" s="268" t="s">
        <v>233</v>
      </c>
      <c r="K1367" s="67" t="s">
        <v>74</v>
      </c>
      <c r="L1367" s="400" t="s">
        <v>7016</v>
      </c>
      <c r="M1367" s="281"/>
      <c r="N1367" s="410" t="s">
        <v>124</v>
      </c>
      <c r="O1367" s="243" t="s">
        <v>6469</v>
      </c>
      <c r="P1367" s="77" t="s">
        <v>88</v>
      </c>
      <c r="Q1367" s="77" t="s">
        <v>3318</v>
      </c>
      <c r="R1367" s="301" t="s">
        <v>3319</v>
      </c>
      <c r="S1367" s="274">
        <v>45436</v>
      </c>
      <c r="T1367" s="56">
        <v>45446</v>
      </c>
      <c r="U1367" s="174" t="s">
        <v>66</v>
      </c>
      <c r="V1367" s="197" t="s">
        <v>218</v>
      </c>
      <c r="W1367" s="181"/>
      <c r="X1367" s="147" t="s">
        <v>168</v>
      </c>
      <c r="Y1367" s="258"/>
      <c r="Z1367" s="258"/>
      <c r="AA1367" s="289" t="s">
        <v>7045</v>
      </c>
      <c r="AB1367" s="67">
        <v>45436</v>
      </c>
      <c r="AC1367" s="67">
        <v>45446</v>
      </c>
      <c r="AD1367" s="294" t="s">
        <v>70</v>
      </c>
      <c r="AE1367" s="71"/>
      <c r="AF1367" s="249"/>
      <c r="AG1367" s="249"/>
      <c r="AH1367" s="249"/>
      <c r="AI1367" s="249"/>
      <c r="AJ1367" s="248"/>
      <c r="AK1367" s="257"/>
      <c r="AL1367" s="255"/>
      <c r="AM1367" s="249"/>
      <c r="AN1367" s="249"/>
      <c r="AO1367" s="249"/>
      <c r="AP1367" s="249"/>
      <c r="AQ1367" s="250"/>
      <c r="AR1367" s="247"/>
      <c r="AS1367" s="247"/>
      <c r="AT1367" s="247"/>
      <c r="AU1367" s="247"/>
      <c r="AV1367" s="247"/>
      <c r="AW1367" s="247"/>
      <c r="AX1367" s="247"/>
      <c r="AY1367" s="247"/>
      <c r="AZ1367" s="251"/>
      <c r="BA1367" s="246"/>
      <c r="BB1367" s="247"/>
      <c r="BC1367" s="245"/>
    </row>
    <row r="1368" spans="1:55" ht="72" hidden="1">
      <c r="A1368" s="52" t="str">
        <f t="shared" ca="1" si="161"/>
        <v>Ok</v>
      </c>
      <c r="B1368" s="53" t="str">
        <f t="shared" si="162"/>
        <v>Ok</v>
      </c>
      <c r="C1368" s="53" t="str">
        <f t="shared" ca="1" si="163"/>
        <v>Ok</v>
      </c>
      <c r="D1368" s="54">
        <f t="shared" si="164"/>
        <v>45446</v>
      </c>
      <c r="E1368" s="253"/>
      <c r="F1368" s="258">
        <v>3221</v>
      </c>
      <c r="G1368" s="299" t="s">
        <v>7007</v>
      </c>
      <c r="H1368" s="269" t="s">
        <v>57</v>
      </c>
      <c r="I1368" s="242" t="s">
        <v>289</v>
      </c>
      <c r="J1368" s="201" t="s">
        <v>290</v>
      </c>
      <c r="K1368" s="67" t="s">
        <v>74</v>
      </c>
      <c r="L1368" s="400" t="s">
        <v>7017</v>
      </c>
      <c r="M1368" s="281"/>
      <c r="N1368" s="410" t="s">
        <v>63</v>
      </c>
      <c r="O1368" s="243" t="s">
        <v>6469</v>
      </c>
      <c r="P1368" s="77" t="s">
        <v>88</v>
      </c>
      <c r="Q1368" s="77" t="s">
        <v>3318</v>
      </c>
      <c r="R1368" s="301" t="s">
        <v>3319</v>
      </c>
      <c r="S1368" s="274">
        <v>45436</v>
      </c>
      <c r="T1368" s="56">
        <v>45446</v>
      </c>
      <c r="U1368" s="174" t="s">
        <v>66</v>
      </c>
      <c r="V1368" s="197" t="s">
        <v>218</v>
      </c>
      <c r="W1368" s="181"/>
      <c r="X1368" s="147" t="s">
        <v>168</v>
      </c>
      <c r="Y1368" s="258"/>
      <c r="Z1368" s="258"/>
      <c r="AA1368" s="289" t="s">
        <v>7046</v>
      </c>
      <c r="AB1368" s="67">
        <v>45436</v>
      </c>
      <c r="AC1368" s="67">
        <v>45446</v>
      </c>
      <c r="AD1368" s="294" t="s">
        <v>70</v>
      </c>
      <c r="AE1368" s="71"/>
      <c r="AF1368" s="249"/>
      <c r="AG1368" s="249"/>
      <c r="AH1368" s="249"/>
      <c r="AI1368" s="249"/>
      <c r="AJ1368" s="248"/>
      <c r="AK1368" s="257"/>
      <c r="AL1368" s="255"/>
      <c r="AM1368" s="249"/>
      <c r="AN1368" s="249"/>
      <c r="AO1368" s="249"/>
      <c r="AP1368" s="249"/>
      <c r="AQ1368" s="250"/>
      <c r="AR1368" s="247"/>
      <c r="AS1368" s="247"/>
      <c r="AT1368" s="247"/>
      <c r="AU1368" s="247"/>
      <c r="AV1368" s="247"/>
      <c r="AW1368" s="247"/>
      <c r="AX1368" s="247"/>
      <c r="AY1368" s="247"/>
      <c r="AZ1368" s="251"/>
      <c r="BA1368" s="246"/>
      <c r="BB1368" s="247"/>
      <c r="BC1368" s="245"/>
    </row>
    <row r="1369" spans="1:55" ht="100.8" hidden="1">
      <c r="A1369" s="52" t="str">
        <f t="shared" ca="1" si="161"/>
        <v>Ok</v>
      </c>
      <c r="B1369" s="53" t="str">
        <f t="shared" si="162"/>
        <v>Ok</v>
      </c>
      <c r="C1369" s="53" t="str">
        <f t="shared" ca="1" si="163"/>
        <v>Ok</v>
      </c>
      <c r="D1369" s="54">
        <f t="shared" si="164"/>
        <v>45446</v>
      </c>
      <c r="E1369" s="253"/>
      <c r="F1369" s="258">
        <v>3222</v>
      </c>
      <c r="G1369" s="299" t="s">
        <v>7008</v>
      </c>
      <c r="H1369" s="269" t="s">
        <v>57</v>
      </c>
      <c r="I1369" s="242" t="s">
        <v>289</v>
      </c>
      <c r="J1369" s="201" t="s">
        <v>290</v>
      </c>
      <c r="K1369" s="67" t="s">
        <v>105</v>
      </c>
      <c r="L1369" s="400" t="s">
        <v>7018</v>
      </c>
      <c r="M1369" s="281"/>
      <c r="N1369" s="410" t="s">
        <v>63</v>
      </c>
      <c r="O1369" s="243" t="s">
        <v>6469</v>
      </c>
      <c r="P1369" s="77" t="s">
        <v>88</v>
      </c>
      <c r="Q1369" s="77" t="s">
        <v>3318</v>
      </c>
      <c r="R1369" s="301" t="s">
        <v>3319</v>
      </c>
      <c r="S1369" s="274">
        <v>45436</v>
      </c>
      <c r="T1369" s="56">
        <v>45446</v>
      </c>
      <c r="U1369" s="174" t="s">
        <v>66</v>
      </c>
      <c r="V1369" s="197" t="s">
        <v>218</v>
      </c>
      <c r="W1369" s="181"/>
      <c r="X1369" s="147" t="s">
        <v>168</v>
      </c>
      <c r="Y1369" s="258"/>
      <c r="Z1369" s="258"/>
      <c r="AA1369" s="289" t="s">
        <v>7047</v>
      </c>
      <c r="AB1369" s="67">
        <v>45436</v>
      </c>
      <c r="AC1369" s="67">
        <v>45446</v>
      </c>
      <c r="AD1369" s="294" t="s">
        <v>70</v>
      </c>
      <c r="AE1369" s="71"/>
      <c r="AF1369" s="249"/>
      <c r="AG1369" s="249"/>
      <c r="AH1369" s="249"/>
      <c r="AI1369" s="249"/>
      <c r="AJ1369" s="248"/>
      <c r="AK1369" s="257"/>
      <c r="AL1369" s="255"/>
      <c r="AM1369" s="249"/>
      <c r="AN1369" s="249"/>
      <c r="AO1369" s="249"/>
      <c r="AP1369" s="249"/>
      <c r="AQ1369" s="250"/>
      <c r="AR1369" s="247"/>
      <c r="AS1369" s="247"/>
      <c r="AT1369" s="247"/>
      <c r="AU1369" s="247"/>
      <c r="AV1369" s="247"/>
      <c r="AW1369" s="247"/>
      <c r="AX1369" s="247"/>
      <c r="AY1369" s="247"/>
      <c r="AZ1369" s="251"/>
      <c r="BA1369" s="246"/>
      <c r="BB1369" s="247"/>
      <c r="BC1369" s="245"/>
    </row>
    <row r="1370" spans="1:55" ht="72" hidden="1">
      <c r="A1370" s="52" t="str">
        <f t="shared" ca="1" si="161"/>
        <v>Ok</v>
      </c>
      <c r="B1370" s="53" t="str">
        <f t="shared" si="162"/>
        <v>Ok</v>
      </c>
      <c r="C1370" s="53" t="str">
        <f t="shared" ca="1" si="163"/>
        <v>Ok</v>
      </c>
      <c r="D1370" s="54">
        <f t="shared" si="164"/>
        <v>45446</v>
      </c>
      <c r="E1370" s="253"/>
      <c r="F1370" s="258">
        <v>3223</v>
      </c>
      <c r="G1370" s="299" t="s">
        <v>7009</v>
      </c>
      <c r="H1370" s="269" t="s">
        <v>57</v>
      </c>
      <c r="I1370" s="242" t="s">
        <v>436</v>
      </c>
      <c r="J1370" s="268" t="s">
        <v>437</v>
      </c>
      <c r="K1370" s="67" t="s">
        <v>74</v>
      </c>
      <c r="L1370" s="400" t="s">
        <v>7019</v>
      </c>
      <c r="M1370" s="281"/>
      <c r="N1370" s="410" t="s">
        <v>124</v>
      </c>
      <c r="O1370" s="243" t="s">
        <v>6469</v>
      </c>
      <c r="P1370" s="77" t="s">
        <v>88</v>
      </c>
      <c r="Q1370" s="77" t="s">
        <v>3318</v>
      </c>
      <c r="R1370" s="301" t="s">
        <v>3319</v>
      </c>
      <c r="S1370" s="274">
        <v>45436</v>
      </c>
      <c r="T1370" s="56">
        <v>45446</v>
      </c>
      <c r="U1370" s="174" t="s">
        <v>66</v>
      </c>
      <c r="V1370" s="197" t="s">
        <v>218</v>
      </c>
      <c r="W1370" s="181"/>
      <c r="X1370" s="147" t="s">
        <v>168</v>
      </c>
      <c r="Y1370" s="258"/>
      <c r="Z1370" s="258"/>
      <c r="AA1370" s="289" t="s">
        <v>7048</v>
      </c>
      <c r="AB1370" s="67">
        <v>45436</v>
      </c>
      <c r="AC1370" s="67">
        <v>45446</v>
      </c>
      <c r="AD1370" s="294" t="s">
        <v>70</v>
      </c>
      <c r="AE1370" s="71"/>
      <c r="AF1370" s="249"/>
      <c r="AG1370" s="249"/>
      <c r="AH1370" s="249"/>
      <c r="AI1370" s="249"/>
      <c r="AJ1370" s="248"/>
      <c r="AK1370" s="257"/>
      <c r="AL1370" s="255"/>
      <c r="AM1370" s="249"/>
      <c r="AN1370" s="249"/>
      <c r="AO1370" s="249"/>
      <c r="AP1370" s="249"/>
      <c r="AQ1370" s="250"/>
      <c r="AR1370" s="247"/>
      <c r="AS1370" s="247"/>
      <c r="AT1370" s="247"/>
      <c r="AU1370" s="247"/>
      <c r="AV1370" s="247"/>
      <c r="AW1370" s="247"/>
      <c r="AX1370" s="247"/>
      <c r="AY1370" s="247"/>
      <c r="AZ1370" s="251"/>
      <c r="BA1370" s="246"/>
      <c r="BB1370" s="247"/>
      <c r="BC1370" s="245"/>
    </row>
    <row r="1371" spans="1:55" ht="57.6" hidden="1">
      <c r="A1371" s="52" t="str">
        <f t="shared" ca="1" si="161"/>
        <v>Ok</v>
      </c>
      <c r="B1371" s="53" t="str">
        <f t="shared" si="162"/>
        <v>Ok</v>
      </c>
      <c r="C1371" s="53" t="str">
        <f t="shared" ca="1" si="163"/>
        <v>Ok</v>
      </c>
      <c r="D1371" s="54">
        <f t="shared" si="164"/>
        <v>45460</v>
      </c>
      <c r="E1371" s="253"/>
      <c r="F1371" s="258">
        <v>3225</v>
      </c>
      <c r="G1371" s="299" t="s">
        <v>7010</v>
      </c>
      <c r="H1371" s="269" t="s">
        <v>57</v>
      </c>
      <c r="I1371" s="242" t="s">
        <v>436</v>
      </c>
      <c r="J1371" s="268" t="s">
        <v>437</v>
      </c>
      <c r="K1371" s="67" t="s">
        <v>255</v>
      </c>
      <c r="L1371" s="400" t="s">
        <v>7020</v>
      </c>
      <c r="M1371" s="281"/>
      <c r="N1371" s="410" t="s">
        <v>63</v>
      </c>
      <c r="O1371" s="243" t="s">
        <v>6469</v>
      </c>
      <c r="P1371" s="77" t="s">
        <v>88</v>
      </c>
      <c r="Q1371" s="77" t="s">
        <v>3318</v>
      </c>
      <c r="R1371" s="301" t="s">
        <v>3319</v>
      </c>
      <c r="S1371" s="274">
        <v>45436</v>
      </c>
      <c r="T1371" s="56">
        <v>45460</v>
      </c>
      <c r="U1371" s="174" t="s">
        <v>66</v>
      </c>
      <c r="V1371" s="197" t="s">
        <v>218</v>
      </c>
      <c r="W1371" s="181"/>
      <c r="X1371" s="147" t="s">
        <v>143</v>
      </c>
      <c r="Y1371" s="258"/>
      <c r="Z1371" s="258"/>
      <c r="AA1371" s="289" t="s">
        <v>7103</v>
      </c>
      <c r="AB1371" s="67">
        <v>45436</v>
      </c>
      <c r="AC1371" s="67">
        <v>45460</v>
      </c>
      <c r="AD1371" s="234" t="s">
        <v>70</v>
      </c>
      <c r="AE1371" s="71"/>
      <c r="AF1371" s="249"/>
      <c r="AG1371" s="249"/>
      <c r="AH1371" s="249"/>
      <c r="AI1371" s="249"/>
      <c r="AJ1371" s="248"/>
      <c r="AK1371" s="257"/>
      <c r="AL1371" s="255"/>
      <c r="AM1371" s="249"/>
      <c r="AN1371" s="249"/>
      <c r="AO1371" s="249"/>
      <c r="AP1371" s="249"/>
      <c r="AQ1371" s="250"/>
      <c r="AR1371" s="247"/>
      <c r="AS1371" s="247"/>
      <c r="AT1371" s="247"/>
      <c r="AU1371" s="247"/>
      <c r="AV1371" s="247"/>
      <c r="AW1371" s="247"/>
      <c r="AX1371" s="247"/>
      <c r="AY1371" s="247"/>
      <c r="AZ1371" s="251"/>
      <c r="BA1371" s="246"/>
      <c r="BB1371" s="247"/>
      <c r="BC1371" s="245"/>
    </row>
    <row r="1372" spans="1:55" ht="57.6" hidden="1">
      <c r="A1372" s="52" t="str">
        <f t="shared" ca="1" si="161"/>
        <v>Ok</v>
      </c>
      <c r="B1372" s="53" t="str">
        <f t="shared" si="162"/>
        <v>Ok</v>
      </c>
      <c r="C1372" s="53" t="str">
        <f t="shared" ca="1" si="163"/>
        <v>Ok</v>
      </c>
      <c r="D1372" s="54">
        <f t="shared" si="164"/>
        <v>45453</v>
      </c>
      <c r="E1372" s="253"/>
      <c r="F1372" s="258">
        <v>3226</v>
      </c>
      <c r="G1372" s="299" t="s">
        <v>7011</v>
      </c>
      <c r="H1372" s="269" t="s">
        <v>57</v>
      </c>
      <c r="I1372" s="242" t="s">
        <v>1128</v>
      </c>
      <c r="J1372" s="201" t="s">
        <v>290</v>
      </c>
      <c r="K1372" s="67" t="s">
        <v>74</v>
      </c>
      <c r="L1372" s="400" t="s">
        <v>7066</v>
      </c>
      <c r="M1372" s="281"/>
      <c r="N1372" s="410" t="s">
        <v>124</v>
      </c>
      <c r="O1372" s="243" t="s">
        <v>7013</v>
      </c>
      <c r="P1372" s="77" t="s">
        <v>88</v>
      </c>
      <c r="Q1372" s="77" t="s">
        <v>7031</v>
      </c>
      <c r="R1372" s="301" t="s">
        <v>5531</v>
      </c>
      <c r="S1372" s="274">
        <v>45436</v>
      </c>
      <c r="T1372" s="69">
        <v>45453</v>
      </c>
      <c r="U1372" s="58" t="s">
        <v>66</v>
      </c>
      <c r="V1372" s="197" t="s">
        <v>218</v>
      </c>
      <c r="W1372" s="181"/>
      <c r="X1372" s="147" t="s">
        <v>168</v>
      </c>
      <c r="Y1372" s="258"/>
      <c r="Z1372" s="258" t="s">
        <v>80</v>
      </c>
      <c r="AA1372" s="289" t="s">
        <v>7071</v>
      </c>
      <c r="AB1372" s="67">
        <v>45436</v>
      </c>
      <c r="AC1372" s="67">
        <v>45453</v>
      </c>
      <c r="AD1372" s="234" t="s">
        <v>70</v>
      </c>
      <c r="AE1372" s="71"/>
      <c r="AF1372" s="249"/>
      <c r="AG1372" s="249"/>
      <c r="AH1372" s="249"/>
      <c r="AI1372" s="249"/>
      <c r="AJ1372" s="248"/>
      <c r="AK1372" s="257"/>
      <c r="AL1372" s="255"/>
      <c r="AM1372" s="249"/>
      <c r="AN1372" s="249"/>
      <c r="AO1372" s="249"/>
      <c r="AP1372" s="249"/>
      <c r="AQ1372" s="250"/>
      <c r="AR1372" s="247"/>
      <c r="AS1372" s="247"/>
      <c r="AT1372" s="247"/>
      <c r="AU1372" s="247"/>
      <c r="AV1372" s="247"/>
      <c r="AW1372" s="247"/>
      <c r="AX1372" s="247"/>
      <c r="AY1372" s="247"/>
      <c r="AZ1372" s="251"/>
      <c r="BA1372" s="246"/>
      <c r="BB1372" s="247"/>
      <c r="BC1372" s="245"/>
    </row>
    <row r="1373" spans="1:55" ht="86.4" hidden="1">
      <c r="A1373" s="52" t="str">
        <f t="shared" ca="1" si="161"/>
        <v>Ok</v>
      </c>
      <c r="B1373" s="53" t="str">
        <f t="shared" si="162"/>
        <v>Ok</v>
      </c>
      <c r="C1373" s="53" t="str">
        <f t="shared" ca="1" si="163"/>
        <v>Ok</v>
      </c>
      <c r="D1373" s="54">
        <f t="shared" si="164"/>
        <v>45551</v>
      </c>
      <c r="E1373" s="253"/>
      <c r="F1373" s="258">
        <v>3239</v>
      </c>
      <c r="G1373" s="299" t="s">
        <v>7012</v>
      </c>
      <c r="H1373" s="269" t="s">
        <v>57</v>
      </c>
      <c r="I1373" s="242" t="s">
        <v>58</v>
      </c>
      <c r="J1373" s="268" t="s">
        <v>59</v>
      </c>
      <c r="K1373" s="67" t="s">
        <v>210</v>
      </c>
      <c r="L1373" s="400" t="s">
        <v>7024</v>
      </c>
      <c r="M1373" s="281"/>
      <c r="N1373" s="410" t="s">
        <v>63</v>
      </c>
      <c r="O1373" s="243" t="s">
        <v>7173</v>
      </c>
      <c r="P1373" s="77" t="s">
        <v>88</v>
      </c>
      <c r="Q1373" s="77" t="s">
        <v>7177</v>
      </c>
      <c r="R1373" s="301" t="s">
        <v>7176</v>
      </c>
      <c r="S1373" s="274">
        <v>45436</v>
      </c>
      <c r="T1373" s="69">
        <v>45551</v>
      </c>
      <c r="U1373" s="175" t="s">
        <v>66</v>
      </c>
      <c r="V1373" s="197" t="s">
        <v>218</v>
      </c>
      <c r="W1373" s="181"/>
      <c r="X1373" s="147" t="s">
        <v>365</v>
      </c>
      <c r="Y1373" s="258"/>
      <c r="Z1373" s="258"/>
      <c r="AA1373" s="289" t="s">
        <v>7656</v>
      </c>
      <c r="AB1373" s="67">
        <v>45436</v>
      </c>
      <c r="AC1373" s="67">
        <v>45551</v>
      </c>
      <c r="AD1373" s="67" t="s">
        <v>70</v>
      </c>
      <c r="AE1373" s="71"/>
      <c r="AF1373" s="249"/>
      <c r="AG1373" s="249"/>
      <c r="AH1373" s="249"/>
      <c r="AI1373" s="249"/>
      <c r="AJ1373" s="248"/>
      <c r="AK1373" s="257"/>
      <c r="AL1373" s="255"/>
      <c r="AM1373" s="249"/>
      <c r="AN1373" s="249"/>
      <c r="AO1373" s="249"/>
      <c r="AP1373" s="249"/>
      <c r="AQ1373" s="250"/>
      <c r="AR1373" s="247"/>
      <c r="AS1373" s="247"/>
      <c r="AT1373" s="247"/>
      <c r="AU1373" s="247"/>
      <c r="AV1373" s="247"/>
      <c r="AW1373" s="247"/>
      <c r="AX1373" s="247"/>
      <c r="AY1373" s="247"/>
      <c r="AZ1373" s="251"/>
      <c r="BA1373" s="246"/>
      <c r="BB1373" s="247"/>
      <c r="BC1373" s="245"/>
    </row>
    <row r="1374" spans="1:55" ht="57.6" hidden="1">
      <c r="A1374" s="52" t="str">
        <f t="shared" ref="A1374:A1376" ca="1" si="165">IF(OR(S1374&lt;$B$1,S1374&gt;=TODAY()),"Fuori Range","Ok")</f>
        <v>Ok</v>
      </c>
      <c r="B1374" s="53" t="str">
        <f t="shared" ref="B1374:B1376" si="166">IF(AND(AB1374&lt;S1374,AB1374&lt;&gt;""),"Fuori Range",IF(AND(AB1374&gt;AC1374,AC1374&lt;&gt;""),"Sup ITM",IF(AND(AC1374&lt;&gt;"",AB1374=""),"Assente","Ok")))</f>
        <v>Ok</v>
      </c>
      <c r="C1374" s="53" t="str">
        <f t="shared" ref="C1374:C1376" ca="1" si="167">IF(AND(AC1374&lt;AB1374,AC1374&lt;&gt;""),"Inf Avvio",IF(AC1374&gt;TODAY(),"Errore","Ok"))</f>
        <v>Ok</v>
      </c>
      <c r="D1374" s="54">
        <f t="shared" ref="D1374:D1376" si="168">MAX(AC1374,AH1374,AL1374)</f>
        <v>45453</v>
      </c>
      <c r="E1374" s="253"/>
      <c r="F1374" s="258">
        <v>3241</v>
      </c>
      <c r="G1374" s="299" t="s">
        <v>7053</v>
      </c>
      <c r="H1374" s="269" t="s">
        <v>57</v>
      </c>
      <c r="I1374" s="242" t="s">
        <v>858</v>
      </c>
      <c r="J1374" s="268" t="s">
        <v>122</v>
      </c>
      <c r="K1374" s="67" t="s">
        <v>545</v>
      </c>
      <c r="L1374" s="400" t="s">
        <v>7058</v>
      </c>
      <c r="M1374" s="281"/>
      <c r="N1374" s="410" t="s">
        <v>124</v>
      </c>
      <c r="O1374" s="243" t="s">
        <v>7057</v>
      </c>
      <c r="P1374" s="77" t="s">
        <v>88</v>
      </c>
      <c r="Q1374" s="77" t="s">
        <v>7060</v>
      </c>
      <c r="R1374" s="301" t="s">
        <v>7059</v>
      </c>
      <c r="S1374" s="274">
        <v>45441</v>
      </c>
      <c r="T1374" s="69">
        <v>45453</v>
      </c>
      <c r="U1374" s="58" t="s">
        <v>66</v>
      </c>
      <c r="V1374" s="197" t="s">
        <v>218</v>
      </c>
      <c r="W1374" s="181"/>
      <c r="X1374" s="147" t="s">
        <v>168</v>
      </c>
      <c r="Y1374" s="258"/>
      <c r="Z1374" s="258"/>
      <c r="AA1374" s="289" t="s">
        <v>7072</v>
      </c>
      <c r="AB1374" s="67">
        <v>45441</v>
      </c>
      <c r="AC1374" s="67">
        <v>45453</v>
      </c>
      <c r="AD1374" s="234" t="s">
        <v>70</v>
      </c>
      <c r="AE1374" s="71"/>
      <c r="AF1374" s="249"/>
      <c r="AG1374" s="249"/>
      <c r="AH1374" s="249"/>
      <c r="AI1374" s="249"/>
      <c r="AJ1374" s="248"/>
      <c r="AK1374" s="257"/>
      <c r="AL1374" s="255"/>
      <c r="AM1374" s="249"/>
      <c r="AN1374" s="249"/>
      <c r="AO1374" s="249"/>
      <c r="AP1374" s="249"/>
      <c r="AQ1374" s="250"/>
      <c r="AR1374" s="247"/>
      <c r="AS1374" s="247"/>
      <c r="AT1374" s="247"/>
      <c r="AU1374" s="247"/>
      <c r="AV1374" s="247"/>
      <c r="AW1374" s="247"/>
      <c r="AX1374" s="247"/>
      <c r="AY1374" s="247"/>
      <c r="AZ1374" s="251"/>
      <c r="BA1374" s="246"/>
      <c r="BB1374" s="247"/>
      <c r="BC1374" s="245"/>
    </row>
    <row r="1375" spans="1:55" ht="100.8" hidden="1">
      <c r="A1375" s="52" t="str">
        <f t="shared" ca="1" si="165"/>
        <v>Ok</v>
      </c>
      <c r="B1375" s="53" t="str">
        <f t="shared" si="166"/>
        <v>Ok</v>
      </c>
      <c r="C1375" s="53" t="str">
        <f t="shared" ca="1" si="167"/>
        <v>Ok</v>
      </c>
      <c r="D1375" s="54">
        <f t="shared" si="168"/>
        <v>45482</v>
      </c>
      <c r="E1375" s="253"/>
      <c r="F1375" s="258">
        <v>3242</v>
      </c>
      <c r="G1375" s="299" t="s">
        <v>7054</v>
      </c>
      <c r="H1375" s="269" t="s">
        <v>57</v>
      </c>
      <c r="I1375" s="242" t="s">
        <v>83</v>
      </c>
      <c r="J1375" s="268" t="s">
        <v>84</v>
      </c>
      <c r="K1375" s="67" t="s">
        <v>74</v>
      </c>
      <c r="L1375" s="400" t="s">
        <v>7179</v>
      </c>
      <c r="M1375" s="281"/>
      <c r="N1375" s="410" t="s">
        <v>63</v>
      </c>
      <c r="O1375" s="243" t="s">
        <v>7056</v>
      </c>
      <c r="P1375" s="77" t="s">
        <v>88</v>
      </c>
      <c r="Q1375" s="77" t="s">
        <v>7056</v>
      </c>
      <c r="R1375" s="301" t="s">
        <v>7061</v>
      </c>
      <c r="S1375" s="274">
        <v>45443</v>
      </c>
      <c r="T1375" s="56">
        <v>45482</v>
      </c>
      <c r="U1375" s="174" t="s">
        <v>66</v>
      </c>
      <c r="V1375" s="197" t="s">
        <v>218</v>
      </c>
      <c r="W1375" s="181"/>
      <c r="X1375" s="147" t="s">
        <v>93</v>
      </c>
      <c r="Y1375" s="258"/>
      <c r="Z1375" s="258"/>
      <c r="AA1375" s="289" t="s">
        <v>7233</v>
      </c>
      <c r="AB1375" s="67">
        <v>45443</v>
      </c>
      <c r="AC1375" s="67">
        <v>45482</v>
      </c>
      <c r="AD1375" s="234" t="s">
        <v>70</v>
      </c>
      <c r="AE1375" s="71"/>
      <c r="AF1375" s="249"/>
      <c r="AG1375" s="249"/>
      <c r="AH1375" s="249"/>
      <c r="AI1375" s="249"/>
      <c r="AJ1375" s="248"/>
      <c r="AK1375" s="257"/>
      <c r="AL1375" s="255"/>
      <c r="AM1375" s="249"/>
      <c r="AN1375" s="249"/>
      <c r="AO1375" s="249"/>
      <c r="AP1375" s="249"/>
      <c r="AQ1375" s="250"/>
      <c r="AR1375" s="247"/>
      <c r="AS1375" s="247"/>
      <c r="AT1375" s="247"/>
      <c r="AU1375" s="247"/>
      <c r="AV1375" s="247"/>
      <c r="AW1375" s="247"/>
      <c r="AX1375" s="247"/>
      <c r="AY1375" s="247"/>
      <c r="AZ1375" s="251"/>
      <c r="BA1375" s="246"/>
      <c r="BB1375" s="247"/>
      <c r="BC1375" s="245"/>
    </row>
    <row r="1376" spans="1:55" ht="57.6" hidden="1">
      <c r="A1376" s="52" t="str">
        <f t="shared" ca="1" si="165"/>
        <v>Ok</v>
      </c>
      <c r="B1376" s="53" t="str">
        <f t="shared" si="166"/>
        <v>Ok</v>
      </c>
      <c r="C1376" s="53" t="str">
        <f t="shared" ca="1" si="167"/>
        <v>Ok</v>
      </c>
      <c r="D1376" s="54">
        <f t="shared" si="168"/>
        <v>45460</v>
      </c>
      <c r="E1376" s="253"/>
      <c r="F1376" s="258">
        <v>3245</v>
      </c>
      <c r="G1376" s="299" t="s">
        <v>7055</v>
      </c>
      <c r="H1376" s="269" t="s">
        <v>57</v>
      </c>
      <c r="I1376" s="242" t="s">
        <v>182</v>
      </c>
      <c r="J1376" s="268" t="s">
        <v>183</v>
      </c>
      <c r="K1376" s="67" t="s">
        <v>74</v>
      </c>
      <c r="L1376" s="400" t="s">
        <v>7052</v>
      </c>
      <c r="M1376" s="281"/>
      <c r="N1376" s="410" t="s">
        <v>124</v>
      </c>
      <c r="O1376" s="243" t="s">
        <v>97</v>
      </c>
      <c r="P1376" s="77" t="s">
        <v>97</v>
      </c>
      <c r="Q1376" s="77" t="s">
        <v>7063</v>
      </c>
      <c r="R1376" s="301" t="s">
        <v>7062</v>
      </c>
      <c r="S1376" s="274">
        <v>45446</v>
      </c>
      <c r="T1376" s="56">
        <v>45460</v>
      </c>
      <c r="U1376" s="174" t="s">
        <v>66</v>
      </c>
      <c r="V1376" s="197" t="s">
        <v>218</v>
      </c>
      <c r="W1376" s="181"/>
      <c r="X1376" s="147" t="s">
        <v>143</v>
      </c>
      <c r="Y1376" s="258"/>
      <c r="Z1376" s="258" t="s">
        <v>80</v>
      </c>
      <c r="AA1376" s="289" t="s">
        <v>7099</v>
      </c>
      <c r="AB1376" s="67">
        <v>45446</v>
      </c>
      <c r="AC1376" s="67">
        <v>45460</v>
      </c>
      <c r="AD1376" s="234" t="s">
        <v>70</v>
      </c>
      <c r="AE1376" s="71"/>
      <c r="AF1376" s="249"/>
      <c r="AG1376" s="249"/>
      <c r="AH1376" s="249"/>
      <c r="AI1376" s="249"/>
      <c r="AJ1376" s="248"/>
      <c r="AK1376" s="257"/>
      <c r="AL1376" s="255"/>
      <c r="AM1376" s="249"/>
      <c r="AN1376" s="249"/>
      <c r="AO1376" s="249"/>
      <c r="AP1376" s="249"/>
      <c r="AQ1376" s="250"/>
      <c r="AR1376" s="247"/>
      <c r="AS1376" s="247"/>
      <c r="AT1376" s="247"/>
      <c r="AU1376" s="247"/>
      <c r="AV1376" s="247"/>
      <c r="AW1376" s="247"/>
      <c r="AX1376" s="247"/>
      <c r="AY1376" s="247"/>
      <c r="AZ1376" s="251"/>
      <c r="BA1376" s="246"/>
      <c r="BB1376" s="247"/>
      <c r="BC1376" s="245"/>
    </row>
    <row r="1377" spans="1:55" ht="72" hidden="1">
      <c r="A1377" s="52" t="str">
        <f t="shared" ref="A1377:A1385" ca="1" si="169">IF(OR(S1377&lt;$B$1,S1377&gt;=TODAY()),"Fuori Range","Ok")</f>
        <v>Ok</v>
      </c>
      <c r="B1377" s="53" t="str">
        <f t="shared" ref="B1377:B1385" si="170">IF(AND(AB1377&lt;S1377,AB1377&lt;&gt;""),"Fuori Range",IF(AND(AB1377&gt;AC1377,AC1377&lt;&gt;""),"Sup ITM",IF(AND(AC1377&lt;&gt;"",AB1377=""),"Assente","Ok")))</f>
        <v>Ok</v>
      </c>
      <c r="C1377" s="53" t="str">
        <f t="shared" ref="C1377:C1385" ca="1" si="171">IF(AND(AC1377&lt;AB1377,AC1377&lt;&gt;""),"Inf Avvio",IF(AC1377&gt;TODAY(),"Errore","Ok"))</f>
        <v>Ok</v>
      </c>
      <c r="D1377" s="54">
        <f t="shared" ref="D1377:D1385" si="172">MAX(AC1377,AH1377,AL1377)</f>
        <v>45460</v>
      </c>
      <c r="E1377" s="253"/>
      <c r="F1377" s="258">
        <v>3248</v>
      </c>
      <c r="G1377" s="299" t="s">
        <v>7076</v>
      </c>
      <c r="H1377" s="269" t="s">
        <v>57</v>
      </c>
      <c r="I1377" s="242" t="s">
        <v>334</v>
      </c>
      <c r="J1377" s="268" t="s">
        <v>260</v>
      </c>
      <c r="K1377" s="67" t="s">
        <v>105</v>
      </c>
      <c r="L1377" s="400" t="s">
        <v>7090</v>
      </c>
      <c r="M1377" s="281"/>
      <c r="N1377" s="410" t="s">
        <v>124</v>
      </c>
      <c r="O1377" s="243" t="s">
        <v>5561</v>
      </c>
      <c r="P1377" s="77" t="s">
        <v>65</v>
      </c>
      <c r="Q1377" s="77" t="s">
        <v>7122</v>
      </c>
      <c r="R1377" s="301" t="s">
        <v>7129</v>
      </c>
      <c r="S1377" s="274">
        <v>45448</v>
      </c>
      <c r="T1377" s="56">
        <v>45460</v>
      </c>
      <c r="U1377" s="174" t="s">
        <v>66</v>
      </c>
      <c r="V1377" s="197" t="s">
        <v>218</v>
      </c>
      <c r="W1377" s="181"/>
      <c r="X1377" s="147" t="s">
        <v>168</v>
      </c>
      <c r="Y1377" s="258"/>
      <c r="Z1377" s="258"/>
      <c r="AA1377" s="289" t="s">
        <v>7104</v>
      </c>
      <c r="AB1377" s="67">
        <v>45448</v>
      </c>
      <c r="AC1377" s="67">
        <v>45460</v>
      </c>
      <c r="AD1377" s="234" t="s">
        <v>70</v>
      </c>
      <c r="AE1377" s="71"/>
      <c r="AF1377" s="249"/>
      <c r="AG1377" s="249"/>
      <c r="AH1377" s="249"/>
      <c r="AI1377" s="249"/>
      <c r="AJ1377" s="248"/>
      <c r="AK1377" s="257"/>
      <c r="AL1377" s="255"/>
      <c r="AM1377" s="249"/>
      <c r="AN1377" s="249"/>
      <c r="AO1377" s="249"/>
      <c r="AP1377" s="249"/>
      <c r="AQ1377" s="250"/>
      <c r="AR1377" s="247"/>
      <c r="AS1377" s="247"/>
      <c r="AT1377" s="247"/>
      <c r="AU1377" s="247"/>
      <c r="AV1377" s="247"/>
      <c r="AW1377" s="247"/>
      <c r="AX1377" s="247"/>
      <c r="AY1377" s="247"/>
      <c r="AZ1377" s="251"/>
      <c r="BA1377" s="246"/>
      <c r="BB1377" s="247"/>
      <c r="BC1377" s="245"/>
    </row>
    <row r="1378" spans="1:55" ht="129.6" hidden="1">
      <c r="A1378" s="52" t="str">
        <f t="shared" ca="1" si="169"/>
        <v>Ok</v>
      </c>
      <c r="B1378" s="53" t="str">
        <f t="shared" si="170"/>
        <v>Ok</v>
      </c>
      <c r="C1378" s="53" t="str">
        <f t="shared" ca="1" si="171"/>
        <v>Ok</v>
      </c>
      <c r="D1378" s="54">
        <f t="shared" si="172"/>
        <v>45467</v>
      </c>
      <c r="E1378" s="253"/>
      <c r="F1378" s="258">
        <v>3250</v>
      </c>
      <c r="G1378" s="299" t="s">
        <v>7077</v>
      </c>
      <c r="H1378" s="269" t="s">
        <v>57</v>
      </c>
      <c r="I1378" s="242" t="s">
        <v>72</v>
      </c>
      <c r="J1378" s="268" t="s">
        <v>73</v>
      </c>
      <c r="K1378" s="67" t="s">
        <v>74</v>
      </c>
      <c r="L1378" s="400" t="s">
        <v>7091</v>
      </c>
      <c r="M1378" s="281"/>
      <c r="N1378" s="410" t="s">
        <v>124</v>
      </c>
      <c r="O1378" s="243" t="s">
        <v>7087</v>
      </c>
      <c r="P1378" s="77" t="s">
        <v>88</v>
      </c>
      <c r="Q1378" s="77" t="s">
        <v>7159</v>
      </c>
      <c r="R1378" s="301" t="s">
        <v>7158</v>
      </c>
      <c r="S1378" s="274">
        <v>45449</v>
      </c>
      <c r="T1378" s="285">
        <v>45467</v>
      </c>
      <c r="U1378" s="175" t="s">
        <v>66</v>
      </c>
      <c r="V1378" s="197" t="s">
        <v>218</v>
      </c>
      <c r="W1378" s="181"/>
      <c r="X1378" s="147" t="s">
        <v>79</v>
      </c>
      <c r="Y1378" s="258"/>
      <c r="Z1378" s="258"/>
      <c r="AA1378" s="289" t="s">
        <v>7183</v>
      </c>
      <c r="AB1378" s="67">
        <v>45449</v>
      </c>
      <c r="AC1378" s="67">
        <v>45467</v>
      </c>
      <c r="AD1378" s="234" t="s">
        <v>70</v>
      </c>
      <c r="AE1378" s="71"/>
      <c r="AF1378" s="249"/>
      <c r="AG1378" s="249"/>
      <c r="AH1378" s="249"/>
      <c r="AI1378" s="249"/>
      <c r="AJ1378" s="248"/>
      <c r="AK1378" s="257"/>
      <c r="AL1378" s="255"/>
      <c r="AM1378" s="249"/>
      <c r="AN1378" s="249"/>
      <c r="AO1378" s="249"/>
      <c r="AP1378" s="249"/>
      <c r="AQ1378" s="250"/>
      <c r="AR1378" s="247"/>
      <c r="AS1378" s="247"/>
      <c r="AT1378" s="247"/>
      <c r="AU1378" s="247"/>
      <c r="AV1378" s="247"/>
      <c r="AW1378" s="247"/>
      <c r="AX1378" s="247"/>
      <c r="AY1378" s="247"/>
      <c r="AZ1378" s="251"/>
      <c r="BA1378" s="246"/>
      <c r="BB1378" s="247"/>
      <c r="BC1378" s="245"/>
    </row>
    <row r="1379" spans="1:55" ht="57.6" hidden="1">
      <c r="A1379" s="52" t="str">
        <f t="shared" ca="1" si="169"/>
        <v>Ok</v>
      </c>
      <c r="B1379" s="53" t="str">
        <f t="shared" si="170"/>
        <v>Ok</v>
      </c>
      <c r="C1379" s="53" t="str">
        <f t="shared" ca="1" si="171"/>
        <v>Ok</v>
      </c>
      <c r="D1379" s="54">
        <f t="shared" si="172"/>
        <v>45460</v>
      </c>
      <c r="E1379" s="253"/>
      <c r="F1379" s="258">
        <v>3251</v>
      </c>
      <c r="G1379" s="299" t="s">
        <v>7078</v>
      </c>
      <c r="H1379" s="269" t="s">
        <v>57</v>
      </c>
      <c r="I1379" s="242" t="s">
        <v>121</v>
      </c>
      <c r="J1379" s="268" t="s">
        <v>122</v>
      </c>
      <c r="K1379" s="67" t="s">
        <v>105</v>
      </c>
      <c r="L1379" s="400" t="s">
        <v>7092</v>
      </c>
      <c r="M1379" s="281"/>
      <c r="N1379" s="410" t="s">
        <v>63</v>
      </c>
      <c r="O1379" s="243" t="s">
        <v>97</v>
      </c>
      <c r="P1379" s="77" t="s">
        <v>97</v>
      </c>
      <c r="Q1379" s="77" t="s">
        <v>7113</v>
      </c>
      <c r="R1379" s="301" t="s">
        <v>7112</v>
      </c>
      <c r="S1379" s="274">
        <v>45449</v>
      </c>
      <c r="T1379" s="56">
        <v>45460</v>
      </c>
      <c r="U1379" s="174" t="s">
        <v>66</v>
      </c>
      <c r="V1379" s="197" t="s">
        <v>218</v>
      </c>
      <c r="W1379" s="181"/>
      <c r="X1379" s="147" t="s">
        <v>168</v>
      </c>
      <c r="Y1379" s="258"/>
      <c r="Z1379" s="258"/>
      <c r="AA1379" s="289" t="s">
        <v>7105</v>
      </c>
      <c r="AB1379" s="67">
        <v>45449</v>
      </c>
      <c r="AC1379" s="67">
        <v>45460</v>
      </c>
      <c r="AD1379" s="234" t="s">
        <v>70</v>
      </c>
      <c r="AE1379" s="71"/>
      <c r="AF1379" s="249"/>
      <c r="AG1379" s="249"/>
      <c r="AH1379" s="249"/>
      <c r="AI1379" s="249"/>
      <c r="AJ1379" s="248"/>
      <c r="AK1379" s="257"/>
      <c r="AL1379" s="255"/>
      <c r="AM1379" s="249"/>
      <c r="AN1379" s="249"/>
      <c r="AO1379" s="249"/>
      <c r="AP1379" s="249"/>
      <c r="AQ1379" s="250"/>
      <c r="AR1379" s="247"/>
      <c r="AS1379" s="247"/>
      <c r="AT1379" s="247"/>
      <c r="AU1379" s="247"/>
      <c r="AV1379" s="247"/>
      <c r="AW1379" s="247"/>
      <c r="AX1379" s="247"/>
      <c r="AY1379" s="247"/>
      <c r="AZ1379" s="251"/>
      <c r="BA1379" s="246"/>
      <c r="BB1379" s="247"/>
      <c r="BC1379" s="245"/>
    </row>
    <row r="1380" spans="1:55" ht="158.4" hidden="1">
      <c r="A1380" s="52" t="str">
        <f t="shared" ca="1" si="169"/>
        <v>Ok</v>
      </c>
      <c r="B1380" s="53" t="str">
        <f t="shared" si="170"/>
        <v>Ok</v>
      </c>
      <c r="C1380" s="53" t="str">
        <f t="shared" ca="1" si="171"/>
        <v>Ok</v>
      </c>
      <c r="D1380" s="54">
        <f t="shared" si="172"/>
        <v>45677</v>
      </c>
      <c r="E1380" s="253"/>
      <c r="F1380" s="258">
        <v>3252</v>
      </c>
      <c r="G1380" s="299" t="s">
        <v>7079</v>
      </c>
      <c r="H1380" s="269" t="s">
        <v>57</v>
      </c>
      <c r="I1380" s="242" t="s">
        <v>58</v>
      </c>
      <c r="J1380" s="268" t="s">
        <v>59</v>
      </c>
      <c r="K1380" s="67" t="s">
        <v>105</v>
      </c>
      <c r="L1380" s="400" t="s">
        <v>7089</v>
      </c>
      <c r="M1380" s="281"/>
      <c r="N1380" s="410" t="s">
        <v>124</v>
      </c>
      <c r="O1380" s="243" t="s">
        <v>5561</v>
      </c>
      <c r="P1380" s="77" t="s">
        <v>65</v>
      </c>
      <c r="Q1380" s="77" t="s">
        <v>7115</v>
      </c>
      <c r="R1380" s="301" t="s">
        <v>7114</v>
      </c>
      <c r="S1380" s="274">
        <v>45449</v>
      </c>
      <c r="T1380" s="56">
        <v>45677</v>
      </c>
      <c r="U1380" s="175" t="s">
        <v>66</v>
      </c>
      <c r="V1380" s="197" t="s">
        <v>218</v>
      </c>
      <c r="W1380" s="181"/>
      <c r="X1380" s="147" t="s">
        <v>143</v>
      </c>
      <c r="Y1380" s="258"/>
      <c r="Z1380" s="258"/>
      <c r="AA1380" s="289" t="s">
        <v>8427</v>
      </c>
      <c r="AB1380" s="67">
        <v>45449</v>
      </c>
      <c r="AC1380" s="67">
        <v>45677</v>
      </c>
      <c r="AD1380" s="234" t="s">
        <v>70</v>
      </c>
      <c r="AE1380" s="71"/>
      <c r="AF1380" s="249"/>
      <c r="AG1380" s="249"/>
      <c r="AH1380" s="249"/>
      <c r="AI1380" s="249"/>
      <c r="AJ1380" s="248"/>
      <c r="AK1380" s="257"/>
      <c r="AL1380" s="255"/>
      <c r="AM1380" s="249"/>
      <c r="AN1380" s="249"/>
      <c r="AO1380" s="249"/>
      <c r="AP1380" s="249"/>
      <c r="AQ1380" s="250"/>
      <c r="AR1380" s="247"/>
      <c r="AS1380" s="247"/>
      <c r="AT1380" s="247"/>
      <c r="AU1380" s="247"/>
      <c r="AV1380" s="247"/>
      <c r="AW1380" s="247"/>
      <c r="AX1380" s="247"/>
      <c r="AY1380" s="247"/>
      <c r="AZ1380" s="251"/>
      <c r="BA1380" s="246"/>
      <c r="BB1380" s="247"/>
      <c r="BC1380" s="245"/>
    </row>
    <row r="1381" spans="1:55" ht="72" hidden="1">
      <c r="A1381" s="52" t="str">
        <f t="shared" ca="1" si="169"/>
        <v>Ok</v>
      </c>
      <c r="B1381" s="53" t="str">
        <f t="shared" si="170"/>
        <v>Ok</v>
      </c>
      <c r="C1381" s="53" t="str">
        <f t="shared" ca="1" si="171"/>
        <v>Ok</v>
      </c>
      <c r="D1381" s="54">
        <f t="shared" si="172"/>
        <v>45460</v>
      </c>
      <c r="E1381" s="253"/>
      <c r="F1381" s="258">
        <v>3253</v>
      </c>
      <c r="G1381" s="299" t="s">
        <v>7080</v>
      </c>
      <c r="H1381" s="269" t="s">
        <v>57</v>
      </c>
      <c r="I1381" s="242" t="s">
        <v>182</v>
      </c>
      <c r="J1381" s="268" t="s">
        <v>183</v>
      </c>
      <c r="K1381" s="67" t="s">
        <v>162</v>
      </c>
      <c r="L1381" s="400" t="s">
        <v>7093</v>
      </c>
      <c r="M1381" s="281"/>
      <c r="N1381" s="410" t="s">
        <v>124</v>
      </c>
      <c r="O1381" s="243" t="s">
        <v>5463</v>
      </c>
      <c r="P1381" s="77" t="s">
        <v>88</v>
      </c>
      <c r="Q1381" s="77" t="s">
        <v>3581</v>
      </c>
      <c r="R1381" s="301" t="s">
        <v>5467</v>
      </c>
      <c r="S1381" s="274">
        <v>45450</v>
      </c>
      <c r="T1381" s="56">
        <v>45460</v>
      </c>
      <c r="U1381" s="174" t="s">
        <v>66</v>
      </c>
      <c r="V1381" s="197" t="s">
        <v>218</v>
      </c>
      <c r="W1381" s="181"/>
      <c r="X1381" s="147" t="s">
        <v>168</v>
      </c>
      <c r="Y1381" s="258"/>
      <c r="Z1381" s="258"/>
      <c r="AA1381" s="289" t="s">
        <v>7106</v>
      </c>
      <c r="AB1381" s="67">
        <v>45450</v>
      </c>
      <c r="AC1381" s="67">
        <v>45460</v>
      </c>
      <c r="AD1381" s="234" t="s">
        <v>70</v>
      </c>
      <c r="AE1381" s="71"/>
      <c r="AF1381" s="249"/>
      <c r="AG1381" s="249"/>
      <c r="AH1381" s="249"/>
      <c r="AI1381" s="249"/>
      <c r="AJ1381" s="248"/>
      <c r="AK1381" s="257"/>
      <c r="AL1381" s="255"/>
      <c r="AM1381" s="249"/>
      <c r="AN1381" s="249"/>
      <c r="AO1381" s="249"/>
      <c r="AP1381" s="249"/>
      <c r="AQ1381" s="250"/>
      <c r="AR1381" s="247"/>
      <c r="AS1381" s="247"/>
      <c r="AT1381" s="247"/>
      <c r="AU1381" s="247"/>
      <c r="AV1381" s="247"/>
      <c r="AW1381" s="247"/>
      <c r="AX1381" s="247"/>
      <c r="AY1381" s="247"/>
      <c r="AZ1381" s="251"/>
      <c r="BA1381" s="246"/>
      <c r="BB1381" s="247"/>
      <c r="BC1381" s="245"/>
    </row>
    <row r="1382" spans="1:55" ht="43.2" hidden="1">
      <c r="A1382" s="52" t="str">
        <f t="shared" ca="1" si="169"/>
        <v>Ok</v>
      </c>
      <c r="B1382" s="53" t="str">
        <f t="shared" si="170"/>
        <v>Ok</v>
      </c>
      <c r="C1382" s="53" t="str">
        <f t="shared" ca="1" si="171"/>
        <v>Ok</v>
      </c>
      <c r="D1382" s="54">
        <f t="shared" si="172"/>
        <v>45579</v>
      </c>
      <c r="E1382" s="253"/>
      <c r="F1382" s="258">
        <v>3254</v>
      </c>
      <c r="G1382" s="299" t="s">
        <v>7081</v>
      </c>
      <c r="H1382" s="269" t="s">
        <v>57</v>
      </c>
      <c r="I1382" s="242" t="s">
        <v>974</v>
      </c>
      <c r="J1382" s="268" t="s">
        <v>122</v>
      </c>
      <c r="K1382" s="67" t="s">
        <v>188</v>
      </c>
      <c r="L1382" s="400" t="s">
        <v>7094</v>
      </c>
      <c r="M1382" s="281"/>
      <c r="N1382" s="410" t="s">
        <v>63</v>
      </c>
      <c r="O1382" s="243" t="s">
        <v>7086</v>
      </c>
      <c r="P1382" s="77" t="s">
        <v>165</v>
      </c>
      <c r="Q1382" s="77" t="s">
        <v>7267</v>
      </c>
      <c r="R1382" s="301" t="s">
        <v>7266</v>
      </c>
      <c r="S1382" s="274">
        <v>45450</v>
      </c>
      <c r="T1382" s="69">
        <v>45579</v>
      </c>
      <c r="U1382" s="78" t="s">
        <v>66</v>
      </c>
      <c r="V1382" s="197" t="s">
        <v>218</v>
      </c>
      <c r="W1382" s="181"/>
      <c r="X1382" s="147" t="s">
        <v>365</v>
      </c>
      <c r="Y1382" s="258"/>
      <c r="Z1382" s="258"/>
      <c r="AA1382" s="289" t="s">
        <v>7867</v>
      </c>
      <c r="AB1382" s="67">
        <v>45450</v>
      </c>
      <c r="AC1382" s="67">
        <v>45579</v>
      </c>
      <c r="AD1382" s="234" t="s">
        <v>70</v>
      </c>
      <c r="AE1382" s="71"/>
      <c r="AF1382" s="249"/>
      <c r="AG1382" s="249"/>
      <c r="AH1382" s="249"/>
      <c r="AI1382" s="249"/>
      <c r="AJ1382" s="248"/>
      <c r="AK1382" s="257"/>
      <c r="AL1382" s="255"/>
      <c r="AM1382" s="249"/>
      <c r="AN1382" s="249"/>
      <c r="AO1382" s="249"/>
      <c r="AP1382" s="249"/>
      <c r="AQ1382" s="250"/>
      <c r="AR1382" s="247"/>
      <c r="AS1382" s="247"/>
      <c r="AT1382" s="247"/>
      <c r="AU1382" s="247"/>
      <c r="AV1382" s="247"/>
      <c r="AW1382" s="247"/>
      <c r="AX1382" s="247"/>
      <c r="AY1382" s="247"/>
      <c r="AZ1382" s="251"/>
      <c r="BA1382" s="246"/>
      <c r="BB1382" s="247"/>
      <c r="BC1382" s="245"/>
    </row>
    <row r="1383" spans="1:55" ht="86.4" hidden="1">
      <c r="A1383" s="52" t="str">
        <f t="shared" ca="1" si="169"/>
        <v>Ok</v>
      </c>
      <c r="B1383" s="53" t="str">
        <f t="shared" si="170"/>
        <v>Ok</v>
      </c>
      <c r="C1383" s="53" t="str">
        <f t="shared" ca="1" si="171"/>
        <v>Ok</v>
      </c>
      <c r="D1383" s="54">
        <f t="shared" si="172"/>
        <v>45482</v>
      </c>
      <c r="E1383" s="253"/>
      <c r="F1383" s="258">
        <v>3255</v>
      </c>
      <c r="G1383" s="299" t="s">
        <v>7082</v>
      </c>
      <c r="H1383" s="269" t="s">
        <v>57</v>
      </c>
      <c r="I1383" s="242" t="s">
        <v>182</v>
      </c>
      <c r="J1383" s="268" t="s">
        <v>183</v>
      </c>
      <c r="K1383" s="67" t="s">
        <v>74</v>
      </c>
      <c r="L1383" s="400" t="s">
        <v>7096</v>
      </c>
      <c r="M1383" s="281"/>
      <c r="N1383" s="410" t="s">
        <v>124</v>
      </c>
      <c r="O1383" s="243" t="s">
        <v>97</v>
      </c>
      <c r="P1383" s="77" t="s">
        <v>97</v>
      </c>
      <c r="Q1383" s="77" t="s">
        <v>7117</v>
      </c>
      <c r="R1383" s="301" t="s">
        <v>7116</v>
      </c>
      <c r="S1383" s="274">
        <v>45450</v>
      </c>
      <c r="T1383" s="56">
        <v>45482</v>
      </c>
      <c r="U1383" s="174" t="s">
        <v>66</v>
      </c>
      <c r="V1383" s="197" t="s">
        <v>218</v>
      </c>
      <c r="W1383" s="181"/>
      <c r="X1383" s="147" t="s">
        <v>238</v>
      </c>
      <c r="Y1383" s="258"/>
      <c r="Z1383" s="258"/>
      <c r="AA1383" s="289" t="s">
        <v>7327</v>
      </c>
      <c r="AB1383" s="67">
        <v>45450</v>
      </c>
      <c r="AC1383" s="67">
        <v>45482</v>
      </c>
      <c r="AD1383" s="234" t="s">
        <v>70</v>
      </c>
      <c r="AE1383" s="71"/>
      <c r="AF1383" s="249"/>
      <c r="AG1383" s="249"/>
      <c r="AH1383" s="249"/>
      <c r="AI1383" s="249"/>
      <c r="AJ1383" s="248"/>
      <c r="AK1383" s="257"/>
      <c r="AL1383" s="255"/>
      <c r="AM1383" s="249"/>
      <c r="AN1383" s="249"/>
      <c r="AO1383" s="249"/>
      <c r="AP1383" s="249"/>
      <c r="AQ1383" s="250"/>
      <c r="AR1383" s="247"/>
      <c r="AS1383" s="247"/>
      <c r="AT1383" s="247"/>
      <c r="AU1383" s="247"/>
      <c r="AV1383" s="247"/>
      <c r="AW1383" s="247"/>
      <c r="AX1383" s="247"/>
      <c r="AY1383" s="247"/>
      <c r="AZ1383" s="251"/>
      <c r="BA1383" s="246"/>
      <c r="BB1383" s="247"/>
      <c r="BC1383" s="245"/>
    </row>
    <row r="1384" spans="1:55" ht="72" hidden="1">
      <c r="A1384" s="52" t="str">
        <f t="shared" ca="1" si="169"/>
        <v>Ok</v>
      </c>
      <c r="B1384" s="53" t="str">
        <f t="shared" si="170"/>
        <v>Ok</v>
      </c>
      <c r="C1384" s="53" t="str">
        <f t="shared" ca="1" si="171"/>
        <v>Ok</v>
      </c>
      <c r="D1384" s="54">
        <f t="shared" si="172"/>
        <v>45460</v>
      </c>
      <c r="E1384" s="253"/>
      <c r="F1384" s="258">
        <v>3257</v>
      </c>
      <c r="G1384" s="299" t="s">
        <v>7083</v>
      </c>
      <c r="H1384" s="269" t="s">
        <v>57</v>
      </c>
      <c r="I1384" s="242" t="s">
        <v>6468</v>
      </c>
      <c r="J1384" s="268" t="s">
        <v>183</v>
      </c>
      <c r="K1384" s="67" t="s">
        <v>105</v>
      </c>
      <c r="L1384" s="400" t="s">
        <v>7100</v>
      </c>
      <c r="M1384" s="281"/>
      <c r="N1384" s="410" t="s">
        <v>124</v>
      </c>
      <c r="O1384" s="243" t="s">
        <v>97</v>
      </c>
      <c r="P1384" s="77" t="s">
        <v>97</v>
      </c>
      <c r="Q1384" s="77" t="s">
        <v>7119</v>
      </c>
      <c r="R1384" s="301" t="s">
        <v>7118</v>
      </c>
      <c r="S1384" s="274">
        <v>45453</v>
      </c>
      <c r="T1384" s="56">
        <v>45460</v>
      </c>
      <c r="U1384" s="174" t="s">
        <v>66</v>
      </c>
      <c r="V1384" s="197" t="s">
        <v>218</v>
      </c>
      <c r="W1384" s="181"/>
      <c r="X1384" s="147" t="s">
        <v>168</v>
      </c>
      <c r="Y1384" s="258"/>
      <c r="Z1384" s="258"/>
      <c r="AA1384" s="289" t="s">
        <v>7107</v>
      </c>
      <c r="AB1384" s="67">
        <v>45453</v>
      </c>
      <c r="AC1384" s="67">
        <v>45460</v>
      </c>
      <c r="AD1384" s="234" t="s">
        <v>70</v>
      </c>
      <c r="AE1384" s="71"/>
      <c r="AF1384" s="249"/>
      <c r="AG1384" s="249"/>
      <c r="AH1384" s="249"/>
      <c r="AI1384" s="249"/>
      <c r="AJ1384" s="248"/>
      <c r="AK1384" s="257"/>
      <c r="AL1384" s="255"/>
      <c r="AM1384" s="249"/>
      <c r="AN1384" s="249"/>
      <c r="AO1384" s="249"/>
      <c r="AP1384" s="249"/>
      <c r="AQ1384" s="250"/>
      <c r="AR1384" s="247"/>
      <c r="AS1384" s="247"/>
      <c r="AT1384" s="247"/>
      <c r="AU1384" s="247"/>
      <c r="AV1384" s="247"/>
      <c r="AW1384" s="247"/>
      <c r="AX1384" s="247"/>
      <c r="AY1384" s="247"/>
      <c r="AZ1384" s="251"/>
      <c r="BA1384" s="246"/>
      <c r="BB1384" s="247"/>
      <c r="BC1384" s="245"/>
    </row>
    <row r="1385" spans="1:55" ht="72" hidden="1">
      <c r="A1385" s="52" t="str">
        <f t="shared" ca="1" si="169"/>
        <v>Ok</v>
      </c>
      <c r="B1385" s="53" t="str">
        <f t="shared" si="170"/>
        <v>Ok</v>
      </c>
      <c r="C1385" s="53" t="str">
        <f t="shared" ca="1" si="171"/>
        <v>Ok</v>
      </c>
      <c r="D1385" s="54">
        <f t="shared" si="172"/>
        <v>45460</v>
      </c>
      <c r="E1385" s="253"/>
      <c r="F1385" s="258">
        <v>3258</v>
      </c>
      <c r="G1385" s="299" t="s">
        <v>7084</v>
      </c>
      <c r="H1385" s="269" t="s">
        <v>57</v>
      </c>
      <c r="I1385" s="242" t="s">
        <v>7085</v>
      </c>
      <c r="J1385" s="268" t="s">
        <v>84</v>
      </c>
      <c r="K1385" s="67" t="s">
        <v>74</v>
      </c>
      <c r="L1385" s="400" t="s">
        <v>7095</v>
      </c>
      <c r="M1385" s="281"/>
      <c r="N1385" s="410" t="s">
        <v>124</v>
      </c>
      <c r="O1385" s="243" t="s">
        <v>97</v>
      </c>
      <c r="P1385" s="77" t="s">
        <v>97</v>
      </c>
      <c r="Q1385" s="77" t="s">
        <v>7121</v>
      </c>
      <c r="R1385" s="301" t="s">
        <v>7120</v>
      </c>
      <c r="S1385" s="274">
        <v>45454</v>
      </c>
      <c r="T1385" s="56">
        <v>45460</v>
      </c>
      <c r="U1385" s="174" t="s">
        <v>66</v>
      </c>
      <c r="V1385" s="197" t="s">
        <v>218</v>
      </c>
      <c r="W1385" s="181"/>
      <c r="X1385" s="147" t="s">
        <v>143</v>
      </c>
      <c r="Y1385" s="258"/>
      <c r="Z1385" s="258"/>
      <c r="AA1385" s="289" t="s">
        <v>7108</v>
      </c>
      <c r="AB1385" s="67">
        <v>45454</v>
      </c>
      <c r="AC1385" s="67">
        <v>45460</v>
      </c>
      <c r="AD1385" s="234" t="s">
        <v>70</v>
      </c>
      <c r="AE1385" s="71"/>
      <c r="AF1385" s="249"/>
      <c r="AG1385" s="249"/>
      <c r="AH1385" s="249"/>
      <c r="AI1385" s="249"/>
      <c r="AJ1385" s="248"/>
      <c r="AK1385" s="257"/>
      <c r="AL1385" s="255"/>
      <c r="AM1385" s="249"/>
      <c r="AN1385" s="249"/>
      <c r="AO1385" s="249"/>
      <c r="AP1385" s="249"/>
      <c r="AQ1385" s="250"/>
      <c r="AR1385" s="247"/>
      <c r="AS1385" s="247"/>
      <c r="AT1385" s="247"/>
      <c r="AU1385" s="247"/>
      <c r="AV1385" s="247"/>
      <c r="AW1385" s="247"/>
      <c r="AX1385" s="247"/>
      <c r="AY1385" s="247"/>
      <c r="AZ1385" s="251"/>
      <c r="BA1385" s="246"/>
      <c r="BB1385" s="247"/>
      <c r="BC1385" s="245"/>
    </row>
    <row r="1386" spans="1:55" ht="144" hidden="1">
      <c r="A1386" s="52" t="str">
        <f t="shared" ref="A1386:A1395" ca="1" si="173">IF(OR(S1386&lt;$B$1,S1386&gt;=TODAY()),"Fuori Range","Ok")</f>
        <v>Ok</v>
      </c>
      <c r="B1386" s="53" t="str">
        <f t="shared" ref="B1386:B1395" si="174">IF(AND(AB1386&lt;S1386,AB1386&lt;&gt;""),"Fuori Range",IF(AND(AB1386&gt;AC1386,AC1386&lt;&gt;""),"Sup ITM",IF(AND(AC1386&lt;&gt;"",AB1386=""),"Assente","Ok")))</f>
        <v>Ok</v>
      </c>
      <c r="C1386" s="53" t="str">
        <f t="shared" ref="C1386:C1395" ca="1" si="175">IF(AND(AC1386&lt;AB1386,AC1386&lt;&gt;""),"Inf Avvio",IF(AC1386&gt;TODAY(),"Errore","Ok"))</f>
        <v>Ok</v>
      </c>
      <c r="D1386" s="54">
        <f t="shared" ref="D1386:D1395" si="176">MAX(AC1386,AH1386,AL1386)</f>
        <v>45572</v>
      </c>
      <c r="E1386" s="253"/>
      <c r="F1386" s="258">
        <v>3260</v>
      </c>
      <c r="G1386" s="299" t="s">
        <v>7131</v>
      </c>
      <c r="H1386" s="269" t="s">
        <v>57</v>
      </c>
      <c r="I1386" s="242" t="s">
        <v>452</v>
      </c>
      <c r="J1386" s="268" t="s">
        <v>308</v>
      </c>
      <c r="K1386" s="67" t="s">
        <v>74</v>
      </c>
      <c r="L1386" s="400" t="s">
        <v>7167</v>
      </c>
      <c r="M1386" s="281"/>
      <c r="N1386" s="410" t="s">
        <v>124</v>
      </c>
      <c r="O1386" s="243" t="s">
        <v>7141</v>
      </c>
      <c r="P1386" s="77" t="s">
        <v>65</v>
      </c>
      <c r="Q1386" s="77" t="s">
        <v>7152</v>
      </c>
      <c r="R1386" s="301" t="s">
        <v>7153</v>
      </c>
      <c r="S1386" s="274">
        <v>45455</v>
      </c>
      <c r="T1386" s="56">
        <v>45572</v>
      </c>
      <c r="U1386" s="174" t="s">
        <v>66</v>
      </c>
      <c r="V1386" s="197" t="s">
        <v>218</v>
      </c>
      <c r="W1386" s="181"/>
      <c r="X1386" s="147" t="s">
        <v>79</v>
      </c>
      <c r="Y1386" s="258" t="s">
        <v>80</v>
      </c>
      <c r="Z1386" s="258"/>
      <c r="AA1386" s="289" t="s">
        <v>7822</v>
      </c>
      <c r="AB1386" s="67">
        <v>45455</v>
      </c>
      <c r="AC1386" s="67">
        <v>45572</v>
      </c>
      <c r="AD1386" s="234" t="s">
        <v>70</v>
      </c>
      <c r="AE1386" s="71"/>
      <c r="AF1386" s="249"/>
      <c r="AG1386" s="249"/>
      <c r="AH1386" s="249"/>
      <c r="AI1386" s="249"/>
      <c r="AJ1386" s="248"/>
      <c r="AK1386" s="257"/>
      <c r="AL1386" s="255"/>
      <c r="AM1386" s="249"/>
      <c r="AN1386" s="249"/>
      <c r="AO1386" s="249"/>
      <c r="AP1386" s="249"/>
      <c r="AQ1386" s="250"/>
      <c r="AR1386" s="247"/>
      <c r="AS1386" s="247"/>
      <c r="AT1386" s="247"/>
      <c r="AU1386" s="247"/>
      <c r="AV1386" s="247"/>
      <c r="AW1386" s="247"/>
      <c r="AX1386" s="247"/>
      <c r="AY1386" s="247"/>
      <c r="AZ1386" s="251"/>
      <c r="BA1386" s="246"/>
      <c r="BB1386" s="247"/>
      <c r="BC1386" s="245"/>
    </row>
    <row r="1387" spans="1:55" ht="244.8" hidden="1">
      <c r="A1387" s="52" t="str">
        <f t="shared" ca="1" si="173"/>
        <v>Ok</v>
      </c>
      <c r="B1387" s="53" t="str">
        <f t="shared" si="174"/>
        <v>Ok</v>
      </c>
      <c r="C1387" s="53" t="str">
        <f t="shared" ca="1" si="175"/>
        <v>Ok</v>
      </c>
      <c r="D1387" s="54">
        <f t="shared" si="176"/>
        <v>45677</v>
      </c>
      <c r="E1387" s="253"/>
      <c r="F1387" s="258">
        <v>3261</v>
      </c>
      <c r="G1387" s="299" t="s">
        <v>7132</v>
      </c>
      <c r="H1387" s="269" t="s">
        <v>57</v>
      </c>
      <c r="I1387" s="242" t="s">
        <v>83</v>
      </c>
      <c r="J1387" s="268" t="s">
        <v>84</v>
      </c>
      <c r="K1387" s="67" t="s">
        <v>74</v>
      </c>
      <c r="L1387" s="400" t="s">
        <v>7160</v>
      </c>
      <c r="M1387" s="281"/>
      <c r="N1387" s="410" t="s">
        <v>124</v>
      </c>
      <c r="O1387" s="243" t="s">
        <v>7141</v>
      </c>
      <c r="P1387" s="77" t="s">
        <v>65</v>
      </c>
      <c r="Q1387" s="77" t="s">
        <v>7155</v>
      </c>
      <c r="R1387" s="301" t="s">
        <v>7154</v>
      </c>
      <c r="S1387" s="274">
        <v>45460</v>
      </c>
      <c r="T1387" s="56">
        <v>45677</v>
      </c>
      <c r="U1387" s="175" t="s">
        <v>66</v>
      </c>
      <c r="V1387" s="197" t="s">
        <v>218</v>
      </c>
      <c r="W1387" s="181"/>
      <c r="X1387" s="147" t="s">
        <v>143</v>
      </c>
      <c r="Y1387" s="258" t="s">
        <v>80</v>
      </c>
      <c r="Z1387" s="258" t="s">
        <v>80</v>
      </c>
      <c r="AA1387" s="289" t="s">
        <v>8421</v>
      </c>
      <c r="AB1387" s="67">
        <v>45460</v>
      </c>
      <c r="AC1387" s="67">
        <v>45677</v>
      </c>
      <c r="AD1387" s="234" t="s">
        <v>70</v>
      </c>
      <c r="AE1387" s="71"/>
      <c r="AF1387" s="249"/>
      <c r="AG1387" s="249"/>
      <c r="AH1387" s="249"/>
      <c r="AI1387" s="249"/>
      <c r="AJ1387" s="248"/>
      <c r="AK1387" s="257"/>
      <c r="AL1387" s="255"/>
      <c r="AM1387" s="249"/>
      <c r="AN1387" s="249"/>
      <c r="AO1387" s="249"/>
      <c r="AP1387" s="249"/>
      <c r="AQ1387" s="250"/>
      <c r="AR1387" s="247"/>
      <c r="AS1387" s="247"/>
      <c r="AT1387" s="247"/>
      <c r="AU1387" s="247"/>
      <c r="AV1387" s="247"/>
      <c r="AW1387" s="247"/>
      <c r="AX1387" s="247"/>
      <c r="AY1387" s="247"/>
      <c r="AZ1387" s="251"/>
      <c r="BA1387" s="246"/>
      <c r="BB1387" s="247"/>
      <c r="BC1387" s="245"/>
    </row>
    <row r="1388" spans="1:55" ht="57.6" hidden="1">
      <c r="A1388" s="52" t="str">
        <f t="shared" ca="1" si="173"/>
        <v>Ok</v>
      </c>
      <c r="B1388" s="53" t="str">
        <f t="shared" si="174"/>
        <v>Ok</v>
      </c>
      <c r="C1388" s="53" t="str">
        <f t="shared" ca="1" si="175"/>
        <v>Ok</v>
      </c>
      <c r="D1388" s="54">
        <f t="shared" si="176"/>
        <v>45600</v>
      </c>
      <c r="E1388" s="253"/>
      <c r="F1388" s="258">
        <v>3262</v>
      </c>
      <c r="G1388" s="241" t="s">
        <v>7133</v>
      </c>
      <c r="H1388" s="269" t="s">
        <v>57</v>
      </c>
      <c r="I1388" s="242" t="s">
        <v>334</v>
      </c>
      <c r="J1388" s="268" t="s">
        <v>260</v>
      </c>
      <c r="K1388" s="67" t="s">
        <v>105</v>
      </c>
      <c r="L1388" s="400" t="s">
        <v>7168</v>
      </c>
      <c r="M1388" s="281"/>
      <c r="N1388" s="410" t="s">
        <v>124</v>
      </c>
      <c r="O1388" s="243" t="s">
        <v>7142</v>
      </c>
      <c r="P1388" s="77" t="s">
        <v>65</v>
      </c>
      <c r="Q1388" s="77" t="s">
        <v>694</v>
      </c>
      <c r="R1388" s="301" t="s">
        <v>695</v>
      </c>
      <c r="S1388" s="274">
        <v>45455</v>
      </c>
      <c r="T1388" s="56">
        <v>45600</v>
      </c>
      <c r="U1388" s="174" t="s">
        <v>66</v>
      </c>
      <c r="V1388" s="197" t="s">
        <v>218</v>
      </c>
      <c r="W1388" s="181"/>
      <c r="X1388" s="147" t="s">
        <v>365</v>
      </c>
      <c r="Y1388" s="258" t="s">
        <v>80</v>
      </c>
      <c r="Z1388" s="258"/>
      <c r="AA1388" s="289" t="s">
        <v>8059</v>
      </c>
      <c r="AB1388" s="67">
        <v>45455</v>
      </c>
      <c r="AC1388" s="67">
        <v>45600</v>
      </c>
      <c r="AD1388" s="234" t="s">
        <v>70</v>
      </c>
      <c r="AE1388" s="71"/>
      <c r="AF1388" s="249"/>
      <c r="AG1388" s="249"/>
      <c r="AH1388" s="249"/>
      <c r="AI1388" s="249"/>
      <c r="AJ1388" s="248"/>
      <c r="AK1388" s="257"/>
      <c r="AL1388" s="255"/>
      <c r="AM1388" s="249"/>
      <c r="AN1388" s="249"/>
      <c r="AO1388" s="249"/>
      <c r="AP1388" s="249"/>
      <c r="AQ1388" s="250"/>
      <c r="AR1388" s="247"/>
      <c r="AS1388" s="247"/>
      <c r="AT1388" s="247"/>
      <c r="AU1388" s="247"/>
      <c r="AV1388" s="247"/>
      <c r="AW1388" s="247"/>
      <c r="AX1388" s="247"/>
      <c r="AY1388" s="247"/>
      <c r="AZ1388" s="251"/>
      <c r="BA1388" s="246"/>
      <c r="BB1388" s="247"/>
      <c r="BC1388" s="245"/>
    </row>
    <row r="1389" spans="1:55" ht="172.8" hidden="1">
      <c r="A1389" s="52" t="str">
        <f t="shared" ca="1" si="173"/>
        <v>Ok</v>
      </c>
      <c r="B1389" s="53" t="str">
        <f t="shared" si="174"/>
        <v>Ok</v>
      </c>
      <c r="C1389" s="53" t="str">
        <f t="shared" ca="1" si="175"/>
        <v>Ok</v>
      </c>
      <c r="D1389" s="54">
        <f t="shared" si="176"/>
        <v>45495</v>
      </c>
      <c r="E1389" s="253"/>
      <c r="F1389" s="258">
        <v>3263</v>
      </c>
      <c r="G1389" s="299" t="s">
        <v>7134</v>
      </c>
      <c r="H1389" s="269" t="s">
        <v>57</v>
      </c>
      <c r="I1389" s="242" t="s">
        <v>58</v>
      </c>
      <c r="J1389" s="268" t="s">
        <v>59</v>
      </c>
      <c r="K1389" s="67" t="s">
        <v>74</v>
      </c>
      <c r="L1389" s="400" t="s">
        <v>7169</v>
      </c>
      <c r="M1389" s="281"/>
      <c r="N1389" s="410" t="s">
        <v>124</v>
      </c>
      <c r="O1389" s="243" t="s">
        <v>7141</v>
      </c>
      <c r="P1389" s="77" t="s">
        <v>65</v>
      </c>
      <c r="Q1389" s="77" t="s">
        <v>7157</v>
      </c>
      <c r="R1389" s="301" t="s">
        <v>7156</v>
      </c>
      <c r="S1389" s="274">
        <v>45455</v>
      </c>
      <c r="T1389" s="56">
        <v>45495</v>
      </c>
      <c r="U1389" s="58" t="s">
        <v>66</v>
      </c>
      <c r="V1389" s="197" t="s">
        <v>218</v>
      </c>
      <c r="W1389" s="181"/>
      <c r="X1389" s="147" t="s">
        <v>143</v>
      </c>
      <c r="Y1389" s="258"/>
      <c r="Z1389" s="258"/>
      <c r="AA1389" s="289" t="s">
        <v>7433</v>
      </c>
      <c r="AB1389" s="67">
        <v>45455</v>
      </c>
      <c r="AC1389" s="67">
        <v>45495</v>
      </c>
      <c r="AD1389" s="234" t="s">
        <v>70</v>
      </c>
      <c r="AE1389" s="71"/>
      <c r="AF1389" s="249"/>
      <c r="AG1389" s="249"/>
      <c r="AH1389" s="249"/>
      <c r="AI1389" s="249"/>
      <c r="AJ1389" s="248"/>
      <c r="AK1389" s="257"/>
      <c r="AL1389" s="255"/>
      <c r="AM1389" s="249"/>
      <c r="AN1389" s="249"/>
      <c r="AO1389" s="249"/>
      <c r="AP1389" s="249"/>
      <c r="AQ1389" s="250"/>
      <c r="AR1389" s="247"/>
      <c r="AS1389" s="247"/>
      <c r="AT1389" s="247"/>
      <c r="AU1389" s="247"/>
      <c r="AV1389" s="247"/>
      <c r="AW1389" s="247"/>
      <c r="AX1389" s="247"/>
      <c r="AY1389" s="247"/>
      <c r="AZ1389" s="251"/>
      <c r="BA1389" s="246"/>
      <c r="BB1389" s="247"/>
      <c r="BC1389" s="245"/>
    </row>
    <row r="1390" spans="1:55" ht="144" hidden="1">
      <c r="A1390" s="52" t="str">
        <f t="shared" ca="1" si="173"/>
        <v>Ok</v>
      </c>
      <c r="B1390" s="53" t="str">
        <f t="shared" si="174"/>
        <v>Ok</v>
      </c>
      <c r="C1390" s="53" t="str">
        <f t="shared" ca="1" si="175"/>
        <v>Ok</v>
      </c>
      <c r="D1390" s="54">
        <f t="shared" si="176"/>
        <v>45572</v>
      </c>
      <c r="E1390" s="253"/>
      <c r="F1390" s="258">
        <v>3266</v>
      </c>
      <c r="G1390" s="299" t="s">
        <v>7135</v>
      </c>
      <c r="H1390" s="269" t="s">
        <v>57</v>
      </c>
      <c r="I1390" s="242" t="s">
        <v>83</v>
      </c>
      <c r="J1390" s="445" t="s">
        <v>84</v>
      </c>
      <c r="K1390" s="67" t="s">
        <v>74</v>
      </c>
      <c r="L1390" s="400" t="s">
        <v>7389</v>
      </c>
      <c r="M1390" s="281"/>
      <c r="N1390" s="410" t="s">
        <v>124</v>
      </c>
      <c r="O1390" s="243" t="s">
        <v>103</v>
      </c>
      <c r="P1390" s="77" t="s">
        <v>65</v>
      </c>
      <c r="Q1390" s="77" t="s">
        <v>7149</v>
      </c>
      <c r="R1390" s="301" t="s">
        <v>7148</v>
      </c>
      <c r="S1390" s="274">
        <v>45455</v>
      </c>
      <c r="T1390" s="56">
        <v>45572</v>
      </c>
      <c r="U1390" s="78" t="s">
        <v>66</v>
      </c>
      <c r="V1390" s="197" t="s">
        <v>218</v>
      </c>
      <c r="W1390" s="181"/>
      <c r="X1390" s="147" t="s">
        <v>79</v>
      </c>
      <c r="Y1390" s="258"/>
      <c r="Z1390" s="258"/>
      <c r="AA1390" s="289" t="s">
        <v>7814</v>
      </c>
      <c r="AB1390" s="67">
        <v>45455</v>
      </c>
      <c r="AC1390" s="67">
        <v>45572</v>
      </c>
      <c r="AD1390" s="234" t="s">
        <v>70</v>
      </c>
      <c r="AE1390" s="71"/>
      <c r="AF1390" s="249"/>
      <c r="AG1390" s="249"/>
      <c r="AH1390" s="249"/>
      <c r="AI1390" s="249"/>
      <c r="AJ1390" s="248"/>
      <c r="AK1390" s="257"/>
      <c r="AL1390" s="255"/>
      <c r="AM1390" s="249"/>
      <c r="AN1390" s="249"/>
      <c r="AO1390" s="249"/>
      <c r="AP1390" s="249"/>
      <c r="AQ1390" s="250"/>
      <c r="AR1390" s="247"/>
      <c r="AS1390" s="247"/>
      <c r="AT1390" s="247"/>
      <c r="AU1390" s="247"/>
      <c r="AV1390" s="247"/>
      <c r="AW1390" s="247"/>
      <c r="AX1390" s="247"/>
      <c r="AY1390" s="247"/>
      <c r="AZ1390" s="251"/>
      <c r="BA1390" s="246"/>
      <c r="BB1390" s="247"/>
      <c r="BC1390" s="245"/>
    </row>
    <row r="1391" spans="1:55" ht="115.2" hidden="1">
      <c r="A1391" s="52" t="str">
        <f t="shared" ca="1" si="173"/>
        <v>Ok</v>
      </c>
      <c r="B1391" s="53" t="str">
        <f t="shared" si="174"/>
        <v>Ok</v>
      </c>
      <c r="C1391" s="53" t="str">
        <f t="shared" ca="1" si="175"/>
        <v>Ok</v>
      </c>
      <c r="D1391" s="54">
        <f t="shared" si="176"/>
        <v>45572</v>
      </c>
      <c r="E1391" s="253"/>
      <c r="F1391" s="258">
        <v>3274</v>
      </c>
      <c r="G1391" s="299" t="s">
        <v>7136</v>
      </c>
      <c r="H1391" s="269" t="s">
        <v>57</v>
      </c>
      <c r="I1391" s="242" t="s">
        <v>83</v>
      </c>
      <c r="J1391" s="268" t="s">
        <v>84</v>
      </c>
      <c r="K1391" s="67" t="s">
        <v>74</v>
      </c>
      <c r="L1391" s="400" t="s">
        <v>7161</v>
      </c>
      <c r="M1391" s="281"/>
      <c r="N1391" s="410" t="s">
        <v>124</v>
      </c>
      <c r="O1391" s="243" t="s">
        <v>103</v>
      </c>
      <c r="P1391" s="77" t="s">
        <v>65</v>
      </c>
      <c r="Q1391" s="77" t="s">
        <v>7552</v>
      </c>
      <c r="R1391" s="301" t="s">
        <v>7551</v>
      </c>
      <c r="S1391" s="274">
        <v>45455</v>
      </c>
      <c r="T1391" s="56">
        <v>45572</v>
      </c>
      <c r="U1391" s="78" t="s">
        <v>66</v>
      </c>
      <c r="V1391" s="197" t="s">
        <v>218</v>
      </c>
      <c r="W1391" s="181"/>
      <c r="X1391" s="147" t="s">
        <v>143</v>
      </c>
      <c r="Y1391" s="258"/>
      <c r="Z1391" s="258"/>
      <c r="AA1391" s="289" t="s">
        <v>7815</v>
      </c>
      <c r="AB1391" s="67">
        <v>45455</v>
      </c>
      <c r="AC1391" s="67">
        <v>45572</v>
      </c>
      <c r="AD1391" s="234" t="s">
        <v>70</v>
      </c>
      <c r="AE1391" s="71"/>
      <c r="AF1391" s="249"/>
      <c r="AG1391" s="249"/>
      <c r="AH1391" s="249"/>
      <c r="AI1391" s="249"/>
      <c r="AJ1391" s="248"/>
      <c r="AK1391" s="257"/>
      <c r="AL1391" s="255"/>
      <c r="AM1391" s="249"/>
      <c r="AN1391" s="249"/>
      <c r="AO1391" s="249"/>
      <c r="AP1391" s="249"/>
      <c r="AQ1391" s="250"/>
      <c r="AR1391" s="247"/>
      <c r="AS1391" s="247"/>
      <c r="AT1391" s="247"/>
      <c r="AU1391" s="247"/>
      <c r="AV1391" s="247"/>
      <c r="AW1391" s="247"/>
      <c r="AX1391" s="247"/>
      <c r="AY1391" s="247"/>
      <c r="AZ1391" s="251"/>
      <c r="BA1391" s="246"/>
      <c r="BB1391" s="247"/>
      <c r="BC1391" s="245"/>
    </row>
    <row r="1392" spans="1:55" ht="86.4" hidden="1">
      <c r="A1392" s="52" t="str">
        <f t="shared" ca="1" si="173"/>
        <v>Ok</v>
      </c>
      <c r="B1392" s="53" t="str">
        <f t="shared" si="174"/>
        <v>Ok</v>
      </c>
      <c r="C1392" s="53" t="str">
        <f t="shared" ca="1" si="175"/>
        <v>Ok</v>
      </c>
      <c r="D1392" s="54">
        <f t="shared" si="176"/>
        <v>45509</v>
      </c>
      <c r="E1392" s="253"/>
      <c r="F1392" s="258">
        <v>3276</v>
      </c>
      <c r="G1392" s="299" t="s">
        <v>7137</v>
      </c>
      <c r="H1392" s="269" t="s">
        <v>57</v>
      </c>
      <c r="I1392" s="242" t="s">
        <v>2437</v>
      </c>
      <c r="J1392" s="268" t="s">
        <v>308</v>
      </c>
      <c r="K1392" s="67" t="s">
        <v>74</v>
      </c>
      <c r="L1392" s="400" t="s">
        <v>7162</v>
      </c>
      <c r="M1392" s="281"/>
      <c r="N1392" s="410" t="s">
        <v>124</v>
      </c>
      <c r="O1392" s="243" t="s">
        <v>103</v>
      </c>
      <c r="P1392" s="77" t="s">
        <v>65</v>
      </c>
      <c r="Q1392" s="77" t="s">
        <v>7149</v>
      </c>
      <c r="R1392" s="301" t="s">
        <v>7148</v>
      </c>
      <c r="S1392" s="274">
        <v>45455</v>
      </c>
      <c r="T1392" s="56">
        <v>41856</v>
      </c>
      <c r="U1392" s="58" t="s">
        <v>66</v>
      </c>
      <c r="V1392" s="197" t="s">
        <v>218</v>
      </c>
      <c r="W1392" s="181"/>
      <c r="X1392" s="147" t="s">
        <v>156</v>
      </c>
      <c r="Y1392" s="258"/>
      <c r="Z1392" s="258"/>
      <c r="AA1392" s="289" t="s">
        <v>7549</v>
      </c>
      <c r="AB1392" s="67">
        <v>45455</v>
      </c>
      <c r="AC1392" s="67">
        <v>45509</v>
      </c>
      <c r="AD1392" s="234" t="s">
        <v>70</v>
      </c>
      <c r="AE1392" s="71"/>
      <c r="AF1392" s="249"/>
      <c r="AG1392" s="249"/>
      <c r="AH1392" s="249"/>
      <c r="AI1392" s="249"/>
      <c r="AJ1392" s="248"/>
      <c r="AK1392" s="257"/>
      <c r="AL1392" s="255"/>
      <c r="AM1392" s="249"/>
      <c r="AN1392" s="249"/>
      <c r="AO1392" s="249"/>
      <c r="AP1392" s="249"/>
      <c r="AQ1392" s="250"/>
      <c r="AR1392" s="247"/>
      <c r="AS1392" s="247"/>
      <c r="AT1392" s="247"/>
      <c r="AU1392" s="247"/>
      <c r="AV1392" s="247"/>
      <c r="AW1392" s="247"/>
      <c r="AX1392" s="247"/>
      <c r="AY1392" s="247"/>
      <c r="AZ1392" s="251"/>
      <c r="BA1392" s="246"/>
      <c r="BB1392" s="247"/>
      <c r="BC1392" s="245"/>
    </row>
    <row r="1393" spans="1:55" ht="302.39999999999998">
      <c r="A1393" s="52" t="str">
        <f t="shared" ca="1" si="173"/>
        <v>Ok</v>
      </c>
      <c r="B1393" s="53" t="str">
        <f t="shared" si="174"/>
        <v>Ok</v>
      </c>
      <c r="C1393" s="53" t="str">
        <f t="shared" ca="1" si="175"/>
        <v>Ok</v>
      </c>
      <c r="D1393" s="54">
        <f t="shared" si="176"/>
        <v>45726</v>
      </c>
      <c r="E1393" s="253"/>
      <c r="F1393" s="258">
        <v>3277</v>
      </c>
      <c r="G1393" s="299" t="s">
        <v>7138</v>
      </c>
      <c r="H1393" s="269" t="s">
        <v>57</v>
      </c>
      <c r="I1393" s="242" t="s">
        <v>83</v>
      </c>
      <c r="J1393" s="268" t="s">
        <v>84</v>
      </c>
      <c r="K1393" s="67" t="s">
        <v>74</v>
      </c>
      <c r="L1393" s="400" t="s">
        <v>7163</v>
      </c>
      <c r="M1393" s="281"/>
      <c r="N1393" s="410" t="s">
        <v>124</v>
      </c>
      <c r="O1393" s="243" t="s">
        <v>103</v>
      </c>
      <c r="P1393" s="77" t="s">
        <v>65</v>
      </c>
      <c r="Q1393" s="77" t="s">
        <v>7149</v>
      </c>
      <c r="R1393" s="301" t="s">
        <v>7148</v>
      </c>
      <c r="S1393" s="274">
        <v>45455</v>
      </c>
      <c r="T1393" s="56">
        <v>45677</v>
      </c>
      <c r="U1393" s="174" t="s">
        <v>7868</v>
      </c>
      <c r="V1393" s="197" t="s">
        <v>218</v>
      </c>
      <c r="W1393" s="181"/>
      <c r="X1393" s="147"/>
      <c r="Y1393" s="258"/>
      <c r="Z1393" s="146" t="s">
        <v>80</v>
      </c>
      <c r="AA1393" s="289" t="s">
        <v>8433</v>
      </c>
      <c r="AB1393" s="67">
        <v>45455</v>
      </c>
      <c r="AC1393" s="67">
        <v>45726</v>
      </c>
      <c r="AD1393" s="234"/>
      <c r="AE1393" s="71"/>
      <c r="AF1393" s="249"/>
      <c r="AG1393" s="249"/>
      <c r="AH1393" s="249"/>
      <c r="AI1393" s="249"/>
      <c r="AJ1393" s="248"/>
      <c r="AK1393" s="257"/>
      <c r="AL1393" s="255"/>
      <c r="AM1393" s="249"/>
      <c r="AN1393" s="249"/>
      <c r="AO1393" s="249"/>
      <c r="AP1393" s="249"/>
      <c r="AQ1393" s="250"/>
      <c r="AR1393" s="247"/>
      <c r="AS1393" s="247"/>
      <c r="AT1393" s="247"/>
      <c r="AU1393" s="247"/>
      <c r="AV1393" s="247"/>
      <c r="AW1393" s="247"/>
      <c r="AX1393" s="247"/>
      <c r="AY1393" s="247"/>
      <c r="AZ1393" s="251"/>
      <c r="BA1393" s="246"/>
      <c r="BB1393" s="247"/>
      <c r="BC1393" s="245"/>
    </row>
    <row r="1394" spans="1:55" ht="230.4" hidden="1">
      <c r="A1394" s="52" t="str">
        <f t="shared" ca="1" si="173"/>
        <v>Ok</v>
      </c>
      <c r="B1394" s="53" t="str">
        <f t="shared" si="174"/>
        <v>Ok</v>
      </c>
      <c r="C1394" s="53" t="str">
        <f t="shared" ca="1" si="175"/>
        <v>Ok</v>
      </c>
      <c r="D1394" s="54">
        <f t="shared" si="176"/>
        <v>45565</v>
      </c>
      <c r="E1394" s="253"/>
      <c r="F1394" s="258">
        <v>3278</v>
      </c>
      <c r="G1394" s="299" t="s">
        <v>7139</v>
      </c>
      <c r="H1394" s="269" t="s">
        <v>57</v>
      </c>
      <c r="I1394" s="242" t="s">
        <v>324</v>
      </c>
      <c r="J1394" s="268" t="s">
        <v>325</v>
      </c>
      <c r="K1394" s="67" t="s">
        <v>74</v>
      </c>
      <c r="L1394" s="400" t="s">
        <v>7523</v>
      </c>
      <c r="M1394" s="281"/>
      <c r="N1394" s="410" t="s">
        <v>63</v>
      </c>
      <c r="O1394" s="243" t="s">
        <v>97</v>
      </c>
      <c r="P1394" s="77" t="s">
        <v>97</v>
      </c>
      <c r="Q1394" s="77" t="s">
        <v>7151</v>
      </c>
      <c r="R1394" s="301" t="s">
        <v>7150</v>
      </c>
      <c r="S1394" s="274">
        <v>45461</v>
      </c>
      <c r="T1394" s="56">
        <v>45565</v>
      </c>
      <c r="U1394" s="78" t="s">
        <v>66</v>
      </c>
      <c r="V1394" s="197" t="s">
        <v>218</v>
      </c>
      <c r="W1394" s="181"/>
      <c r="X1394" s="147" t="s">
        <v>79</v>
      </c>
      <c r="Y1394" s="258"/>
      <c r="Z1394" s="258"/>
      <c r="AA1394" s="289" t="s">
        <v>7772</v>
      </c>
      <c r="AB1394" s="67">
        <v>45461</v>
      </c>
      <c r="AC1394" s="67">
        <v>45565</v>
      </c>
      <c r="AD1394" s="234" t="s">
        <v>70</v>
      </c>
      <c r="AE1394" s="71"/>
      <c r="AF1394" s="249"/>
      <c r="AG1394" s="249"/>
      <c r="AH1394" s="249"/>
      <c r="AI1394" s="249"/>
      <c r="AJ1394" s="248"/>
      <c r="AK1394" s="257"/>
      <c r="AL1394" s="255"/>
      <c r="AM1394" s="249"/>
      <c r="AN1394" s="249"/>
      <c r="AO1394" s="249"/>
      <c r="AP1394" s="249"/>
      <c r="AQ1394" s="250"/>
      <c r="AR1394" s="247"/>
      <c r="AS1394" s="247"/>
      <c r="AT1394" s="247"/>
      <c r="AU1394" s="247"/>
      <c r="AV1394" s="247"/>
      <c r="AW1394" s="247"/>
      <c r="AX1394" s="247"/>
      <c r="AY1394" s="247"/>
      <c r="AZ1394" s="251"/>
      <c r="BA1394" s="246"/>
      <c r="BB1394" s="247"/>
      <c r="BC1394" s="245"/>
    </row>
    <row r="1395" spans="1:55" ht="172.8" hidden="1">
      <c r="A1395" s="52" t="str">
        <f t="shared" ca="1" si="173"/>
        <v>Ok</v>
      </c>
      <c r="B1395" s="53" t="str">
        <f t="shared" si="174"/>
        <v>Ok</v>
      </c>
      <c r="C1395" s="53" t="str">
        <f t="shared" ca="1" si="175"/>
        <v>Ok</v>
      </c>
      <c r="D1395" s="54">
        <f t="shared" si="176"/>
        <v>45495</v>
      </c>
      <c r="E1395" s="253"/>
      <c r="F1395" s="258">
        <v>3279</v>
      </c>
      <c r="G1395" s="299" t="s">
        <v>7140</v>
      </c>
      <c r="H1395" s="269" t="s">
        <v>57</v>
      </c>
      <c r="I1395" s="242" t="s">
        <v>267</v>
      </c>
      <c r="J1395" s="268" t="s">
        <v>122</v>
      </c>
      <c r="K1395" s="67" t="s">
        <v>74</v>
      </c>
      <c r="L1395" s="400" t="s">
        <v>7164</v>
      </c>
      <c r="M1395" s="281"/>
      <c r="N1395" s="410" t="s">
        <v>124</v>
      </c>
      <c r="O1395" s="243" t="s">
        <v>7143</v>
      </c>
      <c r="P1395" s="77" t="s">
        <v>88</v>
      </c>
      <c r="Q1395" s="77" t="s">
        <v>7339</v>
      </c>
      <c r="R1395" s="301" t="s">
        <v>7338</v>
      </c>
      <c r="S1395" s="274">
        <v>45460</v>
      </c>
      <c r="T1395" s="56">
        <v>45495</v>
      </c>
      <c r="U1395" s="58" t="s">
        <v>66</v>
      </c>
      <c r="V1395" s="197" t="s">
        <v>218</v>
      </c>
      <c r="W1395" s="181"/>
      <c r="X1395" s="147" t="s">
        <v>238</v>
      </c>
      <c r="Y1395" s="258"/>
      <c r="Z1395" s="258"/>
      <c r="AA1395" s="289" t="s">
        <v>7453</v>
      </c>
      <c r="AB1395" s="67">
        <v>45460</v>
      </c>
      <c r="AC1395" s="67">
        <v>45495</v>
      </c>
      <c r="AD1395" s="234" t="s">
        <v>70</v>
      </c>
      <c r="AE1395" s="71"/>
      <c r="AF1395" s="249"/>
      <c r="AG1395" s="249"/>
      <c r="AH1395" s="249"/>
      <c r="AI1395" s="249"/>
      <c r="AJ1395" s="248"/>
      <c r="AK1395" s="257"/>
      <c r="AL1395" s="255"/>
      <c r="AM1395" s="249"/>
      <c r="AN1395" s="249"/>
      <c r="AO1395" s="249"/>
      <c r="AP1395" s="249"/>
      <c r="AQ1395" s="250"/>
      <c r="AR1395" s="247"/>
      <c r="AS1395" s="247"/>
      <c r="AT1395" s="247"/>
      <c r="AU1395" s="247"/>
      <c r="AV1395" s="247"/>
      <c r="AW1395" s="247"/>
      <c r="AX1395" s="247"/>
      <c r="AY1395" s="247"/>
      <c r="AZ1395" s="251"/>
      <c r="BA1395" s="246"/>
      <c r="BB1395" s="247"/>
      <c r="BC1395" s="245"/>
    </row>
    <row r="1396" spans="1:55" ht="115.2">
      <c r="A1396" s="52" t="str">
        <f t="shared" ref="A1396" ca="1" si="177">IF(OR(S1396&lt;$B$1,S1396&gt;=TODAY()),"Fuori Range","Ok")</f>
        <v>Ok</v>
      </c>
      <c r="B1396" s="53" t="str">
        <f t="shared" ref="B1396" si="178">IF(AND(AB1396&lt;S1396,AB1396&lt;&gt;""),"Fuori Range",IF(AND(AB1396&gt;AC1396,AC1396&lt;&gt;""),"Sup ITM",IF(AND(AC1396&lt;&gt;"",AB1396=""),"Assente","Ok")))</f>
        <v>Ok</v>
      </c>
      <c r="C1396" s="53" t="str">
        <f t="shared" ref="C1396" ca="1" si="179">IF(AND(AC1396&lt;AB1396,AC1396&lt;&gt;""),"Inf Avvio",IF(AC1396&gt;TODAY(),"Errore","Ok"))</f>
        <v>Ok</v>
      </c>
      <c r="D1396" s="54">
        <f t="shared" ref="D1396" si="180">MAX(AC1396,AH1396,AL1396)</f>
        <v>45726</v>
      </c>
      <c r="E1396" s="253"/>
      <c r="F1396" s="258">
        <v>185</v>
      </c>
      <c r="G1396" s="299" t="s">
        <v>7144</v>
      </c>
      <c r="H1396" s="269" t="s">
        <v>57</v>
      </c>
      <c r="I1396" s="242" t="s">
        <v>588</v>
      </c>
      <c r="J1396" s="268" t="s">
        <v>506</v>
      </c>
      <c r="K1396" s="67" t="s">
        <v>60</v>
      </c>
      <c r="L1396" s="400" t="s">
        <v>8796</v>
      </c>
      <c r="M1396" s="281"/>
      <c r="N1396" s="410" t="s">
        <v>124</v>
      </c>
      <c r="O1396" s="243" t="s">
        <v>64</v>
      </c>
      <c r="P1396" s="77" t="s">
        <v>65</v>
      </c>
      <c r="Q1396" s="77" t="s">
        <v>7149</v>
      </c>
      <c r="R1396" s="301" t="s">
        <v>7148</v>
      </c>
      <c r="S1396" s="274">
        <v>43117</v>
      </c>
      <c r="T1396" s="56">
        <v>45721</v>
      </c>
      <c r="U1396" s="58" t="s">
        <v>1356</v>
      </c>
      <c r="V1396" s="197" t="s">
        <v>218</v>
      </c>
      <c r="W1396" s="181"/>
      <c r="X1396" s="147"/>
      <c r="Y1396" s="258"/>
      <c r="Z1396" s="258"/>
      <c r="AA1396" s="289" t="s">
        <v>8792</v>
      </c>
      <c r="AB1396" s="67">
        <v>43117</v>
      </c>
      <c r="AC1396" s="67">
        <v>45726</v>
      </c>
      <c r="AD1396" s="234"/>
      <c r="AE1396" s="71"/>
      <c r="AF1396" s="249"/>
      <c r="AG1396" s="249"/>
      <c r="AH1396" s="249"/>
      <c r="AI1396" s="249"/>
      <c r="AJ1396" s="248"/>
      <c r="AK1396" s="257"/>
      <c r="AL1396" s="255"/>
      <c r="AM1396" s="249"/>
      <c r="AN1396" s="249"/>
      <c r="AO1396" s="249"/>
      <c r="AP1396" s="249"/>
      <c r="AQ1396" s="250"/>
      <c r="AR1396" s="247"/>
      <c r="AS1396" s="247"/>
      <c r="AT1396" s="247"/>
      <c r="AU1396" s="247"/>
      <c r="AV1396" s="247"/>
      <c r="AW1396" s="247"/>
      <c r="AX1396" s="247"/>
      <c r="AY1396" s="247"/>
      <c r="AZ1396" s="251"/>
      <c r="BA1396" s="246"/>
      <c r="BB1396" s="247"/>
      <c r="BC1396" s="245"/>
    </row>
    <row r="1397" spans="1:55" ht="273.60000000000002" hidden="1">
      <c r="A1397" s="52" t="str">
        <f t="shared" ref="A1397" ca="1" si="181">IF(OR(S1397&lt;$B$1,S1397&gt;=TODAY()),"Fuori Range","Ok")</f>
        <v>Ok</v>
      </c>
      <c r="B1397" s="53" t="str">
        <f t="shared" ref="B1397" si="182">IF(AND(AB1397&lt;S1397,AB1397&lt;&gt;""),"Fuori Range",IF(AND(AB1397&gt;AC1397,AC1397&lt;&gt;""),"Sup ITM",IF(AND(AC1397&lt;&gt;"",AB1397=""),"Assente","Ok")))</f>
        <v>Ok</v>
      </c>
      <c r="C1397" s="53" t="str">
        <f t="shared" ref="C1397" ca="1" si="183">IF(AND(AC1397&lt;AB1397,AC1397&lt;&gt;""),"Inf Avvio",IF(AC1397&gt;TODAY(),"Errore","Ok"))</f>
        <v>Ok</v>
      </c>
      <c r="D1397" s="54">
        <f t="shared" ref="D1397" si="184">MAX(AC1397,AH1397,AL1397)</f>
        <v>45600</v>
      </c>
      <c r="E1397" s="253"/>
      <c r="F1397" s="258">
        <v>245</v>
      </c>
      <c r="G1397" s="299" t="s">
        <v>7145</v>
      </c>
      <c r="H1397" s="269" t="s">
        <v>57</v>
      </c>
      <c r="I1397" s="242" t="s">
        <v>334</v>
      </c>
      <c r="J1397" s="268" t="s">
        <v>260</v>
      </c>
      <c r="K1397" s="67" t="s">
        <v>1513</v>
      </c>
      <c r="L1397" s="400" t="s">
        <v>7548</v>
      </c>
      <c r="M1397" s="281"/>
      <c r="N1397" s="410" t="s">
        <v>124</v>
      </c>
      <c r="O1397" s="243" t="s">
        <v>7141</v>
      </c>
      <c r="P1397" s="77" t="s">
        <v>65</v>
      </c>
      <c r="Q1397" s="77" t="s">
        <v>7147</v>
      </c>
      <c r="R1397" s="301" t="s">
        <v>7146</v>
      </c>
      <c r="S1397" s="274">
        <v>43159</v>
      </c>
      <c r="T1397" s="56">
        <v>45600</v>
      </c>
      <c r="U1397" s="174" t="s">
        <v>66</v>
      </c>
      <c r="V1397" s="197" t="s">
        <v>218</v>
      </c>
      <c r="W1397" s="181"/>
      <c r="X1397" s="147" t="s">
        <v>143</v>
      </c>
      <c r="Y1397" s="258" t="s">
        <v>80</v>
      </c>
      <c r="Z1397" s="258"/>
      <c r="AA1397" s="289" t="s">
        <v>8056</v>
      </c>
      <c r="AB1397" s="67">
        <v>43159</v>
      </c>
      <c r="AC1397" s="67">
        <v>45600</v>
      </c>
      <c r="AD1397" s="234" t="s">
        <v>70</v>
      </c>
      <c r="AE1397" s="71"/>
      <c r="AF1397" s="249"/>
      <c r="AG1397" s="249"/>
      <c r="AH1397" s="249"/>
      <c r="AI1397" s="249"/>
      <c r="AJ1397" s="248"/>
      <c r="AK1397" s="257"/>
      <c r="AL1397" s="255"/>
      <c r="AM1397" s="249"/>
      <c r="AN1397" s="249"/>
      <c r="AO1397" s="249"/>
      <c r="AP1397" s="249"/>
      <c r="AQ1397" s="250"/>
      <c r="AR1397" s="247"/>
      <c r="AS1397" s="247"/>
      <c r="AT1397" s="247"/>
      <c r="AU1397" s="247"/>
      <c r="AV1397" s="247"/>
      <c r="AW1397" s="247"/>
      <c r="AX1397" s="247"/>
      <c r="AY1397" s="247"/>
      <c r="AZ1397" s="251"/>
      <c r="BA1397" s="246"/>
      <c r="BB1397" s="247"/>
      <c r="BC1397" s="245"/>
    </row>
    <row r="1398" spans="1:55" ht="187.2" hidden="1">
      <c r="A1398" s="52" t="str">
        <f t="shared" ref="A1398" ca="1" si="185">IF(OR(S1398&lt;$B$1,S1398&gt;=TODAY()),"Fuori Range","Ok")</f>
        <v>Ok</v>
      </c>
      <c r="B1398" s="53" t="str">
        <f t="shared" ref="B1398" si="186">IF(AND(AB1398&lt;S1398,AB1398&lt;&gt;""),"Fuori Range",IF(AND(AB1398&gt;AC1398,AC1398&lt;&gt;""),"Sup ITM",IF(AND(AC1398&lt;&gt;"",AB1398=""),"Assente","Ok")))</f>
        <v>Ok</v>
      </c>
      <c r="C1398" s="53" t="str">
        <f t="shared" ref="C1398" ca="1" si="187">IF(AND(AC1398&lt;AB1398,AC1398&lt;&gt;""),"Inf Avvio",IF(AC1398&gt;TODAY(),"Errore","Ok"))</f>
        <v>Ok</v>
      </c>
      <c r="D1398" s="54">
        <f t="shared" ref="D1398" si="188">MAX(AC1398,AH1398,AL1398)</f>
        <v>45572</v>
      </c>
      <c r="E1398" s="253"/>
      <c r="F1398" s="258">
        <v>3271</v>
      </c>
      <c r="G1398" s="299" t="s">
        <v>7172</v>
      </c>
      <c r="H1398" s="269" t="s">
        <v>57</v>
      </c>
      <c r="I1398" s="242" t="s">
        <v>334</v>
      </c>
      <c r="J1398" s="268" t="s">
        <v>260</v>
      </c>
      <c r="K1398" s="67" t="s">
        <v>74</v>
      </c>
      <c r="L1398" s="400" t="s">
        <v>7609</v>
      </c>
      <c r="M1398" s="281"/>
      <c r="N1398" s="410" t="s">
        <v>124</v>
      </c>
      <c r="O1398" s="243" t="s">
        <v>103</v>
      </c>
      <c r="P1398" s="77" t="s">
        <v>65</v>
      </c>
      <c r="Q1398" s="77" t="s">
        <v>7149</v>
      </c>
      <c r="R1398" s="301" t="s">
        <v>7148</v>
      </c>
      <c r="S1398" s="274">
        <v>45455</v>
      </c>
      <c r="T1398" s="56">
        <v>45572</v>
      </c>
      <c r="U1398" s="78" t="s">
        <v>66</v>
      </c>
      <c r="V1398" s="197" t="s">
        <v>218</v>
      </c>
      <c r="W1398" s="181"/>
      <c r="X1398" s="147" t="s">
        <v>143</v>
      </c>
      <c r="Y1398" s="258"/>
      <c r="Z1398" s="258"/>
      <c r="AA1398" s="289" t="s">
        <v>7816</v>
      </c>
      <c r="AB1398" s="67">
        <v>45455</v>
      </c>
      <c r="AC1398" s="67">
        <v>45572</v>
      </c>
      <c r="AD1398" s="234" t="s">
        <v>70</v>
      </c>
      <c r="AE1398" s="71"/>
      <c r="AF1398" s="249"/>
      <c r="AG1398" s="249"/>
      <c r="AH1398" s="249"/>
      <c r="AI1398" s="249"/>
      <c r="AJ1398" s="248"/>
      <c r="AK1398" s="257"/>
      <c r="AL1398" s="255"/>
      <c r="AM1398" s="249"/>
      <c r="AN1398" s="249"/>
      <c r="AO1398" s="249"/>
      <c r="AP1398" s="249"/>
      <c r="AQ1398" s="250"/>
      <c r="AR1398" s="247"/>
      <c r="AS1398" s="247"/>
      <c r="AT1398" s="247"/>
      <c r="AU1398" s="247"/>
      <c r="AV1398" s="247"/>
      <c r="AW1398" s="247"/>
      <c r="AX1398" s="247"/>
      <c r="AY1398" s="247"/>
      <c r="AZ1398" s="251"/>
      <c r="BA1398" s="246"/>
      <c r="BB1398" s="247"/>
      <c r="BC1398" s="245"/>
    </row>
    <row r="1399" spans="1:55" ht="187.2" hidden="1">
      <c r="A1399" s="52" t="str">
        <f t="shared" ref="A1399:A1415" ca="1" si="189">IF(OR(S1399&lt;$B$1,S1399&gt;=TODAY()),"Fuori Range","Ok")</f>
        <v>Ok</v>
      </c>
      <c r="B1399" s="53" t="str">
        <f t="shared" ref="B1399:B1415" si="190">IF(AND(AB1399&lt;S1399,AB1399&lt;&gt;""),"Fuori Range",IF(AND(AB1399&gt;AC1399,AC1399&lt;&gt;""),"Sup ITM",IF(AND(AC1399&lt;&gt;"",AB1399=""),"Assente","Ok")))</f>
        <v>Ok</v>
      </c>
      <c r="C1399" s="53" t="str">
        <f t="shared" ref="C1399:C1415" ca="1" si="191">IF(AND(AC1399&lt;AB1399,AC1399&lt;&gt;""),"Inf Avvio",IF(AC1399&gt;TODAY(),"Errore","Ok"))</f>
        <v>Ok</v>
      </c>
      <c r="D1399" s="54">
        <f t="shared" ref="D1399:D1415" si="192">MAX(AC1399,AH1399,AL1399)</f>
        <v>45495</v>
      </c>
      <c r="E1399" s="253"/>
      <c r="F1399" s="258">
        <v>811</v>
      </c>
      <c r="G1399" s="241" t="s">
        <v>7188</v>
      </c>
      <c r="H1399" s="269" t="s">
        <v>57</v>
      </c>
      <c r="I1399" s="242" t="s">
        <v>58</v>
      </c>
      <c r="J1399" s="268" t="s">
        <v>59</v>
      </c>
      <c r="K1399" s="67" t="s">
        <v>74</v>
      </c>
      <c r="L1399" s="400" t="s">
        <v>7452</v>
      </c>
      <c r="M1399" s="281"/>
      <c r="N1399" s="410" t="s">
        <v>63</v>
      </c>
      <c r="O1399" s="243" t="s">
        <v>675</v>
      </c>
      <c r="P1399" s="77" t="s">
        <v>88</v>
      </c>
      <c r="Q1399" s="77" t="s">
        <v>7221</v>
      </c>
      <c r="R1399" s="301" t="s">
        <v>7220</v>
      </c>
      <c r="S1399" s="274">
        <v>43504</v>
      </c>
      <c r="T1399" s="56">
        <v>45495</v>
      </c>
      <c r="U1399" s="58" t="s">
        <v>66</v>
      </c>
      <c r="V1399" s="197" t="s">
        <v>218</v>
      </c>
      <c r="W1399" s="181"/>
      <c r="X1399" s="147" t="s">
        <v>1056</v>
      </c>
      <c r="Y1399" s="258"/>
      <c r="Z1399" s="258"/>
      <c r="AA1399" s="289" t="s">
        <v>7465</v>
      </c>
      <c r="AB1399" s="67">
        <v>43504</v>
      </c>
      <c r="AC1399" s="67">
        <v>45495</v>
      </c>
      <c r="AD1399" s="234" t="s">
        <v>70</v>
      </c>
      <c r="AE1399" s="71"/>
      <c r="AF1399" s="249"/>
      <c r="AG1399" s="249"/>
      <c r="AH1399" s="249"/>
      <c r="AI1399" s="249"/>
      <c r="AJ1399" s="248"/>
      <c r="AK1399" s="257"/>
      <c r="AL1399" s="255"/>
      <c r="AM1399" s="249"/>
      <c r="AN1399" s="249"/>
      <c r="AO1399" s="249"/>
      <c r="AP1399" s="249"/>
      <c r="AQ1399" s="250"/>
      <c r="AR1399" s="247"/>
      <c r="AS1399" s="247"/>
      <c r="AT1399" s="247"/>
      <c r="AU1399" s="247"/>
      <c r="AV1399" s="247"/>
      <c r="AW1399" s="247"/>
      <c r="AX1399" s="247"/>
      <c r="AY1399" s="247"/>
      <c r="AZ1399" s="251"/>
      <c r="BA1399" s="246"/>
      <c r="BB1399" s="247"/>
      <c r="BC1399" s="245"/>
    </row>
    <row r="1400" spans="1:55" ht="158.4" hidden="1">
      <c r="A1400" s="52" t="str">
        <f t="shared" ca="1" si="189"/>
        <v>Ok</v>
      </c>
      <c r="B1400" s="53" t="str">
        <f t="shared" si="190"/>
        <v>Ok</v>
      </c>
      <c r="C1400" s="53" t="str">
        <f t="shared" ca="1" si="191"/>
        <v>Ok</v>
      </c>
      <c r="D1400" s="54">
        <f t="shared" si="192"/>
        <v>45495</v>
      </c>
      <c r="E1400" s="253"/>
      <c r="F1400" s="258">
        <v>3038</v>
      </c>
      <c r="G1400" s="241" t="s">
        <v>7189</v>
      </c>
      <c r="H1400" s="269" t="s">
        <v>57</v>
      </c>
      <c r="I1400" s="242" t="s">
        <v>58</v>
      </c>
      <c r="J1400" s="268" t="s">
        <v>59</v>
      </c>
      <c r="K1400" s="67" t="s">
        <v>255</v>
      </c>
      <c r="L1400" s="400" t="s">
        <v>7257</v>
      </c>
      <c r="M1400" s="281"/>
      <c r="N1400" s="410" t="s">
        <v>124</v>
      </c>
      <c r="O1400" s="243" t="s">
        <v>6322</v>
      </c>
      <c r="P1400" s="77" t="s">
        <v>245</v>
      </c>
      <c r="Q1400" s="77" t="s">
        <v>7344</v>
      </c>
      <c r="R1400" s="301" t="s">
        <v>7343</v>
      </c>
      <c r="S1400" s="274">
        <v>45278</v>
      </c>
      <c r="T1400" s="56">
        <v>45495</v>
      </c>
      <c r="U1400" s="58" t="s">
        <v>66</v>
      </c>
      <c r="V1400" s="197" t="s">
        <v>218</v>
      </c>
      <c r="W1400" s="181"/>
      <c r="X1400" s="147" t="s">
        <v>143</v>
      </c>
      <c r="Y1400" s="258" t="s">
        <v>80</v>
      </c>
      <c r="Z1400" s="258"/>
      <c r="AA1400" s="289" t="s">
        <v>7454</v>
      </c>
      <c r="AB1400" s="67">
        <v>45278</v>
      </c>
      <c r="AC1400" s="67">
        <v>45495</v>
      </c>
      <c r="AD1400" s="234" t="s">
        <v>70</v>
      </c>
      <c r="AE1400" s="71"/>
      <c r="AF1400" s="249"/>
      <c r="AG1400" s="249"/>
      <c r="AH1400" s="249"/>
      <c r="AI1400" s="249"/>
      <c r="AJ1400" s="248"/>
      <c r="AK1400" s="257"/>
      <c r="AL1400" s="255"/>
      <c r="AM1400" s="249"/>
      <c r="AN1400" s="249"/>
      <c r="AO1400" s="249"/>
      <c r="AP1400" s="249"/>
      <c r="AQ1400" s="250"/>
      <c r="AR1400" s="247"/>
      <c r="AS1400" s="247"/>
      <c r="AT1400" s="247"/>
      <c r="AU1400" s="247"/>
      <c r="AV1400" s="247"/>
      <c r="AW1400" s="247"/>
      <c r="AX1400" s="247"/>
      <c r="AY1400" s="247"/>
      <c r="AZ1400" s="251"/>
      <c r="BA1400" s="246"/>
      <c r="BB1400" s="247"/>
      <c r="BC1400" s="245"/>
    </row>
    <row r="1401" spans="1:55" ht="57.6" hidden="1">
      <c r="A1401" s="52" t="str">
        <f t="shared" ca="1" si="189"/>
        <v>Ok</v>
      </c>
      <c r="B1401" s="53" t="str">
        <f t="shared" si="190"/>
        <v>Ok</v>
      </c>
      <c r="C1401" s="53" t="str">
        <f t="shared" ca="1" si="191"/>
        <v>Ok</v>
      </c>
      <c r="D1401" s="54">
        <f t="shared" si="192"/>
        <v>45488</v>
      </c>
      <c r="E1401" s="253"/>
      <c r="F1401" s="258">
        <v>3280</v>
      </c>
      <c r="G1401" s="299" t="s">
        <v>7190</v>
      </c>
      <c r="H1401" s="269" t="s">
        <v>57</v>
      </c>
      <c r="I1401" s="242" t="s">
        <v>6600</v>
      </c>
      <c r="J1401" s="268" t="s">
        <v>4144</v>
      </c>
      <c r="K1401" s="67" t="s">
        <v>74</v>
      </c>
      <c r="L1401" s="400" t="s">
        <v>7209</v>
      </c>
      <c r="M1401" s="281"/>
      <c r="N1401" s="410" t="s">
        <v>124</v>
      </c>
      <c r="O1401" s="243" t="s">
        <v>7206</v>
      </c>
      <c r="P1401" s="77" t="s">
        <v>245</v>
      </c>
      <c r="Q1401" s="77" t="s">
        <v>7206</v>
      </c>
      <c r="R1401" s="441"/>
      <c r="S1401" s="274">
        <v>45456</v>
      </c>
      <c r="T1401" s="56">
        <v>45488</v>
      </c>
      <c r="U1401" s="175" t="s">
        <v>66</v>
      </c>
      <c r="V1401" s="197" t="s">
        <v>218</v>
      </c>
      <c r="W1401" s="181"/>
      <c r="X1401" s="147" t="s">
        <v>168</v>
      </c>
      <c r="Y1401" s="258"/>
      <c r="Z1401" s="258"/>
      <c r="AA1401" s="289" t="s">
        <v>7373</v>
      </c>
      <c r="AB1401" s="67">
        <v>45456</v>
      </c>
      <c r="AC1401" s="67">
        <v>45488</v>
      </c>
      <c r="AD1401" s="294" t="s">
        <v>70</v>
      </c>
      <c r="AE1401" s="71"/>
      <c r="AF1401" s="249"/>
      <c r="AG1401" s="249"/>
      <c r="AH1401" s="249"/>
      <c r="AI1401" s="249"/>
      <c r="AJ1401" s="248"/>
      <c r="AK1401" s="257"/>
      <c r="AL1401" s="255"/>
      <c r="AM1401" s="249"/>
      <c r="AN1401" s="249"/>
      <c r="AO1401" s="249"/>
      <c r="AP1401" s="249"/>
      <c r="AQ1401" s="250"/>
      <c r="AR1401" s="247"/>
      <c r="AS1401" s="247"/>
      <c r="AT1401" s="247"/>
      <c r="AU1401" s="247"/>
      <c r="AV1401" s="247"/>
      <c r="AW1401" s="247"/>
      <c r="AX1401" s="247"/>
      <c r="AY1401" s="247"/>
      <c r="AZ1401" s="251"/>
      <c r="BA1401" s="246"/>
      <c r="BB1401" s="247"/>
      <c r="BC1401" s="245"/>
    </row>
    <row r="1402" spans="1:55" ht="115.2" hidden="1">
      <c r="A1402" s="52" t="str">
        <f t="shared" ca="1" si="189"/>
        <v>Ok</v>
      </c>
      <c r="B1402" s="53" t="str">
        <f t="shared" si="190"/>
        <v>Ok</v>
      </c>
      <c r="C1402" s="53" t="str">
        <f t="shared" ca="1" si="191"/>
        <v>Ok</v>
      </c>
      <c r="D1402" s="54">
        <f t="shared" si="192"/>
        <v>45482</v>
      </c>
      <c r="E1402" s="253"/>
      <c r="F1402" s="258">
        <v>3281</v>
      </c>
      <c r="G1402" s="299" t="s">
        <v>7191</v>
      </c>
      <c r="H1402" s="269" t="s">
        <v>57</v>
      </c>
      <c r="I1402" s="242" t="s">
        <v>83</v>
      </c>
      <c r="J1402" s="268" t="s">
        <v>84</v>
      </c>
      <c r="K1402" s="67" t="s">
        <v>105</v>
      </c>
      <c r="L1402" s="400" t="s">
        <v>7258</v>
      </c>
      <c r="M1402" s="281"/>
      <c r="N1402" s="410" t="s">
        <v>124</v>
      </c>
      <c r="O1402" s="243" t="s">
        <v>7207</v>
      </c>
      <c r="P1402" s="77" t="s">
        <v>628</v>
      </c>
      <c r="Q1402" s="77" t="s">
        <v>7225</v>
      </c>
      <c r="R1402" s="301" t="s">
        <v>7224</v>
      </c>
      <c r="S1402" s="274">
        <v>45458</v>
      </c>
      <c r="T1402" s="56">
        <v>45482</v>
      </c>
      <c r="U1402" s="174" t="s">
        <v>66</v>
      </c>
      <c r="V1402" s="197" t="s">
        <v>218</v>
      </c>
      <c r="W1402" s="181"/>
      <c r="X1402" s="147" t="s">
        <v>168</v>
      </c>
      <c r="Y1402" s="258"/>
      <c r="Z1402" s="258"/>
      <c r="AA1402" s="289" t="s">
        <v>7348</v>
      </c>
      <c r="AB1402" s="67">
        <v>45461</v>
      </c>
      <c r="AC1402" s="67">
        <v>45482</v>
      </c>
      <c r="AD1402" s="234" t="s">
        <v>70</v>
      </c>
      <c r="AE1402" s="71"/>
      <c r="AF1402" s="249"/>
      <c r="AG1402" s="249"/>
      <c r="AH1402" s="249"/>
      <c r="AI1402" s="249"/>
      <c r="AJ1402" s="248"/>
      <c r="AK1402" s="257"/>
      <c r="AL1402" s="255"/>
      <c r="AM1402" s="249"/>
      <c r="AN1402" s="249"/>
      <c r="AO1402" s="249"/>
      <c r="AP1402" s="249"/>
      <c r="AQ1402" s="250"/>
      <c r="AR1402" s="247"/>
      <c r="AS1402" s="247"/>
      <c r="AT1402" s="247"/>
      <c r="AU1402" s="247"/>
      <c r="AV1402" s="247"/>
      <c r="AW1402" s="247"/>
      <c r="AX1402" s="247"/>
      <c r="AY1402" s="247"/>
      <c r="AZ1402" s="251"/>
      <c r="BA1402" s="246"/>
      <c r="BB1402" s="247"/>
      <c r="BC1402" s="245"/>
    </row>
    <row r="1403" spans="1:55" ht="100.8" hidden="1">
      <c r="A1403" s="52" t="str">
        <f t="shared" ca="1" si="189"/>
        <v>Ok</v>
      </c>
      <c r="B1403" s="53" t="str">
        <f t="shared" si="190"/>
        <v>Ok</v>
      </c>
      <c r="C1403" s="53" t="str">
        <f t="shared" ca="1" si="191"/>
        <v>Ok</v>
      </c>
      <c r="D1403" s="54">
        <f t="shared" si="192"/>
        <v>45607</v>
      </c>
      <c r="E1403" s="253"/>
      <c r="F1403" s="258">
        <v>3282</v>
      </c>
      <c r="G1403" s="299" t="s">
        <v>7192</v>
      </c>
      <c r="H1403" s="269" t="s">
        <v>57</v>
      </c>
      <c r="I1403" s="242" t="s">
        <v>83</v>
      </c>
      <c r="J1403" s="268" t="s">
        <v>84</v>
      </c>
      <c r="K1403" s="67" t="s">
        <v>74</v>
      </c>
      <c r="L1403" s="400" t="s">
        <v>7210</v>
      </c>
      <c r="M1403" s="281"/>
      <c r="N1403" s="410" t="s">
        <v>124</v>
      </c>
      <c r="O1403" s="243" t="s">
        <v>7141</v>
      </c>
      <c r="P1403" s="77" t="s">
        <v>65</v>
      </c>
      <c r="Q1403" s="77" t="s">
        <v>7227</v>
      </c>
      <c r="R1403" s="301" t="s">
        <v>7226</v>
      </c>
      <c r="S1403" s="274">
        <v>45456</v>
      </c>
      <c r="T1403" s="56">
        <v>45607</v>
      </c>
      <c r="U1403" s="174" t="s">
        <v>66</v>
      </c>
      <c r="V1403" s="197" t="s">
        <v>218</v>
      </c>
      <c r="W1403" s="181"/>
      <c r="X1403" s="147" t="s">
        <v>143</v>
      </c>
      <c r="Y1403" s="258"/>
      <c r="Z1403" s="258"/>
      <c r="AA1403" s="289" t="s">
        <v>8089</v>
      </c>
      <c r="AB1403" s="67">
        <v>45456</v>
      </c>
      <c r="AC1403" s="67">
        <v>45607</v>
      </c>
      <c r="AD1403" s="234" t="s">
        <v>70</v>
      </c>
      <c r="AE1403" s="71"/>
      <c r="AF1403" s="249"/>
      <c r="AG1403" s="249"/>
      <c r="AH1403" s="249"/>
      <c r="AI1403" s="249"/>
      <c r="AJ1403" s="248"/>
      <c r="AK1403" s="257"/>
      <c r="AL1403" s="255"/>
      <c r="AM1403" s="249"/>
      <c r="AN1403" s="249"/>
      <c r="AO1403" s="249"/>
      <c r="AP1403" s="249"/>
      <c r="AQ1403" s="250"/>
      <c r="AR1403" s="247"/>
      <c r="AS1403" s="247"/>
      <c r="AT1403" s="247"/>
      <c r="AU1403" s="247"/>
      <c r="AV1403" s="247"/>
      <c r="AW1403" s="247"/>
      <c r="AX1403" s="247"/>
      <c r="AY1403" s="247"/>
      <c r="AZ1403" s="251"/>
      <c r="BA1403" s="246"/>
      <c r="BB1403" s="247"/>
      <c r="BC1403" s="245"/>
    </row>
    <row r="1404" spans="1:55" ht="86.4" hidden="1">
      <c r="A1404" s="52" t="str">
        <f t="shared" ca="1" si="189"/>
        <v>Ok</v>
      </c>
      <c r="B1404" s="53" t="str">
        <f t="shared" si="190"/>
        <v>Ok</v>
      </c>
      <c r="C1404" s="53" t="str">
        <f t="shared" ca="1" si="191"/>
        <v>Ok</v>
      </c>
      <c r="D1404" s="54">
        <f t="shared" si="192"/>
        <v>45482</v>
      </c>
      <c r="E1404" s="253"/>
      <c r="F1404" s="258">
        <v>3283</v>
      </c>
      <c r="G1404" s="299" t="s">
        <v>7193</v>
      </c>
      <c r="H1404" s="269" t="s">
        <v>57</v>
      </c>
      <c r="I1404" s="242" t="s">
        <v>624</v>
      </c>
      <c r="J1404" s="268" t="s">
        <v>625</v>
      </c>
      <c r="K1404" s="67" t="s">
        <v>74</v>
      </c>
      <c r="L1404" s="400" t="s">
        <v>7259</v>
      </c>
      <c r="M1404" s="281"/>
      <c r="N1404" s="410" t="s">
        <v>124</v>
      </c>
      <c r="O1404" s="243" t="s">
        <v>7208</v>
      </c>
      <c r="P1404" s="77" t="s">
        <v>88</v>
      </c>
      <c r="Q1404" s="77" t="s">
        <v>7229</v>
      </c>
      <c r="R1404" s="301" t="s">
        <v>7228</v>
      </c>
      <c r="S1404" s="274">
        <v>45455</v>
      </c>
      <c r="T1404" s="56">
        <v>45482</v>
      </c>
      <c r="U1404" s="174" t="s">
        <v>66</v>
      </c>
      <c r="V1404" s="197" t="s">
        <v>218</v>
      </c>
      <c r="W1404" s="181"/>
      <c r="X1404" s="147" t="s">
        <v>168</v>
      </c>
      <c r="Y1404" s="258"/>
      <c r="Z1404" s="258"/>
      <c r="AA1404" s="289" t="s">
        <v>7349</v>
      </c>
      <c r="AB1404" s="67">
        <v>45455</v>
      </c>
      <c r="AC1404" s="67">
        <v>45482</v>
      </c>
      <c r="AD1404" s="234" t="s">
        <v>70</v>
      </c>
      <c r="AE1404" s="71"/>
      <c r="AF1404" s="249"/>
      <c r="AG1404" s="249"/>
      <c r="AH1404" s="249"/>
      <c r="AI1404" s="249"/>
      <c r="AJ1404" s="248"/>
      <c r="AK1404" s="257"/>
      <c r="AL1404" s="255"/>
      <c r="AM1404" s="249"/>
      <c r="AN1404" s="249"/>
      <c r="AO1404" s="249"/>
      <c r="AP1404" s="249"/>
      <c r="AQ1404" s="250"/>
      <c r="AR1404" s="247"/>
      <c r="AS1404" s="247"/>
      <c r="AT1404" s="247"/>
      <c r="AU1404" s="247"/>
      <c r="AV1404" s="247"/>
      <c r="AW1404" s="247"/>
      <c r="AX1404" s="247"/>
      <c r="AY1404" s="247"/>
      <c r="AZ1404" s="251"/>
      <c r="BA1404" s="246"/>
      <c r="BB1404" s="247"/>
      <c r="BC1404" s="245"/>
    </row>
    <row r="1405" spans="1:55" ht="72" hidden="1">
      <c r="A1405" s="52" t="str">
        <f t="shared" ca="1" si="189"/>
        <v>Ok</v>
      </c>
      <c r="B1405" s="53" t="str">
        <f t="shared" si="190"/>
        <v>Ok</v>
      </c>
      <c r="C1405" s="53" t="str">
        <f t="shared" ca="1" si="191"/>
        <v>Ok</v>
      </c>
      <c r="D1405" s="54">
        <f t="shared" si="192"/>
        <v>45482</v>
      </c>
      <c r="E1405" s="253"/>
      <c r="F1405" s="258">
        <v>3284</v>
      </c>
      <c r="G1405" s="299" t="s">
        <v>7194</v>
      </c>
      <c r="H1405" s="269" t="s">
        <v>57</v>
      </c>
      <c r="I1405" s="242" t="s">
        <v>182</v>
      </c>
      <c r="J1405" s="268" t="s">
        <v>183</v>
      </c>
      <c r="K1405" s="67" t="s">
        <v>162</v>
      </c>
      <c r="L1405" s="400" t="s">
        <v>7211</v>
      </c>
      <c r="M1405" s="281"/>
      <c r="N1405" s="410" t="s">
        <v>124</v>
      </c>
      <c r="O1405" s="243" t="s">
        <v>7208</v>
      </c>
      <c r="P1405" s="77" t="s">
        <v>88</v>
      </c>
      <c r="Q1405" s="77" t="s">
        <v>7229</v>
      </c>
      <c r="R1405" s="301" t="s">
        <v>7228</v>
      </c>
      <c r="S1405" s="274">
        <v>45455</v>
      </c>
      <c r="T1405" s="56">
        <v>45482</v>
      </c>
      <c r="U1405" s="174" t="s">
        <v>66</v>
      </c>
      <c r="V1405" s="197" t="s">
        <v>218</v>
      </c>
      <c r="W1405" s="181"/>
      <c r="X1405" s="147" t="s">
        <v>168</v>
      </c>
      <c r="Y1405" s="258"/>
      <c r="Z1405" s="258"/>
      <c r="AA1405" s="289" t="s">
        <v>7328</v>
      </c>
      <c r="AB1405" s="67">
        <v>45455</v>
      </c>
      <c r="AC1405" s="67">
        <v>45482</v>
      </c>
      <c r="AD1405" s="234" t="s">
        <v>70</v>
      </c>
      <c r="AE1405" s="71"/>
      <c r="AF1405" s="249"/>
      <c r="AG1405" s="249"/>
      <c r="AH1405" s="249"/>
      <c r="AI1405" s="249"/>
      <c r="AJ1405" s="248"/>
      <c r="AK1405" s="257"/>
      <c r="AL1405" s="255"/>
      <c r="AM1405" s="249"/>
      <c r="AN1405" s="249"/>
      <c r="AO1405" s="249"/>
      <c r="AP1405" s="249"/>
      <c r="AQ1405" s="250"/>
      <c r="AR1405" s="247"/>
      <c r="AS1405" s="247"/>
      <c r="AT1405" s="247"/>
      <c r="AU1405" s="247"/>
      <c r="AV1405" s="247"/>
      <c r="AW1405" s="247"/>
      <c r="AX1405" s="247"/>
      <c r="AY1405" s="247"/>
      <c r="AZ1405" s="251"/>
      <c r="BA1405" s="246"/>
      <c r="BB1405" s="247"/>
      <c r="BC1405" s="245"/>
    </row>
    <row r="1406" spans="1:55" ht="144" hidden="1">
      <c r="A1406" s="52" t="str">
        <f t="shared" ca="1" si="189"/>
        <v>Ok</v>
      </c>
      <c r="B1406" s="53" t="str">
        <f t="shared" si="190"/>
        <v>Ok</v>
      </c>
      <c r="C1406" s="53" t="str">
        <f t="shared" ca="1" si="191"/>
        <v>Ok</v>
      </c>
      <c r="D1406" s="54">
        <f t="shared" si="192"/>
        <v>45502</v>
      </c>
      <c r="E1406" s="253"/>
      <c r="F1406" s="258">
        <v>3285</v>
      </c>
      <c r="G1406" s="299" t="s">
        <v>7195</v>
      </c>
      <c r="H1406" s="269" t="s">
        <v>57</v>
      </c>
      <c r="I1406" s="242" t="s">
        <v>58</v>
      </c>
      <c r="J1406" s="268" t="s">
        <v>59</v>
      </c>
      <c r="K1406" s="67" t="s">
        <v>162</v>
      </c>
      <c r="L1406" s="400" t="s">
        <v>7461</v>
      </c>
      <c r="M1406" s="281"/>
      <c r="N1406" s="410" t="s">
        <v>124</v>
      </c>
      <c r="O1406" s="243" t="s">
        <v>7208</v>
      </c>
      <c r="P1406" s="77" t="s">
        <v>88</v>
      </c>
      <c r="Q1406" s="77" t="s">
        <v>7229</v>
      </c>
      <c r="R1406" s="301" t="s">
        <v>7228</v>
      </c>
      <c r="S1406" s="274">
        <v>45455</v>
      </c>
      <c r="T1406" s="56">
        <v>45502</v>
      </c>
      <c r="U1406" s="174" t="s">
        <v>66</v>
      </c>
      <c r="V1406" s="197" t="s">
        <v>218</v>
      </c>
      <c r="W1406" s="181"/>
      <c r="X1406" s="147" t="s">
        <v>143</v>
      </c>
      <c r="Y1406" s="258" t="s">
        <v>80</v>
      </c>
      <c r="Z1406" s="258"/>
      <c r="AA1406" s="289" t="s">
        <v>7460</v>
      </c>
      <c r="AB1406" s="67">
        <v>45455</v>
      </c>
      <c r="AC1406" s="67">
        <v>45502</v>
      </c>
      <c r="AD1406" s="234" t="s">
        <v>70</v>
      </c>
      <c r="AE1406" s="71"/>
      <c r="AF1406" s="249"/>
      <c r="AG1406" s="249"/>
      <c r="AH1406" s="249"/>
      <c r="AI1406" s="249"/>
      <c r="AJ1406" s="248"/>
      <c r="AK1406" s="257"/>
      <c r="AL1406" s="255"/>
      <c r="AM1406" s="249"/>
      <c r="AN1406" s="249"/>
      <c r="AO1406" s="249"/>
      <c r="AP1406" s="249"/>
      <c r="AQ1406" s="250"/>
      <c r="AR1406" s="247"/>
      <c r="AS1406" s="247"/>
      <c r="AT1406" s="247"/>
      <c r="AU1406" s="247"/>
      <c r="AV1406" s="247"/>
      <c r="AW1406" s="247"/>
      <c r="AX1406" s="247"/>
      <c r="AY1406" s="247"/>
      <c r="AZ1406" s="251"/>
      <c r="BA1406" s="246"/>
      <c r="BB1406" s="247"/>
      <c r="BC1406" s="245"/>
    </row>
    <row r="1407" spans="1:55" ht="115.2" hidden="1">
      <c r="A1407" s="52" t="str">
        <f t="shared" ca="1" si="189"/>
        <v>Ok</v>
      </c>
      <c r="B1407" s="53" t="str">
        <f t="shared" si="190"/>
        <v>Ok</v>
      </c>
      <c r="C1407" s="53" t="str">
        <f t="shared" ca="1" si="191"/>
        <v>Ok</v>
      </c>
      <c r="D1407" s="54">
        <f t="shared" si="192"/>
        <v>45607</v>
      </c>
      <c r="E1407" s="253"/>
      <c r="F1407" s="258">
        <v>3286</v>
      </c>
      <c r="G1407" s="299" t="s">
        <v>7196</v>
      </c>
      <c r="H1407" s="269" t="s">
        <v>57</v>
      </c>
      <c r="I1407" s="242" t="s">
        <v>544</v>
      </c>
      <c r="J1407" s="268" t="s">
        <v>73</v>
      </c>
      <c r="K1407" s="67" t="s">
        <v>105</v>
      </c>
      <c r="L1407" s="400" t="s">
        <v>8095</v>
      </c>
      <c r="M1407" s="281"/>
      <c r="N1407" s="410" t="s">
        <v>124</v>
      </c>
      <c r="O1407" s="243" t="s">
        <v>7208</v>
      </c>
      <c r="P1407" s="77" t="s">
        <v>88</v>
      </c>
      <c r="Q1407" s="77" t="s">
        <v>8094</v>
      </c>
      <c r="R1407" s="301" t="s">
        <v>8093</v>
      </c>
      <c r="S1407" s="274">
        <v>45455</v>
      </c>
      <c r="T1407" s="56">
        <v>45607</v>
      </c>
      <c r="U1407" s="174" t="s">
        <v>66</v>
      </c>
      <c r="V1407" s="197" t="s">
        <v>218</v>
      </c>
      <c r="W1407" s="181"/>
      <c r="X1407" s="147" t="s">
        <v>143</v>
      </c>
      <c r="Y1407" s="258" t="s">
        <v>80</v>
      </c>
      <c r="Z1407" s="258" t="s">
        <v>80</v>
      </c>
      <c r="AA1407" s="289" t="s">
        <v>8096</v>
      </c>
      <c r="AB1407" s="67">
        <v>45455</v>
      </c>
      <c r="AC1407" s="67">
        <v>45607</v>
      </c>
      <c r="AD1407" s="234" t="s">
        <v>70</v>
      </c>
      <c r="AE1407" s="71"/>
      <c r="AF1407" s="249"/>
      <c r="AG1407" s="249"/>
      <c r="AH1407" s="249"/>
      <c r="AI1407" s="249"/>
      <c r="AJ1407" s="248"/>
      <c r="AK1407" s="257"/>
      <c r="AL1407" s="255"/>
      <c r="AM1407" s="249"/>
      <c r="AN1407" s="249"/>
      <c r="AO1407" s="249"/>
      <c r="AP1407" s="249"/>
      <c r="AQ1407" s="250"/>
      <c r="AR1407" s="247"/>
      <c r="AS1407" s="247"/>
      <c r="AT1407" s="247"/>
      <c r="AU1407" s="247"/>
      <c r="AV1407" s="247"/>
      <c r="AW1407" s="247"/>
      <c r="AX1407" s="247"/>
      <c r="AY1407" s="247"/>
      <c r="AZ1407" s="251"/>
      <c r="BA1407" s="246"/>
      <c r="BB1407" s="247"/>
      <c r="BC1407" s="245"/>
    </row>
    <row r="1408" spans="1:55" ht="172.8" hidden="1">
      <c r="A1408" s="52" t="str">
        <f t="shared" ca="1" si="189"/>
        <v>Ok</v>
      </c>
      <c r="B1408" s="53" t="str">
        <f t="shared" si="190"/>
        <v>Ok</v>
      </c>
      <c r="C1408" s="53" t="str">
        <f t="shared" ca="1" si="191"/>
        <v>Ok</v>
      </c>
      <c r="D1408" s="54">
        <f t="shared" si="192"/>
        <v>45495</v>
      </c>
      <c r="E1408" s="253"/>
      <c r="F1408" s="258">
        <v>3287</v>
      </c>
      <c r="G1408" s="299" t="s">
        <v>7197</v>
      </c>
      <c r="H1408" s="269" t="s">
        <v>57</v>
      </c>
      <c r="I1408" s="242" t="s">
        <v>58</v>
      </c>
      <c r="J1408" s="268" t="s">
        <v>59</v>
      </c>
      <c r="K1408" s="67" t="s">
        <v>74</v>
      </c>
      <c r="L1408" s="400" t="s">
        <v>7212</v>
      </c>
      <c r="M1408" s="281"/>
      <c r="N1408" s="410" t="s">
        <v>124</v>
      </c>
      <c r="O1408" s="243" t="s">
        <v>7208</v>
      </c>
      <c r="P1408" s="77" t="s">
        <v>88</v>
      </c>
      <c r="Q1408" s="77" t="s">
        <v>7229</v>
      </c>
      <c r="R1408" s="301" t="s">
        <v>7228</v>
      </c>
      <c r="S1408" s="274">
        <v>45455</v>
      </c>
      <c r="T1408" s="56">
        <v>45495</v>
      </c>
      <c r="U1408" s="58" t="s">
        <v>66</v>
      </c>
      <c r="V1408" s="197" t="s">
        <v>218</v>
      </c>
      <c r="W1408" s="181"/>
      <c r="X1408" s="147" t="s">
        <v>143</v>
      </c>
      <c r="Y1408" s="258" t="s">
        <v>80</v>
      </c>
      <c r="Z1408" s="258"/>
      <c r="AA1408" s="289" t="s">
        <v>7390</v>
      </c>
      <c r="AB1408" s="67">
        <v>45455</v>
      </c>
      <c r="AC1408" s="67">
        <v>45495</v>
      </c>
      <c r="AD1408" s="234" t="s">
        <v>70</v>
      </c>
      <c r="AE1408" s="71"/>
      <c r="AF1408" s="249"/>
      <c r="AG1408" s="249"/>
      <c r="AH1408" s="249"/>
      <c r="AI1408" s="249"/>
      <c r="AJ1408" s="248"/>
      <c r="AK1408" s="257"/>
      <c r="AL1408" s="255"/>
      <c r="AM1408" s="249"/>
      <c r="AN1408" s="249"/>
      <c r="AO1408" s="249"/>
      <c r="AP1408" s="249"/>
      <c r="AQ1408" s="250"/>
      <c r="AR1408" s="247"/>
      <c r="AS1408" s="247"/>
      <c r="AT1408" s="247"/>
      <c r="AU1408" s="247"/>
      <c r="AV1408" s="247"/>
      <c r="AW1408" s="247"/>
      <c r="AX1408" s="247"/>
      <c r="AY1408" s="247"/>
      <c r="AZ1408" s="251"/>
      <c r="BA1408" s="246"/>
      <c r="BB1408" s="247"/>
      <c r="BC1408" s="245"/>
    </row>
    <row r="1409" spans="1:55" ht="72" hidden="1">
      <c r="A1409" s="52" t="str">
        <f t="shared" ca="1" si="189"/>
        <v>Ok</v>
      </c>
      <c r="B1409" s="53" t="str">
        <f t="shared" si="190"/>
        <v>Ok</v>
      </c>
      <c r="C1409" s="53" t="str">
        <f t="shared" ca="1" si="191"/>
        <v>Ok</v>
      </c>
      <c r="D1409" s="54">
        <f t="shared" si="192"/>
        <v>45482</v>
      </c>
      <c r="E1409" s="253"/>
      <c r="F1409" s="258">
        <v>3288</v>
      </c>
      <c r="G1409" s="299" t="s">
        <v>7198</v>
      </c>
      <c r="H1409" s="269" t="s">
        <v>57</v>
      </c>
      <c r="I1409" s="242" t="s">
        <v>83</v>
      </c>
      <c r="J1409" s="268" t="s">
        <v>84</v>
      </c>
      <c r="K1409" s="67" t="s">
        <v>105</v>
      </c>
      <c r="L1409" s="400" t="s">
        <v>7213</v>
      </c>
      <c r="M1409" s="281"/>
      <c r="N1409" s="410" t="s">
        <v>124</v>
      </c>
      <c r="O1409" s="243" t="s">
        <v>7208</v>
      </c>
      <c r="P1409" s="77" t="s">
        <v>88</v>
      </c>
      <c r="Q1409" s="77" t="s">
        <v>7229</v>
      </c>
      <c r="R1409" s="301" t="s">
        <v>7228</v>
      </c>
      <c r="S1409" s="274">
        <v>45455</v>
      </c>
      <c r="T1409" s="56">
        <v>45482</v>
      </c>
      <c r="U1409" s="174" t="s">
        <v>66</v>
      </c>
      <c r="V1409" s="197" t="s">
        <v>218</v>
      </c>
      <c r="W1409" s="181"/>
      <c r="X1409" s="147" t="s">
        <v>143</v>
      </c>
      <c r="Y1409" s="258"/>
      <c r="Z1409" s="258"/>
      <c r="AA1409" s="289" t="s">
        <v>7260</v>
      </c>
      <c r="AB1409" s="67">
        <v>45455</v>
      </c>
      <c r="AC1409" s="67">
        <v>45482</v>
      </c>
      <c r="AD1409" s="234" t="s">
        <v>70</v>
      </c>
      <c r="AE1409" s="71"/>
      <c r="AF1409" s="249"/>
      <c r="AG1409" s="249"/>
      <c r="AH1409" s="249"/>
      <c r="AI1409" s="249"/>
      <c r="AJ1409" s="248"/>
      <c r="AK1409" s="257"/>
      <c r="AL1409" s="255"/>
      <c r="AM1409" s="249"/>
      <c r="AN1409" s="249"/>
      <c r="AO1409" s="249"/>
      <c r="AP1409" s="249"/>
      <c r="AQ1409" s="250"/>
      <c r="AR1409" s="247"/>
      <c r="AS1409" s="247"/>
      <c r="AT1409" s="247"/>
      <c r="AU1409" s="247"/>
      <c r="AV1409" s="247"/>
      <c r="AW1409" s="247"/>
      <c r="AX1409" s="247"/>
      <c r="AY1409" s="247"/>
      <c r="AZ1409" s="251"/>
      <c r="BA1409" s="246"/>
      <c r="BB1409" s="247"/>
      <c r="BC1409" s="245"/>
    </row>
    <row r="1410" spans="1:55" ht="115.2" hidden="1">
      <c r="A1410" s="52" t="str">
        <f t="shared" ca="1" si="189"/>
        <v>Ok</v>
      </c>
      <c r="B1410" s="53" t="str">
        <f t="shared" si="190"/>
        <v>Ok</v>
      </c>
      <c r="C1410" s="53" t="str">
        <f t="shared" ca="1" si="191"/>
        <v>Ok</v>
      </c>
      <c r="D1410" s="54">
        <f t="shared" si="192"/>
        <v>45572</v>
      </c>
      <c r="E1410" s="253"/>
      <c r="F1410" s="258">
        <v>3291</v>
      </c>
      <c r="G1410" s="299" t="s">
        <v>7199</v>
      </c>
      <c r="H1410" s="269" t="s">
        <v>57</v>
      </c>
      <c r="I1410" s="242" t="s">
        <v>7205</v>
      </c>
      <c r="J1410" s="268" t="s">
        <v>1859</v>
      </c>
      <c r="K1410" s="67" t="s">
        <v>261</v>
      </c>
      <c r="L1410" s="400" t="s">
        <v>7214</v>
      </c>
      <c r="M1410" s="281"/>
      <c r="N1410" s="410" t="s">
        <v>124</v>
      </c>
      <c r="O1410" s="243" t="s">
        <v>7173</v>
      </c>
      <c r="P1410" s="77" t="s">
        <v>88</v>
      </c>
      <c r="Q1410" s="77" t="s">
        <v>7223</v>
      </c>
      <c r="R1410" s="301" t="s">
        <v>7222</v>
      </c>
      <c r="S1410" s="274">
        <v>45460</v>
      </c>
      <c r="T1410" s="56">
        <v>45572</v>
      </c>
      <c r="U1410" s="78" t="s">
        <v>66</v>
      </c>
      <c r="V1410" s="197" t="s">
        <v>218</v>
      </c>
      <c r="W1410" s="181"/>
      <c r="X1410" s="147" t="s">
        <v>168</v>
      </c>
      <c r="Y1410" s="258"/>
      <c r="Z1410" s="258"/>
      <c r="AA1410" s="289" t="s">
        <v>7810</v>
      </c>
      <c r="AB1410" s="67">
        <v>45460</v>
      </c>
      <c r="AC1410" s="67">
        <v>45572</v>
      </c>
      <c r="AD1410" s="234" t="s">
        <v>70</v>
      </c>
      <c r="AE1410" s="71"/>
      <c r="AF1410" s="249"/>
      <c r="AG1410" s="249"/>
      <c r="AH1410" s="249"/>
      <c r="AI1410" s="249"/>
      <c r="AJ1410" s="248"/>
      <c r="AK1410" s="257"/>
      <c r="AL1410" s="255"/>
      <c r="AM1410" s="249"/>
      <c r="AN1410" s="249"/>
      <c r="AO1410" s="249"/>
      <c r="AP1410" s="249"/>
      <c r="AQ1410" s="250"/>
      <c r="AR1410" s="247"/>
      <c r="AS1410" s="247"/>
      <c r="AT1410" s="247"/>
      <c r="AU1410" s="247"/>
      <c r="AV1410" s="247"/>
      <c r="AW1410" s="247"/>
      <c r="AX1410" s="247"/>
      <c r="AY1410" s="247"/>
      <c r="AZ1410" s="251"/>
      <c r="BA1410" s="246"/>
      <c r="BB1410" s="247"/>
      <c r="BC1410" s="245"/>
    </row>
    <row r="1411" spans="1:55" ht="57.6" hidden="1">
      <c r="A1411" s="52" t="str">
        <f t="shared" ca="1" si="189"/>
        <v>Ok</v>
      </c>
      <c r="B1411" s="53" t="str">
        <f t="shared" si="190"/>
        <v>Ok</v>
      </c>
      <c r="C1411" s="53" t="str">
        <f t="shared" ca="1" si="191"/>
        <v>Ok</v>
      </c>
      <c r="D1411" s="54">
        <f t="shared" si="192"/>
        <v>45482</v>
      </c>
      <c r="E1411" s="253"/>
      <c r="F1411" s="258">
        <v>3292</v>
      </c>
      <c r="G1411" s="299" t="s">
        <v>7200</v>
      </c>
      <c r="H1411" s="269" t="s">
        <v>57</v>
      </c>
      <c r="I1411" s="242" t="s">
        <v>58</v>
      </c>
      <c r="J1411" s="268" t="s">
        <v>59</v>
      </c>
      <c r="K1411" s="67" t="s">
        <v>74</v>
      </c>
      <c r="L1411" s="400" t="s">
        <v>7215</v>
      </c>
      <c r="M1411" s="281"/>
      <c r="N1411" s="410" t="s">
        <v>124</v>
      </c>
      <c r="O1411" s="243" t="s">
        <v>7173</v>
      </c>
      <c r="P1411" s="77" t="s">
        <v>88</v>
      </c>
      <c r="Q1411" s="77" t="s">
        <v>7223</v>
      </c>
      <c r="R1411" s="301" t="s">
        <v>7222</v>
      </c>
      <c r="S1411" s="274">
        <v>45460</v>
      </c>
      <c r="T1411" s="56">
        <v>45482</v>
      </c>
      <c r="U1411" s="174" t="s">
        <v>66</v>
      </c>
      <c r="V1411" s="197" t="s">
        <v>218</v>
      </c>
      <c r="W1411" s="181"/>
      <c r="X1411" s="147" t="s">
        <v>168</v>
      </c>
      <c r="Y1411" s="258"/>
      <c r="Z1411" s="258"/>
      <c r="AA1411" s="289" t="s">
        <v>7350</v>
      </c>
      <c r="AB1411" s="67">
        <v>45460</v>
      </c>
      <c r="AC1411" s="67">
        <v>45482</v>
      </c>
      <c r="AD1411" s="234" t="s">
        <v>70</v>
      </c>
      <c r="AE1411" s="71"/>
      <c r="AF1411" s="249"/>
      <c r="AG1411" s="249"/>
      <c r="AH1411" s="249"/>
      <c r="AI1411" s="249"/>
      <c r="AJ1411" s="248"/>
      <c r="AK1411" s="257"/>
      <c r="AL1411" s="255"/>
      <c r="AM1411" s="249"/>
      <c r="AN1411" s="249"/>
      <c r="AO1411" s="249"/>
      <c r="AP1411" s="249"/>
      <c r="AQ1411" s="250"/>
      <c r="AR1411" s="247"/>
      <c r="AS1411" s="247"/>
      <c r="AT1411" s="247"/>
      <c r="AU1411" s="247"/>
      <c r="AV1411" s="247"/>
      <c r="AW1411" s="247"/>
      <c r="AX1411" s="247"/>
      <c r="AY1411" s="247"/>
      <c r="AZ1411" s="251"/>
      <c r="BA1411" s="246"/>
      <c r="BB1411" s="247"/>
      <c r="BC1411" s="245"/>
    </row>
    <row r="1412" spans="1:55" ht="86.4" hidden="1">
      <c r="A1412" s="52" t="str">
        <f t="shared" ca="1" si="189"/>
        <v>Ok</v>
      </c>
      <c r="B1412" s="53" t="str">
        <f t="shared" si="190"/>
        <v>Ok</v>
      </c>
      <c r="C1412" s="53" t="str">
        <f t="shared" ca="1" si="191"/>
        <v>Ok</v>
      </c>
      <c r="D1412" s="54">
        <f t="shared" si="192"/>
        <v>45572</v>
      </c>
      <c r="E1412" s="253"/>
      <c r="F1412" s="258">
        <v>3294</v>
      </c>
      <c r="G1412" s="299" t="s">
        <v>7201</v>
      </c>
      <c r="H1412" s="269" t="s">
        <v>57</v>
      </c>
      <c r="I1412" s="242" t="s">
        <v>129</v>
      </c>
      <c r="J1412" s="268" t="s">
        <v>130</v>
      </c>
      <c r="K1412" s="67" t="s">
        <v>74</v>
      </c>
      <c r="L1412" s="400" t="s">
        <v>7216</v>
      </c>
      <c r="M1412" s="281"/>
      <c r="N1412" s="410" t="s">
        <v>124</v>
      </c>
      <c r="O1412" s="243" t="s">
        <v>7173</v>
      </c>
      <c r="P1412" s="77" t="s">
        <v>88</v>
      </c>
      <c r="Q1412" s="77" t="s">
        <v>7223</v>
      </c>
      <c r="R1412" s="301" t="s">
        <v>7222</v>
      </c>
      <c r="S1412" s="274">
        <v>45460</v>
      </c>
      <c r="T1412" s="56">
        <v>45572</v>
      </c>
      <c r="U1412" s="78" t="s">
        <v>66</v>
      </c>
      <c r="V1412" s="197" t="s">
        <v>218</v>
      </c>
      <c r="W1412" s="181"/>
      <c r="X1412" s="147" t="s">
        <v>143</v>
      </c>
      <c r="Y1412" s="258"/>
      <c r="Z1412" s="258"/>
      <c r="AA1412" s="289" t="s">
        <v>7813</v>
      </c>
      <c r="AB1412" s="67">
        <v>45460</v>
      </c>
      <c r="AC1412" s="67">
        <v>45572</v>
      </c>
      <c r="AD1412" s="234" t="s">
        <v>70</v>
      </c>
      <c r="AE1412" s="71"/>
      <c r="AF1412" s="249"/>
      <c r="AG1412" s="249"/>
      <c r="AH1412" s="249"/>
      <c r="AI1412" s="249"/>
      <c r="AJ1412" s="248"/>
      <c r="AK1412" s="257"/>
      <c r="AL1412" s="255"/>
      <c r="AM1412" s="249"/>
      <c r="AN1412" s="249"/>
      <c r="AO1412" s="249"/>
      <c r="AP1412" s="249"/>
      <c r="AQ1412" s="250"/>
      <c r="AR1412" s="247"/>
      <c r="AS1412" s="247"/>
      <c r="AT1412" s="247"/>
      <c r="AU1412" s="247"/>
      <c r="AV1412" s="247"/>
      <c r="AW1412" s="247"/>
      <c r="AX1412" s="247"/>
      <c r="AY1412" s="247"/>
      <c r="AZ1412" s="251"/>
      <c r="BA1412" s="246"/>
      <c r="BB1412" s="247"/>
      <c r="BC1412" s="245"/>
    </row>
    <row r="1413" spans="1:55" ht="72" hidden="1">
      <c r="A1413" s="52" t="str">
        <f t="shared" ca="1" si="189"/>
        <v>Ok</v>
      </c>
      <c r="B1413" s="53" t="str">
        <f t="shared" si="190"/>
        <v>Ok</v>
      </c>
      <c r="C1413" s="53" t="str">
        <f t="shared" ca="1" si="191"/>
        <v>Ok</v>
      </c>
      <c r="D1413" s="54">
        <f t="shared" si="192"/>
        <v>45482</v>
      </c>
      <c r="E1413" s="253"/>
      <c r="F1413" s="258">
        <v>3295</v>
      </c>
      <c r="G1413" s="299" t="s">
        <v>7202</v>
      </c>
      <c r="H1413" s="269" t="s">
        <v>57</v>
      </c>
      <c r="I1413" s="242" t="s">
        <v>909</v>
      </c>
      <c r="J1413" s="268" t="s">
        <v>183</v>
      </c>
      <c r="K1413" s="67" t="s">
        <v>74</v>
      </c>
      <c r="L1413" s="400" t="s">
        <v>7217</v>
      </c>
      <c r="M1413" s="281"/>
      <c r="N1413" s="410" t="s">
        <v>124</v>
      </c>
      <c r="O1413" s="243" t="s">
        <v>7173</v>
      </c>
      <c r="P1413" s="77" t="s">
        <v>88</v>
      </c>
      <c r="Q1413" s="77" t="s">
        <v>7223</v>
      </c>
      <c r="R1413" s="301" t="s">
        <v>7222</v>
      </c>
      <c r="S1413" s="274">
        <v>45460</v>
      </c>
      <c r="T1413" s="56">
        <v>45482</v>
      </c>
      <c r="U1413" s="174" t="s">
        <v>66</v>
      </c>
      <c r="V1413" s="197" t="s">
        <v>218</v>
      </c>
      <c r="W1413" s="181"/>
      <c r="X1413" s="147" t="s">
        <v>168</v>
      </c>
      <c r="Y1413" s="258"/>
      <c r="Z1413" s="258"/>
      <c r="AA1413" s="289" t="s">
        <v>7261</v>
      </c>
      <c r="AB1413" s="67">
        <v>45460</v>
      </c>
      <c r="AC1413" s="67">
        <v>45482</v>
      </c>
      <c r="AD1413" s="234" t="s">
        <v>70</v>
      </c>
      <c r="AE1413" s="71"/>
      <c r="AF1413" s="249"/>
      <c r="AG1413" s="249"/>
      <c r="AH1413" s="249"/>
      <c r="AI1413" s="249"/>
      <c r="AJ1413" s="248"/>
      <c r="AK1413" s="257"/>
      <c r="AL1413" s="255"/>
      <c r="AM1413" s="249"/>
      <c r="AN1413" s="249"/>
      <c r="AO1413" s="249"/>
      <c r="AP1413" s="249"/>
      <c r="AQ1413" s="250"/>
      <c r="AR1413" s="247"/>
      <c r="AS1413" s="247"/>
      <c r="AT1413" s="247"/>
      <c r="AU1413" s="247"/>
      <c r="AV1413" s="247"/>
      <c r="AW1413" s="247"/>
      <c r="AX1413" s="247"/>
      <c r="AY1413" s="247"/>
      <c r="AZ1413" s="251"/>
      <c r="BA1413" s="246"/>
      <c r="BB1413" s="247"/>
      <c r="BC1413" s="245"/>
    </row>
    <row r="1414" spans="1:55" ht="57.6" hidden="1">
      <c r="A1414" s="52" t="str">
        <f t="shared" ca="1" si="189"/>
        <v>Ok</v>
      </c>
      <c r="B1414" s="53" t="str">
        <f t="shared" si="190"/>
        <v>Ok</v>
      </c>
      <c r="C1414" s="53" t="str">
        <f t="shared" ca="1" si="191"/>
        <v>Ok</v>
      </c>
      <c r="D1414" s="54">
        <f t="shared" si="192"/>
        <v>45482</v>
      </c>
      <c r="E1414" s="253"/>
      <c r="F1414" s="258">
        <v>3296</v>
      </c>
      <c r="G1414" s="299" t="s">
        <v>7203</v>
      </c>
      <c r="H1414" s="269" t="s">
        <v>57</v>
      </c>
      <c r="I1414" s="242" t="s">
        <v>1734</v>
      </c>
      <c r="J1414" s="268" t="s">
        <v>260</v>
      </c>
      <c r="K1414" s="67" t="s">
        <v>74</v>
      </c>
      <c r="L1414" s="400" t="s">
        <v>7218</v>
      </c>
      <c r="M1414" s="281"/>
      <c r="N1414" s="410" t="s">
        <v>124</v>
      </c>
      <c r="O1414" s="243" t="s">
        <v>7141</v>
      </c>
      <c r="P1414" s="77" t="s">
        <v>65</v>
      </c>
      <c r="Q1414" s="77" t="s">
        <v>7231</v>
      </c>
      <c r="R1414" s="301" t="s">
        <v>7230</v>
      </c>
      <c r="S1414" s="274">
        <v>45456</v>
      </c>
      <c r="T1414" s="56">
        <v>45482</v>
      </c>
      <c r="U1414" s="174" t="s">
        <v>66</v>
      </c>
      <c r="V1414" s="197" t="s">
        <v>218</v>
      </c>
      <c r="W1414" s="181"/>
      <c r="X1414" s="147" t="s">
        <v>168</v>
      </c>
      <c r="Y1414" s="258"/>
      <c r="Z1414" s="258"/>
      <c r="AA1414" s="289" t="s">
        <v>7262</v>
      </c>
      <c r="AB1414" s="67">
        <v>45456</v>
      </c>
      <c r="AC1414" s="67">
        <v>45482</v>
      </c>
      <c r="AD1414" s="234" t="s">
        <v>70</v>
      </c>
      <c r="AE1414" s="71"/>
      <c r="AF1414" s="249"/>
      <c r="AG1414" s="249"/>
      <c r="AH1414" s="249"/>
      <c r="AI1414" s="249"/>
      <c r="AJ1414" s="248"/>
      <c r="AK1414" s="257"/>
      <c r="AL1414" s="255"/>
      <c r="AM1414" s="249"/>
      <c r="AN1414" s="249"/>
      <c r="AO1414" s="249"/>
      <c r="AP1414" s="249"/>
      <c r="AQ1414" s="250"/>
      <c r="AR1414" s="247"/>
      <c r="AS1414" s="247"/>
      <c r="AT1414" s="247"/>
      <c r="AU1414" s="247"/>
      <c r="AV1414" s="247"/>
      <c r="AW1414" s="247"/>
      <c r="AX1414" s="247"/>
      <c r="AY1414" s="247"/>
      <c r="AZ1414" s="251"/>
      <c r="BA1414" s="246"/>
      <c r="BB1414" s="247"/>
      <c r="BC1414" s="245"/>
    </row>
    <row r="1415" spans="1:55" ht="115.2" hidden="1">
      <c r="A1415" s="52" t="str">
        <f t="shared" ca="1" si="189"/>
        <v>Ok</v>
      </c>
      <c r="B1415" s="53" t="str">
        <f t="shared" si="190"/>
        <v>Ok</v>
      </c>
      <c r="C1415" s="53" t="str">
        <f t="shared" ca="1" si="191"/>
        <v>Ok</v>
      </c>
      <c r="D1415" s="54">
        <f t="shared" si="192"/>
        <v>45488</v>
      </c>
      <c r="E1415" s="253"/>
      <c r="F1415" s="258">
        <v>3297</v>
      </c>
      <c r="G1415" s="299" t="s">
        <v>7204</v>
      </c>
      <c r="H1415" s="269" t="s">
        <v>57</v>
      </c>
      <c r="I1415" s="242" t="s">
        <v>1366</v>
      </c>
      <c r="J1415" s="268" t="s">
        <v>1367</v>
      </c>
      <c r="K1415" s="67" t="s">
        <v>74</v>
      </c>
      <c r="L1415" s="400" t="s">
        <v>7219</v>
      </c>
      <c r="M1415" s="281"/>
      <c r="N1415" s="410" t="s">
        <v>124</v>
      </c>
      <c r="O1415" s="243" t="s">
        <v>103</v>
      </c>
      <c r="P1415" s="77" t="s">
        <v>65</v>
      </c>
      <c r="Q1415" s="77" t="s">
        <v>7149</v>
      </c>
      <c r="R1415" s="301" t="s">
        <v>7148</v>
      </c>
      <c r="S1415" s="274">
        <v>45455</v>
      </c>
      <c r="T1415" s="56">
        <v>45488</v>
      </c>
      <c r="U1415" s="175" t="s">
        <v>66</v>
      </c>
      <c r="V1415" s="197" t="s">
        <v>218</v>
      </c>
      <c r="W1415" s="181"/>
      <c r="X1415" s="147" t="s">
        <v>93</v>
      </c>
      <c r="Y1415" s="258"/>
      <c r="Z1415" s="258"/>
      <c r="AA1415" s="289" t="s">
        <v>7384</v>
      </c>
      <c r="AB1415" s="67">
        <v>45455</v>
      </c>
      <c r="AC1415" s="67">
        <v>45488</v>
      </c>
      <c r="AD1415" s="283" t="s">
        <v>70</v>
      </c>
      <c r="AE1415" s="71"/>
      <c r="AF1415" s="249"/>
      <c r="AG1415" s="249"/>
      <c r="AH1415" s="249"/>
      <c r="AI1415" s="249"/>
      <c r="AJ1415" s="248"/>
      <c r="AK1415" s="257"/>
      <c r="AL1415" s="255"/>
      <c r="AM1415" s="249"/>
      <c r="AN1415" s="249"/>
      <c r="AO1415" s="249"/>
      <c r="AP1415" s="249"/>
      <c r="AQ1415" s="250"/>
      <c r="AR1415" s="247"/>
      <c r="AS1415" s="247"/>
      <c r="AT1415" s="247"/>
      <c r="AU1415" s="247"/>
      <c r="AV1415" s="247"/>
      <c r="AW1415" s="247"/>
      <c r="AX1415" s="247"/>
      <c r="AY1415" s="247"/>
      <c r="AZ1415" s="251"/>
      <c r="BA1415" s="246"/>
      <c r="BB1415" s="247"/>
      <c r="BC1415" s="245"/>
    </row>
    <row r="1416" spans="1:55" ht="86.4" hidden="1">
      <c r="A1416" s="52" t="str">
        <f t="shared" ref="A1416:A1421" ca="1" si="193">IF(OR(S1416&lt;$B$1,S1416&gt;=TODAY()),"Fuori Range","Ok")</f>
        <v>Ok</v>
      </c>
      <c r="B1416" s="53" t="str">
        <f t="shared" ref="B1416:B1421" si="194">IF(AND(AB1416&lt;S1416,AB1416&lt;&gt;""),"Fuori Range",IF(AND(AB1416&gt;AC1416,AC1416&lt;&gt;""),"Sup ITM",IF(AND(AC1416&lt;&gt;"",AB1416=""),"Assente","Ok")))</f>
        <v>Ok</v>
      </c>
      <c r="C1416" s="53" t="str">
        <f t="shared" ref="C1416:C1421" ca="1" si="195">IF(AND(AC1416&lt;AB1416,AC1416&lt;&gt;""),"Inf Avvio",IF(AC1416&gt;TODAY(),"Errore","Ok"))</f>
        <v>Ok</v>
      </c>
      <c r="D1416" s="54">
        <f t="shared" ref="D1416:D1421" si="196">MAX(AC1416,AH1416,AL1416)</f>
        <v>45495</v>
      </c>
      <c r="E1416" s="253"/>
      <c r="F1416" s="258">
        <v>356</v>
      </c>
      <c r="G1416" s="299" t="s">
        <v>7234</v>
      </c>
      <c r="H1416" s="269" t="s">
        <v>57</v>
      </c>
      <c r="I1416" s="242" t="s">
        <v>289</v>
      </c>
      <c r="J1416" s="268" t="s">
        <v>290</v>
      </c>
      <c r="K1416" s="67" t="s">
        <v>74</v>
      </c>
      <c r="L1416" s="400" t="s">
        <v>7243</v>
      </c>
      <c r="M1416" s="281"/>
      <c r="N1416" s="410" t="s">
        <v>63</v>
      </c>
      <c r="O1416" s="243" t="s">
        <v>1497</v>
      </c>
      <c r="P1416" s="77" t="s">
        <v>65</v>
      </c>
      <c r="Q1416" s="77" t="s">
        <v>7030</v>
      </c>
      <c r="R1416" s="301" t="s">
        <v>7029</v>
      </c>
      <c r="S1416" s="274">
        <v>43229</v>
      </c>
      <c r="T1416" s="56">
        <v>45495</v>
      </c>
      <c r="U1416" s="58" t="s">
        <v>66</v>
      </c>
      <c r="V1416" s="197" t="s">
        <v>218</v>
      </c>
      <c r="W1416" s="181"/>
      <c r="X1416" s="147" t="s">
        <v>156</v>
      </c>
      <c r="Y1416" s="258" t="s">
        <v>80</v>
      </c>
      <c r="Z1416" s="258"/>
      <c r="AA1416" s="289" t="s">
        <v>7445</v>
      </c>
      <c r="AB1416" s="67">
        <v>43229</v>
      </c>
      <c r="AC1416" s="67">
        <v>45495</v>
      </c>
      <c r="AD1416" s="234" t="s">
        <v>70</v>
      </c>
      <c r="AE1416" s="71"/>
      <c r="AF1416" s="249"/>
      <c r="AG1416" s="249"/>
      <c r="AH1416" s="249"/>
      <c r="AI1416" s="249"/>
      <c r="AJ1416" s="248"/>
      <c r="AK1416" s="257"/>
      <c r="AL1416" s="255"/>
      <c r="AM1416" s="249"/>
      <c r="AN1416" s="249"/>
      <c r="AO1416" s="249"/>
      <c r="AP1416" s="249"/>
      <c r="AQ1416" s="250"/>
      <c r="AR1416" s="247"/>
      <c r="AS1416" s="247"/>
      <c r="AT1416" s="247"/>
      <c r="AU1416" s="247"/>
      <c r="AV1416" s="247"/>
      <c r="AW1416" s="247"/>
      <c r="AX1416" s="247"/>
      <c r="AY1416" s="247"/>
      <c r="AZ1416" s="251"/>
      <c r="BA1416" s="246"/>
      <c r="BB1416" s="247"/>
      <c r="BC1416" s="245"/>
    </row>
    <row r="1417" spans="1:55" ht="144" hidden="1">
      <c r="A1417" s="52" t="str">
        <f t="shared" ca="1" si="193"/>
        <v>Ok</v>
      </c>
      <c r="B1417" s="53" t="str">
        <f t="shared" si="194"/>
        <v>Ok</v>
      </c>
      <c r="C1417" s="53" t="str">
        <f t="shared" ca="1" si="195"/>
        <v>Ok</v>
      </c>
      <c r="D1417" s="54">
        <f t="shared" si="196"/>
        <v>45482</v>
      </c>
      <c r="E1417" s="253"/>
      <c r="F1417" s="258">
        <v>384</v>
      </c>
      <c r="G1417" s="299" t="s">
        <v>7235</v>
      </c>
      <c r="H1417" s="269" t="s">
        <v>57</v>
      </c>
      <c r="I1417" s="242" t="s">
        <v>909</v>
      </c>
      <c r="J1417" s="268" t="s">
        <v>183</v>
      </c>
      <c r="K1417" s="67" t="s">
        <v>74</v>
      </c>
      <c r="L1417" s="400" t="s">
        <v>7246</v>
      </c>
      <c r="M1417" s="281"/>
      <c r="N1417" s="410" t="s">
        <v>124</v>
      </c>
      <c r="O1417" s="243" t="s">
        <v>7240</v>
      </c>
      <c r="P1417" s="77" t="s">
        <v>177</v>
      </c>
      <c r="Q1417" s="77" t="s">
        <v>7245</v>
      </c>
      <c r="R1417" s="301" t="s">
        <v>7244</v>
      </c>
      <c r="S1417" s="274">
        <v>43242</v>
      </c>
      <c r="T1417" s="56">
        <v>45482</v>
      </c>
      <c r="U1417" s="174" t="s">
        <v>66</v>
      </c>
      <c r="V1417" s="197" t="s">
        <v>218</v>
      </c>
      <c r="W1417" s="181"/>
      <c r="X1417" s="147" t="s">
        <v>238</v>
      </c>
      <c r="Y1417" s="258"/>
      <c r="Z1417" s="258"/>
      <c r="AA1417" s="289" t="s">
        <v>7329</v>
      </c>
      <c r="AB1417" s="67">
        <v>43242</v>
      </c>
      <c r="AC1417" s="67">
        <v>45482</v>
      </c>
      <c r="AD1417" s="234" t="s">
        <v>70</v>
      </c>
      <c r="AE1417" s="71"/>
      <c r="AF1417" s="249"/>
      <c r="AG1417" s="249"/>
      <c r="AH1417" s="249"/>
      <c r="AI1417" s="249"/>
      <c r="AJ1417" s="248"/>
      <c r="AK1417" s="257"/>
      <c r="AL1417" s="255"/>
      <c r="AM1417" s="249"/>
      <c r="AN1417" s="249"/>
      <c r="AO1417" s="249"/>
      <c r="AP1417" s="249"/>
      <c r="AQ1417" s="250"/>
      <c r="AR1417" s="247"/>
      <c r="AS1417" s="247"/>
      <c r="AT1417" s="247"/>
      <c r="AU1417" s="247"/>
      <c r="AV1417" s="247"/>
      <c r="AW1417" s="247"/>
      <c r="AX1417" s="247"/>
      <c r="AY1417" s="247"/>
      <c r="AZ1417" s="251"/>
      <c r="BA1417" s="246"/>
      <c r="BB1417" s="247"/>
      <c r="BC1417" s="245"/>
    </row>
    <row r="1418" spans="1:55" ht="201.6" hidden="1">
      <c r="A1418" s="52" t="str">
        <f t="shared" ca="1" si="193"/>
        <v>Ok</v>
      </c>
      <c r="B1418" s="53" t="str">
        <f t="shared" si="194"/>
        <v>Ok</v>
      </c>
      <c r="C1418" s="53" t="str">
        <f t="shared" ca="1" si="195"/>
        <v>Ok</v>
      </c>
      <c r="D1418" s="54">
        <f t="shared" si="196"/>
        <v>45509</v>
      </c>
      <c r="E1418" s="253"/>
      <c r="F1418" s="258">
        <v>3298</v>
      </c>
      <c r="G1418" s="299" t="s">
        <v>7236</v>
      </c>
      <c r="H1418" s="269" t="s">
        <v>57</v>
      </c>
      <c r="I1418" s="242" t="s">
        <v>58</v>
      </c>
      <c r="J1418" s="268" t="s">
        <v>59</v>
      </c>
      <c r="K1418" s="67" t="s">
        <v>74</v>
      </c>
      <c r="L1418" s="400" t="s">
        <v>7248</v>
      </c>
      <c r="M1418" s="281"/>
      <c r="N1418" s="410" t="s">
        <v>124</v>
      </c>
      <c r="O1418" s="243" t="s">
        <v>97</v>
      </c>
      <c r="P1418" s="77" t="s">
        <v>97</v>
      </c>
      <c r="Q1418" s="77" t="s">
        <v>7241</v>
      </c>
      <c r="R1418" s="301" t="s">
        <v>7247</v>
      </c>
      <c r="S1418" s="274">
        <v>45467</v>
      </c>
      <c r="T1418" s="56">
        <v>41856</v>
      </c>
      <c r="U1418" s="58" t="s">
        <v>66</v>
      </c>
      <c r="V1418" s="197" t="s">
        <v>218</v>
      </c>
      <c r="W1418" s="181"/>
      <c r="X1418" s="147" t="s">
        <v>168</v>
      </c>
      <c r="Y1418" s="258"/>
      <c r="Z1418" s="258"/>
      <c r="AA1418" s="289" t="s">
        <v>7550</v>
      </c>
      <c r="AB1418" s="67">
        <v>45467</v>
      </c>
      <c r="AC1418" s="67">
        <v>45509</v>
      </c>
      <c r="AD1418" s="234" t="s">
        <v>70</v>
      </c>
      <c r="AE1418" s="71"/>
      <c r="AF1418" s="249"/>
      <c r="AG1418" s="249"/>
      <c r="AH1418" s="249"/>
      <c r="AI1418" s="249"/>
      <c r="AJ1418" s="248"/>
      <c r="AK1418" s="257"/>
      <c r="AL1418" s="255"/>
      <c r="AM1418" s="249"/>
      <c r="AN1418" s="249"/>
      <c r="AO1418" s="249"/>
      <c r="AP1418" s="249"/>
      <c r="AQ1418" s="250"/>
      <c r="AR1418" s="247"/>
      <c r="AS1418" s="247"/>
      <c r="AT1418" s="247"/>
      <c r="AU1418" s="247"/>
      <c r="AV1418" s="247"/>
      <c r="AW1418" s="247"/>
      <c r="AX1418" s="247"/>
      <c r="AY1418" s="247"/>
      <c r="AZ1418" s="251"/>
      <c r="BA1418" s="246"/>
      <c r="BB1418" s="247"/>
      <c r="BC1418" s="245"/>
    </row>
    <row r="1419" spans="1:55" ht="43.2" hidden="1">
      <c r="A1419" s="52" t="str">
        <f t="shared" ca="1" si="193"/>
        <v>Ok</v>
      </c>
      <c r="B1419" s="53" t="str">
        <f t="shared" si="194"/>
        <v>Ok</v>
      </c>
      <c r="C1419" s="53" t="str">
        <f t="shared" ca="1" si="195"/>
        <v>Ok</v>
      </c>
      <c r="D1419" s="54">
        <f t="shared" si="196"/>
        <v>45482</v>
      </c>
      <c r="E1419" s="253"/>
      <c r="F1419" s="258">
        <v>3301</v>
      </c>
      <c r="G1419" s="299" t="s">
        <v>7237</v>
      </c>
      <c r="H1419" s="269" t="s">
        <v>57</v>
      </c>
      <c r="I1419" s="242" t="s">
        <v>182</v>
      </c>
      <c r="J1419" s="268" t="s">
        <v>183</v>
      </c>
      <c r="K1419" s="67" t="s">
        <v>105</v>
      </c>
      <c r="L1419" s="400" t="s">
        <v>7251</v>
      </c>
      <c r="M1419" s="281"/>
      <c r="N1419" s="410" t="s">
        <v>124</v>
      </c>
      <c r="O1419" s="243" t="s">
        <v>7242</v>
      </c>
      <c r="P1419" s="77" t="s">
        <v>245</v>
      </c>
      <c r="Q1419" s="77" t="s">
        <v>7250</v>
      </c>
      <c r="R1419" s="301" t="s">
        <v>7249</v>
      </c>
      <c r="S1419" s="274">
        <v>45463</v>
      </c>
      <c r="T1419" s="56">
        <v>45482</v>
      </c>
      <c r="U1419" s="174" t="s">
        <v>66</v>
      </c>
      <c r="V1419" s="197" t="s">
        <v>218</v>
      </c>
      <c r="W1419" s="181"/>
      <c r="X1419" s="147" t="s">
        <v>143</v>
      </c>
      <c r="Y1419" s="258"/>
      <c r="Z1419" s="258"/>
      <c r="AA1419" s="289" t="s">
        <v>7340</v>
      </c>
      <c r="AB1419" s="67">
        <v>45463</v>
      </c>
      <c r="AC1419" s="67">
        <v>45482</v>
      </c>
      <c r="AD1419" s="234" t="s">
        <v>70</v>
      </c>
      <c r="AE1419" s="71"/>
      <c r="AF1419" s="249"/>
      <c r="AG1419" s="249"/>
      <c r="AH1419" s="249"/>
      <c r="AI1419" s="249"/>
      <c r="AJ1419" s="248"/>
      <c r="AK1419" s="257"/>
      <c r="AL1419" s="255"/>
      <c r="AM1419" s="249"/>
      <c r="AN1419" s="249"/>
      <c r="AO1419" s="249"/>
      <c r="AP1419" s="249"/>
      <c r="AQ1419" s="250"/>
      <c r="AR1419" s="247"/>
      <c r="AS1419" s="247"/>
      <c r="AT1419" s="247"/>
      <c r="AU1419" s="247"/>
      <c r="AV1419" s="247"/>
      <c r="AW1419" s="247"/>
      <c r="AX1419" s="247"/>
      <c r="AY1419" s="247"/>
      <c r="AZ1419" s="251"/>
      <c r="BA1419" s="246"/>
      <c r="BB1419" s="247"/>
      <c r="BC1419" s="245"/>
    </row>
    <row r="1420" spans="1:55" ht="57.6" hidden="1">
      <c r="A1420" s="52" t="str">
        <f t="shared" ca="1" si="193"/>
        <v>Ok</v>
      </c>
      <c r="B1420" s="53" t="str">
        <f t="shared" si="194"/>
        <v>Ok</v>
      </c>
      <c r="C1420" s="53" t="str">
        <f t="shared" ca="1" si="195"/>
        <v>Ok</v>
      </c>
      <c r="D1420" s="54">
        <f t="shared" si="196"/>
        <v>45482</v>
      </c>
      <c r="E1420" s="253"/>
      <c r="F1420" s="258">
        <v>3302</v>
      </c>
      <c r="G1420" s="299" t="s">
        <v>7238</v>
      </c>
      <c r="H1420" s="269" t="s">
        <v>57</v>
      </c>
      <c r="I1420" s="242" t="s">
        <v>182</v>
      </c>
      <c r="J1420" s="268" t="s">
        <v>183</v>
      </c>
      <c r="K1420" s="67" t="s">
        <v>74</v>
      </c>
      <c r="L1420" s="400" t="s">
        <v>7252</v>
      </c>
      <c r="M1420" s="281"/>
      <c r="N1420" s="410" t="s">
        <v>124</v>
      </c>
      <c r="O1420" s="243" t="s">
        <v>7242</v>
      </c>
      <c r="P1420" s="77" t="s">
        <v>245</v>
      </c>
      <c r="Q1420" s="77" t="s">
        <v>7250</v>
      </c>
      <c r="R1420" s="301" t="s">
        <v>7249</v>
      </c>
      <c r="S1420" s="274">
        <v>45463</v>
      </c>
      <c r="T1420" s="56">
        <v>45482</v>
      </c>
      <c r="U1420" s="174" t="s">
        <v>66</v>
      </c>
      <c r="V1420" s="197" t="s">
        <v>218</v>
      </c>
      <c r="W1420" s="181"/>
      <c r="X1420" s="147" t="s">
        <v>143</v>
      </c>
      <c r="Y1420" s="258"/>
      <c r="Z1420" s="258"/>
      <c r="AA1420" s="289" t="s">
        <v>7351</v>
      </c>
      <c r="AB1420" s="67">
        <v>45463</v>
      </c>
      <c r="AC1420" s="67">
        <v>45482</v>
      </c>
      <c r="AD1420" s="234" t="s">
        <v>70</v>
      </c>
      <c r="AE1420" s="71"/>
      <c r="AF1420" s="249"/>
      <c r="AG1420" s="249"/>
      <c r="AH1420" s="249"/>
      <c r="AI1420" s="249"/>
      <c r="AJ1420" s="248"/>
      <c r="AK1420" s="257"/>
      <c r="AL1420" s="255"/>
      <c r="AM1420" s="249"/>
      <c r="AN1420" s="249"/>
      <c r="AO1420" s="249"/>
      <c r="AP1420" s="249"/>
      <c r="AQ1420" s="250"/>
      <c r="AR1420" s="247"/>
      <c r="AS1420" s="247"/>
      <c r="AT1420" s="247"/>
      <c r="AU1420" s="247"/>
      <c r="AV1420" s="247"/>
      <c r="AW1420" s="247"/>
      <c r="AX1420" s="247"/>
      <c r="AY1420" s="247"/>
      <c r="AZ1420" s="251"/>
      <c r="BA1420" s="246"/>
      <c r="BB1420" s="247"/>
      <c r="BC1420" s="245"/>
    </row>
    <row r="1421" spans="1:55" ht="57.6" hidden="1">
      <c r="A1421" s="52" t="str">
        <f t="shared" ca="1" si="193"/>
        <v>Ok</v>
      </c>
      <c r="B1421" s="53" t="str">
        <f t="shared" si="194"/>
        <v>Ok</v>
      </c>
      <c r="C1421" s="53" t="str">
        <f t="shared" ca="1" si="195"/>
        <v>Ok</v>
      </c>
      <c r="D1421" s="54">
        <f t="shared" si="196"/>
        <v>45482</v>
      </c>
      <c r="E1421" s="253"/>
      <c r="F1421" s="258">
        <v>3303</v>
      </c>
      <c r="G1421" s="299" t="s">
        <v>7239</v>
      </c>
      <c r="H1421" s="269" t="s">
        <v>57</v>
      </c>
      <c r="I1421" s="242" t="s">
        <v>182</v>
      </c>
      <c r="J1421" s="268" t="s">
        <v>183</v>
      </c>
      <c r="K1421" s="67" t="s">
        <v>255</v>
      </c>
      <c r="L1421" s="400" t="s">
        <v>7253</v>
      </c>
      <c r="M1421" s="281"/>
      <c r="N1421" s="410" t="s">
        <v>124</v>
      </c>
      <c r="O1421" s="243" t="s">
        <v>7242</v>
      </c>
      <c r="P1421" s="77" t="s">
        <v>245</v>
      </c>
      <c r="Q1421" s="77" t="s">
        <v>7250</v>
      </c>
      <c r="R1421" s="301" t="s">
        <v>7249</v>
      </c>
      <c r="S1421" s="274">
        <v>45463</v>
      </c>
      <c r="T1421" s="56">
        <v>45482</v>
      </c>
      <c r="U1421" s="174" t="s">
        <v>66</v>
      </c>
      <c r="V1421" s="197" t="s">
        <v>218</v>
      </c>
      <c r="W1421" s="181"/>
      <c r="X1421" s="147" t="s">
        <v>143</v>
      </c>
      <c r="Y1421" s="258"/>
      <c r="Z1421" s="258"/>
      <c r="AA1421" s="289" t="s">
        <v>7352</v>
      </c>
      <c r="AB1421" s="67">
        <v>45463</v>
      </c>
      <c r="AC1421" s="67">
        <v>45482</v>
      </c>
      <c r="AD1421" s="234" t="s">
        <v>70</v>
      </c>
      <c r="AE1421" s="71"/>
      <c r="AF1421" s="249"/>
      <c r="AG1421" s="249"/>
      <c r="AH1421" s="249"/>
      <c r="AI1421" s="249"/>
      <c r="AJ1421" s="248"/>
      <c r="AK1421" s="257"/>
      <c r="AL1421" s="255"/>
      <c r="AM1421" s="249"/>
      <c r="AN1421" s="249"/>
      <c r="AO1421" s="249"/>
      <c r="AP1421" s="249"/>
      <c r="AQ1421" s="250"/>
      <c r="AR1421" s="247"/>
      <c r="AS1421" s="247"/>
      <c r="AT1421" s="247"/>
      <c r="AU1421" s="247"/>
      <c r="AV1421" s="247"/>
      <c r="AW1421" s="247"/>
      <c r="AX1421" s="247"/>
      <c r="AY1421" s="247"/>
      <c r="AZ1421" s="251"/>
      <c r="BA1421" s="246"/>
      <c r="BB1421" s="247"/>
      <c r="BC1421" s="245"/>
    </row>
    <row r="1422" spans="1:55" ht="345.6" hidden="1">
      <c r="A1422" s="52" t="str">
        <f t="shared" ref="A1422:A1439" ca="1" si="197">IF(OR(S1422&lt;$B$1,S1422&gt;=TODAY()),"Fuori Range","Ok")</f>
        <v>Ok</v>
      </c>
      <c r="B1422" s="53" t="str">
        <f t="shared" ref="B1422:B1439" si="198">IF(AND(AB1422&lt;S1422,AB1422&lt;&gt;""),"Fuori Range",IF(AND(AB1422&gt;AC1422,AC1422&lt;&gt;""),"Sup ITM",IF(AND(AC1422&lt;&gt;"",AB1422=""),"Assente","Ok")))</f>
        <v>Ok</v>
      </c>
      <c r="C1422" s="53" t="str">
        <f t="shared" ref="C1422:C1439" ca="1" si="199">IF(AND(AC1422&lt;AB1422,AC1422&lt;&gt;""),"Inf Avvio",IF(AC1422&gt;TODAY(),"Errore","Ok"))</f>
        <v>Ok</v>
      </c>
      <c r="D1422" s="54">
        <f t="shared" ref="D1422:D1439" si="200">MAX(AC1422,AH1422,AL1422)</f>
        <v>45551</v>
      </c>
      <c r="E1422" s="253"/>
      <c r="F1422" s="258">
        <v>2296</v>
      </c>
      <c r="G1422" s="299" t="s">
        <v>7270</v>
      </c>
      <c r="H1422" s="269" t="s">
        <v>57</v>
      </c>
      <c r="I1422" s="242" t="s">
        <v>334</v>
      </c>
      <c r="J1422" s="268" t="s">
        <v>260</v>
      </c>
      <c r="K1422" s="67" t="s">
        <v>105</v>
      </c>
      <c r="L1422" s="400" t="s">
        <v>7457</v>
      </c>
      <c r="M1422" s="281"/>
      <c r="N1422" s="410" t="s">
        <v>124</v>
      </c>
      <c r="O1422" s="243" t="s">
        <v>97</v>
      </c>
      <c r="P1422" s="77" t="s">
        <v>97</v>
      </c>
      <c r="Q1422" s="77" t="s">
        <v>7292</v>
      </c>
      <c r="R1422" s="301" t="s">
        <v>7291</v>
      </c>
      <c r="S1422" s="274">
        <v>44585</v>
      </c>
      <c r="T1422" s="69">
        <v>45622</v>
      </c>
      <c r="U1422" s="175" t="s">
        <v>66</v>
      </c>
      <c r="V1422" s="197" t="s">
        <v>218</v>
      </c>
      <c r="W1422" s="181"/>
      <c r="X1422" s="147" t="s">
        <v>101</v>
      </c>
      <c r="Y1422" s="258" t="s">
        <v>80</v>
      </c>
      <c r="Z1422" s="258"/>
      <c r="AA1422" s="289" t="s">
        <v>8202</v>
      </c>
      <c r="AB1422" s="67">
        <v>44585</v>
      </c>
      <c r="AC1422" s="67">
        <v>45551</v>
      </c>
      <c r="AD1422" s="67" t="s">
        <v>70</v>
      </c>
      <c r="AE1422" s="71"/>
      <c r="AF1422" s="249"/>
      <c r="AG1422" s="249"/>
      <c r="AH1422" s="249"/>
      <c r="AI1422" s="249"/>
      <c r="AJ1422" s="248"/>
      <c r="AK1422" s="257"/>
      <c r="AL1422" s="255"/>
      <c r="AM1422" s="249"/>
      <c r="AN1422" s="249"/>
      <c r="AO1422" s="249"/>
      <c r="AP1422" s="249"/>
      <c r="AQ1422" s="250"/>
      <c r="AR1422" s="247"/>
      <c r="AS1422" s="247"/>
      <c r="AT1422" s="247"/>
      <c r="AU1422" s="247"/>
      <c r="AV1422" s="247"/>
      <c r="AW1422" s="247"/>
      <c r="AX1422" s="247"/>
      <c r="AY1422" s="247"/>
      <c r="AZ1422" s="251"/>
      <c r="BA1422" s="246"/>
      <c r="BB1422" s="247"/>
      <c r="BC1422" s="245"/>
    </row>
    <row r="1423" spans="1:55" ht="86.4" hidden="1">
      <c r="A1423" s="52" t="str">
        <f t="shared" ca="1" si="197"/>
        <v>Ok</v>
      </c>
      <c r="B1423" s="53" t="str">
        <f t="shared" si="198"/>
        <v>Ok</v>
      </c>
      <c r="C1423" s="53" t="str">
        <f t="shared" ca="1" si="199"/>
        <v>Ok</v>
      </c>
      <c r="D1423" s="54">
        <f t="shared" si="200"/>
        <v>45635</v>
      </c>
      <c r="E1423" s="253"/>
      <c r="F1423" s="258">
        <v>2620</v>
      </c>
      <c r="G1423" s="299" t="s">
        <v>7271</v>
      </c>
      <c r="H1423" s="269" t="s">
        <v>57</v>
      </c>
      <c r="I1423" s="242" t="s">
        <v>1358</v>
      </c>
      <c r="J1423" s="268" t="s">
        <v>290</v>
      </c>
      <c r="K1423" s="67" t="s">
        <v>74</v>
      </c>
      <c r="L1423" s="400" t="s">
        <v>7314</v>
      </c>
      <c r="M1423" s="281"/>
      <c r="N1423" s="410" t="s">
        <v>124</v>
      </c>
      <c r="O1423" s="243" t="s">
        <v>4681</v>
      </c>
      <c r="P1423" s="77" t="s">
        <v>165</v>
      </c>
      <c r="Q1423" s="77" t="s">
        <v>7294</v>
      </c>
      <c r="R1423" s="301" t="s">
        <v>7293</v>
      </c>
      <c r="S1423" s="274">
        <v>44931</v>
      </c>
      <c r="T1423" s="369">
        <v>45635</v>
      </c>
      <c r="U1423" s="175" t="s">
        <v>66</v>
      </c>
      <c r="V1423" s="197" t="s">
        <v>218</v>
      </c>
      <c r="W1423" s="181"/>
      <c r="X1423" s="147" t="s">
        <v>101</v>
      </c>
      <c r="Y1423" s="258"/>
      <c r="Z1423" s="146" t="s">
        <v>80</v>
      </c>
      <c r="AA1423" s="289" t="s">
        <v>8287</v>
      </c>
      <c r="AB1423" s="67">
        <v>44937</v>
      </c>
      <c r="AC1423" s="67">
        <v>45635</v>
      </c>
      <c r="AD1423" s="234" t="s">
        <v>70</v>
      </c>
      <c r="AE1423" s="71"/>
      <c r="AF1423" s="249"/>
      <c r="AG1423" s="249"/>
      <c r="AH1423" s="249"/>
      <c r="AI1423" s="249"/>
      <c r="AJ1423" s="248"/>
      <c r="AK1423" s="257"/>
      <c r="AL1423" s="255"/>
      <c r="AM1423" s="249"/>
      <c r="AN1423" s="249"/>
      <c r="AO1423" s="249"/>
      <c r="AP1423" s="249"/>
      <c r="AQ1423" s="250"/>
      <c r="AR1423" s="247"/>
      <c r="AS1423" s="247"/>
      <c r="AT1423" s="247"/>
      <c r="AU1423" s="247"/>
      <c r="AV1423" s="247"/>
      <c r="AW1423" s="247"/>
      <c r="AX1423" s="247"/>
      <c r="AY1423" s="247"/>
      <c r="AZ1423" s="251"/>
      <c r="BA1423" s="246"/>
      <c r="BB1423" s="247"/>
      <c r="BC1423" s="245"/>
    </row>
    <row r="1424" spans="1:55" ht="100.8" hidden="1">
      <c r="A1424" s="52" t="str">
        <f t="shared" ca="1" si="197"/>
        <v>Ok</v>
      </c>
      <c r="B1424" s="53" t="str">
        <f t="shared" si="198"/>
        <v>Sup ITM</v>
      </c>
      <c r="C1424" s="53" t="str">
        <f t="shared" ca="1" si="199"/>
        <v>Inf Avvio</v>
      </c>
      <c r="D1424" s="54">
        <f t="shared" si="200"/>
        <v>45509</v>
      </c>
      <c r="E1424" s="253"/>
      <c r="F1424" s="258">
        <v>2954</v>
      </c>
      <c r="G1424" s="299" t="s">
        <v>7272</v>
      </c>
      <c r="H1424" s="269" t="s">
        <v>57</v>
      </c>
      <c r="I1424" s="242" t="s">
        <v>1358</v>
      </c>
      <c r="J1424" s="268" t="s">
        <v>290</v>
      </c>
      <c r="K1424" s="67" t="s">
        <v>74</v>
      </c>
      <c r="L1424" s="400" t="s">
        <v>7315</v>
      </c>
      <c r="M1424" s="281"/>
      <c r="N1424" s="410" t="s">
        <v>124</v>
      </c>
      <c r="O1424" s="243" t="s">
        <v>4155</v>
      </c>
      <c r="P1424" s="77" t="s">
        <v>65</v>
      </c>
      <c r="Q1424" s="77" t="s">
        <v>7296</v>
      </c>
      <c r="R1424" s="301" t="s">
        <v>7295</v>
      </c>
      <c r="S1424" s="274">
        <v>45225</v>
      </c>
      <c r="T1424" s="56">
        <v>41856</v>
      </c>
      <c r="U1424" s="58" t="s">
        <v>66</v>
      </c>
      <c r="V1424" s="197" t="s">
        <v>218</v>
      </c>
      <c r="W1424" s="181"/>
      <c r="X1424" s="147" t="s">
        <v>143</v>
      </c>
      <c r="Y1424" s="258"/>
      <c r="Z1424" s="258"/>
      <c r="AA1424" s="289" t="s">
        <v>7522</v>
      </c>
      <c r="AB1424" s="67">
        <v>48513</v>
      </c>
      <c r="AC1424" s="67">
        <v>45509</v>
      </c>
      <c r="AD1424" s="234" t="s">
        <v>70</v>
      </c>
      <c r="AE1424" s="71"/>
      <c r="AF1424" s="249"/>
      <c r="AG1424" s="249"/>
      <c r="AH1424" s="249"/>
      <c r="AI1424" s="249"/>
      <c r="AJ1424" s="248"/>
      <c r="AK1424" s="257"/>
      <c r="AL1424" s="255"/>
      <c r="AM1424" s="249"/>
      <c r="AN1424" s="249"/>
      <c r="AO1424" s="249"/>
      <c r="AP1424" s="249"/>
      <c r="AQ1424" s="250"/>
      <c r="AR1424" s="247"/>
      <c r="AS1424" s="247"/>
      <c r="AT1424" s="247"/>
      <c r="AU1424" s="247"/>
      <c r="AV1424" s="247"/>
      <c r="AW1424" s="247"/>
      <c r="AX1424" s="247"/>
      <c r="AY1424" s="247"/>
      <c r="AZ1424" s="251"/>
      <c r="BA1424" s="246"/>
      <c r="BB1424" s="247"/>
      <c r="BC1424" s="245"/>
    </row>
    <row r="1425" spans="1:55" ht="86.4" hidden="1">
      <c r="A1425" s="52" t="str">
        <f t="shared" ca="1" si="197"/>
        <v>Ok</v>
      </c>
      <c r="B1425" s="53" t="str">
        <f t="shared" si="198"/>
        <v>Ok</v>
      </c>
      <c r="C1425" s="53" t="str">
        <f t="shared" ca="1" si="199"/>
        <v>Ok</v>
      </c>
      <c r="D1425" s="54">
        <f t="shared" si="200"/>
        <v>45482</v>
      </c>
      <c r="E1425" s="253"/>
      <c r="F1425" s="258">
        <v>3217</v>
      </c>
      <c r="G1425" s="299" t="s">
        <v>7273</v>
      </c>
      <c r="H1425" s="269" t="s">
        <v>57</v>
      </c>
      <c r="I1425" s="242" t="s">
        <v>182</v>
      </c>
      <c r="J1425" s="268" t="s">
        <v>183</v>
      </c>
      <c r="K1425" s="67" t="s">
        <v>105</v>
      </c>
      <c r="L1425" s="400" t="s">
        <v>7316</v>
      </c>
      <c r="M1425" s="281"/>
      <c r="N1425" s="410" t="s">
        <v>124</v>
      </c>
      <c r="O1425" s="243" t="s">
        <v>3318</v>
      </c>
      <c r="P1425" s="77" t="s">
        <v>88</v>
      </c>
      <c r="Q1425" s="77" t="s">
        <v>7298</v>
      </c>
      <c r="R1425" s="301" t="s">
        <v>7297</v>
      </c>
      <c r="S1425" s="274">
        <v>45436</v>
      </c>
      <c r="T1425" s="56">
        <v>45482</v>
      </c>
      <c r="U1425" s="174" t="s">
        <v>66</v>
      </c>
      <c r="V1425" s="197" t="s">
        <v>218</v>
      </c>
      <c r="W1425" s="181"/>
      <c r="X1425" s="147" t="s">
        <v>168</v>
      </c>
      <c r="Y1425" s="258"/>
      <c r="Z1425" s="258"/>
      <c r="AA1425" s="289" t="s">
        <v>7353</v>
      </c>
      <c r="AB1425" s="67">
        <v>45436</v>
      </c>
      <c r="AC1425" s="67">
        <v>45482</v>
      </c>
      <c r="AD1425" s="234" t="s">
        <v>70</v>
      </c>
      <c r="AE1425" s="71"/>
      <c r="AF1425" s="249"/>
      <c r="AG1425" s="249"/>
      <c r="AH1425" s="249"/>
      <c r="AI1425" s="249"/>
      <c r="AJ1425" s="248"/>
      <c r="AK1425" s="257"/>
      <c r="AL1425" s="255"/>
      <c r="AM1425" s="249"/>
      <c r="AN1425" s="249"/>
      <c r="AO1425" s="249"/>
      <c r="AP1425" s="249"/>
      <c r="AQ1425" s="250"/>
      <c r="AR1425" s="247"/>
      <c r="AS1425" s="247"/>
      <c r="AT1425" s="247"/>
      <c r="AU1425" s="247"/>
      <c r="AV1425" s="247"/>
      <c r="AW1425" s="247"/>
      <c r="AX1425" s="247"/>
      <c r="AY1425" s="247"/>
      <c r="AZ1425" s="251"/>
      <c r="BA1425" s="246"/>
      <c r="BB1425" s="247"/>
      <c r="BC1425" s="245"/>
    </row>
    <row r="1426" spans="1:55" ht="86.4" hidden="1">
      <c r="A1426" s="52" t="str">
        <f t="shared" ca="1" si="197"/>
        <v>Ok</v>
      </c>
      <c r="B1426" s="53" t="str">
        <f t="shared" si="198"/>
        <v>Ok</v>
      </c>
      <c r="C1426" s="53" t="str">
        <f t="shared" ca="1" si="199"/>
        <v>Ok</v>
      </c>
      <c r="D1426" s="54">
        <f t="shared" si="200"/>
        <v>45482</v>
      </c>
      <c r="E1426" s="253"/>
      <c r="F1426" s="258">
        <v>3305</v>
      </c>
      <c r="G1426" s="299" t="s">
        <v>7274</v>
      </c>
      <c r="H1426" s="269" t="s">
        <v>57</v>
      </c>
      <c r="I1426" s="242" t="s">
        <v>289</v>
      </c>
      <c r="J1426" s="268" t="s">
        <v>290</v>
      </c>
      <c r="K1426" s="67" t="s">
        <v>74</v>
      </c>
      <c r="L1426" s="400" t="s">
        <v>7317</v>
      </c>
      <c r="M1426" s="281"/>
      <c r="N1426" s="410" t="s">
        <v>124</v>
      </c>
      <c r="O1426" s="243" t="s">
        <v>97</v>
      </c>
      <c r="P1426" s="77" t="s">
        <v>97</v>
      </c>
      <c r="Q1426" s="77" t="s">
        <v>7287</v>
      </c>
      <c r="R1426" s="301" t="s">
        <v>7299</v>
      </c>
      <c r="S1426" s="274">
        <v>45462</v>
      </c>
      <c r="T1426" s="56">
        <v>45482</v>
      </c>
      <c r="U1426" s="174" t="s">
        <v>66</v>
      </c>
      <c r="V1426" s="197" t="s">
        <v>218</v>
      </c>
      <c r="W1426" s="181"/>
      <c r="X1426" s="147" t="s">
        <v>168</v>
      </c>
      <c r="Y1426" s="258"/>
      <c r="Z1426" s="258"/>
      <c r="AA1426" s="289" t="s">
        <v>7354</v>
      </c>
      <c r="AB1426" s="67">
        <v>45468</v>
      </c>
      <c r="AC1426" s="67">
        <v>45482</v>
      </c>
      <c r="AD1426" s="234" t="s">
        <v>70</v>
      </c>
      <c r="AE1426" s="71"/>
      <c r="AF1426" s="249"/>
      <c r="AG1426" s="249"/>
      <c r="AH1426" s="249"/>
      <c r="AI1426" s="249"/>
      <c r="AJ1426" s="248"/>
      <c r="AK1426" s="257"/>
      <c r="AL1426" s="255"/>
      <c r="AM1426" s="249"/>
      <c r="AN1426" s="249"/>
      <c r="AO1426" s="249"/>
      <c r="AP1426" s="249"/>
      <c r="AQ1426" s="250"/>
      <c r="AR1426" s="247"/>
      <c r="AS1426" s="247"/>
      <c r="AT1426" s="247"/>
      <c r="AU1426" s="247"/>
      <c r="AV1426" s="247"/>
      <c r="AW1426" s="247"/>
      <c r="AX1426" s="247"/>
      <c r="AY1426" s="247"/>
      <c r="AZ1426" s="251"/>
      <c r="BA1426" s="246"/>
      <c r="BB1426" s="247"/>
      <c r="BC1426" s="245"/>
    </row>
    <row r="1427" spans="1:55" ht="72" hidden="1">
      <c r="A1427" s="52" t="str">
        <f t="shared" ca="1" si="197"/>
        <v>Ok</v>
      </c>
      <c r="B1427" s="53" t="str">
        <f t="shared" si="198"/>
        <v>Ok</v>
      </c>
      <c r="C1427" s="53" t="str">
        <f t="shared" ca="1" si="199"/>
        <v>Ok</v>
      </c>
      <c r="D1427" s="54">
        <f t="shared" si="200"/>
        <v>45482</v>
      </c>
      <c r="E1427" s="253"/>
      <c r="F1427" s="258">
        <v>3306</v>
      </c>
      <c r="G1427" s="299" t="s">
        <v>7275</v>
      </c>
      <c r="H1427" s="269" t="s">
        <v>57</v>
      </c>
      <c r="I1427" s="242" t="s">
        <v>83</v>
      </c>
      <c r="J1427" s="268" t="s">
        <v>84</v>
      </c>
      <c r="K1427" s="67" t="s">
        <v>74</v>
      </c>
      <c r="L1427" s="400" t="s">
        <v>7318</v>
      </c>
      <c r="M1427" s="281"/>
      <c r="N1427" s="410" t="s">
        <v>124</v>
      </c>
      <c r="O1427" s="243" t="s">
        <v>7141</v>
      </c>
      <c r="P1427" s="77" t="s">
        <v>65</v>
      </c>
      <c r="Q1427" s="77" t="s">
        <v>7301</v>
      </c>
      <c r="R1427" s="301" t="s">
        <v>7300</v>
      </c>
      <c r="S1427" s="274">
        <v>45469</v>
      </c>
      <c r="T1427" s="56">
        <v>45482</v>
      </c>
      <c r="U1427" s="174" t="s">
        <v>66</v>
      </c>
      <c r="V1427" s="197" t="s">
        <v>218</v>
      </c>
      <c r="W1427" s="181"/>
      <c r="X1427" s="147" t="s">
        <v>143</v>
      </c>
      <c r="Y1427" s="258"/>
      <c r="Z1427" s="258"/>
      <c r="AA1427" s="289" t="s">
        <v>7448</v>
      </c>
      <c r="AB1427" s="67">
        <v>45469</v>
      </c>
      <c r="AC1427" s="67">
        <v>45482</v>
      </c>
      <c r="AD1427" s="234" t="s">
        <v>70</v>
      </c>
      <c r="AE1427" s="71"/>
      <c r="AF1427" s="249"/>
      <c r="AG1427" s="249"/>
      <c r="AH1427" s="249"/>
      <c r="AI1427" s="249"/>
      <c r="AJ1427" s="248"/>
      <c r="AK1427" s="257"/>
      <c r="AL1427" s="255"/>
      <c r="AM1427" s="249"/>
      <c r="AN1427" s="249"/>
      <c r="AO1427" s="249"/>
      <c r="AP1427" s="249"/>
      <c r="AQ1427" s="250"/>
      <c r="AR1427" s="247"/>
      <c r="AS1427" s="247"/>
      <c r="AT1427" s="247"/>
      <c r="AU1427" s="247"/>
      <c r="AV1427" s="247"/>
      <c r="AW1427" s="247"/>
      <c r="AX1427" s="247"/>
      <c r="AY1427" s="247"/>
      <c r="AZ1427" s="251"/>
      <c r="BA1427" s="246"/>
      <c r="BB1427" s="247"/>
      <c r="BC1427" s="245"/>
    </row>
    <row r="1428" spans="1:55" ht="115.2" hidden="1">
      <c r="A1428" s="52" t="str">
        <f t="shared" ca="1" si="197"/>
        <v>Ok</v>
      </c>
      <c r="B1428" s="53" t="str">
        <f t="shared" si="198"/>
        <v>Ok</v>
      </c>
      <c r="C1428" s="53" t="str">
        <f t="shared" ca="1" si="199"/>
        <v>Ok</v>
      </c>
      <c r="D1428" s="54">
        <f t="shared" si="200"/>
        <v>45495</v>
      </c>
      <c r="E1428" s="253"/>
      <c r="F1428" s="258">
        <v>3307</v>
      </c>
      <c r="G1428" s="299" t="s">
        <v>7276</v>
      </c>
      <c r="H1428" s="269" t="s">
        <v>57</v>
      </c>
      <c r="I1428" s="242" t="s">
        <v>137</v>
      </c>
      <c r="J1428" s="268" t="s">
        <v>137</v>
      </c>
      <c r="K1428" s="67" t="s">
        <v>255</v>
      </c>
      <c r="L1428" s="400" t="s">
        <v>7320</v>
      </c>
      <c r="M1428" s="281"/>
      <c r="N1428" s="410" t="s">
        <v>124</v>
      </c>
      <c r="O1428" s="243" t="s">
        <v>6730</v>
      </c>
      <c r="P1428" s="77" t="s">
        <v>88</v>
      </c>
      <c r="Q1428" s="77" t="s">
        <v>7302</v>
      </c>
      <c r="R1428" s="301" t="s">
        <v>6750</v>
      </c>
      <c r="S1428" s="274">
        <v>45468</v>
      </c>
      <c r="T1428" s="56">
        <v>45495</v>
      </c>
      <c r="U1428" s="58" t="s">
        <v>66</v>
      </c>
      <c r="V1428" s="197" t="s">
        <v>218</v>
      </c>
      <c r="W1428" s="181"/>
      <c r="X1428" s="147" t="s">
        <v>143</v>
      </c>
      <c r="Y1428" s="258" t="s">
        <v>80</v>
      </c>
      <c r="Z1428" s="258"/>
      <c r="AA1428" s="289" t="s">
        <v>7455</v>
      </c>
      <c r="AB1428" s="67">
        <v>45468</v>
      </c>
      <c r="AC1428" s="67">
        <v>45495</v>
      </c>
      <c r="AD1428" s="234" t="s">
        <v>70</v>
      </c>
      <c r="AE1428" s="71"/>
      <c r="AF1428" s="249"/>
      <c r="AG1428" s="249"/>
      <c r="AH1428" s="249"/>
      <c r="AI1428" s="249"/>
      <c r="AJ1428" s="248"/>
      <c r="AK1428" s="257"/>
      <c r="AL1428" s="255"/>
      <c r="AM1428" s="249"/>
      <c r="AN1428" s="249"/>
      <c r="AO1428" s="249"/>
      <c r="AP1428" s="249"/>
      <c r="AQ1428" s="250"/>
      <c r="AR1428" s="247"/>
      <c r="AS1428" s="247"/>
      <c r="AT1428" s="247"/>
      <c r="AU1428" s="247"/>
      <c r="AV1428" s="247"/>
      <c r="AW1428" s="247"/>
      <c r="AX1428" s="247"/>
      <c r="AY1428" s="247"/>
      <c r="AZ1428" s="251"/>
      <c r="BA1428" s="246"/>
      <c r="BB1428" s="247"/>
      <c r="BC1428" s="245"/>
    </row>
    <row r="1429" spans="1:55" ht="115.2" hidden="1">
      <c r="A1429" s="52" t="str">
        <f t="shared" ca="1" si="197"/>
        <v>Ok</v>
      </c>
      <c r="B1429" s="53" t="str">
        <f t="shared" si="198"/>
        <v>Ok</v>
      </c>
      <c r="C1429" s="53" t="str">
        <f t="shared" ca="1" si="199"/>
        <v>Ok</v>
      </c>
      <c r="D1429" s="54">
        <f t="shared" si="200"/>
        <v>45502</v>
      </c>
      <c r="E1429" s="253"/>
      <c r="F1429" s="258">
        <v>3308</v>
      </c>
      <c r="G1429" s="299" t="s">
        <v>7449</v>
      </c>
      <c r="H1429" s="269" t="s">
        <v>57</v>
      </c>
      <c r="I1429" s="242" t="s">
        <v>7450</v>
      </c>
      <c r="J1429" s="268" t="s">
        <v>130</v>
      </c>
      <c r="K1429" s="67" t="s">
        <v>255</v>
      </c>
      <c r="L1429" s="400" t="s">
        <v>7321</v>
      </c>
      <c r="M1429" s="281"/>
      <c r="N1429" s="410" t="s">
        <v>124</v>
      </c>
      <c r="O1429" s="243" t="s">
        <v>6730</v>
      </c>
      <c r="P1429" s="77" t="s">
        <v>88</v>
      </c>
      <c r="Q1429" s="77" t="s">
        <v>7302</v>
      </c>
      <c r="R1429" s="301" t="s">
        <v>6750</v>
      </c>
      <c r="S1429" s="274">
        <v>45468</v>
      </c>
      <c r="T1429" s="56">
        <v>45502</v>
      </c>
      <c r="U1429" s="174" t="s">
        <v>66</v>
      </c>
      <c r="V1429" s="197" t="s">
        <v>218</v>
      </c>
      <c r="W1429" s="181"/>
      <c r="X1429" s="147" t="s">
        <v>101</v>
      </c>
      <c r="Y1429" s="258"/>
      <c r="Z1429" s="258"/>
      <c r="AA1429" s="289" t="s">
        <v>7451</v>
      </c>
      <c r="AB1429" s="67">
        <v>45468</v>
      </c>
      <c r="AC1429" s="67">
        <v>45502</v>
      </c>
      <c r="AD1429" s="234" t="s">
        <v>70</v>
      </c>
      <c r="AE1429" s="71"/>
      <c r="AF1429" s="249"/>
      <c r="AG1429" s="249"/>
      <c r="AH1429" s="249"/>
      <c r="AI1429" s="249"/>
      <c r="AJ1429" s="248"/>
      <c r="AK1429" s="257"/>
      <c r="AL1429" s="255"/>
      <c r="AM1429" s="249"/>
      <c r="AN1429" s="249"/>
      <c r="AO1429" s="249"/>
      <c r="AP1429" s="249"/>
      <c r="AQ1429" s="250"/>
      <c r="AR1429" s="247"/>
      <c r="AS1429" s="247"/>
      <c r="AT1429" s="247"/>
      <c r="AU1429" s="247"/>
      <c r="AV1429" s="247"/>
      <c r="AW1429" s="247"/>
      <c r="AX1429" s="247"/>
      <c r="AY1429" s="247"/>
      <c r="AZ1429" s="251"/>
      <c r="BA1429" s="246"/>
      <c r="BB1429" s="247"/>
      <c r="BC1429" s="245"/>
    </row>
    <row r="1430" spans="1:55" ht="129.6" hidden="1">
      <c r="A1430" s="52" t="str">
        <f t="shared" ca="1" si="197"/>
        <v>Ok</v>
      </c>
      <c r="B1430" s="53" t="str">
        <f t="shared" si="198"/>
        <v>Ok</v>
      </c>
      <c r="C1430" s="53" t="str">
        <f t="shared" ca="1" si="199"/>
        <v>Ok</v>
      </c>
      <c r="D1430" s="54">
        <f t="shared" si="200"/>
        <v>45482</v>
      </c>
      <c r="E1430" s="253"/>
      <c r="F1430" s="258">
        <v>3309</v>
      </c>
      <c r="G1430" s="299" t="s">
        <v>7277</v>
      </c>
      <c r="H1430" s="269" t="s">
        <v>57</v>
      </c>
      <c r="I1430" s="242" t="s">
        <v>58</v>
      </c>
      <c r="J1430" s="268" t="s">
        <v>59</v>
      </c>
      <c r="K1430" s="67" t="s">
        <v>105</v>
      </c>
      <c r="L1430" s="400" t="s">
        <v>7319</v>
      </c>
      <c r="M1430" s="281"/>
      <c r="N1430" s="410" t="s">
        <v>124</v>
      </c>
      <c r="O1430" s="243" t="s">
        <v>7288</v>
      </c>
      <c r="P1430" s="77" t="s">
        <v>88</v>
      </c>
      <c r="Q1430" s="77" t="s">
        <v>7304</v>
      </c>
      <c r="R1430" s="301" t="s">
        <v>7303</v>
      </c>
      <c r="S1430" s="274">
        <v>45470</v>
      </c>
      <c r="T1430" s="56">
        <v>45482</v>
      </c>
      <c r="U1430" s="174" t="s">
        <v>66</v>
      </c>
      <c r="V1430" s="197" t="s">
        <v>218</v>
      </c>
      <c r="W1430" s="181"/>
      <c r="X1430" s="147" t="s">
        <v>168</v>
      </c>
      <c r="Y1430" s="258"/>
      <c r="Z1430" s="258"/>
      <c r="AA1430" s="289" t="s">
        <v>7355</v>
      </c>
      <c r="AB1430" s="67">
        <v>45470</v>
      </c>
      <c r="AC1430" s="67">
        <v>45482</v>
      </c>
      <c r="AD1430" s="234" t="s">
        <v>70</v>
      </c>
      <c r="AE1430" s="71"/>
      <c r="AF1430" s="249"/>
      <c r="AG1430" s="249"/>
      <c r="AH1430" s="249"/>
      <c r="AI1430" s="249"/>
      <c r="AJ1430" s="248"/>
      <c r="AK1430" s="257"/>
      <c r="AL1430" s="255"/>
      <c r="AM1430" s="249"/>
      <c r="AN1430" s="249"/>
      <c r="AO1430" s="249"/>
      <c r="AP1430" s="249"/>
      <c r="AQ1430" s="250"/>
      <c r="AR1430" s="247"/>
      <c r="AS1430" s="247"/>
      <c r="AT1430" s="247"/>
      <c r="AU1430" s="247"/>
      <c r="AV1430" s="247"/>
      <c r="AW1430" s="247"/>
      <c r="AX1430" s="247"/>
      <c r="AY1430" s="247"/>
      <c r="AZ1430" s="251"/>
      <c r="BA1430" s="246"/>
      <c r="BB1430" s="247"/>
      <c r="BC1430" s="245"/>
    </row>
    <row r="1431" spans="1:55" ht="288" hidden="1">
      <c r="A1431" s="52" t="str">
        <f t="shared" ca="1" si="197"/>
        <v>Ok</v>
      </c>
      <c r="B1431" s="53" t="str">
        <f t="shared" si="198"/>
        <v>Ok</v>
      </c>
      <c r="C1431" s="53" t="str">
        <f t="shared" ca="1" si="199"/>
        <v>Ok</v>
      </c>
      <c r="D1431" s="54">
        <f t="shared" si="200"/>
        <v>45502</v>
      </c>
      <c r="E1431" s="253"/>
      <c r="F1431" s="258">
        <v>3310</v>
      </c>
      <c r="G1431" s="299" t="s">
        <v>7278</v>
      </c>
      <c r="H1431" s="269" t="s">
        <v>57</v>
      </c>
      <c r="I1431" s="242" t="s">
        <v>5625</v>
      </c>
      <c r="J1431" s="268" t="s">
        <v>584</v>
      </c>
      <c r="K1431" s="67" t="s">
        <v>162</v>
      </c>
      <c r="L1431" s="400" t="s">
        <v>7322</v>
      </c>
      <c r="M1431" s="281"/>
      <c r="N1431" s="410" t="s">
        <v>124</v>
      </c>
      <c r="O1431" s="243" t="s">
        <v>97</v>
      </c>
      <c r="P1431" s="77" t="s">
        <v>97</v>
      </c>
      <c r="Q1431" s="77" t="s">
        <v>7306</v>
      </c>
      <c r="R1431" s="301" t="s">
        <v>7305</v>
      </c>
      <c r="S1431" s="274">
        <v>45471</v>
      </c>
      <c r="T1431" s="56">
        <v>45502</v>
      </c>
      <c r="U1431" s="174" t="s">
        <v>66</v>
      </c>
      <c r="V1431" s="197" t="s">
        <v>218</v>
      </c>
      <c r="W1431" s="181"/>
      <c r="X1431" s="147" t="s">
        <v>1056</v>
      </c>
      <c r="Y1431" s="258"/>
      <c r="Z1431" s="258"/>
      <c r="AA1431" s="289" t="s">
        <v>7459</v>
      </c>
      <c r="AB1431" s="67">
        <v>45471</v>
      </c>
      <c r="AC1431" s="67">
        <v>45502</v>
      </c>
      <c r="AD1431" s="234" t="s">
        <v>70</v>
      </c>
      <c r="AE1431" s="71"/>
      <c r="AF1431" s="249"/>
      <c r="AG1431" s="249"/>
      <c r="AH1431" s="249"/>
      <c r="AI1431" s="249"/>
      <c r="AJ1431" s="248"/>
      <c r="AK1431" s="257"/>
      <c r="AL1431" s="255"/>
      <c r="AM1431" s="249"/>
      <c r="AN1431" s="249"/>
      <c r="AO1431" s="249"/>
      <c r="AP1431" s="249"/>
      <c r="AQ1431" s="250"/>
      <c r="AR1431" s="247"/>
      <c r="AS1431" s="247"/>
      <c r="AT1431" s="247"/>
      <c r="AU1431" s="247"/>
      <c r="AV1431" s="247"/>
      <c r="AW1431" s="247"/>
      <c r="AX1431" s="247"/>
      <c r="AY1431" s="247"/>
      <c r="AZ1431" s="251"/>
      <c r="BA1431" s="246"/>
      <c r="BB1431" s="247"/>
      <c r="BC1431" s="245"/>
    </row>
    <row r="1432" spans="1:55" ht="158.4" hidden="1">
      <c r="A1432" s="52" t="str">
        <f t="shared" ca="1" si="197"/>
        <v>Ok</v>
      </c>
      <c r="B1432" s="53" t="str">
        <f t="shared" si="198"/>
        <v>Ok</v>
      </c>
      <c r="C1432" s="53" t="str">
        <f t="shared" ca="1" si="199"/>
        <v>Ok</v>
      </c>
      <c r="D1432" s="54">
        <f t="shared" si="200"/>
        <v>45495</v>
      </c>
      <c r="E1432" s="253"/>
      <c r="F1432" s="258">
        <v>3312</v>
      </c>
      <c r="G1432" s="299" t="s">
        <v>7279</v>
      </c>
      <c r="H1432" s="269" t="s">
        <v>57</v>
      </c>
      <c r="I1432" s="242" t="s">
        <v>58</v>
      </c>
      <c r="J1432" s="268" t="s">
        <v>59</v>
      </c>
      <c r="K1432" s="67" t="s">
        <v>74</v>
      </c>
      <c r="L1432" s="400" t="s">
        <v>7456</v>
      </c>
      <c r="M1432" s="281"/>
      <c r="N1432" s="410" t="s">
        <v>124</v>
      </c>
      <c r="O1432" s="243" t="s">
        <v>7289</v>
      </c>
      <c r="P1432" s="77" t="s">
        <v>245</v>
      </c>
      <c r="Q1432" s="243" t="s">
        <v>7289</v>
      </c>
      <c r="R1432" s="301" t="s">
        <v>7307</v>
      </c>
      <c r="S1432" s="274">
        <v>45474</v>
      </c>
      <c r="T1432" s="56">
        <v>45495</v>
      </c>
      <c r="U1432" s="58" t="s">
        <v>66</v>
      </c>
      <c r="V1432" s="197" t="s">
        <v>218</v>
      </c>
      <c r="W1432" s="181"/>
      <c r="X1432" s="147" t="s">
        <v>79</v>
      </c>
      <c r="Y1432" s="258"/>
      <c r="Z1432" s="258"/>
      <c r="AA1432" s="289" t="s">
        <v>7466</v>
      </c>
      <c r="AB1432" s="67">
        <v>45474</v>
      </c>
      <c r="AC1432" s="67">
        <v>45495</v>
      </c>
      <c r="AD1432" s="234" t="s">
        <v>70</v>
      </c>
      <c r="AE1432" s="71"/>
      <c r="AF1432" s="249"/>
      <c r="AG1432" s="249"/>
      <c r="AH1432" s="249"/>
      <c r="AI1432" s="249"/>
      <c r="AJ1432" s="248"/>
      <c r="AK1432" s="257"/>
      <c r="AL1432" s="255"/>
      <c r="AM1432" s="249"/>
      <c r="AN1432" s="249"/>
      <c r="AO1432" s="249"/>
      <c r="AP1432" s="249"/>
      <c r="AQ1432" s="250"/>
      <c r="AR1432" s="247"/>
      <c r="AS1432" s="247"/>
      <c r="AT1432" s="247"/>
      <c r="AU1432" s="247"/>
      <c r="AV1432" s="247"/>
      <c r="AW1432" s="247"/>
      <c r="AX1432" s="247"/>
      <c r="AY1432" s="247"/>
      <c r="AZ1432" s="251"/>
      <c r="BA1432" s="246"/>
      <c r="BB1432" s="247"/>
      <c r="BC1432" s="245"/>
    </row>
    <row r="1433" spans="1:55" ht="216" hidden="1">
      <c r="A1433" s="52" t="str">
        <f t="shared" ca="1" si="197"/>
        <v>Ok</v>
      </c>
      <c r="B1433" s="53" t="str">
        <f t="shared" si="198"/>
        <v>Ok</v>
      </c>
      <c r="C1433" s="53" t="str">
        <f t="shared" ca="1" si="199"/>
        <v>Ok</v>
      </c>
      <c r="D1433" s="54">
        <f t="shared" si="200"/>
        <v>45482</v>
      </c>
      <c r="E1433" s="253"/>
      <c r="F1433" s="258">
        <v>3313</v>
      </c>
      <c r="G1433" s="299" t="s">
        <v>7280</v>
      </c>
      <c r="H1433" s="269" t="s">
        <v>57</v>
      </c>
      <c r="I1433" s="242" t="s">
        <v>83</v>
      </c>
      <c r="J1433" s="268" t="s">
        <v>84</v>
      </c>
      <c r="K1433" s="67" t="s">
        <v>105</v>
      </c>
      <c r="L1433" s="400" t="s">
        <v>7330</v>
      </c>
      <c r="M1433" s="281"/>
      <c r="N1433" s="410" t="s">
        <v>124</v>
      </c>
      <c r="O1433" s="243" t="s">
        <v>6123</v>
      </c>
      <c r="P1433" s="77" t="s">
        <v>165</v>
      </c>
      <c r="Q1433" s="77" t="s">
        <v>6612</v>
      </c>
      <c r="R1433" s="301" t="s">
        <v>6084</v>
      </c>
      <c r="S1433" s="274">
        <v>45474</v>
      </c>
      <c r="T1433" s="56">
        <v>45482</v>
      </c>
      <c r="U1433" s="174" t="s">
        <v>66</v>
      </c>
      <c r="V1433" s="197" t="s">
        <v>218</v>
      </c>
      <c r="W1433" s="181"/>
      <c r="X1433" s="147" t="s">
        <v>143</v>
      </c>
      <c r="Y1433" s="258"/>
      <c r="Z1433" s="258"/>
      <c r="AA1433" s="289" t="s">
        <v>7331</v>
      </c>
      <c r="AB1433" s="67">
        <v>45474</v>
      </c>
      <c r="AC1433" s="67">
        <v>45482</v>
      </c>
      <c r="AD1433" s="234" t="s">
        <v>70</v>
      </c>
      <c r="AE1433" s="71"/>
      <c r="AF1433" s="249"/>
      <c r="AG1433" s="249"/>
      <c r="AH1433" s="249"/>
      <c r="AI1433" s="249"/>
      <c r="AJ1433" s="248"/>
      <c r="AK1433" s="257"/>
      <c r="AL1433" s="255"/>
      <c r="AM1433" s="249"/>
      <c r="AN1433" s="249"/>
      <c r="AO1433" s="249"/>
      <c r="AP1433" s="249"/>
      <c r="AQ1433" s="250"/>
      <c r="AR1433" s="247"/>
      <c r="AS1433" s="247"/>
      <c r="AT1433" s="247"/>
      <c r="AU1433" s="247"/>
      <c r="AV1433" s="247"/>
      <c r="AW1433" s="247"/>
      <c r="AX1433" s="247"/>
      <c r="AY1433" s="247"/>
      <c r="AZ1433" s="251"/>
      <c r="BA1433" s="246"/>
      <c r="BB1433" s="247"/>
      <c r="BC1433" s="245"/>
    </row>
    <row r="1434" spans="1:55" ht="216" hidden="1">
      <c r="A1434" s="52" t="str">
        <f t="shared" ca="1" si="197"/>
        <v>Ok</v>
      </c>
      <c r="B1434" s="53" t="str">
        <f t="shared" si="198"/>
        <v>Ok</v>
      </c>
      <c r="C1434" s="53" t="str">
        <f t="shared" ca="1" si="199"/>
        <v>Ok</v>
      </c>
      <c r="D1434" s="54">
        <f t="shared" si="200"/>
        <v>45482</v>
      </c>
      <c r="E1434" s="253"/>
      <c r="F1434" s="258">
        <v>3314</v>
      </c>
      <c r="G1434" s="299" t="s">
        <v>7281</v>
      </c>
      <c r="H1434" s="269" t="s">
        <v>57</v>
      </c>
      <c r="I1434" s="242" t="s">
        <v>3019</v>
      </c>
      <c r="J1434" s="268" t="s">
        <v>290</v>
      </c>
      <c r="K1434" s="67" t="s">
        <v>105</v>
      </c>
      <c r="L1434" s="400" t="s">
        <v>7332</v>
      </c>
      <c r="M1434" s="281"/>
      <c r="N1434" s="410" t="s">
        <v>124</v>
      </c>
      <c r="O1434" s="243" t="s">
        <v>6123</v>
      </c>
      <c r="P1434" s="77" t="s">
        <v>165</v>
      </c>
      <c r="Q1434" s="77" t="s">
        <v>6612</v>
      </c>
      <c r="R1434" s="301" t="s">
        <v>6084</v>
      </c>
      <c r="S1434" s="274">
        <v>45474</v>
      </c>
      <c r="T1434" s="56">
        <v>45482</v>
      </c>
      <c r="U1434" s="174" t="s">
        <v>66</v>
      </c>
      <c r="V1434" s="197" t="s">
        <v>218</v>
      </c>
      <c r="W1434" s="181"/>
      <c r="X1434" s="147" t="s">
        <v>143</v>
      </c>
      <c r="Y1434" s="258"/>
      <c r="Z1434" s="258"/>
      <c r="AA1434" s="289" t="s">
        <v>7341</v>
      </c>
      <c r="AB1434" s="67">
        <v>45474</v>
      </c>
      <c r="AC1434" s="67">
        <v>45482</v>
      </c>
      <c r="AD1434" s="234" t="s">
        <v>70</v>
      </c>
      <c r="AE1434" s="71"/>
      <c r="AF1434" s="249"/>
      <c r="AG1434" s="249"/>
      <c r="AH1434" s="249"/>
      <c r="AI1434" s="249"/>
      <c r="AJ1434" s="248"/>
      <c r="AK1434" s="257"/>
      <c r="AL1434" s="255"/>
      <c r="AM1434" s="249"/>
      <c r="AN1434" s="249"/>
      <c r="AO1434" s="249"/>
      <c r="AP1434" s="249"/>
      <c r="AQ1434" s="250"/>
      <c r="AR1434" s="247"/>
      <c r="AS1434" s="247"/>
      <c r="AT1434" s="247"/>
      <c r="AU1434" s="247"/>
      <c r="AV1434" s="247"/>
      <c r="AW1434" s="247"/>
      <c r="AX1434" s="247"/>
      <c r="AY1434" s="247"/>
      <c r="AZ1434" s="251"/>
      <c r="BA1434" s="246"/>
      <c r="BB1434" s="247"/>
      <c r="BC1434" s="245"/>
    </row>
    <row r="1435" spans="1:55" ht="259.2" hidden="1">
      <c r="A1435" s="52" t="str">
        <f t="shared" ca="1" si="197"/>
        <v>Ok</v>
      </c>
      <c r="B1435" s="53" t="str">
        <f t="shared" si="198"/>
        <v>Ok</v>
      </c>
      <c r="C1435" s="53" t="str">
        <f t="shared" ca="1" si="199"/>
        <v>Ok</v>
      </c>
      <c r="D1435" s="54">
        <f t="shared" si="200"/>
        <v>45579</v>
      </c>
      <c r="E1435" s="253"/>
      <c r="F1435" s="258">
        <v>3315</v>
      </c>
      <c r="G1435" s="299" t="s">
        <v>7282</v>
      </c>
      <c r="H1435" s="269" t="s">
        <v>57</v>
      </c>
      <c r="I1435" s="242" t="s">
        <v>146</v>
      </c>
      <c r="J1435" s="268" t="s">
        <v>59</v>
      </c>
      <c r="K1435" s="67" t="s">
        <v>74</v>
      </c>
      <c r="L1435" s="400" t="s">
        <v>7333</v>
      </c>
      <c r="M1435" s="281"/>
      <c r="N1435" s="410" t="s">
        <v>63</v>
      </c>
      <c r="O1435" s="243" t="s">
        <v>6123</v>
      </c>
      <c r="P1435" s="77" t="s">
        <v>165</v>
      </c>
      <c r="Q1435" s="77" t="s">
        <v>6612</v>
      </c>
      <c r="R1435" s="301" t="s">
        <v>6084</v>
      </c>
      <c r="S1435" s="274">
        <v>45474</v>
      </c>
      <c r="T1435" s="69">
        <v>45579</v>
      </c>
      <c r="U1435" s="78" t="s">
        <v>66</v>
      </c>
      <c r="V1435" s="197" t="s">
        <v>218</v>
      </c>
      <c r="W1435" s="181"/>
      <c r="X1435" s="147" t="s">
        <v>365</v>
      </c>
      <c r="Y1435" s="258" t="s">
        <v>80</v>
      </c>
      <c r="Z1435" s="258"/>
      <c r="AA1435" s="289" t="s">
        <v>7861</v>
      </c>
      <c r="AB1435" s="67">
        <v>45474</v>
      </c>
      <c r="AC1435" s="67">
        <v>45579</v>
      </c>
      <c r="AD1435" s="234" t="s">
        <v>70</v>
      </c>
      <c r="AE1435" s="71"/>
      <c r="AF1435" s="249"/>
      <c r="AG1435" s="249"/>
      <c r="AH1435" s="249"/>
      <c r="AI1435" s="249"/>
      <c r="AJ1435" s="248"/>
      <c r="AK1435" s="257"/>
      <c r="AL1435" s="255"/>
      <c r="AM1435" s="249"/>
      <c r="AN1435" s="249"/>
      <c r="AO1435" s="249"/>
      <c r="AP1435" s="249"/>
      <c r="AQ1435" s="250"/>
      <c r="AR1435" s="247"/>
      <c r="AS1435" s="247"/>
      <c r="AT1435" s="247"/>
      <c r="AU1435" s="247"/>
      <c r="AV1435" s="247"/>
      <c r="AW1435" s="247"/>
      <c r="AX1435" s="247"/>
      <c r="AY1435" s="247"/>
      <c r="AZ1435" s="251"/>
      <c r="BA1435" s="246"/>
      <c r="BB1435" s="247"/>
      <c r="BC1435" s="245"/>
    </row>
    <row r="1436" spans="1:55" ht="72" hidden="1">
      <c r="A1436" s="52" t="str">
        <f t="shared" ca="1" si="197"/>
        <v>Ok</v>
      </c>
      <c r="B1436" s="53" t="str">
        <f t="shared" si="198"/>
        <v>Ok</v>
      </c>
      <c r="C1436" s="53" t="str">
        <f t="shared" ca="1" si="199"/>
        <v>Ok</v>
      </c>
      <c r="D1436" s="54">
        <f t="shared" si="200"/>
        <v>45482</v>
      </c>
      <c r="E1436" s="253"/>
      <c r="F1436" s="258">
        <v>3316</v>
      </c>
      <c r="G1436" s="299" t="s">
        <v>7283</v>
      </c>
      <c r="H1436" s="269" t="s">
        <v>57</v>
      </c>
      <c r="I1436" s="242" t="s">
        <v>697</v>
      </c>
      <c r="J1436" s="268" t="s">
        <v>59</v>
      </c>
      <c r="K1436" s="67" t="s">
        <v>105</v>
      </c>
      <c r="L1436" s="400" t="s">
        <v>7334</v>
      </c>
      <c r="M1436" s="281"/>
      <c r="N1436" s="410" t="s">
        <v>124</v>
      </c>
      <c r="O1436" s="243" t="s">
        <v>6123</v>
      </c>
      <c r="P1436" s="77" t="s">
        <v>165</v>
      </c>
      <c r="Q1436" s="77" t="s">
        <v>6612</v>
      </c>
      <c r="R1436" s="301" t="s">
        <v>6084</v>
      </c>
      <c r="S1436" s="274">
        <v>45474</v>
      </c>
      <c r="T1436" s="56">
        <v>45482</v>
      </c>
      <c r="U1436" s="174" t="s">
        <v>66</v>
      </c>
      <c r="V1436" s="197" t="s">
        <v>218</v>
      </c>
      <c r="W1436" s="181"/>
      <c r="X1436" s="147" t="s">
        <v>238</v>
      </c>
      <c r="Y1436" s="258"/>
      <c r="Z1436" s="258"/>
      <c r="AA1436" s="289" t="s">
        <v>7323</v>
      </c>
      <c r="AB1436" s="67">
        <v>45474</v>
      </c>
      <c r="AC1436" s="67">
        <v>45482</v>
      </c>
      <c r="AD1436" s="234" t="s">
        <v>70</v>
      </c>
      <c r="AE1436" s="71"/>
      <c r="AF1436" s="249"/>
      <c r="AG1436" s="249"/>
      <c r="AH1436" s="249"/>
      <c r="AI1436" s="249"/>
      <c r="AJ1436" s="248"/>
      <c r="AK1436" s="257"/>
      <c r="AL1436" s="255"/>
      <c r="AM1436" s="249"/>
      <c r="AN1436" s="249"/>
      <c r="AO1436" s="249"/>
      <c r="AP1436" s="249"/>
      <c r="AQ1436" s="250"/>
      <c r="AR1436" s="247"/>
      <c r="AS1436" s="247"/>
      <c r="AT1436" s="247"/>
      <c r="AU1436" s="247"/>
      <c r="AV1436" s="247"/>
      <c r="AW1436" s="247"/>
      <c r="AX1436" s="247"/>
      <c r="AY1436" s="247"/>
      <c r="AZ1436" s="251"/>
      <c r="BA1436" s="246"/>
      <c r="BB1436" s="247"/>
      <c r="BC1436" s="245"/>
    </row>
    <row r="1437" spans="1:55" ht="244.8" hidden="1">
      <c r="A1437" s="52" t="str">
        <f t="shared" ca="1" si="197"/>
        <v>Ok</v>
      </c>
      <c r="B1437" s="53" t="str">
        <f t="shared" si="198"/>
        <v>Ok</v>
      </c>
      <c r="C1437" s="53" t="str">
        <f t="shared" ca="1" si="199"/>
        <v>Ok</v>
      </c>
      <c r="D1437" s="54">
        <f t="shared" si="200"/>
        <v>45502</v>
      </c>
      <c r="E1437" s="253"/>
      <c r="F1437" s="258">
        <v>3317</v>
      </c>
      <c r="G1437" s="299" t="s">
        <v>7284</v>
      </c>
      <c r="H1437" s="269" t="s">
        <v>57</v>
      </c>
      <c r="I1437" s="242" t="s">
        <v>1734</v>
      </c>
      <c r="J1437" s="268" t="s">
        <v>260</v>
      </c>
      <c r="K1437" s="67" t="s">
        <v>105</v>
      </c>
      <c r="L1437" s="400" t="s">
        <v>7335</v>
      </c>
      <c r="M1437" s="281"/>
      <c r="N1437" s="410" t="s">
        <v>124</v>
      </c>
      <c r="O1437" s="243" t="s">
        <v>5561</v>
      </c>
      <c r="P1437" s="77" t="s">
        <v>65</v>
      </c>
      <c r="Q1437" s="77" t="s">
        <v>7309</v>
      </c>
      <c r="R1437" s="301" t="s">
        <v>7308</v>
      </c>
      <c r="S1437" s="274">
        <v>45474</v>
      </c>
      <c r="T1437" s="56">
        <v>45502</v>
      </c>
      <c r="U1437" s="174" t="s">
        <v>66</v>
      </c>
      <c r="V1437" s="197" t="s">
        <v>218</v>
      </c>
      <c r="W1437" s="181"/>
      <c r="X1437" s="147" t="s">
        <v>238</v>
      </c>
      <c r="Y1437" s="258"/>
      <c r="Z1437" s="258"/>
      <c r="AA1437" s="289" t="s">
        <v>7458</v>
      </c>
      <c r="AB1437" s="67">
        <v>45474</v>
      </c>
      <c r="AC1437" s="67">
        <v>45502</v>
      </c>
      <c r="AD1437" s="234" t="s">
        <v>70</v>
      </c>
      <c r="AE1437" s="71"/>
      <c r="AF1437" s="249"/>
      <c r="AG1437" s="249"/>
      <c r="AH1437" s="249"/>
      <c r="AI1437" s="249"/>
      <c r="AJ1437" s="248"/>
      <c r="AK1437" s="257"/>
      <c r="AL1437" s="255"/>
      <c r="AM1437" s="249"/>
      <c r="AN1437" s="249"/>
      <c r="AO1437" s="249"/>
      <c r="AP1437" s="249"/>
      <c r="AQ1437" s="250"/>
      <c r="AR1437" s="247"/>
      <c r="AS1437" s="247"/>
      <c r="AT1437" s="247"/>
      <c r="AU1437" s="247"/>
      <c r="AV1437" s="247"/>
      <c r="AW1437" s="247"/>
      <c r="AX1437" s="247"/>
      <c r="AY1437" s="247"/>
      <c r="AZ1437" s="251"/>
      <c r="BA1437" s="246"/>
      <c r="BB1437" s="247"/>
      <c r="BC1437" s="245"/>
    </row>
    <row r="1438" spans="1:55" ht="72" hidden="1">
      <c r="A1438" s="52" t="str">
        <f t="shared" ca="1" si="197"/>
        <v>Ok</v>
      </c>
      <c r="B1438" s="53" t="str">
        <f t="shared" si="198"/>
        <v>Ok</v>
      </c>
      <c r="C1438" s="53" t="str">
        <f t="shared" ca="1" si="199"/>
        <v>Ok</v>
      </c>
      <c r="D1438" s="54">
        <f t="shared" si="200"/>
        <v>45482</v>
      </c>
      <c r="E1438" s="253"/>
      <c r="F1438" s="258">
        <v>3318</v>
      </c>
      <c r="G1438" s="299" t="s">
        <v>7285</v>
      </c>
      <c r="H1438" s="269" t="s">
        <v>57</v>
      </c>
      <c r="I1438" s="242" t="s">
        <v>436</v>
      </c>
      <c r="J1438" s="268" t="s">
        <v>437</v>
      </c>
      <c r="K1438" s="67" t="s">
        <v>74</v>
      </c>
      <c r="L1438" s="400" t="s">
        <v>7336</v>
      </c>
      <c r="M1438" s="281"/>
      <c r="N1438" s="410" t="s">
        <v>124</v>
      </c>
      <c r="O1438" s="243" t="s">
        <v>5561</v>
      </c>
      <c r="P1438" s="77" t="s">
        <v>65</v>
      </c>
      <c r="Q1438" s="77" t="s">
        <v>7311</v>
      </c>
      <c r="R1438" s="301" t="s">
        <v>7310</v>
      </c>
      <c r="S1438" s="274">
        <v>45474</v>
      </c>
      <c r="T1438" s="56">
        <v>45482</v>
      </c>
      <c r="U1438" s="174" t="s">
        <v>66</v>
      </c>
      <c r="V1438" s="197" t="s">
        <v>218</v>
      </c>
      <c r="W1438" s="181"/>
      <c r="X1438" s="147" t="s">
        <v>143</v>
      </c>
      <c r="Y1438" s="258"/>
      <c r="Z1438" s="258"/>
      <c r="AA1438" s="289" t="s">
        <v>7324</v>
      </c>
      <c r="AB1438" s="67">
        <v>45474</v>
      </c>
      <c r="AC1438" s="67">
        <v>45482</v>
      </c>
      <c r="AD1438" s="234" t="s">
        <v>70</v>
      </c>
      <c r="AE1438" s="71"/>
      <c r="AF1438" s="249"/>
      <c r="AG1438" s="249"/>
      <c r="AH1438" s="249"/>
      <c r="AI1438" s="249"/>
      <c r="AJ1438" s="248"/>
      <c r="AK1438" s="257"/>
      <c r="AL1438" s="255"/>
      <c r="AM1438" s="249"/>
      <c r="AN1438" s="249"/>
      <c r="AO1438" s="249"/>
      <c r="AP1438" s="249"/>
      <c r="AQ1438" s="250"/>
      <c r="AR1438" s="247"/>
      <c r="AS1438" s="247"/>
      <c r="AT1438" s="247"/>
      <c r="AU1438" s="247"/>
      <c r="AV1438" s="247"/>
      <c r="AW1438" s="247"/>
      <c r="AX1438" s="247"/>
      <c r="AY1438" s="247"/>
      <c r="AZ1438" s="251"/>
      <c r="BA1438" s="246"/>
      <c r="BB1438" s="247"/>
      <c r="BC1438" s="245"/>
    </row>
    <row r="1439" spans="1:55" ht="72" hidden="1">
      <c r="A1439" s="52" t="str">
        <f t="shared" ca="1" si="197"/>
        <v>Ok</v>
      </c>
      <c r="B1439" s="53" t="str">
        <f t="shared" si="198"/>
        <v>Ok</v>
      </c>
      <c r="C1439" s="53" t="str">
        <f t="shared" ca="1" si="199"/>
        <v>Ok</v>
      </c>
      <c r="D1439" s="54">
        <f t="shared" si="200"/>
        <v>45482</v>
      </c>
      <c r="E1439" s="253"/>
      <c r="F1439" s="258">
        <v>3319</v>
      </c>
      <c r="G1439" s="299" t="s">
        <v>7286</v>
      </c>
      <c r="H1439" s="269" t="s">
        <v>57</v>
      </c>
      <c r="I1439" s="242" t="s">
        <v>58</v>
      </c>
      <c r="J1439" s="268" t="s">
        <v>59</v>
      </c>
      <c r="K1439" s="67" t="s">
        <v>105</v>
      </c>
      <c r="L1439" s="400" t="s">
        <v>7337</v>
      </c>
      <c r="M1439" s="281"/>
      <c r="N1439" s="410" t="s">
        <v>124</v>
      </c>
      <c r="O1439" s="243" t="s">
        <v>7290</v>
      </c>
      <c r="P1439" s="77" t="s">
        <v>88</v>
      </c>
      <c r="Q1439" s="77" t="s">
        <v>7312</v>
      </c>
      <c r="R1439" s="301" t="s">
        <v>5507</v>
      </c>
      <c r="S1439" s="274">
        <v>45476</v>
      </c>
      <c r="T1439" s="56">
        <v>45482</v>
      </c>
      <c r="U1439" s="174" t="s">
        <v>66</v>
      </c>
      <c r="V1439" s="197" t="s">
        <v>218</v>
      </c>
      <c r="W1439" s="181"/>
      <c r="X1439" s="147" t="s">
        <v>168</v>
      </c>
      <c r="Y1439" s="258"/>
      <c r="Z1439" s="258"/>
      <c r="AA1439" s="289" t="s">
        <v>7325</v>
      </c>
      <c r="AB1439" s="67">
        <v>45476</v>
      </c>
      <c r="AC1439" s="67">
        <v>45482</v>
      </c>
      <c r="AD1439" s="234" t="s">
        <v>70</v>
      </c>
      <c r="AE1439" s="71"/>
      <c r="AF1439" s="249"/>
      <c r="AG1439" s="249"/>
      <c r="AH1439" s="249"/>
      <c r="AI1439" s="249"/>
      <c r="AJ1439" s="248"/>
      <c r="AK1439" s="257"/>
      <c r="AL1439" s="255"/>
      <c r="AM1439" s="249"/>
      <c r="AN1439" s="249"/>
      <c r="AO1439" s="249"/>
      <c r="AP1439" s="249"/>
      <c r="AQ1439" s="250"/>
      <c r="AR1439" s="247"/>
      <c r="AS1439" s="247"/>
      <c r="AT1439" s="247"/>
      <c r="AU1439" s="247"/>
      <c r="AV1439" s="247"/>
      <c r="AW1439" s="247"/>
      <c r="AX1439" s="247"/>
      <c r="AY1439" s="247"/>
      <c r="AZ1439" s="251"/>
      <c r="BA1439" s="246"/>
      <c r="BB1439" s="247"/>
      <c r="BC1439" s="245"/>
    </row>
    <row r="1440" spans="1:55" ht="221.55" hidden="1" customHeight="1">
      <c r="A1440" s="52" t="str">
        <f t="shared" ref="A1440:A1443" ca="1" si="201">IF(OR(S1440&lt;$B$1,S1440&gt;=TODAY()),"Fuori Range","Ok")</f>
        <v>Ok</v>
      </c>
      <c r="B1440" s="53" t="str">
        <f t="shared" ref="B1440:B1443" si="202">IF(AND(AB1440&lt;S1440,AB1440&lt;&gt;""),"Fuori Range",IF(AND(AB1440&gt;AC1440,AC1440&lt;&gt;""),"Sup ITM",IF(AND(AC1440&lt;&gt;"",AB1440=""),"Assente","Ok")))</f>
        <v>Ok</v>
      </c>
      <c r="C1440" s="53" t="str">
        <f t="shared" ref="C1440:C1443" ca="1" si="203">IF(AND(AC1440&lt;AB1440,AC1440&lt;&gt;""),"Inf Avvio",IF(AC1440&gt;TODAY(),"Errore","Ok"))</f>
        <v>Ok</v>
      </c>
      <c r="D1440" s="54">
        <f t="shared" ref="D1440:D1443" si="204">MAX(AC1440,AH1440,AL1440)</f>
        <v>45670</v>
      </c>
      <c r="E1440" s="253"/>
      <c r="F1440" s="258">
        <v>438</v>
      </c>
      <c r="G1440" s="299" t="s">
        <v>7358</v>
      </c>
      <c r="H1440" s="269" t="s">
        <v>57</v>
      </c>
      <c r="I1440" s="242" t="s">
        <v>334</v>
      </c>
      <c r="J1440" s="268" t="s">
        <v>260</v>
      </c>
      <c r="K1440" s="67" t="s">
        <v>85</v>
      </c>
      <c r="L1440" s="400" t="s">
        <v>7364</v>
      </c>
      <c r="M1440" s="281"/>
      <c r="N1440" s="410" t="s">
        <v>63</v>
      </c>
      <c r="O1440" s="243" t="s">
        <v>7362</v>
      </c>
      <c r="P1440" s="77" t="s">
        <v>4136</v>
      </c>
      <c r="Q1440" s="77" t="s">
        <v>7375</v>
      </c>
      <c r="R1440" s="301" t="s">
        <v>7374</v>
      </c>
      <c r="S1440" s="274">
        <v>43272</v>
      </c>
      <c r="T1440" s="56">
        <v>45670</v>
      </c>
      <c r="U1440" s="58" t="s">
        <v>100</v>
      </c>
      <c r="V1440" s="197" t="s">
        <v>218</v>
      </c>
      <c r="W1440" s="181"/>
      <c r="X1440" s="147" t="s">
        <v>101</v>
      </c>
      <c r="Y1440" s="258" t="s">
        <v>80</v>
      </c>
      <c r="Z1440" s="258"/>
      <c r="AA1440" s="289" t="s">
        <v>8375</v>
      </c>
      <c r="AB1440" s="67">
        <v>43272</v>
      </c>
      <c r="AC1440" s="67">
        <v>45670</v>
      </c>
      <c r="AD1440" s="234" t="s">
        <v>70</v>
      </c>
      <c r="AE1440" s="71"/>
      <c r="AF1440" s="249"/>
      <c r="AG1440" s="249"/>
      <c r="AH1440" s="249"/>
      <c r="AI1440" s="249"/>
      <c r="AJ1440" s="248"/>
      <c r="AK1440" s="257"/>
      <c r="AL1440" s="255"/>
      <c r="AM1440" s="249"/>
      <c r="AN1440" s="249"/>
      <c r="AO1440" s="249"/>
      <c r="AP1440" s="249"/>
      <c r="AQ1440" s="250"/>
      <c r="AR1440" s="247"/>
      <c r="AS1440" s="247"/>
      <c r="AT1440" s="247"/>
      <c r="AU1440" s="247"/>
      <c r="AV1440" s="247"/>
      <c r="AW1440" s="247"/>
      <c r="AX1440" s="247"/>
      <c r="AY1440" s="247"/>
      <c r="AZ1440" s="251"/>
      <c r="BA1440" s="246"/>
      <c r="BB1440" s="247"/>
      <c r="BC1440" s="245"/>
    </row>
    <row r="1441" spans="1:55" ht="144" hidden="1">
      <c r="A1441" s="52" t="str">
        <f t="shared" ca="1" si="201"/>
        <v>Ok</v>
      </c>
      <c r="B1441" s="53" t="str">
        <f t="shared" si="202"/>
        <v>Ok</v>
      </c>
      <c r="C1441" s="53" t="str">
        <f t="shared" ca="1" si="203"/>
        <v>Ok</v>
      </c>
      <c r="D1441" s="54">
        <f t="shared" si="204"/>
        <v>45587</v>
      </c>
      <c r="E1441" s="253"/>
      <c r="F1441" s="258">
        <v>652</v>
      </c>
      <c r="G1441" s="299" t="s">
        <v>7359</v>
      </c>
      <c r="H1441" s="269" t="s">
        <v>57</v>
      </c>
      <c r="I1441" s="242" t="s">
        <v>267</v>
      </c>
      <c r="J1441" s="268" t="s">
        <v>122</v>
      </c>
      <c r="K1441" s="67" t="s">
        <v>188</v>
      </c>
      <c r="L1441" s="400" t="s">
        <v>7365</v>
      </c>
      <c r="M1441" s="281"/>
      <c r="N1441" s="410" t="s">
        <v>63</v>
      </c>
      <c r="O1441" s="243" t="s">
        <v>7363</v>
      </c>
      <c r="P1441" s="77" t="s">
        <v>165</v>
      </c>
      <c r="Q1441" s="77" t="s">
        <v>7377</v>
      </c>
      <c r="R1441" s="301" t="s">
        <v>7376</v>
      </c>
      <c r="S1441" s="274">
        <v>43412</v>
      </c>
      <c r="T1441" s="69">
        <v>45587</v>
      </c>
      <c r="U1441" s="58" t="s">
        <v>66</v>
      </c>
      <c r="V1441" s="197" t="s">
        <v>218</v>
      </c>
      <c r="W1441" s="181"/>
      <c r="X1441" s="147" t="s">
        <v>156</v>
      </c>
      <c r="Y1441" s="258" t="s">
        <v>80</v>
      </c>
      <c r="Z1441" s="258"/>
      <c r="AA1441" s="289" t="s">
        <v>7890</v>
      </c>
      <c r="AB1441" s="67">
        <v>43412</v>
      </c>
      <c r="AC1441" s="67">
        <v>45587</v>
      </c>
      <c r="AD1441" s="234" t="s">
        <v>70</v>
      </c>
      <c r="AE1441" s="71"/>
      <c r="AF1441" s="249"/>
      <c r="AG1441" s="249"/>
      <c r="AH1441" s="249"/>
      <c r="AI1441" s="249"/>
      <c r="AJ1441" s="248"/>
      <c r="AK1441" s="257"/>
      <c r="AL1441" s="255"/>
      <c r="AM1441" s="249"/>
      <c r="AN1441" s="249"/>
      <c r="AO1441" s="249"/>
      <c r="AP1441" s="249"/>
      <c r="AQ1441" s="250"/>
      <c r="AR1441" s="247"/>
      <c r="AS1441" s="247"/>
      <c r="AT1441" s="247"/>
      <c r="AU1441" s="247"/>
      <c r="AV1441" s="247"/>
      <c r="AW1441" s="247"/>
      <c r="AX1441" s="247"/>
      <c r="AY1441" s="247"/>
      <c r="AZ1441" s="251"/>
      <c r="BA1441" s="246"/>
      <c r="BB1441" s="247"/>
      <c r="BC1441" s="245"/>
    </row>
    <row r="1442" spans="1:55" ht="158.4" hidden="1">
      <c r="A1442" s="52" t="str">
        <f t="shared" ca="1" si="201"/>
        <v>Ok</v>
      </c>
      <c r="B1442" s="53" t="str">
        <f t="shared" si="202"/>
        <v>Ok</v>
      </c>
      <c r="C1442" s="53" t="str">
        <f t="shared" ca="1" si="203"/>
        <v>Ok</v>
      </c>
      <c r="D1442" s="54">
        <f t="shared" si="204"/>
        <v>45579</v>
      </c>
      <c r="E1442" s="253"/>
      <c r="F1442" s="258">
        <v>3320</v>
      </c>
      <c r="G1442" s="299" t="s">
        <v>7360</v>
      </c>
      <c r="H1442" s="269" t="s">
        <v>57</v>
      </c>
      <c r="I1442" s="242" t="s">
        <v>2437</v>
      </c>
      <c r="J1442" s="268" t="s">
        <v>308</v>
      </c>
      <c r="K1442" s="67" t="s">
        <v>74</v>
      </c>
      <c r="L1442" s="400" t="s">
        <v>7605</v>
      </c>
      <c r="M1442" s="281"/>
      <c r="N1442" s="410" t="s">
        <v>124</v>
      </c>
      <c r="O1442" s="243" t="s">
        <v>7141</v>
      </c>
      <c r="P1442" s="77" t="s">
        <v>65</v>
      </c>
      <c r="Q1442" s="77" t="s">
        <v>7379</v>
      </c>
      <c r="R1442" s="301" t="s">
        <v>7378</v>
      </c>
      <c r="S1442" s="274">
        <v>45476</v>
      </c>
      <c r="T1442" s="69">
        <v>45579</v>
      </c>
      <c r="U1442" s="78" t="s">
        <v>66</v>
      </c>
      <c r="V1442" s="197" t="s">
        <v>218</v>
      </c>
      <c r="W1442" s="181"/>
      <c r="X1442" s="147" t="s">
        <v>168</v>
      </c>
      <c r="Y1442" s="258"/>
      <c r="Z1442" s="258"/>
      <c r="AA1442" s="289" t="s">
        <v>7899</v>
      </c>
      <c r="AB1442" s="67">
        <v>45482</v>
      </c>
      <c r="AC1442" s="67">
        <v>45579</v>
      </c>
      <c r="AD1442" s="234" t="s">
        <v>70</v>
      </c>
      <c r="AE1442" s="71"/>
      <c r="AF1442" s="249"/>
      <c r="AG1442" s="249"/>
      <c r="AH1442" s="249"/>
      <c r="AI1442" s="249"/>
      <c r="AJ1442" s="248"/>
      <c r="AK1442" s="257"/>
      <c r="AL1442" s="255"/>
      <c r="AM1442" s="249"/>
      <c r="AN1442" s="249"/>
      <c r="AO1442" s="249"/>
      <c r="AP1442" s="249"/>
      <c r="AQ1442" s="250"/>
      <c r="AR1442" s="247"/>
      <c r="AS1442" s="247"/>
      <c r="AT1442" s="247"/>
      <c r="AU1442" s="247"/>
      <c r="AV1442" s="247"/>
      <c r="AW1442" s="247"/>
      <c r="AX1442" s="247"/>
      <c r="AY1442" s="247"/>
      <c r="AZ1442" s="251"/>
      <c r="BA1442" s="246"/>
      <c r="BB1442" s="247"/>
      <c r="BC1442" s="245"/>
    </row>
    <row r="1443" spans="1:55" ht="216" hidden="1">
      <c r="A1443" s="52" t="str">
        <f t="shared" ca="1" si="201"/>
        <v>Ok</v>
      </c>
      <c r="B1443" s="53" t="str">
        <f t="shared" si="202"/>
        <v>Ok</v>
      </c>
      <c r="C1443" s="53" t="str">
        <f t="shared" ca="1" si="203"/>
        <v>Ok</v>
      </c>
      <c r="D1443" s="54">
        <f t="shared" si="204"/>
        <v>45488</v>
      </c>
      <c r="E1443" s="253"/>
      <c r="F1443" s="258">
        <v>3326</v>
      </c>
      <c r="G1443" s="299" t="s">
        <v>7361</v>
      </c>
      <c r="H1443" s="269" t="s">
        <v>57</v>
      </c>
      <c r="I1443" s="242" t="s">
        <v>83</v>
      </c>
      <c r="J1443" s="268" t="s">
        <v>84</v>
      </c>
      <c r="K1443" s="67" t="s">
        <v>105</v>
      </c>
      <c r="L1443" s="400" t="s">
        <v>7366</v>
      </c>
      <c r="M1443" s="281"/>
      <c r="N1443" s="410" t="s">
        <v>124</v>
      </c>
      <c r="O1443" s="243" t="s">
        <v>7143</v>
      </c>
      <c r="P1443" s="77" t="s">
        <v>88</v>
      </c>
      <c r="Q1443" s="77" t="s">
        <v>2476</v>
      </c>
      <c r="R1443" s="301" t="s">
        <v>2477</v>
      </c>
      <c r="S1443" s="274">
        <v>45482</v>
      </c>
      <c r="T1443" s="56">
        <v>45488</v>
      </c>
      <c r="U1443" s="175" t="s">
        <v>66</v>
      </c>
      <c r="V1443" s="197" t="s">
        <v>218</v>
      </c>
      <c r="W1443" s="181"/>
      <c r="X1443" s="147" t="s">
        <v>168</v>
      </c>
      <c r="Y1443" s="258"/>
      <c r="Z1443" s="258"/>
      <c r="AA1443" s="289" t="s">
        <v>7367</v>
      </c>
      <c r="AB1443" s="67">
        <v>45482</v>
      </c>
      <c r="AC1443" s="67">
        <v>45488</v>
      </c>
      <c r="AD1443" s="294" t="s">
        <v>70</v>
      </c>
      <c r="AE1443" s="71"/>
      <c r="AF1443" s="249"/>
      <c r="AG1443" s="249"/>
      <c r="AH1443" s="249"/>
      <c r="AI1443" s="249"/>
      <c r="AJ1443" s="248"/>
      <c r="AK1443" s="257"/>
      <c r="AL1443" s="255"/>
      <c r="AM1443" s="249"/>
      <c r="AN1443" s="249"/>
      <c r="AO1443" s="249"/>
      <c r="AP1443" s="249"/>
      <c r="AQ1443" s="250"/>
      <c r="AR1443" s="247"/>
      <c r="AS1443" s="247"/>
      <c r="AT1443" s="247"/>
      <c r="AU1443" s="247"/>
      <c r="AV1443" s="247"/>
      <c r="AW1443" s="247"/>
      <c r="AX1443" s="247"/>
      <c r="AY1443" s="247"/>
      <c r="AZ1443" s="251"/>
      <c r="BA1443" s="246"/>
      <c r="BB1443" s="247"/>
      <c r="BC1443" s="245"/>
    </row>
    <row r="1444" spans="1:55" ht="187.2" hidden="1">
      <c r="A1444" s="52" t="str">
        <f t="shared" ref="A1444:A1454" ca="1" si="205">IF(OR(S1444&lt;$B$1,S1444&gt;=TODAY()),"Fuori Range","Ok")</f>
        <v>Ok</v>
      </c>
      <c r="B1444" s="53" t="str">
        <f t="shared" ref="B1444:B1454" si="206">IF(AND(AB1444&lt;S1444,AB1444&lt;&gt;""),"Fuori Range",IF(AND(AB1444&gt;AC1444,AC1444&lt;&gt;""),"Sup ITM",IF(AND(AC1444&lt;&gt;"",AB1444=""),"Assente","Ok")))</f>
        <v>Ok</v>
      </c>
      <c r="C1444" s="53" t="str">
        <f t="shared" ref="C1444:C1454" ca="1" si="207">IF(AND(AC1444&lt;AB1444,AC1444&lt;&gt;""),"Inf Avvio",IF(AC1444&gt;TODAY(),"Errore","Ok"))</f>
        <v>Ok</v>
      </c>
      <c r="D1444" s="54">
        <f t="shared" ref="D1444:D1454" si="208">MAX(AC1444,AH1444,AL1444)</f>
        <v>45572</v>
      </c>
      <c r="E1444" s="253"/>
      <c r="F1444" s="258">
        <v>2936</v>
      </c>
      <c r="G1444" s="299" t="s">
        <v>7392</v>
      </c>
      <c r="H1444" s="269" t="s">
        <v>57</v>
      </c>
      <c r="I1444" s="242" t="s">
        <v>58</v>
      </c>
      <c r="J1444" s="268" t="s">
        <v>59</v>
      </c>
      <c r="K1444" s="67" t="s">
        <v>210</v>
      </c>
      <c r="L1444" s="400" t="s">
        <v>7411</v>
      </c>
      <c r="M1444" s="281"/>
      <c r="N1444" s="410" t="s">
        <v>124</v>
      </c>
      <c r="O1444" s="243" t="s">
        <v>103</v>
      </c>
      <c r="P1444" s="77" t="s">
        <v>65</v>
      </c>
      <c r="Q1444" s="77" t="s">
        <v>7418</v>
      </c>
      <c r="R1444" s="301" t="s">
        <v>7417</v>
      </c>
      <c r="S1444" s="274">
        <v>45216</v>
      </c>
      <c r="T1444" s="56">
        <v>45572</v>
      </c>
      <c r="U1444" s="174" t="s">
        <v>66</v>
      </c>
      <c r="V1444" s="197" t="s">
        <v>218</v>
      </c>
      <c r="W1444" s="181"/>
      <c r="X1444" s="147" t="s">
        <v>101</v>
      </c>
      <c r="Y1444" s="258"/>
      <c r="Z1444" s="258"/>
      <c r="AA1444" s="289" t="s">
        <v>7825</v>
      </c>
      <c r="AB1444" s="67">
        <v>45216</v>
      </c>
      <c r="AC1444" s="67">
        <v>45572</v>
      </c>
      <c r="AD1444" s="234" t="s">
        <v>70</v>
      </c>
      <c r="AE1444" s="71"/>
      <c r="AF1444" s="249"/>
      <c r="AG1444" s="249"/>
      <c r="AH1444" s="249"/>
      <c r="AI1444" s="249"/>
      <c r="AJ1444" s="248"/>
      <c r="AK1444" s="257"/>
      <c r="AL1444" s="255"/>
      <c r="AM1444" s="249"/>
      <c r="AN1444" s="249"/>
      <c r="AO1444" s="249"/>
      <c r="AP1444" s="249"/>
      <c r="AQ1444" s="250"/>
      <c r="AR1444" s="247"/>
      <c r="AS1444" s="247"/>
      <c r="AT1444" s="247"/>
      <c r="AU1444" s="247"/>
      <c r="AV1444" s="247"/>
      <c r="AW1444" s="247"/>
      <c r="AX1444" s="247"/>
      <c r="AY1444" s="247"/>
      <c r="AZ1444" s="251"/>
      <c r="BA1444" s="246"/>
      <c r="BB1444" s="247"/>
      <c r="BC1444" s="245"/>
    </row>
    <row r="1445" spans="1:55" ht="144" hidden="1">
      <c r="A1445" s="52" t="str">
        <f t="shared" ca="1" si="205"/>
        <v>Ok</v>
      </c>
      <c r="B1445" s="53" t="str">
        <f t="shared" si="206"/>
        <v>Ok</v>
      </c>
      <c r="C1445" s="53" t="str">
        <f t="shared" ca="1" si="207"/>
        <v>Ok</v>
      </c>
      <c r="D1445" s="54">
        <f t="shared" si="208"/>
        <v>45495</v>
      </c>
      <c r="E1445" s="253"/>
      <c r="F1445" s="258">
        <v>3327</v>
      </c>
      <c r="G1445" s="299" t="s">
        <v>7393</v>
      </c>
      <c r="H1445" s="269" t="s">
        <v>57</v>
      </c>
      <c r="I1445" s="242" t="s">
        <v>137</v>
      </c>
      <c r="J1445" s="268" t="s">
        <v>137</v>
      </c>
      <c r="K1445" s="67" t="s">
        <v>545</v>
      </c>
      <c r="L1445" s="400" t="s">
        <v>7412</v>
      </c>
      <c r="M1445" s="281"/>
      <c r="N1445" s="410" t="s">
        <v>63</v>
      </c>
      <c r="O1445" s="243" t="s">
        <v>7406</v>
      </c>
      <c r="P1445" s="77" t="s">
        <v>88</v>
      </c>
      <c r="Q1445" s="77" t="s">
        <v>7420</v>
      </c>
      <c r="R1445" s="301" t="s">
        <v>7419</v>
      </c>
      <c r="S1445" s="274">
        <v>45482</v>
      </c>
      <c r="T1445" s="56">
        <v>45495</v>
      </c>
      <c r="U1445" s="58" t="s">
        <v>66</v>
      </c>
      <c r="V1445" s="197" t="s">
        <v>218</v>
      </c>
      <c r="W1445" s="181"/>
      <c r="X1445" s="147" t="s">
        <v>751</v>
      </c>
      <c r="Y1445" s="258"/>
      <c r="Z1445" s="258"/>
      <c r="AA1445" s="289" t="s">
        <v>7446</v>
      </c>
      <c r="AB1445" s="67">
        <v>45482</v>
      </c>
      <c r="AC1445" s="67">
        <v>45495</v>
      </c>
      <c r="AD1445" s="234" t="s">
        <v>70</v>
      </c>
      <c r="AE1445" s="71"/>
      <c r="AF1445" s="249"/>
      <c r="AG1445" s="249"/>
      <c r="AH1445" s="249"/>
      <c r="AI1445" s="249"/>
      <c r="AJ1445" s="248"/>
      <c r="AK1445" s="257"/>
      <c r="AL1445" s="255"/>
      <c r="AM1445" s="249"/>
      <c r="AN1445" s="249"/>
      <c r="AO1445" s="249"/>
      <c r="AP1445" s="249"/>
      <c r="AQ1445" s="250"/>
      <c r="AR1445" s="247"/>
      <c r="AS1445" s="247"/>
      <c r="AT1445" s="247"/>
      <c r="AU1445" s="247"/>
      <c r="AV1445" s="247"/>
      <c r="AW1445" s="247"/>
      <c r="AX1445" s="247"/>
      <c r="AY1445" s="247"/>
      <c r="AZ1445" s="251"/>
      <c r="BA1445" s="246"/>
      <c r="BB1445" s="247"/>
      <c r="BC1445" s="245"/>
    </row>
    <row r="1446" spans="1:55" ht="86.4" hidden="1">
      <c r="A1446" s="52" t="str">
        <f t="shared" ca="1" si="205"/>
        <v>Ok</v>
      </c>
      <c r="B1446" s="53" t="str">
        <f t="shared" si="206"/>
        <v>Ok</v>
      </c>
      <c r="C1446" s="53" t="str">
        <f t="shared" ca="1" si="207"/>
        <v>Ok</v>
      </c>
      <c r="D1446" s="54">
        <f t="shared" si="208"/>
        <v>45495</v>
      </c>
      <c r="E1446" s="253"/>
      <c r="F1446" s="258">
        <v>3333</v>
      </c>
      <c r="G1446" s="299" t="s">
        <v>7394</v>
      </c>
      <c r="H1446" s="269" t="s">
        <v>57</v>
      </c>
      <c r="I1446" s="242" t="s">
        <v>137</v>
      </c>
      <c r="J1446" s="268" t="s">
        <v>137</v>
      </c>
      <c r="K1446" s="67" t="s">
        <v>210</v>
      </c>
      <c r="L1446" s="400" t="s">
        <v>7414</v>
      </c>
      <c r="M1446" s="281"/>
      <c r="N1446" s="410" t="s">
        <v>124</v>
      </c>
      <c r="O1446" s="243" t="s">
        <v>7403</v>
      </c>
      <c r="P1446" s="77" t="s">
        <v>245</v>
      </c>
      <c r="Q1446" s="77" t="s">
        <v>7403</v>
      </c>
      <c r="R1446" s="301" t="s">
        <v>7421</v>
      </c>
      <c r="S1446" s="274">
        <v>45483</v>
      </c>
      <c r="T1446" s="56">
        <v>45495</v>
      </c>
      <c r="U1446" s="58" t="s">
        <v>66</v>
      </c>
      <c r="V1446" s="197" t="s">
        <v>218</v>
      </c>
      <c r="W1446" s="181"/>
      <c r="X1446" s="147" t="s">
        <v>143</v>
      </c>
      <c r="Y1446" s="258"/>
      <c r="Z1446" s="258"/>
      <c r="AA1446" s="289" t="s">
        <v>7413</v>
      </c>
      <c r="AB1446" s="67">
        <v>45483</v>
      </c>
      <c r="AC1446" s="67">
        <v>45495</v>
      </c>
      <c r="AD1446" s="234" t="s">
        <v>70</v>
      </c>
      <c r="AE1446" s="71"/>
      <c r="AF1446" s="249"/>
      <c r="AG1446" s="249"/>
      <c r="AH1446" s="249"/>
      <c r="AI1446" s="249"/>
      <c r="AJ1446" s="248"/>
      <c r="AK1446" s="257"/>
      <c r="AL1446" s="255"/>
      <c r="AM1446" s="249"/>
      <c r="AN1446" s="249"/>
      <c r="AO1446" s="249"/>
      <c r="AP1446" s="249"/>
      <c r="AQ1446" s="250"/>
      <c r="AR1446" s="247"/>
      <c r="AS1446" s="247"/>
      <c r="AT1446" s="247"/>
      <c r="AU1446" s="247"/>
      <c r="AV1446" s="247"/>
      <c r="AW1446" s="247"/>
      <c r="AX1446" s="247"/>
      <c r="AY1446" s="247"/>
      <c r="AZ1446" s="251"/>
      <c r="BA1446" s="246"/>
      <c r="BB1446" s="247"/>
      <c r="BC1446" s="245"/>
    </row>
    <row r="1447" spans="1:55" ht="72" hidden="1">
      <c r="A1447" s="52" t="str">
        <f t="shared" ca="1" si="205"/>
        <v>Ok</v>
      </c>
      <c r="B1447" s="53" t="str">
        <f t="shared" si="206"/>
        <v>Ok</v>
      </c>
      <c r="C1447" s="53" t="str">
        <f t="shared" ca="1" si="207"/>
        <v>Ok</v>
      </c>
      <c r="D1447" s="54">
        <f t="shared" si="208"/>
        <v>45495</v>
      </c>
      <c r="E1447" s="253"/>
      <c r="F1447" s="258">
        <v>3334</v>
      </c>
      <c r="G1447" s="299" t="s">
        <v>7395</v>
      </c>
      <c r="H1447" s="269" t="s">
        <v>57</v>
      </c>
      <c r="I1447" s="242" t="s">
        <v>137</v>
      </c>
      <c r="J1447" s="268" t="s">
        <v>137</v>
      </c>
      <c r="K1447" s="67" t="s">
        <v>188</v>
      </c>
      <c r="L1447" s="400" t="s">
        <v>7415</v>
      </c>
      <c r="M1447" s="281"/>
      <c r="N1447" s="410" t="s">
        <v>63</v>
      </c>
      <c r="O1447" s="243" t="s">
        <v>7407</v>
      </c>
      <c r="P1447" s="77" t="s">
        <v>88</v>
      </c>
      <c r="Q1447" s="77" t="s">
        <v>7423</v>
      </c>
      <c r="R1447" s="301" t="s">
        <v>7422</v>
      </c>
      <c r="S1447" s="274">
        <v>45484</v>
      </c>
      <c r="T1447" s="56">
        <v>45495</v>
      </c>
      <c r="U1447" s="58" t="s">
        <v>66</v>
      </c>
      <c r="V1447" s="197" t="s">
        <v>218</v>
      </c>
      <c r="W1447" s="181"/>
      <c r="X1447" s="147" t="s">
        <v>168</v>
      </c>
      <c r="Y1447" s="258"/>
      <c r="Z1447" s="258"/>
      <c r="AA1447" s="289" t="s">
        <v>7467</v>
      </c>
      <c r="AB1447" s="67">
        <v>45484</v>
      </c>
      <c r="AC1447" s="67">
        <v>45495</v>
      </c>
      <c r="AD1447" s="234" t="s">
        <v>70</v>
      </c>
      <c r="AE1447" s="71"/>
      <c r="AF1447" s="249"/>
      <c r="AG1447" s="249"/>
      <c r="AH1447" s="249"/>
      <c r="AI1447" s="249"/>
      <c r="AJ1447" s="248"/>
      <c r="AK1447" s="257"/>
      <c r="AL1447" s="255"/>
      <c r="AM1447" s="249"/>
      <c r="AN1447" s="249"/>
      <c r="AO1447" s="249"/>
      <c r="AP1447" s="249"/>
      <c r="AQ1447" s="250"/>
      <c r="AR1447" s="247"/>
      <c r="AS1447" s="247"/>
      <c r="AT1447" s="247"/>
      <c r="AU1447" s="247"/>
      <c r="AV1447" s="247"/>
      <c r="AW1447" s="247"/>
      <c r="AX1447" s="247"/>
      <c r="AY1447" s="247"/>
      <c r="AZ1447" s="251"/>
      <c r="BA1447" s="246"/>
      <c r="BB1447" s="247"/>
      <c r="BC1447" s="245"/>
    </row>
    <row r="1448" spans="1:55" ht="201.6" hidden="1">
      <c r="A1448" s="52" t="str">
        <f t="shared" ca="1" si="205"/>
        <v>Ok</v>
      </c>
      <c r="B1448" s="53" t="str">
        <f t="shared" si="206"/>
        <v>Ok</v>
      </c>
      <c r="C1448" s="53" t="str">
        <f t="shared" ca="1" si="207"/>
        <v>Ok</v>
      </c>
      <c r="D1448" s="54">
        <f t="shared" si="208"/>
        <v>45544</v>
      </c>
      <c r="E1448" s="253"/>
      <c r="F1448" s="258">
        <v>3335</v>
      </c>
      <c r="G1448" s="299" t="s">
        <v>7396</v>
      </c>
      <c r="H1448" s="269" t="s">
        <v>57</v>
      </c>
      <c r="I1448" s="242" t="s">
        <v>334</v>
      </c>
      <c r="J1448" s="268" t="s">
        <v>260</v>
      </c>
      <c r="K1448" s="67" t="s">
        <v>105</v>
      </c>
      <c r="L1448" s="400" t="s">
        <v>7565</v>
      </c>
      <c r="M1448" s="281"/>
      <c r="N1448" s="410" t="s">
        <v>124</v>
      </c>
      <c r="O1448" s="243" t="s">
        <v>97</v>
      </c>
      <c r="P1448" s="77" t="s">
        <v>97</v>
      </c>
      <c r="Q1448" s="77" t="s">
        <v>7404</v>
      </c>
      <c r="R1448" s="301" t="s">
        <v>7424</v>
      </c>
      <c r="S1448" s="274">
        <v>45485</v>
      </c>
      <c r="T1448" s="56">
        <v>45544</v>
      </c>
      <c r="U1448" s="175" t="s">
        <v>66</v>
      </c>
      <c r="V1448" s="197" t="s">
        <v>218</v>
      </c>
      <c r="W1448" s="181"/>
      <c r="X1448" s="147" t="s">
        <v>238</v>
      </c>
      <c r="Y1448" s="258"/>
      <c r="Z1448" s="258"/>
      <c r="AA1448" s="289" t="s">
        <v>7606</v>
      </c>
      <c r="AB1448" s="67">
        <v>45485</v>
      </c>
      <c r="AC1448" s="67">
        <v>45544</v>
      </c>
      <c r="AD1448" s="234" t="s">
        <v>70</v>
      </c>
      <c r="AE1448" s="71"/>
      <c r="AF1448" s="249"/>
      <c r="AG1448" s="249"/>
      <c r="AH1448" s="249"/>
      <c r="AI1448" s="249"/>
      <c r="AJ1448" s="248"/>
      <c r="AK1448" s="257"/>
      <c r="AL1448" s="255"/>
      <c r="AM1448" s="249"/>
      <c r="AN1448" s="249"/>
      <c r="AO1448" s="249"/>
      <c r="AP1448" s="249"/>
      <c r="AQ1448" s="250"/>
      <c r="AR1448" s="247"/>
      <c r="AS1448" s="247"/>
      <c r="AT1448" s="247"/>
      <c r="AU1448" s="247"/>
      <c r="AV1448" s="247"/>
      <c r="AW1448" s="247"/>
      <c r="AX1448" s="247"/>
      <c r="AY1448" s="247"/>
      <c r="AZ1448" s="251"/>
      <c r="BA1448" s="246"/>
      <c r="BB1448" s="247"/>
      <c r="BC1448" s="245"/>
    </row>
    <row r="1449" spans="1:55" ht="172.8" hidden="1">
      <c r="A1449" s="52" t="str">
        <f t="shared" ca="1" si="205"/>
        <v>Ok</v>
      </c>
      <c r="B1449" s="53" t="str">
        <f t="shared" si="206"/>
        <v>Ok</v>
      </c>
      <c r="C1449" s="53" t="str">
        <f t="shared" ca="1" si="207"/>
        <v>Ok</v>
      </c>
      <c r="D1449" s="54">
        <f t="shared" si="208"/>
        <v>45551</v>
      </c>
      <c r="E1449" s="253"/>
      <c r="F1449" s="258">
        <v>3336</v>
      </c>
      <c r="G1449" s="299" t="s">
        <v>7397</v>
      </c>
      <c r="H1449" s="269" t="s">
        <v>57</v>
      </c>
      <c r="I1449" s="242" t="s">
        <v>58</v>
      </c>
      <c r="J1449" s="268" t="s">
        <v>59</v>
      </c>
      <c r="K1449" s="67" t="s">
        <v>74</v>
      </c>
      <c r="L1449" s="400" t="s">
        <v>7416</v>
      </c>
      <c r="M1449" s="281"/>
      <c r="N1449" s="410" t="s">
        <v>124</v>
      </c>
      <c r="O1449" s="243" t="s">
        <v>7408</v>
      </c>
      <c r="P1449" s="77" t="s">
        <v>165</v>
      </c>
      <c r="Q1449" s="77" t="s">
        <v>7556</v>
      </c>
      <c r="R1449" s="301" t="s">
        <v>7555</v>
      </c>
      <c r="S1449" s="274">
        <v>45485</v>
      </c>
      <c r="T1449" s="69">
        <v>45551</v>
      </c>
      <c r="U1449" s="175" t="s">
        <v>66</v>
      </c>
      <c r="V1449" s="197" t="s">
        <v>218</v>
      </c>
      <c r="W1449" s="181"/>
      <c r="X1449" s="147" t="s">
        <v>143</v>
      </c>
      <c r="Y1449" s="258" t="s">
        <v>80</v>
      </c>
      <c r="Z1449" s="258"/>
      <c r="AA1449" s="289" t="s">
        <v>7657</v>
      </c>
      <c r="AB1449" s="67">
        <v>45485</v>
      </c>
      <c r="AC1449" s="67">
        <v>45551</v>
      </c>
      <c r="AD1449" s="67" t="s">
        <v>70</v>
      </c>
      <c r="AE1449" s="71"/>
      <c r="AF1449" s="249"/>
      <c r="AG1449" s="249"/>
      <c r="AH1449" s="249"/>
      <c r="AI1449" s="249"/>
      <c r="AJ1449" s="248"/>
      <c r="AK1449" s="257"/>
      <c r="AL1449" s="255"/>
      <c r="AM1449" s="249"/>
      <c r="AN1449" s="249"/>
      <c r="AO1449" s="249"/>
      <c r="AP1449" s="249"/>
      <c r="AQ1449" s="250"/>
      <c r="AR1449" s="247"/>
      <c r="AS1449" s="247"/>
      <c r="AT1449" s="247"/>
      <c r="AU1449" s="247"/>
      <c r="AV1449" s="247"/>
      <c r="AW1449" s="247"/>
      <c r="AX1449" s="247"/>
      <c r="AY1449" s="247"/>
      <c r="AZ1449" s="251"/>
      <c r="BA1449" s="246"/>
      <c r="BB1449" s="247"/>
      <c r="BC1449" s="245"/>
    </row>
    <row r="1450" spans="1:55" ht="158.4" hidden="1">
      <c r="A1450" s="52" t="str">
        <f t="shared" ca="1" si="205"/>
        <v>Ok</v>
      </c>
      <c r="B1450" s="53" t="str">
        <f t="shared" si="206"/>
        <v>Ok</v>
      </c>
      <c r="C1450" s="53" t="str">
        <f t="shared" ca="1" si="207"/>
        <v>Ok</v>
      </c>
      <c r="D1450" s="54">
        <f t="shared" si="208"/>
        <v>45495</v>
      </c>
      <c r="E1450" s="253"/>
      <c r="F1450" s="258">
        <v>3338</v>
      </c>
      <c r="G1450" s="299" t="s">
        <v>7398</v>
      </c>
      <c r="H1450" s="269" t="s">
        <v>57</v>
      </c>
      <c r="I1450" s="242" t="s">
        <v>137</v>
      </c>
      <c r="J1450" s="268" t="s">
        <v>137</v>
      </c>
      <c r="K1450" s="67" t="s">
        <v>210</v>
      </c>
      <c r="L1450" s="400" t="s">
        <v>7437</v>
      </c>
      <c r="M1450" s="281"/>
      <c r="N1450" s="410" t="s">
        <v>63</v>
      </c>
      <c r="O1450" s="243" t="s">
        <v>7409</v>
      </c>
      <c r="P1450" s="77" t="s">
        <v>88</v>
      </c>
      <c r="Q1450" s="77" t="s">
        <v>7426</v>
      </c>
      <c r="R1450" s="301" t="s">
        <v>7425</v>
      </c>
      <c r="S1450" s="274">
        <v>45476</v>
      </c>
      <c r="T1450" s="56">
        <v>45495</v>
      </c>
      <c r="U1450" s="58" t="s">
        <v>66</v>
      </c>
      <c r="V1450" s="197" t="s">
        <v>218</v>
      </c>
      <c r="W1450" s="181"/>
      <c r="X1450" s="147" t="s">
        <v>238</v>
      </c>
      <c r="Y1450" s="258"/>
      <c r="Z1450" s="258"/>
      <c r="AA1450" s="289" t="s">
        <v>7436</v>
      </c>
      <c r="AB1450" s="67">
        <v>45476</v>
      </c>
      <c r="AC1450" s="67">
        <v>45495</v>
      </c>
      <c r="AD1450" s="234" t="s">
        <v>70</v>
      </c>
      <c r="AE1450" s="71"/>
      <c r="AF1450" s="249"/>
      <c r="AG1450" s="249"/>
      <c r="AH1450" s="249"/>
      <c r="AI1450" s="249"/>
      <c r="AJ1450" s="248"/>
      <c r="AK1450" s="257"/>
      <c r="AL1450" s="255"/>
      <c r="AM1450" s="249"/>
      <c r="AN1450" s="249"/>
      <c r="AO1450" s="249"/>
      <c r="AP1450" s="249"/>
      <c r="AQ1450" s="250"/>
      <c r="AR1450" s="247"/>
      <c r="AS1450" s="247"/>
      <c r="AT1450" s="247"/>
      <c r="AU1450" s="247"/>
      <c r="AV1450" s="247"/>
      <c r="AW1450" s="247"/>
      <c r="AX1450" s="247"/>
      <c r="AY1450" s="247"/>
      <c r="AZ1450" s="251"/>
      <c r="BA1450" s="246"/>
      <c r="BB1450" s="247"/>
      <c r="BC1450" s="245"/>
    </row>
    <row r="1451" spans="1:55" ht="144" hidden="1">
      <c r="A1451" s="52" t="str">
        <f t="shared" ca="1" si="205"/>
        <v>Ok</v>
      </c>
      <c r="B1451" s="53" t="str">
        <f t="shared" si="206"/>
        <v>Ok</v>
      </c>
      <c r="C1451" s="53" t="str">
        <f t="shared" ca="1" si="207"/>
        <v>Ok</v>
      </c>
      <c r="D1451" s="54">
        <f t="shared" si="208"/>
        <v>45495</v>
      </c>
      <c r="E1451" s="253"/>
      <c r="F1451" s="258">
        <v>3341</v>
      </c>
      <c r="G1451" s="299" t="s">
        <v>7399</v>
      </c>
      <c r="H1451" s="269" t="s">
        <v>57</v>
      </c>
      <c r="I1451" s="242" t="s">
        <v>334</v>
      </c>
      <c r="J1451" s="268" t="s">
        <v>260</v>
      </c>
      <c r="K1451" s="67" t="s">
        <v>105</v>
      </c>
      <c r="L1451" s="400" t="s">
        <v>7434</v>
      </c>
      <c r="M1451" s="281"/>
      <c r="N1451" s="410" t="s">
        <v>63</v>
      </c>
      <c r="O1451" s="243" t="s">
        <v>6158</v>
      </c>
      <c r="P1451" s="77" t="s">
        <v>88</v>
      </c>
      <c r="Q1451" s="77" t="s">
        <v>7428</v>
      </c>
      <c r="R1451" s="301" t="s">
        <v>7427</v>
      </c>
      <c r="S1451" s="274">
        <v>45488</v>
      </c>
      <c r="T1451" s="56">
        <v>45495</v>
      </c>
      <c r="U1451" s="58" t="s">
        <v>66</v>
      </c>
      <c r="V1451" s="197" t="s">
        <v>218</v>
      </c>
      <c r="W1451" s="181"/>
      <c r="X1451" s="147" t="s">
        <v>101</v>
      </c>
      <c r="Y1451" s="258"/>
      <c r="Z1451" s="258"/>
      <c r="AA1451" s="289" t="s">
        <v>7438</v>
      </c>
      <c r="AB1451" s="67">
        <v>45488</v>
      </c>
      <c r="AC1451" s="67">
        <v>45495</v>
      </c>
      <c r="AD1451" s="234" t="s">
        <v>70</v>
      </c>
      <c r="AE1451" s="71"/>
      <c r="AF1451" s="249"/>
      <c r="AG1451" s="249"/>
      <c r="AH1451" s="249"/>
      <c r="AI1451" s="249"/>
      <c r="AJ1451" s="248"/>
      <c r="AK1451" s="257"/>
      <c r="AL1451" s="255"/>
      <c r="AM1451" s="249"/>
      <c r="AN1451" s="249"/>
      <c r="AO1451" s="249"/>
      <c r="AP1451" s="249"/>
      <c r="AQ1451" s="250"/>
      <c r="AR1451" s="247"/>
      <c r="AS1451" s="247"/>
      <c r="AT1451" s="247"/>
      <c r="AU1451" s="247"/>
      <c r="AV1451" s="247"/>
      <c r="AW1451" s="247"/>
      <c r="AX1451" s="247"/>
      <c r="AY1451" s="247"/>
      <c r="AZ1451" s="251"/>
      <c r="BA1451" s="246"/>
      <c r="BB1451" s="247"/>
      <c r="BC1451" s="245"/>
    </row>
    <row r="1452" spans="1:55" ht="86.4" hidden="1">
      <c r="A1452" s="52" t="str">
        <f t="shared" ca="1" si="205"/>
        <v>Ok</v>
      </c>
      <c r="B1452" s="53" t="str">
        <f t="shared" si="206"/>
        <v>Ok</v>
      </c>
      <c r="C1452" s="53" t="str">
        <f t="shared" ca="1" si="207"/>
        <v>Ok</v>
      </c>
      <c r="D1452" s="54">
        <f t="shared" si="208"/>
        <v>45495</v>
      </c>
      <c r="E1452" s="253"/>
      <c r="F1452" s="258">
        <v>3344</v>
      </c>
      <c r="G1452" s="299" t="s">
        <v>7400</v>
      </c>
      <c r="H1452" s="269" t="s">
        <v>57</v>
      </c>
      <c r="I1452" s="242" t="s">
        <v>452</v>
      </c>
      <c r="J1452" s="268" t="s">
        <v>308</v>
      </c>
      <c r="K1452" s="67" t="s">
        <v>105</v>
      </c>
      <c r="L1452" s="400" t="s">
        <v>7439</v>
      </c>
      <c r="M1452" s="281"/>
      <c r="N1452" s="410" t="s">
        <v>124</v>
      </c>
      <c r="O1452" s="243" t="s">
        <v>97</v>
      </c>
      <c r="P1452" s="77" t="s">
        <v>97</v>
      </c>
      <c r="Q1452" s="77" t="s">
        <v>7405</v>
      </c>
      <c r="R1452" s="301" t="s">
        <v>7429</v>
      </c>
      <c r="S1452" s="274">
        <v>45485</v>
      </c>
      <c r="T1452" s="56">
        <v>45495</v>
      </c>
      <c r="U1452" s="58" t="s">
        <v>66</v>
      </c>
      <c r="V1452" s="197" t="s">
        <v>218</v>
      </c>
      <c r="W1452" s="181"/>
      <c r="X1452" s="147" t="s">
        <v>143</v>
      </c>
      <c r="Y1452" s="258"/>
      <c r="Z1452" s="258"/>
      <c r="AA1452" s="289" t="s">
        <v>7440</v>
      </c>
      <c r="AB1452" s="67">
        <v>45485</v>
      </c>
      <c r="AC1452" s="67">
        <v>45495</v>
      </c>
      <c r="AD1452" s="234" t="s">
        <v>70</v>
      </c>
      <c r="AE1452" s="71"/>
      <c r="AF1452" s="249"/>
      <c r="AG1452" s="249"/>
      <c r="AH1452" s="249"/>
      <c r="AI1452" s="249"/>
      <c r="AJ1452" s="248"/>
      <c r="AK1452" s="257"/>
      <c r="AL1452" s="255"/>
      <c r="AM1452" s="249"/>
      <c r="AN1452" s="249"/>
      <c r="AO1452" s="249"/>
      <c r="AP1452" s="249"/>
      <c r="AQ1452" s="250"/>
      <c r="AR1452" s="247"/>
      <c r="AS1452" s="247"/>
      <c r="AT1452" s="247"/>
      <c r="AU1452" s="247"/>
      <c r="AV1452" s="247"/>
      <c r="AW1452" s="247"/>
      <c r="AX1452" s="247"/>
      <c r="AY1452" s="247"/>
      <c r="AZ1452" s="251"/>
      <c r="BA1452" s="246"/>
      <c r="BB1452" s="247"/>
      <c r="BC1452" s="245"/>
    </row>
    <row r="1453" spans="1:55" ht="100.8" hidden="1">
      <c r="A1453" s="52" t="str">
        <f t="shared" ca="1" si="205"/>
        <v>Ok</v>
      </c>
      <c r="B1453" s="53" t="str">
        <f t="shared" si="206"/>
        <v>Ok</v>
      </c>
      <c r="C1453" s="53" t="str">
        <f t="shared" ca="1" si="207"/>
        <v>Ok</v>
      </c>
      <c r="D1453" s="54">
        <f t="shared" si="208"/>
        <v>45495</v>
      </c>
      <c r="E1453" s="253"/>
      <c r="F1453" s="258">
        <v>3345</v>
      </c>
      <c r="G1453" s="299" t="s">
        <v>7401</v>
      </c>
      <c r="H1453" s="269" t="s">
        <v>57</v>
      </c>
      <c r="I1453" s="242" t="s">
        <v>560</v>
      </c>
      <c r="J1453" s="268" t="s">
        <v>233</v>
      </c>
      <c r="K1453" s="67" t="s">
        <v>74</v>
      </c>
      <c r="L1453" s="400" t="s">
        <v>7441</v>
      </c>
      <c r="M1453" s="281"/>
      <c r="N1453" s="410" t="s">
        <v>124</v>
      </c>
      <c r="O1453" s="243" t="s">
        <v>7410</v>
      </c>
      <c r="P1453" s="77" t="s">
        <v>245</v>
      </c>
      <c r="Q1453" s="77" t="s">
        <v>7431</v>
      </c>
      <c r="R1453" s="301" t="s">
        <v>7430</v>
      </c>
      <c r="S1453" s="274">
        <v>45482</v>
      </c>
      <c r="T1453" s="56">
        <v>45495</v>
      </c>
      <c r="U1453" s="58" t="s">
        <v>66</v>
      </c>
      <c r="V1453" s="197" t="s">
        <v>218</v>
      </c>
      <c r="W1453" s="181"/>
      <c r="X1453" s="147" t="s">
        <v>143</v>
      </c>
      <c r="Y1453" s="258"/>
      <c r="Z1453" s="258"/>
      <c r="AA1453" s="289" t="s">
        <v>7447</v>
      </c>
      <c r="AB1453" s="67">
        <v>45482</v>
      </c>
      <c r="AC1453" s="67">
        <v>45495</v>
      </c>
      <c r="AD1453" s="234" t="s">
        <v>70</v>
      </c>
      <c r="AE1453" s="71"/>
      <c r="AF1453" s="249"/>
      <c r="AG1453" s="249"/>
      <c r="AH1453" s="249"/>
      <c r="AI1453" s="249"/>
      <c r="AJ1453" s="248"/>
      <c r="AK1453" s="257"/>
      <c r="AL1453" s="255"/>
      <c r="AM1453" s="249"/>
      <c r="AN1453" s="249"/>
      <c r="AO1453" s="249"/>
      <c r="AP1453" s="249"/>
      <c r="AQ1453" s="250"/>
      <c r="AR1453" s="247"/>
      <c r="AS1453" s="247"/>
      <c r="AT1453" s="247"/>
      <c r="AU1453" s="247"/>
      <c r="AV1453" s="247"/>
      <c r="AW1453" s="247"/>
      <c r="AX1453" s="247"/>
      <c r="AY1453" s="247"/>
      <c r="AZ1453" s="251"/>
      <c r="BA1453" s="246"/>
      <c r="BB1453" s="247"/>
      <c r="BC1453" s="245"/>
    </row>
    <row r="1454" spans="1:55" ht="115.2" hidden="1">
      <c r="A1454" s="52" t="str">
        <f t="shared" ca="1" si="205"/>
        <v>Ok</v>
      </c>
      <c r="B1454" s="53" t="str">
        <f t="shared" si="206"/>
        <v>Ok</v>
      </c>
      <c r="C1454" s="53" t="str">
        <f t="shared" ca="1" si="207"/>
        <v>Ok</v>
      </c>
      <c r="D1454" s="54">
        <f t="shared" si="208"/>
        <v>45587</v>
      </c>
      <c r="E1454" s="253"/>
      <c r="F1454" s="258">
        <v>3346</v>
      </c>
      <c r="G1454" s="299" t="s">
        <v>7402</v>
      </c>
      <c r="H1454" s="269" t="s">
        <v>57</v>
      </c>
      <c r="I1454" s="242" t="s">
        <v>289</v>
      </c>
      <c r="J1454" s="268" t="s">
        <v>290</v>
      </c>
      <c r="K1454" s="67" t="s">
        <v>162</v>
      </c>
      <c r="L1454" s="400" t="s">
        <v>7442</v>
      </c>
      <c r="M1454" s="281"/>
      <c r="N1454" s="410" t="s">
        <v>124</v>
      </c>
      <c r="O1454" s="243" t="s">
        <v>7410</v>
      </c>
      <c r="P1454" s="77" t="s">
        <v>245</v>
      </c>
      <c r="Q1454" s="77" t="s">
        <v>7431</v>
      </c>
      <c r="R1454" s="301" t="s">
        <v>7430</v>
      </c>
      <c r="S1454" s="274">
        <v>45482</v>
      </c>
      <c r="T1454" s="69">
        <v>45587</v>
      </c>
      <c r="U1454" s="58" t="s">
        <v>66</v>
      </c>
      <c r="V1454" s="197" t="s">
        <v>218</v>
      </c>
      <c r="W1454" s="181"/>
      <c r="X1454" s="147" t="s">
        <v>101</v>
      </c>
      <c r="Y1454" s="258"/>
      <c r="Z1454" s="258"/>
      <c r="AA1454" s="439" t="s">
        <v>7895</v>
      </c>
      <c r="AB1454" s="67">
        <v>45482</v>
      </c>
      <c r="AC1454" s="67">
        <v>45587</v>
      </c>
      <c r="AD1454" s="234" t="s">
        <v>70</v>
      </c>
      <c r="AE1454" s="71"/>
      <c r="AF1454" s="249"/>
      <c r="AG1454" s="249"/>
      <c r="AH1454" s="249"/>
      <c r="AI1454" s="249"/>
      <c r="AJ1454" s="248"/>
      <c r="AK1454" s="257"/>
      <c r="AL1454" s="255"/>
      <c r="AM1454" s="249"/>
      <c r="AN1454" s="249"/>
      <c r="AO1454" s="249"/>
      <c r="AP1454" s="249"/>
      <c r="AQ1454" s="250"/>
      <c r="AR1454" s="247"/>
      <c r="AS1454" s="247"/>
      <c r="AT1454" s="247"/>
      <c r="AU1454" s="247"/>
      <c r="AV1454" s="247"/>
      <c r="AW1454" s="247"/>
      <c r="AX1454" s="247"/>
      <c r="AY1454" s="247"/>
      <c r="AZ1454" s="251"/>
      <c r="BA1454" s="246"/>
      <c r="BB1454" s="247"/>
      <c r="BC1454" s="245"/>
    </row>
    <row r="1455" spans="1:55" ht="72" hidden="1">
      <c r="A1455" s="52" t="str">
        <f t="shared" ref="A1455:A1465" ca="1" si="209">IF(OR(S1455&lt;$B$1,S1455&gt;=TODAY()),"Fuori Range","Ok")</f>
        <v>Ok</v>
      </c>
      <c r="B1455" s="53" t="str">
        <f t="shared" ref="B1455:B1465" si="210">IF(AND(AB1455&lt;S1455,AB1455&lt;&gt;""),"Fuori Range",IF(AND(AB1455&gt;AC1455,AC1455&lt;&gt;""),"Sup ITM",IF(AND(AC1455&lt;&gt;"",AB1455=""),"Assente","Ok")))</f>
        <v>Ok</v>
      </c>
      <c r="C1455" s="53" t="str">
        <f t="shared" ref="C1455:C1465" ca="1" si="211">IF(AND(AC1455&lt;AB1455,AC1455&lt;&gt;""),"Inf Avvio",IF(AC1455&gt;TODAY(),"Errore","Ok"))</f>
        <v>Ok</v>
      </c>
      <c r="D1455" s="54">
        <f t="shared" ref="D1455:D1465" si="212">MAX(AC1455,AH1455,AL1455)</f>
        <v>45502</v>
      </c>
      <c r="E1455" s="253"/>
      <c r="F1455" s="258">
        <v>3343</v>
      </c>
      <c r="G1455" s="299" t="s">
        <v>7468</v>
      </c>
      <c r="H1455" s="269" t="s">
        <v>57</v>
      </c>
      <c r="I1455" s="242" t="s">
        <v>58</v>
      </c>
      <c r="J1455" s="268" t="s">
        <v>59</v>
      </c>
      <c r="K1455" s="67" t="s">
        <v>105</v>
      </c>
      <c r="L1455" s="400" t="s">
        <v>7516</v>
      </c>
      <c r="M1455" s="281"/>
      <c r="N1455" s="410" t="s">
        <v>124</v>
      </c>
      <c r="O1455" s="243" t="s">
        <v>7479</v>
      </c>
      <c r="P1455" s="77" t="s">
        <v>245</v>
      </c>
      <c r="Q1455" s="77" t="s">
        <v>7485</v>
      </c>
      <c r="R1455" s="301" t="s">
        <v>7484</v>
      </c>
      <c r="S1455" s="274">
        <v>45484</v>
      </c>
      <c r="T1455" s="56">
        <v>45502</v>
      </c>
      <c r="U1455" s="174" t="s">
        <v>66</v>
      </c>
      <c r="V1455" s="197" t="s">
        <v>218</v>
      </c>
      <c r="W1455" s="181"/>
      <c r="X1455" s="147" t="s">
        <v>143</v>
      </c>
      <c r="Y1455" s="258"/>
      <c r="Z1455" s="258"/>
      <c r="AA1455" s="289" t="s">
        <v>7519</v>
      </c>
      <c r="AB1455" s="67">
        <v>45491</v>
      </c>
      <c r="AC1455" s="67">
        <v>45502</v>
      </c>
      <c r="AD1455" s="234" t="s">
        <v>70</v>
      </c>
      <c r="AE1455" s="71"/>
      <c r="AF1455" s="249"/>
      <c r="AG1455" s="249"/>
      <c r="AH1455" s="249"/>
      <c r="AI1455" s="249"/>
      <c r="AJ1455" s="248"/>
      <c r="AK1455" s="257"/>
      <c r="AL1455" s="255"/>
      <c r="AM1455" s="249"/>
      <c r="AN1455" s="249"/>
      <c r="AO1455" s="249"/>
      <c r="AP1455" s="249"/>
      <c r="AQ1455" s="250"/>
      <c r="AR1455" s="247"/>
      <c r="AS1455" s="247"/>
      <c r="AT1455" s="247"/>
      <c r="AU1455" s="247"/>
      <c r="AV1455" s="247"/>
      <c r="AW1455" s="247"/>
      <c r="AX1455" s="247"/>
      <c r="AY1455" s="247"/>
      <c r="AZ1455" s="251"/>
      <c r="BA1455" s="246"/>
      <c r="BB1455" s="247"/>
      <c r="BC1455" s="245"/>
    </row>
    <row r="1456" spans="1:55" ht="72" hidden="1">
      <c r="A1456" s="52" t="str">
        <f t="shared" ca="1" si="209"/>
        <v>Ok</v>
      </c>
      <c r="B1456" s="53" t="str">
        <f t="shared" si="210"/>
        <v>Ok</v>
      </c>
      <c r="C1456" s="53" t="str">
        <f t="shared" ca="1" si="211"/>
        <v>Ok</v>
      </c>
      <c r="D1456" s="54">
        <f t="shared" si="212"/>
        <v>45587</v>
      </c>
      <c r="E1456" s="253"/>
      <c r="F1456" s="258">
        <v>3351</v>
      </c>
      <c r="G1456" s="299" t="s">
        <v>7469</v>
      </c>
      <c r="H1456" s="269" t="s">
        <v>57</v>
      </c>
      <c r="I1456" s="242" t="s">
        <v>560</v>
      </c>
      <c r="J1456" s="268" t="s">
        <v>233</v>
      </c>
      <c r="K1456" s="67" t="s">
        <v>105</v>
      </c>
      <c r="L1456" s="400" t="s">
        <v>7509</v>
      </c>
      <c r="M1456" s="281"/>
      <c r="N1456" s="410" t="s">
        <v>124</v>
      </c>
      <c r="O1456" s="243" t="s">
        <v>97</v>
      </c>
      <c r="P1456" s="77" t="s">
        <v>97</v>
      </c>
      <c r="Q1456" s="77" t="s">
        <v>7487</v>
      </c>
      <c r="R1456" s="301" t="s">
        <v>7486</v>
      </c>
      <c r="S1456" s="274">
        <v>45496</v>
      </c>
      <c r="T1456" s="69">
        <v>45587</v>
      </c>
      <c r="U1456" s="58" t="s">
        <v>66</v>
      </c>
      <c r="V1456" s="197" t="s">
        <v>218</v>
      </c>
      <c r="W1456" s="181"/>
      <c r="X1456" s="147" t="s">
        <v>238</v>
      </c>
      <c r="Y1456" s="258"/>
      <c r="Z1456" s="258"/>
      <c r="AA1456" s="289" t="s">
        <v>7891</v>
      </c>
      <c r="AB1456" s="67">
        <v>45496</v>
      </c>
      <c r="AC1456" s="67">
        <v>45587</v>
      </c>
      <c r="AD1456" s="234" t="s">
        <v>70</v>
      </c>
      <c r="AE1456" s="71"/>
      <c r="AF1456" s="249"/>
      <c r="AG1456" s="249"/>
      <c r="AH1456" s="249"/>
      <c r="AI1456" s="249"/>
      <c r="AJ1456" s="248"/>
      <c r="AK1456" s="257"/>
      <c r="AL1456" s="255"/>
      <c r="AM1456" s="249"/>
      <c r="AN1456" s="249"/>
      <c r="AO1456" s="249"/>
      <c r="AP1456" s="249"/>
      <c r="AQ1456" s="250"/>
      <c r="AR1456" s="247"/>
      <c r="AS1456" s="247"/>
      <c r="AT1456" s="247"/>
      <c r="AU1456" s="247"/>
      <c r="AV1456" s="247"/>
      <c r="AW1456" s="247"/>
      <c r="AX1456" s="247"/>
      <c r="AY1456" s="247"/>
      <c r="AZ1456" s="251"/>
      <c r="BA1456" s="246"/>
      <c r="BB1456" s="247"/>
      <c r="BC1456" s="245"/>
    </row>
    <row r="1457" spans="1:55" ht="72" hidden="1">
      <c r="A1457" s="52" t="str">
        <f t="shared" ca="1" si="209"/>
        <v>Ok</v>
      </c>
      <c r="B1457" s="53" t="str">
        <f t="shared" si="210"/>
        <v>Ok</v>
      </c>
      <c r="C1457" s="53" t="str">
        <f t="shared" ca="1" si="211"/>
        <v>Ok</v>
      </c>
      <c r="D1457" s="54">
        <f t="shared" si="212"/>
        <v>45502</v>
      </c>
      <c r="E1457" s="253"/>
      <c r="F1457" s="258">
        <v>3352</v>
      </c>
      <c r="G1457" s="299" t="s">
        <v>7470</v>
      </c>
      <c r="H1457" s="269" t="s">
        <v>57</v>
      </c>
      <c r="I1457" s="242" t="s">
        <v>58</v>
      </c>
      <c r="J1457" s="268" t="s">
        <v>59</v>
      </c>
      <c r="K1457" s="67" t="s">
        <v>74</v>
      </c>
      <c r="L1457" s="400" t="s">
        <v>7510</v>
      </c>
      <c r="M1457" s="281"/>
      <c r="N1457" s="410" t="s">
        <v>124</v>
      </c>
      <c r="O1457" s="243" t="s">
        <v>97</v>
      </c>
      <c r="P1457" s="77" t="s">
        <v>97</v>
      </c>
      <c r="Q1457" s="77" t="s">
        <v>7489</v>
      </c>
      <c r="R1457" s="301" t="s">
        <v>7488</v>
      </c>
      <c r="S1457" s="274">
        <v>45497</v>
      </c>
      <c r="T1457" s="56">
        <v>45502</v>
      </c>
      <c r="U1457" s="174" t="s">
        <v>66</v>
      </c>
      <c r="V1457" s="197" t="s">
        <v>218</v>
      </c>
      <c r="W1457" s="181"/>
      <c r="X1457" s="147" t="s">
        <v>168</v>
      </c>
      <c r="Y1457" s="258"/>
      <c r="Z1457" s="258"/>
      <c r="AA1457" s="289" t="s">
        <v>7515</v>
      </c>
      <c r="AB1457" s="67">
        <v>45498</v>
      </c>
      <c r="AC1457" s="67">
        <v>45502</v>
      </c>
      <c r="AD1457" s="234" t="s">
        <v>70</v>
      </c>
      <c r="AE1457" s="71"/>
      <c r="AF1457" s="249"/>
      <c r="AG1457" s="249"/>
      <c r="AH1457" s="249"/>
      <c r="AI1457" s="249"/>
      <c r="AJ1457" s="248"/>
      <c r="AK1457" s="257"/>
      <c r="AL1457" s="255"/>
      <c r="AM1457" s="249"/>
      <c r="AN1457" s="249"/>
      <c r="AO1457" s="249"/>
      <c r="AP1457" s="249"/>
      <c r="AQ1457" s="250"/>
      <c r="AR1457" s="247"/>
      <c r="AS1457" s="247"/>
      <c r="AT1457" s="247"/>
      <c r="AU1457" s="247"/>
      <c r="AV1457" s="247"/>
      <c r="AW1457" s="247"/>
      <c r="AX1457" s="247"/>
      <c r="AY1457" s="247"/>
      <c r="AZ1457" s="251"/>
      <c r="BA1457" s="246"/>
      <c r="BB1457" s="247"/>
      <c r="BC1457" s="245"/>
    </row>
    <row r="1458" spans="1:55" ht="57.6" hidden="1">
      <c r="A1458" s="52" t="str">
        <f t="shared" ca="1" si="209"/>
        <v>Ok</v>
      </c>
      <c r="B1458" s="53" t="str">
        <f t="shared" si="210"/>
        <v>Ok</v>
      </c>
      <c r="C1458" s="53" t="str">
        <f t="shared" ca="1" si="211"/>
        <v>Ok</v>
      </c>
      <c r="D1458" s="54">
        <f t="shared" si="212"/>
        <v>45502</v>
      </c>
      <c r="E1458" s="253"/>
      <c r="F1458" s="258">
        <v>3353</v>
      </c>
      <c r="G1458" s="299" t="s">
        <v>7471</v>
      </c>
      <c r="H1458" s="269" t="s">
        <v>57</v>
      </c>
      <c r="I1458" s="242" t="s">
        <v>58</v>
      </c>
      <c r="J1458" s="268" t="s">
        <v>59</v>
      </c>
      <c r="K1458" s="67" t="s">
        <v>162</v>
      </c>
      <c r="L1458" s="400" t="s">
        <v>7517</v>
      </c>
      <c r="M1458" s="281"/>
      <c r="N1458" s="410" t="s">
        <v>124</v>
      </c>
      <c r="O1458" s="243" t="s">
        <v>6434</v>
      </c>
      <c r="P1458" s="77" t="s">
        <v>88</v>
      </c>
      <c r="Q1458" s="77" t="s">
        <v>5773</v>
      </c>
      <c r="R1458" s="301" t="s">
        <v>5772</v>
      </c>
      <c r="S1458" s="274">
        <v>45496</v>
      </c>
      <c r="T1458" s="56">
        <v>45502</v>
      </c>
      <c r="U1458" s="174" t="s">
        <v>66</v>
      </c>
      <c r="V1458" s="197" t="s">
        <v>218</v>
      </c>
      <c r="W1458" s="181"/>
      <c r="X1458" s="147" t="s">
        <v>168</v>
      </c>
      <c r="Y1458" s="258"/>
      <c r="Z1458" s="258"/>
      <c r="AA1458" s="289" t="s">
        <v>7512</v>
      </c>
      <c r="AB1458" s="67">
        <v>45496</v>
      </c>
      <c r="AC1458" s="67">
        <v>45502</v>
      </c>
      <c r="AD1458" s="234" t="s">
        <v>70</v>
      </c>
      <c r="AE1458" s="71"/>
      <c r="AF1458" s="249"/>
      <c r="AG1458" s="249"/>
      <c r="AH1458" s="249"/>
      <c r="AI1458" s="249"/>
      <c r="AJ1458" s="248"/>
      <c r="AK1458" s="257"/>
      <c r="AL1458" s="255"/>
      <c r="AM1458" s="249"/>
      <c r="AN1458" s="249"/>
      <c r="AO1458" s="249"/>
      <c r="AP1458" s="249"/>
      <c r="AQ1458" s="250"/>
      <c r="AR1458" s="247"/>
      <c r="AS1458" s="247"/>
      <c r="AT1458" s="247"/>
      <c r="AU1458" s="247"/>
      <c r="AV1458" s="247"/>
      <c r="AW1458" s="247"/>
      <c r="AX1458" s="247"/>
      <c r="AY1458" s="247"/>
      <c r="AZ1458" s="251"/>
      <c r="BA1458" s="246"/>
      <c r="BB1458" s="247"/>
      <c r="BC1458" s="245"/>
    </row>
    <row r="1459" spans="1:55" ht="129.6" hidden="1">
      <c r="A1459" s="52" t="str">
        <f t="shared" ca="1" si="209"/>
        <v>Ok</v>
      </c>
      <c r="B1459" s="53" t="str">
        <f t="shared" si="210"/>
        <v>Ok</v>
      </c>
      <c r="C1459" s="53" t="str">
        <f t="shared" ca="1" si="211"/>
        <v>Ok</v>
      </c>
      <c r="D1459" s="54">
        <f t="shared" si="212"/>
        <v>45572</v>
      </c>
      <c r="E1459" s="253"/>
      <c r="F1459" s="258">
        <v>3354</v>
      </c>
      <c r="G1459" s="299" t="s">
        <v>7472</v>
      </c>
      <c r="H1459" s="269" t="s">
        <v>57</v>
      </c>
      <c r="I1459" s="242" t="s">
        <v>58</v>
      </c>
      <c r="J1459" s="268" t="s">
        <v>59</v>
      </c>
      <c r="K1459" s="67" t="s">
        <v>74</v>
      </c>
      <c r="L1459" s="400" t="s">
        <v>7820</v>
      </c>
      <c r="M1459" s="281"/>
      <c r="N1459" s="410" t="s">
        <v>124</v>
      </c>
      <c r="O1459" s="243" t="s">
        <v>7483</v>
      </c>
      <c r="P1459" s="77" t="s">
        <v>165</v>
      </c>
      <c r="Q1459" s="77" t="s">
        <v>7675</v>
      </c>
      <c r="R1459" s="301" t="s">
        <v>7674</v>
      </c>
      <c r="S1459" s="274">
        <v>45475</v>
      </c>
      <c r="T1459" s="56">
        <v>45572</v>
      </c>
      <c r="U1459" s="78" t="s">
        <v>66</v>
      </c>
      <c r="V1459" s="197" t="s">
        <v>218</v>
      </c>
      <c r="W1459" s="181"/>
      <c r="X1459" s="147" t="s">
        <v>168</v>
      </c>
      <c r="Y1459" s="258"/>
      <c r="Z1459" s="258"/>
      <c r="AA1459" s="289" t="s">
        <v>7821</v>
      </c>
      <c r="AB1459" s="67">
        <v>45496</v>
      </c>
      <c r="AC1459" s="67">
        <v>45572</v>
      </c>
      <c r="AD1459" s="234" t="s">
        <v>70</v>
      </c>
      <c r="AE1459" s="71"/>
      <c r="AF1459" s="249"/>
      <c r="AG1459" s="249"/>
      <c r="AH1459" s="249"/>
      <c r="AI1459" s="249"/>
      <c r="AJ1459" s="248"/>
      <c r="AK1459" s="257"/>
      <c r="AL1459" s="255"/>
      <c r="AM1459" s="249"/>
      <c r="AN1459" s="249"/>
      <c r="AO1459" s="249"/>
      <c r="AP1459" s="249"/>
      <c r="AQ1459" s="250"/>
      <c r="AR1459" s="247"/>
      <c r="AS1459" s="247"/>
      <c r="AT1459" s="247"/>
      <c r="AU1459" s="247"/>
      <c r="AV1459" s="247"/>
      <c r="AW1459" s="247"/>
      <c r="AX1459" s="247"/>
      <c r="AY1459" s="247"/>
      <c r="AZ1459" s="251"/>
      <c r="BA1459" s="246"/>
      <c r="BB1459" s="247"/>
      <c r="BC1459" s="245"/>
    </row>
    <row r="1460" spans="1:55" ht="57.6" hidden="1">
      <c r="A1460" s="52" t="str">
        <f t="shared" ca="1" si="209"/>
        <v>Ok</v>
      </c>
      <c r="B1460" s="53" t="str">
        <f t="shared" si="210"/>
        <v>Ok</v>
      </c>
      <c r="C1460" s="53" t="str">
        <f t="shared" ca="1" si="211"/>
        <v>Ok</v>
      </c>
      <c r="D1460" s="54">
        <f t="shared" si="212"/>
        <v>45502</v>
      </c>
      <c r="E1460" s="253"/>
      <c r="F1460" s="258">
        <v>3355</v>
      </c>
      <c r="G1460" s="299" t="s">
        <v>7473</v>
      </c>
      <c r="H1460" s="269" t="s">
        <v>57</v>
      </c>
      <c r="I1460" s="242" t="s">
        <v>289</v>
      </c>
      <c r="J1460" s="268" t="s">
        <v>290</v>
      </c>
      <c r="K1460" s="67" t="s">
        <v>85</v>
      </c>
      <c r="L1460" s="400" t="s">
        <v>7507</v>
      </c>
      <c r="M1460" s="281"/>
      <c r="N1460" s="410" t="s">
        <v>63</v>
      </c>
      <c r="O1460" s="243" t="s">
        <v>97</v>
      </c>
      <c r="P1460" s="77" t="s">
        <v>97</v>
      </c>
      <c r="Q1460" s="77" t="s">
        <v>7480</v>
      </c>
      <c r="R1460" s="301" t="s">
        <v>7490</v>
      </c>
      <c r="S1460" s="274">
        <v>45462</v>
      </c>
      <c r="T1460" s="56">
        <v>45502</v>
      </c>
      <c r="U1460" s="174" t="s">
        <v>66</v>
      </c>
      <c r="V1460" s="197" t="s">
        <v>218</v>
      </c>
      <c r="W1460" s="181"/>
      <c r="X1460" s="147" t="s">
        <v>156</v>
      </c>
      <c r="Y1460" s="258" t="s">
        <v>80</v>
      </c>
      <c r="Z1460" s="258"/>
      <c r="AA1460" s="289" t="s">
        <v>7508</v>
      </c>
      <c r="AB1460" s="67">
        <v>45494</v>
      </c>
      <c r="AC1460" s="67">
        <v>45502</v>
      </c>
      <c r="AD1460" s="234" t="s">
        <v>70</v>
      </c>
      <c r="AE1460" s="71"/>
      <c r="AF1460" s="249"/>
      <c r="AG1460" s="249"/>
      <c r="AH1460" s="249"/>
      <c r="AI1460" s="249"/>
      <c r="AJ1460" s="248"/>
      <c r="AK1460" s="257"/>
      <c r="AL1460" s="255"/>
      <c r="AM1460" s="249"/>
      <c r="AN1460" s="249"/>
      <c r="AO1460" s="249"/>
      <c r="AP1460" s="249"/>
      <c r="AQ1460" s="250"/>
      <c r="AR1460" s="247"/>
      <c r="AS1460" s="247"/>
      <c r="AT1460" s="247"/>
      <c r="AU1460" s="247"/>
      <c r="AV1460" s="247"/>
      <c r="AW1460" s="247"/>
      <c r="AX1460" s="247"/>
      <c r="AY1460" s="247"/>
      <c r="AZ1460" s="251"/>
      <c r="BA1460" s="246"/>
      <c r="BB1460" s="247"/>
      <c r="BC1460" s="245"/>
    </row>
    <row r="1461" spans="1:55" ht="57.6" hidden="1">
      <c r="A1461" s="52" t="str">
        <f t="shared" ca="1" si="209"/>
        <v>Ok</v>
      </c>
      <c r="B1461" s="53" t="str">
        <f t="shared" si="210"/>
        <v>Ok</v>
      </c>
      <c r="C1461" s="53" t="str">
        <f t="shared" ca="1" si="211"/>
        <v>Ok</v>
      </c>
      <c r="D1461" s="54">
        <f t="shared" si="212"/>
        <v>45502</v>
      </c>
      <c r="E1461" s="253"/>
      <c r="F1461" s="258">
        <v>3356</v>
      </c>
      <c r="G1461" s="241" t="s">
        <v>7474</v>
      </c>
      <c r="H1461" s="269" t="s">
        <v>57</v>
      </c>
      <c r="I1461" s="242" t="s">
        <v>289</v>
      </c>
      <c r="J1461" s="268" t="s">
        <v>290</v>
      </c>
      <c r="K1461" s="67" t="s">
        <v>85</v>
      </c>
      <c r="L1461" s="400" t="s">
        <v>7500</v>
      </c>
      <c r="M1461" s="281"/>
      <c r="N1461" s="410" t="s">
        <v>124</v>
      </c>
      <c r="O1461" s="243" t="s">
        <v>97</v>
      </c>
      <c r="P1461" s="77" t="s">
        <v>97</v>
      </c>
      <c r="Q1461" s="77" t="s">
        <v>7480</v>
      </c>
      <c r="R1461" s="301" t="s">
        <v>7490</v>
      </c>
      <c r="S1461" s="274">
        <v>45462</v>
      </c>
      <c r="T1461" s="56">
        <v>45502</v>
      </c>
      <c r="U1461" s="174" t="s">
        <v>66</v>
      </c>
      <c r="V1461" s="197" t="s">
        <v>218</v>
      </c>
      <c r="W1461" s="181"/>
      <c r="X1461" s="147" t="s">
        <v>156</v>
      </c>
      <c r="Y1461" s="258"/>
      <c r="Z1461" s="258"/>
      <c r="AA1461" s="289" t="s">
        <v>7499</v>
      </c>
      <c r="AB1461" s="67">
        <v>45494</v>
      </c>
      <c r="AC1461" s="67">
        <v>45502</v>
      </c>
      <c r="AD1461" s="234" t="s">
        <v>70</v>
      </c>
      <c r="AE1461" s="71"/>
      <c r="AF1461" s="249"/>
      <c r="AG1461" s="249"/>
      <c r="AH1461" s="249"/>
      <c r="AI1461" s="249"/>
      <c r="AJ1461" s="248"/>
      <c r="AK1461" s="257"/>
      <c r="AL1461" s="255"/>
      <c r="AM1461" s="249"/>
      <c r="AN1461" s="249"/>
      <c r="AO1461" s="249"/>
      <c r="AP1461" s="249"/>
      <c r="AQ1461" s="250"/>
      <c r="AR1461" s="247"/>
      <c r="AS1461" s="247"/>
      <c r="AT1461" s="247"/>
      <c r="AU1461" s="247"/>
      <c r="AV1461" s="247"/>
      <c r="AW1461" s="247"/>
      <c r="AX1461" s="247"/>
      <c r="AY1461" s="247"/>
      <c r="AZ1461" s="251"/>
      <c r="BA1461" s="246"/>
      <c r="BB1461" s="247"/>
      <c r="BC1461" s="245"/>
    </row>
    <row r="1462" spans="1:55" ht="158.4" hidden="1">
      <c r="A1462" s="52" t="str">
        <f t="shared" ca="1" si="209"/>
        <v>Ok</v>
      </c>
      <c r="B1462" s="53" t="str">
        <f t="shared" si="210"/>
        <v>Ok</v>
      </c>
      <c r="C1462" s="53" t="str">
        <f t="shared" ca="1" si="211"/>
        <v>Ok</v>
      </c>
      <c r="D1462" s="54">
        <f t="shared" si="212"/>
        <v>45502</v>
      </c>
      <c r="E1462" s="253"/>
      <c r="F1462" s="258">
        <v>3359</v>
      </c>
      <c r="G1462" s="241" t="s">
        <v>7475</v>
      </c>
      <c r="H1462" s="269" t="s">
        <v>57</v>
      </c>
      <c r="I1462" s="242" t="s">
        <v>452</v>
      </c>
      <c r="J1462" s="268" t="s">
        <v>308</v>
      </c>
      <c r="K1462" s="67" t="s">
        <v>210</v>
      </c>
      <c r="L1462" s="400" t="s">
        <v>7501</v>
      </c>
      <c r="M1462" s="281"/>
      <c r="N1462" s="410" t="s">
        <v>63</v>
      </c>
      <c r="O1462" s="243" t="s">
        <v>6158</v>
      </c>
      <c r="P1462" s="77" t="s">
        <v>88</v>
      </c>
      <c r="Q1462" s="77" t="s">
        <v>7428</v>
      </c>
      <c r="R1462" s="301" t="s">
        <v>7427</v>
      </c>
      <c r="S1462" s="274">
        <v>45495</v>
      </c>
      <c r="T1462" s="56">
        <v>45502</v>
      </c>
      <c r="U1462" s="174" t="s">
        <v>66</v>
      </c>
      <c r="V1462" s="197" t="s">
        <v>218</v>
      </c>
      <c r="W1462" s="181"/>
      <c r="X1462" s="147" t="s">
        <v>79</v>
      </c>
      <c r="Y1462" s="258"/>
      <c r="Z1462" s="258"/>
      <c r="AA1462" s="289" t="s">
        <v>7513</v>
      </c>
      <c r="AB1462" s="67">
        <v>45495</v>
      </c>
      <c r="AC1462" s="67">
        <v>45502</v>
      </c>
      <c r="AD1462" s="234" t="s">
        <v>70</v>
      </c>
      <c r="AE1462" s="71"/>
      <c r="AF1462" s="249"/>
      <c r="AG1462" s="249"/>
      <c r="AH1462" s="249"/>
      <c r="AI1462" s="249"/>
      <c r="AJ1462" s="248"/>
      <c r="AK1462" s="257"/>
      <c r="AL1462" s="255"/>
      <c r="AM1462" s="249"/>
      <c r="AN1462" s="249"/>
      <c r="AO1462" s="249"/>
      <c r="AP1462" s="249"/>
      <c r="AQ1462" s="250"/>
      <c r="AR1462" s="247"/>
      <c r="AS1462" s="247"/>
      <c r="AT1462" s="247"/>
      <c r="AU1462" s="247"/>
      <c r="AV1462" s="247"/>
      <c r="AW1462" s="247"/>
      <c r="AX1462" s="247"/>
      <c r="AY1462" s="247"/>
      <c r="AZ1462" s="251"/>
      <c r="BA1462" s="246"/>
      <c r="BB1462" s="247"/>
      <c r="BC1462" s="245"/>
    </row>
    <row r="1463" spans="1:55" ht="57.6" hidden="1">
      <c r="A1463" s="52" t="str">
        <f t="shared" ca="1" si="209"/>
        <v>Ok</v>
      </c>
      <c r="B1463" s="53" t="str">
        <f t="shared" si="210"/>
        <v>Ok</v>
      </c>
      <c r="C1463" s="53" t="str">
        <f t="shared" ca="1" si="211"/>
        <v>Ok</v>
      </c>
      <c r="D1463" s="54">
        <f t="shared" si="212"/>
        <v>45502</v>
      </c>
      <c r="E1463" s="253"/>
      <c r="F1463" s="258">
        <v>3360</v>
      </c>
      <c r="G1463" s="241" t="s">
        <v>7476</v>
      </c>
      <c r="H1463" s="269" t="s">
        <v>57</v>
      </c>
      <c r="I1463" s="242" t="s">
        <v>137</v>
      </c>
      <c r="J1463" s="268" t="s">
        <v>137</v>
      </c>
      <c r="K1463" s="67" t="s">
        <v>188</v>
      </c>
      <c r="L1463" s="400" t="s">
        <v>7502</v>
      </c>
      <c r="M1463" s="281"/>
      <c r="N1463" s="410" t="s">
        <v>124</v>
      </c>
      <c r="O1463" s="243" t="s">
        <v>7481</v>
      </c>
      <c r="P1463" s="77" t="s">
        <v>245</v>
      </c>
      <c r="Q1463" s="77" t="s">
        <v>7481</v>
      </c>
      <c r="R1463" s="301" t="s">
        <v>7491</v>
      </c>
      <c r="S1463" s="274">
        <v>45491</v>
      </c>
      <c r="T1463" s="56">
        <v>45502</v>
      </c>
      <c r="U1463" s="174" t="s">
        <v>66</v>
      </c>
      <c r="V1463" s="197" t="s">
        <v>218</v>
      </c>
      <c r="W1463" s="181"/>
      <c r="X1463" s="147" t="s">
        <v>168</v>
      </c>
      <c r="Y1463" s="258"/>
      <c r="Z1463" s="258"/>
      <c r="AA1463" s="289" t="s">
        <v>7511</v>
      </c>
      <c r="AB1463" s="67">
        <v>45491</v>
      </c>
      <c r="AC1463" s="67">
        <v>45502</v>
      </c>
      <c r="AD1463" s="234" t="s">
        <v>70</v>
      </c>
      <c r="AE1463" s="71"/>
      <c r="AF1463" s="249"/>
      <c r="AG1463" s="249"/>
      <c r="AH1463" s="249"/>
      <c r="AI1463" s="249"/>
      <c r="AJ1463" s="248"/>
      <c r="AK1463" s="257"/>
      <c r="AL1463" s="255"/>
      <c r="AM1463" s="249"/>
      <c r="AN1463" s="249"/>
      <c r="AO1463" s="249"/>
      <c r="AP1463" s="249"/>
      <c r="AQ1463" s="250"/>
      <c r="AR1463" s="247"/>
      <c r="AS1463" s="247"/>
      <c r="AT1463" s="247"/>
      <c r="AU1463" s="247"/>
      <c r="AV1463" s="247"/>
      <c r="AW1463" s="247"/>
      <c r="AX1463" s="247"/>
      <c r="AY1463" s="247"/>
      <c r="AZ1463" s="251"/>
      <c r="BA1463" s="246"/>
      <c r="BB1463" s="247"/>
      <c r="BC1463" s="245"/>
    </row>
    <row r="1464" spans="1:55" ht="57.6" hidden="1">
      <c r="A1464" s="52" t="str">
        <f t="shared" ca="1" si="209"/>
        <v>Ok</v>
      </c>
      <c r="B1464" s="53" t="str">
        <f t="shared" si="210"/>
        <v>Ok</v>
      </c>
      <c r="C1464" s="53" t="str">
        <f t="shared" ca="1" si="211"/>
        <v>Ok</v>
      </c>
      <c r="D1464" s="54">
        <f t="shared" si="212"/>
        <v>45502</v>
      </c>
      <c r="E1464" s="253"/>
      <c r="F1464" s="258">
        <v>3361</v>
      </c>
      <c r="G1464" s="241" t="s">
        <v>7477</v>
      </c>
      <c r="H1464" s="269" t="s">
        <v>57</v>
      </c>
      <c r="I1464" s="242" t="s">
        <v>58</v>
      </c>
      <c r="J1464" s="268" t="s">
        <v>59</v>
      </c>
      <c r="K1464" s="67" t="s">
        <v>74</v>
      </c>
      <c r="L1464" s="400" t="s">
        <v>7503</v>
      </c>
      <c r="M1464" s="281"/>
      <c r="N1464" s="410" t="s">
        <v>124</v>
      </c>
      <c r="O1464" s="243" t="s">
        <v>97</v>
      </c>
      <c r="P1464" s="77" t="s">
        <v>97</v>
      </c>
      <c r="Q1464" s="77" t="s">
        <v>7493</v>
      </c>
      <c r="R1464" s="301" t="s">
        <v>7492</v>
      </c>
      <c r="S1464" s="274">
        <v>45491</v>
      </c>
      <c r="T1464" s="56">
        <v>45502</v>
      </c>
      <c r="U1464" s="174" t="s">
        <v>66</v>
      </c>
      <c r="V1464" s="197" t="s">
        <v>218</v>
      </c>
      <c r="W1464" s="181"/>
      <c r="X1464" s="147" t="s">
        <v>143</v>
      </c>
      <c r="Y1464" s="258"/>
      <c r="Z1464" s="258"/>
      <c r="AA1464" s="289" t="s">
        <v>7514</v>
      </c>
      <c r="AB1464" s="67">
        <v>45491</v>
      </c>
      <c r="AC1464" s="67">
        <v>45502</v>
      </c>
      <c r="AD1464" s="234" t="s">
        <v>70</v>
      </c>
      <c r="AE1464" s="71"/>
      <c r="AF1464" s="249"/>
      <c r="AG1464" s="249"/>
      <c r="AH1464" s="249"/>
      <c r="AI1464" s="249"/>
      <c r="AJ1464" s="248"/>
      <c r="AK1464" s="257"/>
      <c r="AL1464" s="255"/>
      <c r="AM1464" s="249"/>
      <c r="AN1464" s="249"/>
      <c r="AO1464" s="249"/>
      <c r="AP1464" s="249"/>
      <c r="AQ1464" s="250"/>
      <c r="AR1464" s="247"/>
      <c r="AS1464" s="247"/>
      <c r="AT1464" s="247"/>
      <c r="AU1464" s="247"/>
      <c r="AV1464" s="247"/>
      <c r="AW1464" s="247"/>
      <c r="AX1464" s="247"/>
      <c r="AY1464" s="247"/>
      <c r="AZ1464" s="251"/>
      <c r="BA1464" s="246"/>
      <c r="BB1464" s="247"/>
      <c r="BC1464" s="245"/>
    </row>
    <row r="1465" spans="1:55" ht="72" hidden="1">
      <c r="A1465" s="52" t="str">
        <f t="shared" ca="1" si="209"/>
        <v>Ok</v>
      </c>
      <c r="B1465" s="53" t="str">
        <f t="shared" si="210"/>
        <v>Ok</v>
      </c>
      <c r="C1465" s="53" t="str">
        <f t="shared" ca="1" si="211"/>
        <v>Ok</v>
      </c>
      <c r="D1465" s="54">
        <f t="shared" si="212"/>
        <v>45502</v>
      </c>
      <c r="E1465" s="253"/>
      <c r="F1465" s="258">
        <v>3362</v>
      </c>
      <c r="G1465" s="241" t="s">
        <v>7478</v>
      </c>
      <c r="H1465" s="269" t="s">
        <v>57</v>
      </c>
      <c r="I1465" s="242" t="s">
        <v>137</v>
      </c>
      <c r="J1465" s="268" t="s">
        <v>137</v>
      </c>
      <c r="K1465" s="67" t="s">
        <v>74</v>
      </c>
      <c r="L1465" s="400" t="s">
        <v>7505</v>
      </c>
      <c r="M1465" s="281"/>
      <c r="N1465" s="410" t="s">
        <v>63</v>
      </c>
      <c r="O1465" s="243" t="s">
        <v>7482</v>
      </c>
      <c r="P1465" s="77" t="s">
        <v>165</v>
      </c>
      <c r="Q1465" s="77" t="s">
        <v>7495</v>
      </c>
      <c r="R1465" s="301" t="s">
        <v>7494</v>
      </c>
      <c r="S1465" s="274">
        <v>45484</v>
      </c>
      <c r="T1465" s="56">
        <v>45502</v>
      </c>
      <c r="U1465" s="174" t="s">
        <v>66</v>
      </c>
      <c r="V1465" s="197" t="s">
        <v>218</v>
      </c>
      <c r="W1465" s="181"/>
      <c r="X1465" s="147" t="s">
        <v>168</v>
      </c>
      <c r="Y1465" s="258"/>
      <c r="Z1465" s="258"/>
      <c r="AA1465" s="289" t="s">
        <v>7506</v>
      </c>
      <c r="AB1465" s="67">
        <v>45491</v>
      </c>
      <c r="AC1465" s="67">
        <v>45502</v>
      </c>
      <c r="AD1465" s="234" t="s">
        <v>70</v>
      </c>
      <c r="AE1465" s="71"/>
      <c r="AF1465" s="249"/>
      <c r="AG1465" s="249"/>
      <c r="AH1465" s="249"/>
      <c r="AI1465" s="249"/>
      <c r="AJ1465" s="248"/>
      <c r="AK1465" s="257"/>
      <c r="AL1465" s="255"/>
      <c r="AM1465" s="249"/>
      <c r="AN1465" s="249"/>
      <c r="AO1465" s="249"/>
      <c r="AP1465" s="249"/>
      <c r="AQ1465" s="250"/>
      <c r="AR1465" s="247"/>
      <c r="AS1465" s="247"/>
      <c r="AT1465" s="247"/>
      <c r="AU1465" s="247"/>
      <c r="AV1465" s="247"/>
      <c r="AW1465" s="247"/>
      <c r="AX1465" s="247"/>
      <c r="AY1465" s="247"/>
      <c r="AZ1465" s="251"/>
      <c r="BA1465" s="246"/>
      <c r="BB1465" s="247"/>
      <c r="BC1465" s="245"/>
    </row>
    <row r="1466" spans="1:55" ht="100.8" hidden="1">
      <c r="A1466" s="52" t="str">
        <f t="shared" ref="A1466" ca="1" si="213">IF(OR(S1466&lt;$B$1,S1466&gt;=TODAY()),"Fuori Range","Ok")</f>
        <v>Ok</v>
      </c>
      <c r="B1466" s="53" t="str">
        <f t="shared" ref="B1466" si="214">IF(AND(AB1466&lt;S1466,AB1466&lt;&gt;""),"Fuori Range",IF(AND(AB1466&gt;AC1466,AC1466&lt;&gt;""),"Sup ITM",IF(AND(AC1466&lt;&gt;"",AB1466=""),"Assente","Ok")))</f>
        <v>Ok</v>
      </c>
      <c r="C1466" s="53" t="str">
        <f t="shared" ref="C1466" ca="1" si="215">IF(AND(AC1466&lt;AB1466,AC1466&lt;&gt;""),"Inf Avvio",IF(AC1466&gt;TODAY(),"Errore","Ok"))</f>
        <v>Ok</v>
      </c>
      <c r="D1466" s="54">
        <f t="shared" ref="D1466" si="216">MAX(AC1466,AH1466,AL1466)</f>
        <v>45572</v>
      </c>
      <c r="E1466" s="253"/>
      <c r="F1466" s="258">
        <f t="shared" ref="F1466" si="217">+F1465+1</f>
        <v>3363</v>
      </c>
      <c r="G1466" s="241" t="s">
        <v>7496</v>
      </c>
      <c r="H1466" s="269" t="s">
        <v>57</v>
      </c>
      <c r="I1466" s="242" t="s">
        <v>1366</v>
      </c>
      <c r="J1466" s="268" t="s">
        <v>1367</v>
      </c>
      <c r="K1466" s="67" t="s">
        <v>74</v>
      </c>
      <c r="L1466" s="400" t="s">
        <v>7504</v>
      </c>
      <c r="M1466" s="281"/>
      <c r="N1466" s="410" t="s">
        <v>63</v>
      </c>
      <c r="O1466" s="243" t="s">
        <v>97</v>
      </c>
      <c r="P1466" s="77" t="s">
        <v>97</v>
      </c>
      <c r="Q1466" s="77" t="s">
        <v>7498</v>
      </c>
      <c r="R1466" s="301" t="s">
        <v>7497</v>
      </c>
      <c r="S1466" s="274">
        <v>45495</v>
      </c>
      <c r="T1466" s="56">
        <v>45572</v>
      </c>
      <c r="U1466" s="78" t="s">
        <v>66</v>
      </c>
      <c r="V1466" s="197" t="s">
        <v>218</v>
      </c>
      <c r="W1466" s="181"/>
      <c r="X1466" s="147" t="s">
        <v>1056</v>
      </c>
      <c r="Y1466" s="258"/>
      <c r="Z1466" s="258"/>
      <c r="AA1466" s="289" t="s">
        <v>7818</v>
      </c>
      <c r="AB1466" s="67">
        <v>45495</v>
      </c>
      <c r="AC1466" s="67">
        <v>45572</v>
      </c>
      <c r="AD1466" s="234" t="s">
        <v>70</v>
      </c>
      <c r="AE1466" s="71"/>
      <c r="AF1466" s="249"/>
      <c r="AG1466" s="249"/>
      <c r="AH1466" s="249"/>
      <c r="AI1466" s="249"/>
      <c r="AJ1466" s="248"/>
      <c r="AK1466" s="257"/>
      <c r="AL1466" s="255"/>
      <c r="AM1466" s="249"/>
      <c r="AN1466" s="249"/>
      <c r="AO1466" s="249"/>
      <c r="AP1466" s="249"/>
      <c r="AQ1466" s="250"/>
      <c r="AR1466" s="247"/>
      <c r="AS1466" s="247"/>
      <c r="AT1466" s="247"/>
      <c r="AU1466" s="247"/>
      <c r="AV1466" s="247"/>
      <c r="AW1466" s="247"/>
      <c r="AX1466" s="247"/>
      <c r="AY1466" s="247"/>
      <c r="AZ1466" s="251"/>
      <c r="BA1466" s="246"/>
      <c r="BB1466" s="247"/>
      <c r="BC1466" s="245"/>
    </row>
    <row r="1467" spans="1:55" ht="201.6" hidden="1">
      <c r="A1467" s="52" t="str">
        <f t="shared" ref="A1467:A1473" ca="1" si="218">IF(OR(S1467&lt;$B$1,S1467&gt;=TODAY()),"Fuori Range","Ok")</f>
        <v>Ok</v>
      </c>
      <c r="B1467" s="53" t="str">
        <f t="shared" ref="B1467:B1473" si="219">IF(AND(AB1467&lt;S1467,AB1467&lt;&gt;""),"Fuori Range",IF(AND(AB1467&gt;AC1467,AC1467&lt;&gt;""),"Sup ITM",IF(AND(AC1467&lt;&gt;"",AB1467=""),"Assente","Ok")))</f>
        <v>Ok</v>
      </c>
      <c r="C1467" s="53" t="str">
        <f t="shared" ref="C1467:C1473" ca="1" si="220">IF(AND(AC1467&lt;AB1467,AC1467&lt;&gt;""),"Inf Avvio",IF(AC1467&gt;TODAY(),"Errore","Ok"))</f>
        <v>Ok</v>
      </c>
      <c r="D1467" s="54">
        <f t="shared" ref="D1467:D1473" si="221">MAX(AC1467,AH1467,AL1467)</f>
        <v>45558</v>
      </c>
      <c r="E1467" s="253"/>
      <c r="F1467" s="258">
        <v>3364</v>
      </c>
      <c r="G1467" s="241" t="s">
        <v>7524</v>
      </c>
      <c r="H1467" s="269" t="s">
        <v>57</v>
      </c>
      <c r="I1467" s="242" t="s">
        <v>83</v>
      </c>
      <c r="J1467" s="268" t="s">
        <v>84</v>
      </c>
      <c r="K1467" s="67" t="s">
        <v>74</v>
      </c>
      <c r="L1467" s="400" t="s">
        <v>7539</v>
      </c>
      <c r="M1467" s="281"/>
      <c r="N1467" s="410" t="s">
        <v>124</v>
      </c>
      <c r="O1467" s="243" t="s">
        <v>97</v>
      </c>
      <c r="P1467" s="77" t="s">
        <v>97</v>
      </c>
      <c r="Q1467" s="77" t="s">
        <v>7531</v>
      </c>
      <c r="R1467" s="301" t="s">
        <v>7726</v>
      </c>
      <c r="S1467" s="274">
        <v>45504</v>
      </c>
      <c r="T1467" s="56">
        <v>45558</v>
      </c>
      <c r="U1467" s="58" t="s">
        <v>66</v>
      </c>
      <c r="V1467" s="197" t="s">
        <v>218</v>
      </c>
      <c r="W1467" s="181"/>
      <c r="X1467" s="147" t="s">
        <v>143</v>
      </c>
      <c r="Y1467" s="258" t="s">
        <v>80</v>
      </c>
      <c r="Z1467" s="258"/>
      <c r="AA1467" s="289" t="s">
        <v>7662</v>
      </c>
      <c r="AB1467" s="67">
        <v>45504</v>
      </c>
      <c r="AC1467" s="67">
        <v>45558</v>
      </c>
      <c r="AD1467" s="234" t="s">
        <v>70</v>
      </c>
      <c r="AE1467" s="71"/>
      <c r="AF1467" s="249"/>
      <c r="AG1467" s="249"/>
      <c r="AH1467" s="249"/>
      <c r="AI1467" s="249"/>
      <c r="AJ1467" s="248"/>
      <c r="AK1467" s="257"/>
      <c r="AL1467" s="255"/>
      <c r="AM1467" s="249"/>
      <c r="AN1467" s="249"/>
      <c r="AO1467" s="249"/>
      <c r="AP1467" s="249"/>
      <c r="AQ1467" s="250"/>
      <c r="AR1467" s="247"/>
      <c r="AS1467" s="247"/>
      <c r="AT1467" s="247"/>
      <c r="AU1467" s="247"/>
      <c r="AV1467" s="247"/>
      <c r="AW1467" s="247"/>
      <c r="AX1467" s="247"/>
      <c r="AY1467" s="247"/>
      <c r="AZ1467" s="251"/>
      <c r="BA1467" s="246"/>
      <c r="BB1467" s="247"/>
      <c r="BC1467" s="245"/>
    </row>
    <row r="1468" spans="1:55" ht="86.4" hidden="1">
      <c r="A1468" s="52" t="str">
        <f t="shared" ca="1" si="218"/>
        <v>Ok</v>
      </c>
      <c r="B1468" s="53" t="str">
        <f t="shared" si="219"/>
        <v>Ok</v>
      </c>
      <c r="C1468" s="53" t="str">
        <f t="shared" ca="1" si="220"/>
        <v>Ok</v>
      </c>
      <c r="D1468" s="54">
        <f t="shared" si="221"/>
        <v>45509</v>
      </c>
      <c r="E1468" s="253"/>
      <c r="F1468" s="258">
        <v>3365</v>
      </c>
      <c r="G1468" s="241" t="s">
        <v>7525</v>
      </c>
      <c r="H1468" s="269" t="s">
        <v>57</v>
      </c>
      <c r="I1468" s="242" t="s">
        <v>58</v>
      </c>
      <c r="J1468" s="268" t="s">
        <v>59</v>
      </c>
      <c r="K1468" s="67" t="s">
        <v>255</v>
      </c>
      <c r="L1468" s="400" t="s">
        <v>7540</v>
      </c>
      <c r="M1468" s="281"/>
      <c r="N1468" s="410" t="s">
        <v>63</v>
      </c>
      <c r="O1468" s="243" t="s">
        <v>6222</v>
      </c>
      <c r="P1468" s="77" t="s">
        <v>88</v>
      </c>
      <c r="Q1468" s="77" t="s">
        <v>6223</v>
      </c>
      <c r="R1468" s="301" t="s">
        <v>6224</v>
      </c>
      <c r="S1468" s="274">
        <v>45504</v>
      </c>
      <c r="T1468" s="56">
        <v>41856</v>
      </c>
      <c r="U1468" s="58" t="s">
        <v>66</v>
      </c>
      <c r="V1468" s="197" t="s">
        <v>218</v>
      </c>
      <c r="W1468" s="181"/>
      <c r="X1468" s="147" t="s">
        <v>101</v>
      </c>
      <c r="Y1468" s="258"/>
      <c r="Z1468" s="258"/>
      <c r="AA1468" s="289" t="s">
        <v>7541</v>
      </c>
      <c r="AB1468" s="67">
        <v>45504</v>
      </c>
      <c r="AC1468" s="67">
        <v>45509</v>
      </c>
      <c r="AD1468" s="234" t="s">
        <v>70</v>
      </c>
      <c r="AE1468" s="71"/>
      <c r="AF1468" s="249"/>
      <c r="AG1468" s="249"/>
      <c r="AH1468" s="249"/>
      <c r="AI1468" s="249"/>
      <c r="AJ1468" s="248"/>
      <c r="AK1468" s="257"/>
      <c r="AL1468" s="255"/>
      <c r="AM1468" s="249"/>
      <c r="AN1468" s="249"/>
      <c r="AO1468" s="249"/>
      <c r="AP1468" s="249"/>
      <c r="AQ1468" s="250"/>
      <c r="AR1468" s="247"/>
      <c r="AS1468" s="247"/>
      <c r="AT1468" s="247"/>
      <c r="AU1468" s="247"/>
      <c r="AV1468" s="247"/>
      <c r="AW1468" s="247"/>
      <c r="AX1468" s="247"/>
      <c r="AY1468" s="247"/>
      <c r="AZ1468" s="251"/>
      <c r="BA1468" s="246"/>
      <c r="BB1468" s="247"/>
      <c r="BC1468" s="245"/>
    </row>
    <row r="1469" spans="1:55" ht="201.6" hidden="1">
      <c r="A1469" s="52" t="str">
        <f t="shared" ca="1" si="218"/>
        <v>Ok</v>
      </c>
      <c r="B1469" s="53" t="str">
        <f t="shared" si="219"/>
        <v>Ok</v>
      </c>
      <c r="C1469" s="53" t="str">
        <f t="shared" ca="1" si="220"/>
        <v>Ok</v>
      </c>
      <c r="D1469" s="54">
        <f t="shared" si="221"/>
        <v>45551</v>
      </c>
      <c r="E1469" s="253"/>
      <c r="F1469" s="258">
        <v>3366</v>
      </c>
      <c r="G1469" s="241" t="s">
        <v>7526</v>
      </c>
      <c r="H1469" s="269" t="s">
        <v>57</v>
      </c>
      <c r="I1469" s="242" t="s">
        <v>58</v>
      </c>
      <c r="J1469" s="268" t="s">
        <v>59</v>
      </c>
      <c r="K1469" s="67" t="s">
        <v>105</v>
      </c>
      <c r="L1469" s="400" t="s">
        <v>7658</v>
      </c>
      <c r="M1469" s="281"/>
      <c r="N1469" s="410" t="s">
        <v>124</v>
      </c>
      <c r="O1469" s="243" t="s">
        <v>7532</v>
      </c>
      <c r="P1469" s="77" t="s">
        <v>245</v>
      </c>
      <c r="Q1469" s="77" t="s">
        <v>7554</v>
      </c>
      <c r="R1469" s="301" t="s">
        <v>7553</v>
      </c>
      <c r="S1469" s="274">
        <v>45502</v>
      </c>
      <c r="T1469" s="69">
        <v>45551</v>
      </c>
      <c r="U1469" s="175" t="s">
        <v>66</v>
      </c>
      <c r="V1469" s="197" t="s">
        <v>218</v>
      </c>
      <c r="W1469" s="181"/>
      <c r="X1469" s="147" t="s">
        <v>168</v>
      </c>
      <c r="Y1469" s="258"/>
      <c r="Z1469" s="258"/>
      <c r="AA1469" s="289" t="s">
        <v>7664</v>
      </c>
      <c r="AB1469" s="67">
        <v>45502</v>
      </c>
      <c r="AC1469" s="67">
        <v>45551</v>
      </c>
      <c r="AD1469" s="67" t="s">
        <v>70</v>
      </c>
      <c r="AE1469" s="71"/>
      <c r="AF1469" s="249"/>
      <c r="AG1469" s="249"/>
      <c r="AH1469" s="249"/>
      <c r="AI1469" s="249"/>
      <c r="AJ1469" s="248"/>
      <c r="AK1469" s="257"/>
      <c r="AL1469" s="255"/>
      <c r="AM1469" s="249"/>
      <c r="AN1469" s="249"/>
      <c r="AO1469" s="249"/>
      <c r="AP1469" s="249"/>
      <c r="AQ1469" s="250"/>
      <c r="AR1469" s="247"/>
      <c r="AS1469" s="247"/>
      <c r="AT1469" s="247"/>
      <c r="AU1469" s="247"/>
      <c r="AV1469" s="247"/>
      <c r="AW1469" s="247"/>
      <c r="AX1469" s="247"/>
      <c r="AY1469" s="247"/>
      <c r="AZ1469" s="251"/>
      <c r="BA1469" s="246"/>
      <c r="BB1469" s="247"/>
      <c r="BC1469" s="245"/>
    </row>
    <row r="1470" spans="1:55" ht="72" hidden="1">
      <c r="A1470" s="52" t="str">
        <f t="shared" ca="1" si="218"/>
        <v>Ok</v>
      </c>
      <c r="B1470" s="53" t="str">
        <f t="shared" si="219"/>
        <v>Ok</v>
      </c>
      <c r="C1470" s="53" t="str">
        <f t="shared" ca="1" si="220"/>
        <v>Ok</v>
      </c>
      <c r="D1470" s="54">
        <f t="shared" si="221"/>
        <v>45509</v>
      </c>
      <c r="E1470" s="253"/>
      <c r="F1470" s="258">
        <v>3367</v>
      </c>
      <c r="G1470" s="241" t="s">
        <v>7527</v>
      </c>
      <c r="H1470" s="269" t="s">
        <v>57</v>
      </c>
      <c r="I1470" s="242" t="s">
        <v>2851</v>
      </c>
      <c r="J1470" s="268" t="s">
        <v>584</v>
      </c>
      <c r="K1470" s="67" t="s">
        <v>105</v>
      </c>
      <c r="L1470" s="400" t="s">
        <v>7545</v>
      </c>
      <c r="M1470" s="281"/>
      <c r="N1470" s="410" t="s">
        <v>124</v>
      </c>
      <c r="O1470" s="243" t="s">
        <v>7532</v>
      </c>
      <c r="P1470" s="77" t="s">
        <v>245</v>
      </c>
      <c r="Q1470" s="77" t="s">
        <v>7534</v>
      </c>
      <c r="R1470" s="301" t="s">
        <v>7535</v>
      </c>
      <c r="S1470" s="274">
        <v>45502</v>
      </c>
      <c r="T1470" s="56">
        <v>41856</v>
      </c>
      <c r="U1470" s="58" t="s">
        <v>66</v>
      </c>
      <c r="V1470" s="197" t="s">
        <v>218</v>
      </c>
      <c r="W1470" s="181"/>
      <c r="X1470" s="147" t="s">
        <v>143</v>
      </c>
      <c r="Y1470" s="258"/>
      <c r="Z1470" s="258"/>
      <c r="AA1470" s="289" t="s">
        <v>7546</v>
      </c>
      <c r="AB1470" s="67">
        <v>45502</v>
      </c>
      <c r="AC1470" s="67">
        <v>45509</v>
      </c>
      <c r="AD1470" s="234" t="s">
        <v>70</v>
      </c>
      <c r="AE1470" s="71"/>
      <c r="AF1470" s="249"/>
      <c r="AG1470" s="249"/>
      <c r="AH1470" s="249"/>
      <c r="AI1470" s="249"/>
      <c r="AJ1470" s="248"/>
      <c r="AK1470" s="257"/>
      <c r="AL1470" s="255"/>
      <c r="AM1470" s="249"/>
      <c r="AN1470" s="249"/>
      <c r="AO1470" s="249"/>
      <c r="AP1470" s="249"/>
      <c r="AQ1470" s="250"/>
      <c r="AR1470" s="247"/>
      <c r="AS1470" s="247"/>
      <c r="AT1470" s="247"/>
      <c r="AU1470" s="247"/>
      <c r="AV1470" s="247"/>
      <c r="AW1470" s="247"/>
      <c r="AX1470" s="247"/>
      <c r="AY1470" s="247"/>
      <c r="AZ1470" s="251"/>
      <c r="BA1470" s="246"/>
      <c r="BB1470" s="247"/>
      <c r="BC1470" s="245"/>
    </row>
    <row r="1471" spans="1:55" ht="72" hidden="1">
      <c r="A1471" s="52" t="str">
        <f t="shared" ca="1" si="218"/>
        <v>Ok</v>
      </c>
      <c r="B1471" s="53" t="str">
        <f t="shared" si="219"/>
        <v>Ok</v>
      </c>
      <c r="C1471" s="53" t="str">
        <f t="shared" ca="1" si="220"/>
        <v>Ok</v>
      </c>
      <c r="D1471" s="54">
        <f t="shared" si="221"/>
        <v>45509</v>
      </c>
      <c r="E1471" s="253"/>
      <c r="F1471" s="258">
        <v>3368</v>
      </c>
      <c r="G1471" s="241" t="s">
        <v>7528</v>
      </c>
      <c r="H1471" s="269" t="s">
        <v>57</v>
      </c>
      <c r="I1471" s="242" t="s">
        <v>334</v>
      </c>
      <c r="J1471" s="268" t="s">
        <v>260</v>
      </c>
      <c r="K1471" s="67" t="s">
        <v>105</v>
      </c>
      <c r="L1471" s="400" t="s">
        <v>7538</v>
      </c>
      <c r="M1471" s="281"/>
      <c r="N1471" s="410" t="s">
        <v>124</v>
      </c>
      <c r="O1471" s="243" t="s">
        <v>7532</v>
      </c>
      <c r="P1471" s="77" t="s">
        <v>245</v>
      </c>
      <c r="Q1471" s="77" t="s">
        <v>7534</v>
      </c>
      <c r="R1471" s="301" t="s">
        <v>7535</v>
      </c>
      <c r="S1471" s="274">
        <v>45502</v>
      </c>
      <c r="T1471" s="56">
        <v>41856</v>
      </c>
      <c r="U1471" s="58" t="s">
        <v>66</v>
      </c>
      <c r="V1471" s="197" t="s">
        <v>218</v>
      </c>
      <c r="W1471" s="181"/>
      <c r="X1471" s="147" t="s">
        <v>168</v>
      </c>
      <c r="Y1471" s="258"/>
      <c r="Z1471" s="258"/>
      <c r="AA1471" s="289" t="s">
        <v>7547</v>
      </c>
      <c r="AB1471" s="67">
        <v>45502</v>
      </c>
      <c r="AC1471" s="67">
        <v>45509</v>
      </c>
      <c r="AD1471" s="234" t="s">
        <v>70</v>
      </c>
      <c r="AE1471" s="71"/>
      <c r="AF1471" s="249"/>
      <c r="AG1471" s="249"/>
      <c r="AH1471" s="249"/>
      <c r="AI1471" s="249"/>
      <c r="AJ1471" s="248"/>
      <c r="AK1471" s="257"/>
      <c r="AL1471" s="255"/>
      <c r="AM1471" s="249"/>
      <c r="AN1471" s="249"/>
      <c r="AO1471" s="249"/>
      <c r="AP1471" s="249"/>
      <c r="AQ1471" s="250"/>
      <c r="AR1471" s="247"/>
      <c r="AS1471" s="247"/>
      <c r="AT1471" s="247"/>
      <c r="AU1471" s="247"/>
      <c r="AV1471" s="247"/>
      <c r="AW1471" s="247"/>
      <c r="AX1471" s="247"/>
      <c r="AY1471" s="247"/>
      <c r="AZ1471" s="251"/>
      <c r="BA1471" s="246"/>
      <c r="BB1471" s="247"/>
      <c r="BC1471" s="245"/>
    </row>
    <row r="1472" spans="1:55" ht="72" hidden="1">
      <c r="A1472" s="52" t="str">
        <f t="shared" ca="1" si="218"/>
        <v>Ok</v>
      </c>
      <c r="B1472" s="53" t="str">
        <f t="shared" si="219"/>
        <v>Ok</v>
      </c>
      <c r="C1472" s="53" t="str">
        <f t="shared" ca="1" si="220"/>
        <v>Ok</v>
      </c>
      <c r="D1472" s="54">
        <f t="shared" si="221"/>
        <v>45551</v>
      </c>
      <c r="E1472" s="253"/>
      <c r="F1472" s="258">
        <v>3370</v>
      </c>
      <c r="G1472" s="241" t="s">
        <v>7529</v>
      </c>
      <c r="H1472" s="269" t="s">
        <v>57</v>
      </c>
      <c r="I1472" s="242" t="s">
        <v>137</v>
      </c>
      <c r="J1472" s="268" t="s">
        <v>137</v>
      </c>
      <c r="K1472" s="67" t="s">
        <v>545</v>
      </c>
      <c r="L1472" s="400" t="s">
        <v>7542</v>
      </c>
      <c r="M1472" s="281"/>
      <c r="N1472" s="410" t="s">
        <v>124</v>
      </c>
      <c r="O1472" s="243" t="s">
        <v>7406</v>
      </c>
      <c r="P1472" s="77" t="s">
        <v>88</v>
      </c>
      <c r="Q1472" s="77" t="s">
        <v>7420</v>
      </c>
      <c r="R1472" s="301" t="s">
        <v>7419</v>
      </c>
      <c r="S1472" s="274">
        <v>45498</v>
      </c>
      <c r="T1472" s="69">
        <v>45551</v>
      </c>
      <c r="U1472" s="175" t="s">
        <v>66</v>
      </c>
      <c r="V1472" s="197" t="s">
        <v>218</v>
      </c>
      <c r="W1472" s="181"/>
      <c r="X1472" s="147" t="s">
        <v>168</v>
      </c>
      <c r="Y1472" s="258"/>
      <c r="Z1472" s="258"/>
      <c r="AA1472" s="289" t="s">
        <v>7665</v>
      </c>
      <c r="AB1472" s="67">
        <v>45498</v>
      </c>
      <c r="AC1472" s="67">
        <v>45551</v>
      </c>
      <c r="AD1472" s="67" t="s">
        <v>70</v>
      </c>
      <c r="AE1472" s="71"/>
      <c r="AF1472" s="249"/>
      <c r="AG1472" s="249"/>
      <c r="AH1472" s="249"/>
      <c r="AI1472" s="249"/>
      <c r="AJ1472" s="248"/>
      <c r="AK1472" s="257"/>
      <c r="AL1472" s="255"/>
      <c r="AM1472" s="249"/>
      <c r="AN1472" s="249"/>
      <c r="AO1472" s="249"/>
      <c r="AP1472" s="249"/>
      <c r="AQ1472" s="250"/>
      <c r="AR1472" s="247"/>
      <c r="AS1472" s="247"/>
      <c r="AT1472" s="247"/>
      <c r="AU1472" s="247"/>
      <c r="AV1472" s="247"/>
      <c r="AW1472" s="247"/>
      <c r="AX1472" s="247"/>
      <c r="AY1472" s="247"/>
      <c r="AZ1472" s="251"/>
      <c r="BA1472" s="246"/>
      <c r="BB1472" s="247"/>
      <c r="BC1472" s="245"/>
    </row>
    <row r="1473" spans="1:55" ht="57.6" hidden="1">
      <c r="A1473" s="52" t="str">
        <f t="shared" ca="1" si="218"/>
        <v>Ok</v>
      </c>
      <c r="B1473" s="53" t="str">
        <f t="shared" si="219"/>
        <v>Ok</v>
      </c>
      <c r="C1473" s="53" t="str">
        <f t="shared" ca="1" si="220"/>
        <v>Ok</v>
      </c>
      <c r="D1473" s="54">
        <f t="shared" si="221"/>
        <v>45509</v>
      </c>
      <c r="E1473" s="253"/>
      <c r="F1473" s="258">
        <v>3373</v>
      </c>
      <c r="G1473" s="241" t="s">
        <v>7530</v>
      </c>
      <c r="H1473" s="269" t="s">
        <v>57</v>
      </c>
      <c r="I1473" s="242" t="s">
        <v>137</v>
      </c>
      <c r="J1473" s="268" t="s">
        <v>290</v>
      </c>
      <c r="K1473" s="67" t="s">
        <v>545</v>
      </c>
      <c r="L1473" s="400" t="s">
        <v>7543</v>
      </c>
      <c r="M1473" s="281"/>
      <c r="N1473" s="410" t="s">
        <v>124</v>
      </c>
      <c r="O1473" s="243" t="s">
        <v>7533</v>
      </c>
      <c r="P1473" s="77" t="s">
        <v>88</v>
      </c>
      <c r="Q1473" s="77" t="s">
        <v>7537</v>
      </c>
      <c r="R1473" s="301" t="s">
        <v>7536</v>
      </c>
      <c r="S1473" s="274">
        <v>45505</v>
      </c>
      <c r="T1473" s="56">
        <v>41856</v>
      </c>
      <c r="U1473" s="58" t="s">
        <v>66</v>
      </c>
      <c r="V1473" s="197" t="s">
        <v>218</v>
      </c>
      <c r="W1473" s="181"/>
      <c r="X1473" s="147" t="s">
        <v>168</v>
      </c>
      <c r="Y1473" s="258"/>
      <c r="Z1473" s="258"/>
      <c r="AA1473" s="289" t="s">
        <v>7544</v>
      </c>
      <c r="AB1473" s="67">
        <v>45505</v>
      </c>
      <c r="AC1473" s="67">
        <v>45509</v>
      </c>
      <c r="AD1473" s="234" t="s">
        <v>70</v>
      </c>
      <c r="AE1473" s="71"/>
      <c r="AF1473" s="249"/>
      <c r="AG1473" s="249"/>
      <c r="AH1473" s="249"/>
      <c r="AI1473" s="249"/>
      <c r="AJ1473" s="248"/>
      <c r="AK1473" s="257"/>
      <c r="AL1473" s="255"/>
      <c r="AM1473" s="249"/>
      <c r="AN1473" s="249"/>
      <c r="AO1473" s="249"/>
      <c r="AP1473" s="249"/>
      <c r="AQ1473" s="250"/>
      <c r="AR1473" s="247"/>
      <c r="AS1473" s="247"/>
      <c r="AT1473" s="247"/>
      <c r="AU1473" s="247"/>
      <c r="AV1473" s="247"/>
      <c r="AW1473" s="247"/>
      <c r="AX1473" s="247"/>
      <c r="AY1473" s="247"/>
      <c r="AZ1473" s="251"/>
      <c r="BA1473" s="246"/>
      <c r="BB1473" s="247"/>
      <c r="BC1473" s="245"/>
    </row>
    <row r="1474" spans="1:55" ht="28.8" hidden="1">
      <c r="A1474" s="52" t="str">
        <f t="shared" ref="A1474" ca="1" si="222">IF(OR(S1474&lt;$B$1,S1474&gt;=TODAY()),"Fuori Range","Ok")</f>
        <v>Ok</v>
      </c>
      <c r="B1474" s="53" t="str">
        <f t="shared" ref="B1474" si="223">IF(AND(AB1474&lt;S1474,AB1474&lt;&gt;""),"Fuori Range",IF(AND(AB1474&gt;AC1474,AC1474&lt;&gt;""),"Sup ITM",IF(AND(AC1474&lt;&gt;"",AB1474=""),"Assente","Ok")))</f>
        <v>Ok</v>
      </c>
      <c r="C1474" s="53" t="str">
        <f t="shared" ref="C1474" ca="1" si="224">IF(AND(AC1474&lt;AB1474,AC1474&lt;&gt;""),"Inf Avvio",IF(AC1474&gt;TODAY(),"Errore","Ok"))</f>
        <v>Ok</v>
      </c>
      <c r="D1474" s="54">
        <f t="shared" ref="D1474" si="225">MAX(AC1474,AH1474,AL1474)</f>
        <v>45544</v>
      </c>
      <c r="E1474" s="253"/>
      <c r="F1474" s="258">
        <f t="shared" ref="F1474" si="226">+F1473+1</f>
        <v>3374</v>
      </c>
      <c r="G1474" s="241" t="s">
        <v>7559</v>
      </c>
      <c r="H1474" s="269" t="s">
        <v>57</v>
      </c>
      <c r="I1474" s="242" t="s">
        <v>436</v>
      </c>
      <c r="J1474" s="268" t="s">
        <v>437</v>
      </c>
      <c r="K1474" s="67" t="s">
        <v>74</v>
      </c>
      <c r="L1474" s="400" t="s">
        <v>7562</v>
      </c>
      <c r="M1474" s="281"/>
      <c r="N1474" s="410" t="s">
        <v>63</v>
      </c>
      <c r="O1474" s="243" t="s">
        <v>7560</v>
      </c>
      <c r="P1474" s="77" t="s">
        <v>165</v>
      </c>
      <c r="Q1474" s="77" t="s">
        <v>7564</v>
      </c>
      <c r="R1474" s="301" t="s">
        <v>7563</v>
      </c>
      <c r="S1474" s="274">
        <v>45504</v>
      </c>
      <c r="T1474" s="56">
        <v>45544</v>
      </c>
      <c r="U1474" s="175" t="s">
        <v>66</v>
      </c>
      <c r="V1474" s="197" t="s">
        <v>218</v>
      </c>
      <c r="W1474" s="181"/>
      <c r="X1474" s="147" t="s">
        <v>101</v>
      </c>
      <c r="Y1474" s="258"/>
      <c r="Z1474" s="258"/>
      <c r="AA1474" s="289" t="s">
        <v>7561</v>
      </c>
      <c r="AB1474" s="67">
        <v>45509</v>
      </c>
      <c r="AC1474" s="67">
        <v>45544</v>
      </c>
      <c r="AD1474" s="234" t="s">
        <v>70</v>
      </c>
      <c r="AE1474" s="71"/>
      <c r="AF1474" s="249"/>
      <c r="AG1474" s="249"/>
      <c r="AH1474" s="249"/>
      <c r="AI1474" s="249"/>
      <c r="AJ1474" s="248"/>
      <c r="AK1474" s="257"/>
      <c r="AL1474" s="255"/>
      <c r="AM1474" s="249"/>
      <c r="AN1474" s="249"/>
      <c r="AO1474" s="249"/>
      <c r="AP1474" s="249"/>
      <c r="AQ1474" s="250"/>
      <c r="AR1474" s="247"/>
      <c r="AS1474" s="247"/>
      <c r="AT1474" s="247"/>
      <c r="AU1474" s="247"/>
      <c r="AV1474" s="247"/>
      <c r="AW1474" s="247"/>
      <c r="AX1474" s="247"/>
      <c r="AY1474" s="247"/>
      <c r="AZ1474" s="251"/>
      <c r="BA1474" s="246"/>
      <c r="BB1474" s="247"/>
      <c r="BC1474" s="245"/>
    </row>
    <row r="1475" spans="1:55" ht="158.4" hidden="1">
      <c r="A1475" s="52" t="str">
        <f t="shared" ref="A1475:A1483" ca="1" si="227">IF(OR(S1475&lt;$B$1,S1475&gt;=TODAY()),"Fuori Range","Ok")</f>
        <v>Ok</v>
      </c>
      <c r="B1475" s="53" t="str">
        <f t="shared" ref="B1475:B1483" si="228">IF(AND(AB1475&lt;S1475,AB1475&lt;&gt;""),"Fuori Range",IF(AND(AB1475&gt;AC1475,AC1475&lt;&gt;""),"Sup ITM",IF(AND(AC1475&lt;&gt;"",AB1475=""),"Assente","Ok")))</f>
        <v>Ok</v>
      </c>
      <c r="C1475" s="53" t="str">
        <f t="shared" ref="C1475:C1483" ca="1" si="229">IF(AND(AC1475&lt;AB1475,AC1475&lt;&gt;""),"Inf Avvio",IF(AC1475&gt;TODAY(),"Errore","Ok"))</f>
        <v>Ok</v>
      </c>
      <c r="D1475" s="54">
        <f t="shared" ref="D1475:D1483" si="230">MAX(AC1475,AH1475,AL1475)</f>
        <v>45572</v>
      </c>
      <c r="E1475" s="253"/>
      <c r="F1475" s="258">
        <v>3381</v>
      </c>
      <c r="G1475" s="241" t="s">
        <v>7568</v>
      </c>
      <c r="H1475" s="269" t="s">
        <v>57</v>
      </c>
      <c r="I1475" s="242" t="s">
        <v>915</v>
      </c>
      <c r="J1475" s="268" t="s">
        <v>59</v>
      </c>
      <c r="K1475" s="67" t="s">
        <v>74</v>
      </c>
      <c r="L1475" s="400" t="s">
        <v>7581</v>
      </c>
      <c r="M1475" s="281"/>
      <c r="N1475" s="410" t="s">
        <v>124</v>
      </c>
      <c r="O1475" s="243" t="s">
        <v>97</v>
      </c>
      <c r="P1475" s="77" t="s">
        <v>97</v>
      </c>
      <c r="Q1475" s="77" t="s">
        <v>7592</v>
      </c>
      <c r="R1475" s="301" t="s">
        <v>7591</v>
      </c>
      <c r="S1475" s="274">
        <v>45512</v>
      </c>
      <c r="T1475" s="56">
        <v>45572</v>
      </c>
      <c r="U1475" s="78" t="s">
        <v>66</v>
      </c>
      <c r="V1475" s="197" t="s">
        <v>218</v>
      </c>
      <c r="W1475" s="181"/>
      <c r="X1475" s="147" t="s">
        <v>143</v>
      </c>
      <c r="Y1475" s="258"/>
      <c r="Z1475" s="258"/>
      <c r="AA1475" s="289" t="s">
        <v>7768</v>
      </c>
      <c r="AB1475" s="67">
        <v>45512</v>
      </c>
      <c r="AC1475" s="67">
        <v>45572</v>
      </c>
      <c r="AD1475" s="234" t="s">
        <v>70</v>
      </c>
      <c r="AE1475" s="71"/>
      <c r="AF1475" s="249"/>
      <c r="AG1475" s="249"/>
      <c r="AH1475" s="249"/>
      <c r="AI1475" s="249"/>
      <c r="AJ1475" s="248"/>
      <c r="AK1475" s="257"/>
      <c r="AL1475" s="255"/>
      <c r="AM1475" s="249"/>
      <c r="AN1475" s="249"/>
      <c r="AO1475" s="249"/>
      <c r="AP1475" s="249"/>
      <c r="AQ1475" s="250"/>
      <c r="AR1475" s="247"/>
      <c r="AS1475" s="247"/>
      <c r="AT1475" s="247"/>
      <c r="AU1475" s="247"/>
      <c r="AV1475" s="247"/>
      <c r="AW1475" s="247"/>
      <c r="AX1475" s="247"/>
      <c r="AY1475" s="247"/>
      <c r="AZ1475" s="251"/>
      <c r="BA1475" s="246"/>
      <c r="BB1475" s="247"/>
      <c r="BC1475" s="245"/>
    </row>
    <row r="1476" spans="1:55" ht="100.8" hidden="1">
      <c r="A1476" s="52" t="str">
        <f t="shared" ca="1" si="227"/>
        <v>Ok</v>
      </c>
      <c r="B1476" s="53" t="str">
        <f t="shared" si="228"/>
        <v>Ok</v>
      </c>
      <c r="C1476" s="53" t="str">
        <f t="shared" ca="1" si="229"/>
        <v>Ok</v>
      </c>
      <c r="D1476" s="54">
        <f t="shared" si="230"/>
        <v>45572</v>
      </c>
      <c r="E1476" s="253"/>
      <c r="F1476" s="258">
        <v>3383</v>
      </c>
      <c r="G1476" s="241" t="s">
        <v>7569</v>
      </c>
      <c r="H1476" s="269" t="s">
        <v>57</v>
      </c>
      <c r="I1476" s="242" t="s">
        <v>58</v>
      </c>
      <c r="J1476" s="268" t="s">
        <v>59</v>
      </c>
      <c r="K1476" s="67" t="s">
        <v>74</v>
      </c>
      <c r="L1476" s="400" t="s">
        <v>7582</v>
      </c>
      <c r="M1476" s="281"/>
      <c r="N1476" s="410" t="s">
        <v>124</v>
      </c>
      <c r="O1476" s="243" t="s">
        <v>5561</v>
      </c>
      <c r="P1476" s="77" t="s">
        <v>65</v>
      </c>
      <c r="Q1476" s="77" t="s">
        <v>7594</v>
      </c>
      <c r="R1476" s="301" t="s">
        <v>7593</v>
      </c>
      <c r="S1476" s="274">
        <v>45516</v>
      </c>
      <c r="T1476" s="56">
        <v>45572</v>
      </c>
      <c r="U1476" s="78" t="s">
        <v>66</v>
      </c>
      <c r="V1476" s="197" t="s">
        <v>218</v>
      </c>
      <c r="W1476" s="181"/>
      <c r="X1476" s="147" t="s">
        <v>143</v>
      </c>
      <c r="Y1476" s="258" t="s">
        <v>80</v>
      </c>
      <c r="Z1476" s="258"/>
      <c r="AA1476" s="289" t="s">
        <v>7817</v>
      </c>
      <c r="AB1476" s="67">
        <v>45516</v>
      </c>
      <c r="AC1476" s="67">
        <v>45572</v>
      </c>
      <c r="AD1476" s="234" t="s">
        <v>70</v>
      </c>
      <c r="AE1476" s="71"/>
      <c r="AF1476" s="249"/>
      <c r="AG1476" s="249"/>
      <c r="AH1476" s="249"/>
      <c r="AI1476" s="249"/>
      <c r="AJ1476" s="248"/>
      <c r="AK1476" s="257"/>
      <c r="AL1476" s="255"/>
      <c r="AM1476" s="249"/>
      <c r="AN1476" s="249"/>
      <c r="AO1476" s="249"/>
      <c r="AP1476" s="249"/>
      <c r="AQ1476" s="250"/>
      <c r="AR1476" s="247"/>
      <c r="AS1476" s="247"/>
      <c r="AT1476" s="247"/>
      <c r="AU1476" s="247"/>
      <c r="AV1476" s="247"/>
      <c r="AW1476" s="247"/>
      <c r="AX1476" s="247"/>
      <c r="AY1476" s="247"/>
      <c r="AZ1476" s="251"/>
      <c r="BA1476" s="246"/>
      <c r="BB1476" s="247"/>
      <c r="BC1476" s="245"/>
    </row>
    <row r="1477" spans="1:55" ht="72" hidden="1">
      <c r="A1477" s="52" t="str">
        <f t="shared" ca="1" si="227"/>
        <v>Ok</v>
      </c>
      <c r="B1477" s="53" t="str">
        <f t="shared" si="228"/>
        <v>Ok</v>
      </c>
      <c r="C1477" s="53" t="str">
        <f t="shared" ca="1" si="229"/>
        <v>Ok</v>
      </c>
      <c r="D1477" s="54">
        <f t="shared" si="230"/>
        <v>45572</v>
      </c>
      <c r="E1477" s="253"/>
      <c r="F1477" s="258">
        <v>3384</v>
      </c>
      <c r="G1477" s="241" t="s">
        <v>7570</v>
      </c>
      <c r="H1477" s="269" t="s">
        <v>57</v>
      </c>
      <c r="I1477" s="242" t="s">
        <v>324</v>
      </c>
      <c r="J1477" s="268" t="s">
        <v>325</v>
      </c>
      <c r="K1477" s="67" t="s">
        <v>74</v>
      </c>
      <c r="L1477" s="400" t="s">
        <v>7608</v>
      </c>
      <c r="M1477" s="281"/>
      <c r="N1477" s="410" t="s">
        <v>124</v>
      </c>
      <c r="O1477" s="243" t="s">
        <v>97</v>
      </c>
      <c r="P1477" s="77" t="s">
        <v>97</v>
      </c>
      <c r="Q1477" s="77" t="s">
        <v>7595</v>
      </c>
      <c r="R1477" s="301" t="s">
        <v>7596</v>
      </c>
      <c r="S1477" s="274">
        <v>45518</v>
      </c>
      <c r="T1477" s="56">
        <v>45572</v>
      </c>
      <c r="U1477" s="78" t="s">
        <v>66</v>
      </c>
      <c r="V1477" s="197" t="s">
        <v>218</v>
      </c>
      <c r="W1477" s="181"/>
      <c r="X1477" s="147" t="s">
        <v>143</v>
      </c>
      <c r="Y1477" s="258"/>
      <c r="Z1477" s="258"/>
      <c r="AA1477" s="289" t="s">
        <v>7819</v>
      </c>
      <c r="AB1477" s="67">
        <v>45518</v>
      </c>
      <c r="AC1477" s="67">
        <v>45572</v>
      </c>
      <c r="AD1477" s="234" t="s">
        <v>70</v>
      </c>
      <c r="AE1477" s="71"/>
      <c r="AF1477" s="249"/>
      <c r="AG1477" s="249"/>
      <c r="AH1477" s="249"/>
      <c r="AI1477" s="249"/>
      <c r="AJ1477" s="248"/>
      <c r="AK1477" s="257"/>
      <c r="AL1477" s="255"/>
      <c r="AM1477" s="249"/>
      <c r="AN1477" s="249"/>
      <c r="AO1477" s="249"/>
      <c r="AP1477" s="249"/>
      <c r="AQ1477" s="250"/>
      <c r="AR1477" s="247"/>
      <c r="AS1477" s="247"/>
      <c r="AT1477" s="247"/>
      <c r="AU1477" s="247"/>
      <c r="AV1477" s="247"/>
      <c r="AW1477" s="247"/>
      <c r="AX1477" s="247"/>
      <c r="AY1477" s="247"/>
      <c r="AZ1477" s="251"/>
      <c r="BA1477" s="246"/>
      <c r="BB1477" s="247"/>
      <c r="BC1477" s="245"/>
    </row>
    <row r="1478" spans="1:55" ht="100.8" hidden="1">
      <c r="A1478" s="52" t="str">
        <f t="shared" ca="1" si="227"/>
        <v>Ok</v>
      </c>
      <c r="B1478" s="53" t="str">
        <f t="shared" si="228"/>
        <v>Ok</v>
      </c>
      <c r="C1478" s="53" t="str">
        <f t="shared" ca="1" si="229"/>
        <v>Ok</v>
      </c>
      <c r="D1478" s="54">
        <f t="shared" si="230"/>
        <v>45565</v>
      </c>
      <c r="E1478" s="253"/>
      <c r="F1478" s="258">
        <v>3386</v>
      </c>
      <c r="G1478" s="241" t="s">
        <v>7571</v>
      </c>
      <c r="H1478" s="269" t="s">
        <v>57</v>
      </c>
      <c r="I1478" s="242" t="s">
        <v>58</v>
      </c>
      <c r="J1478" s="268" t="s">
        <v>59</v>
      </c>
      <c r="K1478" s="67" t="s">
        <v>74</v>
      </c>
      <c r="L1478" s="400" t="s">
        <v>7583</v>
      </c>
      <c r="M1478" s="281"/>
      <c r="N1478" s="410" t="s">
        <v>124</v>
      </c>
      <c r="O1478" s="243" t="s">
        <v>5561</v>
      </c>
      <c r="P1478" s="77" t="s">
        <v>65</v>
      </c>
      <c r="Q1478" s="77" t="s">
        <v>5579</v>
      </c>
      <c r="R1478" s="301" t="s">
        <v>7597</v>
      </c>
      <c r="S1478" s="274">
        <v>45523</v>
      </c>
      <c r="T1478" s="56">
        <v>45565</v>
      </c>
      <c r="U1478" s="78" t="s">
        <v>66</v>
      </c>
      <c r="V1478" s="197" t="s">
        <v>218</v>
      </c>
      <c r="W1478" s="181"/>
      <c r="X1478" s="147" t="s">
        <v>143</v>
      </c>
      <c r="Y1478" s="258"/>
      <c r="Z1478" s="258"/>
      <c r="AA1478" s="289" t="s">
        <v>7769</v>
      </c>
      <c r="AB1478" s="67">
        <v>45523</v>
      </c>
      <c r="AC1478" s="67">
        <v>45565</v>
      </c>
      <c r="AD1478" s="234" t="s">
        <v>70</v>
      </c>
      <c r="AE1478" s="71"/>
      <c r="AF1478" s="249"/>
      <c r="AG1478" s="249"/>
      <c r="AH1478" s="249"/>
      <c r="AI1478" s="249"/>
      <c r="AJ1478" s="248"/>
      <c r="AK1478" s="257"/>
      <c r="AL1478" s="255"/>
      <c r="AM1478" s="249"/>
      <c r="AN1478" s="249"/>
      <c r="AO1478" s="249"/>
      <c r="AP1478" s="249"/>
      <c r="AQ1478" s="250"/>
      <c r="AR1478" s="247"/>
      <c r="AS1478" s="247"/>
      <c r="AT1478" s="247"/>
      <c r="AU1478" s="247"/>
      <c r="AV1478" s="247"/>
      <c r="AW1478" s="247"/>
      <c r="AX1478" s="247"/>
      <c r="AY1478" s="247"/>
      <c r="AZ1478" s="251"/>
      <c r="BA1478" s="246"/>
      <c r="BB1478" s="247"/>
      <c r="BC1478" s="245"/>
    </row>
    <row r="1479" spans="1:55" ht="187.2" hidden="1">
      <c r="A1479" s="52" t="str">
        <f t="shared" ca="1" si="227"/>
        <v>Ok</v>
      </c>
      <c r="B1479" s="53" t="str">
        <f t="shared" si="228"/>
        <v>Ok</v>
      </c>
      <c r="C1479" s="53" t="str">
        <f t="shared" ca="1" si="229"/>
        <v>Ok</v>
      </c>
      <c r="D1479" s="54">
        <f t="shared" si="230"/>
        <v>45600</v>
      </c>
      <c r="E1479" s="253"/>
      <c r="F1479" s="258">
        <v>3392</v>
      </c>
      <c r="G1479" s="241" t="s">
        <v>7572</v>
      </c>
      <c r="H1479" s="269" t="s">
        <v>57</v>
      </c>
      <c r="I1479" s="242" t="s">
        <v>58</v>
      </c>
      <c r="J1479" s="268" t="s">
        <v>59</v>
      </c>
      <c r="K1479" s="67" t="s">
        <v>74</v>
      </c>
      <c r="L1479" s="400" t="s">
        <v>7584</v>
      </c>
      <c r="M1479" s="281"/>
      <c r="N1479" s="410" t="s">
        <v>124</v>
      </c>
      <c r="O1479" s="243" t="s">
        <v>7577</v>
      </c>
      <c r="P1479" s="77" t="s">
        <v>88</v>
      </c>
      <c r="Q1479" s="77" t="s">
        <v>7673</v>
      </c>
      <c r="R1479" s="301" t="s">
        <v>7672</v>
      </c>
      <c r="S1479" s="274">
        <v>45532</v>
      </c>
      <c r="T1479" s="56">
        <v>45600</v>
      </c>
      <c r="U1479" s="174" t="s">
        <v>66</v>
      </c>
      <c r="V1479" s="197" t="s">
        <v>218</v>
      </c>
      <c r="W1479" s="181"/>
      <c r="X1479" s="147" t="s">
        <v>156</v>
      </c>
      <c r="Y1479" s="258" t="s">
        <v>80</v>
      </c>
      <c r="Z1479" s="258"/>
      <c r="AA1479" s="289" t="s">
        <v>8057</v>
      </c>
      <c r="AB1479" s="67">
        <v>45532</v>
      </c>
      <c r="AC1479" s="67">
        <v>45600</v>
      </c>
      <c r="AD1479" s="67" t="s">
        <v>70</v>
      </c>
      <c r="AE1479" s="71"/>
      <c r="AF1479" s="249"/>
      <c r="AG1479" s="249"/>
      <c r="AH1479" s="249"/>
      <c r="AI1479" s="249"/>
      <c r="AJ1479" s="248"/>
      <c r="AK1479" s="257"/>
      <c r="AL1479" s="255"/>
      <c r="AM1479" s="249"/>
      <c r="AN1479" s="249"/>
      <c r="AO1479" s="249"/>
      <c r="AP1479" s="249"/>
      <c r="AQ1479" s="250"/>
      <c r="AR1479" s="247"/>
      <c r="AS1479" s="247"/>
      <c r="AT1479" s="247"/>
      <c r="AU1479" s="247"/>
      <c r="AV1479" s="247"/>
      <c r="AW1479" s="247"/>
      <c r="AX1479" s="247"/>
      <c r="AY1479" s="247"/>
      <c r="AZ1479" s="251"/>
      <c r="BA1479" s="246"/>
      <c r="BB1479" s="247"/>
      <c r="BC1479" s="245"/>
    </row>
    <row r="1480" spans="1:55" ht="43.2" hidden="1">
      <c r="A1480" s="52" t="str">
        <f t="shared" ca="1" si="227"/>
        <v>Ok</v>
      </c>
      <c r="B1480" s="53" t="str">
        <f t="shared" si="228"/>
        <v>Ok</v>
      </c>
      <c r="C1480" s="53" t="str">
        <f t="shared" ca="1" si="229"/>
        <v>Ok</v>
      </c>
      <c r="D1480" s="54">
        <f t="shared" si="230"/>
        <v>45587</v>
      </c>
      <c r="E1480" s="253"/>
      <c r="F1480" s="258">
        <v>3394</v>
      </c>
      <c r="G1480" s="241" t="s">
        <v>7573</v>
      </c>
      <c r="H1480" s="269" t="s">
        <v>57</v>
      </c>
      <c r="I1480" s="242" t="s">
        <v>289</v>
      </c>
      <c r="J1480" s="268" t="s">
        <v>290</v>
      </c>
      <c r="K1480" s="67" t="s">
        <v>162</v>
      </c>
      <c r="L1480" s="400" t="s">
        <v>7607</v>
      </c>
      <c r="M1480" s="281"/>
      <c r="N1480" s="410" t="s">
        <v>124</v>
      </c>
      <c r="O1480" s="243" t="s">
        <v>97</v>
      </c>
      <c r="P1480" s="77" t="s">
        <v>97</v>
      </c>
      <c r="Q1480" s="77" t="s">
        <v>7601</v>
      </c>
      <c r="R1480" s="301" t="s">
        <v>7600</v>
      </c>
      <c r="S1480" s="274">
        <v>45537</v>
      </c>
      <c r="T1480" s="69">
        <v>45587</v>
      </c>
      <c r="U1480" s="58" t="s">
        <v>66</v>
      </c>
      <c r="V1480" s="197" t="s">
        <v>218</v>
      </c>
      <c r="W1480" s="181"/>
      <c r="X1480" s="147" t="s">
        <v>79</v>
      </c>
      <c r="Y1480" s="258"/>
      <c r="Z1480" s="258"/>
      <c r="AA1480" s="289" t="s">
        <v>7892</v>
      </c>
      <c r="AB1480" s="67">
        <v>45537</v>
      </c>
      <c r="AC1480" s="67">
        <v>45587</v>
      </c>
      <c r="AD1480" s="234" t="s">
        <v>70</v>
      </c>
      <c r="AE1480" s="71"/>
      <c r="AF1480" s="249"/>
      <c r="AG1480" s="249"/>
      <c r="AH1480" s="249"/>
      <c r="AI1480" s="249"/>
      <c r="AJ1480" s="248"/>
      <c r="AK1480" s="257"/>
      <c r="AL1480" s="255"/>
      <c r="AM1480" s="249"/>
      <c r="AN1480" s="249"/>
      <c r="AO1480" s="249"/>
      <c r="AP1480" s="249"/>
      <c r="AQ1480" s="250"/>
      <c r="AR1480" s="247"/>
      <c r="AS1480" s="247"/>
      <c r="AT1480" s="247"/>
      <c r="AU1480" s="247"/>
      <c r="AV1480" s="247"/>
      <c r="AW1480" s="247"/>
      <c r="AX1480" s="247"/>
      <c r="AY1480" s="247"/>
      <c r="AZ1480" s="251"/>
      <c r="BA1480" s="246"/>
      <c r="BB1480" s="247"/>
      <c r="BC1480" s="245"/>
    </row>
    <row r="1481" spans="1:55" ht="72" hidden="1">
      <c r="A1481" s="52" t="str">
        <f t="shared" ca="1" si="227"/>
        <v>Ok</v>
      </c>
      <c r="B1481" s="53" t="str">
        <f t="shared" si="228"/>
        <v>Ok</v>
      </c>
      <c r="C1481" s="53" t="str">
        <f t="shared" ca="1" si="229"/>
        <v>Ok</v>
      </c>
      <c r="D1481" s="54">
        <f t="shared" si="230"/>
        <v>45670</v>
      </c>
      <c r="E1481" s="253"/>
      <c r="F1481" s="258">
        <v>3395</v>
      </c>
      <c r="G1481" s="241" t="s">
        <v>7574</v>
      </c>
      <c r="H1481" s="269" t="s">
        <v>57</v>
      </c>
      <c r="I1481" s="242" t="s">
        <v>146</v>
      </c>
      <c r="J1481" s="268" t="s">
        <v>59</v>
      </c>
      <c r="K1481" s="67" t="s">
        <v>545</v>
      </c>
      <c r="L1481" s="400" t="s">
        <v>7585</v>
      </c>
      <c r="M1481" s="281"/>
      <c r="N1481" s="410" t="s">
        <v>63</v>
      </c>
      <c r="O1481" s="243" t="s">
        <v>7579</v>
      </c>
      <c r="P1481" s="77" t="s">
        <v>88</v>
      </c>
      <c r="Q1481" s="77" t="s">
        <v>7599</v>
      </c>
      <c r="R1481" s="301" t="s">
        <v>7598</v>
      </c>
      <c r="S1481" s="274">
        <v>45538</v>
      </c>
      <c r="T1481" s="56">
        <v>45670</v>
      </c>
      <c r="U1481" s="174" t="s">
        <v>66</v>
      </c>
      <c r="V1481" s="197" t="s">
        <v>218</v>
      </c>
      <c r="W1481" s="181"/>
      <c r="X1481" s="147" t="s">
        <v>168</v>
      </c>
      <c r="Y1481" s="258"/>
      <c r="Z1481" s="258"/>
      <c r="AA1481" s="289" t="s">
        <v>8348</v>
      </c>
      <c r="AB1481" s="67">
        <v>45538</v>
      </c>
      <c r="AC1481" s="67">
        <v>45670</v>
      </c>
      <c r="AD1481" s="234" t="s">
        <v>70</v>
      </c>
      <c r="AE1481" s="71"/>
      <c r="AF1481" s="249"/>
      <c r="AG1481" s="249"/>
      <c r="AH1481" s="249"/>
      <c r="AI1481" s="249"/>
      <c r="AJ1481" s="248"/>
      <c r="AK1481" s="257"/>
      <c r="AL1481" s="255"/>
      <c r="AM1481" s="249"/>
      <c r="AN1481" s="249"/>
      <c r="AO1481" s="249"/>
      <c r="AP1481" s="249"/>
      <c r="AQ1481" s="250"/>
      <c r="AR1481" s="247"/>
      <c r="AS1481" s="247"/>
      <c r="AT1481" s="247"/>
      <c r="AU1481" s="247"/>
      <c r="AV1481" s="247"/>
      <c r="AW1481" s="247"/>
      <c r="AX1481" s="247"/>
      <c r="AY1481" s="247"/>
      <c r="AZ1481" s="251"/>
      <c r="BA1481" s="246"/>
      <c r="BB1481" s="247"/>
      <c r="BC1481" s="245"/>
    </row>
    <row r="1482" spans="1:55" ht="57.6" hidden="1">
      <c r="A1482" s="52" t="str">
        <f t="shared" ca="1" si="227"/>
        <v>Ok</v>
      </c>
      <c r="B1482" s="53" t="str">
        <f t="shared" si="228"/>
        <v>Ok</v>
      </c>
      <c r="C1482" s="53" t="str">
        <f t="shared" ca="1" si="229"/>
        <v>Ok</v>
      </c>
      <c r="D1482" s="54">
        <f t="shared" si="230"/>
        <v>45565</v>
      </c>
      <c r="E1482" s="253"/>
      <c r="F1482" s="258">
        <v>3396</v>
      </c>
      <c r="G1482" s="241" t="s">
        <v>7575</v>
      </c>
      <c r="H1482" s="269" t="s">
        <v>57</v>
      </c>
      <c r="I1482" s="242" t="s">
        <v>334</v>
      </c>
      <c r="J1482" s="268" t="s">
        <v>260</v>
      </c>
      <c r="K1482" s="67" t="s">
        <v>210</v>
      </c>
      <c r="L1482" s="400" t="s">
        <v>7586</v>
      </c>
      <c r="M1482" s="281"/>
      <c r="N1482" s="410" t="s">
        <v>124</v>
      </c>
      <c r="O1482" s="243" t="s">
        <v>7578</v>
      </c>
      <c r="P1482" s="77" t="s">
        <v>88</v>
      </c>
      <c r="Q1482" s="77" t="s">
        <v>7578</v>
      </c>
      <c r="R1482" s="301" t="s">
        <v>7602</v>
      </c>
      <c r="S1482" s="274">
        <v>45539</v>
      </c>
      <c r="T1482" s="56">
        <v>45565</v>
      </c>
      <c r="U1482" s="78" t="s">
        <v>66</v>
      </c>
      <c r="V1482" s="197" t="s">
        <v>218</v>
      </c>
      <c r="W1482" s="181"/>
      <c r="X1482" s="147" t="s">
        <v>143</v>
      </c>
      <c r="Y1482" s="258"/>
      <c r="Z1482" s="258"/>
      <c r="AA1482" s="289" t="s">
        <v>7724</v>
      </c>
      <c r="AB1482" s="67">
        <v>45539</v>
      </c>
      <c r="AC1482" s="67">
        <v>45565</v>
      </c>
      <c r="AD1482" s="234" t="s">
        <v>70</v>
      </c>
      <c r="AE1482" s="71"/>
      <c r="AF1482" s="249"/>
      <c r="AG1482" s="249"/>
      <c r="AH1482" s="249"/>
      <c r="AI1482" s="249"/>
      <c r="AJ1482" s="248"/>
      <c r="AK1482" s="257"/>
      <c r="AL1482" s="255"/>
      <c r="AM1482" s="249"/>
      <c r="AN1482" s="249"/>
      <c r="AO1482" s="249"/>
      <c r="AP1482" s="249"/>
      <c r="AQ1482" s="250"/>
      <c r="AR1482" s="247"/>
      <c r="AS1482" s="247"/>
      <c r="AT1482" s="247"/>
      <c r="AU1482" s="247"/>
      <c r="AV1482" s="247"/>
      <c r="AW1482" s="247"/>
      <c r="AX1482" s="247"/>
      <c r="AY1482" s="247"/>
      <c r="AZ1482" s="251"/>
      <c r="BA1482" s="246"/>
      <c r="BB1482" s="247"/>
      <c r="BC1482" s="245"/>
    </row>
    <row r="1483" spans="1:55" ht="72" hidden="1">
      <c r="A1483" s="52" t="str">
        <f t="shared" ca="1" si="227"/>
        <v>Ok</v>
      </c>
      <c r="B1483" s="53" t="str">
        <f t="shared" si="228"/>
        <v>Ok</v>
      </c>
      <c r="C1483" s="53" t="str">
        <f t="shared" ca="1" si="229"/>
        <v>Ok</v>
      </c>
      <c r="D1483" s="54">
        <f t="shared" si="230"/>
        <v>45544</v>
      </c>
      <c r="E1483" s="253"/>
      <c r="F1483" s="258">
        <v>3397</v>
      </c>
      <c r="G1483" s="241" t="s">
        <v>7576</v>
      </c>
      <c r="H1483" s="269" t="s">
        <v>57</v>
      </c>
      <c r="I1483" s="242" t="s">
        <v>72</v>
      </c>
      <c r="J1483" s="268" t="s">
        <v>73</v>
      </c>
      <c r="K1483" s="67" t="s">
        <v>255</v>
      </c>
      <c r="L1483" s="400" t="s">
        <v>7587</v>
      </c>
      <c r="M1483" s="281"/>
      <c r="N1483" s="410" t="s">
        <v>124</v>
      </c>
      <c r="O1483" s="243" t="s">
        <v>7580</v>
      </c>
      <c r="P1483" s="77" t="s">
        <v>88</v>
      </c>
      <c r="Q1483" s="77" t="s">
        <v>7604</v>
      </c>
      <c r="R1483" s="301" t="s">
        <v>7603</v>
      </c>
      <c r="S1483" s="274">
        <v>45539</v>
      </c>
      <c r="T1483" s="56">
        <v>45544</v>
      </c>
      <c r="U1483" s="175" t="s">
        <v>66</v>
      </c>
      <c r="V1483" s="197" t="s">
        <v>218</v>
      </c>
      <c r="W1483" s="181"/>
      <c r="X1483" s="147" t="s">
        <v>143</v>
      </c>
      <c r="Y1483" s="258"/>
      <c r="Z1483" s="258"/>
      <c r="AA1483" s="289" t="s">
        <v>7588</v>
      </c>
      <c r="AB1483" s="67">
        <v>45539</v>
      </c>
      <c r="AC1483" s="67">
        <v>45544</v>
      </c>
      <c r="AD1483" s="234" t="s">
        <v>70</v>
      </c>
      <c r="AE1483" s="71"/>
      <c r="AF1483" s="249"/>
      <c r="AG1483" s="249"/>
      <c r="AH1483" s="249"/>
      <c r="AI1483" s="249"/>
      <c r="AJ1483" s="248"/>
      <c r="AK1483" s="257"/>
      <c r="AL1483" s="255"/>
      <c r="AM1483" s="249"/>
      <c r="AN1483" s="249"/>
      <c r="AO1483" s="249"/>
      <c r="AP1483" s="249"/>
      <c r="AQ1483" s="250"/>
      <c r="AR1483" s="247"/>
      <c r="AS1483" s="247"/>
      <c r="AT1483" s="247"/>
      <c r="AU1483" s="247"/>
      <c r="AV1483" s="247"/>
      <c r="AW1483" s="247"/>
      <c r="AX1483" s="247"/>
      <c r="AY1483" s="247"/>
      <c r="AZ1483" s="251"/>
      <c r="BA1483" s="246"/>
      <c r="BB1483" s="247"/>
      <c r="BC1483" s="245"/>
    </row>
    <row r="1484" spans="1:55" ht="158.4" hidden="1">
      <c r="A1484" s="52" t="str">
        <f t="shared" ref="A1484:A1496" ca="1" si="231">IF(OR(S1484&lt;$B$1,S1484&gt;=TODAY()),"Fuori Range","Ok")</f>
        <v>Ok</v>
      </c>
      <c r="B1484" s="53" t="str">
        <f t="shared" ref="B1484:B1496" si="232">IF(AND(AB1484&lt;S1484,AB1484&lt;&gt;""),"Fuori Range",IF(AND(AB1484&gt;AC1484,AC1484&lt;&gt;""),"Sup ITM",IF(AND(AC1484&lt;&gt;"",AB1484=""),"Assente","Ok")))</f>
        <v>Ok</v>
      </c>
      <c r="C1484" s="53" t="str">
        <f t="shared" ref="C1484:C1496" ca="1" si="233">IF(AND(AC1484&lt;AB1484,AC1484&lt;&gt;""),"Inf Avvio",IF(AC1484&gt;TODAY(),"Errore","Ok"))</f>
        <v>Ok</v>
      </c>
      <c r="D1484" s="54">
        <f t="shared" ref="D1484:D1496" si="234">MAX(AC1484,AH1484,AL1484)</f>
        <v>45579</v>
      </c>
      <c r="E1484" s="253"/>
      <c r="F1484" s="258">
        <v>2252</v>
      </c>
      <c r="G1484" s="241" t="s">
        <v>7610</v>
      </c>
      <c r="H1484" s="269" t="s">
        <v>57</v>
      </c>
      <c r="I1484" s="242" t="s">
        <v>58</v>
      </c>
      <c r="J1484" s="268" t="s">
        <v>59</v>
      </c>
      <c r="K1484" s="67" t="s">
        <v>210</v>
      </c>
      <c r="L1484" s="400" t="s">
        <v>7652</v>
      </c>
      <c r="M1484" s="281"/>
      <c r="N1484" s="410" t="s">
        <v>63</v>
      </c>
      <c r="O1484" s="243" t="s">
        <v>97</v>
      </c>
      <c r="P1484" s="77" t="s">
        <v>97</v>
      </c>
      <c r="Q1484" s="77" t="s">
        <v>6612</v>
      </c>
      <c r="R1484" s="301" t="s">
        <v>6084</v>
      </c>
      <c r="S1484" s="274">
        <v>44544</v>
      </c>
      <c r="T1484" s="69">
        <v>45579</v>
      </c>
      <c r="U1484" s="78" t="s">
        <v>66</v>
      </c>
      <c r="V1484" s="197" t="s">
        <v>218</v>
      </c>
      <c r="W1484" s="181"/>
      <c r="X1484" s="147" t="s">
        <v>365</v>
      </c>
      <c r="Y1484" s="258" t="s">
        <v>80</v>
      </c>
      <c r="Z1484" s="258"/>
      <c r="AA1484" s="289" t="s">
        <v>7862</v>
      </c>
      <c r="AB1484" s="67">
        <v>44544</v>
      </c>
      <c r="AC1484" s="67">
        <v>45579</v>
      </c>
      <c r="AD1484" s="234" t="s">
        <v>70</v>
      </c>
      <c r="AE1484" s="71"/>
      <c r="AF1484" s="249"/>
      <c r="AG1484" s="249"/>
      <c r="AH1484" s="249"/>
      <c r="AI1484" s="249"/>
      <c r="AJ1484" s="248"/>
      <c r="AK1484" s="257"/>
      <c r="AL1484" s="255"/>
      <c r="AM1484" s="249"/>
      <c r="AN1484" s="249"/>
      <c r="AO1484" s="249"/>
      <c r="AP1484" s="249"/>
      <c r="AQ1484" s="250"/>
      <c r="AR1484" s="247"/>
      <c r="AS1484" s="247"/>
      <c r="AT1484" s="247"/>
      <c r="AU1484" s="247"/>
      <c r="AV1484" s="247"/>
      <c r="AW1484" s="247"/>
      <c r="AX1484" s="247"/>
      <c r="AY1484" s="247"/>
      <c r="AZ1484" s="251"/>
      <c r="BA1484" s="246"/>
      <c r="BB1484" s="247"/>
      <c r="BC1484" s="245"/>
    </row>
    <row r="1485" spans="1:55" ht="129.6" hidden="1">
      <c r="A1485" s="52" t="str">
        <f t="shared" ca="1" si="231"/>
        <v>Ok</v>
      </c>
      <c r="B1485" s="53" t="str">
        <f t="shared" si="232"/>
        <v>Ok</v>
      </c>
      <c r="C1485" s="53" t="str">
        <f t="shared" ca="1" si="233"/>
        <v>Ok</v>
      </c>
      <c r="D1485" s="54">
        <f t="shared" si="234"/>
        <v>45551</v>
      </c>
      <c r="E1485" s="253"/>
      <c r="F1485" s="258">
        <v>3398</v>
      </c>
      <c r="G1485" s="241" t="s">
        <v>7611</v>
      </c>
      <c r="H1485" s="269" t="s">
        <v>57</v>
      </c>
      <c r="I1485" s="242" t="s">
        <v>1213</v>
      </c>
      <c r="J1485" s="268" t="s">
        <v>59</v>
      </c>
      <c r="K1485" s="67" t="s">
        <v>162</v>
      </c>
      <c r="L1485" s="400" t="s">
        <v>7661</v>
      </c>
      <c r="M1485" s="281"/>
      <c r="N1485" s="410" t="s">
        <v>124</v>
      </c>
      <c r="O1485" s="243" t="s">
        <v>5649</v>
      </c>
      <c r="P1485" s="77" t="s">
        <v>165</v>
      </c>
      <c r="Q1485" s="77" t="s">
        <v>7647</v>
      </c>
      <c r="R1485" s="301" t="s">
        <v>7646</v>
      </c>
      <c r="S1485" s="274">
        <v>45540</v>
      </c>
      <c r="T1485" s="69">
        <v>45551</v>
      </c>
      <c r="U1485" s="175" t="s">
        <v>66</v>
      </c>
      <c r="V1485" s="197" t="s">
        <v>218</v>
      </c>
      <c r="W1485" s="181"/>
      <c r="X1485" s="147" t="s">
        <v>143</v>
      </c>
      <c r="Y1485" s="258"/>
      <c r="Z1485" s="258"/>
      <c r="AA1485" s="289" t="s">
        <v>7655</v>
      </c>
      <c r="AB1485" s="67">
        <v>45540</v>
      </c>
      <c r="AC1485" s="67">
        <v>45551</v>
      </c>
      <c r="AD1485" s="67" t="s">
        <v>70</v>
      </c>
      <c r="AE1485" s="71"/>
      <c r="AF1485" s="249"/>
      <c r="AG1485" s="249"/>
      <c r="AH1485" s="249"/>
      <c r="AI1485" s="249"/>
      <c r="AJ1485" s="248"/>
      <c r="AK1485" s="257"/>
      <c r="AL1485" s="255"/>
      <c r="AM1485" s="249"/>
      <c r="AN1485" s="249"/>
      <c r="AO1485" s="249"/>
      <c r="AP1485" s="249"/>
      <c r="AQ1485" s="250"/>
      <c r="AR1485" s="247"/>
      <c r="AS1485" s="247"/>
      <c r="AT1485" s="247"/>
      <c r="AU1485" s="247"/>
      <c r="AV1485" s="247"/>
      <c r="AW1485" s="247"/>
      <c r="AX1485" s="247"/>
      <c r="AY1485" s="247"/>
      <c r="AZ1485" s="251"/>
      <c r="BA1485" s="246"/>
      <c r="BB1485" s="247"/>
      <c r="BC1485" s="245"/>
    </row>
    <row r="1486" spans="1:55" ht="170.55" hidden="1" customHeight="1">
      <c r="A1486" s="52" t="str">
        <f t="shared" ca="1" si="231"/>
        <v>Ok</v>
      </c>
      <c r="B1486" s="53" t="str">
        <f t="shared" si="232"/>
        <v>Ok</v>
      </c>
      <c r="C1486" s="53" t="str">
        <f t="shared" ca="1" si="233"/>
        <v>Ok</v>
      </c>
      <c r="D1486" s="54">
        <f t="shared" si="234"/>
        <v>45607</v>
      </c>
      <c r="E1486" s="253"/>
      <c r="F1486" s="258">
        <v>3399</v>
      </c>
      <c r="G1486" s="241" t="s">
        <v>7612</v>
      </c>
      <c r="H1486" s="269" t="s">
        <v>57</v>
      </c>
      <c r="I1486" s="242" t="s">
        <v>334</v>
      </c>
      <c r="J1486" s="268" t="s">
        <v>260</v>
      </c>
      <c r="K1486" s="67" t="s">
        <v>74</v>
      </c>
      <c r="L1486" s="400" t="s">
        <v>8097</v>
      </c>
      <c r="M1486" s="281"/>
      <c r="N1486" s="410" t="s">
        <v>124</v>
      </c>
      <c r="O1486" s="243" t="s">
        <v>7629</v>
      </c>
      <c r="P1486" s="77" t="s">
        <v>88</v>
      </c>
      <c r="Q1486" s="77" t="s">
        <v>7648</v>
      </c>
      <c r="R1486" s="301" t="s">
        <v>7649</v>
      </c>
      <c r="S1486" s="274">
        <v>45537</v>
      </c>
      <c r="T1486" s="56">
        <v>45607</v>
      </c>
      <c r="U1486" s="174" t="s">
        <v>66</v>
      </c>
      <c r="V1486" s="197" t="s">
        <v>218</v>
      </c>
      <c r="W1486" s="181"/>
      <c r="X1486" s="147" t="s">
        <v>1056</v>
      </c>
      <c r="Y1486" s="258"/>
      <c r="Z1486" s="258"/>
      <c r="AA1486" s="289" t="s">
        <v>8098</v>
      </c>
      <c r="AB1486" s="67">
        <v>45537</v>
      </c>
      <c r="AC1486" s="67">
        <v>45607</v>
      </c>
      <c r="AD1486" s="67" t="s">
        <v>70</v>
      </c>
      <c r="AE1486" s="71"/>
      <c r="AF1486" s="249"/>
      <c r="AG1486" s="249"/>
      <c r="AH1486" s="249"/>
      <c r="AI1486" s="249"/>
      <c r="AJ1486" s="248"/>
      <c r="AK1486" s="257"/>
      <c r="AL1486" s="255"/>
      <c r="AM1486" s="249"/>
      <c r="AN1486" s="249"/>
      <c r="AO1486" s="249"/>
      <c r="AP1486" s="249"/>
      <c r="AQ1486" s="250"/>
      <c r="AR1486" s="247"/>
      <c r="AS1486" s="247"/>
      <c r="AT1486" s="247"/>
      <c r="AU1486" s="247"/>
      <c r="AV1486" s="247"/>
      <c r="AW1486" s="247"/>
      <c r="AX1486" s="247"/>
      <c r="AY1486" s="247"/>
      <c r="AZ1486" s="251"/>
      <c r="BA1486" s="246"/>
      <c r="BB1486" s="247"/>
      <c r="BC1486" s="245"/>
    </row>
    <row r="1487" spans="1:55" ht="144" hidden="1">
      <c r="A1487" s="52" t="str">
        <f t="shared" ca="1" si="231"/>
        <v>Ok</v>
      </c>
      <c r="B1487" s="53" t="str">
        <f t="shared" si="232"/>
        <v>Ok</v>
      </c>
      <c r="C1487" s="53" t="str">
        <f t="shared" ca="1" si="233"/>
        <v>Ok</v>
      </c>
      <c r="D1487" s="54">
        <f t="shared" si="234"/>
        <v>45621</v>
      </c>
      <c r="E1487" s="253"/>
      <c r="F1487" s="258">
        <v>3401</v>
      </c>
      <c r="G1487" s="241" t="s">
        <v>7613</v>
      </c>
      <c r="H1487" s="269" t="s">
        <v>57</v>
      </c>
      <c r="I1487" s="242" t="s">
        <v>505</v>
      </c>
      <c r="J1487" s="268" t="s">
        <v>506</v>
      </c>
      <c r="K1487" s="67" t="s">
        <v>545</v>
      </c>
      <c r="L1487" s="400" t="s">
        <v>7653</v>
      </c>
      <c r="M1487" s="281"/>
      <c r="N1487" s="410" t="s">
        <v>63</v>
      </c>
      <c r="O1487" s="243" t="s">
        <v>97</v>
      </c>
      <c r="P1487" s="77" t="s">
        <v>97</v>
      </c>
      <c r="Q1487" s="77" t="s">
        <v>7623</v>
      </c>
      <c r="R1487" s="301" t="s">
        <v>7650</v>
      </c>
      <c r="S1487" s="274">
        <v>45533</v>
      </c>
      <c r="T1487" s="56">
        <v>45603</v>
      </c>
      <c r="U1487" s="78" t="s">
        <v>66</v>
      </c>
      <c r="V1487" s="197" t="s">
        <v>218</v>
      </c>
      <c r="W1487" s="181"/>
      <c r="X1487" s="147" t="s">
        <v>168</v>
      </c>
      <c r="Y1487" s="258" t="s">
        <v>80</v>
      </c>
      <c r="Z1487" s="258"/>
      <c r="AA1487" s="289" t="s">
        <v>8198</v>
      </c>
      <c r="AB1487" s="67">
        <v>45538</v>
      </c>
      <c r="AC1487" s="67">
        <v>45621</v>
      </c>
      <c r="AD1487" s="67" t="s">
        <v>70</v>
      </c>
      <c r="AE1487" s="71"/>
      <c r="AF1487" s="249"/>
      <c r="AG1487" s="249"/>
      <c r="AH1487" s="249"/>
      <c r="AI1487" s="249"/>
      <c r="AJ1487" s="248"/>
      <c r="AK1487" s="257"/>
      <c r="AL1487" s="255"/>
      <c r="AM1487" s="249"/>
      <c r="AN1487" s="249"/>
      <c r="AO1487" s="249"/>
      <c r="AP1487" s="249"/>
      <c r="AQ1487" s="250"/>
      <c r="AR1487" s="247"/>
      <c r="AS1487" s="247"/>
      <c r="AT1487" s="247"/>
      <c r="AU1487" s="247"/>
      <c r="AV1487" s="247"/>
      <c r="AW1487" s="247"/>
      <c r="AX1487" s="247"/>
      <c r="AY1487" s="247"/>
      <c r="AZ1487" s="251"/>
      <c r="BA1487" s="246"/>
      <c r="BB1487" s="247"/>
      <c r="BC1487" s="245"/>
    </row>
    <row r="1488" spans="1:55" ht="201.6" hidden="1">
      <c r="A1488" s="52" t="str">
        <f t="shared" ca="1" si="231"/>
        <v>Ok</v>
      </c>
      <c r="B1488" s="53" t="str">
        <f t="shared" si="232"/>
        <v>Ok</v>
      </c>
      <c r="C1488" s="53" t="str">
        <f t="shared" ca="1" si="233"/>
        <v>Ok</v>
      </c>
      <c r="D1488" s="54">
        <f t="shared" si="234"/>
        <v>45572</v>
      </c>
      <c r="E1488" s="253"/>
      <c r="F1488" s="258">
        <v>3402</v>
      </c>
      <c r="G1488" s="241" t="s">
        <v>7614</v>
      </c>
      <c r="H1488" s="269" t="s">
        <v>57</v>
      </c>
      <c r="I1488" s="242" t="s">
        <v>471</v>
      </c>
      <c r="J1488" s="268" t="s">
        <v>308</v>
      </c>
      <c r="K1488" s="67" t="s">
        <v>188</v>
      </c>
      <c r="L1488" s="400" t="s">
        <v>7654</v>
      </c>
      <c r="M1488" s="281"/>
      <c r="N1488" s="410" t="s">
        <v>124</v>
      </c>
      <c r="O1488" s="243" t="s">
        <v>97</v>
      </c>
      <c r="P1488" s="77" t="s">
        <v>97</v>
      </c>
      <c r="Q1488" s="77" t="s">
        <v>7624</v>
      </c>
      <c r="R1488" s="301" t="s">
        <v>7651</v>
      </c>
      <c r="S1488" s="274">
        <v>45543</v>
      </c>
      <c r="T1488" s="56">
        <v>45572</v>
      </c>
      <c r="U1488" s="174" t="s">
        <v>66</v>
      </c>
      <c r="V1488" s="197" t="s">
        <v>218</v>
      </c>
      <c r="W1488" s="181"/>
      <c r="X1488" s="147" t="s">
        <v>168</v>
      </c>
      <c r="Y1488" s="258"/>
      <c r="Z1488" s="258"/>
      <c r="AA1488" s="289" t="s">
        <v>7824</v>
      </c>
      <c r="AB1488" s="67">
        <v>45543</v>
      </c>
      <c r="AC1488" s="67">
        <v>45572</v>
      </c>
      <c r="AD1488" s="234" t="s">
        <v>70</v>
      </c>
      <c r="AE1488" s="71"/>
      <c r="AF1488" s="249"/>
      <c r="AG1488" s="249"/>
      <c r="AH1488" s="249"/>
      <c r="AI1488" s="249"/>
      <c r="AJ1488" s="248"/>
      <c r="AK1488" s="257"/>
      <c r="AL1488" s="255"/>
      <c r="AM1488" s="249"/>
      <c r="AN1488" s="249"/>
      <c r="AO1488" s="249"/>
      <c r="AP1488" s="249"/>
      <c r="AQ1488" s="250"/>
      <c r="AR1488" s="247"/>
      <c r="AS1488" s="247"/>
      <c r="AT1488" s="247"/>
      <c r="AU1488" s="247"/>
      <c r="AV1488" s="247"/>
      <c r="AW1488" s="247"/>
      <c r="AX1488" s="247"/>
      <c r="AY1488" s="247"/>
      <c r="AZ1488" s="251"/>
      <c r="BA1488" s="246"/>
      <c r="BB1488" s="247"/>
      <c r="BC1488" s="245"/>
    </row>
    <row r="1489" spans="1:55" ht="100.8" hidden="1">
      <c r="A1489" s="52" t="str">
        <f t="shared" ca="1" si="231"/>
        <v>Ok</v>
      </c>
      <c r="B1489" s="53" t="str">
        <f t="shared" si="232"/>
        <v>Ok</v>
      </c>
      <c r="C1489" s="53" t="str">
        <f t="shared" ca="1" si="233"/>
        <v>Ok</v>
      </c>
      <c r="D1489" s="54">
        <f t="shared" si="234"/>
        <v>45593</v>
      </c>
      <c r="E1489" s="253"/>
      <c r="F1489" s="258">
        <v>3403</v>
      </c>
      <c r="G1489" s="241" t="s">
        <v>7615</v>
      </c>
      <c r="H1489" s="269" t="s">
        <v>57</v>
      </c>
      <c r="I1489" s="242" t="s">
        <v>1106</v>
      </c>
      <c r="J1489" s="268" t="s">
        <v>130</v>
      </c>
      <c r="K1489" s="67" t="s">
        <v>74</v>
      </c>
      <c r="L1489" s="400" t="s">
        <v>7916</v>
      </c>
      <c r="M1489" s="281"/>
      <c r="N1489" s="410" t="s">
        <v>124</v>
      </c>
      <c r="O1489" s="243" t="s">
        <v>6123</v>
      </c>
      <c r="P1489" s="77" t="s">
        <v>165</v>
      </c>
      <c r="Q1489" s="77" t="s">
        <v>7902</v>
      </c>
      <c r="R1489" s="301" t="s">
        <v>7901</v>
      </c>
      <c r="S1489" s="274">
        <v>45544</v>
      </c>
      <c r="T1489" s="56">
        <v>45593</v>
      </c>
      <c r="U1489" s="58" t="s">
        <v>66</v>
      </c>
      <c r="V1489" s="197" t="s">
        <v>218</v>
      </c>
      <c r="W1489" s="181"/>
      <c r="X1489" s="147" t="s">
        <v>79</v>
      </c>
      <c r="Y1489" s="258"/>
      <c r="Z1489" s="258"/>
      <c r="AA1489" s="289" t="s">
        <v>7984</v>
      </c>
      <c r="AB1489" s="67">
        <v>45544</v>
      </c>
      <c r="AC1489" s="67">
        <v>45593</v>
      </c>
      <c r="AD1489" s="234" t="s">
        <v>70</v>
      </c>
      <c r="AE1489" s="71"/>
      <c r="AF1489" s="249"/>
      <c r="AG1489" s="249"/>
      <c r="AH1489" s="249"/>
      <c r="AI1489" s="249"/>
      <c r="AJ1489" s="248"/>
      <c r="AK1489" s="257"/>
      <c r="AL1489" s="255"/>
      <c r="AM1489" s="249"/>
      <c r="AN1489" s="249"/>
      <c r="AO1489" s="249"/>
      <c r="AP1489" s="249"/>
      <c r="AQ1489" s="250"/>
      <c r="AR1489" s="247"/>
      <c r="AS1489" s="247"/>
      <c r="AT1489" s="247"/>
      <c r="AU1489" s="247"/>
      <c r="AV1489" s="247"/>
      <c r="AW1489" s="247"/>
      <c r="AX1489" s="247"/>
      <c r="AY1489" s="247"/>
      <c r="AZ1489" s="251"/>
      <c r="BA1489" s="246"/>
      <c r="BB1489" s="247"/>
      <c r="BC1489" s="245"/>
    </row>
    <row r="1490" spans="1:55" ht="207" hidden="1" customHeight="1">
      <c r="A1490" s="52" t="str">
        <f t="shared" ca="1" si="231"/>
        <v>Ok</v>
      </c>
      <c r="B1490" s="53" t="str">
        <f t="shared" si="232"/>
        <v>Ok</v>
      </c>
      <c r="C1490" s="53" t="str">
        <f t="shared" ca="1" si="233"/>
        <v>Ok</v>
      </c>
      <c r="D1490" s="54">
        <f t="shared" si="234"/>
        <v>45579</v>
      </c>
      <c r="E1490" s="253"/>
      <c r="F1490" s="258">
        <v>3404</v>
      </c>
      <c r="G1490" s="241" t="s">
        <v>7616</v>
      </c>
      <c r="H1490" s="269" t="s">
        <v>57</v>
      </c>
      <c r="I1490" s="242" t="s">
        <v>2500</v>
      </c>
      <c r="J1490" s="268" t="s">
        <v>84</v>
      </c>
      <c r="K1490" s="67" t="s">
        <v>74</v>
      </c>
      <c r="L1490" s="400" t="s">
        <v>7631</v>
      </c>
      <c r="M1490" s="281"/>
      <c r="N1490" s="410" t="s">
        <v>124</v>
      </c>
      <c r="O1490" s="243" t="s">
        <v>6123</v>
      </c>
      <c r="P1490" s="77" t="s">
        <v>165</v>
      </c>
      <c r="Q1490" s="77" t="s">
        <v>6612</v>
      </c>
      <c r="R1490" s="301" t="s">
        <v>6084</v>
      </c>
      <c r="S1490" s="274">
        <v>45544</v>
      </c>
      <c r="T1490" s="69">
        <v>45579</v>
      </c>
      <c r="U1490" s="78" t="s">
        <v>66</v>
      </c>
      <c r="V1490" s="197" t="s">
        <v>218</v>
      </c>
      <c r="W1490" s="181"/>
      <c r="X1490" s="147" t="s">
        <v>365</v>
      </c>
      <c r="Y1490" s="258"/>
      <c r="Z1490" s="258"/>
      <c r="AA1490" s="289" t="s">
        <v>7863</v>
      </c>
      <c r="AB1490" s="67">
        <v>45544</v>
      </c>
      <c r="AC1490" s="67">
        <v>45579</v>
      </c>
      <c r="AD1490" s="234" t="s">
        <v>70</v>
      </c>
      <c r="AE1490" s="71"/>
      <c r="AF1490" s="249"/>
      <c r="AG1490" s="249"/>
      <c r="AH1490" s="249"/>
      <c r="AI1490" s="249"/>
      <c r="AJ1490" s="248"/>
      <c r="AK1490" s="257"/>
      <c r="AL1490" s="255"/>
      <c r="AM1490" s="249"/>
      <c r="AN1490" s="249"/>
      <c r="AO1490" s="249"/>
      <c r="AP1490" s="249"/>
      <c r="AQ1490" s="250"/>
      <c r="AR1490" s="247"/>
      <c r="AS1490" s="247"/>
      <c r="AT1490" s="247"/>
      <c r="AU1490" s="247"/>
      <c r="AV1490" s="247"/>
      <c r="AW1490" s="247"/>
      <c r="AX1490" s="247"/>
      <c r="AY1490" s="247"/>
      <c r="AZ1490" s="251"/>
      <c r="BA1490" s="246"/>
      <c r="BB1490" s="247"/>
      <c r="BC1490" s="245"/>
    </row>
    <row r="1491" spans="1:55" ht="158.4" hidden="1">
      <c r="A1491" s="52" t="str">
        <f t="shared" ca="1" si="231"/>
        <v>Ok</v>
      </c>
      <c r="B1491" s="53" t="str">
        <f t="shared" si="232"/>
        <v>Ok</v>
      </c>
      <c r="C1491" s="53" t="str">
        <f t="shared" ca="1" si="233"/>
        <v>Ok</v>
      </c>
      <c r="D1491" s="54">
        <f t="shared" si="234"/>
        <v>45587</v>
      </c>
      <c r="E1491" s="253"/>
      <c r="F1491" s="258">
        <v>3406</v>
      </c>
      <c r="G1491" s="241" t="s">
        <v>7617</v>
      </c>
      <c r="H1491" s="269" t="s">
        <v>57</v>
      </c>
      <c r="I1491" s="242" t="s">
        <v>58</v>
      </c>
      <c r="J1491" s="268" t="s">
        <v>59</v>
      </c>
      <c r="K1491" s="67" t="s">
        <v>210</v>
      </c>
      <c r="L1491" s="400" t="s">
        <v>7632</v>
      </c>
      <c r="M1491" s="281"/>
      <c r="N1491" s="410" t="s">
        <v>124</v>
      </c>
      <c r="O1491" s="243" t="s">
        <v>6158</v>
      </c>
      <c r="P1491" s="77" t="s">
        <v>88</v>
      </c>
      <c r="Q1491" s="77" t="s">
        <v>7428</v>
      </c>
      <c r="R1491" s="301" t="s">
        <v>7427</v>
      </c>
      <c r="S1491" s="274">
        <v>45545</v>
      </c>
      <c r="T1491" s="69">
        <v>45587</v>
      </c>
      <c r="U1491" s="58" t="s">
        <v>66</v>
      </c>
      <c r="V1491" s="197" t="s">
        <v>218</v>
      </c>
      <c r="W1491" s="181"/>
      <c r="X1491" s="147" t="s">
        <v>79</v>
      </c>
      <c r="Y1491" s="258"/>
      <c r="Z1491" s="258"/>
      <c r="AA1491" s="289" t="s">
        <v>7882</v>
      </c>
      <c r="AB1491" s="67">
        <v>45545</v>
      </c>
      <c r="AC1491" s="67">
        <v>45587</v>
      </c>
      <c r="AD1491" s="234" t="s">
        <v>70</v>
      </c>
      <c r="AE1491" s="71"/>
      <c r="AF1491" s="249"/>
      <c r="AG1491" s="249"/>
      <c r="AH1491" s="249"/>
      <c r="AI1491" s="249"/>
      <c r="AJ1491" s="248"/>
      <c r="AK1491" s="257"/>
      <c r="AL1491" s="255"/>
      <c r="AM1491" s="249"/>
      <c r="AN1491" s="249"/>
      <c r="AO1491" s="249"/>
      <c r="AP1491" s="249"/>
      <c r="AQ1491" s="250"/>
      <c r="AR1491" s="247"/>
      <c r="AS1491" s="247"/>
      <c r="AT1491" s="247"/>
      <c r="AU1491" s="247"/>
      <c r="AV1491" s="247"/>
      <c r="AW1491" s="247"/>
      <c r="AX1491" s="247"/>
      <c r="AY1491" s="247"/>
      <c r="AZ1491" s="251"/>
      <c r="BA1491" s="246"/>
      <c r="BB1491" s="247"/>
      <c r="BC1491" s="245"/>
    </row>
    <row r="1492" spans="1:55" ht="158.4" hidden="1">
      <c r="A1492" s="52" t="str">
        <f t="shared" ca="1" si="231"/>
        <v>Ok</v>
      </c>
      <c r="B1492" s="53" t="str">
        <f t="shared" si="232"/>
        <v>Ok</v>
      </c>
      <c r="C1492" s="53" t="str">
        <f t="shared" ca="1" si="233"/>
        <v>Ok</v>
      </c>
      <c r="D1492" s="54">
        <f t="shared" si="234"/>
        <v>45707</v>
      </c>
      <c r="E1492" s="253"/>
      <c r="F1492" s="258">
        <v>3407</v>
      </c>
      <c r="G1492" s="241" t="s">
        <v>7618</v>
      </c>
      <c r="H1492" s="269" t="s">
        <v>57</v>
      </c>
      <c r="I1492" s="242" t="s">
        <v>58</v>
      </c>
      <c r="J1492" s="268" t="s">
        <v>59</v>
      </c>
      <c r="K1492" s="67" t="s">
        <v>74</v>
      </c>
      <c r="L1492" s="400" t="s">
        <v>7635</v>
      </c>
      <c r="M1492" s="281"/>
      <c r="N1492" s="410" t="s">
        <v>124</v>
      </c>
      <c r="O1492" s="243" t="s">
        <v>97</v>
      </c>
      <c r="P1492" s="77" t="s">
        <v>97</v>
      </c>
      <c r="Q1492" s="77" t="s">
        <v>7625</v>
      </c>
      <c r="R1492" s="301" t="s">
        <v>7634</v>
      </c>
      <c r="S1492" s="274">
        <v>45545</v>
      </c>
      <c r="T1492" s="56">
        <v>45707</v>
      </c>
      <c r="U1492" s="175" t="s">
        <v>66</v>
      </c>
      <c r="V1492" s="197" t="s">
        <v>218</v>
      </c>
      <c r="W1492" s="181"/>
      <c r="X1492" s="147" t="s">
        <v>168</v>
      </c>
      <c r="Y1492" s="258"/>
      <c r="Z1492" s="258"/>
      <c r="AA1492" s="289" t="s">
        <v>8634</v>
      </c>
      <c r="AB1492" s="67">
        <v>45546</v>
      </c>
      <c r="AC1492" s="67">
        <v>45707</v>
      </c>
      <c r="AD1492" s="283" t="s">
        <v>70</v>
      </c>
      <c r="AE1492" s="71"/>
      <c r="AF1492" s="249"/>
      <c r="AG1492" s="249"/>
      <c r="AH1492" s="249"/>
      <c r="AI1492" s="249"/>
      <c r="AJ1492" s="248"/>
      <c r="AK1492" s="257"/>
      <c r="AL1492" s="255"/>
      <c r="AM1492" s="249"/>
      <c r="AN1492" s="249"/>
      <c r="AO1492" s="249"/>
      <c r="AP1492" s="249"/>
      <c r="AQ1492" s="250"/>
      <c r="AR1492" s="247"/>
      <c r="AS1492" s="247"/>
      <c r="AT1492" s="247"/>
      <c r="AU1492" s="247"/>
      <c r="AV1492" s="247"/>
      <c r="AW1492" s="247"/>
      <c r="AX1492" s="247"/>
      <c r="AY1492" s="247"/>
      <c r="AZ1492" s="251"/>
      <c r="BA1492" s="246"/>
      <c r="BB1492" s="247"/>
      <c r="BC1492" s="245"/>
    </row>
    <row r="1493" spans="1:55" ht="187.2" hidden="1">
      <c r="A1493" s="52" t="str">
        <f t="shared" ca="1" si="231"/>
        <v>Ok</v>
      </c>
      <c r="B1493" s="53" t="str">
        <f t="shared" si="232"/>
        <v>Ok</v>
      </c>
      <c r="C1493" s="53" t="str">
        <f t="shared" ca="1" si="233"/>
        <v>Ok</v>
      </c>
      <c r="D1493" s="54">
        <f t="shared" si="234"/>
        <v>45684</v>
      </c>
      <c r="E1493" s="253"/>
      <c r="F1493" s="258">
        <v>3408</v>
      </c>
      <c r="G1493" s="241" t="s">
        <v>7619</v>
      </c>
      <c r="H1493" s="269" t="s">
        <v>57</v>
      </c>
      <c r="I1493" s="242" t="s">
        <v>58</v>
      </c>
      <c r="J1493" s="268" t="s">
        <v>59</v>
      </c>
      <c r="K1493" s="67" t="s">
        <v>74</v>
      </c>
      <c r="L1493" s="400" t="s">
        <v>7636</v>
      </c>
      <c r="M1493" s="281"/>
      <c r="N1493" s="410" t="s">
        <v>124</v>
      </c>
      <c r="O1493" s="243" t="s">
        <v>97</v>
      </c>
      <c r="P1493" s="77" t="s">
        <v>97</v>
      </c>
      <c r="Q1493" s="77" t="s">
        <v>7626</v>
      </c>
      <c r="R1493" s="301" t="s">
        <v>7637</v>
      </c>
      <c r="S1493" s="274">
        <v>45545</v>
      </c>
      <c r="T1493" s="69">
        <v>45686</v>
      </c>
      <c r="U1493" s="175" t="s">
        <v>66</v>
      </c>
      <c r="V1493" s="197" t="s">
        <v>218</v>
      </c>
      <c r="W1493" s="181"/>
      <c r="X1493" s="147" t="s">
        <v>143</v>
      </c>
      <c r="Y1493" s="258"/>
      <c r="Z1493" s="258"/>
      <c r="AA1493" s="289" t="s">
        <v>8506</v>
      </c>
      <c r="AB1493" s="67">
        <v>45545</v>
      </c>
      <c r="AC1493" s="67">
        <v>45684</v>
      </c>
      <c r="AD1493" s="294" t="s">
        <v>70</v>
      </c>
      <c r="AE1493" s="71"/>
      <c r="AF1493" s="249"/>
      <c r="AG1493" s="249"/>
      <c r="AH1493" s="249"/>
      <c r="AI1493" s="249"/>
      <c r="AJ1493" s="248"/>
      <c r="AK1493" s="257"/>
      <c r="AL1493" s="255"/>
      <c r="AM1493" s="249"/>
      <c r="AN1493" s="249"/>
      <c r="AO1493" s="249"/>
      <c r="AP1493" s="249"/>
      <c r="AQ1493" s="250"/>
      <c r="AR1493" s="247"/>
      <c r="AS1493" s="247"/>
      <c r="AT1493" s="247"/>
      <c r="AU1493" s="247"/>
      <c r="AV1493" s="247"/>
      <c r="AW1493" s="247"/>
      <c r="AX1493" s="247"/>
      <c r="AY1493" s="247"/>
      <c r="AZ1493" s="251"/>
      <c r="BA1493" s="246"/>
      <c r="BB1493" s="247"/>
      <c r="BC1493" s="245"/>
    </row>
    <row r="1494" spans="1:55" ht="187.2" hidden="1">
      <c r="A1494" s="52" t="str">
        <f t="shared" ca="1" si="231"/>
        <v>Ok</v>
      </c>
      <c r="B1494" s="53" t="str">
        <f t="shared" si="232"/>
        <v>Ok</v>
      </c>
      <c r="C1494" s="53" t="str">
        <f t="shared" ca="1" si="233"/>
        <v>Ok</v>
      </c>
      <c r="D1494" s="54">
        <f t="shared" si="234"/>
        <v>45572</v>
      </c>
      <c r="E1494" s="253"/>
      <c r="F1494" s="258">
        <v>3409</v>
      </c>
      <c r="G1494" s="241" t="s">
        <v>7620</v>
      </c>
      <c r="H1494" s="269" t="s">
        <v>57</v>
      </c>
      <c r="I1494" s="242" t="s">
        <v>137</v>
      </c>
      <c r="J1494" s="268" t="s">
        <v>137</v>
      </c>
      <c r="K1494" s="67" t="s">
        <v>74</v>
      </c>
      <c r="L1494" s="400" t="s">
        <v>7639</v>
      </c>
      <c r="M1494" s="281"/>
      <c r="N1494" s="410" t="s">
        <v>124</v>
      </c>
      <c r="O1494" s="243" t="s">
        <v>97</v>
      </c>
      <c r="P1494" s="77" t="s">
        <v>97</v>
      </c>
      <c r="Q1494" s="77" t="s">
        <v>7627</v>
      </c>
      <c r="R1494" s="301" t="s">
        <v>7638</v>
      </c>
      <c r="S1494" s="274">
        <v>45544</v>
      </c>
      <c r="T1494" s="56">
        <v>45572</v>
      </c>
      <c r="U1494" s="174" t="s">
        <v>66</v>
      </c>
      <c r="V1494" s="197" t="s">
        <v>218</v>
      </c>
      <c r="W1494" s="181"/>
      <c r="X1494" s="147" t="s">
        <v>79</v>
      </c>
      <c r="Y1494" s="258"/>
      <c r="Z1494" s="258"/>
      <c r="AA1494" s="289" t="s">
        <v>7823</v>
      </c>
      <c r="AB1494" s="67">
        <v>45544</v>
      </c>
      <c r="AC1494" s="67">
        <v>45572</v>
      </c>
      <c r="AD1494" s="234" t="s">
        <v>70</v>
      </c>
      <c r="AE1494" s="71"/>
      <c r="AF1494" s="249"/>
      <c r="AG1494" s="249"/>
      <c r="AH1494" s="249"/>
      <c r="AI1494" s="249"/>
      <c r="AJ1494" s="248"/>
      <c r="AK1494" s="257"/>
      <c r="AL1494" s="255"/>
      <c r="AM1494" s="249"/>
      <c r="AN1494" s="249"/>
      <c r="AO1494" s="249"/>
      <c r="AP1494" s="249"/>
      <c r="AQ1494" s="250"/>
      <c r="AR1494" s="247"/>
      <c r="AS1494" s="247"/>
      <c r="AT1494" s="247"/>
      <c r="AU1494" s="247"/>
      <c r="AV1494" s="247"/>
      <c r="AW1494" s="247"/>
      <c r="AX1494" s="247"/>
      <c r="AY1494" s="247"/>
      <c r="AZ1494" s="251"/>
      <c r="BA1494" s="246"/>
      <c r="BB1494" s="247"/>
      <c r="BC1494" s="245"/>
    </row>
    <row r="1495" spans="1:55" ht="129.6" hidden="1">
      <c r="A1495" s="52" t="str">
        <f t="shared" ca="1" si="231"/>
        <v>Ok</v>
      </c>
      <c r="B1495" s="53" t="str">
        <f t="shared" si="232"/>
        <v>Ok</v>
      </c>
      <c r="C1495" s="53" t="str">
        <f t="shared" ca="1" si="233"/>
        <v>Ok</v>
      </c>
      <c r="D1495" s="54">
        <f t="shared" si="234"/>
        <v>45600</v>
      </c>
      <c r="E1495" s="253"/>
      <c r="F1495" s="258">
        <v>3410</v>
      </c>
      <c r="G1495" s="241" t="s">
        <v>7621</v>
      </c>
      <c r="H1495" s="269" t="s">
        <v>57</v>
      </c>
      <c r="I1495" s="242" t="s">
        <v>334</v>
      </c>
      <c r="J1495" s="268" t="s">
        <v>260</v>
      </c>
      <c r="K1495" s="67" t="s">
        <v>255</v>
      </c>
      <c r="L1495" s="400" t="s">
        <v>7643</v>
      </c>
      <c r="M1495" s="281"/>
      <c r="N1495" s="410" t="s">
        <v>124</v>
      </c>
      <c r="O1495" s="243" t="s">
        <v>7483</v>
      </c>
      <c r="P1495" s="77" t="s">
        <v>165</v>
      </c>
      <c r="Q1495" s="77" t="s">
        <v>7642</v>
      </c>
      <c r="R1495" s="301" t="s">
        <v>7641</v>
      </c>
      <c r="S1495" s="274">
        <v>45530</v>
      </c>
      <c r="T1495" s="56">
        <v>45600</v>
      </c>
      <c r="U1495" s="174" t="s">
        <v>66</v>
      </c>
      <c r="V1495" s="197" t="s">
        <v>218</v>
      </c>
      <c r="W1495" s="181"/>
      <c r="X1495" s="147" t="s">
        <v>156</v>
      </c>
      <c r="Y1495" s="258" t="s">
        <v>80</v>
      </c>
      <c r="Z1495" s="258"/>
      <c r="AA1495" s="289" t="s">
        <v>8058</v>
      </c>
      <c r="AB1495" s="67">
        <v>45545</v>
      </c>
      <c r="AC1495" s="67">
        <v>45600</v>
      </c>
      <c r="AD1495" s="67" t="s">
        <v>70</v>
      </c>
      <c r="AE1495" s="71"/>
      <c r="AF1495" s="249"/>
      <c r="AG1495" s="249"/>
      <c r="AH1495" s="249"/>
      <c r="AI1495" s="249"/>
      <c r="AJ1495" s="248"/>
      <c r="AK1495" s="257"/>
      <c r="AL1495" s="255"/>
      <c r="AM1495" s="249"/>
      <c r="AN1495" s="249"/>
      <c r="AO1495" s="249"/>
      <c r="AP1495" s="249"/>
      <c r="AQ1495" s="250"/>
      <c r="AR1495" s="247"/>
      <c r="AS1495" s="247"/>
      <c r="AT1495" s="247"/>
      <c r="AU1495" s="247"/>
      <c r="AV1495" s="247"/>
      <c r="AW1495" s="247"/>
      <c r="AX1495" s="247"/>
      <c r="AY1495" s="247"/>
      <c r="AZ1495" s="251"/>
      <c r="BA1495" s="246"/>
      <c r="BB1495" s="247"/>
      <c r="BC1495" s="245"/>
    </row>
    <row r="1496" spans="1:55" ht="208.05" hidden="1" customHeight="1">
      <c r="A1496" s="52" t="str">
        <f t="shared" ca="1" si="231"/>
        <v>Ok</v>
      </c>
      <c r="B1496" s="53" t="str">
        <f t="shared" si="232"/>
        <v>Ok</v>
      </c>
      <c r="C1496" s="53" t="str">
        <f t="shared" ca="1" si="233"/>
        <v>Ok</v>
      </c>
      <c r="D1496" s="54">
        <f t="shared" si="234"/>
        <v>45565</v>
      </c>
      <c r="E1496" s="253"/>
      <c r="F1496" s="258">
        <v>3411</v>
      </c>
      <c r="G1496" s="241" t="s">
        <v>7622</v>
      </c>
      <c r="H1496" s="269" t="s">
        <v>57</v>
      </c>
      <c r="I1496" s="242" t="s">
        <v>4347</v>
      </c>
      <c r="J1496" s="268" t="s">
        <v>73</v>
      </c>
      <c r="K1496" s="67" t="s">
        <v>210</v>
      </c>
      <c r="L1496" s="400" t="s">
        <v>7645</v>
      </c>
      <c r="M1496" s="281"/>
      <c r="N1496" s="410" t="s">
        <v>124</v>
      </c>
      <c r="O1496" s="243" t="s">
        <v>97</v>
      </c>
      <c r="P1496" s="77" t="s">
        <v>97</v>
      </c>
      <c r="Q1496" s="77" t="s">
        <v>7628</v>
      </c>
      <c r="R1496" s="301" t="s">
        <v>7644</v>
      </c>
      <c r="S1496" s="274">
        <v>45540</v>
      </c>
      <c r="T1496" s="56">
        <v>45565</v>
      </c>
      <c r="U1496" s="78" t="s">
        <v>66</v>
      </c>
      <c r="V1496" s="197" t="s">
        <v>218</v>
      </c>
      <c r="W1496" s="181"/>
      <c r="X1496" s="147" t="s">
        <v>143</v>
      </c>
      <c r="Y1496" s="258"/>
      <c r="Z1496" s="258"/>
      <c r="AA1496" s="289" t="s">
        <v>7751</v>
      </c>
      <c r="AB1496" s="67">
        <v>45545</v>
      </c>
      <c r="AC1496" s="67">
        <v>45565</v>
      </c>
      <c r="AD1496" s="234" t="s">
        <v>70</v>
      </c>
      <c r="AE1496" s="71"/>
      <c r="AF1496" s="249"/>
      <c r="AG1496" s="249"/>
      <c r="AH1496" s="249"/>
      <c r="AI1496" s="249"/>
      <c r="AJ1496" s="248"/>
      <c r="AK1496" s="257"/>
      <c r="AL1496" s="255"/>
      <c r="AM1496" s="249"/>
      <c r="AN1496" s="249"/>
      <c r="AO1496" s="249"/>
      <c r="AP1496" s="249"/>
      <c r="AQ1496" s="250"/>
      <c r="AR1496" s="247"/>
      <c r="AS1496" s="247"/>
      <c r="AT1496" s="247"/>
      <c r="AU1496" s="247"/>
      <c r="AV1496" s="247"/>
      <c r="AW1496" s="247"/>
      <c r="AX1496" s="247"/>
      <c r="AY1496" s="247"/>
      <c r="AZ1496" s="251"/>
      <c r="BA1496" s="246"/>
      <c r="BB1496" s="247"/>
      <c r="BC1496" s="245"/>
    </row>
    <row r="1497" spans="1:55" ht="100.8" hidden="1">
      <c r="A1497" s="52" t="str">
        <f t="shared" ref="A1497:A1510" ca="1" si="235">IF(OR(S1497&lt;$B$1,S1497&gt;=TODAY()),"Fuori Range","Ok")</f>
        <v>Ok</v>
      </c>
      <c r="B1497" s="53" t="str">
        <f t="shared" ref="B1497:B1510" si="236">IF(AND(AB1497&lt;S1497,AB1497&lt;&gt;""),"Fuori Range",IF(AND(AB1497&gt;AC1497,AC1497&lt;&gt;""),"Sup ITM",IF(AND(AC1497&lt;&gt;"",AB1497=""),"Assente","Ok")))</f>
        <v>Ok</v>
      </c>
      <c r="C1497" s="53" t="str">
        <f t="shared" ref="C1497:C1510" ca="1" si="237">IF(AND(AC1497&lt;AB1497,AC1497&lt;&gt;""),"Inf Avvio",IF(AC1497&gt;TODAY(),"Errore","Ok"))</f>
        <v>Ok</v>
      </c>
      <c r="D1497" s="54">
        <f t="shared" ref="D1497:D1510" si="238">MAX(AC1497,AH1497,AL1497)</f>
        <v>45579</v>
      </c>
      <c r="E1497" s="253"/>
      <c r="F1497" s="258">
        <v>505</v>
      </c>
      <c r="G1497" s="241" t="s">
        <v>7677</v>
      </c>
      <c r="H1497" s="269" t="s">
        <v>57</v>
      </c>
      <c r="I1497" s="242" t="s">
        <v>83</v>
      </c>
      <c r="J1497" s="268" t="s">
        <v>84</v>
      </c>
      <c r="K1497" s="67" t="s">
        <v>210</v>
      </c>
      <c r="L1497" s="400" t="s">
        <v>7693</v>
      </c>
      <c r="M1497" s="281"/>
      <c r="N1497" s="410" t="s">
        <v>63</v>
      </c>
      <c r="O1497" s="243" t="s">
        <v>97</v>
      </c>
      <c r="P1497" s="77" t="s">
        <v>97</v>
      </c>
      <c r="Q1497" s="77" t="s">
        <v>7695</v>
      </c>
      <c r="R1497" s="301" t="s">
        <v>7694</v>
      </c>
      <c r="S1497" s="274">
        <v>43312</v>
      </c>
      <c r="T1497" s="69">
        <v>45579</v>
      </c>
      <c r="U1497" s="78" t="s">
        <v>66</v>
      </c>
      <c r="V1497" s="197" t="s">
        <v>218</v>
      </c>
      <c r="W1497" s="181"/>
      <c r="X1497" s="147" t="s">
        <v>143</v>
      </c>
      <c r="Y1497" s="258"/>
      <c r="Z1497" s="258"/>
      <c r="AA1497" s="289" t="s">
        <v>7827</v>
      </c>
      <c r="AB1497" s="67">
        <v>45553</v>
      </c>
      <c r="AC1497" s="67">
        <v>45579</v>
      </c>
      <c r="AD1497" s="234" t="s">
        <v>70</v>
      </c>
      <c r="AE1497" s="71"/>
      <c r="AF1497" s="249"/>
      <c r="AG1497" s="249"/>
      <c r="AH1497" s="249"/>
      <c r="AI1497" s="249"/>
      <c r="AJ1497" s="248"/>
      <c r="AK1497" s="257"/>
      <c r="AL1497" s="255"/>
      <c r="AM1497" s="249"/>
      <c r="AN1497" s="249"/>
      <c r="AO1497" s="249"/>
      <c r="AP1497" s="249"/>
      <c r="AQ1497" s="250"/>
      <c r="AR1497" s="247"/>
      <c r="AS1497" s="247"/>
      <c r="AT1497" s="247"/>
      <c r="AU1497" s="247"/>
      <c r="AV1497" s="247"/>
      <c r="AW1497" s="247"/>
      <c r="AX1497" s="247"/>
      <c r="AY1497" s="247"/>
      <c r="AZ1497" s="251"/>
      <c r="BA1497" s="246"/>
      <c r="BB1497" s="247"/>
      <c r="BC1497" s="245"/>
    </row>
    <row r="1498" spans="1:55" ht="360" hidden="1">
      <c r="A1498" s="52" t="str">
        <f t="shared" ca="1" si="235"/>
        <v>Ok</v>
      </c>
      <c r="B1498" s="53" t="str">
        <f t="shared" si="236"/>
        <v>Ok</v>
      </c>
      <c r="C1498" s="53" t="str">
        <f t="shared" ca="1" si="237"/>
        <v>Ok</v>
      </c>
      <c r="D1498" s="54">
        <f t="shared" si="238"/>
        <v>45621</v>
      </c>
      <c r="E1498" s="253"/>
      <c r="F1498" s="258">
        <v>3413</v>
      </c>
      <c r="G1498" s="241" t="s">
        <v>7678</v>
      </c>
      <c r="H1498" s="269" t="s">
        <v>57</v>
      </c>
      <c r="I1498" s="242" t="s">
        <v>72</v>
      </c>
      <c r="J1498" s="268" t="s">
        <v>73</v>
      </c>
      <c r="K1498" s="67" t="s">
        <v>74</v>
      </c>
      <c r="L1498" s="400" t="s">
        <v>7698</v>
      </c>
      <c r="M1498" s="281"/>
      <c r="N1498" s="410" t="s">
        <v>124</v>
      </c>
      <c r="O1498" s="243" t="s">
        <v>97</v>
      </c>
      <c r="P1498" s="77" t="s">
        <v>97</v>
      </c>
      <c r="Q1498" s="77" t="s">
        <v>7697</v>
      </c>
      <c r="R1498" s="301" t="s">
        <v>7696</v>
      </c>
      <c r="S1498" s="274">
        <v>45546</v>
      </c>
      <c r="T1498" s="56">
        <v>45603</v>
      </c>
      <c r="U1498" s="78" t="s">
        <v>66</v>
      </c>
      <c r="V1498" s="197" t="s">
        <v>218</v>
      </c>
      <c r="W1498" s="181"/>
      <c r="X1498" s="147" t="s">
        <v>143</v>
      </c>
      <c r="Y1498" s="258" t="s">
        <v>80</v>
      </c>
      <c r="Z1498" s="258"/>
      <c r="AA1498" s="289" t="s">
        <v>8199</v>
      </c>
      <c r="AB1498" s="67">
        <v>45546</v>
      </c>
      <c r="AC1498" s="67">
        <v>45621</v>
      </c>
      <c r="AD1498" s="67" t="s">
        <v>70</v>
      </c>
      <c r="AE1498" s="71"/>
      <c r="AF1498" s="249"/>
      <c r="AG1498" s="249"/>
      <c r="AH1498" s="249"/>
      <c r="AI1498" s="249"/>
      <c r="AJ1498" s="248"/>
      <c r="AK1498" s="257"/>
      <c r="AL1498" s="255"/>
      <c r="AM1498" s="249"/>
      <c r="AN1498" s="249"/>
      <c r="AO1498" s="249"/>
      <c r="AP1498" s="249"/>
      <c r="AQ1498" s="250"/>
      <c r="AR1498" s="247"/>
      <c r="AS1498" s="247"/>
      <c r="AT1498" s="247"/>
      <c r="AU1498" s="247"/>
      <c r="AV1498" s="247"/>
      <c r="AW1498" s="247"/>
      <c r="AX1498" s="247"/>
      <c r="AY1498" s="247"/>
      <c r="AZ1498" s="251"/>
      <c r="BA1498" s="246"/>
      <c r="BB1498" s="247"/>
      <c r="BC1498" s="245"/>
    </row>
    <row r="1499" spans="1:55" ht="158.4" hidden="1">
      <c r="A1499" s="52" t="str">
        <f t="shared" ca="1" si="235"/>
        <v>Ok</v>
      </c>
      <c r="B1499" s="53" t="str">
        <f t="shared" si="236"/>
        <v>Ok</v>
      </c>
      <c r="C1499" s="53" t="str">
        <f t="shared" ca="1" si="237"/>
        <v>Ok</v>
      </c>
      <c r="D1499" s="54">
        <f t="shared" si="238"/>
        <v>45707</v>
      </c>
      <c r="E1499" s="253"/>
      <c r="F1499" s="258">
        <v>3414</v>
      </c>
      <c r="G1499" s="241" t="s">
        <v>7679</v>
      </c>
      <c r="H1499" s="269" t="s">
        <v>57</v>
      </c>
      <c r="I1499" s="242" t="s">
        <v>58</v>
      </c>
      <c r="J1499" s="268" t="s">
        <v>59</v>
      </c>
      <c r="K1499" s="67" t="s">
        <v>74</v>
      </c>
      <c r="L1499" s="400" t="s">
        <v>7699</v>
      </c>
      <c r="M1499" s="281"/>
      <c r="N1499" s="410" t="s">
        <v>124</v>
      </c>
      <c r="O1499" s="243" t="s">
        <v>97</v>
      </c>
      <c r="P1499" s="77" t="s">
        <v>97</v>
      </c>
      <c r="Q1499" s="77" t="s">
        <v>7701</v>
      </c>
      <c r="R1499" s="301" t="s">
        <v>7700</v>
      </c>
      <c r="S1499" s="274">
        <v>45540</v>
      </c>
      <c r="T1499" s="56">
        <v>45701</v>
      </c>
      <c r="U1499" s="58" t="s">
        <v>100</v>
      </c>
      <c r="V1499" s="197" t="s">
        <v>218</v>
      </c>
      <c r="W1499" s="181"/>
      <c r="X1499" s="147" t="s">
        <v>101</v>
      </c>
      <c r="Y1499" s="258" t="s">
        <v>80</v>
      </c>
      <c r="Z1499" s="258"/>
      <c r="AA1499" s="450" t="s">
        <v>8643</v>
      </c>
      <c r="AB1499" s="67">
        <v>45540</v>
      </c>
      <c r="AC1499" s="67">
        <v>45707</v>
      </c>
      <c r="AD1499" s="234" t="s">
        <v>70</v>
      </c>
      <c r="AE1499" s="71"/>
      <c r="AF1499" s="249"/>
      <c r="AG1499" s="249"/>
      <c r="AH1499" s="249"/>
      <c r="AI1499" s="249"/>
      <c r="AJ1499" s="248"/>
      <c r="AK1499" s="257"/>
      <c r="AL1499" s="255"/>
      <c r="AM1499" s="249"/>
      <c r="AN1499" s="249"/>
      <c r="AO1499" s="249"/>
      <c r="AP1499" s="249"/>
      <c r="AQ1499" s="250"/>
      <c r="AR1499" s="247"/>
      <c r="AS1499" s="247"/>
      <c r="AT1499" s="247"/>
      <c r="AU1499" s="247"/>
      <c r="AV1499" s="247"/>
      <c r="AW1499" s="247"/>
      <c r="AX1499" s="247"/>
      <c r="AY1499" s="247"/>
      <c r="AZ1499" s="251"/>
      <c r="BA1499" s="246"/>
      <c r="BB1499" s="247"/>
      <c r="BC1499" s="245"/>
    </row>
    <row r="1500" spans="1:55" ht="43.2" hidden="1">
      <c r="A1500" s="52" t="str">
        <f t="shared" ca="1" si="235"/>
        <v>Ok</v>
      </c>
      <c r="B1500" s="53" t="str">
        <f t="shared" si="236"/>
        <v>Ok</v>
      </c>
      <c r="C1500" s="53" t="str">
        <f t="shared" ca="1" si="237"/>
        <v>Ok</v>
      </c>
      <c r="D1500" s="54">
        <f t="shared" si="238"/>
        <v>45600</v>
      </c>
      <c r="E1500" s="253"/>
      <c r="F1500" s="258">
        <v>3415</v>
      </c>
      <c r="G1500" s="241" t="s">
        <v>7680</v>
      </c>
      <c r="H1500" s="269" t="s">
        <v>57</v>
      </c>
      <c r="I1500" s="242" t="s">
        <v>137</v>
      </c>
      <c r="J1500" s="268" t="s">
        <v>137</v>
      </c>
      <c r="K1500" s="67" t="s">
        <v>105</v>
      </c>
      <c r="L1500" s="400" t="s">
        <v>7702</v>
      </c>
      <c r="M1500" s="281"/>
      <c r="N1500" s="410" t="s">
        <v>124</v>
      </c>
      <c r="O1500" s="243" t="s">
        <v>6505</v>
      </c>
      <c r="P1500" s="77" t="s">
        <v>165</v>
      </c>
      <c r="Q1500" s="77" t="s">
        <v>6506</v>
      </c>
      <c r="R1500" s="301" t="s">
        <v>6507</v>
      </c>
      <c r="S1500" s="274">
        <v>45547</v>
      </c>
      <c r="T1500" s="56">
        <v>45600</v>
      </c>
      <c r="U1500" s="174" t="s">
        <v>66</v>
      </c>
      <c r="V1500" s="197" t="s">
        <v>218</v>
      </c>
      <c r="W1500" s="181"/>
      <c r="X1500" s="147" t="s">
        <v>156</v>
      </c>
      <c r="Y1500" s="258" t="s">
        <v>80</v>
      </c>
      <c r="Z1500" s="258"/>
      <c r="AA1500" s="289" t="s">
        <v>8060</v>
      </c>
      <c r="AB1500" s="67">
        <v>45547</v>
      </c>
      <c r="AC1500" s="67">
        <v>45600</v>
      </c>
      <c r="AD1500" s="234" t="s">
        <v>70</v>
      </c>
      <c r="AE1500" s="71"/>
      <c r="AF1500" s="249"/>
      <c r="AG1500" s="249"/>
      <c r="AH1500" s="249"/>
      <c r="AI1500" s="249"/>
      <c r="AJ1500" s="248"/>
      <c r="AK1500" s="257"/>
      <c r="AL1500" s="255"/>
      <c r="AM1500" s="249"/>
      <c r="AN1500" s="249"/>
      <c r="AO1500" s="249"/>
      <c r="AP1500" s="249"/>
      <c r="AQ1500" s="250"/>
      <c r="AR1500" s="247"/>
      <c r="AS1500" s="247"/>
      <c r="AT1500" s="247"/>
      <c r="AU1500" s="247"/>
      <c r="AV1500" s="247"/>
      <c r="AW1500" s="247"/>
      <c r="AX1500" s="247"/>
      <c r="AY1500" s="247"/>
      <c r="AZ1500" s="251"/>
      <c r="BA1500" s="246"/>
      <c r="BB1500" s="247"/>
      <c r="BC1500" s="245"/>
    </row>
    <row r="1501" spans="1:55" ht="100.8" hidden="1">
      <c r="A1501" s="52" t="str">
        <f t="shared" ca="1" si="235"/>
        <v>Ok</v>
      </c>
      <c r="B1501" s="53" t="str">
        <f t="shared" si="236"/>
        <v>Ok</v>
      </c>
      <c r="C1501" s="53" t="str">
        <f t="shared" ca="1" si="237"/>
        <v>Ok</v>
      </c>
      <c r="D1501" s="54">
        <f t="shared" si="238"/>
        <v>45558</v>
      </c>
      <c r="E1501" s="253"/>
      <c r="F1501" s="258">
        <v>3416</v>
      </c>
      <c r="G1501" s="241" t="s">
        <v>7681</v>
      </c>
      <c r="H1501" s="269" t="s">
        <v>57</v>
      </c>
      <c r="I1501" s="242" t="s">
        <v>267</v>
      </c>
      <c r="J1501" s="268" t="s">
        <v>122</v>
      </c>
      <c r="K1501" s="67" t="s">
        <v>105</v>
      </c>
      <c r="L1501" s="400" t="s">
        <v>7703</v>
      </c>
      <c r="M1501" s="281"/>
      <c r="N1501" s="410" t="s">
        <v>124</v>
      </c>
      <c r="O1501" s="243" t="s">
        <v>6505</v>
      </c>
      <c r="P1501" s="77" t="s">
        <v>165</v>
      </c>
      <c r="Q1501" s="77" t="s">
        <v>6506</v>
      </c>
      <c r="R1501" s="301" t="s">
        <v>6507</v>
      </c>
      <c r="S1501" s="274">
        <v>45547</v>
      </c>
      <c r="T1501" s="56">
        <v>45558</v>
      </c>
      <c r="U1501" s="58" t="s">
        <v>66</v>
      </c>
      <c r="V1501" s="197" t="s">
        <v>218</v>
      </c>
      <c r="W1501" s="181"/>
      <c r="X1501" s="147" t="s">
        <v>168</v>
      </c>
      <c r="Y1501" s="258"/>
      <c r="Z1501" s="258"/>
      <c r="AA1501" s="289" t="s">
        <v>7704</v>
      </c>
      <c r="AB1501" s="67">
        <v>45547</v>
      </c>
      <c r="AC1501" s="67">
        <v>45558</v>
      </c>
      <c r="AD1501" s="234" t="s">
        <v>70</v>
      </c>
      <c r="AE1501" s="71"/>
      <c r="AF1501" s="249"/>
      <c r="AG1501" s="249"/>
      <c r="AH1501" s="249"/>
      <c r="AI1501" s="249"/>
      <c r="AJ1501" s="248"/>
      <c r="AK1501" s="257"/>
      <c r="AL1501" s="255"/>
      <c r="AM1501" s="249"/>
      <c r="AN1501" s="249"/>
      <c r="AO1501" s="249"/>
      <c r="AP1501" s="249"/>
      <c r="AQ1501" s="250"/>
      <c r="AR1501" s="247"/>
      <c r="AS1501" s="247"/>
      <c r="AT1501" s="247"/>
      <c r="AU1501" s="247"/>
      <c r="AV1501" s="247"/>
      <c r="AW1501" s="247"/>
      <c r="AX1501" s="247"/>
      <c r="AY1501" s="247"/>
      <c r="AZ1501" s="251"/>
      <c r="BA1501" s="246"/>
      <c r="BB1501" s="247"/>
      <c r="BC1501" s="245"/>
    </row>
    <row r="1502" spans="1:55" ht="216" hidden="1">
      <c r="A1502" s="52" t="str">
        <f t="shared" ca="1" si="235"/>
        <v>Ok</v>
      </c>
      <c r="B1502" s="53" t="str">
        <f t="shared" si="236"/>
        <v>Ok</v>
      </c>
      <c r="C1502" s="53" t="str">
        <f t="shared" ca="1" si="237"/>
        <v>Ok</v>
      </c>
      <c r="D1502" s="54">
        <f t="shared" si="238"/>
        <v>45600</v>
      </c>
      <c r="E1502" s="253"/>
      <c r="F1502" s="258">
        <v>3417</v>
      </c>
      <c r="G1502" s="241" t="s">
        <v>7682</v>
      </c>
      <c r="H1502" s="269" t="s">
        <v>57</v>
      </c>
      <c r="I1502" s="242" t="s">
        <v>58</v>
      </c>
      <c r="J1502" s="268" t="s">
        <v>59</v>
      </c>
      <c r="K1502" s="67" t="s">
        <v>105</v>
      </c>
      <c r="L1502" s="400" t="s">
        <v>7897</v>
      </c>
      <c r="M1502" s="281"/>
      <c r="N1502" s="410" t="s">
        <v>63</v>
      </c>
      <c r="O1502" s="243" t="s">
        <v>6505</v>
      </c>
      <c r="P1502" s="77" t="s">
        <v>165</v>
      </c>
      <c r="Q1502" s="77" t="s">
        <v>7881</v>
      </c>
      <c r="R1502" s="301" t="s">
        <v>7880</v>
      </c>
      <c r="S1502" s="274">
        <v>45547</v>
      </c>
      <c r="T1502" s="56">
        <v>45600</v>
      </c>
      <c r="U1502" s="174" t="s">
        <v>66</v>
      </c>
      <c r="V1502" s="197" t="s">
        <v>218</v>
      </c>
      <c r="W1502" s="181"/>
      <c r="X1502" s="147" t="s">
        <v>238</v>
      </c>
      <c r="Y1502" s="258"/>
      <c r="Z1502" s="258"/>
      <c r="AA1502" s="289" t="s">
        <v>8054</v>
      </c>
      <c r="AB1502" s="67">
        <v>45547</v>
      </c>
      <c r="AC1502" s="67">
        <v>45600</v>
      </c>
      <c r="AD1502" s="234" t="s">
        <v>70</v>
      </c>
      <c r="AE1502" s="71"/>
      <c r="AF1502" s="249"/>
      <c r="AG1502" s="249"/>
      <c r="AH1502" s="249"/>
      <c r="AI1502" s="249"/>
      <c r="AJ1502" s="248"/>
      <c r="AK1502" s="257"/>
      <c r="AL1502" s="255"/>
      <c r="AM1502" s="249"/>
      <c r="AN1502" s="249"/>
      <c r="AO1502" s="249"/>
      <c r="AP1502" s="249"/>
      <c r="AQ1502" s="250"/>
      <c r="AR1502" s="247"/>
      <c r="AS1502" s="247"/>
      <c r="AT1502" s="247"/>
      <c r="AU1502" s="247"/>
      <c r="AV1502" s="247"/>
      <c r="AW1502" s="247"/>
      <c r="AX1502" s="247"/>
      <c r="AY1502" s="247"/>
      <c r="AZ1502" s="251"/>
      <c r="BA1502" s="246"/>
      <c r="BB1502" s="247"/>
      <c r="BC1502" s="245"/>
    </row>
    <row r="1503" spans="1:55" ht="115.2" hidden="1">
      <c r="A1503" s="52" t="str">
        <f t="shared" ca="1" si="235"/>
        <v>Ok</v>
      </c>
      <c r="B1503" s="53" t="str">
        <f t="shared" si="236"/>
        <v>Ok</v>
      </c>
      <c r="C1503" s="53" t="str">
        <f t="shared" ca="1" si="237"/>
        <v>Ok</v>
      </c>
      <c r="D1503" s="54">
        <f t="shared" si="238"/>
        <v>45593</v>
      </c>
      <c r="E1503" s="253"/>
      <c r="F1503" s="258">
        <v>3418</v>
      </c>
      <c r="G1503" s="241" t="s">
        <v>7683</v>
      </c>
      <c r="H1503" s="269" t="s">
        <v>57</v>
      </c>
      <c r="I1503" s="242" t="s">
        <v>137</v>
      </c>
      <c r="J1503" s="268" t="s">
        <v>137</v>
      </c>
      <c r="K1503" s="67" t="s">
        <v>105</v>
      </c>
      <c r="L1503" s="400" t="s">
        <v>7983</v>
      </c>
      <c r="M1503" s="281"/>
      <c r="N1503" s="410" t="s">
        <v>124</v>
      </c>
      <c r="O1503" s="243" t="s">
        <v>6505</v>
      </c>
      <c r="P1503" s="77" t="s">
        <v>165</v>
      </c>
      <c r="Q1503" s="77" t="s">
        <v>6506</v>
      </c>
      <c r="R1503" s="301" t="s">
        <v>6507</v>
      </c>
      <c r="S1503" s="274">
        <v>45547</v>
      </c>
      <c r="T1503" s="56">
        <v>45593</v>
      </c>
      <c r="U1503" s="58" t="s">
        <v>66</v>
      </c>
      <c r="V1503" s="197" t="s">
        <v>218</v>
      </c>
      <c r="W1503" s="181"/>
      <c r="X1503" s="147" t="s">
        <v>143</v>
      </c>
      <c r="Y1503" s="258" t="s">
        <v>80</v>
      </c>
      <c r="Z1503" s="258"/>
      <c r="AA1503" s="289" t="s">
        <v>7981</v>
      </c>
      <c r="AB1503" s="67">
        <v>45547</v>
      </c>
      <c r="AC1503" s="67">
        <v>45593</v>
      </c>
      <c r="AD1503" s="234" t="s">
        <v>70</v>
      </c>
      <c r="AE1503" s="71"/>
      <c r="AF1503" s="249"/>
      <c r="AG1503" s="249"/>
      <c r="AH1503" s="249"/>
      <c r="AI1503" s="249"/>
      <c r="AJ1503" s="248"/>
      <c r="AK1503" s="257"/>
      <c r="AL1503" s="255"/>
      <c r="AM1503" s="249"/>
      <c r="AN1503" s="249"/>
      <c r="AO1503" s="249"/>
      <c r="AP1503" s="249"/>
      <c r="AQ1503" s="250"/>
      <c r="AR1503" s="247"/>
      <c r="AS1503" s="247"/>
      <c r="AT1503" s="247"/>
      <c r="AU1503" s="247"/>
      <c r="AV1503" s="247"/>
      <c r="AW1503" s="247"/>
      <c r="AX1503" s="247"/>
      <c r="AY1503" s="247"/>
      <c r="AZ1503" s="251"/>
      <c r="BA1503" s="246"/>
      <c r="BB1503" s="247"/>
      <c r="BC1503" s="245"/>
    </row>
    <row r="1504" spans="1:55" ht="43.2" hidden="1">
      <c r="A1504" s="52" t="str">
        <f t="shared" ca="1" si="235"/>
        <v>Ok</v>
      </c>
      <c r="B1504" s="53" t="str">
        <f t="shared" si="236"/>
        <v>Ok</v>
      </c>
      <c r="C1504" s="53" t="str">
        <f t="shared" ca="1" si="237"/>
        <v>Ok</v>
      </c>
      <c r="D1504" s="54">
        <f t="shared" si="238"/>
        <v>45558</v>
      </c>
      <c r="E1504" s="253"/>
      <c r="F1504" s="258">
        <v>3419</v>
      </c>
      <c r="G1504" s="241" t="s">
        <v>7725</v>
      </c>
      <c r="H1504" s="269" t="s">
        <v>57</v>
      </c>
      <c r="I1504" s="242" t="s">
        <v>1128</v>
      </c>
      <c r="J1504" s="268" t="s">
        <v>290</v>
      </c>
      <c r="K1504" s="67" t="s">
        <v>105</v>
      </c>
      <c r="L1504" s="400" t="s">
        <v>7705</v>
      </c>
      <c r="M1504" s="281"/>
      <c r="N1504" s="410" t="s">
        <v>63</v>
      </c>
      <c r="O1504" s="243" t="s">
        <v>7692</v>
      </c>
      <c r="P1504" s="77" t="s">
        <v>88</v>
      </c>
      <c r="Q1504" s="77" t="s">
        <v>7710</v>
      </c>
      <c r="R1504" s="301" t="s">
        <v>7709</v>
      </c>
      <c r="S1504" s="274">
        <v>45551</v>
      </c>
      <c r="T1504" s="56">
        <v>45558</v>
      </c>
      <c r="U1504" s="174" t="s">
        <v>66</v>
      </c>
      <c r="V1504" s="197" t="s">
        <v>218</v>
      </c>
      <c r="W1504" s="181"/>
      <c r="X1504" s="147" t="s">
        <v>168</v>
      </c>
      <c r="Y1504" s="258"/>
      <c r="Z1504" s="258"/>
      <c r="AA1504" s="289" t="s">
        <v>7719</v>
      </c>
      <c r="AB1504" s="67">
        <v>45551</v>
      </c>
      <c r="AC1504" s="67">
        <v>45558</v>
      </c>
      <c r="AD1504" s="234" t="s">
        <v>70</v>
      </c>
      <c r="AE1504" s="71"/>
      <c r="AF1504" s="249"/>
      <c r="AG1504" s="249"/>
      <c r="AH1504" s="249"/>
      <c r="AI1504" s="249"/>
      <c r="AJ1504" s="248"/>
      <c r="AK1504" s="257"/>
      <c r="AL1504" s="255"/>
      <c r="AM1504" s="249"/>
      <c r="AN1504" s="249"/>
      <c r="AO1504" s="249"/>
      <c r="AP1504" s="249"/>
      <c r="AQ1504" s="250"/>
      <c r="AR1504" s="247"/>
      <c r="AS1504" s="247"/>
      <c r="AT1504" s="247"/>
      <c r="AU1504" s="247"/>
      <c r="AV1504" s="247"/>
      <c r="AW1504" s="247"/>
      <c r="AX1504" s="247"/>
      <c r="AY1504" s="247"/>
      <c r="AZ1504" s="251"/>
      <c r="BA1504" s="246"/>
      <c r="BB1504" s="247"/>
      <c r="BC1504" s="245"/>
    </row>
    <row r="1505" spans="1:55" ht="28.8" hidden="1">
      <c r="A1505" s="52" t="str">
        <f t="shared" ca="1" si="235"/>
        <v>Ok</v>
      </c>
      <c r="B1505" s="53" t="str">
        <f t="shared" si="236"/>
        <v>Ok</v>
      </c>
      <c r="C1505" s="53" t="str">
        <f t="shared" ca="1" si="237"/>
        <v>Ok</v>
      </c>
      <c r="D1505" s="54">
        <f t="shared" si="238"/>
        <v>45635</v>
      </c>
      <c r="E1505" s="253"/>
      <c r="F1505" s="258">
        <v>3420</v>
      </c>
      <c r="G1505" s="241" t="s">
        <v>7684</v>
      </c>
      <c r="H1505" s="269" t="s">
        <v>57</v>
      </c>
      <c r="I1505" s="242" t="s">
        <v>182</v>
      </c>
      <c r="J1505" s="268" t="s">
        <v>183</v>
      </c>
      <c r="K1505" s="67" t="s">
        <v>74</v>
      </c>
      <c r="L1505" s="400" t="s">
        <v>7706</v>
      </c>
      <c r="M1505" s="281"/>
      <c r="N1505" s="410" t="s">
        <v>124</v>
      </c>
      <c r="O1505" s="243" t="s">
        <v>7691</v>
      </c>
      <c r="P1505" s="77" t="s">
        <v>165</v>
      </c>
      <c r="Q1505" s="77" t="s">
        <v>7712</v>
      </c>
      <c r="R1505" s="301" t="s">
        <v>7711</v>
      </c>
      <c r="S1505" s="274">
        <v>45552</v>
      </c>
      <c r="T1505" s="369">
        <v>45635</v>
      </c>
      <c r="U1505" s="175" t="s">
        <v>66</v>
      </c>
      <c r="V1505" s="197" t="s">
        <v>218</v>
      </c>
      <c r="W1505" s="181"/>
      <c r="X1505" s="147" t="s">
        <v>101</v>
      </c>
      <c r="Y1505" s="258"/>
      <c r="Z1505" s="146" t="s">
        <v>80</v>
      </c>
      <c r="AA1505" s="289" t="s">
        <v>8288</v>
      </c>
      <c r="AB1505" s="67">
        <v>45552</v>
      </c>
      <c r="AC1505" s="67">
        <v>45635</v>
      </c>
      <c r="AD1505" s="234" t="s">
        <v>70</v>
      </c>
      <c r="AE1505" s="71"/>
      <c r="AF1505" s="249"/>
      <c r="AG1505" s="249"/>
      <c r="AH1505" s="249"/>
      <c r="AI1505" s="249"/>
      <c r="AJ1505" s="248"/>
      <c r="AK1505" s="257"/>
      <c r="AL1505" s="255"/>
      <c r="AM1505" s="249"/>
      <c r="AN1505" s="249"/>
      <c r="AO1505" s="249"/>
      <c r="AP1505" s="249"/>
      <c r="AQ1505" s="250"/>
      <c r="AR1505" s="247"/>
      <c r="AS1505" s="247"/>
      <c r="AT1505" s="247"/>
      <c r="AU1505" s="247"/>
      <c r="AV1505" s="247"/>
      <c r="AW1505" s="247"/>
      <c r="AX1505" s="247"/>
      <c r="AY1505" s="247"/>
      <c r="AZ1505" s="251"/>
      <c r="BA1505" s="246"/>
      <c r="BB1505" s="247"/>
      <c r="BC1505" s="245"/>
    </row>
    <row r="1506" spans="1:55" ht="115.2" hidden="1">
      <c r="A1506" s="52" t="str">
        <f t="shared" ca="1" si="235"/>
        <v>Ok</v>
      </c>
      <c r="B1506" s="53" t="str">
        <f t="shared" si="236"/>
        <v>Ok</v>
      </c>
      <c r="C1506" s="53" t="str">
        <f t="shared" ca="1" si="237"/>
        <v>Ok</v>
      </c>
      <c r="D1506" s="54">
        <f t="shared" si="238"/>
        <v>45558</v>
      </c>
      <c r="E1506" s="253"/>
      <c r="F1506" s="258">
        <v>3422</v>
      </c>
      <c r="G1506" s="241" t="s">
        <v>7685</v>
      </c>
      <c r="H1506" s="269" t="s">
        <v>57</v>
      </c>
      <c r="I1506" s="242" t="s">
        <v>137</v>
      </c>
      <c r="J1506" s="268" t="s">
        <v>59</v>
      </c>
      <c r="K1506" s="67" t="s">
        <v>74</v>
      </c>
      <c r="L1506" s="400" t="s">
        <v>7707</v>
      </c>
      <c r="M1506" s="281"/>
      <c r="N1506" s="410" t="s">
        <v>124</v>
      </c>
      <c r="O1506" s="243" t="s">
        <v>7629</v>
      </c>
      <c r="P1506" s="77" t="s">
        <v>88</v>
      </c>
      <c r="Q1506" s="77" t="s">
        <v>7648</v>
      </c>
      <c r="R1506" s="301" t="s">
        <v>7649</v>
      </c>
      <c r="S1506" s="274">
        <v>45552</v>
      </c>
      <c r="T1506" s="56">
        <v>45558</v>
      </c>
      <c r="U1506" s="58" t="s">
        <v>66</v>
      </c>
      <c r="V1506" s="197" t="s">
        <v>218</v>
      </c>
      <c r="W1506" s="181"/>
      <c r="X1506" s="147" t="s">
        <v>143</v>
      </c>
      <c r="Y1506" s="258"/>
      <c r="Z1506" s="258"/>
      <c r="AA1506" s="289" t="s">
        <v>7708</v>
      </c>
      <c r="AB1506" s="67">
        <v>45552</v>
      </c>
      <c r="AC1506" s="67">
        <v>45558</v>
      </c>
      <c r="AD1506" s="234" t="s">
        <v>70</v>
      </c>
      <c r="AE1506" s="71"/>
      <c r="AF1506" s="249"/>
      <c r="AG1506" s="249"/>
      <c r="AH1506" s="249"/>
      <c r="AI1506" s="249"/>
      <c r="AJ1506" s="248"/>
      <c r="AK1506" s="257"/>
      <c r="AL1506" s="255"/>
      <c r="AM1506" s="249"/>
      <c r="AN1506" s="249"/>
      <c r="AO1506" s="249"/>
      <c r="AP1506" s="249"/>
      <c r="AQ1506" s="250"/>
      <c r="AR1506" s="247"/>
      <c r="AS1506" s="247"/>
      <c r="AT1506" s="247"/>
      <c r="AU1506" s="247"/>
      <c r="AV1506" s="247"/>
      <c r="AW1506" s="247"/>
      <c r="AX1506" s="247"/>
      <c r="AY1506" s="247"/>
      <c r="AZ1506" s="251"/>
      <c r="BA1506" s="246"/>
      <c r="BB1506" s="247"/>
      <c r="BC1506" s="245"/>
    </row>
    <row r="1507" spans="1:55" ht="115.2" hidden="1">
      <c r="A1507" s="52" t="str">
        <f t="shared" ca="1" si="235"/>
        <v>Ok</v>
      </c>
      <c r="B1507" s="53" t="str">
        <f t="shared" si="236"/>
        <v>Ok</v>
      </c>
      <c r="C1507" s="53" t="str">
        <f t="shared" ca="1" si="237"/>
        <v>Ok</v>
      </c>
      <c r="D1507" s="54">
        <f t="shared" si="238"/>
        <v>45614</v>
      </c>
      <c r="E1507" s="253"/>
      <c r="F1507" s="258">
        <v>3423</v>
      </c>
      <c r="G1507" s="241" t="s">
        <v>7686</v>
      </c>
      <c r="H1507" s="269" t="s">
        <v>57</v>
      </c>
      <c r="I1507" s="242" t="s">
        <v>560</v>
      </c>
      <c r="J1507" s="268" t="s">
        <v>233</v>
      </c>
      <c r="K1507" s="67" t="s">
        <v>188</v>
      </c>
      <c r="L1507" s="400" t="s">
        <v>7721</v>
      </c>
      <c r="M1507" s="281"/>
      <c r="N1507" s="410" t="s">
        <v>124</v>
      </c>
      <c r="O1507" s="243" t="s">
        <v>7690</v>
      </c>
      <c r="P1507" s="77" t="s">
        <v>88</v>
      </c>
      <c r="Q1507" s="77" t="s">
        <v>7714</v>
      </c>
      <c r="R1507" s="301" t="s">
        <v>7713</v>
      </c>
      <c r="S1507" s="274">
        <v>45553</v>
      </c>
      <c r="T1507" s="56">
        <v>45614</v>
      </c>
      <c r="U1507" s="58" t="s">
        <v>66</v>
      </c>
      <c r="V1507" s="197" t="s">
        <v>218</v>
      </c>
      <c r="W1507" s="181"/>
      <c r="X1507" s="147" t="s">
        <v>143</v>
      </c>
      <c r="Y1507" s="258"/>
      <c r="Z1507" s="258" t="s">
        <v>80</v>
      </c>
      <c r="AA1507" s="289" t="s">
        <v>8101</v>
      </c>
      <c r="AB1507" s="67">
        <v>45553</v>
      </c>
      <c r="AC1507" s="67">
        <v>45614</v>
      </c>
      <c r="AD1507" s="234" t="s">
        <v>70</v>
      </c>
      <c r="AE1507" s="71"/>
      <c r="AF1507" s="249"/>
      <c r="AG1507" s="249"/>
      <c r="AH1507" s="249"/>
      <c r="AI1507" s="249"/>
      <c r="AJ1507" s="248"/>
      <c r="AK1507" s="257"/>
      <c r="AL1507" s="255"/>
      <c r="AM1507" s="249"/>
      <c r="AN1507" s="249"/>
      <c r="AO1507" s="249"/>
      <c r="AP1507" s="249"/>
      <c r="AQ1507" s="250"/>
      <c r="AR1507" s="247"/>
      <c r="AS1507" s="247"/>
      <c r="AT1507" s="247"/>
      <c r="AU1507" s="247"/>
      <c r="AV1507" s="247"/>
      <c r="AW1507" s="247"/>
      <c r="AX1507" s="247"/>
      <c r="AY1507" s="247"/>
      <c r="AZ1507" s="251"/>
      <c r="BA1507" s="246"/>
      <c r="BB1507" s="247"/>
      <c r="BC1507" s="245"/>
    </row>
    <row r="1508" spans="1:55" ht="43.2" hidden="1">
      <c r="A1508" s="52" t="str">
        <f t="shared" ca="1" si="235"/>
        <v>Ok</v>
      </c>
      <c r="B1508" s="53" t="str">
        <f t="shared" si="236"/>
        <v>Ok</v>
      </c>
      <c r="C1508" s="53" t="str">
        <f t="shared" ca="1" si="237"/>
        <v>Ok</v>
      </c>
      <c r="D1508" s="54">
        <f t="shared" si="238"/>
        <v>45558</v>
      </c>
      <c r="E1508" s="253"/>
      <c r="F1508" s="258">
        <v>3425</v>
      </c>
      <c r="G1508" s="241" t="s">
        <v>7687</v>
      </c>
      <c r="H1508" s="269" t="s">
        <v>57</v>
      </c>
      <c r="I1508" s="242" t="s">
        <v>560</v>
      </c>
      <c r="J1508" s="268" t="s">
        <v>233</v>
      </c>
      <c r="K1508" s="67" t="s">
        <v>188</v>
      </c>
      <c r="L1508" s="400" t="s">
        <v>7720</v>
      </c>
      <c r="M1508" s="281"/>
      <c r="N1508" s="410" t="s">
        <v>124</v>
      </c>
      <c r="O1508" s="243" t="s">
        <v>7690</v>
      </c>
      <c r="P1508" s="77" t="s">
        <v>88</v>
      </c>
      <c r="Q1508" s="77" t="s">
        <v>7714</v>
      </c>
      <c r="R1508" s="301" t="s">
        <v>7713</v>
      </c>
      <c r="S1508" s="274">
        <v>45553</v>
      </c>
      <c r="T1508" s="56">
        <v>45558</v>
      </c>
      <c r="U1508" s="58" t="s">
        <v>66</v>
      </c>
      <c r="V1508" s="197" t="s">
        <v>218</v>
      </c>
      <c r="W1508" s="181"/>
      <c r="X1508" s="147" t="s">
        <v>168</v>
      </c>
      <c r="Y1508" s="258"/>
      <c r="Z1508" s="258"/>
      <c r="AA1508" s="289" t="s">
        <v>7719</v>
      </c>
      <c r="AB1508" s="67">
        <v>45553</v>
      </c>
      <c r="AC1508" s="67">
        <v>45558</v>
      </c>
      <c r="AD1508" s="234" t="s">
        <v>70</v>
      </c>
      <c r="AE1508" s="71"/>
      <c r="AF1508" s="249"/>
      <c r="AG1508" s="249"/>
      <c r="AH1508" s="249"/>
      <c r="AI1508" s="249"/>
      <c r="AJ1508" s="248"/>
      <c r="AK1508" s="257"/>
      <c r="AL1508" s="255"/>
      <c r="AM1508" s="249"/>
      <c r="AN1508" s="249"/>
      <c r="AO1508" s="249"/>
      <c r="AP1508" s="249"/>
      <c r="AQ1508" s="250"/>
      <c r="AR1508" s="247"/>
      <c r="AS1508" s="247"/>
      <c r="AT1508" s="247"/>
      <c r="AU1508" s="247"/>
      <c r="AV1508" s="247"/>
      <c r="AW1508" s="247"/>
      <c r="AX1508" s="247"/>
      <c r="AY1508" s="247"/>
      <c r="AZ1508" s="251"/>
      <c r="BA1508" s="246"/>
      <c r="BB1508" s="247"/>
      <c r="BC1508" s="245"/>
    </row>
    <row r="1509" spans="1:55" ht="43.2" hidden="1">
      <c r="A1509" s="52" t="str">
        <f t="shared" ca="1" si="235"/>
        <v>Ok</v>
      </c>
      <c r="B1509" s="53" t="str">
        <f t="shared" si="236"/>
        <v>Ok</v>
      </c>
      <c r="C1509" s="53" t="str">
        <f t="shared" ca="1" si="237"/>
        <v>Ok</v>
      </c>
      <c r="D1509" s="54">
        <f t="shared" si="238"/>
        <v>45558</v>
      </c>
      <c r="E1509" s="253"/>
      <c r="F1509" s="258">
        <v>3426</v>
      </c>
      <c r="G1509" s="241" t="s">
        <v>7688</v>
      </c>
      <c r="H1509" s="269" t="s">
        <v>57</v>
      </c>
      <c r="I1509" s="242" t="s">
        <v>560</v>
      </c>
      <c r="J1509" s="268" t="s">
        <v>233</v>
      </c>
      <c r="K1509" s="67" t="s">
        <v>261</v>
      </c>
      <c r="L1509" s="400" t="s">
        <v>7718</v>
      </c>
      <c r="M1509" s="281"/>
      <c r="N1509" s="410" t="s">
        <v>124</v>
      </c>
      <c r="O1509" s="243" t="s">
        <v>7690</v>
      </c>
      <c r="P1509" s="77" t="s">
        <v>88</v>
      </c>
      <c r="Q1509" s="77" t="s">
        <v>7714</v>
      </c>
      <c r="R1509" s="301" t="s">
        <v>7713</v>
      </c>
      <c r="S1509" s="274">
        <v>45553</v>
      </c>
      <c r="T1509" s="56">
        <v>45558</v>
      </c>
      <c r="U1509" s="58" t="s">
        <v>66</v>
      </c>
      <c r="V1509" s="197" t="s">
        <v>218</v>
      </c>
      <c r="W1509" s="181"/>
      <c r="X1509" s="147" t="s">
        <v>168</v>
      </c>
      <c r="Y1509" s="258"/>
      <c r="Z1509" s="258"/>
      <c r="AA1509" s="289" t="s">
        <v>7719</v>
      </c>
      <c r="AB1509" s="67">
        <v>45553</v>
      </c>
      <c r="AC1509" s="67">
        <v>45558</v>
      </c>
      <c r="AD1509" s="234" t="s">
        <v>70</v>
      </c>
      <c r="AE1509" s="71"/>
      <c r="AF1509" s="249"/>
      <c r="AG1509" s="249"/>
      <c r="AH1509" s="249"/>
      <c r="AI1509" s="249"/>
      <c r="AJ1509" s="248"/>
      <c r="AK1509" s="257"/>
      <c r="AL1509" s="255"/>
      <c r="AM1509" s="249"/>
      <c r="AN1509" s="249"/>
      <c r="AO1509" s="249"/>
      <c r="AP1509" s="249"/>
      <c r="AQ1509" s="250"/>
      <c r="AR1509" s="247"/>
      <c r="AS1509" s="247"/>
      <c r="AT1509" s="247"/>
      <c r="AU1509" s="247"/>
      <c r="AV1509" s="247"/>
      <c r="AW1509" s="247"/>
      <c r="AX1509" s="247"/>
      <c r="AY1509" s="247"/>
      <c r="AZ1509" s="251"/>
      <c r="BA1509" s="246"/>
      <c r="BB1509" s="247"/>
      <c r="BC1509" s="245"/>
    </row>
    <row r="1510" spans="1:55" ht="72" hidden="1">
      <c r="A1510" s="52" t="str">
        <f t="shared" ca="1" si="235"/>
        <v>Ok</v>
      </c>
      <c r="B1510" s="53" t="str">
        <f t="shared" si="236"/>
        <v>Ok</v>
      </c>
      <c r="C1510" s="53" t="str">
        <f t="shared" ca="1" si="237"/>
        <v>Ok</v>
      </c>
      <c r="D1510" s="54">
        <f t="shared" si="238"/>
        <v>45558</v>
      </c>
      <c r="E1510" s="253"/>
      <c r="F1510" s="258">
        <v>3427</v>
      </c>
      <c r="G1510" s="241" t="s">
        <v>7689</v>
      </c>
      <c r="H1510" s="269" t="s">
        <v>57</v>
      </c>
      <c r="I1510" s="242" t="s">
        <v>137</v>
      </c>
      <c r="J1510" s="268" t="s">
        <v>137</v>
      </c>
      <c r="K1510" s="67" t="s">
        <v>210</v>
      </c>
      <c r="L1510" s="400" t="s">
        <v>7716</v>
      </c>
      <c r="M1510" s="281"/>
      <c r="N1510" s="410" t="s">
        <v>63</v>
      </c>
      <c r="O1510" s="243" t="s">
        <v>6730</v>
      </c>
      <c r="P1510" s="77" t="s">
        <v>88</v>
      </c>
      <c r="Q1510" s="77" t="s">
        <v>6751</v>
      </c>
      <c r="R1510" s="301" t="s">
        <v>7715</v>
      </c>
      <c r="S1510" s="274">
        <v>45553</v>
      </c>
      <c r="T1510" s="56">
        <v>45558</v>
      </c>
      <c r="U1510" s="58" t="s">
        <v>66</v>
      </c>
      <c r="V1510" s="197" t="s">
        <v>218</v>
      </c>
      <c r="W1510" s="181"/>
      <c r="X1510" s="147" t="s">
        <v>101</v>
      </c>
      <c r="Y1510" s="258"/>
      <c r="Z1510" s="258"/>
      <c r="AA1510" s="289" t="s">
        <v>7717</v>
      </c>
      <c r="AB1510" s="67">
        <v>45553</v>
      </c>
      <c r="AC1510" s="67">
        <v>45558</v>
      </c>
      <c r="AD1510" s="234" t="s">
        <v>70</v>
      </c>
      <c r="AE1510" s="71"/>
      <c r="AF1510" s="249"/>
      <c r="AG1510" s="249"/>
      <c r="AH1510" s="249"/>
      <c r="AI1510" s="249"/>
      <c r="AJ1510" s="248"/>
      <c r="AK1510" s="257"/>
      <c r="AL1510" s="255"/>
      <c r="AM1510" s="249"/>
      <c r="AN1510" s="249"/>
      <c r="AO1510" s="249"/>
      <c r="AP1510" s="249"/>
      <c r="AQ1510" s="250"/>
      <c r="AR1510" s="247"/>
      <c r="AS1510" s="247"/>
      <c r="AT1510" s="247"/>
      <c r="AU1510" s="247"/>
      <c r="AV1510" s="247"/>
      <c r="AW1510" s="247"/>
      <c r="AX1510" s="247"/>
      <c r="AY1510" s="247"/>
      <c r="AZ1510" s="251"/>
      <c r="BA1510" s="246"/>
      <c r="BB1510" s="247"/>
      <c r="BC1510" s="245"/>
    </row>
    <row r="1511" spans="1:55" ht="187.2" hidden="1">
      <c r="A1511" s="52" t="str">
        <f t="shared" ref="A1511:A1520" ca="1" si="239">IF(OR(S1511&lt;$B$1,S1511&gt;=TODAY()),"Fuori Range","Ok")</f>
        <v>Ok</v>
      </c>
      <c r="B1511" s="53" t="str">
        <f t="shared" ref="B1511:B1520" si="240">IF(AND(AB1511&lt;S1511,AB1511&lt;&gt;""),"Fuori Range",IF(AND(AB1511&gt;AC1511,AC1511&lt;&gt;""),"Sup ITM",IF(AND(AC1511&lt;&gt;"",AB1511=""),"Assente","Ok")))</f>
        <v>Ok</v>
      </c>
      <c r="C1511" s="53" t="str">
        <f t="shared" ref="C1511:C1520" ca="1" si="241">IF(AND(AC1511&lt;AB1511,AC1511&lt;&gt;""),"Inf Avvio",IF(AC1511&gt;TODAY(),"Errore","Ok"))</f>
        <v>Ok</v>
      </c>
      <c r="D1511" s="54">
        <f t="shared" ref="D1511:D1520" si="242">MAX(AC1511,AH1511,AL1511)</f>
        <v>45587</v>
      </c>
      <c r="E1511" s="253"/>
      <c r="F1511" s="258">
        <v>3429</v>
      </c>
      <c r="G1511" s="241" t="s">
        <v>7727</v>
      </c>
      <c r="H1511" s="269" t="s">
        <v>57</v>
      </c>
      <c r="I1511" s="242" t="s">
        <v>58</v>
      </c>
      <c r="J1511" s="268" t="s">
        <v>59</v>
      </c>
      <c r="K1511" s="67" t="s">
        <v>105</v>
      </c>
      <c r="L1511" s="186" t="s">
        <v>7754</v>
      </c>
      <c r="M1511" s="281"/>
      <c r="N1511" s="410" t="s">
        <v>124</v>
      </c>
      <c r="O1511" s="243" t="s">
        <v>7743</v>
      </c>
      <c r="P1511" s="77" t="s">
        <v>88</v>
      </c>
      <c r="Q1511" s="77" t="s">
        <v>1153</v>
      </c>
      <c r="R1511" s="301" t="s">
        <v>2149</v>
      </c>
      <c r="S1511" s="274">
        <v>45554</v>
      </c>
      <c r="T1511" s="69">
        <v>45587</v>
      </c>
      <c r="U1511" s="58" t="s">
        <v>66</v>
      </c>
      <c r="V1511" s="197" t="s">
        <v>218</v>
      </c>
      <c r="W1511" s="181"/>
      <c r="X1511" s="147" t="s">
        <v>79</v>
      </c>
      <c r="Y1511" s="258"/>
      <c r="Z1511" s="258"/>
      <c r="AA1511" s="289" t="s">
        <v>7883</v>
      </c>
      <c r="AB1511" s="67">
        <v>45554</v>
      </c>
      <c r="AC1511" s="67">
        <v>45587</v>
      </c>
      <c r="AD1511" s="234" t="s">
        <v>70</v>
      </c>
      <c r="AE1511" s="71"/>
      <c r="AF1511" s="249"/>
      <c r="AG1511" s="249"/>
      <c r="AH1511" s="249"/>
      <c r="AI1511" s="249"/>
      <c r="AJ1511" s="248"/>
      <c r="AK1511" s="257"/>
      <c r="AL1511" s="255"/>
      <c r="AM1511" s="249"/>
      <c r="AN1511" s="249"/>
      <c r="AO1511" s="249"/>
      <c r="AP1511" s="249"/>
      <c r="AQ1511" s="250"/>
      <c r="AR1511" s="247"/>
      <c r="AS1511" s="247"/>
      <c r="AT1511" s="247"/>
      <c r="AU1511" s="247"/>
      <c r="AV1511" s="247"/>
      <c r="AW1511" s="247"/>
      <c r="AX1511" s="247"/>
      <c r="AY1511" s="247"/>
      <c r="AZ1511" s="251"/>
      <c r="BA1511" s="246"/>
      <c r="BB1511" s="247"/>
      <c r="BC1511" s="245"/>
    </row>
    <row r="1512" spans="1:55" ht="187.2" hidden="1">
      <c r="A1512" s="52" t="str">
        <f t="shared" ca="1" si="239"/>
        <v>Ok</v>
      </c>
      <c r="B1512" s="53" t="str">
        <f t="shared" si="240"/>
        <v>Ok</v>
      </c>
      <c r="C1512" s="53" t="str">
        <f t="shared" ca="1" si="241"/>
        <v>Ok</v>
      </c>
      <c r="D1512" s="54">
        <f t="shared" si="242"/>
        <v>45565</v>
      </c>
      <c r="E1512" s="253"/>
      <c r="F1512" s="258">
        <v>3430</v>
      </c>
      <c r="G1512" s="241" t="s">
        <v>7728</v>
      </c>
      <c r="H1512" s="269" t="s">
        <v>57</v>
      </c>
      <c r="I1512" s="242" t="s">
        <v>334</v>
      </c>
      <c r="J1512" s="268" t="s">
        <v>260</v>
      </c>
      <c r="K1512" s="67" t="s">
        <v>210</v>
      </c>
      <c r="L1512" s="186" t="s">
        <v>7767</v>
      </c>
      <c r="M1512" s="281"/>
      <c r="N1512" s="410" t="s">
        <v>63</v>
      </c>
      <c r="O1512" s="243" t="s">
        <v>6051</v>
      </c>
      <c r="P1512" s="77" t="s">
        <v>65</v>
      </c>
      <c r="Q1512" s="77" t="s">
        <v>6051</v>
      </c>
      <c r="R1512" s="301" t="s">
        <v>7752</v>
      </c>
      <c r="S1512" s="274">
        <v>45555</v>
      </c>
      <c r="T1512" s="56">
        <v>45565</v>
      </c>
      <c r="U1512" s="78" t="s">
        <v>66</v>
      </c>
      <c r="V1512" s="197" t="s">
        <v>218</v>
      </c>
      <c r="W1512" s="181"/>
      <c r="X1512" s="147" t="s">
        <v>101</v>
      </c>
      <c r="Y1512" s="258"/>
      <c r="Z1512" s="258"/>
      <c r="AA1512" s="289" t="s">
        <v>7758</v>
      </c>
      <c r="AB1512" s="67">
        <v>45555</v>
      </c>
      <c r="AC1512" s="67">
        <v>45565</v>
      </c>
      <c r="AD1512" s="234" t="s">
        <v>70</v>
      </c>
      <c r="AE1512" s="71"/>
      <c r="AF1512" s="249"/>
      <c r="AG1512" s="249"/>
      <c r="AH1512" s="249"/>
      <c r="AI1512" s="249"/>
      <c r="AJ1512" s="248"/>
      <c r="AK1512" s="257"/>
      <c r="AL1512" s="255"/>
      <c r="AM1512" s="249"/>
      <c r="AN1512" s="249"/>
      <c r="AO1512" s="249"/>
      <c r="AP1512" s="249"/>
      <c r="AQ1512" s="250"/>
      <c r="AR1512" s="247"/>
      <c r="AS1512" s="247"/>
      <c r="AT1512" s="247"/>
      <c r="AU1512" s="247"/>
      <c r="AV1512" s="247"/>
      <c r="AW1512" s="247"/>
      <c r="AX1512" s="247"/>
      <c r="AY1512" s="247"/>
      <c r="AZ1512" s="251"/>
      <c r="BA1512" s="246"/>
      <c r="BB1512" s="247"/>
      <c r="BC1512" s="245"/>
    </row>
    <row r="1513" spans="1:55" ht="115.2" hidden="1">
      <c r="A1513" s="52" t="str">
        <f t="shared" ca="1" si="239"/>
        <v>Ok</v>
      </c>
      <c r="B1513" s="53" t="str">
        <f t="shared" si="240"/>
        <v>Ok</v>
      </c>
      <c r="C1513" s="53" t="str">
        <f t="shared" ca="1" si="241"/>
        <v>Ok</v>
      </c>
      <c r="D1513" s="54">
        <f t="shared" si="242"/>
        <v>45565</v>
      </c>
      <c r="E1513" s="253"/>
      <c r="F1513" s="258">
        <v>3431</v>
      </c>
      <c r="G1513" s="241" t="s">
        <v>7729</v>
      </c>
      <c r="H1513" s="269" t="s">
        <v>57</v>
      </c>
      <c r="I1513" s="242" t="s">
        <v>961</v>
      </c>
      <c r="J1513" s="268" t="s">
        <v>183</v>
      </c>
      <c r="K1513" s="67" t="s">
        <v>545</v>
      </c>
      <c r="L1513" s="186" t="s">
        <v>7755</v>
      </c>
      <c r="M1513" s="281"/>
      <c r="N1513" s="410" t="s">
        <v>124</v>
      </c>
      <c r="O1513" s="243" t="s">
        <v>6051</v>
      </c>
      <c r="P1513" s="77" t="s">
        <v>65</v>
      </c>
      <c r="Q1513" s="77" t="s">
        <v>6051</v>
      </c>
      <c r="R1513" s="301" t="s">
        <v>7752</v>
      </c>
      <c r="S1513" s="274">
        <v>45555</v>
      </c>
      <c r="T1513" s="56">
        <v>45565</v>
      </c>
      <c r="U1513" s="78" t="s">
        <v>66</v>
      </c>
      <c r="V1513" s="197" t="s">
        <v>218</v>
      </c>
      <c r="W1513" s="181"/>
      <c r="X1513" s="147" t="s">
        <v>168</v>
      </c>
      <c r="Y1513" s="258"/>
      <c r="Z1513" s="258"/>
      <c r="AA1513" s="289" t="s">
        <v>7894</v>
      </c>
      <c r="AB1513" s="67">
        <v>45555</v>
      </c>
      <c r="AC1513" s="67">
        <v>45565</v>
      </c>
      <c r="AD1513" s="234" t="s">
        <v>70</v>
      </c>
      <c r="AE1513" s="71"/>
      <c r="AF1513" s="249"/>
      <c r="AG1513" s="249"/>
      <c r="AH1513" s="249"/>
      <c r="AI1513" s="249"/>
      <c r="AJ1513" s="248"/>
      <c r="AK1513" s="257"/>
      <c r="AL1513" s="255"/>
      <c r="AM1513" s="249"/>
      <c r="AN1513" s="249"/>
      <c r="AO1513" s="249"/>
      <c r="AP1513" s="249"/>
      <c r="AQ1513" s="250"/>
      <c r="AR1513" s="247"/>
      <c r="AS1513" s="247"/>
      <c r="AT1513" s="247"/>
      <c r="AU1513" s="247"/>
      <c r="AV1513" s="247"/>
      <c r="AW1513" s="247"/>
      <c r="AX1513" s="247"/>
      <c r="AY1513" s="247"/>
      <c r="AZ1513" s="251"/>
      <c r="BA1513" s="246"/>
      <c r="BB1513" s="247"/>
      <c r="BC1513" s="245"/>
    </row>
    <row r="1514" spans="1:55" ht="210.45" hidden="1" customHeight="1">
      <c r="A1514" s="52" t="str">
        <f t="shared" ca="1" si="239"/>
        <v>Ok</v>
      </c>
      <c r="B1514" s="53" t="str">
        <f t="shared" si="240"/>
        <v>Ok</v>
      </c>
      <c r="C1514" s="53" t="str">
        <f t="shared" ca="1" si="241"/>
        <v>Ok</v>
      </c>
      <c r="D1514" s="54">
        <f t="shared" si="242"/>
        <v>45565</v>
      </c>
      <c r="E1514" s="253"/>
      <c r="F1514" s="258">
        <v>3432</v>
      </c>
      <c r="G1514" s="241" t="s">
        <v>7730</v>
      </c>
      <c r="H1514" s="269" t="s">
        <v>57</v>
      </c>
      <c r="I1514" s="242" t="s">
        <v>974</v>
      </c>
      <c r="J1514" s="268" t="s">
        <v>122</v>
      </c>
      <c r="K1514" s="67" t="s">
        <v>255</v>
      </c>
      <c r="L1514" s="400" t="s">
        <v>7756</v>
      </c>
      <c r="M1514" s="281"/>
      <c r="N1514" s="410" t="s">
        <v>124</v>
      </c>
      <c r="O1514" s="243" t="s">
        <v>796</v>
      </c>
      <c r="P1514" s="77" t="s">
        <v>177</v>
      </c>
      <c r="Q1514" s="77" t="s">
        <v>796</v>
      </c>
      <c r="R1514" s="301" t="s">
        <v>1657</v>
      </c>
      <c r="S1514" s="274">
        <v>45555</v>
      </c>
      <c r="T1514" s="56">
        <v>45565</v>
      </c>
      <c r="U1514" s="78" t="s">
        <v>66</v>
      </c>
      <c r="V1514" s="197" t="s">
        <v>218</v>
      </c>
      <c r="W1514" s="181"/>
      <c r="X1514" s="147" t="s">
        <v>143</v>
      </c>
      <c r="Y1514" s="258" t="s">
        <v>80</v>
      </c>
      <c r="Z1514" s="258"/>
      <c r="AA1514" s="289" t="s">
        <v>7759</v>
      </c>
      <c r="AB1514" s="67">
        <v>45555</v>
      </c>
      <c r="AC1514" s="67">
        <v>45565</v>
      </c>
      <c r="AD1514" s="234" t="s">
        <v>70</v>
      </c>
      <c r="AE1514" s="71"/>
      <c r="AF1514" s="249"/>
      <c r="AG1514" s="249"/>
      <c r="AH1514" s="249"/>
      <c r="AI1514" s="249"/>
      <c r="AJ1514" s="248"/>
      <c r="AK1514" s="257"/>
      <c r="AL1514" s="255"/>
      <c r="AM1514" s="249"/>
      <c r="AN1514" s="249"/>
      <c r="AO1514" s="249"/>
      <c r="AP1514" s="249"/>
      <c r="AQ1514" s="250"/>
      <c r="AR1514" s="247"/>
      <c r="AS1514" s="247"/>
      <c r="AT1514" s="247"/>
      <c r="AU1514" s="247"/>
      <c r="AV1514" s="247"/>
      <c r="AW1514" s="247"/>
      <c r="AX1514" s="247"/>
      <c r="AY1514" s="247"/>
      <c r="AZ1514" s="251"/>
      <c r="BA1514" s="246"/>
      <c r="BB1514" s="247"/>
      <c r="BC1514" s="245"/>
    </row>
    <row r="1515" spans="1:55" ht="144" hidden="1">
      <c r="A1515" s="52" t="str">
        <f t="shared" ca="1" si="239"/>
        <v>Ok</v>
      </c>
      <c r="B1515" s="53" t="str">
        <f t="shared" si="240"/>
        <v>Ok</v>
      </c>
      <c r="C1515" s="53" t="str">
        <f t="shared" ca="1" si="241"/>
        <v>Ok</v>
      </c>
      <c r="D1515" s="54">
        <f t="shared" si="242"/>
        <v>45565</v>
      </c>
      <c r="E1515" s="253"/>
      <c r="F1515" s="258">
        <v>3435</v>
      </c>
      <c r="G1515" s="241" t="s">
        <v>7731</v>
      </c>
      <c r="H1515" s="269" t="s">
        <v>57</v>
      </c>
      <c r="I1515" s="242" t="s">
        <v>505</v>
      </c>
      <c r="J1515" s="268" t="s">
        <v>506</v>
      </c>
      <c r="K1515" s="67" t="s">
        <v>188</v>
      </c>
      <c r="L1515" s="186" t="s">
        <v>7757</v>
      </c>
      <c r="M1515" s="281"/>
      <c r="N1515" s="410" t="s">
        <v>124</v>
      </c>
      <c r="O1515" s="243" t="s">
        <v>97</v>
      </c>
      <c r="P1515" s="77" t="s">
        <v>97</v>
      </c>
      <c r="Q1515" s="77" t="s">
        <v>7738</v>
      </c>
      <c r="R1515" s="301" t="s">
        <v>7753</v>
      </c>
      <c r="S1515" s="274">
        <v>45554</v>
      </c>
      <c r="T1515" s="56">
        <v>45565</v>
      </c>
      <c r="U1515" s="78" t="s">
        <v>66</v>
      </c>
      <c r="V1515" s="197" t="s">
        <v>218</v>
      </c>
      <c r="W1515" s="181"/>
      <c r="X1515" s="147" t="s">
        <v>168</v>
      </c>
      <c r="Y1515" s="258"/>
      <c r="Z1515" s="258"/>
      <c r="AA1515" s="289" t="s">
        <v>7760</v>
      </c>
      <c r="AB1515" s="67">
        <v>45554</v>
      </c>
      <c r="AC1515" s="67">
        <v>45565</v>
      </c>
      <c r="AD1515" s="234" t="s">
        <v>70</v>
      </c>
      <c r="AE1515" s="71"/>
      <c r="AF1515" s="249"/>
      <c r="AG1515" s="249"/>
      <c r="AH1515" s="249"/>
      <c r="AI1515" s="249"/>
      <c r="AJ1515" s="248"/>
      <c r="AK1515" s="257"/>
      <c r="AL1515" s="255"/>
      <c r="AM1515" s="249"/>
      <c r="AN1515" s="249"/>
      <c r="AO1515" s="249"/>
      <c r="AP1515" s="249"/>
      <c r="AQ1515" s="250"/>
      <c r="AR1515" s="247"/>
      <c r="AS1515" s="247"/>
      <c r="AT1515" s="247"/>
      <c r="AU1515" s="247"/>
      <c r="AV1515" s="247"/>
      <c r="AW1515" s="247"/>
      <c r="AX1515" s="247"/>
      <c r="AY1515" s="247"/>
      <c r="AZ1515" s="251"/>
      <c r="BA1515" s="246"/>
      <c r="BB1515" s="247"/>
      <c r="BC1515" s="245"/>
    </row>
    <row r="1516" spans="1:55" ht="144" hidden="1">
      <c r="A1516" s="52" t="str">
        <f t="shared" ca="1" si="239"/>
        <v>Ok</v>
      </c>
      <c r="B1516" s="53" t="str">
        <f t="shared" si="240"/>
        <v>Ok</v>
      </c>
      <c r="C1516" s="53" t="str">
        <f t="shared" ca="1" si="241"/>
        <v>Ok</v>
      </c>
      <c r="D1516" s="54">
        <f t="shared" si="242"/>
        <v>45698</v>
      </c>
      <c r="E1516" s="253"/>
      <c r="F1516" s="258">
        <v>3436</v>
      </c>
      <c r="G1516" s="241" t="s">
        <v>7732</v>
      </c>
      <c r="H1516" s="269" t="s">
        <v>57</v>
      </c>
      <c r="I1516" s="242" t="s">
        <v>58</v>
      </c>
      <c r="J1516" s="268" t="s">
        <v>59</v>
      </c>
      <c r="K1516" s="67" t="s">
        <v>74</v>
      </c>
      <c r="L1516" s="454" t="s">
        <v>8564</v>
      </c>
      <c r="M1516" s="281"/>
      <c r="N1516" s="410" t="s">
        <v>124</v>
      </c>
      <c r="O1516" s="243" t="s">
        <v>103</v>
      </c>
      <c r="P1516" s="77" t="s">
        <v>65</v>
      </c>
      <c r="Q1516" s="77" t="s">
        <v>7745</v>
      </c>
      <c r="R1516" s="301" t="s">
        <v>7744</v>
      </c>
      <c r="S1516" s="274">
        <v>45558</v>
      </c>
      <c r="T1516" s="56">
        <v>45695</v>
      </c>
      <c r="U1516" s="174" t="s">
        <v>66</v>
      </c>
      <c r="V1516" s="197" t="s">
        <v>218</v>
      </c>
      <c r="W1516" s="181"/>
      <c r="X1516" s="147" t="s">
        <v>143</v>
      </c>
      <c r="Y1516" s="258" t="s">
        <v>80</v>
      </c>
      <c r="Z1516" s="258"/>
      <c r="AA1516" s="289" t="s">
        <v>8563</v>
      </c>
      <c r="AB1516" s="67">
        <v>45558</v>
      </c>
      <c r="AC1516" s="67">
        <v>45698</v>
      </c>
      <c r="AD1516" s="234" t="s">
        <v>70</v>
      </c>
      <c r="AE1516" s="71"/>
      <c r="AF1516" s="249"/>
      <c r="AG1516" s="249"/>
      <c r="AH1516" s="249"/>
      <c r="AI1516" s="249"/>
      <c r="AJ1516" s="248"/>
      <c r="AK1516" s="257"/>
      <c r="AL1516" s="255"/>
      <c r="AM1516" s="249"/>
      <c r="AN1516" s="249"/>
      <c r="AO1516" s="249"/>
      <c r="AP1516" s="249"/>
      <c r="AQ1516" s="250"/>
      <c r="AR1516" s="247"/>
      <c r="AS1516" s="247"/>
      <c r="AT1516" s="247"/>
      <c r="AU1516" s="247"/>
      <c r="AV1516" s="247"/>
      <c r="AW1516" s="247"/>
      <c r="AX1516" s="247"/>
      <c r="AY1516" s="247"/>
      <c r="AZ1516" s="251"/>
      <c r="BA1516" s="246"/>
      <c r="BB1516" s="247"/>
      <c r="BC1516" s="245"/>
    </row>
    <row r="1517" spans="1:55" ht="100.8" hidden="1">
      <c r="A1517" s="52" t="str">
        <f t="shared" ca="1" si="239"/>
        <v>Ok</v>
      </c>
      <c r="B1517" s="53" t="str">
        <f t="shared" si="240"/>
        <v>Ok</v>
      </c>
      <c r="C1517" s="53" t="str">
        <f t="shared" ca="1" si="241"/>
        <v>Ok</v>
      </c>
      <c r="D1517" s="54">
        <f t="shared" si="242"/>
        <v>45565</v>
      </c>
      <c r="E1517" s="253"/>
      <c r="F1517" s="258">
        <v>3438</v>
      </c>
      <c r="G1517" s="241" t="s">
        <v>7733</v>
      </c>
      <c r="H1517" s="269" t="s">
        <v>57</v>
      </c>
      <c r="I1517" s="242" t="s">
        <v>544</v>
      </c>
      <c r="J1517" s="268" t="s">
        <v>73</v>
      </c>
      <c r="K1517" s="67" t="s">
        <v>105</v>
      </c>
      <c r="L1517" s="400" t="s">
        <v>7761</v>
      </c>
      <c r="M1517" s="281"/>
      <c r="N1517" s="410" t="s">
        <v>124</v>
      </c>
      <c r="O1517" s="243" t="s">
        <v>97</v>
      </c>
      <c r="P1517" s="77" t="s">
        <v>97</v>
      </c>
      <c r="Q1517" s="77" t="s">
        <v>7739</v>
      </c>
      <c r="R1517" s="301" t="s">
        <v>7746</v>
      </c>
      <c r="S1517" s="274">
        <v>45559</v>
      </c>
      <c r="T1517" s="56">
        <v>45565</v>
      </c>
      <c r="U1517" s="78" t="s">
        <v>66</v>
      </c>
      <c r="V1517" s="197" t="s">
        <v>218</v>
      </c>
      <c r="W1517" s="181"/>
      <c r="X1517" s="147" t="s">
        <v>143</v>
      </c>
      <c r="Y1517" s="258" t="s">
        <v>80</v>
      </c>
      <c r="Z1517" s="258"/>
      <c r="AA1517" s="289" t="s">
        <v>7771</v>
      </c>
      <c r="AB1517" s="67">
        <v>45559</v>
      </c>
      <c r="AC1517" s="67">
        <v>45565</v>
      </c>
      <c r="AD1517" s="234" t="s">
        <v>70</v>
      </c>
      <c r="AE1517" s="71"/>
      <c r="AF1517" s="249"/>
      <c r="AG1517" s="249"/>
      <c r="AH1517" s="249"/>
      <c r="AI1517" s="249"/>
      <c r="AJ1517" s="248"/>
      <c r="AK1517" s="257"/>
      <c r="AL1517" s="255"/>
      <c r="AM1517" s="249"/>
      <c r="AN1517" s="249"/>
      <c r="AO1517" s="249"/>
      <c r="AP1517" s="249"/>
      <c r="AQ1517" s="250"/>
      <c r="AR1517" s="247"/>
      <c r="AS1517" s="247"/>
      <c r="AT1517" s="247"/>
      <c r="AU1517" s="247"/>
      <c r="AV1517" s="247"/>
      <c r="AW1517" s="247"/>
      <c r="AX1517" s="247"/>
      <c r="AY1517" s="247"/>
      <c r="AZ1517" s="251"/>
      <c r="BA1517" s="246"/>
      <c r="BB1517" s="247"/>
      <c r="BC1517" s="245"/>
    </row>
    <row r="1518" spans="1:55" ht="57.6" hidden="1">
      <c r="A1518" s="52" t="str">
        <f t="shared" ca="1" si="239"/>
        <v>Ok</v>
      </c>
      <c r="B1518" s="53" t="str">
        <f t="shared" si="240"/>
        <v>Ok</v>
      </c>
      <c r="C1518" s="53" t="str">
        <f t="shared" ca="1" si="241"/>
        <v>Ok</v>
      </c>
      <c r="D1518" s="54">
        <f t="shared" si="242"/>
        <v>45565</v>
      </c>
      <c r="E1518" s="253"/>
      <c r="F1518" s="258">
        <v>3439</v>
      </c>
      <c r="G1518" s="241" t="s">
        <v>7734</v>
      </c>
      <c r="H1518" s="269" t="s">
        <v>57</v>
      </c>
      <c r="I1518" s="242" t="s">
        <v>7737</v>
      </c>
      <c r="J1518" s="268" t="s">
        <v>233</v>
      </c>
      <c r="K1518" s="67" t="s">
        <v>545</v>
      </c>
      <c r="L1518" s="400" t="s">
        <v>7762</v>
      </c>
      <c r="M1518" s="281"/>
      <c r="N1518" s="410" t="s">
        <v>124</v>
      </c>
      <c r="O1518" s="243" t="s">
        <v>7740</v>
      </c>
      <c r="P1518" s="77" t="s">
        <v>165</v>
      </c>
      <c r="Q1518" s="77" t="s">
        <v>7748</v>
      </c>
      <c r="R1518" s="301" t="s">
        <v>7747</v>
      </c>
      <c r="S1518" s="274">
        <v>45558</v>
      </c>
      <c r="T1518" s="56">
        <v>45565</v>
      </c>
      <c r="U1518" s="78" t="s">
        <v>66</v>
      </c>
      <c r="V1518" s="197" t="s">
        <v>218</v>
      </c>
      <c r="W1518" s="181"/>
      <c r="X1518" s="147" t="s">
        <v>168</v>
      </c>
      <c r="Y1518" s="258"/>
      <c r="Z1518" s="258"/>
      <c r="AA1518" s="289" t="s">
        <v>7893</v>
      </c>
      <c r="AB1518" s="67">
        <v>45558</v>
      </c>
      <c r="AC1518" s="67">
        <v>45565</v>
      </c>
      <c r="AD1518" s="234" t="s">
        <v>70</v>
      </c>
      <c r="AE1518" s="71"/>
      <c r="AF1518" s="249"/>
      <c r="AG1518" s="249"/>
      <c r="AH1518" s="249"/>
      <c r="AI1518" s="249"/>
      <c r="AJ1518" s="248"/>
      <c r="AK1518" s="257"/>
      <c r="AL1518" s="255"/>
      <c r="AM1518" s="249"/>
      <c r="AN1518" s="249"/>
      <c r="AO1518" s="249"/>
      <c r="AP1518" s="249"/>
      <c r="AQ1518" s="250"/>
      <c r="AR1518" s="247"/>
      <c r="AS1518" s="247"/>
      <c r="AT1518" s="247"/>
      <c r="AU1518" s="247"/>
      <c r="AV1518" s="247"/>
      <c r="AW1518" s="247"/>
      <c r="AX1518" s="247"/>
      <c r="AY1518" s="247"/>
      <c r="AZ1518" s="251"/>
      <c r="BA1518" s="246"/>
      <c r="BB1518" s="247"/>
      <c r="BC1518" s="245"/>
    </row>
    <row r="1519" spans="1:55" ht="43.2" hidden="1">
      <c r="A1519" s="52" t="str">
        <f t="shared" ca="1" si="239"/>
        <v>Ok</v>
      </c>
      <c r="B1519" s="53" t="str">
        <f t="shared" si="240"/>
        <v>Ok</v>
      </c>
      <c r="C1519" s="53" t="str">
        <f t="shared" ca="1" si="241"/>
        <v>Ok</v>
      </c>
      <c r="D1519" s="54">
        <f t="shared" si="242"/>
        <v>45565</v>
      </c>
      <c r="E1519" s="253"/>
      <c r="F1519" s="258">
        <v>3441</v>
      </c>
      <c r="G1519" s="241" t="s">
        <v>7735</v>
      </c>
      <c r="H1519" s="269" t="s">
        <v>57</v>
      </c>
      <c r="I1519" s="242" t="s">
        <v>83</v>
      </c>
      <c r="J1519" s="268" t="s">
        <v>84</v>
      </c>
      <c r="K1519" s="67" t="s">
        <v>105</v>
      </c>
      <c r="L1519" s="400" t="s">
        <v>7763</v>
      </c>
      <c r="M1519" s="281"/>
      <c r="N1519" s="410" t="s">
        <v>124</v>
      </c>
      <c r="O1519" s="243" t="s">
        <v>97</v>
      </c>
      <c r="P1519" s="77" t="s">
        <v>97</v>
      </c>
      <c r="Q1519" s="77" t="s">
        <v>7741</v>
      </c>
      <c r="R1519" s="301" t="s">
        <v>7749</v>
      </c>
      <c r="S1519" s="274">
        <v>45559</v>
      </c>
      <c r="T1519" s="56">
        <v>45565</v>
      </c>
      <c r="U1519" s="78" t="s">
        <v>66</v>
      </c>
      <c r="V1519" s="197" t="s">
        <v>218</v>
      </c>
      <c r="W1519" s="181"/>
      <c r="X1519" s="147" t="s">
        <v>168</v>
      </c>
      <c r="Y1519" s="258"/>
      <c r="Z1519" s="258"/>
      <c r="AA1519" s="289" t="s">
        <v>7764</v>
      </c>
      <c r="AB1519" s="67">
        <v>45559</v>
      </c>
      <c r="AC1519" s="67">
        <v>45565</v>
      </c>
      <c r="AD1519" s="234" t="s">
        <v>70</v>
      </c>
      <c r="AE1519" s="71"/>
      <c r="AF1519" s="249"/>
      <c r="AG1519" s="249"/>
      <c r="AH1519" s="249"/>
      <c r="AI1519" s="249"/>
      <c r="AJ1519" s="248"/>
      <c r="AK1519" s="257"/>
      <c r="AL1519" s="255"/>
      <c r="AM1519" s="249"/>
      <c r="AN1519" s="249"/>
      <c r="AO1519" s="249"/>
      <c r="AP1519" s="249"/>
      <c r="AQ1519" s="250"/>
      <c r="AR1519" s="247"/>
      <c r="AS1519" s="247"/>
      <c r="AT1519" s="247"/>
      <c r="AU1519" s="247"/>
      <c r="AV1519" s="247"/>
      <c r="AW1519" s="247"/>
      <c r="AX1519" s="247"/>
      <c r="AY1519" s="247"/>
      <c r="AZ1519" s="251"/>
      <c r="BA1519" s="246"/>
      <c r="BB1519" s="247"/>
      <c r="BC1519" s="245"/>
    </row>
    <row r="1520" spans="1:55" ht="129.6">
      <c r="A1520" s="52" t="str">
        <f t="shared" ca="1" si="239"/>
        <v>Ok</v>
      </c>
      <c r="B1520" s="53" t="str">
        <f t="shared" si="240"/>
        <v>Ok</v>
      </c>
      <c r="C1520" s="53" t="str">
        <f t="shared" ca="1" si="241"/>
        <v>Ok</v>
      </c>
      <c r="D1520" s="54">
        <f t="shared" si="242"/>
        <v>45726</v>
      </c>
      <c r="E1520" s="253"/>
      <c r="F1520" s="258">
        <v>3442</v>
      </c>
      <c r="G1520" s="241" t="s">
        <v>7736</v>
      </c>
      <c r="H1520" s="269" t="s">
        <v>57</v>
      </c>
      <c r="I1520" s="242" t="s">
        <v>2437</v>
      </c>
      <c r="J1520" s="268" t="s">
        <v>308</v>
      </c>
      <c r="K1520" s="67" t="s">
        <v>105</v>
      </c>
      <c r="L1520" s="400" t="s">
        <v>8248</v>
      </c>
      <c r="M1520" s="281"/>
      <c r="N1520" s="410" t="s">
        <v>124</v>
      </c>
      <c r="O1520" s="243" t="s">
        <v>5561</v>
      </c>
      <c r="P1520" s="77" t="s">
        <v>65</v>
      </c>
      <c r="Q1520" s="77" t="s">
        <v>7742</v>
      </c>
      <c r="R1520" s="301" t="s">
        <v>7750</v>
      </c>
      <c r="S1520" s="274">
        <v>45560</v>
      </c>
      <c r="T1520" s="56">
        <v>45701</v>
      </c>
      <c r="U1520" s="174" t="s">
        <v>7868</v>
      </c>
      <c r="V1520" s="197" t="s">
        <v>218</v>
      </c>
      <c r="W1520" s="181"/>
      <c r="X1520" s="147"/>
      <c r="Y1520" s="258"/>
      <c r="Z1520" s="258"/>
      <c r="AA1520" s="289" t="s">
        <v>8636</v>
      </c>
      <c r="AB1520" s="67">
        <v>45560</v>
      </c>
      <c r="AC1520" s="67">
        <v>45726</v>
      </c>
      <c r="AD1520" s="234"/>
      <c r="AE1520" s="71"/>
      <c r="AF1520" s="249"/>
      <c r="AG1520" s="249"/>
      <c r="AH1520" s="249"/>
      <c r="AI1520" s="249"/>
      <c r="AJ1520" s="248"/>
      <c r="AK1520" s="257"/>
      <c r="AL1520" s="255"/>
      <c r="AM1520" s="249"/>
      <c r="AN1520" s="249"/>
      <c r="AO1520" s="249"/>
      <c r="AP1520" s="249"/>
      <c r="AQ1520" s="250"/>
      <c r="AR1520" s="247"/>
      <c r="AS1520" s="247"/>
      <c r="AT1520" s="247"/>
      <c r="AU1520" s="247"/>
      <c r="AV1520" s="247"/>
      <c r="AW1520" s="247"/>
      <c r="AX1520" s="247"/>
      <c r="AY1520" s="247"/>
      <c r="AZ1520" s="251"/>
      <c r="BA1520" s="246"/>
      <c r="BB1520" s="247"/>
      <c r="BC1520" s="245"/>
    </row>
    <row r="1521" spans="1:55" ht="187.2" hidden="1">
      <c r="A1521" s="52" t="str">
        <f t="shared" ref="A1521:A1527" ca="1" si="243">IF(OR(S1521&lt;$B$1,S1521&gt;=TODAY()),"Fuori Range","Ok")</f>
        <v>Ok</v>
      </c>
      <c r="B1521" s="53" t="str">
        <f t="shared" ref="B1521:B1527" si="244">IF(AND(AB1521&lt;S1521,AB1521&lt;&gt;""),"Fuori Range",IF(AND(AB1521&gt;AC1521,AC1521&lt;&gt;""),"Sup ITM",IF(AND(AC1521&lt;&gt;"",AB1521=""),"Assente","Ok")))</f>
        <v>Ok</v>
      </c>
      <c r="C1521" s="53" t="str">
        <f t="shared" ref="C1521:C1527" ca="1" si="245">IF(AND(AC1521&lt;AB1521,AC1521&lt;&gt;""),"Inf Avvio",IF(AC1521&gt;TODAY(),"Errore","Ok"))</f>
        <v>Ok</v>
      </c>
      <c r="D1521" s="54">
        <f t="shared" ref="D1521:D1527" si="246">MAX(AC1521,AH1521,AL1521)</f>
        <v>45587</v>
      </c>
      <c r="E1521" s="253"/>
      <c r="F1521" s="258">
        <v>3443</v>
      </c>
      <c r="G1521" s="241" t="s">
        <v>7786</v>
      </c>
      <c r="H1521" s="269" t="s">
        <v>57</v>
      </c>
      <c r="I1521" s="242" t="s">
        <v>334</v>
      </c>
      <c r="J1521" s="268" t="s">
        <v>260</v>
      </c>
      <c r="K1521" s="67" t="s">
        <v>74</v>
      </c>
      <c r="L1521" s="400" t="s">
        <v>7788</v>
      </c>
      <c r="M1521" s="281"/>
      <c r="N1521" s="410" t="s">
        <v>124</v>
      </c>
      <c r="O1521" s="243" t="s">
        <v>97</v>
      </c>
      <c r="P1521" s="77" t="s">
        <v>97</v>
      </c>
      <c r="Q1521" s="77" t="s">
        <v>7784</v>
      </c>
      <c r="R1521" s="301" t="s">
        <v>7787</v>
      </c>
      <c r="S1521" s="274">
        <v>45560</v>
      </c>
      <c r="T1521" s="56">
        <v>45587</v>
      </c>
      <c r="U1521" s="174" t="s">
        <v>66</v>
      </c>
      <c r="V1521" s="197" t="s">
        <v>218</v>
      </c>
      <c r="W1521" s="181"/>
      <c r="X1521" s="147" t="s">
        <v>79</v>
      </c>
      <c r="Y1521" s="258"/>
      <c r="Z1521" s="258"/>
      <c r="AA1521" s="289" t="s">
        <v>7903</v>
      </c>
      <c r="AB1521" s="67">
        <v>45560</v>
      </c>
      <c r="AC1521" s="67">
        <v>45587</v>
      </c>
      <c r="AD1521" s="234" t="s">
        <v>70</v>
      </c>
      <c r="AE1521" s="71"/>
      <c r="AF1521" s="249"/>
      <c r="AG1521" s="249"/>
      <c r="AH1521" s="249"/>
      <c r="AI1521" s="249"/>
      <c r="AJ1521" s="248"/>
      <c r="AK1521" s="257"/>
      <c r="AL1521" s="255"/>
      <c r="AM1521" s="249"/>
      <c r="AN1521" s="249"/>
      <c r="AO1521" s="249"/>
      <c r="AP1521" s="249"/>
      <c r="AQ1521" s="250"/>
      <c r="AR1521" s="247"/>
      <c r="AS1521" s="247"/>
      <c r="AT1521" s="247"/>
      <c r="AU1521" s="247"/>
      <c r="AV1521" s="247"/>
      <c r="AW1521" s="247"/>
      <c r="AX1521" s="247"/>
      <c r="AY1521" s="247"/>
      <c r="AZ1521" s="251"/>
      <c r="BA1521" s="246"/>
      <c r="BB1521" s="247"/>
      <c r="BC1521" s="245"/>
    </row>
    <row r="1522" spans="1:55" ht="57.6" hidden="1">
      <c r="A1522" s="52" t="str">
        <f t="shared" ca="1" si="243"/>
        <v>Ok</v>
      </c>
      <c r="B1522" s="53" t="str">
        <f t="shared" si="244"/>
        <v>Ok</v>
      </c>
      <c r="C1522" s="53" t="str">
        <f t="shared" ca="1" si="245"/>
        <v>Ok</v>
      </c>
      <c r="D1522" s="54">
        <f t="shared" si="246"/>
        <v>45572</v>
      </c>
      <c r="E1522" s="253"/>
      <c r="F1522" s="258">
        <v>3444</v>
      </c>
      <c r="G1522" s="241" t="s">
        <v>7774</v>
      </c>
      <c r="H1522" s="269" t="s">
        <v>57</v>
      </c>
      <c r="I1522" s="242" t="s">
        <v>289</v>
      </c>
      <c r="J1522" s="268" t="s">
        <v>290</v>
      </c>
      <c r="K1522" s="67" t="s">
        <v>105</v>
      </c>
      <c r="L1522" s="400" t="s">
        <v>7789</v>
      </c>
      <c r="M1522" s="281"/>
      <c r="N1522" s="410" t="s">
        <v>63</v>
      </c>
      <c r="O1522" s="243" t="s">
        <v>97</v>
      </c>
      <c r="P1522" s="77" t="s">
        <v>97</v>
      </c>
      <c r="Q1522" s="77" t="s">
        <v>7785</v>
      </c>
      <c r="R1522" s="301" t="s">
        <v>7790</v>
      </c>
      <c r="S1522" s="274">
        <v>45562</v>
      </c>
      <c r="T1522" s="56">
        <v>45572</v>
      </c>
      <c r="U1522" s="78" t="s">
        <v>66</v>
      </c>
      <c r="V1522" s="197" t="s">
        <v>218</v>
      </c>
      <c r="W1522" s="181"/>
      <c r="X1522" s="147" t="s">
        <v>168</v>
      </c>
      <c r="Y1522" s="258"/>
      <c r="Z1522" s="258"/>
      <c r="AA1522" s="289" t="s">
        <v>7791</v>
      </c>
      <c r="AB1522" s="67">
        <v>45562</v>
      </c>
      <c r="AC1522" s="67">
        <v>45572</v>
      </c>
      <c r="AD1522" s="234" t="s">
        <v>70</v>
      </c>
      <c r="AE1522" s="71"/>
      <c r="AF1522" s="249"/>
      <c r="AG1522" s="249"/>
      <c r="AH1522" s="249"/>
      <c r="AI1522" s="249"/>
      <c r="AJ1522" s="248"/>
      <c r="AK1522" s="257"/>
      <c r="AL1522" s="255"/>
      <c r="AM1522" s="249"/>
      <c r="AN1522" s="249"/>
      <c r="AO1522" s="249"/>
      <c r="AP1522" s="249"/>
      <c r="AQ1522" s="250"/>
      <c r="AR1522" s="247"/>
      <c r="AS1522" s="247"/>
      <c r="AT1522" s="247"/>
      <c r="AU1522" s="247"/>
      <c r="AV1522" s="247"/>
      <c r="AW1522" s="247"/>
      <c r="AX1522" s="247"/>
      <c r="AY1522" s="247"/>
      <c r="AZ1522" s="251"/>
      <c r="BA1522" s="246"/>
      <c r="BB1522" s="247"/>
      <c r="BC1522" s="245"/>
    </row>
    <row r="1523" spans="1:55" ht="100.8" hidden="1">
      <c r="A1523" s="52" t="str">
        <f t="shared" ca="1" si="243"/>
        <v>Ok</v>
      </c>
      <c r="B1523" s="53" t="str">
        <f t="shared" si="244"/>
        <v>Ok</v>
      </c>
      <c r="C1523" s="53" t="str">
        <f t="shared" ca="1" si="245"/>
        <v>Ok</v>
      </c>
      <c r="D1523" s="54">
        <f t="shared" si="246"/>
        <v>45572</v>
      </c>
      <c r="E1523" s="253"/>
      <c r="F1523" s="258">
        <v>3445</v>
      </c>
      <c r="G1523" s="241" t="s">
        <v>7775</v>
      </c>
      <c r="H1523" s="269" t="s">
        <v>57</v>
      </c>
      <c r="I1523" s="242" t="s">
        <v>137</v>
      </c>
      <c r="J1523" s="268" t="s">
        <v>137</v>
      </c>
      <c r="K1523" s="67" t="s">
        <v>85</v>
      </c>
      <c r="L1523" s="400" t="s">
        <v>7792</v>
      </c>
      <c r="M1523" s="281"/>
      <c r="N1523" s="410" t="s">
        <v>63</v>
      </c>
      <c r="O1523" s="243" t="s">
        <v>6730</v>
      </c>
      <c r="P1523" s="77" t="s">
        <v>88</v>
      </c>
      <c r="Q1523" s="77" t="s">
        <v>6751</v>
      </c>
      <c r="R1523" s="301" t="s">
        <v>7715</v>
      </c>
      <c r="S1523" s="274">
        <v>45562</v>
      </c>
      <c r="T1523" s="56">
        <v>45572</v>
      </c>
      <c r="U1523" s="78" t="s">
        <v>66</v>
      </c>
      <c r="V1523" s="197" t="s">
        <v>218</v>
      </c>
      <c r="W1523" s="181"/>
      <c r="X1523" s="147" t="s">
        <v>143</v>
      </c>
      <c r="Y1523" s="258"/>
      <c r="Z1523" s="258"/>
      <c r="AA1523" s="289" t="s">
        <v>7793</v>
      </c>
      <c r="AB1523" s="67">
        <v>45562</v>
      </c>
      <c r="AC1523" s="67">
        <v>45572</v>
      </c>
      <c r="AD1523" s="234" t="s">
        <v>70</v>
      </c>
      <c r="AE1523" s="71"/>
      <c r="AF1523" s="249"/>
      <c r="AG1523" s="249"/>
      <c r="AH1523" s="249"/>
      <c r="AI1523" s="249"/>
      <c r="AJ1523" s="248"/>
      <c r="AK1523" s="257"/>
      <c r="AL1523" s="255"/>
      <c r="AM1523" s="249"/>
      <c r="AN1523" s="249"/>
      <c r="AO1523" s="249"/>
      <c r="AP1523" s="249"/>
      <c r="AQ1523" s="250"/>
      <c r="AR1523" s="247"/>
      <c r="AS1523" s="247"/>
      <c r="AT1523" s="247"/>
      <c r="AU1523" s="247"/>
      <c r="AV1523" s="247"/>
      <c r="AW1523" s="247"/>
      <c r="AX1523" s="247"/>
      <c r="AY1523" s="247"/>
      <c r="AZ1523" s="251"/>
      <c r="BA1523" s="246"/>
      <c r="BB1523" s="247"/>
      <c r="BC1523" s="245"/>
    </row>
    <row r="1524" spans="1:55" ht="72" hidden="1">
      <c r="A1524" s="52" t="str">
        <f t="shared" ca="1" si="243"/>
        <v>Ok</v>
      </c>
      <c r="B1524" s="53" t="str">
        <f t="shared" si="244"/>
        <v>Ok</v>
      </c>
      <c r="C1524" s="53" t="str">
        <f t="shared" ca="1" si="245"/>
        <v>Ok</v>
      </c>
      <c r="D1524" s="54">
        <f t="shared" si="246"/>
        <v>45572</v>
      </c>
      <c r="E1524" s="253"/>
      <c r="F1524" s="258">
        <v>3447</v>
      </c>
      <c r="G1524" s="241" t="s">
        <v>7776</v>
      </c>
      <c r="H1524" s="269" t="s">
        <v>57</v>
      </c>
      <c r="I1524" s="242" t="s">
        <v>267</v>
      </c>
      <c r="J1524" s="268" t="s">
        <v>122</v>
      </c>
      <c r="K1524" s="67" t="s">
        <v>105</v>
      </c>
      <c r="L1524" s="400" t="s">
        <v>7805</v>
      </c>
      <c r="M1524" s="281"/>
      <c r="N1524" s="410" t="s">
        <v>124</v>
      </c>
      <c r="O1524" s="243" t="s">
        <v>7781</v>
      </c>
      <c r="P1524" s="77" t="s">
        <v>88</v>
      </c>
      <c r="Q1524" s="77" t="s">
        <v>7795</v>
      </c>
      <c r="R1524" s="301" t="s">
        <v>7794</v>
      </c>
      <c r="S1524" s="274">
        <v>45562</v>
      </c>
      <c r="T1524" s="56">
        <v>45572</v>
      </c>
      <c r="U1524" s="78" t="s">
        <v>66</v>
      </c>
      <c r="V1524" s="197" t="s">
        <v>218</v>
      </c>
      <c r="W1524" s="181"/>
      <c r="X1524" s="147" t="s">
        <v>168</v>
      </c>
      <c r="Y1524" s="258"/>
      <c r="Z1524" s="258"/>
      <c r="AA1524" s="289" t="s">
        <v>7796</v>
      </c>
      <c r="AB1524" s="67">
        <v>45562</v>
      </c>
      <c r="AC1524" s="67">
        <v>45572</v>
      </c>
      <c r="AD1524" s="234" t="s">
        <v>70</v>
      </c>
      <c r="AE1524" s="71"/>
      <c r="AF1524" s="249"/>
      <c r="AG1524" s="249"/>
      <c r="AH1524" s="249"/>
      <c r="AI1524" s="249"/>
      <c r="AJ1524" s="248"/>
      <c r="AK1524" s="257"/>
      <c r="AL1524" s="255"/>
      <c r="AM1524" s="249"/>
      <c r="AN1524" s="249"/>
      <c r="AO1524" s="249"/>
      <c r="AP1524" s="249"/>
      <c r="AQ1524" s="250"/>
      <c r="AR1524" s="247"/>
      <c r="AS1524" s="247"/>
      <c r="AT1524" s="247"/>
      <c r="AU1524" s="247"/>
      <c r="AV1524" s="247"/>
      <c r="AW1524" s="247"/>
      <c r="AX1524" s="247"/>
      <c r="AY1524" s="247"/>
      <c r="AZ1524" s="251"/>
      <c r="BA1524" s="246"/>
      <c r="BB1524" s="247"/>
      <c r="BC1524" s="245"/>
    </row>
    <row r="1525" spans="1:55" ht="100.8" hidden="1">
      <c r="A1525" s="52" t="str">
        <f t="shared" ca="1" si="243"/>
        <v>Ok</v>
      </c>
      <c r="B1525" s="53" t="str">
        <f t="shared" si="244"/>
        <v>Ok</v>
      </c>
      <c r="C1525" s="53" t="str">
        <f t="shared" ca="1" si="245"/>
        <v>Ok</v>
      </c>
      <c r="D1525" s="54">
        <f t="shared" si="246"/>
        <v>45572</v>
      </c>
      <c r="E1525" s="253"/>
      <c r="F1525" s="258">
        <v>3450</v>
      </c>
      <c r="G1525" s="241" t="s">
        <v>7777</v>
      </c>
      <c r="H1525" s="269" t="s">
        <v>57</v>
      </c>
      <c r="I1525" s="242" t="s">
        <v>324</v>
      </c>
      <c r="J1525" s="268" t="s">
        <v>325</v>
      </c>
      <c r="K1525" s="67" t="s">
        <v>105</v>
      </c>
      <c r="L1525" s="400" t="s">
        <v>7798</v>
      </c>
      <c r="M1525" s="281"/>
      <c r="N1525" s="410" t="s">
        <v>124</v>
      </c>
      <c r="O1525" s="243" t="s">
        <v>796</v>
      </c>
      <c r="P1525" s="77" t="s">
        <v>177</v>
      </c>
      <c r="Q1525" s="77" t="s">
        <v>796</v>
      </c>
      <c r="R1525" s="301" t="s">
        <v>1657</v>
      </c>
      <c r="S1525" s="274">
        <v>45566</v>
      </c>
      <c r="T1525" s="56">
        <v>45572</v>
      </c>
      <c r="U1525" s="78" t="s">
        <v>66</v>
      </c>
      <c r="V1525" s="197" t="s">
        <v>218</v>
      </c>
      <c r="W1525" s="181"/>
      <c r="X1525" s="147" t="s">
        <v>168</v>
      </c>
      <c r="Y1525" s="258"/>
      <c r="Z1525" s="258"/>
      <c r="AA1525" s="289" t="s">
        <v>7797</v>
      </c>
      <c r="AB1525" s="67">
        <v>45566</v>
      </c>
      <c r="AC1525" s="67">
        <v>45572</v>
      </c>
      <c r="AD1525" s="234" t="s">
        <v>70</v>
      </c>
      <c r="AE1525" s="71"/>
      <c r="AF1525" s="249"/>
      <c r="AG1525" s="249"/>
      <c r="AH1525" s="249"/>
      <c r="AI1525" s="249"/>
      <c r="AJ1525" s="248"/>
      <c r="AK1525" s="257"/>
      <c r="AL1525" s="255"/>
      <c r="AM1525" s="249"/>
      <c r="AN1525" s="249"/>
      <c r="AO1525" s="249"/>
      <c r="AP1525" s="249"/>
      <c r="AQ1525" s="250"/>
      <c r="AR1525" s="247"/>
      <c r="AS1525" s="247"/>
      <c r="AT1525" s="247"/>
      <c r="AU1525" s="247"/>
      <c r="AV1525" s="247"/>
      <c r="AW1525" s="247"/>
      <c r="AX1525" s="247"/>
      <c r="AY1525" s="247"/>
      <c r="AZ1525" s="251"/>
      <c r="BA1525" s="246"/>
      <c r="BB1525" s="247"/>
      <c r="BC1525" s="245"/>
    </row>
    <row r="1526" spans="1:55" ht="57.6" hidden="1">
      <c r="A1526" s="52" t="str">
        <f t="shared" ca="1" si="243"/>
        <v>Ok</v>
      </c>
      <c r="B1526" s="53" t="str">
        <f t="shared" si="244"/>
        <v>Ok</v>
      </c>
      <c r="C1526" s="53" t="str">
        <f t="shared" ca="1" si="245"/>
        <v>Ok</v>
      </c>
      <c r="D1526" s="54">
        <f t="shared" si="246"/>
        <v>45572</v>
      </c>
      <c r="E1526" s="253"/>
      <c r="F1526" s="258">
        <v>3451</v>
      </c>
      <c r="G1526" s="241" t="s">
        <v>7778</v>
      </c>
      <c r="H1526" s="269" t="s">
        <v>57</v>
      </c>
      <c r="I1526" s="242" t="s">
        <v>182</v>
      </c>
      <c r="J1526" s="268" t="s">
        <v>183</v>
      </c>
      <c r="K1526" s="67" t="s">
        <v>105</v>
      </c>
      <c r="L1526" s="400" t="s">
        <v>7800</v>
      </c>
      <c r="M1526" s="281"/>
      <c r="N1526" s="410" t="s">
        <v>124</v>
      </c>
      <c r="O1526" s="243" t="s">
        <v>97</v>
      </c>
      <c r="P1526" s="77" t="s">
        <v>97</v>
      </c>
      <c r="Q1526" s="77" t="s">
        <v>7782</v>
      </c>
      <c r="R1526" s="301" t="s">
        <v>7799</v>
      </c>
      <c r="S1526" s="274">
        <v>45566</v>
      </c>
      <c r="T1526" s="56">
        <v>45572</v>
      </c>
      <c r="U1526" s="78" t="s">
        <v>66</v>
      </c>
      <c r="V1526" s="197" t="s">
        <v>218</v>
      </c>
      <c r="W1526" s="181"/>
      <c r="X1526" s="147" t="s">
        <v>143</v>
      </c>
      <c r="Y1526" s="258"/>
      <c r="Z1526" s="258"/>
      <c r="AA1526" s="289" t="s">
        <v>7804</v>
      </c>
      <c r="AB1526" s="67">
        <v>45566</v>
      </c>
      <c r="AC1526" s="67">
        <v>45572</v>
      </c>
      <c r="AD1526" s="234" t="s">
        <v>70</v>
      </c>
      <c r="AE1526" s="71"/>
      <c r="AF1526" s="249"/>
      <c r="AG1526" s="249"/>
      <c r="AH1526" s="249"/>
      <c r="AI1526" s="249"/>
      <c r="AJ1526" s="248"/>
      <c r="AK1526" s="257"/>
      <c r="AL1526" s="255"/>
      <c r="AM1526" s="249"/>
      <c r="AN1526" s="249"/>
      <c r="AO1526" s="249"/>
      <c r="AP1526" s="249"/>
      <c r="AQ1526" s="250"/>
      <c r="AR1526" s="247"/>
      <c r="AS1526" s="247"/>
      <c r="AT1526" s="247"/>
      <c r="AU1526" s="247"/>
      <c r="AV1526" s="247"/>
      <c r="AW1526" s="247"/>
      <c r="AX1526" s="247"/>
      <c r="AY1526" s="247"/>
      <c r="AZ1526" s="251"/>
      <c r="BA1526" s="246"/>
      <c r="BB1526" s="247"/>
      <c r="BC1526" s="245"/>
    </row>
    <row r="1527" spans="1:55" ht="43.2" hidden="1">
      <c r="A1527" s="52" t="str">
        <f t="shared" ca="1" si="243"/>
        <v>Ok</v>
      </c>
      <c r="B1527" s="53" t="str">
        <f t="shared" si="244"/>
        <v>Ok</v>
      </c>
      <c r="C1527" s="53" t="str">
        <f t="shared" ca="1" si="245"/>
        <v>Ok</v>
      </c>
      <c r="D1527" s="54">
        <f t="shared" si="246"/>
        <v>45572</v>
      </c>
      <c r="E1527" s="253"/>
      <c r="F1527" s="258">
        <v>3452</v>
      </c>
      <c r="G1527" s="241" t="s">
        <v>7779</v>
      </c>
      <c r="H1527" s="269" t="s">
        <v>57</v>
      </c>
      <c r="I1527" s="242" t="s">
        <v>7780</v>
      </c>
      <c r="J1527" s="268" t="s">
        <v>73</v>
      </c>
      <c r="K1527" s="67" t="s">
        <v>261</v>
      </c>
      <c r="L1527" s="400" t="s">
        <v>7802</v>
      </c>
      <c r="M1527" s="281"/>
      <c r="N1527" s="410" t="s">
        <v>124</v>
      </c>
      <c r="O1527" s="243" t="s">
        <v>97</v>
      </c>
      <c r="P1527" s="77" t="s">
        <v>97</v>
      </c>
      <c r="Q1527" s="77" t="s">
        <v>7783</v>
      </c>
      <c r="R1527" s="301" t="s">
        <v>7801</v>
      </c>
      <c r="S1527" s="274">
        <v>45566</v>
      </c>
      <c r="T1527" s="56">
        <v>45572</v>
      </c>
      <c r="U1527" s="78" t="s">
        <v>66</v>
      </c>
      <c r="V1527" s="197" t="s">
        <v>218</v>
      </c>
      <c r="W1527" s="181"/>
      <c r="X1527" s="147" t="s">
        <v>168</v>
      </c>
      <c r="Y1527" s="258"/>
      <c r="Z1527" s="258"/>
      <c r="AA1527" s="289" t="s">
        <v>7803</v>
      </c>
      <c r="AB1527" s="67">
        <v>45566</v>
      </c>
      <c r="AC1527" s="67">
        <v>45572</v>
      </c>
      <c r="AD1527" s="234" t="s">
        <v>70</v>
      </c>
      <c r="AE1527" s="71"/>
      <c r="AF1527" s="249"/>
      <c r="AG1527" s="249"/>
      <c r="AH1527" s="249"/>
      <c r="AI1527" s="249"/>
      <c r="AJ1527" s="248"/>
      <c r="AK1527" s="257"/>
      <c r="AL1527" s="255"/>
      <c r="AM1527" s="249"/>
      <c r="AN1527" s="249"/>
      <c r="AO1527" s="249"/>
      <c r="AP1527" s="249"/>
      <c r="AQ1527" s="250"/>
      <c r="AR1527" s="247"/>
      <c r="AS1527" s="247"/>
      <c r="AT1527" s="247"/>
      <c r="AU1527" s="247"/>
      <c r="AV1527" s="247"/>
      <c r="AW1527" s="247"/>
      <c r="AX1527" s="247"/>
      <c r="AY1527" s="247"/>
      <c r="AZ1527" s="251"/>
      <c r="BA1527" s="246"/>
      <c r="BB1527" s="247"/>
      <c r="BC1527" s="245"/>
    </row>
    <row r="1528" spans="1:55" ht="100.8" hidden="1">
      <c r="A1528" s="52" t="str">
        <f t="shared" ref="A1528:A1540" ca="1" si="247">IF(OR(S1528&lt;$B$1,S1528&gt;=TODAY()),"Fuori Range","Ok")</f>
        <v>Ok</v>
      </c>
      <c r="B1528" s="53" t="str">
        <f t="shared" ref="B1528:B1540" si="248">IF(AND(AB1528&lt;S1528,AB1528&lt;&gt;""),"Fuori Range",IF(AND(AB1528&gt;AC1528,AC1528&lt;&gt;""),"Sup ITM",IF(AND(AC1528&lt;&gt;"",AB1528=""),"Assente","Ok")))</f>
        <v>Ok</v>
      </c>
      <c r="C1528" s="53" t="str">
        <f t="shared" ref="C1528:C1540" ca="1" si="249">IF(AND(AC1528&lt;AB1528,AC1528&lt;&gt;""),"Inf Avvio",IF(AC1528&gt;TODAY(),"Errore","Ok"))</f>
        <v>Ok</v>
      </c>
      <c r="D1528" s="54">
        <f t="shared" ref="D1528:D1540" si="250">MAX(AC1528,AH1528,AL1528)</f>
        <v>45614</v>
      </c>
      <c r="E1528" s="253"/>
      <c r="F1528" s="258">
        <v>763</v>
      </c>
      <c r="G1528" s="241" t="s">
        <v>7830</v>
      </c>
      <c r="H1528" s="269" t="s">
        <v>57</v>
      </c>
      <c r="I1528" s="242" t="s">
        <v>72</v>
      </c>
      <c r="J1528" s="268" t="s">
        <v>73</v>
      </c>
      <c r="K1528" s="67" t="s">
        <v>188</v>
      </c>
      <c r="L1528" s="400" t="s">
        <v>7848</v>
      </c>
      <c r="M1528" s="281"/>
      <c r="N1528" s="410" t="s">
        <v>124</v>
      </c>
      <c r="O1528" s="243" t="s">
        <v>7846</v>
      </c>
      <c r="P1528" s="77" t="s">
        <v>165</v>
      </c>
      <c r="Q1528" s="77" t="s">
        <v>7873</v>
      </c>
      <c r="R1528" s="301" t="s">
        <v>7872</v>
      </c>
      <c r="S1528" s="274">
        <v>43454</v>
      </c>
      <c r="T1528" s="56">
        <v>45614</v>
      </c>
      <c r="U1528" s="58" t="s">
        <v>66</v>
      </c>
      <c r="V1528" s="197" t="s">
        <v>218</v>
      </c>
      <c r="W1528" s="181"/>
      <c r="X1528" s="147" t="s">
        <v>143</v>
      </c>
      <c r="Y1528" s="258"/>
      <c r="Z1528" s="258"/>
      <c r="AA1528" s="289" t="s">
        <v>8100</v>
      </c>
      <c r="AB1528" s="67">
        <v>43454</v>
      </c>
      <c r="AC1528" s="67">
        <v>45614</v>
      </c>
      <c r="AD1528" s="234" t="s">
        <v>70</v>
      </c>
      <c r="AE1528" s="71"/>
      <c r="AF1528" s="249"/>
      <c r="AG1528" s="249"/>
      <c r="AH1528" s="249"/>
      <c r="AI1528" s="249"/>
      <c r="AJ1528" s="248"/>
      <c r="AK1528" s="257"/>
      <c r="AL1528" s="255"/>
      <c r="AM1528" s="249"/>
      <c r="AN1528" s="249"/>
      <c r="AO1528" s="249"/>
      <c r="AP1528" s="249"/>
      <c r="AQ1528" s="250"/>
      <c r="AR1528" s="247"/>
      <c r="AS1528" s="247"/>
      <c r="AT1528" s="247"/>
      <c r="AU1528" s="247"/>
      <c r="AV1528" s="247"/>
      <c r="AW1528" s="247"/>
      <c r="AX1528" s="247"/>
      <c r="AY1528" s="247"/>
      <c r="AZ1528" s="251"/>
      <c r="BA1528" s="246"/>
      <c r="BB1528" s="247"/>
      <c r="BC1528" s="245"/>
    </row>
    <row r="1529" spans="1:55" ht="57.6" hidden="1">
      <c r="A1529" s="52" t="str">
        <f t="shared" ca="1" si="247"/>
        <v>Ok</v>
      </c>
      <c r="B1529" s="53" t="str">
        <f t="shared" si="248"/>
        <v>Ok</v>
      </c>
      <c r="C1529" s="53" t="str">
        <f t="shared" ca="1" si="249"/>
        <v>Ok</v>
      </c>
      <c r="D1529" s="54">
        <f t="shared" si="250"/>
        <v>45607</v>
      </c>
      <c r="E1529" s="253"/>
      <c r="F1529" s="258">
        <v>3454</v>
      </c>
      <c r="G1529" s="241" t="s">
        <v>7831</v>
      </c>
      <c r="H1529" s="269" t="s">
        <v>57</v>
      </c>
      <c r="I1529" s="242" t="s">
        <v>72</v>
      </c>
      <c r="J1529" s="268" t="s">
        <v>73</v>
      </c>
      <c r="K1529" s="67" t="s">
        <v>74</v>
      </c>
      <c r="L1529" s="400" t="s">
        <v>7849</v>
      </c>
      <c r="M1529" s="281"/>
      <c r="N1529" s="410" t="s">
        <v>124</v>
      </c>
      <c r="O1529" s="243" t="s">
        <v>97</v>
      </c>
      <c r="P1529" s="77" t="s">
        <v>97</v>
      </c>
      <c r="Q1529" s="77" t="s">
        <v>607</v>
      </c>
      <c r="R1529" s="301" t="s">
        <v>7874</v>
      </c>
      <c r="S1529" s="274">
        <v>45566</v>
      </c>
      <c r="T1529" s="56">
        <v>45607</v>
      </c>
      <c r="U1529" s="174" t="s">
        <v>66</v>
      </c>
      <c r="V1529" s="197" t="s">
        <v>218</v>
      </c>
      <c r="W1529" s="181"/>
      <c r="X1529" s="147" t="s">
        <v>143</v>
      </c>
      <c r="Y1529" s="258"/>
      <c r="Z1529" s="258"/>
      <c r="AA1529" s="289" t="s">
        <v>7988</v>
      </c>
      <c r="AB1529" s="67">
        <v>45566</v>
      </c>
      <c r="AC1529" s="67">
        <v>45607</v>
      </c>
      <c r="AD1529" s="234" t="s">
        <v>70</v>
      </c>
      <c r="AE1529" s="71"/>
      <c r="AF1529" s="249"/>
      <c r="AG1529" s="249"/>
      <c r="AH1529" s="249"/>
      <c r="AI1529" s="249"/>
      <c r="AJ1529" s="248"/>
      <c r="AK1529" s="257"/>
      <c r="AL1529" s="255"/>
      <c r="AM1529" s="249"/>
      <c r="AN1529" s="249"/>
      <c r="AO1529" s="249"/>
      <c r="AP1529" s="249"/>
      <c r="AQ1529" s="250"/>
      <c r="AR1529" s="247"/>
      <c r="AS1529" s="247"/>
      <c r="AT1529" s="247"/>
      <c r="AU1529" s="247"/>
      <c r="AV1529" s="247"/>
      <c r="AW1529" s="247"/>
      <c r="AX1529" s="247"/>
      <c r="AY1529" s="247"/>
      <c r="AZ1529" s="251"/>
      <c r="BA1529" s="246"/>
      <c r="BB1529" s="247"/>
      <c r="BC1529" s="245"/>
    </row>
    <row r="1530" spans="1:55" ht="28.8" hidden="1">
      <c r="A1530" s="52" t="str">
        <f t="shared" ca="1" si="247"/>
        <v>Ok</v>
      </c>
      <c r="B1530" s="53" t="str">
        <f t="shared" si="248"/>
        <v>Ok</v>
      </c>
      <c r="C1530" s="53" t="str">
        <f t="shared" ca="1" si="249"/>
        <v>Ok</v>
      </c>
      <c r="D1530" s="54">
        <f t="shared" si="250"/>
        <v>45579</v>
      </c>
      <c r="E1530" s="253"/>
      <c r="F1530" s="258">
        <v>3457</v>
      </c>
      <c r="G1530" s="241" t="s">
        <v>7832</v>
      </c>
      <c r="H1530" s="269" t="s">
        <v>57</v>
      </c>
      <c r="I1530" s="242" t="s">
        <v>182</v>
      </c>
      <c r="J1530" s="268" t="s">
        <v>183</v>
      </c>
      <c r="K1530" s="67" t="s">
        <v>545</v>
      </c>
      <c r="L1530" s="400" t="s">
        <v>7850</v>
      </c>
      <c r="M1530" s="281"/>
      <c r="N1530" s="410" t="s">
        <v>124</v>
      </c>
      <c r="O1530" s="243" t="s">
        <v>97</v>
      </c>
      <c r="P1530" s="77" t="s">
        <v>97</v>
      </c>
      <c r="Q1530" s="77" t="s">
        <v>7843</v>
      </c>
      <c r="R1530" s="301" t="s">
        <v>7875</v>
      </c>
      <c r="S1530" s="274">
        <v>45567</v>
      </c>
      <c r="T1530" s="69">
        <v>45579</v>
      </c>
      <c r="U1530" s="78" t="s">
        <v>66</v>
      </c>
      <c r="V1530" s="197" t="s">
        <v>218</v>
      </c>
      <c r="W1530" s="181"/>
      <c r="X1530" s="147" t="s">
        <v>168</v>
      </c>
      <c r="Y1530" s="258"/>
      <c r="Z1530" s="258"/>
      <c r="AA1530" s="289" t="s">
        <v>7858</v>
      </c>
      <c r="AB1530" s="67">
        <v>45567</v>
      </c>
      <c r="AC1530" s="67">
        <v>45579</v>
      </c>
      <c r="AD1530" s="234" t="s">
        <v>70</v>
      </c>
      <c r="AE1530" s="71"/>
      <c r="AF1530" s="249"/>
      <c r="AG1530" s="249"/>
      <c r="AH1530" s="249"/>
      <c r="AI1530" s="249"/>
      <c r="AJ1530" s="248"/>
      <c r="AK1530" s="257"/>
      <c r="AL1530" s="255"/>
      <c r="AM1530" s="249"/>
      <c r="AN1530" s="249"/>
      <c r="AO1530" s="249"/>
      <c r="AP1530" s="249"/>
      <c r="AQ1530" s="250"/>
      <c r="AR1530" s="247"/>
      <c r="AS1530" s="247"/>
      <c r="AT1530" s="247"/>
      <c r="AU1530" s="247"/>
      <c r="AV1530" s="247"/>
      <c r="AW1530" s="247"/>
      <c r="AX1530" s="247"/>
      <c r="AY1530" s="247"/>
      <c r="AZ1530" s="251"/>
      <c r="BA1530" s="246"/>
      <c r="BB1530" s="247"/>
      <c r="BC1530" s="245"/>
    </row>
    <row r="1531" spans="1:55" ht="57.6" hidden="1">
      <c r="A1531" s="52" t="str">
        <f t="shared" ca="1" si="247"/>
        <v>Ok</v>
      </c>
      <c r="B1531" s="53" t="str">
        <f t="shared" si="248"/>
        <v>Ok</v>
      </c>
      <c r="C1531" s="53" t="str">
        <f t="shared" ca="1" si="249"/>
        <v>Ok</v>
      </c>
      <c r="D1531" s="54">
        <f t="shared" si="250"/>
        <v>45621</v>
      </c>
      <c r="E1531" s="253"/>
      <c r="F1531" s="258">
        <v>3459</v>
      </c>
      <c r="G1531" s="241" t="s">
        <v>7833</v>
      </c>
      <c r="H1531" s="269" t="s">
        <v>57</v>
      </c>
      <c r="I1531" s="242" t="s">
        <v>83</v>
      </c>
      <c r="J1531" s="268" t="s">
        <v>84</v>
      </c>
      <c r="K1531" s="67" t="s">
        <v>210</v>
      </c>
      <c r="L1531" s="400" t="s">
        <v>7851</v>
      </c>
      <c r="M1531" s="281"/>
      <c r="N1531" s="410" t="s">
        <v>124</v>
      </c>
      <c r="O1531" s="243" t="s">
        <v>5770</v>
      </c>
      <c r="P1531" s="77" t="s">
        <v>245</v>
      </c>
      <c r="Q1531" s="77" t="s">
        <v>5770</v>
      </c>
      <c r="R1531" s="301" t="s">
        <v>5769</v>
      </c>
      <c r="S1531" s="274">
        <v>45568</v>
      </c>
      <c r="T1531" s="56">
        <v>45568</v>
      </c>
      <c r="U1531" s="78" t="s">
        <v>66</v>
      </c>
      <c r="V1531" s="197" t="s">
        <v>218</v>
      </c>
      <c r="W1531" s="181"/>
      <c r="X1531" s="147" t="s">
        <v>79</v>
      </c>
      <c r="Y1531" s="258"/>
      <c r="Z1531" s="146" t="s">
        <v>80</v>
      </c>
      <c r="AA1531" s="289" t="s">
        <v>8160</v>
      </c>
      <c r="AB1531" s="67">
        <v>45568</v>
      </c>
      <c r="AC1531" s="67">
        <v>45621</v>
      </c>
      <c r="AD1531" s="234" t="s">
        <v>70</v>
      </c>
      <c r="AE1531" s="71"/>
      <c r="AF1531" s="249"/>
      <c r="AG1531" s="249"/>
      <c r="AH1531" s="249"/>
      <c r="AI1531" s="249"/>
      <c r="AJ1531" s="248"/>
      <c r="AK1531" s="257"/>
      <c r="AL1531" s="255"/>
      <c r="AM1531" s="249"/>
      <c r="AN1531" s="249"/>
      <c r="AO1531" s="249"/>
      <c r="AP1531" s="249"/>
      <c r="AQ1531" s="250"/>
      <c r="AR1531" s="247"/>
      <c r="AS1531" s="247"/>
      <c r="AT1531" s="247"/>
      <c r="AU1531" s="247"/>
      <c r="AV1531" s="247"/>
      <c r="AW1531" s="247"/>
      <c r="AX1531" s="247"/>
      <c r="AY1531" s="247"/>
      <c r="AZ1531" s="251"/>
      <c r="BA1531" s="246"/>
      <c r="BB1531" s="247"/>
      <c r="BC1531" s="245"/>
    </row>
    <row r="1532" spans="1:55" ht="115.2" hidden="1">
      <c r="A1532" s="52" t="str">
        <f t="shared" ca="1" si="247"/>
        <v>Ok</v>
      </c>
      <c r="B1532" s="53" t="str">
        <f t="shared" si="248"/>
        <v>Ok</v>
      </c>
      <c r="C1532" s="53" t="str">
        <f t="shared" ca="1" si="249"/>
        <v>Ok</v>
      </c>
      <c r="D1532" s="54">
        <f t="shared" si="250"/>
        <v>45579</v>
      </c>
      <c r="E1532" s="253"/>
      <c r="F1532" s="258">
        <v>3460</v>
      </c>
      <c r="G1532" s="241" t="s">
        <v>7834</v>
      </c>
      <c r="H1532" s="269" t="s">
        <v>57</v>
      </c>
      <c r="I1532" s="242" t="s">
        <v>58</v>
      </c>
      <c r="J1532" s="268" t="s">
        <v>59</v>
      </c>
      <c r="K1532" s="67" t="s">
        <v>85</v>
      </c>
      <c r="L1532" s="400" t="s">
        <v>7852</v>
      </c>
      <c r="M1532" s="281"/>
      <c r="N1532" s="410" t="s">
        <v>124</v>
      </c>
      <c r="O1532" s="243" t="s">
        <v>7629</v>
      </c>
      <c r="P1532" s="77" t="s">
        <v>88</v>
      </c>
      <c r="Q1532" s="77" t="s">
        <v>7648</v>
      </c>
      <c r="R1532" s="301" t="s">
        <v>7649</v>
      </c>
      <c r="S1532" s="274">
        <v>45568</v>
      </c>
      <c r="T1532" s="69">
        <v>45579</v>
      </c>
      <c r="U1532" s="78" t="s">
        <v>66</v>
      </c>
      <c r="V1532" s="197" t="s">
        <v>218</v>
      </c>
      <c r="W1532" s="181"/>
      <c r="X1532" s="147" t="s">
        <v>143</v>
      </c>
      <c r="Y1532" s="258"/>
      <c r="Z1532" s="258"/>
      <c r="AA1532" s="289" t="s">
        <v>7859</v>
      </c>
      <c r="AB1532" s="67">
        <v>45568</v>
      </c>
      <c r="AC1532" s="67">
        <v>45579</v>
      </c>
      <c r="AD1532" s="234" t="s">
        <v>70</v>
      </c>
      <c r="AE1532" s="71"/>
      <c r="AF1532" s="249"/>
      <c r="AG1532" s="249"/>
      <c r="AH1532" s="249"/>
      <c r="AI1532" s="249"/>
      <c r="AJ1532" s="248"/>
      <c r="AK1532" s="257"/>
      <c r="AL1532" s="255"/>
      <c r="AM1532" s="249"/>
      <c r="AN1532" s="249"/>
      <c r="AO1532" s="249"/>
      <c r="AP1532" s="249"/>
      <c r="AQ1532" s="250"/>
      <c r="AR1532" s="247"/>
      <c r="AS1532" s="247"/>
      <c r="AT1532" s="247"/>
      <c r="AU1532" s="247"/>
      <c r="AV1532" s="247"/>
      <c r="AW1532" s="247"/>
      <c r="AX1532" s="247"/>
      <c r="AY1532" s="247"/>
      <c r="AZ1532" s="251"/>
      <c r="BA1532" s="246"/>
      <c r="BB1532" s="247"/>
      <c r="BC1532" s="245"/>
    </row>
    <row r="1533" spans="1:55" ht="43.2" hidden="1">
      <c r="A1533" s="52" t="str">
        <f t="shared" ca="1" si="247"/>
        <v>Ok</v>
      </c>
      <c r="B1533" s="53" t="str">
        <f t="shared" si="248"/>
        <v>Ok</v>
      </c>
      <c r="C1533" s="53" t="str">
        <f t="shared" ca="1" si="249"/>
        <v>Ok</v>
      </c>
      <c r="D1533" s="54">
        <f t="shared" si="250"/>
        <v>45621</v>
      </c>
      <c r="E1533" s="253"/>
      <c r="F1533" s="258">
        <v>3461</v>
      </c>
      <c r="G1533" s="241" t="s">
        <v>7835</v>
      </c>
      <c r="H1533" s="269" t="s">
        <v>57</v>
      </c>
      <c r="I1533" s="242" t="s">
        <v>3019</v>
      </c>
      <c r="J1533" s="268" t="s">
        <v>290</v>
      </c>
      <c r="K1533" s="67" t="s">
        <v>105</v>
      </c>
      <c r="L1533" s="400" t="s">
        <v>7853</v>
      </c>
      <c r="M1533" s="281"/>
      <c r="N1533" s="410" t="s">
        <v>124</v>
      </c>
      <c r="O1533" s="243" t="s">
        <v>5013</v>
      </c>
      <c r="P1533" s="77" t="s">
        <v>245</v>
      </c>
      <c r="Q1533" s="77" t="s">
        <v>7877</v>
      </c>
      <c r="R1533" s="301" t="s">
        <v>7876</v>
      </c>
      <c r="S1533" s="274">
        <v>45567</v>
      </c>
      <c r="T1533" s="56">
        <v>45568</v>
      </c>
      <c r="U1533" s="78" t="s">
        <v>66</v>
      </c>
      <c r="V1533" s="197" t="s">
        <v>218</v>
      </c>
      <c r="W1533" s="181"/>
      <c r="X1533" s="147" t="s">
        <v>143</v>
      </c>
      <c r="Y1533" s="258"/>
      <c r="Z1533" s="146" t="s">
        <v>80</v>
      </c>
      <c r="AA1533" s="289" t="s">
        <v>8161</v>
      </c>
      <c r="AB1533" s="67">
        <v>45567</v>
      </c>
      <c r="AC1533" s="67">
        <v>45621</v>
      </c>
      <c r="AD1533" s="234" t="s">
        <v>70</v>
      </c>
      <c r="AE1533" s="71"/>
      <c r="AF1533" s="249"/>
      <c r="AG1533" s="249"/>
      <c r="AH1533" s="249"/>
      <c r="AI1533" s="249"/>
      <c r="AJ1533" s="248"/>
      <c r="AK1533" s="257"/>
      <c r="AL1533" s="255"/>
      <c r="AM1533" s="249"/>
      <c r="AN1533" s="249"/>
      <c r="AO1533" s="249"/>
      <c r="AP1533" s="249"/>
      <c r="AQ1533" s="250"/>
      <c r="AR1533" s="247"/>
      <c r="AS1533" s="247"/>
      <c r="AT1533" s="247"/>
      <c r="AU1533" s="247"/>
      <c r="AV1533" s="247"/>
      <c r="AW1533" s="247"/>
      <c r="AX1533" s="247"/>
      <c r="AY1533" s="247"/>
      <c r="AZ1533" s="251"/>
      <c r="BA1533" s="246"/>
      <c r="BB1533" s="247"/>
      <c r="BC1533" s="245"/>
    </row>
    <row r="1534" spans="1:55" ht="72" hidden="1">
      <c r="A1534" s="52" t="str">
        <f t="shared" ca="1" si="247"/>
        <v>Ok</v>
      </c>
      <c r="B1534" s="53" t="str">
        <f t="shared" si="248"/>
        <v>Ok</v>
      </c>
      <c r="C1534" s="53" t="str">
        <f t="shared" ca="1" si="249"/>
        <v>Ok</v>
      </c>
      <c r="D1534" s="54">
        <f t="shared" si="250"/>
        <v>45593</v>
      </c>
      <c r="E1534" s="253"/>
      <c r="F1534" s="258">
        <v>3464</v>
      </c>
      <c r="G1534" s="241" t="s">
        <v>7836</v>
      </c>
      <c r="H1534" s="269" t="s">
        <v>57</v>
      </c>
      <c r="I1534" s="242" t="s">
        <v>697</v>
      </c>
      <c r="J1534" s="268" t="s">
        <v>59</v>
      </c>
      <c r="K1534" s="67" t="s">
        <v>255</v>
      </c>
      <c r="L1534" s="400" t="s">
        <v>7854</v>
      </c>
      <c r="M1534" s="281"/>
      <c r="N1534" s="410" t="s">
        <v>124</v>
      </c>
      <c r="O1534" s="243" t="s">
        <v>97</v>
      </c>
      <c r="P1534" s="77" t="s">
        <v>97</v>
      </c>
      <c r="Q1534" s="77" t="s">
        <v>6674</v>
      </c>
      <c r="R1534" s="301" t="s">
        <v>6673</v>
      </c>
      <c r="S1534" s="274">
        <v>45566</v>
      </c>
      <c r="T1534" s="56">
        <v>45593</v>
      </c>
      <c r="U1534" s="58" t="s">
        <v>66</v>
      </c>
      <c r="V1534" s="197" t="s">
        <v>218</v>
      </c>
      <c r="W1534" s="181"/>
      <c r="X1534" s="147" t="s">
        <v>79</v>
      </c>
      <c r="Y1534" s="258"/>
      <c r="Z1534" s="258"/>
      <c r="AA1534" s="289" t="s">
        <v>7949</v>
      </c>
      <c r="AB1534" s="67">
        <v>45566</v>
      </c>
      <c r="AC1534" s="67">
        <v>45593</v>
      </c>
      <c r="AD1534" s="234" t="s">
        <v>70</v>
      </c>
      <c r="AE1534" s="71"/>
      <c r="AF1534" s="249"/>
      <c r="AG1534" s="249"/>
      <c r="AH1534" s="249"/>
      <c r="AI1534" s="249"/>
      <c r="AJ1534" s="248"/>
      <c r="AK1534" s="257"/>
      <c r="AL1534" s="255"/>
      <c r="AM1534" s="249"/>
      <c r="AN1534" s="249"/>
      <c r="AO1534" s="249"/>
      <c r="AP1534" s="249"/>
      <c r="AQ1534" s="250"/>
      <c r="AR1534" s="247"/>
      <c r="AS1534" s="247"/>
      <c r="AT1534" s="247"/>
      <c r="AU1534" s="247"/>
      <c r="AV1534" s="247"/>
      <c r="AW1534" s="247"/>
      <c r="AX1534" s="247"/>
      <c r="AY1534" s="247"/>
      <c r="AZ1534" s="251"/>
      <c r="BA1534" s="246"/>
      <c r="BB1534" s="247"/>
      <c r="BC1534" s="245"/>
    </row>
    <row r="1535" spans="1:55" ht="141.44999999999999" hidden="1" customHeight="1">
      <c r="A1535" s="52" t="str">
        <f t="shared" ca="1" si="247"/>
        <v>Ok</v>
      </c>
      <c r="B1535" s="53" t="str">
        <f t="shared" si="248"/>
        <v>Ok</v>
      </c>
      <c r="C1535" s="53" t="str">
        <f t="shared" ca="1" si="249"/>
        <v>Ok</v>
      </c>
      <c r="D1535" s="54">
        <f t="shared" si="250"/>
        <v>45587</v>
      </c>
      <c r="E1535" s="253"/>
      <c r="F1535" s="258">
        <v>3466</v>
      </c>
      <c r="G1535" s="241" t="s">
        <v>7837</v>
      </c>
      <c r="H1535" s="269" t="s">
        <v>57</v>
      </c>
      <c r="I1535" s="242" t="s">
        <v>83</v>
      </c>
      <c r="J1535" s="268" t="s">
        <v>84</v>
      </c>
      <c r="K1535" s="67" t="s">
        <v>105</v>
      </c>
      <c r="L1535" s="400" t="s">
        <v>7900</v>
      </c>
      <c r="M1535" s="281"/>
      <c r="N1535" s="410" t="s">
        <v>63</v>
      </c>
      <c r="O1535" s="243" t="s">
        <v>7844</v>
      </c>
      <c r="P1535" s="77" t="s">
        <v>88</v>
      </c>
      <c r="Q1535" s="77" t="s">
        <v>7871</v>
      </c>
      <c r="R1535" s="301" t="s">
        <v>7870</v>
      </c>
      <c r="S1535" s="274">
        <v>45567</v>
      </c>
      <c r="T1535" s="69">
        <v>45587</v>
      </c>
      <c r="U1535" s="58" t="s">
        <v>66</v>
      </c>
      <c r="V1535" s="197" t="s">
        <v>218</v>
      </c>
      <c r="W1535" s="181"/>
      <c r="X1535" s="147" t="s">
        <v>168</v>
      </c>
      <c r="Y1535" s="258"/>
      <c r="Z1535" s="258"/>
      <c r="AA1535" s="289" t="s">
        <v>7917</v>
      </c>
      <c r="AB1535" s="67">
        <v>45567</v>
      </c>
      <c r="AC1535" s="67">
        <v>45587</v>
      </c>
      <c r="AD1535" s="234" t="s">
        <v>70</v>
      </c>
      <c r="AE1535" s="71"/>
      <c r="AF1535" s="249"/>
      <c r="AG1535" s="249"/>
      <c r="AH1535" s="249"/>
      <c r="AI1535" s="249"/>
      <c r="AJ1535" s="248"/>
      <c r="AK1535" s="257"/>
      <c r="AL1535" s="255"/>
      <c r="AM1535" s="249"/>
      <c r="AN1535" s="249"/>
      <c r="AO1535" s="249"/>
      <c r="AP1535" s="249"/>
      <c r="AQ1535" s="250"/>
      <c r="AR1535" s="247"/>
      <c r="AS1535" s="247"/>
      <c r="AT1535" s="247"/>
      <c r="AU1535" s="247"/>
      <c r="AV1535" s="247"/>
      <c r="AW1535" s="247"/>
      <c r="AX1535" s="247"/>
      <c r="AY1535" s="247"/>
      <c r="AZ1535" s="251"/>
      <c r="BA1535" s="246"/>
      <c r="BB1535" s="247"/>
      <c r="BC1535" s="245"/>
    </row>
    <row r="1536" spans="1:55" ht="158.4" hidden="1">
      <c r="A1536" s="52" t="str">
        <f t="shared" ca="1" si="247"/>
        <v>Ok</v>
      </c>
      <c r="B1536" s="53" t="str">
        <f t="shared" si="248"/>
        <v>Ok</v>
      </c>
      <c r="C1536" s="53" t="str">
        <f t="shared" ca="1" si="249"/>
        <v>Ok</v>
      </c>
      <c r="D1536" s="54">
        <f t="shared" si="250"/>
        <v>45579</v>
      </c>
      <c r="E1536" s="253"/>
      <c r="F1536" s="258">
        <v>3468</v>
      </c>
      <c r="G1536" s="241" t="s">
        <v>7838</v>
      </c>
      <c r="H1536" s="269" t="s">
        <v>57</v>
      </c>
      <c r="I1536" s="242" t="s">
        <v>83</v>
      </c>
      <c r="J1536" s="268" t="s">
        <v>84</v>
      </c>
      <c r="K1536" s="67" t="s">
        <v>255</v>
      </c>
      <c r="L1536" s="400" t="s">
        <v>7855</v>
      </c>
      <c r="M1536" s="281"/>
      <c r="N1536" s="410" t="s">
        <v>124</v>
      </c>
      <c r="O1536" s="243" t="s">
        <v>7847</v>
      </c>
      <c r="P1536" s="77" t="s">
        <v>165</v>
      </c>
      <c r="Q1536" s="77" t="s">
        <v>7879</v>
      </c>
      <c r="R1536" s="301" t="s">
        <v>7878</v>
      </c>
      <c r="S1536" s="274">
        <v>45572</v>
      </c>
      <c r="T1536" s="69">
        <v>45579</v>
      </c>
      <c r="U1536" s="78" t="s">
        <v>66</v>
      </c>
      <c r="V1536" s="197" t="s">
        <v>218</v>
      </c>
      <c r="W1536" s="181"/>
      <c r="X1536" s="147" t="s">
        <v>101</v>
      </c>
      <c r="Y1536" s="258"/>
      <c r="Z1536" s="258"/>
      <c r="AA1536" s="289" t="s">
        <v>7860</v>
      </c>
      <c r="AB1536" s="67">
        <v>45572</v>
      </c>
      <c r="AC1536" s="67">
        <v>45579</v>
      </c>
      <c r="AD1536" s="234" t="s">
        <v>70</v>
      </c>
      <c r="AE1536" s="71"/>
      <c r="AF1536" s="249"/>
      <c r="AG1536" s="249"/>
      <c r="AH1536" s="249"/>
      <c r="AI1536" s="249"/>
      <c r="AJ1536" s="248"/>
      <c r="AK1536" s="257"/>
      <c r="AL1536" s="255"/>
      <c r="AM1536" s="249"/>
      <c r="AN1536" s="249"/>
      <c r="AO1536" s="249"/>
      <c r="AP1536" s="249"/>
      <c r="AQ1536" s="250"/>
      <c r="AR1536" s="247"/>
      <c r="AS1536" s="247"/>
      <c r="AT1536" s="247"/>
      <c r="AU1536" s="247"/>
      <c r="AV1536" s="247"/>
      <c r="AW1536" s="247"/>
      <c r="AX1536" s="247"/>
      <c r="AY1536" s="247"/>
      <c r="AZ1536" s="251"/>
      <c r="BA1536" s="246"/>
      <c r="BB1536" s="247"/>
      <c r="BC1536" s="245"/>
    </row>
    <row r="1537" spans="1:55" ht="230.4" hidden="1">
      <c r="A1537" s="52" t="str">
        <f t="shared" ca="1" si="247"/>
        <v>Ok</v>
      </c>
      <c r="B1537" s="53" t="str">
        <f t="shared" si="248"/>
        <v>Ok</v>
      </c>
      <c r="C1537" s="53" t="str">
        <f t="shared" ca="1" si="249"/>
        <v>Ok</v>
      </c>
      <c r="D1537" s="54">
        <f t="shared" si="250"/>
        <v>45635</v>
      </c>
      <c r="E1537" s="253"/>
      <c r="F1537" s="258">
        <v>3469</v>
      </c>
      <c r="G1537" s="241" t="s">
        <v>7839</v>
      </c>
      <c r="H1537" s="269" t="s">
        <v>57</v>
      </c>
      <c r="I1537" s="242" t="s">
        <v>58</v>
      </c>
      <c r="J1537" s="268" t="s">
        <v>59</v>
      </c>
      <c r="K1537" s="67" t="s">
        <v>74</v>
      </c>
      <c r="L1537" s="400" t="s">
        <v>7856</v>
      </c>
      <c r="M1537" s="281"/>
      <c r="N1537" s="410" t="s">
        <v>124</v>
      </c>
      <c r="O1537" s="243" t="s">
        <v>6123</v>
      </c>
      <c r="P1537" s="77" t="s">
        <v>165</v>
      </c>
      <c r="Q1537" s="77" t="s">
        <v>6612</v>
      </c>
      <c r="R1537" s="301" t="s">
        <v>6084</v>
      </c>
      <c r="S1537" s="274">
        <v>45572</v>
      </c>
      <c r="T1537" s="369">
        <v>45635</v>
      </c>
      <c r="U1537" s="175" t="s">
        <v>66</v>
      </c>
      <c r="V1537" s="197" t="s">
        <v>218</v>
      </c>
      <c r="W1537" s="181"/>
      <c r="X1537" s="147" t="s">
        <v>143</v>
      </c>
      <c r="Y1537" s="258" t="s">
        <v>80</v>
      </c>
      <c r="Z1537" s="258"/>
      <c r="AA1537" s="289" t="s">
        <v>8282</v>
      </c>
      <c r="AB1537" s="67">
        <v>45572</v>
      </c>
      <c r="AC1537" s="67">
        <v>45635</v>
      </c>
      <c r="AD1537" s="234" t="s">
        <v>70</v>
      </c>
      <c r="AE1537" s="71"/>
      <c r="AF1537" s="249"/>
      <c r="AG1537" s="249"/>
      <c r="AH1537" s="249"/>
      <c r="AI1537" s="249"/>
      <c r="AJ1537" s="248"/>
      <c r="AK1537" s="257"/>
      <c r="AL1537" s="255"/>
      <c r="AM1537" s="249"/>
      <c r="AN1537" s="249"/>
      <c r="AO1537" s="249"/>
      <c r="AP1537" s="249"/>
      <c r="AQ1537" s="250"/>
      <c r="AR1537" s="247"/>
      <c r="AS1537" s="247"/>
      <c r="AT1537" s="247"/>
      <c r="AU1537" s="247"/>
      <c r="AV1537" s="247"/>
      <c r="AW1537" s="247"/>
      <c r="AX1537" s="247"/>
      <c r="AY1537" s="247"/>
      <c r="AZ1537" s="251"/>
      <c r="BA1537" s="246"/>
      <c r="BB1537" s="247"/>
      <c r="BC1537" s="245"/>
    </row>
    <row r="1538" spans="1:55" ht="100.8" hidden="1">
      <c r="A1538" s="52" t="str">
        <f t="shared" ca="1" si="247"/>
        <v>Ok</v>
      </c>
      <c r="B1538" s="53" t="str">
        <f t="shared" si="248"/>
        <v>Ok</v>
      </c>
      <c r="C1538" s="53" t="str">
        <f t="shared" ca="1" si="249"/>
        <v>Ok</v>
      </c>
      <c r="D1538" s="54">
        <f t="shared" si="250"/>
        <v>45684</v>
      </c>
      <c r="E1538" s="253"/>
      <c r="F1538" s="258">
        <v>3470</v>
      </c>
      <c r="G1538" s="241" t="s">
        <v>7840</v>
      </c>
      <c r="H1538" s="269" t="s">
        <v>57</v>
      </c>
      <c r="I1538" s="242" t="s">
        <v>58</v>
      </c>
      <c r="J1538" s="268" t="s">
        <v>59</v>
      </c>
      <c r="K1538" s="67" t="s">
        <v>1513</v>
      </c>
      <c r="L1538" s="400" t="s">
        <v>7857</v>
      </c>
      <c r="M1538" s="281"/>
      <c r="N1538" s="410" t="s">
        <v>124</v>
      </c>
      <c r="O1538" s="243" t="s">
        <v>6123</v>
      </c>
      <c r="P1538" s="77" t="s">
        <v>165</v>
      </c>
      <c r="Q1538" s="77" t="s">
        <v>6612</v>
      </c>
      <c r="R1538" s="301" t="s">
        <v>6084</v>
      </c>
      <c r="S1538" s="274">
        <v>45572</v>
      </c>
      <c r="T1538" s="56">
        <v>45684</v>
      </c>
      <c r="U1538" s="175" t="s">
        <v>66</v>
      </c>
      <c r="V1538" s="197" t="s">
        <v>218</v>
      </c>
      <c r="W1538" s="181"/>
      <c r="X1538" s="147" t="s">
        <v>143</v>
      </c>
      <c r="Y1538" s="258"/>
      <c r="Z1538" s="258"/>
      <c r="AA1538" s="289" t="s">
        <v>8431</v>
      </c>
      <c r="AB1538" s="67">
        <v>45572</v>
      </c>
      <c r="AC1538" s="67">
        <v>45684</v>
      </c>
      <c r="AD1538" s="234" t="s">
        <v>70</v>
      </c>
      <c r="AE1538" s="71"/>
      <c r="AF1538" s="249"/>
      <c r="AG1538" s="249"/>
      <c r="AH1538" s="249"/>
      <c r="AI1538" s="249"/>
      <c r="AJ1538" s="248"/>
      <c r="AK1538" s="257"/>
      <c r="AL1538" s="255"/>
      <c r="AM1538" s="249"/>
      <c r="AN1538" s="249"/>
      <c r="AO1538" s="249"/>
      <c r="AP1538" s="249"/>
      <c r="AQ1538" s="250"/>
      <c r="AR1538" s="247"/>
      <c r="AS1538" s="247"/>
      <c r="AT1538" s="247"/>
      <c r="AU1538" s="247"/>
      <c r="AV1538" s="247"/>
      <c r="AW1538" s="247"/>
      <c r="AX1538" s="247"/>
      <c r="AY1538" s="247"/>
      <c r="AZ1538" s="251"/>
      <c r="BA1538" s="246"/>
      <c r="BB1538" s="247"/>
      <c r="BC1538" s="245"/>
    </row>
    <row r="1539" spans="1:55" ht="202.8" hidden="1" customHeight="1">
      <c r="A1539" s="52" t="str">
        <f t="shared" ca="1" si="247"/>
        <v>Ok</v>
      </c>
      <c r="B1539" s="53" t="str">
        <f t="shared" si="248"/>
        <v>Ok</v>
      </c>
      <c r="C1539" s="53" t="str">
        <f t="shared" ca="1" si="249"/>
        <v>Ok</v>
      </c>
      <c r="D1539" s="54">
        <f t="shared" si="250"/>
        <v>45593</v>
      </c>
      <c r="E1539" s="253"/>
      <c r="F1539" s="258">
        <v>3472</v>
      </c>
      <c r="G1539" s="241" t="s">
        <v>7841</v>
      </c>
      <c r="H1539" s="269" t="s">
        <v>57</v>
      </c>
      <c r="I1539" s="242" t="s">
        <v>58</v>
      </c>
      <c r="J1539" s="268" t="s">
        <v>59</v>
      </c>
      <c r="K1539" s="67" t="s">
        <v>74</v>
      </c>
      <c r="L1539" s="400" t="s">
        <v>7904</v>
      </c>
      <c r="M1539" s="281"/>
      <c r="N1539" s="410" t="s">
        <v>124</v>
      </c>
      <c r="O1539" s="243" t="s">
        <v>7845</v>
      </c>
      <c r="P1539" s="77" t="s">
        <v>245</v>
      </c>
      <c r="Q1539" s="77" t="s">
        <v>7905</v>
      </c>
      <c r="R1539" s="301" t="s">
        <v>7906</v>
      </c>
      <c r="S1539" s="274">
        <v>45574</v>
      </c>
      <c r="T1539" s="56">
        <v>45593</v>
      </c>
      <c r="U1539" s="58" t="s">
        <v>66</v>
      </c>
      <c r="V1539" s="197" t="s">
        <v>218</v>
      </c>
      <c r="W1539" s="181"/>
      <c r="X1539" s="147" t="s">
        <v>143</v>
      </c>
      <c r="Y1539" s="258" t="s">
        <v>80</v>
      </c>
      <c r="Z1539" s="258"/>
      <c r="AA1539" s="289" t="s">
        <v>7987</v>
      </c>
      <c r="AB1539" s="67">
        <v>45574</v>
      </c>
      <c r="AC1539" s="67">
        <v>45593</v>
      </c>
      <c r="AD1539" s="234" t="s">
        <v>70</v>
      </c>
      <c r="AE1539" s="71"/>
      <c r="AF1539" s="249"/>
      <c r="AG1539" s="249"/>
      <c r="AH1539" s="249"/>
      <c r="AI1539" s="249"/>
      <c r="AJ1539" s="248"/>
      <c r="AK1539" s="257"/>
      <c r="AL1539" s="255"/>
      <c r="AM1539" s="249"/>
      <c r="AN1539" s="249"/>
      <c r="AO1539" s="249"/>
      <c r="AP1539" s="249"/>
      <c r="AQ1539" s="250"/>
      <c r="AR1539" s="247"/>
      <c r="AS1539" s="247"/>
      <c r="AT1539" s="247"/>
      <c r="AU1539" s="247"/>
      <c r="AV1539" s="247"/>
      <c r="AW1539" s="247"/>
      <c r="AX1539" s="247"/>
      <c r="AY1539" s="247"/>
      <c r="AZ1539" s="251"/>
      <c r="BA1539" s="246"/>
      <c r="BB1539" s="247"/>
      <c r="BC1539" s="245"/>
    </row>
    <row r="1540" spans="1:55" ht="155.55000000000001" hidden="1" customHeight="1">
      <c r="A1540" s="52" t="str">
        <f t="shared" ca="1" si="247"/>
        <v>Ok</v>
      </c>
      <c r="B1540" s="53" t="str">
        <f t="shared" si="248"/>
        <v>Ok</v>
      </c>
      <c r="C1540" s="53" t="str">
        <f t="shared" ca="1" si="249"/>
        <v>Ok</v>
      </c>
      <c r="D1540" s="54">
        <f t="shared" si="250"/>
        <v>45593</v>
      </c>
      <c r="E1540" s="253"/>
      <c r="F1540" s="258">
        <v>3473</v>
      </c>
      <c r="G1540" s="241" t="s">
        <v>7842</v>
      </c>
      <c r="H1540" s="269" t="s">
        <v>57</v>
      </c>
      <c r="I1540" s="242" t="s">
        <v>137</v>
      </c>
      <c r="J1540" s="268" t="s">
        <v>137</v>
      </c>
      <c r="K1540" s="67" t="s">
        <v>210</v>
      </c>
      <c r="L1540" s="400" t="s">
        <v>7909</v>
      </c>
      <c r="M1540" s="281"/>
      <c r="N1540" s="410" t="s">
        <v>124</v>
      </c>
      <c r="O1540" s="243" t="s">
        <v>7845</v>
      </c>
      <c r="P1540" s="77" t="s">
        <v>245</v>
      </c>
      <c r="Q1540" s="77" t="s">
        <v>7907</v>
      </c>
      <c r="R1540" s="301" t="s">
        <v>7908</v>
      </c>
      <c r="S1540" s="274">
        <v>45574</v>
      </c>
      <c r="T1540" s="56">
        <v>45593</v>
      </c>
      <c r="U1540" s="58" t="s">
        <v>66</v>
      </c>
      <c r="V1540" s="197" t="s">
        <v>218</v>
      </c>
      <c r="W1540" s="181"/>
      <c r="X1540" s="147" t="s">
        <v>143</v>
      </c>
      <c r="Y1540" s="258" t="s">
        <v>80</v>
      </c>
      <c r="Z1540" s="258"/>
      <c r="AA1540" s="289" t="s">
        <v>7985</v>
      </c>
      <c r="AB1540" s="67">
        <v>45574</v>
      </c>
      <c r="AC1540" s="67">
        <v>45593</v>
      </c>
      <c r="AD1540" s="234" t="s">
        <v>70</v>
      </c>
      <c r="AE1540" s="71"/>
      <c r="AF1540" s="249"/>
      <c r="AG1540" s="249"/>
      <c r="AH1540" s="249"/>
      <c r="AI1540" s="249"/>
      <c r="AJ1540" s="248"/>
      <c r="AK1540" s="257"/>
      <c r="AL1540" s="255"/>
      <c r="AM1540" s="249"/>
      <c r="AN1540" s="249"/>
      <c r="AO1540" s="249"/>
      <c r="AP1540" s="249"/>
      <c r="AQ1540" s="250"/>
      <c r="AR1540" s="247"/>
      <c r="AS1540" s="247"/>
      <c r="AT1540" s="247"/>
      <c r="AU1540" s="247"/>
      <c r="AV1540" s="247"/>
      <c r="AW1540" s="247"/>
      <c r="AX1540" s="247"/>
      <c r="AY1540" s="247"/>
      <c r="AZ1540" s="251"/>
      <c r="BA1540" s="246"/>
      <c r="BB1540" s="247"/>
      <c r="BC1540" s="245"/>
    </row>
    <row r="1541" spans="1:55" ht="187.2" hidden="1">
      <c r="A1541" s="52" t="str">
        <f t="shared" ref="A1541:A1542" ca="1" si="251">IF(OR(S1541&lt;$B$1,S1541&gt;=TODAY()),"Fuori Range","Ok")</f>
        <v>Ok</v>
      </c>
      <c r="B1541" s="53" t="str">
        <f t="shared" ref="B1541:B1542" si="252">IF(AND(AB1541&lt;S1541,AB1541&lt;&gt;""),"Fuori Range",IF(AND(AB1541&gt;AC1541,AC1541&lt;&gt;""),"Sup ITM",IF(AND(AC1541&lt;&gt;"",AB1541=""),"Assente","Ok")))</f>
        <v>Ok</v>
      </c>
      <c r="C1541" s="53" t="str">
        <f t="shared" ref="C1541:C1542" ca="1" si="253">IF(AND(AC1541&lt;AB1541,AC1541&lt;&gt;""),"Inf Avvio",IF(AC1541&gt;TODAY(),"Errore","Ok"))</f>
        <v>Ok</v>
      </c>
      <c r="D1541" s="54">
        <f t="shared" ref="D1541:D1542" si="254">MAX(AC1541,AH1541,AL1541)</f>
        <v>45587</v>
      </c>
      <c r="E1541" s="253"/>
      <c r="F1541" s="258">
        <v>2390</v>
      </c>
      <c r="G1541" s="241" t="s">
        <v>7884</v>
      </c>
      <c r="H1541" s="269" t="s">
        <v>57</v>
      </c>
      <c r="I1541" s="242" t="s">
        <v>334</v>
      </c>
      <c r="J1541" s="268" t="s">
        <v>260</v>
      </c>
      <c r="K1541" s="67" t="s">
        <v>255</v>
      </c>
      <c r="L1541" s="400" t="s">
        <v>7889</v>
      </c>
      <c r="M1541" s="281"/>
      <c r="N1541" s="410" t="s">
        <v>124</v>
      </c>
      <c r="O1541" s="243" t="s">
        <v>97</v>
      </c>
      <c r="P1541" s="77" t="s">
        <v>97</v>
      </c>
      <c r="Q1541" s="77" t="s">
        <v>7886</v>
      </c>
      <c r="R1541" s="301" t="s">
        <v>7887</v>
      </c>
      <c r="S1541" s="274">
        <v>44685</v>
      </c>
      <c r="T1541" s="69">
        <v>45587</v>
      </c>
      <c r="U1541" s="58" t="s">
        <v>66</v>
      </c>
      <c r="V1541" s="197" t="s">
        <v>218</v>
      </c>
      <c r="W1541" s="181"/>
      <c r="X1541" s="147" t="s">
        <v>79</v>
      </c>
      <c r="Y1541" s="258"/>
      <c r="Z1541" s="258"/>
      <c r="AA1541" s="289" t="s">
        <v>7896</v>
      </c>
      <c r="AB1541" s="67">
        <v>44693</v>
      </c>
      <c r="AC1541" s="67">
        <v>45587</v>
      </c>
      <c r="AD1541" s="234" t="s">
        <v>70</v>
      </c>
      <c r="AE1541" s="71"/>
      <c r="AF1541" s="249"/>
      <c r="AG1541" s="249"/>
      <c r="AH1541" s="249"/>
      <c r="AI1541" s="249"/>
      <c r="AJ1541" s="248"/>
      <c r="AK1541" s="257"/>
      <c r="AL1541" s="255"/>
      <c r="AM1541" s="249"/>
      <c r="AN1541" s="249"/>
      <c r="AO1541" s="249"/>
      <c r="AP1541" s="249"/>
      <c r="AQ1541" s="250"/>
      <c r="AR1541" s="247"/>
      <c r="AS1541" s="247"/>
      <c r="AT1541" s="247"/>
      <c r="AU1541" s="247"/>
      <c r="AV1541" s="247"/>
      <c r="AW1541" s="247"/>
      <c r="AX1541" s="247"/>
      <c r="AY1541" s="247"/>
      <c r="AZ1541" s="251"/>
      <c r="BA1541" s="246"/>
      <c r="BB1541" s="247"/>
      <c r="BC1541" s="245"/>
    </row>
    <row r="1542" spans="1:55" ht="72" hidden="1">
      <c r="A1542" s="52" t="str">
        <f t="shared" ca="1" si="251"/>
        <v>Ok</v>
      </c>
      <c r="B1542" s="53" t="str">
        <f t="shared" si="252"/>
        <v>Ok</v>
      </c>
      <c r="C1542" s="53" t="str">
        <f t="shared" ca="1" si="253"/>
        <v>Ok</v>
      </c>
      <c r="D1542" s="54">
        <f t="shared" si="254"/>
        <v>45614</v>
      </c>
      <c r="E1542" s="253"/>
      <c r="F1542" s="258">
        <v>3475</v>
      </c>
      <c r="G1542" s="241" t="s">
        <v>7885</v>
      </c>
      <c r="H1542" s="269" t="s">
        <v>57</v>
      </c>
      <c r="I1542" s="242" t="s">
        <v>4347</v>
      </c>
      <c r="J1542" s="268" t="s">
        <v>73</v>
      </c>
      <c r="K1542" s="67" t="s">
        <v>74</v>
      </c>
      <c r="L1542" s="400" t="s">
        <v>7888</v>
      </c>
      <c r="M1542" s="281"/>
      <c r="N1542" s="410" t="s">
        <v>63</v>
      </c>
      <c r="O1542" s="243" t="s">
        <v>926</v>
      </c>
      <c r="P1542" s="77" t="s">
        <v>245</v>
      </c>
      <c r="Q1542" s="77" t="s">
        <v>926</v>
      </c>
      <c r="R1542" s="301" t="s">
        <v>927</v>
      </c>
      <c r="S1542" s="274">
        <v>45576</v>
      </c>
      <c r="T1542" s="56">
        <v>45614</v>
      </c>
      <c r="U1542" s="174" t="s">
        <v>66</v>
      </c>
      <c r="V1542" s="197" t="s">
        <v>218</v>
      </c>
      <c r="W1542" s="181"/>
      <c r="X1542" s="147" t="s">
        <v>365</v>
      </c>
      <c r="Y1542" s="258" t="s">
        <v>80</v>
      </c>
      <c r="Z1542" s="258"/>
      <c r="AA1542" s="289" t="s">
        <v>8156</v>
      </c>
      <c r="AB1542" s="67">
        <v>45576</v>
      </c>
      <c r="AC1542" s="67">
        <v>45614</v>
      </c>
      <c r="AD1542" s="234" t="s">
        <v>70</v>
      </c>
      <c r="AE1542" s="71"/>
      <c r="AF1542" s="249"/>
      <c r="AG1542" s="249"/>
      <c r="AH1542" s="249"/>
      <c r="AI1542" s="249"/>
      <c r="AJ1542" s="248"/>
      <c r="AK1542" s="257"/>
      <c r="AL1542" s="255"/>
      <c r="AM1542" s="249"/>
      <c r="AN1542" s="249"/>
      <c r="AO1542" s="249"/>
      <c r="AP1542" s="249"/>
      <c r="AQ1542" s="250"/>
      <c r="AR1542" s="247"/>
      <c r="AS1542" s="247"/>
      <c r="AT1542" s="247"/>
      <c r="AU1542" s="247"/>
      <c r="AV1542" s="247"/>
      <c r="AW1542" s="247"/>
      <c r="AX1542" s="247"/>
      <c r="AY1542" s="247"/>
      <c r="AZ1542" s="251"/>
      <c r="BA1542" s="246"/>
      <c r="BB1542" s="247"/>
      <c r="BC1542" s="245"/>
    </row>
    <row r="1543" spans="1:55" ht="57.6" hidden="1">
      <c r="A1543" s="52" t="str">
        <f t="shared" ref="A1543:A1559" ca="1" si="255">IF(OR(S1543&lt;$B$1,S1543&gt;=TODAY()),"Fuori Range","Ok")</f>
        <v>Ok</v>
      </c>
      <c r="B1543" s="53" t="str">
        <f t="shared" ref="B1543:B1559" si="256">IF(AND(AB1543&lt;S1543,AB1543&lt;&gt;""),"Fuori Range",IF(AND(AB1543&gt;AC1543,AC1543&lt;&gt;""),"Sup ITM",IF(AND(AC1543&lt;&gt;"",AB1543=""),"Assente","Ok")))</f>
        <v>Ok</v>
      </c>
      <c r="C1543" s="53" t="str">
        <f t="shared" ref="C1543:C1559" ca="1" si="257">IF(AND(AC1543&lt;AB1543,AC1543&lt;&gt;""),"Inf Avvio",IF(AC1543&gt;TODAY(),"Errore","Ok"))</f>
        <v>Ok</v>
      </c>
      <c r="D1543" s="54">
        <f t="shared" ref="D1543:D1559" si="258">MAX(AC1543,AH1543,AL1543)</f>
        <v>45593</v>
      </c>
      <c r="E1543" s="253"/>
      <c r="F1543" s="258">
        <v>667</v>
      </c>
      <c r="G1543" s="241" t="s">
        <v>7918</v>
      </c>
      <c r="H1543" s="269" t="s">
        <v>57</v>
      </c>
      <c r="I1543" s="242" t="s">
        <v>324</v>
      </c>
      <c r="J1543" s="268" t="s">
        <v>325</v>
      </c>
      <c r="K1543" s="67" t="s">
        <v>85</v>
      </c>
      <c r="L1543" s="400" t="s">
        <v>7947</v>
      </c>
      <c r="M1543" s="281"/>
      <c r="N1543" s="410" t="s">
        <v>124</v>
      </c>
      <c r="O1543" s="243" t="s">
        <v>7935</v>
      </c>
      <c r="P1543" s="77" t="s">
        <v>65</v>
      </c>
      <c r="Q1543" s="77" t="s">
        <v>7946</v>
      </c>
      <c r="R1543" s="301" t="s">
        <v>7945</v>
      </c>
      <c r="S1543" s="274">
        <v>43417</v>
      </c>
      <c r="T1543" s="56">
        <v>45593</v>
      </c>
      <c r="U1543" s="58" t="s">
        <v>66</v>
      </c>
      <c r="V1543" s="197" t="s">
        <v>218</v>
      </c>
      <c r="W1543" s="181"/>
      <c r="X1543" s="147" t="s">
        <v>93</v>
      </c>
      <c r="Y1543" s="258"/>
      <c r="Z1543" s="258"/>
      <c r="AA1543" s="289" t="s">
        <v>7982</v>
      </c>
      <c r="AB1543" s="67">
        <v>43417</v>
      </c>
      <c r="AC1543" s="67">
        <v>45593</v>
      </c>
      <c r="AD1543" s="234" t="s">
        <v>70</v>
      </c>
      <c r="AE1543" s="71"/>
      <c r="AF1543" s="249"/>
      <c r="AG1543" s="249"/>
      <c r="AH1543" s="249"/>
      <c r="AI1543" s="249"/>
      <c r="AJ1543" s="248"/>
      <c r="AK1543" s="257"/>
      <c r="AL1543" s="255"/>
      <c r="AM1543" s="249"/>
      <c r="AN1543" s="249"/>
      <c r="AO1543" s="249"/>
      <c r="AP1543" s="249"/>
      <c r="AQ1543" s="250"/>
      <c r="AR1543" s="247"/>
      <c r="AS1543" s="247"/>
      <c r="AT1543" s="247"/>
      <c r="AU1543" s="247"/>
      <c r="AV1543" s="247"/>
      <c r="AW1543" s="247"/>
      <c r="AX1543" s="247"/>
      <c r="AY1543" s="247"/>
      <c r="AZ1543" s="251"/>
      <c r="BA1543" s="246"/>
      <c r="BB1543" s="247"/>
      <c r="BC1543" s="245"/>
    </row>
    <row r="1544" spans="1:55" ht="72" hidden="1">
      <c r="A1544" s="52" t="str">
        <f t="shared" ca="1" si="255"/>
        <v>Ok</v>
      </c>
      <c r="B1544" s="53" t="str">
        <f t="shared" si="256"/>
        <v>Ok</v>
      </c>
      <c r="C1544" s="53" t="str">
        <f t="shared" ca="1" si="257"/>
        <v>Ok</v>
      </c>
      <c r="D1544" s="54">
        <f t="shared" si="258"/>
        <v>45621</v>
      </c>
      <c r="E1544" s="253"/>
      <c r="F1544" s="258">
        <v>3477</v>
      </c>
      <c r="G1544" s="241" t="s">
        <v>7919</v>
      </c>
      <c r="H1544" s="269" t="s">
        <v>57</v>
      </c>
      <c r="I1544" s="242" t="s">
        <v>121</v>
      </c>
      <c r="J1544" s="268" t="s">
        <v>122</v>
      </c>
      <c r="K1544" s="67" t="s">
        <v>74</v>
      </c>
      <c r="L1544" s="400" t="s">
        <v>8192</v>
      </c>
      <c r="M1544" s="281"/>
      <c r="N1544" s="410" t="s">
        <v>124</v>
      </c>
      <c r="O1544" s="243" t="s">
        <v>7936</v>
      </c>
      <c r="P1544" s="77" t="s">
        <v>245</v>
      </c>
      <c r="Q1544" s="77" t="s">
        <v>8193</v>
      </c>
      <c r="R1544" s="301" t="s">
        <v>8194</v>
      </c>
      <c r="S1544" s="274">
        <v>45580</v>
      </c>
      <c r="T1544" s="233">
        <v>45617</v>
      </c>
      <c r="U1544" s="174" t="s">
        <v>66</v>
      </c>
      <c r="V1544" s="197" t="s">
        <v>218</v>
      </c>
      <c r="W1544" s="181"/>
      <c r="X1544" s="147" t="s">
        <v>143</v>
      </c>
      <c r="Y1544" s="258" t="s">
        <v>80</v>
      </c>
      <c r="Z1544" s="258"/>
      <c r="AA1544" s="289" t="s">
        <v>8195</v>
      </c>
      <c r="AB1544" s="67">
        <v>45580</v>
      </c>
      <c r="AC1544" s="67">
        <v>45621</v>
      </c>
      <c r="AD1544" s="234" t="s">
        <v>70</v>
      </c>
      <c r="AE1544" s="71"/>
      <c r="AF1544" s="249"/>
      <c r="AG1544" s="249"/>
      <c r="AH1544" s="249"/>
      <c r="AI1544" s="249"/>
      <c r="AJ1544" s="248"/>
      <c r="AK1544" s="257"/>
      <c r="AL1544" s="255"/>
      <c r="AM1544" s="249"/>
      <c r="AN1544" s="249"/>
      <c r="AO1544" s="249"/>
      <c r="AP1544" s="249"/>
      <c r="AQ1544" s="250"/>
      <c r="AR1544" s="247"/>
      <c r="AS1544" s="247"/>
      <c r="AT1544" s="247"/>
      <c r="AU1544" s="247"/>
      <c r="AV1544" s="247"/>
      <c r="AW1544" s="247"/>
      <c r="AX1544" s="247"/>
      <c r="AY1544" s="247"/>
      <c r="AZ1544" s="251"/>
      <c r="BA1544" s="246"/>
      <c r="BB1544" s="247"/>
      <c r="BC1544" s="245"/>
    </row>
    <row r="1545" spans="1:55" ht="57.6" hidden="1">
      <c r="A1545" s="52" t="str">
        <f t="shared" ca="1" si="255"/>
        <v>Ok</v>
      </c>
      <c r="B1545" s="53" t="str">
        <f t="shared" si="256"/>
        <v>Ok</v>
      </c>
      <c r="C1545" s="53" t="str">
        <f t="shared" ca="1" si="257"/>
        <v>Ok</v>
      </c>
      <c r="D1545" s="54">
        <f t="shared" si="258"/>
        <v>45593</v>
      </c>
      <c r="E1545" s="253"/>
      <c r="F1545" s="258">
        <v>3478</v>
      </c>
      <c r="G1545" s="241" t="s">
        <v>7920</v>
      </c>
      <c r="H1545" s="269" t="s">
        <v>57</v>
      </c>
      <c r="I1545" s="242" t="s">
        <v>1106</v>
      </c>
      <c r="J1545" s="268" t="s">
        <v>130</v>
      </c>
      <c r="K1545" s="67" t="s">
        <v>545</v>
      </c>
      <c r="L1545" s="400" t="s">
        <v>7950</v>
      </c>
      <c r="M1545" s="281"/>
      <c r="N1545" s="410" t="s">
        <v>124</v>
      </c>
      <c r="O1545" s="243" t="s">
        <v>97</v>
      </c>
      <c r="P1545" s="77" t="s">
        <v>97</v>
      </c>
      <c r="Q1545" s="77" t="s">
        <v>7937</v>
      </c>
      <c r="R1545" s="301" t="s">
        <v>7948</v>
      </c>
      <c r="S1545" s="274">
        <v>45580</v>
      </c>
      <c r="T1545" s="56">
        <v>45593</v>
      </c>
      <c r="U1545" s="58" t="s">
        <v>66</v>
      </c>
      <c r="V1545" s="197" t="s">
        <v>218</v>
      </c>
      <c r="W1545" s="181"/>
      <c r="X1545" s="147" t="s">
        <v>168</v>
      </c>
      <c r="Y1545" s="258"/>
      <c r="Z1545" s="258"/>
      <c r="AA1545" s="289" t="s">
        <v>7951</v>
      </c>
      <c r="AB1545" s="67">
        <v>45580</v>
      </c>
      <c r="AC1545" s="67">
        <v>45593</v>
      </c>
      <c r="AD1545" s="234" t="s">
        <v>70</v>
      </c>
      <c r="AE1545" s="71"/>
      <c r="AF1545" s="249"/>
      <c r="AG1545" s="249"/>
      <c r="AH1545" s="249"/>
      <c r="AI1545" s="249"/>
      <c r="AJ1545" s="248"/>
      <c r="AK1545" s="257"/>
      <c r="AL1545" s="255"/>
      <c r="AM1545" s="249"/>
      <c r="AN1545" s="249"/>
      <c r="AO1545" s="249"/>
      <c r="AP1545" s="249"/>
      <c r="AQ1545" s="250"/>
      <c r="AR1545" s="247"/>
      <c r="AS1545" s="247"/>
      <c r="AT1545" s="247"/>
      <c r="AU1545" s="247"/>
      <c r="AV1545" s="247"/>
      <c r="AW1545" s="247"/>
      <c r="AX1545" s="247"/>
      <c r="AY1545" s="247"/>
      <c r="AZ1545" s="251"/>
      <c r="BA1545" s="246"/>
      <c r="BB1545" s="247"/>
      <c r="BC1545" s="245"/>
    </row>
    <row r="1546" spans="1:55" ht="115.2" hidden="1">
      <c r="A1546" s="52" t="str">
        <f t="shared" ca="1" si="255"/>
        <v>Ok</v>
      </c>
      <c r="B1546" s="53" t="str">
        <f t="shared" si="256"/>
        <v>Ok</v>
      </c>
      <c r="C1546" s="53" t="str">
        <f t="shared" ca="1" si="257"/>
        <v>Ok</v>
      </c>
      <c r="D1546" s="54">
        <f t="shared" si="258"/>
        <v>45614</v>
      </c>
      <c r="E1546" s="253"/>
      <c r="F1546" s="258">
        <v>3479</v>
      </c>
      <c r="G1546" s="241" t="s">
        <v>7921</v>
      </c>
      <c r="H1546" s="269" t="s">
        <v>57</v>
      </c>
      <c r="I1546" s="242" t="s">
        <v>58</v>
      </c>
      <c r="J1546" s="268" t="s">
        <v>59</v>
      </c>
      <c r="K1546" s="67" t="s">
        <v>210</v>
      </c>
      <c r="L1546" s="400" t="s">
        <v>7953</v>
      </c>
      <c r="M1546" s="281"/>
      <c r="N1546" s="410" t="s">
        <v>124</v>
      </c>
      <c r="O1546" s="243" t="s">
        <v>97</v>
      </c>
      <c r="P1546" s="77" t="s">
        <v>97</v>
      </c>
      <c r="Q1546" s="77" t="s">
        <v>2087</v>
      </c>
      <c r="R1546" s="301" t="s">
        <v>7952</v>
      </c>
      <c r="S1546" s="274">
        <v>45581</v>
      </c>
      <c r="T1546" s="56">
        <v>45614</v>
      </c>
      <c r="U1546" s="58" t="s">
        <v>66</v>
      </c>
      <c r="V1546" s="197" t="s">
        <v>218</v>
      </c>
      <c r="W1546" s="181"/>
      <c r="X1546" s="147" t="s">
        <v>143</v>
      </c>
      <c r="Y1546" s="258" t="s">
        <v>80</v>
      </c>
      <c r="Z1546" s="258"/>
      <c r="AA1546" s="289" t="s">
        <v>8137</v>
      </c>
      <c r="AB1546" s="67">
        <v>45581</v>
      </c>
      <c r="AC1546" s="67">
        <v>45614</v>
      </c>
      <c r="AD1546" s="234" t="s">
        <v>70</v>
      </c>
      <c r="AE1546" s="71"/>
      <c r="AF1546" s="249"/>
      <c r="AG1546" s="249"/>
      <c r="AH1546" s="249"/>
      <c r="AI1546" s="249"/>
      <c r="AJ1546" s="248"/>
      <c r="AK1546" s="257"/>
      <c r="AL1546" s="255"/>
      <c r="AM1546" s="249"/>
      <c r="AN1546" s="249"/>
      <c r="AO1546" s="249"/>
      <c r="AP1546" s="249"/>
      <c r="AQ1546" s="250"/>
      <c r="AR1546" s="247"/>
      <c r="AS1546" s="247"/>
      <c r="AT1546" s="247"/>
      <c r="AU1546" s="247"/>
      <c r="AV1546" s="247"/>
      <c r="AW1546" s="247"/>
      <c r="AX1546" s="247"/>
      <c r="AY1546" s="247"/>
      <c r="AZ1546" s="251"/>
      <c r="BA1546" s="246"/>
      <c r="BB1546" s="247"/>
      <c r="BC1546" s="245"/>
    </row>
    <row r="1547" spans="1:55" ht="129.6" hidden="1">
      <c r="A1547" s="52" t="str">
        <f t="shared" ca="1" si="255"/>
        <v>Ok</v>
      </c>
      <c r="B1547" s="53" t="str">
        <f t="shared" si="256"/>
        <v>Ok</v>
      </c>
      <c r="C1547" s="53" t="str">
        <f t="shared" ca="1" si="257"/>
        <v>Ok</v>
      </c>
      <c r="D1547" s="54">
        <f t="shared" si="258"/>
        <v>45614</v>
      </c>
      <c r="E1547" s="253"/>
      <c r="F1547" s="258">
        <v>3480</v>
      </c>
      <c r="G1547" s="241" t="s">
        <v>7922</v>
      </c>
      <c r="H1547" s="269" t="s">
        <v>57</v>
      </c>
      <c r="I1547" s="242" t="s">
        <v>334</v>
      </c>
      <c r="J1547" s="268" t="s">
        <v>260</v>
      </c>
      <c r="K1547" s="67" t="s">
        <v>1513</v>
      </c>
      <c r="L1547" s="400" t="s">
        <v>7956</v>
      </c>
      <c r="M1547" s="281"/>
      <c r="N1547" s="410" t="s">
        <v>124</v>
      </c>
      <c r="O1547" s="243" t="s">
        <v>7942</v>
      </c>
      <c r="P1547" s="77" t="s">
        <v>88</v>
      </c>
      <c r="Q1547" s="77" t="s">
        <v>7955</v>
      </c>
      <c r="R1547" s="301" t="s">
        <v>7954</v>
      </c>
      <c r="S1547" s="274">
        <v>45580</v>
      </c>
      <c r="T1547" s="56">
        <v>45614</v>
      </c>
      <c r="U1547" s="58" t="s">
        <v>66</v>
      </c>
      <c r="V1547" s="197" t="s">
        <v>218</v>
      </c>
      <c r="W1547" s="181"/>
      <c r="X1547" s="147" t="s">
        <v>101</v>
      </c>
      <c r="Y1547" s="258"/>
      <c r="Z1547" s="258"/>
      <c r="AA1547" s="289" t="s">
        <v>8104</v>
      </c>
      <c r="AB1547" s="67">
        <v>45580</v>
      </c>
      <c r="AC1547" s="67">
        <v>45614</v>
      </c>
      <c r="AD1547" s="234" t="s">
        <v>70</v>
      </c>
      <c r="AE1547" s="71"/>
      <c r="AF1547" s="249"/>
      <c r="AG1547" s="249"/>
      <c r="AH1547" s="249"/>
      <c r="AI1547" s="249"/>
      <c r="AJ1547" s="248"/>
      <c r="AK1547" s="257"/>
      <c r="AL1547" s="255"/>
      <c r="AM1547" s="249"/>
      <c r="AN1547" s="249"/>
      <c r="AO1547" s="249"/>
      <c r="AP1547" s="249"/>
      <c r="AQ1547" s="250"/>
      <c r="AR1547" s="247"/>
      <c r="AS1547" s="247"/>
      <c r="AT1547" s="247"/>
      <c r="AU1547" s="247"/>
      <c r="AV1547" s="247"/>
      <c r="AW1547" s="247"/>
      <c r="AX1547" s="247"/>
      <c r="AY1547" s="247"/>
      <c r="AZ1547" s="251"/>
      <c r="BA1547" s="246"/>
      <c r="BB1547" s="247"/>
      <c r="BC1547" s="245"/>
    </row>
    <row r="1548" spans="1:55" ht="57.6" hidden="1">
      <c r="A1548" s="52" t="str">
        <f t="shared" ca="1" si="255"/>
        <v>Ok</v>
      </c>
      <c r="B1548" s="53" t="str">
        <f t="shared" si="256"/>
        <v>Ok</v>
      </c>
      <c r="C1548" s="53" t="str">
        <f t="shared" ca="1" si="257"/>
        <v>Ok</v>
      </c>
      <c r="D1548" s="54">
        <f t="shared" si="258"/>
        <v>45593</v>
      </c>
      <c r="E1548" s="253"/>
      <c r="F1548" s="258">
        <v>3481</v>
      </c>
      <c r="G1548" s="241" t="s">
        <v>7923</v>
      </c>
      <c r="H1548" s="269" t="s">
        <v>57</v>
      </c>
      <c r="I1548" s="242" t="s">
        <v>909</v>
      </c>
      <c r="J1548" s="268" t="s">
        <v>183</v>
      </c>
      <c r="K1548" s="67" t="s">
        <v>1513</v>
      </c>
      <c r="L1548" s="400" t="s">
        <v>7958</v>
      </c>
      <c r="M1548" s="281"/>
      <c r="N1548" s="410" t="s">
        <v>63</v>
      </c>
      <c r="O1548" s="243" t="s">
        <v>7938</v>
      </c>
      <c r="P1548" s="77" t="s">
        <v>245</v>
      </c>
      <c r="Q1548" s="77" t="s">
        <v>7938</v>
      </c>
      <c r="R1548" s="301" t="s">
        <v>7957</v>
      </c>
      <c r="S1548" s="274">
        <v>45581</v>
      </c>
      <c r="T1548" s="56">
        <v>45593</v>
      </c>
      <c r="U1548" s="58" t="s">
        <v>66</v>
      </c>
      <c r="V1548" s="197" t="s">
        <v>218</v>
      </c>
      <c r="W1548" s="181"/>
      <c r="X1548" s="147" t="s">
        <v>168</v>
      </c>
      <c r="Y1548" s="258"/>
      <c r="Z1548" s="146" t="s">
        <v>80</v>
      </c>
      <c r="AA1548" s="289" t="s">
        <v>7960</v>
      </c>
      <c r="AB1548" s="67">
        <v>45581</v>
      </c>
      <c r="AC1548" s="67">
        <v>45593</v>
      </c>
      <c r="AD1548" s="234" t="s">
        <v>70</v>
      </c>
      <c r="AE1548" s="71"/>
      <c r="AF1548" s="249"/>
      <c r="AG1548" s="249"/>
      <c r="AH1548" s="249"/>
      <c r="AI1548" s="249"/>
      <c r="AJ1548" s="248"/>
      <c r="AK1548" s="257"/>
      <c r="AL1548" s="255"/>
      <c r="AM1548" s="249"/>
      <c r="AN1548" s="249"/>
      <c r="AO1548" s="249"/>
      <c r="AP1548" s="249"/>
      <c r="AQ1548" s="250"/>
      <c r="AR1548" s="247"/>
      <c r="AS1548" s="247"/>
      <c r="AT1548" s="247"/>
      <c r="AU1548" s="247"/>
      <c r="AV1548" s="247"/>
      <c r="AW1548" s="247"/>
      <c r="AX1548" s="247"/>
      <c r="AY1548" s="247"/>
      <c r="AZ1548" s="251"/>
      <c r="BA1548" s="246"/>
      <c r="BB1548" s="247"/>
      <c r="BC1548" s="245"/>
    </row>
    <row r="1549" spans="1:55" ht="57.6" hidden="1">
      <c r="A1549" s="52" t="str">
        <f t="shared" ca="1" si="255"/>
        <v>Ok</v>
      </c>
      <c r="B1549" s="53" t="str">
        <f t="shared" si="256"/>
        <v>Ok</v>
      </c>
      <c r="C1549" s="53" t="str">
        <f t="shared" ca="1" si="257"/>
        <v>Ok</v>
      </c>
      <c r="D1549" s="54">
        <f t="shared" si="258"/>
        <v>45593</v>
      </c>
      <c r="E1549" s="253"/>
      <c r="F1549" s="258">
        <v>3482</v>
      </c>
      <c r="G1549" s="241" t="s">
        <v>7924</v>
      </c>
      <c r="H1549" s="269" t="s">
        <v>57</v>
      </c>
      <c r="I1549" s="242" t="s">
        <v>58</v>
      </c>
      <c r="J1549" s="268" t="s">
        <v>59</v>
      </c>
      <c r="K1549" s="67" t="s">
        <v>255</v>
      </c>
      <c r="L1549" s="400" t="s">
        <v>7959</v>
      </c>
      <c r="M1549" s="281"/>
      <c r="N1549" s="410" t="s">
        <v>124</v>
      </c>
      <c r="O1549" s="243" t="s">
        <v>7938</v>
      </c>
      <c r="P1549" s="77" t="s">
        <v>245</v>
      </c>
      <c r="Q1549" s="77" t="s">
        <v>7938</v>
      </c>
      <c r="R1549" s="301" t="s">
        <v>7957</v>
      </c>
      <c r="S1549" s="274">
        <v>45581</v>
      </c>
      <c r="T1549" s="56">
        <v>45593</v>
      </c>
      <c r="U1549" s="58" t="s">
        <v>66</v>
      </c>
      <c r="V1549" s="197" t="s">
        <v>218</v>
      </c>
      <c r="W1549" s="181"/>
      <c r="X1549" s="147" t="s">
        <v>168</v>
      </c>
      <c r="Y1549" s="258"/>
      <c r="Z1549" s="146" t="s">
        <v>80</v>
      </c>
      <c r="AA1549" s="289" t="s">
        <v>7961</v>
      </c>
      <c r="AB1549" s="67">
        <v>45581</v>
      </c>
      <c r="AC1549" s="67">
        <v>45593</v>
      </c>
      <c r="AD1549" s="234" t="s">
        <v>70</v>
      </c>
      <c r="AE1549" s="71"/>
      <c r="AF1549" s="249"/>
      <c r="AG1549" s="249"/>
      <c r="AH1549" s="249"/>
      <c r="AI1549" s="249"/>
      <c r="AJ1549" s="248"/>
      <c r="AK1549" s="257"/>
      <c r="AL1549" s="255"/>
      <c r="AM1549" s="249"/>
      <c r="AN1549" s="249"/>
      <c r="AO1549" s="249"/>
      <c r="AP1549" s="249"/>
      <c r="AQ1549" s="250"/>
      <c r="AR1549" s="247"/>
      <c r="AS1549" s="247"/>
      <c r="AT1549" s="247"/>
      <c r="AU1549" s="247"/>
      <c r="AV1549" s="247"/>
      <c r="AW1549" s="247"/>
      <c r="AX1549" s="247"/>
      <c r="AY1549" s="247"/>
      <c r="AZ1549" s="251"/>
      <c r="BA1549" s="246"/>
      <c r="BB1549" s="247"/>
      <c r="BC1549" s="245"/>
    </row>
    <row r="1550" spans="1:55" ht="43.2" hidden="1">
      <c r="A1550" s="52" t="str">
        <f t="shared" ca="1" si="255"/>
        <v>Ok</v>
      </c>
      <c r="B1550" s="53" t="str">
        <f t="shared" si="256"/>
        <v>Ok</v>
      </c>
      <c r="C1550" s="53" t="str">
        <f t="shared" ca="1" si="257"/>
        <v>Ok</v>
      </c>
      <c r="D1550" s="54">
        <f t="shared" si="258"/>
        <v>45593</v>
      </c>
      <c r="E1550" s="253"/>
      <c r="F1550" s="258">
        <v>3483</v>
      </c>
      <c r="G1550" s="241" t="s">
        <v>7925</v>
      </c>
      <c r="H1550" s="269" t="s">
        <v>57</v>
      </c>
      <c r="I1550" s="242" t="s">
        <v>58</v>
      </c>
      <c r="J1550" s="268" t="s">
        <v>59</v>
      </c>
      <c r="K1550" s="67" t="s">
        <v>1513</v>
      </c>
      <c r="L1550" s="400" t="s">
        <v>7962</v>
      </c>
      <c r="M1550" s="281"/>
      <c r="N1550" s="410" t="s">
        <v>124</v>
      </c>
      <c r="O1550" s="243" t="s">
        <v>7938</v>
      </c>
      <c r="P1550" s="77" t="s">
        <v>245</v>
      </c>
      <c r="Q1550" s="77" t="s">
        <v>7938</v>
      </c>
      <c r="R1550" s="301" t="s">
        <v>7957</v>
      </c>
      <c r="S1550" s="274">
        <v>45581</v>
      </c>
      <c r="T1550" s="56">
        <v>45593</v>
      </c>
      <c r="U1550" s="58" t="s">
        <v>66</v>
      </c>
      <c r="V1550" s="197" t="s">
        <v>218</v>
      </c>
      <c r="W1550" s="181"/>
      <c r="X1550" s="147" t="s">
        <v>168</v>
      </c>
      <c r="Y1550" s="258"/>
      <c r="Z1550" s="258"/>
      <c r="AA1550" s="289" t="s">
        <v>7961</v>
      </c>
      <c r="AB1550" s="67">
        <v>45581</v>
      </c>
      <c r="AC1550" s="67">
        <v>45593</v>
      </c>
      <c r="AD1550" s="234" t="s">
        <v>70</v>
      </c>
      <c r="AE1550" s="71"/>
      <c r="AF1550" s="249"/>
      <c r="AG1550" s="249"/>
      <c r="AH1550" s="249"/>
      <c r="AI1550" s="249"/>
      <c r="AJ1550" s="248"/>
      <c r="AK1550" s="257"/>
      <c r="AL1550" s="255"/>
      <c r="AM1550" s="249"/>
      <c r="AN1550" s="249"/>
      <c r="AO1550" s="249"/>
      <c r="AP1550" s="249"/>
      <c r="AQ1550" s="250"/>
      <c r="AR1550" s="247"/>
      <c r="AS1550" s="247"/>
      <c r="AT1550" s="247"/>
      <c r="AU1550" s="247"/>
      <c r="AV1550" s="247"/>
      <c r="AW1550" s="247"/>
      <c r="AX1550" s="247"/>
      <c r="AY1550" s="247"/>
      <c r="AZ1550" s="251"/>
      <c r="BA1550" s="246"/>
      <c r="BB1550" s="247"/>
      <c r="BC1550" s="245"/>
    </row>
    <row r="1551" spans="1:55" ht="57.6" hidden="1">
      <c r="A1551" s="52" t="str">
        <f t="shared" ca="1" si="255"/>
        <v>Ok</v>
      </c>
      <c r="B1551" s="53" t="str">
        <f t="shared" si="256"/>
        <v>Ok</v>
      </c>
      <c r="C1551" s="53" t="str">
        <f t="shared" ca="1" si="257"/>
        <v>Ok</v>
      </c>
      <c r="D1551" s="54">
        <f t="shared" si="258"/>
        <v>45593</v>
      </c>
      <c r="E1551" s="253"/>
      <c r="F1551" s="258">
        <v>3484</v>
      </c>
      <c r="G1551" s="241" t="s">
        <v>7926</v>
      </c>
      <c r="H1551" s="269" t="s">
        <v>57</v>
      </c>
      <c r="I1551" s="242" t="s">
        <v>182</v>
      </c>
      <c r="J1551" s="268" t="s">
        <v>183</v>
      </c>
      <c r="K1551" s="67" t="s">
        <v>255</v>
      </c>
      <c r="L1551" s="400" t="s">
        <v>7963</v>
      </c>
      <c r="M1551" s="281"/>
      <c r="N1551" s="410" t="s">
        <v>124</v>
      </c>
      <c r="O1551" s="243" t="s">
        <v>7938</v>
      </c>
      <c r="P1551" s="77" t="s">
        <v>245</v>
      </c>
      <c r="Q1551" s="77" t="s">
        <v>7938</v>
      </c>
      <c r="R1551" s="301" t="s">
        <v>7957</v>
      </c>
      <c r="S1551" s="274">
        <v>45581</v>
      </c>
      <c r="T1551" s="56">
        <v>45593</v>
      </c>
      <c r="U1551" s="58" t="s">
        <v>66</v>
      </c>
      <c r="V1551" s="197" t="s">
        <v>218</v>
      </c>
      <c r="W1551" s="181"/>
      <c r="X1551" s="147" t="s">
        <v>168</v>
      </c>
      <c r="Y1551" s="258"/>
      <c r="Z1551" s="146" t="s">
        <v>80</v>
      </c>
      <c r="AA1551" s="289" t="s">
        <v>7961</v>
      </c>
      <c r="AB1551" s="67">
        <v>45581</v>
      </c>
      <c r="AC1551" s="67">
        <v>45593</v>
      </c>
      <c r="AD1551" s="234" t="s">
        <v>70</v>
      </c>
      <c r="AE1551" s="71"/>
      <c r="AF1551" s="249"/>
      <c r="AG1551" s="249"/>
      <c r="AH1551" s="249"/>
      <c r="AI1551" s="249"/>
      <c r="AJ1551" s="248"/>
      <c r="AK1551" s="257"/>
      <c r="AL1551" s="255"/>
      <c r="AM1551" s="249"/>
      <c r="AN1551" s="249"/>
      <c r="AO1551" s="249"/>
      <c r="AP1551" s="249"/>
      <c r="AQ1551" s="250"/>
      <c r="AR1551" s="247"/>
      <c r="AS1551" s="247"/>
      <c r="AT1551" s="247"/>
      <c r="AU1551" s="247"/>
      <c r="AV1551" s="247"/>
      <c r="AW1551" s="247"/>
      <c r="AX1551" s="247"/>
      <c r="AY1551" s="247"/>
      <c r="AZ1551" s="251"/>
      <c r="BA1551" s="246"/>
      <c r="BB1551" s="247"/>
      <c r="BC1551" s="245"/>
    </row>
    <row r="1552" spans="1:55" ht="72" hidden="1">
      <c r="A1552" s="52" t="str">
        <f t="shared" ca="1" si="255"/>
        <v>Ok</v>
      </c>
      <c r="B1552" s="53" t="str">
        <f t="shared" si="256"/>
        <v>Ok</v>
      </c>
      <c r="C1552" s="53" t="str">
        <f t="shared" ca="1" si="257"/>
        <v>Ok</v>
      </c>
      <c r="D1552" s="54">
        <f t="shared" si="258"/>
        <v>45593</v>
      </c>
      <c r="E1552" s="253"/>
      <c r="F1552" s="258">
        <v>3485</v>
      </c>
      <c r="G1552" s="241" t="s">
        <v>7927</v>
      </c>
      <c r="H1552" s="269" t="s">
        <v>57</v>
      </c>
      <c r="I1552" s="242" t="s">
        <v>182</v>
      </c>
      <c r="J1552" s="268" t="s">
        <v>183</v>
      </c>
      <c r="K1552" s="67" t="s">
        <v>1513</v>
      </c>
      <c r="L1552" s="400" t="s">
        <v>7966</v>
      </c>
      <c r="M1552" s="281"/>
      <c r="N1552" s="410" t="s">
        <v>124</v>
      </c>
      <c r="O1552" s="243" t="s">
        <v>7938</v>
      </c>
      <c r="P1552" s="77" t="s">
        <v>245</v>
      </c>
      <c r="Q1552" s="77" t="s">
        <v>7938</v>
      </c>
      <c r="R1552" s="301" t="s">
        <v>7957</v>
      </c>
      <c r="S1552" s="274">
        <v>45581</v>
      </c>
      <c r="T1552" s="56">
        <v>45593</v>
      </c>
      <c r="U1552" s="58" t="s">
        <v>66</v>
      </c>
      <c r="V1552" s="197" t="s">
        <v>218</v>
      </c>
      <c r="W1552" s="181"/>
      <c r="X1552" s="147" t="s">
        <v>143</v>
      </c>
      <c r="Y1552" s="258"/>
      <c r="Z1552" s="146" t="s">
        <v>80</v>
      </c>
      <c r="AA1552" s="289" t="s">
        <v>7965</v>
      </c>
      <c r="AB1552" s="67">
        <v>45581</v>
      </c>
      <c r="AC1552" s="67">
        <v>45593</v>
      </c>
      <c r="AD1552" s="234" t="s">
        <v>70</v>
      </c>
      <c r="AE1552" s="71"/>
      <c r="AF1552" s="249"/>
      <c r="AG1552" s="249"/>
      <c r="AH1552" s="249"/>
      <c r="AI1552" s="249"/>
      <c r="AJ1552" s="248"/>
      <c r="AK1552" s="257"/>
      <c r="AL1552" s="255"/>
      <c r="AM1552" s="249"/>
      <c r="AN1552" s="249"/>
      <c r="AO1552" s="249"/>
      <c r="AP1552" s="249"/>
      <c r="AQ1552" s="250"/>
      <c r="AR1552" s="247"/>
      <c r="AS1552" s="247"/>
      <c r="AT1552" s="247"/>
      <c r="AU1552" s="247"/>
      <c r="AV1552" s="247"/>
      <c r="AW1552" s="247"/>
      <c r="AX1552" s="247"/>
      <c r="AY1552" s="247"/>
      <c r="AZ1552" s="251"/>
      <c r="BA1552" s="246"/>
      <c r="BB1552" s="247"/>
      <c r="BC1552" s="245"/>
    </row>
    <row r="1553" spans="1:55" ht="57.6" hidden="1">
      <c r="A1553" s="52" t="str">
        <f t="shared" ca="1" si="255"/>
        <v>Ok</v>
      </c>
      <c r="B1553" s="53" t="str">
        <f t="shared" si="256"/>
        <v>Ok</v>
      </c>
      <c r="C1553" s="53" t="str">
        <f t="shared" ca="1" si="257"/>
        <v>Ok</v>
      </c>
      <c r="D1553" s="54">
        <f t="shared" si="258"/>
        <v>45593</v>
      </c>
      <c r="E1553" s="253"/>
      <c r="F1553" s="258">
        <v>3487</v>
      </c>
      <c r="G1553" s="241" t="s">
        <v>7928</v>
      </c>
      <c r="H1553" s="269" t="s">
        <v>57</v>
      </c>
      <c r="I1553" s="242" t="s">
        <v>182</v>
      </c>
      <c r="J1553" s="268" t="s">
        <v>183</v>
      </c>
      <c r="K1553" s="67" t="s">
        <v>1513</v>
      </c>
      <c r="L1553" s="400" t="s">
        <v>7968</v>
      </c>
      <c r="M1553" s="281"/>
      <c r="N1553" s="410" t="s">
        <v>124</v>
      </c>
      <c r="O1553" s="243" t="s">
        <v>7938</v>
      </c>
      <c r="P1553" s="77" t="s">
        <v>245</v>
      </c>
      <c r="Q1553" s="77" t="s">
        <v>7938</v>
      </c>
      <c r="R1553" s="301" t="s">
        <v>7957</v>
      </c>
      <c r="S1553" s="274">
        <v>45581</v>
      </c>
      <c r="T1553" s="56">
        <v>45593</v>
      </c>
      <c r="U1553" s="58" t="s">
        <v>66</v>
      </c>
      <c r="V1553" s="197" t="s">
        <v>218</v>
      </c>
      <c r="W1553" s="181"/>
      <c r="X1553" s="147" t="s">
        <v>143</v>
      </c>
      <c r="Y1553" s="258"/>
      <c r="Z1553" s="146" t="s">
        <v>80</v>
      </c>
      <c r="AA1553" s="289" t="s">
        <v>7967</v>
      </c>
      <c r="AB1553" s="67">
        <v>45581</v>
      </c>
      <c r="AC1553" s="67">
        <v>45593</v>
      </c>
      <c r="AD1553" s="234" t="s">
        <v>70</v>
      </c>
      <c r="AE1553" s="71"/>
      <c r="AF1553" s="249"/>
      <c r="AG1553" s="249"/>
      <c r="AH1553" s="249"/>
      <c r="AI1553" s="249"/>
      <c r="AJ1553" s="248"/>
      <c r="AK1553" s="257"/>
      <c r="AL1553" s="255"/>
      <c r="AM1553" s="249"/>
      <c r="AN1553" s="249"/>
      <c r="AO1553" s="249"/>
      <c r="AP1553" s="249"/>
      <c r="AQ1553" s="250"/>
      <c r="AR1553" s="247"/>
      <c r="AS1553" s="247"/>
      <c r="AT1553" s="247"/>
      <c r="AU1553" s="247"/>
      <c r="AV1553" s="247"/>
      <c r="AW1553" s="247"/>
      <c r="AX1553" s="247"/>
      <c r="AY1553" s="247"/>
      <c r="AZ1553" s="251"/>
      <c r="BA1553" s="246"/>
      <c r="BB1553" s="247"/>
      <c r="BC1553" s="245"/>
    </row>
    <row r="1554" spans="1:55" ht="129.6" hidden="1">
      <c r="A1554" s="52" t="str">
        <f t="shared" ca="1" si="255"/>
        <v>Ok</v>
      </c>
      <c r="B1554" s="53" t="str">
        <f t="shared" si="256"/>
        <v>Ok</v>
      </c>
      <c r="C1554" s="53" t="str">
        <f t="shared" ca="1" si="257"/>
        <v>Ok</v>
      </c>
      <c r="D1554" s="54">
        <f t="shared" si="258"/>
        <v>45593</v>
      </c>
      <c r="E1554" s="253"/>
      <c r="F1554" s="258">
        <v>3488</v>
      </c>
      <c r="G1554" s="241" t="s">
        <v>7929</v>
      </c>
      <c r="H1554" s="269" t="s">
        <v>57</v>
      </c>
      <c r="I1554" s="242" t="s">
        <v>6249</v>
      </c>
      <c r="J1554" s="268" t="s">
        <v>1367</v>
      </c>
      <c r="K1554" s="67" t="s">
        <v>105</v>
      </c>
      <c r="L1554" s="400" t="s">
        <v>7969</v>
      </c>
      <c r="M1554" s="281"/>
      <c r="N1554" s="410" t="s">
        <v>124</v>
      </c>
      <c r="O1554" s="243" t="s">
        <v>7943</v>
      </c>
      <c r="P1554" s="77" t="s">
        <v>245</v>
      </c>
      <c r="Q1554" s="77"/>
      <c r="R1554" s="301"/>
      <c r="S1554" s="274">
        <v>45581</v>
      </c>
      <c r="T1554" s="56">
        <v>45593</v>
      </c>
      <c r="U1554" s="58" t="s">
        <v>66</v>
      </c>
      <c r="V1554" s="197" t="s">
        <v>218</v>
      </c>
      <c r="W1554" s="181"/>
      <c r="X1554" s="147" t="s">
        <v>143</v>
      </c>
      <c r="Y1554" s="258"/>
      <c r="Z1554" s="146" t="s">
        <v>80</v>
      </c>
      <c r="AA1554" s="289" t="s">
        <v>7970</v>
      </c>
      <c r="AB1554" s="67">
        <v>45581</v>
      </c>
      <c r="AC1554" s="67">
        <v>45593</v>
      </c>
      <c r="AD1554" s="234" t="s">
        <v>70</v>
      </c>
      <c r="AE1554" s="71"/>
      <c r="AF1554" s="249"/>
      <c r="AG1554" s="249"/>
      <c r="AH1554" s="249"/>
      <c r="AI1554" s="249"/>
      <c r="AJ1554" s="248"/>
      <c r="AK1554" s="257"/>
      <c r="AL1554" s="255"/>
      <c r="AM1554" s="249"/>
      <c r="AN1554" s="249"/>
      <c r="AO1554" s="249"/>
      <c r="AP1554" s="249"/>
      <c r="AQ1554" s="250"/>
      <c r="AR1554" s="247"/>
      <c r="AS1554" s="247"/>
      <c r="AT1554" s="247"/>
      <c r="AU1554" s="247"/>
      <c r="AV1554" s="247"/>
      <c r="AW1554" s="247"/>
      <c r="AX1554" s="247"/>
      <c r="AY1554" s="247"/>
      <c r="AZ1554" s="251"/>
      <c r="BA1554" s="246"/>
      <c r="BB1554" s="247"/>
      <c r="BC1554" s="245"/>
    </row>
    <row r="1555" spans="1:55" ht="129.6" hidden="1">
      <c r="A1555" s="52" t="str">
        <f t="shared" ca="1" si="255"/>
        <v>Ok</v>
      </c>
      <c r="B1555" s="53" t="str">
        <f t="shared" si="256"/>
        <v>Ok</v>
      </c>
      <c r="C1555" s="53" t="str">
        <f t="shared" ca="1" si="257"/>
        <v>Ok</v>
      </c>
      <c r="D1555" s="54">
        <f t="shared" si="258"/>
        <v>45593</v>
      </c>
      <c r="E1555" s="253"/>
      <c r="F1555" s="258">
        <v>3489</v>
      </c>
      <c r="G1555" s="241" t="s">
        <v>7930</v>
      </c>
      <c r="H1555" s="269" t="s">
        <v>57</v>
      </c>
      <c r="I1555" s="242" t="s">
        <v>858</v>
      </c>
      <c r="J1555" s="268" t="s">
        <v>122</v>
      </c>
      <c r="K1555" s="67" t="s">
        <v>105</v>
      </c>
      <c r="L1555" s="400" t="s">
        <v>7971</v>
      </c>
      <c r="M1555" s="281"/>
      <c r="N1555" s="410" t="s">
        <v>124</v>
      </c>
      <c r="O1555" s="243" t="s">
        <v>7943</v>
      </c>
      <c r="P1555" s="77" t="s">
        <v>245</v>
      </c>
      <c r="Q1555" s="77"/>
      <c r="R1555" s="301"/>
      <c r="S1555" s="274">
        <v>45581</v>
      </c>
      <c r="T1555" s="56">
        <v>45593</v>
      </c>
      <c r="U1555" s="58" t="s">
        <v>66</v>
      </c>
      <c r="V1555" s="197" t="s">
        <v>218</v>
      </c>
      <c r="W1555" s="181"/>
      <c r="X1555" s="147" t="s">
        <v>143</v>
      </c>
      <c r="Y1555" s="258"/>
      <c r="Z1555" s="258"/>
      <c r="AA1555" s="289" t="s">
        <v>7972</v>
      </c>
      <c r="AB1555" s="67">
        <v>45581</v>
      </c>
      <c r="AC1555" s="67">
        <v>45593</v>
      </c>
      <c r="AD1555" s="234" t="s">
        <v>70</v>
      </c>
      <c r="AE1555" s="71"/>
      <c r="AF1555" s="249"/>
      <c r="AG1555" s="249"/>
      <c r="AH1555" s="249"/>
      <c r="AI1555" s="249"/>
      <c r="AJ1555" s="248"/>
      <c r="AK1555" s="257"/>
      <c r="AL1555" s="255"/>
      <c r="AM1555" s="249"/>
      <c r="AN1555" s="249"/>
      <c r="AO1555" s="249"/>
      <c r="AP1555" s="249"/>
      <c r="AQ1555" s="250"/>
      <c r="AR1555" s="247"/>
      <c r="AS1555" s="247"/>
      <c r="AT1555" s="247"/>
      <c r="AU1555" s="247"/>
      <c r="AV1555" s="247"/>
      <c r="AW1555" s="247"/>
      <c r="AX1555" s="247"/>
      <c r="AY1555" s="247"/>
      <c r="AZ1555" s="251"/>
      <c r="BA1555" s="246"/>
      <c r="BB1555" s="247"/>
      <c r="BC1555" s="245"/>
    </row>
    <row r="1556" spans="1:55" ht="144" hidden="1">
      <c r="A1556" s="52" t="str">
        <f t="shared" ca="1" si="255"/>
        <v>Ok</v>
      </c>
      <c r="B1556" s="53" t="str">
        <f t="shared" si="256"/>
        <v>Ok</v>
      </c>
      <c r="C1556" s="53" t="str">
        <f t="shared" ca="1" si="257"/>
        <v>Ok</v>
      </c>
      <c r="D1556" s="54">
        <f t="shared" si="258"/>
        <v>45621</v>
      </c>
      <c r="E1556" s="253"/>
      <c r="F1556" s="258">
        <v>3490</v>
      </c>
      <c r="G1556" s="241" t="s">
        <v>7931</v>
      </c>
      <c r="H1556" s="269" t="s">
        <v>57</v>
      </c>
      <c r="I1556" s="242" t="s">
        <v>530</v>
      </c>
      <c r="J1556" s="268" t="s">
        <v>308</v>
      </c>
      <c r="K1556" s="67" t="s">
        <v>74</v>
      </c>
      <c r="L1556" s="400" t="s">
        <v>7973</v>
      </c>
      <c r="M1556" s="281"/>
      <c r="N1556" s="410" t="s">
        <v>124</v>
      </c>
      <c r="O1556" s="243" t="s">
        <v>97</v>
      </c>
      <c r="P1556" s="77" t="s">
        <v>97</v>
      </c>
      <c r="Q1556" s="77" t="s">
        <v>7939</v>
      </c>
      <c r="R1556" s="301" t="s">
        <v>8032</v>
      </c>
      <c r="S1556" s="274">
        <v>45580</v>
      </c>
      <c r="T1556" s="233">
        <v>45603</v>
      </c>
      <c r="U1556" s="78" t="s">
        <v>66</v>
      </c>
      <c r="V1556" s="197" t="s">
        <v>218</v>
      </c>
      <c r="W1556" s="181"/>
      <c r="X1556" s="147" t="s">
        <v>79</v>
      </c>
      <c r="Y1556" s="258" t="s">
        <v>80</v>
      </c>
      <c r="Z1556" s="258"/>
      <c r="AA1556" s="289" t="s">
        <v>8200</v>
      </c>
      <c r="AB1556" s="67">
        <v>45580</v>
      </c>
      <c r="AC1556" s="67">
        <v>45621</v>
      </c>
      <c r="AD1556" s="67" t="s">
        <v>70</v>
      </c>
      <c r="AE1556" s="71"/>
      <c r="AF1556" s="249"/>
      <c r="AG1556" s="249"/>
      <c r="AH1556" s="249"/>
      <c r="AI1556" s="249"/>
      <c r="AJ1556" s="248"/>
      <c r="AK1556" s="257"/>
      <c r="AL1556" s="255"/>
      <c r="AM1556" s="249"/>
      <c r="AN1556" s="249"/>
      <c r="AO1556" s="249"/>
      <c r="AP1556" s="249"/>
      <c r="AQ1556" s="250"/>
      <c r="AR1556" s="247"/>
      <c r="AS1556" s="247"/>
      <c r="AT1556" s="247"/>
      <c r="AU1556" s="247"/>
      <c r="AV1556" s="247"/>
      <c r="AW1556" s="247"/>
      <c r="AX1556" s="247"/>
      <c r="AY1556" s="247"/>
      <c r="AZ1556" s="251"/>
      <c r="BA1556" s="246"/>
      <c r="BB1556" s="247"/>
      <c r="BC1556" s="245"/>
    </row>
    <row r="1557" spans="1:55" ht="43.2" hidden="1">
      <c r="A1557" s="52" t="str">
        <f t="shared" ca="1" si="255"/>
        <v>Ok</v>
      </c>
      <c r="B1557" s="53" t="str">
        <f t="shared" si="256"/>
        <v>Ok</v>
      </c>
      <c r="C1557" s="53" t="str">
        <f t="shared" ca="1" si="257"/>
        <v>Ok</v>
      </c>
      <c r="D1557" s="54">
        <f t="shared" si="258"/>
        <v>45593</v>
      </c>
      <c r="E1557" s="253"/>
      <c r="F1557" s="258">
        <v>3491</v>
      </c>
      <c r="G1557" s="241" t="s">
        <v>7932</v>
      </c>
      <c r="H1557" s="269" t="s">
        <v>57</v>
      </c>
      <c r="I1557" s="242" t="s">
        <v>58</v>
      </c>
      <c r="J1557" s="268" t="s">
        <v>59</v>
      </c>
      <c r="K1557" s="67" t="s">
        <v>545</v>
      </c>
      <c r="L1557" s="400" t="s">
        <v>7974</v>
      </c>
      <c r="M1557" s="281"/>
      <c r="N1557" s="410" t="s">
        <v>124</v>
      </c>
      <c r="O1557" s="243" t="s">
        <v>97</v>
      </c>
      <c r="P1557" s="77" t="s">
        <v>97</v>
      </c>
      <c r="Q1557" s="77" t="s">
        <v>7940</v>
      </c>
      <c r="R1557" s="301"/>
      <c r="S1557" s="274">
        <v>45582</v>
      </c>
      <c r="T1557" s="56">
        <v>45593</v>
      </c>
      <c r="U1557" s="58" t="s">
        <v>66</v>
      </c>
      <c r="V1557" s="197" t="s">
        <v>218</v>
      </c>
      <c r="W1557" s="181"/>
      <c r="X1557" s="147" t="s">
        <v>168</v>
      </c>
      <c r="Y1557" s="258"/>
      <c r="Z1557" s="258"/>
      <c r="AA1557" s="289" t="s">
        <v>7975</v>
      </c>
      <c r="AB1557" s="67">
        <v>45582</v>
      </c>
      <c r="AC1557" s="67">
        <v>45593</v>
      </c>
      <c r="AD1557" s="234" t="s">
        <v>70</v>
      </c>
      <c r="AE1557" s="71"/>
      <c r="AF1557" s="249"/>
      <c r="AG1557" s="249"/>
      <c r="AH1557" s="249"/>
      <c r="AI1557" s="249"/>
      <c r="AJ1557" s="248"/>
      <c r="AK1557" s="257"/>
      <c r="AL1557" s="255"/>
      <c r="AM1557" s="249"/>
      <c r="AN1557" s="249"/>
      <c r="AO1557" s="249"/>
      <c r="AP1557" s="249"/>
      <c r="AQ1557" s="250"/>
      <c r="AR1557" s="247"/>
      <c r="AS1557" s="247"/>
      <c r="AT1557" s="247"/>
      <c r="AU1557" s="247"/>
      <c r="AV1557" s="247"/>
      <c r="AW1557" s="247"/>
      <c r="AX1557" s="247"/>
      <c r="AY1557" s="247"/>
      <c r="AZ1557" s="251"/>
      <c r="BA1557" s="246"/>
      <c r="BB1557" s="247"/>
      <c r="BC1557" s="245"/>
    </row>
    <row r="1558" spans="1:55" ht="100.8" hidden="1">
      <c r="A1558" s="52" t="str">
        <f t="shared" ca="1" si="255"/>
        <v>Ok</v>
      </c>
      <c r="B1558" s="53" t="str">
        <f t="shared" si="256"/>
        <v>Ok</v>
      </c>
      <c r="C1558" s="53" t="str">
        <f t="shared" ca="1" si="257"/>
        <v>Ok</v>
      </c>
      <c r="D1558" s="54">
        <f t="shared" si="258"/>
        <v>45677</v>
      </c>
      <c r="E1558" s="253"/>
      <c r="F1558" s="258">
        <v>3492</v>
      </c>
      <c r="G1558" s="241" t="s">
        <v>7933</v>
      </c>
      <c r="H1558" s="269" t="s">
        <v>57</v>
      </c>
      <c r="I1558" s="242" t="s">
        <v>560</v>
      </c>
      <c r="J1558" s="268" t="s">
        <v>233</v>
      </c>
      <c r="K1558" s="67" t="s">
        <v>85</v>
      </c>
      <c r="L1558" s="400" t="s">
        <v>7976</v>
      </c>
      <c r="M1558" s="281"/>
      <c r="N1558" s="410" t="s">
        <v>124</v>
      </c>
      <c r="O1558" s="243" t="s">
        <v>7944</v>
      </c>
      <c r="P1558" s="77" t="s">
        <v>88</v>
      </c>
      <c r="Q1558" s="77" t="s">
        <v>8034</v>
      </c>
      <c r="R1558" s="301" t="s">
        <v>8033</v>
      </c>
      <c r="S1558" s="274">
        <v>45584</v>
      </c>
      <c r="T1558" s="56">
        <v>45677</v>
      </c>
      <c r="U1558" s="175" t="s">
        <v>66</v>
      </c>
      <c r="V1558" s="197" t="s">
        <v>218</v>
      </c>
      <c r="W1558" s="181"/>
      <c r="X1558" s="147" t="s">
        <v>101</v>
      </c>
      <c r="Y1558" s="258"/>
      <c r="Z1558" s="146" t="s">
        <v>80</v>
      </c>
      <c r="AA1558" s="289" t="s">
        <v>8422</v>
      </c>
      <c r="AB1558" s="67">
        <v>45584</v>
      </c>
      <c r="AC1558" s="67">
        <v>45677</v>
      </c>
      <c r="AD1558" s="234" t="s">
        <v>70</v>
      </c>
      <c r="AE1558" s="71"/>
      <c r="AF1558" s="249"/>
      <c r="AG1558" s="249"/>
      <c r="AH1558" s="249"/>
      <c r="AI1558" s="249"/>
      <c r="AJ1558" s="248"/>
      <c r="AK1558" s="257"/>
      <c r="AL1558" s="255"/>
      <c r="AM1558" s="249"/>
      <c r="AN1558" s="249"/>
      <c r="AO1558" s="249"/>
      <c r="AP1558" s="249"/>
      <c r="AQ1558" s="250"/>
      <c r="AR1558" s="247"/>
      <c r="AS1558" s="247"/>
      <c r="AT1558" s="247"/>
      <c r="AU1558" s="247"/>
      <c r="AV1558" s="247"/>
      <c r="AW1558" s="247"/>
      <c r="AX1558" s="247"/>
      <c r="AY1558" s="247"/>
      <c r="AZ1558" s="251"/>
      <c r="BA1558" s="246"/>
      <c r="BB1558" s="247"/>
      <c r="BC1558" s="245"/>
    </row>
    <row r="1559" spans="1:55" ht="43.2" hidden="1">
      <c r="A1559" s="52" t="str">
        <f t="shared" ca="1" si="255"/>
        <v>Ok</v>
      </c>
      <c r="B1559" s="53" t="str">
        <f t="shared" si="256"/>
        <v>Ok</v>
      </c>
      <c r="C1559" s="53" t="str">
        <f t="shared" ca="1" si="257"/>
        <v>Ok</v>
      </c>
      <c r="D1559" s="54">
        <f t="shared" si="258"/>
        <v>45593</v>
      </c>
      <c r="E1559" s="253"/>
      <c r="F1559" s="258">
        <v>3493</v>
      </c>
      <c r="G1559" s="241" t="s">
        <v>7934</v>
      </c>
      <c r="H1559" s="269" t="s">
        <v>57</v>
      </c>
      <c r="I1559" s="242" t="s">
        <v>182</v>
      </c>
      <c r="J1559" s="268" t="s">
        <v>183</v>
      </c>
      <c r="K1559" s="67" t="s">
        <v>105</v>
      </c>
      <c r="L1559" s="400" t="s">
        <v>7977</v>
      </c>
      <c r="M1559" s="281"/>
      <c r="N1559" s="410" t="s">
        <v>124</v>
      </c>
      <c r="O1559" s="243" t="s">
        <v>97</v>
      </c>
      <c r="P1559" s="77" t="s">
        <v>97</v>
      </c>
      <c r="Q1559" s="77" t="s">
        <v>7941</v>
      </c>
      <c r="R1559" s="301"/>
      <c r="S1559" s="274">
        <v>45583</v>
      </c>
      <c r="T1559" s="56">
        <v>45593</v>
      </c>
      <c r="U1559" s="58" t="s">
        <v>66</v>
      </c>
      <c r="V1559" s="197" t="s">
        <v>218</v>
      </c>
      <c r="W1559" s="181"/>
      <c r="X1559" s="147" t="s">
        <v>143</v>
      </c>
      <c r="Y1559" s="258"/>
      <c r="Z1559" s="146" t="s">
        <v>80</v>
      </c>
      <c r="AA1559" s="289" t="s">
        <v>7978</v>
      </c>
      <c r="AB1559" s="67">
        <v>45583</v>
      </c>
      <c r="AC1559" s="67">
        <v>45593</v>
      </c>
      <c r="AD1559" s="234" t="s">
        <v>70</v>
      </c>
      <c r="AE1559" s="71"/>
      <c r="AF1559" s="249"/>
      <c r="AG1559" s="249"/>
      <c r="AH1559" s="249"/>
      <c r="AI1559" s="249"/>
      <c r="AJ1559" s="248"/>
      <c r="AK1559" s="257"/>
      <c r="AL1559" s="255"/>
      <c r="AM1559" s="249"/>
      <c r="AN1559" s="249"/>
      <c r="AO1559" s="249"/>
      <c r="AP1559" s="249"/>
      <c r="AQ1559" s="250"/>
      <c r="AR1559" s="247"/>
      <c r="AS1559" s="247"/>
      <c r="AT1559" s="247"/>
      <c r="AU1559" s="247"/>
      <c r="AV1559" s="247"/>
      <c r="AW1559" s="247"/>
      <c r="AX1559" s="247"/>
      <c r="AY1559" s="247"/>
      <c r="AZ1559" s="251"/>
      <c r="BA1559" s="246"/>
      <c r="BB1559" s="247"/>
      <c r="BC1559" s="245"/>
    </row>
    <row r="1560" spans="1:55" ht="43.2" hidden="1">
      <c r="A1560" s="52" t="str">
        <f t="shared" ref="A1560:A1575" ca="1" si="259">IF(OR(S1560&lt;$B$1,S1560&gt;=TODAY()),"Fuori Range","Ok")</f>
        <v>Ok</v>
      </c>
      <c r="B1560" s="53" t="str">
        <f t="shared" ref="B1560:B1575" si="260">IF(AND(AB1560&lt;S1560,AB1560&lt;&gt;""),"Fuori Range",IF(AND(AB1560&gt;AC1560,AC1560&lt;&gt;""),"Sup ITM",IF(AND(AC1560&lt;&gt;"",AB1560=""),"Assente","Ok")))</f>
        <v>Ok</v>
      </c>
      <c r="C1560" s="53" t="str">
        <f t="shared" ref="C1560:C1575" ca="1" si="261">IF(AND(AC1560&lt;AB1560,AC1560&lt;&gt;""),"Inf Avvio",IF(AC1560&gt;TODAY(),"Errore","Ok"))</f>
        <v>Ok</v>
      </c>
      <c r="D1560" s="54">
        <f t="shared" ref="D1560:D1575" si="262">MAX(AC1560,AH1560,AL1560)</f>
        <v>45600</v>
      </c>
      <c r="E1560" s="253"/>
      <c r="F1560" s="258">
        <v>3428</v>
      </c>
      <c r="G1560" s="241" t="s">
        <v>7989</v>
      </c>
      <c r="H1560" s="269" t="s">
        <v>57</v>
      </c>
      <c r="I1560" s="242" t="s">
        <v>663</v>
      </c>
      <c r="J1560" s="268" t="s">
        <v>122</v>
      </c>
      <c r="K1560" s="67" t="s">
        <v>210</v>
      </c>
      <c r="L1560" s="400" t="s">
        <v>8015</v>
      </c>
      <c r="M1560" s="281"/>
      <c r="N1560" s="410" t="s">
        <v>63</v>
      </c>
      <c r="O1560" s="243" t="s">
        <v>8010</v>
      </c>
      <c r="P1560" s="77" t="s">
        <v>88</v>
      </c>
      <c r="Q1560" s="77" t="s">
        <v>8013</v>
      </c>
      <c r="R1560" s="301" t="s">
        <v>8012</v>
      </c>
      <c r="S1560" s="274">
        <v>45554</v>
      </c>
      <c r="T1560" s="56">
        <v>45600</v>
      </c>
      <c r="U1560" s="174" t="s">
        <v>66</v>
      </c>
      <c r="V1560" s="197" t="s">
        <v>218</v>
      </c>
      <c r="W1560" s="181"/>
      <c r="X1560" s="147" t="s">
        <v>168</v>
      </c>
      <c r="Y1560" s="258"/>
      <c r="Z1560" s="146"/>
      <c r="AA1560" s="289" t="s">
        <v>8014</v>
      </c>
      <c r="AB1560" s="67">
        <v>45562</v>
      </c>
      <c r="AC1560" s="67">
        <v>45600</v>
      </c>
      <c r="AD1560" s="234" t="s">
        <v>70</v>
      </c>
      <c r="AE1560" s="71"/>
      <c r="AF1560" s="249"/>
      <c r="AG1560" s="249"/>
      <c r="AH1560" s="249"/>
      <c r="AI1560" s="249"/>
      <c r="AJ1560" s="248"/>
      <c r="AK1560" s="257"/>
      <c r="AL1560" s="255"/>
      <c r="AM1560" s="249"/>
      <c r="AN1560" s="249"/>
      <c r="AO1560" s="249"/>
      <c r="AP1560" s="249"/>
      <c r="AQ1560" s="250"/>
      <c r="AR1560" s="247"/>
      <c r="AS1560" s="247"/>
      <c r="AT1560" s="247"/>
      <c r="AU1560" s="247"/>
      <c r="AV1560" s="247"/>
      <c r="AW1560" s="247"/>
      <c r="AX1560" s="247"/>
      <c r="AY1560" s="247"/>
      <c r="AZ1560" s="251"/>
      <c r="BA1560" s="246"/>
      <c r="BB1560" s="247"/>
      <c r="BC1560" s="245"/>
    </row>
    <row r="1561" spans="1:55" ht="43.2" hidden="1">
      <c r="A1561" s="52" t="str">
        <f t="shared" ca="1" si="259"/>
        <v>Ok</v>
      </c>
      <c r="B1561" s="53" t="str">
        <f t="shared" si="260"/>
        <v>Ok</v>
      </c>
      <c r="C1561" s="53" t="str">
        <f t="shared" ca="1" si="261"/>
        <v>Ok</v>
      </c>
      <c r="D1561" s="54">
        <f t="shared" si="262"/>
        <v>45600</v>
      </c>
      <c r="E1561" s="253"/>
      <c r="F1561" s="258">
        <v>3495</v>
      </c>
      <c r="G1561" s="241" t="s">
        <v>7990</v>
      </c>
      <c r="H1561" s="269" t="s">
        <v>57</v>
      </c>
      <c r="I1561" s="242" t="s">
        <v>2909</v>
      </c>
      <c r="J1561" s="268" t="s">
        <v>1367</v>
      </c>
      <c r="K1561" s="67" t="s">
        <v>545</v>
      </c>
      <c r="L1561" s="400" t="s">
        <v>8017</v>
      </c>
      <c r="M1561" s="281"/>
      <c r="N1561" s="410" t="s">
        <v>124</v>
      </c>
      <c r="O1561" s="243" t="s">
        <v>97</v>
      </c>
      <c r="P1561" s="77" t="s">
        <v>97</v>
      </c>
      <c r="Q1561" s="77" t="s">
        <v>8003</v>
      </c>
      <c r="R1561" s="301" t="s">
        <v>8016</v>
      </c>
      <c r="S1561" s="274">
        <v>45587</v>
      </c>
      <c r="T1561" s="56">
        <v>45600</v>
      </c>
      <c r="U1561" s="174" t="s">
        <v>66</v>
      </c>
      <c r="V1561" s="197" t="s">
        <v>218</v>
      </c>
      <c r="W1561" s="181"/>
      <c r="X1561" s="147" t="s">
        <v>168</v>
      </c>
      <c r="Y1561" s="258"/>
      <c r="Z1561" s="146" t="s">
        <v>80</v>
      </c>
      <c r="AA1561" s="289" t="s">
        <v>8018</v>
      </c>
      <c r="AB1561" s="67">
        <v>45587</v>
      </c>
      <c r="AC1561" s="67">
        <v>45600</v>
      </c>
      <c r="AD1561" s="234" t="s">
        <v>70</v>
      </c>
      <c r="AE1561" s="71"/>
      <c r="AF1561" s="249"/>
      <c r="AG1561" s="249"/>
      <c r="AH1561" s="249"/>
      <c r="AI1561" s="249"/>
      <c r="AJ1561" s="248"/>
      <c r="AK1561" s="257"/>
      <c r="AL1561" s="255"/>
      <c r="AM1561" s="249"/>
      <c r="AN1561" s="249"/>
      <c r="AO1561" s="249"/>
      <c r="AP1561" s="249"/>
      <c r="AQ1561" s="250"/>
      <c r="AR1561" s="247"/>
      <c r="AS1561" s="247"/>
      <c r="AT1561" s="247"/>
      <c r="AU1561" s="247"/>
      <c r="AV1561" s="247"/>
      <c r="AW1561" s="247"/>
      <c r="AX1561" s="247"/>
      <c r="AY1561" s="247"/>
      <c r="AZ1561" s="251"/>
      <c r="BA1561" s="246"/>
      <c r="BB1561" s="247"/>
      <c r="BC1561" s="245"/>
    </row>
    <row r="1562" spans="1:55" ht="129.6" hidden="1">
      <c r="A1562" s="52" t="str">
        <f t="shared" ca="1" si="259"/>
        <v>Ok</v>
      </c>
      <c r="B1562" s="53" t="str">
        <f t="shared" si="260"/>
        <v>Ok</v>
      </c>
      <c r="C1562" s="53" t="str">
        <f t="shared" ca="1" si="261"/>
        <v>Ok</v>
      </c>
      <c r="D1562" s="54">
        <f t="shared" si="262"/>
        <v>45614</v>
      </c>
      <c r="E1562" s="253"/>
      <c r="F1562" s="258">
        <v>3497</v>
      </c>
      <c r="G1562" s="241" t="s">
        <v>7991</v>
      </c>
      <c r="H1562" s="269" t="s">
        <v>57</v>
      </c>
      <c r="I1562" s="242" t="s">
        <v>83</v>
      </c>
      <c r="J1562" s="268" t="s">
        <v>84</v>
      </c>
      <c r="K1562" s="67" t="s">
        <v>74</v>
      </c>
      <c r="L1562" s="400" t="s">
        <v>8019</v>
      </c>
      <c r="M1562" s="281"/>
      <c r="N1562" s="410" t="s">
        <v>124</v>
      </c>
      <c r="O1562" s="243" t="s">
        <v>97</v>
      </c>
      <c r="P1562" s="77" t="s">
        <v>97</v>
      </c>
      <c r="Q1562" s="77" t="s">
        <v>8004</v>
      </c>
      <c r="R1562" s="301" t="s">
        <v>8020</v>
      </c>
      <c r="S1562" s="274">
        <v>45583</v>
      </c>
      <c r="T1562" s="56">
        <v>45614</v>
      </c>
      <c r="U1562" s="58" t="s">
        <v>66</v>
      </c>
      <c r="V1562" s="197" t="s">
        <v>218</v>
      </c>
      <c r="W1562" s="181"/>
      <c r="X1562" s="147" t="s">
        <v>143</v>
      </c>
      <c r="Y1562" s="258"/>
      <c r="Z1562" s="146"/>
      <c r="AA1562" s="289" t="s">
        <v>8102</v>
      </c>
      <c r="AB1562" s="67">
        <v>45583</v>
      </c>
      <c r="AC1562" s="67">
        <v>45614</v>
      </c>
      <c r="AD1562" s="234" t="s">
        <v>70</v>
      </c>
      <c r="AE1562" s="71"/>
      <c r="AF1562" s="249"/>
      <c r="AG1562" s="249"/>
      <c r="AH1562" s="249"/>
      <c r="AI1562" s="249"/>
      <c r="AJ1562" s="248"/>
      <c r="AK1562" s="257"/>
      <c r="AL1562" s="255"/>
      <c r="AM1562" s="249"/>
      <c r="AN1562" s="249"/>
      <c r="AO1562" s="249"/>
      <c r="AP1562" s="249"/>
      <c r="AQ1562" s="250"/>
      <c r="AR1562" s="247"/>
      <c r="AS1562" s="247"/>
      <c r="AT1562" s="247"/>
      <c r="AU1562" s="247"/>
      <c r="AV1562" s="247"/>
      <c r="AW1562" s="247"/>
      <c r="AX1562" s="247"/>
      <c r="AY1562" s="247"/>
      <c r="AZ1562" s="251"/>
      <c r="BA1562" s="246"/>
      <c r="BB1562" s="247"/>
      <c r="BC1562" s="245"/>
    </row>
    <row r="1563" spans="1:55" ht="57.6" hidden="1">
      <c r="A1563" s="52" t="str">
        <f t="shared" ca="1" si="259"/>
        <v>Ok</v>
      </c>
      <c r="B1563" s="53" t="str">
        <f t="shared" si="260"/>
        <v>Ok</v>
      </c>
      <c r="C1563" s="53" t="str">
        <f t="shared" ca="1" si="261"/>
        <v>Ok</v>
      </c>
      <c r="D1563" s="54">
        <f t="shared" si="262"/>
        <v>45600</v>
      </c>
      <c r="E1563" s="253"/>
      <c r="F1563" s="258">
        <v>3498</v>
      </c>
      <c r="G1563" s="241" t="s">
        <v>7992</v>
      </c>
      <c r="H1563" s="269" t="s">
        <v>57</v>
      </c>
      <c r="I1563" s="242" t="s">
        <v>83</v>
      </c>
      <c r="J1563" s="268" t="s">
        <v>84</v>
      </c>
      <c r="K1563" s="67" t="s">
        <v>162</v>
      </c>
      <c r="L1563" s="400" t="s">
        <v>8021</v>
      </c>
      <c r="M1563" s="281"/>
      <c r="N1563" s="410" t="s">
        <v>124</v>
      </c>
      <c r="O1563" s="243" t="s">
        <v>97</v>
      </c>
      <c r="P1563" s="77" t="s">
        <v>97</v>
      </c>
      <c r="Q1563" s="77" t="s">
        <v>8005</v>
      </c>
      <c r="R1563" s="301" t="s">
        <v>8022</v>
      </c>
      <c r="S1563" s="274">
        <v>45588</v>
      </c>
      <c r="T1563" s="56">
        <v>45600</v>
      </c>
      <c r="U1563" s="174" t="s">
        <v>66</v>
      </c>
      <c r="V1563" s="197" t="s">
        <v>218</v>
      </c>
      <c r="W1563" s="181"/>
      <c r="X1563" s="147" t="s">
        <v>168</v>
      </c>
      <c r="Y1563" s="258"/>
      <c r="Z1563" s="146"/>
      <c r="AA1563" s="289" t="s">
        <v>8023</v>
      </c>
      <c r="AB1563" s="67">
        <v>45588</v>
      </c>
      <c r="AC1563" s="67">
        <v>45600</v>
      </c>
      <c r="AD1563" s="234" t="s">
        <v>70</v>
      </c>
      <c r="AE1563" s="71"/>
      <c r="AF1563" s="249"/>
      <c r="AG1563" s="249"/>
      <c r="AH1563" s="249"/>
      <c r="AI1563" s="249"/>
      <c r="AJ1563" s="248"/>
      <c r="AK1563" s="257"/>
      <c r="AL1563" s="255"/>
      <c r="AM1563" s="249"/>
      <c r="AN1563" s="249"/>
      <c r="AO1563" s="249"/>
      <c r="AP1563" s="249"/>
      <c r="AQ1563" s="250"/>
      <c r="AR1563" s="247"/>
      <c r="AS1563" s="247"/>
      <c r="AT1563" s="247"/>
      <c r="AU1563" s="247"/>
      <c r="AV1563" s="247"/>
      <c r="AW1563" s="247"/>
      <c r="AX1563" s="247"/>
      <c r="AY1563" s="247"/>
      <c r="AZ1563" s="251"/>
      <c r="BA1563" s="246"/>
      <c r="BB1563" s="247"/>
      <c r="BC1563" s="245"/>
    </row>
    <row r="1564" spans="1:55" ht="129.6">
      <c r="A1564" s="52" t="str">
        <f t="shared" ca="1" si="259"/>
        <v>Ok</v>
      </c>
      <c r="B1564" s="53" t="str">
        <f t="shared" si="260"/>
        <v>Ok</v>
      </c>
      <c r="C1564" s="53" t="str">
        <f t="shared" ca="1" si="261"/>
        <v>Ok</v>
      </c>
      <c r="D1564" s="54">
        <f t="shared" si="262"/>
        <v>45726</v>
      </c>
      <c r="E1564" s="253"/>
      <c r="F1564" s="258">
        <v>3500</v>
      </c>
      <c r="G1564" s="241" t="s">
        <v>7993</v>
      </c>
      <c r="H1564" s="269" t="s">
        <v>57</v>
      </c>
      <c r="I1564" s="242" t="s">
        <v>58</v>
      </c>
      <c r="J1564" s="268" t="s">
        <v>59</v>
      </c>
      <c r="K1564" s="67" t="s">
        <v>74</v>
      </c>
      <c r="L1564" s="400" t="s">
        <v>8868</v>
      </c>
      <c r="M1564" s="281"/>
      <c r="N1564" s="410" t="s">
        <v>63</v>
      </c>
      <c r="O1564" s="243" t="s">
        <v>6505</v>
      </c>
      <c r="P1564" s="77" t="s">
        <v>165</v>
      </c>
      <c r="Q1564" s="77" t="s">
        <v>8470</v>
      </c>
      <c r="R1564" s="301" t="s">
        <v>8471</v>
      </c>
      <c r="S1564" s="274">
        <v>45590</v>
      </c>
      <c r="T1564" s="69">
        <v>45723</v>
      </c>
      <c r="U1564" s="58" t="s">
        <v>6420</v>
      </c>
      <c r="V1564" s="197" t="s">
        <v>218</v>
      </c>
      <c r="W1564" s="181"/>
      <c r="X1564" s="147"/>
      <c r="Y1564" s="258"/>
      <c r="Z1564" s="146"/>
      <c r="AA1564" s="289" t="s">
        <v>8869</v>
      </c>
      <c r="AB1564" s="67">
        <v>45590</v>
      </c>
      <c r="AC1564" s="67">
        <v>45726</v>
      </c>
      <c r="AD1564" s="234"/>
      <c r="AE1564" s="71" t="s">
        <v>103</v>
      </c>
      <c r="AF1564" s="269" t="s">
        <v>5456</v>
      </c>
      <c r="AG1564" s="249"/>
      <c r="AH1564" s="249"/>
      <c r="AI1564" s="249"/>
      <c r="AJ1564" s="248"/>
      <c r="AK1564" s="257"/>
      <c r="AL1564" s="255"/>
      <c r="AM1564" s="249"/>
      <c r="AN1564" s="249"/>
      <c r="AO1564" s="249"/>
      <c r="AP1564" s="249"/>
      <c r="AQ1564" s="250"/>
      <c r="AR1564" s="247"/>
      <c r="AS1564" s="247"/>
      <c r="AT1564" s="247"/>
      <c r="AU1564" s="247"/>
      <c r="AV1564" s="247"/>
      <c r="AW1564" s="247"/>
      <c r="AX1564" s="247"/>
      <c r="AY1564" s="247"/>
      <c r="AZ1564" s="251"/>
      <c r="BA1564" s="246"/>
      <c r="BB1564" s="247"/>
      <c r="BC1564" s="245"/>
    </row>
    <row r="1565" spans="1:55" ht="57.6" hidden="1">
      <c r="A1565" s="52" t="str">
        <f t="shared" ca="1" si="259"/>
        <v>Ok</v>
      </c>
      <c r="B1565" s="53" t="str">
        <f t="shared" si="260"/>
        <v>Ok</v>
      </c>
      <c r="C1565" s="53" t="str">
        <f t="shared" ca="1" si="261"/>
        <v>Ok</v>
      </c>
      <c r="D1565" s="54">
        <f t="shared" si="262"/>
        <v>45600</v>
      </c>
      <c r="E1565" s="253"/>
      <c r="F1565" s="258">
        <v>3502</v>
      </c>
      <c r="G1565" s="241" t="s">
        <v>7994</v>
      </c>
      <c r="H1565" s="269" t="s">
        <v>57</v>
      </c>
      <c r="I1565" s="242" t="s">
        <v>83</v>
      </c>
      <c r="J1565" s="268" t="s">
        <v>84</v>
      </c>
      <c r="K1565" s="67" t="s">
        <v>74</v>
      </c>
      <c r="L1565" s="400" t="s">
        <v>8025</v>
      </c>
      <c r="M1565" s="281"/>
      <c r="N1565" s="410" t="s">
        <v>124</v>
      </c>
      <c r="O1565" s="243" t="s">
        <v>97</v>
      </c>
      <c r="P1565" s="77" t="s">
        <v>97</v>
      </c>
      <c r="Q1565" s="77" t="s">
        <v>8006</v>
      </c>
      <c r="R1565" s="301" t="s">
        <v>8026</v>
      </c>
      <c r="S1565" s="274">
        <v>45590</v>
      </c>
      <c r="T1565" s="56">
        <v>45600</v>
      </c>
      <c r="U1565" s="174" t="s">
        <v>66</v>
      </c>
      <c r="V1565" s="197" t="s">
        <v>218</v>
      </c>
      <c r="W1565" s="181"/>
      <c r="X1565" s="147" t="s">
        <v>143</v>
      </c>
      <c r="Y1565" s="258"/>
      <c r="Z1565" s="146"/>
      <c r="AA1565" s="289" t="s">
        <v>8027</v>
      </c>
      <c r="AB1565" s="67">
        <v>45590</v>
      </c>
      <c r="AC1565" s="67">
        <v>45600</v>
      </c>
      <c r="AD1565" s="234" t="s">
        <v>70</v>
      </c>
      <c r="AE1565" s="71"/>
      <c r="AF1565" s="249"/>
      <c r="AG1565" s="249"/>
      <c r="AH1565" s="249"/>
      <c r="AI1565" s="249"/>
      <c r="AJ1565" s="248"/>
      <c r="AK1565" s="257"/>
      <c r="AL1565" s="255"/>
      <c r="AM1565" s="249"/>
      <c r="AN1565" s="249"/>
      <c r="AO1565" s="249"/>
      <c r="AP1565" s="249"/>
      <c r="AQ1565" s="250"/>
      <c r="AR1565" s="247"/>
      <c r="AS1565" s="247"/>
      <c r="AT1565" s="247"/>
      <c r="AU1565" s="247"/>
      <c r="AV1565" s="247"/>
      <c r="AW1565" s="247"/>
      <c r="AX1565" s="247"/>
      <c r="AY1565" s="247"/>
      <c r="AZ1565" s="251"/>
      <c r="BA1565" s="246"/>
      <c r="BB1565" s="247"/>
      <c r="BC1565" s="245"/>
    </row>
    <row r="1566" spans="1:55" ht="72" hidden="1">
      <c r="A1566" s="52" t="str">
        <f t="shared" ca="1" si="259"/>
        <v>Ok</v>
      </c>
      <c r="B1566" s="53" t="str">
        <f t="shared" si="260"/>
        <v>Ok</v>
      </c>
      <c r="C1566" s="53" t="str">
        <f t="shared" ca="1" si="261"/>
        <v>Ok</v>
      </c>
      <c r="D1566" s="54">
        <f t="shared" si="262"/>
        <v>45614</v>
      </c>
      <c r="E1566" s="253"/>
      <c r="F1566" s="258">
        <v>3503</v>
      </c>
      <c r="G1566" s="241" t="s">
        <v>7995</v>
      </c>
      <c r="H1566" s="269" t="s">
        <v>57</v>
      </c>
      <c r="I1566" s="242" t="s">
        <v>289</v>
      </c>
      <c r="J1566" s="268" t="s">
        <v>290</v>
      </c>
      <c r="K1566" s="67" t="s">
        <v>210</v>
      </c>
      <c r="L1566" s="400" t="s">
        <v>8029</v>
      </c>
      <c r="M1566" s="281"/>
      <c r="N1566" s="410" t="s">
        <v>124</v>
      </c>
      <c r="O1566" s="243" t="s">
        <v>97</v>
      </c>
      <c r="P1566" s="77" t="s">
        <v>97</v>
      </c>
      <c r="Q1566" s="77" t="s">
        <v>8007</v>
      </c>
      <c r="R1566" s="301" t="s">
        <v>8028</v>
      </c>
      <c r="S1566" s="274">
        <v>45591</v>
      </c>
      <c r="T1566" s="56">
        <v>45614</v>
      </c>
      <c r="U1566" s="58" t="s">
        <v>66</v>
      </c>
      <c r="V1566" s="197" t="s">
        <v>218</v>
      </c>
      <c r="W1566" s="181"/>
      <c r="X1566" s="147" t="s">
        <v>143</v>
      </c>
      <c r="Y1566" s="258"/>
      <c r="Z1566" s="146" t="s">
        <v>80</v>
      </c>
      <c r="AA1566" s="289" t="s">
        <v>8103</v>
      </c>
      <c r="AB1566" s="67">
        <v>45591</v>
      </c>
      <c r="AC1566" s="67">
        <v>45614</v>
      </c>
      <c r="AD1566" s="234" t="s">
        <v>70</v>
      </c>
      <c r="AE1566" s="71"/>
      <c r="AF1566" s="249"/>
      <c r="AG1566" s="249"/>
      <c r="AH1566" s="249"/>
      <c r="AI1566" s="249"/>
      <c r="AJ1566" s="248"/>
      <c r="AK1566" s="257"/>
      <c r="AL1566" s="255"/>
      <c r="AM1566" s="249"/>
      <c r="AN1566" s="249"/>
      <c r="AO1566" s="249"/>
      <c r="AP1566" s="249"/>
      <c r="AQ1566" s="250"/>
      <c r="AR1566" s="247"/>
      <c r="AS1566" s="247"/>
      <c r="AT1566" s="247"/>
      <c r="AU1566" s="247"/>
      <c r="AV1566" s="247"/>
      <c r="AW1566" s="247"/>
      <c r="AX1566" s="247"/>
      <c r="AY1566" s="247"/>
      <c r="AZ1566" s="251"/>
      <c r="BA1566" s="246"/>
      <c r="BB1566" s="247"/>
      <c r="BC1566" s="245"/>
    </row>
    <row r="1567" spans="1:55" ht="144" hidden="1">
      <c r="A1567" s="52" t="str">
        <f t="shared" ca="1" si="259"/>
        <v>Ok</v>
      </c>
      <c r="B1567" s="53" t="str">
        <f t="shared" si="260"/>
        <v>Ok</v>
      </c>
      <c r="C1567" s="53" t="str">
        <f t="shared" ca="1" si="261"/>
        <v>Ok</v>
      </c>
      <c r="D1567" s="54">
        <f t="shared" si="262"/>
        <v>45677</v>
      </c>
      <c r="E1567" s="253"/>
      <c r="F1567" s="258">
        <v>3504</v>
      </c>
      <c r="G1567" s="241" t="s">
        <v>8319</v>
      </c>
      <c r="H1567" s="269" t="s">
        <v>57</v>
      </c>
      <c r="I1567" s="242" t="s">
        <v>289</v>
      </c>
      <c r="J1567" s="268" t="s">
        <v>290</v>
      </c>
      <c r="K1567" s="67" t="s">
        <v>188</v>
      </c>
      <c r="L1567" s="400" t="s">
        <v>8030</v>
      </c>
      <c r="M1567" s="281"/>
      <c r="N1567" s="410" t="s">
        <v>124</v>
      </c>
      <c r="O1567" s="243" t="s">
        <v>4586</v>
      </c>
      <c r="P1567" s="77" t="s">
        <v>177</v>
      </c>
      <c r="Q1567" s="77" t="s">
        <v>5242</v>
      </c>
      <c r="R1567" s="301" t="s">
        <v>8031</v>
      </c>
      <c r="S1567" s="274">
        <v>45592</v>
      </c>
      <c r="T1567" s="56">
        <v>45677</v>
      </c>
      <c r="U1567" s="175" t="s">
        <v>66</v>
      </c>
      <c r="V1567" s="197" t="s">
        <v>218</v>
      </c>
      <c r="W1567" s="181"/>
      <c r="X1567" s="147" t="s">
        <v>1056</v>
      </c>
      <c r="Y1567" s="258"/>
      <c r="Z1567" s="146" t="s">
        <v>80</v>
      </c>
      <c r="AA1567" s="289" t="s">
        <v>8429</v>
      </c>
      <c r="AB1567" s="67">
        <v>45592</v>
      </c>
      <c r="AC1567" s="67">
        <v>45677</v>
      </c>
      <c r="AD1567" s="234" t="s">
        <v>70</v>
      </c>
      <c r="AE1567" s="71"/>
      <c r="AF1567" s="249"/>
      <c r="AG1567" s="249"/>
      <c r="AH1567" s="249"/>
      <c r="AI1567" s="249"/>
      <c r="AJ1567" s="248"/>
      <c r="AK1567" s="257"/>
      <c r="AL1567" s="255"/>
      <c r="AM1567" s="249"/>
      <c r="AN1567" s="249"/>
      <c r="AO1567" s="249"/>
      <c r="AP1567" s="249"/>
      <c r="AQ1567" s="250"/>
      <c r="AR1567" s="247"/>
      <c r="AS1567" s="247"/>
      <c r="AT1567" s="247"/>
      <c r="AU1567" s="247"/>
      <c r="AV1567" s="247"/>
      <c r="AW1567" s="247"/>
      <c r="AX1567" s="247"/>
      <c r="AY1567" s="247"/>
      <c r="AZ1567" s="251"/>
      <c r="BA1567" s="246"/>
      <c r="BB1567" s="247"/>
      <c r="BC1567" s="245"/>
    </row>
    <row r="1568" spans="1:55" ht="100.8" hidden="1">
      <c r="A1568" s="52" t="str">
        <f t="shared" ca="1" si="259"/>
        <v>Ok</v>
      </c>
      <c r="B1568" s="53" t="str">
        <f t="shared" si="260"/>
        <v>Ok</v>
      </c>
      <c r="C1568" s="53" t="str">
        <f t="shared" ca="1" si="261"/>
        <v>Ok</v>
      </c>
      <c r="D1568" s="54">
        <f t="shared" si="262"/>
        <v>45600</v>
      </c>
      <c r="E1568" s="253"/>
      <c r="F1568" s="258">
        <v>3505</v>
      </c>
      <c r="G1568" s="241" t="s">
        <v>7996</v>
      </c>
      <c r="H1568" s="269" t="s">
        <v>57</v>
      </c>
      <c r="I1568" s="242" t="s">
        <v>137</v>
      </c>
      <c r="J1568" s="268" t="s">
        <v>137</v>
      </c>
      <c r="K1568" s="67" t="s">
        <v>210</v>
      </c>
      <c r="L1568" s="400" t="s">
        <v>8041</v>
      </c>
      <c r="M1568" s="281"/>
      <c r="N1568" s="410" t="s">
        <v>124</v>
      </c>
      <c r="O1568" s="243" t="s">
        <v>8011</v>
      </c>
      <c r="P1568" s="77" t="s">
        <v>88</v>
      </c>
      <c r="Q1568" s="77" t="s">
        <v>8036</v>
      </c>
      <c r="R1568" s="301" t="s">
        <v>8035</v>
      </c>
      <c r="S1568" s="274">
        <v>45593</v>
      </c>
      <c r="T1568" s="56">
        <v>45600</v>
      </c>
      <c r="U1568" s="174" t="s">
        <v>66</v>
      </c>
      <c r="V1568" s="197" t="s">
        <v>218</v>
      </c>
      <c r="W1568" s="181"/>
      <c r="X1568" s="147" t="s">
        <v>168</v>
      </c>
      <c r="Y1568" s="258"/>
      <c r="Z1568" s="146"/>
      <c r="AA1568" s="289" t="s">
        <v>8042</v>
      </c>
      <c r="AB1568" s="67">
        <v>45593</v>
      </c>
      <c r="AC1568" s="67">
        <v>45600</v>
      </c>
      <c r="AD1568" s="234" t="s">
        <v>70</v>
      </c>
      <c r="AE1568" s="71"/>
      <c r="AF1568" s="249"/>
      <c r="AG1568" s="249"/>
      <c r="AH1568" s="249"/>
      <c r="AI1568" s="249"/>
      <c r="AJ1568" s="248"/>
      <c r="AK1568" s="257"/>
      <c r="AL1568" s="255"/>
      <c r="AM1568" s="249"/>
      <c r="AN1568" s="249"/>
      <c r="AO1568" s="249"/>
      <c r="AP1568" s="249"/>
      <c r="AQ1568" s="250"/>
      <c r="AR1568" s="247"/>
      <c r="AS1568" s="247"/>
      <c r="AT1568" s="247"/>
      <c r="AU1568" s="247"/>
      <c r="AV1568" s="247"/>
      <c r="AW1568" s="247"/>
      <c r="AX1568" s="247"/>
      <c r="AY1568" s="247"/>
      <c r="AZ1568" s="251"/>
      <c r="BA1568" s="246"/>
      <c r="BB1568" s="247"/>
      <c r="BC1568" s="245"/>
    </row>
    <row r="1569" spans="1:55" ht="43.2" hidden="1">
      <c r="A1569" s="52" t="str">
        <f t="shared" ca="1" si="259"/>
        <v>Ok</v>
      </c>
      <c r="B1569" s="53" t="str">
        <f t="shared" si="260"/>
        <v>Ok</v>
      </c>
      <c r="C1569" s="53" t="str">
        <f t="shared" ca="1" si="261"/>
        <v>Ok</v>
      </c>
      <c r="D1569" s="54">
        <f t="shared" si="262"/>
        <v>45600</v>
      </c>
      <c r="E1569" s="253"/>
      <c r="F1569" s="258">
        <v>3506</v>
      </c>
      <c r="G1569" s="241" t="s">
        <v>7997</v>
      </c>
      <c r="H1569" s="269" t="s">
        <v>57</v>
      </c>
      <c r="I1569" s="242" t="s">
        <v>137</v>
      </c>
      <c r="J1569" s="268" t="s">
        <v>137</v>
      </c>
      <c r="K1569" s="67" t="s">
        <v>74</v>
      </c>
      <c r="L1569" s="400" t="s">
        <v>8043</v>
      </c>
      <c r="M1569" s="281"/>
      <c r="N1569" s="410" t="s">
        <v>63</v>
      </c>
      <c r="O1569" s="243" t="s">
        <v>8011</v>
      </c>
      <c r="P1569" s="77" t="s">
        <v>88</v>
      </c>
      <c r="Q1569" s="77" t="s">
        <v>8036</v>
      </c>
      <c r="R1569" s="301" t="s">
        <v>8035</v>
      </c>
      <c r="S1569" s="274">
        <v>45593</v>
      </c>
      <c r="T1569" s="56">
        <v>45600</v>
      </c>
      <c r="U1569" s="174" t="s">
        <v>66</v>
      </c>
      <c r="V1569" s="197" t="s">
        <v>218</v>
      </c>
      <c r="W1569" s="181"/>
      <c r="X1569" s="147" t="s">
        <v>168</v>
      </c>
      <c r="Y1569" s="258"/>
      <c r="Z1569" s="146"/>
      <c r="AA1569" s="289" t="s">
        <v>8044</v>
      </c>
      <c r="AB1569" s="67">
        <v>45593</v>
      </c>
      <c r="AC1569" s="67">
        <v>45600</v>
      </c>
      <c r="AD1569" s="234" t="s">
        <v>70</v>
      </c>
      <c r="AE1569" s="71"/>
      <c r="AF1569" s="249"/>
      <c r="AG1569" s="249"/>
      <c r="AH1569" s="249"/>
      <c r="AI1569" s="249"/>
      <c r="AJ1569" s="248"/>
      <c r="AK1569" s="257"/>
      <c r="AL1569" s="255"/>
      <c r="AM1569" s="249"/>
      <c r="AN1569" s="249"/>
      <c r="AO1569" s="249"/>
      <c r="AP1569" s="249"/>
      <c r="AQ1569" s="250"/>
      <c r="AR1569" s="247"/>
      <c r="AS1569" s="247"/>
      <c r="AT1569" s="247"/>
      <c r="AU1569" s="247"/>
      <c r="AV1569" s="247"/>
      <c r="AW1569" s="247"/>
      <c r="AX1569" s="247"/>
      <c r="AY1569" s="247"/>
      <c r="AZ1569" s="251"/>
      <c r="BA1569" s="246"/>
      <c r="BB1569" s="247"/>
      <c r="BC1569" s="245"/>
    </row>
    <row r="1570" spans="1:55" ht="57.6" hidden="1">
      <c r="A1570" s="52" t="str">
        <f t="shared" ca="1" si="259"/>
        <v>Ok</v>
      </c>
      <c r="B1570" s="53" t="str">
        <f t="shared" si="260"/>
        <v>Ok</v>
      </c>
      <c r="C1570" s="53" t="str">
        <f t="shared" ca="1" si="261"/>
        <v>Ok</v>
      </c>
      <c r="D1570" s="54">
        <f t="shared" si="262"/>
        <v>45600</v>
      </c>
      <c r="E1570" s="253"/>
      <c r="F1570" s="258">
        <v>3507</v>
      </c>
      <c r="G1570" s="241" t="s">
        <v>7998</v>
      </c>
      <c r="H1570" s="269" t="s">
        <v>57</v>
      </c>
      <c r="I1570" s="242" t="s">
        <v>137</v>
      </c>
      <c r="J1570" s="268" t="s">
        <v>137</v>
      </c>
      <c r="K1570" s="67" t="s">
        <v>162</v>
      </c>
      <c r="L1570" s="400" t="s">
        <v>8045</v>
      </c>
      <c r="M1570" s="281"/>
      <c r="N1570" s="410" t="s">
        <v>124</v>
      </c>
      <c r="O1570" s="243" t="s">
        <v>8011</v>
      </c>
      <c r="P1570" s="77" t="s">
        <v>88</v>
      </c>
      <c r="Q1570" s="77" t="s">
        <v>8036</v>
      </c>
      <c r="R1570" s="301" t="s">
        <v>8035</v>
      </c>
      <c r="S1570" s="274">
        <v>45593</v>
      </c>
      <c r="T1570" s="56">
        <v>45600</v>
      </c>
      <c r="U1570" s="174" t="s">
        <v>66</v>
      </c>
      <c r="V1570" s="197" t="s">
        <v>218</v>
      </c>
      <c r="W1570" s="181"/>
      <c r="X1570" s="147" t="s">
        <v>168</v>
      </c>
      <c r="Y1570" s="258"/>
      <c r="Z1570" s="146"/>
      <c r="AA1570" s="289" t="s">
        <v>8046</v>
      </c>
      <c r="AB1570" s="67">
        <v>45593</v>
      </c>
      <c r="AC1570" s="67">
        <v>45600</v>
      </c>
      <c r="AD1570" s="234" t="s">
        <v>70</v>
      </c>
      <c r="AE1570" s="71"/>
      <c r="AF1570" s="249"/>
      <c r="AG1570" s="249"/>
      <c r="AH1570" s="249"/>
      <c r="AI1570" s="249"/>
      <c r="AJ1570" s="248"/>
      <c r="AK1570" s="257"/>
      <c r="AL1570" s="255"/>
      <c r="AM1570" s="249"/>
      <c r="AN1570" s="249"/>
      <c r="AO1570" s="249"/>
      <c r="AP1570" s="249"/>
      <c r="AQ1570" s="250"/>
      <c r="AR1570" s="247"/>
      <c r="AS1570" s="247"/>
      <c r="AT1570" s="247"/>
      <c r="AU1570" s="247"/>
      <c r="AV1570" s="247"/>
      <c r="AW1570" s="247"/>
      <c r="AX1570" s="247"/>
      <c r="AY1570" s="247"/>
      <c r="AZ1570" s="251"/>
      <c r="BA1570" s="246"/>
      <c r="BB1570" s="247"/>
      <c r="BC1570" s="245"/>
    </row>
    <row r="1571" spans="1:55" ht="158.4" hidden="1">
      <c r="A1571" s="52" t="str">
        <f t="shared" ca="1" si="259"/>
        <v>Ok</v>
      </c>
      <c r="B1571" s="53" t="str">
        <f t="shared" si="260"/>
        <v>Ok</v>
      </c>
      <c r="C1571" s="53" t="str">
        <f t="shared" ca="1" si="261"/>
        <v>Ok</v>
      </c>
      <c r="D1571" s="54">
        <f t="shared" si="262"/>
        <v>45621</v>
      </c>
      <c r="E1571" s="253"/>
      <c r="F1571" s="258">
        <v>3508</v>
      </c>
      <c r="G1571" s="241" t="s">
        <v>8138</v>
      </c>
      <c r="H1571" s="269" t="s">
        <v>57</v>
      </c>
      <c r="I1571" s="242" t="s">
        <v>137</v>
      </c>
      <c r="J1571" s="268" t="s">
        <v>137</v>
      </c>
      <c r="K1571" s="67" t="s">
        <v>210</v>
      </c>
      <c r="L1571" s="400" t="s">
        <v>8139</v>
      </c>
      <c r="M1571" s="281"/>
      <c r="N1571" s="410" t="s">
        <v>63</v>
      </c>
      <c r="O1571" s="243" t="s">
        <v>8011</v>
      </c>
      <c r="P1571" s="77" t="s">
        <v>88</v>
      </c>
      <c r="Q1571" s="77" t="s">
        <v>8036</v>
      </c>
      <c r="R1571" s="301" t="s">
        <v>8035</v>
      </c>
      <c r="S1571" s="274">
        <v>45593</v>
      </c>
      <c r="T1571" s="233">
        <v>45611</v>
      </c>
      <c r="U1571" s="78" t="s">
        <v>66</v>
      </c>
      <c r="V1571" s="197" t="s">
        <v>218</v>
      </c>
      <c r="W1571" s="181"/>
      <c r="X1571" s="147" t="s">
        <v>101</v>
      </c>
      <c r="Y1571" s="258"/>
      <c r="Z1571" s="146"/>
      <c r="AA1571" s="289" t="s">
        <v>8140</v>
      </c>
      <c r="AB1571" s="67">
        <v>45593</v>
      </c>
      <c r="AC1571" s="67">
        <v>45621</v>
      </c>
      <c r="AD1571" s="234" t="s">
        <v>70</v>
      </c>
      <c r="AE1571" s="71"/>
      <c r="AF1571" s="249"/>
      <c r="AG1571" s="249"/>
      <c r="AH1571" s="249"/>
      <c r="AI1571" s="249"/>
      <c r="AJ1571" s="248"/>
      <c r="AK1571" s="257"/>
      <c r="AL1571" s="255"/>
      <c r="AM1571" s="249"/>
      <c r="AN1571" s="249"/>
      <c r="AO1571" s="249"/>
      <c r="AP1571" s="249"/>
      <c r="AQ1571" s="250"/>
      <c r="AR1571" s="247"/>
      <c r="AS1571" s="247"/>
      <c r="AT1571" s="247"/>
      <c r="AU1571" s="247"/>
      <c r="AV1571" s="247"/>
      <c r="AW1571" s="247"/>
      <c r="AX1571" s="247"/>
      <c r="AY1571" s="247"/>
      <c r="AZ1571" s="251"/>
      <c r="BA1571" s="246"/>
      <c r="BB1571" s="247"/>
      <c r="BC1571" s="245"/>
    </row>
    <row r="1572" spans="1:55" ht="43.2" hidden="1">
      <c r="A1572" s="52" t="str">
        <f t="shared" ca="1" si="259"/>
        <v>Ok</v>
      </c>
      <c r="B1572" s="53" t="str">
        <f t="shared" si="260"/>
        <v>Ok</v>
      </c>
      <c r="C1572" s="53" t="str">
        <f t="shared" ca="1" si="261"/>
        <v>Ok</v>
      </c>
      <c r="D1572" s="54">
        <f t="shared" si="262"/>
        <v>45600</v>
      </c>
      <c r="E1572" s="253"/>
      <c r="F1572" s="258">
        <v>3510</v>
      </c>
      <c r="G1572" s="241" t="s">
        <v>7999</v>
      </c>
      <c r="H1572" s="269" t="s">
        <v>57</v>
      </c>
      <c r="I1572" s="242" t="s">
        <v>137</v>
      </c>
      <c r="J1572" s="268" t="s">
        <v>137</v>
      </c>
      <c r="K1572" s="67" t="s">
        <v>162</v>
      </c>
      <c r="L1572" s="400" t="s">
        <v>8055</v>
      </c>
      <c r="M1572" s="281"/>
      <c r="N1572" s="410" t="s">
        <v>124</v>
      </c>
      <c r="O1572" s="243" t="s">
        <v>8011</v>
      </c>
      <c r="P1572" s="77" t="s">
        <v>88</v>
      </c>
      <c r="Q1572" s="77" t="s">
        <v>8036</v>
      </c>
      <c r="R1572" s="301" t="s">
        <v>8035</v>
      </c>
      <c r="S1572" s="274">
        <v>45593</v>
      </c>
      <c r="T1572" s="56">
        <v>45600</v>
      </c>
      <c r="U1572" s="174" t="s">
        <v>66</v>
      </c>
      <c r="V1572" s="197" t="s">
        <v>218</v>
      </c>
      <c r="W1572" s="181"/>
      <c r="X1572" s="147" t="s">
        <v>168</v>
      </c>
      <c r="Y1572" s="258"/>
      <c r="Z1572" s="146"/>
      <c r="AA1572" s="289" t="s">
        <v>8047</v>
      </c>
      <c r="AB1572" s="67">
        <v>45593</v>
      </c>
      <c r="AC1572" s="67">
        <v>45600</v>
      </c>
      <c r="AD1572" s="234" t="s">
        <v>70</v>
      </c>
      <c r="AE1572" s="71"/>
      <c r="AF1572" s="249"/>
      <c r="AG1572" s="249"/>
      <c r="AH1572" s="249"/>
      <c r="AI1572" s="249"/>
      <c r="AJ1572" s="248"/>
      <c r="AK1572" s="257"/>
      <c r="AL1572" s="255"/>
      <c r="AM1572" s="249"/>
      <c r="AN1572" s="249"/>
      <c r="AO1572" s="249"/>
      <c r="AP1572" s="249"/>
      <c r="AQ1572" s="250"/>
      <c r="AR1572" s="247"/>
      <c r="AS1572" s="247"/>
      <c r="AT1572" s="247"/>
      <c r="AU1572" s="247"/>
      <c r="AV1572" s="247"/>
      <c r="AW1572" s="247"/>
      <c r="AX1572" s="247"/>
      <c r="AY1572" s="247"/>
      <c r="AZ1572" s="251"/>
      <c r="BA1572" s="246"/>
      <c r="BB1572" s="247"/>
      <c r="BC1572" s="245"/>
    </row>
    <row r="1573" spans="1:55" ht="43.2" hidden="1">
      <c r="A1573" s="52" t="str">
        <f t="shared" ca="1" si="259"/>
        <v>Ok</v>
      </c>
      <c r="B1573" s="53" t="str">
        <f t="shared" si="260"/>
        <v>Ok</v>
      </c>
      <c r="C1573" s="53" t="str">
        <f t="shared" ca="1" si="261"/>
        <v>Ok</v>
      </c>
      <c r="D1573" s="54">
        <f t="shared" si="262"/>
        <v>45600</v>
      </c>
      <c r="E1573" s="253"/>
      <c r="F1573" s="258">
        <v>3511</v>
      </c>
      <c r="G1573" s="241" t="s">
        <v>8000</v>
      </c>
      <c r="H1573" s="269" t="s">
        <v>57</v>
      </c>
      <c r="I1573" s="242" t="s">
        <v>1358</v>
      </c>
      <c r="J1573" s="268" t="s">
        <v>290</v>
      </c>
      <c r="K1573" s="67" t="s">
        <v>210</v>
      </c>
      <c r="L1573" s="400" t="s">
        <v>8048</v>
      </c>
      <c r="M1573" s="281"/>
      <c r="N1573" s="410" t="s">
        <v>63</v>
      </c>
      <c r="O1573" s="243" t="s">
        <v>4212</v>
      </c>
      <c r="P1573" s="77" t="s">
        <v>88</v>
      </c>
      <c r="Q1573" s="77" t="s">
        <v>5232</v>
      </c>
      <c r="R1573" s="301" t="s">
        <v>4215</v>
      </c>
      <c r="S1573" s="274">
        <v>45593</v>
      </c>
      <c r="T1573" s="56">
        <v>45600</v>
      </c>
      <c r="U1573" s="174" t="s">
        <v>66</v>
      </c>
      <c r="V1573" s="197" t="s">
        <v>218</v>
      </c>
      <c r="W1573" s="181"/>
      <c r="X1573" s="147" t="s">
        <v>168</v>
      </c>
      <c r="Y1573" s="258"/>
      <c r="Z1573" s="146" t="s">
        <v>80</v>
      </c>
      <c r="AA1573" s="289" t="s">
        <v>8049</v>
      </c>
      <c r="AB1573" s="67">
        <v>45593</v>
      </c>
      <c r="AC1573" s="67">
        <v>45600</v>
      </c>
      <c r="AD1573" s="234" t="s">
        <v>70</v>
      </c>
      <c r="AE1573" s="71"/>
      <c r="AF1573" s="249"/>
      <c r="AG1573" s="249"/>
      <c r="AH1573" s="249"/>
      <c r="AI1573" s="249"/>
      <c r="AJ1573" s="248"/>
      <c r="AK1573" s="257"/>
      <c r="AL1573" s="255"/>
      <c r="AM1573" s="249"/>
      <c r="AN1573" s="249"/>
      <c r="AO1573" s="249"/>
      <c r="AP1573" s="249"/>
      <c r="AQ1573" s="250"/>
      <c r="AR1573" s="247"/>
      <c r="AS1573" s="247"/>
      <c r="AT1573" s="247"/>
      <c r="AU1573" s="247"/>
      <c r="AV1573" s="247"/>
      <c r="AW1573" s="247"/>
      <c r="AX1573" s="247"/>
      <c r="AY1573" s="247"/>
      <c r="AZ1573" s="251"/>
      <c r="BA1573" s="246"/>
      <c r="BB1573" s="247"/>
      <c r="BC1573" s="245"/>
    </row>
    <row r="1574" spans="1:55" ht="86.4" hidden="1">
      <c r="A1574" s="52" t="str">
        <f t="shared" ca="1" si="259"/>
        <v>Ok</v>
      </c>
      <c r="B1574" s="53" t="str">
        <f t="shared" si="260"/>
        <v>Ok</v>
      </c>
      <c r="C1574" s="53" t="str">
        <f t="shared" ca="1" si="261"/>
        <v>Ok</v>
      </c>
      <c r="D1574" s="54">
        <f t="shared" si="262"/>
        <v>45600</v>
      </c>
      <c r="E1574" s="253"/>
      <c r="F1574" s="258">
        <v>3512</v>
      </c>
      <c r="G1574" s="241" t="s">
        <v>8001</v>
      </c>
      <c r="H1574" s="269" t="s">
        <v>57</v>
      </c>
      <c r="I1574" s="242" t="s">
        <v>58</v>
      </c>
      <c r="J1574" s="268" t="s">
        <v>59</v>
      </c>
      <c r="K1574" s="67" t="s">
        <v>74</v>
      </c>
      <c r="L1574" s="400" t="s">
        <v>8050</v>
      </c>
      <c r="M1574" s="281"/>
      <c r="N1574" s="410" t="s">
        <v>124</v>
      </c>
      <c r="O1574" s="243" t="s">
        <v>97</v>
      </c>
      <c r="P1574" s="77" t="s">
        <v>97</v>
      </c>
      <c r="Q1574" s="77" t="s">
        <v>8008</v>
      </c>
      <c r="R1574" s="301" t="s">
        <v>8037</v>
      </c>
      <c r="S1574" s="274">
        <v>45590</v>
      </c>
      <c r="T1574" s="56">
        <v>45600</v>
      </c>
      <c r="U1574" s="174" t="s">
        <v>66</v>
      </c>
      <c r="V1574" s="197" t="s">
        <v>218</v>
      </c>
      <c r="W1574" s="181"/>
      <c r="X1574" s="147" t="s">
        <v>168</v>
      </c>
      <c r="Y1574" s="258"/>
      <c r="Z1574" s="146"/>
      <c r="AA1574" s="289" t="s">
        <v>8052</v>
      </c>
      <c r="AB1574" s="67">
        <v>45593</v>
      </c>
      <c r="AC1574" s="67">
        <v>45600</v>
      </c>
      <c r="AD1574" s="234" t="s">
        <v>70</v>
      </c>
      <c r="AE1574" s="71"/>
      <c r="AF1574" s="249"/>
      <c r="AG1574" s="249"/>
      <c r="AH1574" s="249"/>
      <c r="AI1574" s="249"/>
      <c r="AJ1574" s="248"/>
      <c r="AK1574" s="257"/>
      <c r="AL1574" s="255"/>
      <c r="AM1574" s="249"/>
      <c r="AN1574" s="249"/>
      <c r="AO1574" s="249"/>
      <c r="AP1574" s="249"/>
      <c r="AQ1574" s="250"/>
      <c r="AR1574" s="247"/>
      <c r="AS1574" s="247"/>
      <c r="AT1574" s="247"/>
      <c r="AU1574" s="247"/>
      <c r="AV1574" s="247"/>
      <c r="AW1574" s="247"/>
      <c r="AX1574" s="247"/>
      <c r="AY1574" s="247"/>
      <c r="AZ1574" s="251"/>
      <c r="BA1574" s="246"/>
      <c r="BB1574" s="247"/>
      <c r="BC1574" s="245"/>
    </row>
    <row r="1575" spans="1:55" ht="28.8" hidden="1">
      <c r="A1575" s="52" t="str">
        <f t="shared" ca="1" si="259"/>
        <v>Ok</v>
      </c>
      <c r="B1575" s="53" t="str">
        <f t="shared" si="260"/>
        <v>Ok</v>
      </c>
      <c r="C1575" s="53" t="str">
        <f t="shared" ca="1" si="261"/>
        <v>Ok</v>
      </c>
      <c r="D1575" s="54">
        <f t="shared" si="262"/>
        <v>45600</v>
      </c>
      <c r="E1575" s="253"/>
      <c r="F1575" s="258">
        <v>3513</v>
      </c>
      <c r="G1575" s="241" t="s">
        <v>8002</v>
      </c>
      <c r="H1575" s="269" t="s">
        <v>57</v>
      </c>
      <c r="I1575" s="242" t="s">
        <v>741</v>
      </c>
      <c r="J1575" s="268" t="s">
        <v>183</v>
      </c>
      <c r="K1575" s="67" t="s">
        <v>545</v>
      </c>
      <c r="L1575" s="400" t="s">
        <v>8051</v>
      </c>
      <c r="M1575" s="281"/>
      <c r="N1575" s="410" t="s">
        <v>124</v>
      </c>
      <c r="O1575" s="243" t="s">
        <v>97</v>
      </c>
      <c r="P1575" s="77" t="s">
        <v>97</v>
      </c>
      <c r="Q1575" s="77" t="s">
        <v>8009</v>
      </c>
      <c r="R1575" s="301" t="s">
        <v>8038</v>
      </c>
      <c r="S1575" s="274">
        <v>45594</v>
      </c>
      <c r="T1575" s="56">
        <v>45600</v>
      </c>
      <c r="U1575" s="174" t="s">
        <v>66</v>
      </c>
      <c r="V1575" s="197" t="s">
        <v>218</v>
      </c>
      <c r="W1575" s="181"/>
      <c r="X1575" s="147" t="s">
        <v>168</v>
      </c>
      <c r="Y1575" s="258"/>
      <c r="Z1575" s="146" t="s">
        <v>80</v>
      </c>
      <c r="AA1575" s="289" t="s">
        <v>8053</v>
      </c>
      <c r="AB1575" s="67">
        <v>45594</v>
      </c>
      <c r="AC1575" s="67">
        <v>45600</v>
      </c>
      <c r="AD1575" s="234" t="s">
        <v>70</v>
      </c>
      <c r="AE1575" s="71"/>
      <c r="AF1575" s="249"/>
      <c r="AG1575" s="249"/>
      <c r="AH1575" s="249"/>
      <c r="AI1575" s="249"/>
      <c r="AJ1575" s="248"/>
      <c r="AK1575" s="257"/>
      <c r="AL1575" s="255"/>
      <c r="AM1575" s="249"/>
      <c r="AN1575" s="249"/>
      <c r="AO1575" s="249"/>
      <c r="AP1575" s="249"/>
      <c r="AQ1575" s="250"/>
      <c r="AR1575" s="247"/>
      <c r="AS1575" s="247"/>
      <c r="AT1575" s="247"/>
      <c r="AU1575" s="247"/>
      <c r="AV1575" s="247"/>
      <c r="AW1575" s="247"/>
      <c r="AX1575" s="247"/>
      <c r="AY1575" s="247"/>
      <c r="AZ1575" s="251"/>
      <c r="BA1575" s="246"/>
      <c r="BB1575" s="247"/>
      <c r="BC1575" s="245"/>
    </row>
    <row r="1576" spans="1:55" ht="57.6" hidden="1">
      <c r="A1576" s="52" t="str">
        <f t="shared" ref="A1576:A1583" ca="1" si="263">IF(OR(S1576&lt;$B$1,S1576&gt;=TODAY()),"Fuori Range","Ok")</f>
        <v>Ok</v>
      </c>
      <c r="B1576" s="53" t="str">
        <f t="shared" ref="B1576:B1583" si="264">IF(AND(AB1576&lt;S1576,AB1576&lt;&gt;""),"Fuori Range",IF(AND(AB1576&gt;AC1576,AC1576&lt;&gt;""),"Sup ITM",IF(AND(AC1576&lt;&gt;"",AB1576=""),"Assente","Ok")))</f>
        <v>Ok</v>
      </c>
      <c r="C1576" s="53" t="str">
        <f t="shared" ref="C1576:C1583" ca="1" si="265">IF(AND(AC1576&lt;AB1576,AC1576&lt;&gt;""),"Inf Avvio",IF(AC1576&gt;TODAY(),"Errore","Ok"))</f>
        <v>Ok</v>
      </c>
      <c r="D1576" s="54">
        <f t="shared" ref="D1576:D1583" si="266">MAX(AC1576,AH1576,AL1576)</f>
        <v>45621</v>
      </c>
      <c r="E1576" s="253"/>
      <c r="F1576" s="258">
        <v>3515</v>
      </c>
      <c r="G1576" s="241" t="s">
        <v>8063</v>
      </c>
      <c r="H1576" s="269" t="s">
        <v>57</v>
      </c>
      <c r="I1576" s="242" t="s">
        <v>58</v>
      </c>
      <c r="J1576" s="268" t="s">
        <v>59</v>
      </c>
      <c r="K1576" s="67" t="s">
        <v>74</v>
      </c>
      <c r="L1576" s="400" t="s">
        <v>8078</v>
      </c>
      <c r="M1576" s="281"/>
      <c r="N1576" s="410" t="s">
        <v>124</v>
      </c>
      <c r="O1576" s="243" t="s">
        <v>97</v>
      </c>
      <c r="P1576" s="77" t="s">
        <v>97</v>
      </c>
      <c r="Q1576" s="77" t="s">
        <v>8071</v>
      </c>
      <c r="R1576" s="301" t="s">
        <v>8079</v>
      </c>
      <c r="S1576" s="274">
        <v>45595</v>
      </c>
      <c r="T1576" s="56">
        <v>45595</v>
      </c>
      <c r="U1576" s="78" t="s">
        <v>66</v>
      </c>
      <c r="V1576" s="197" t="s">
        <v>218</v>
      </c>
      <c r="W1576" s="181"/>
      <c r="X1576" s="147" t="s">
        <v>143</v>
      </c>
      <c r="Y1576" s="258"/>
      <c r="Z1576" s="146" t="s">
        <v>80</v>
      </c>
      <c r="AA1576" s="289" t="s">
        <v>8162</v>
      </c>
      <c r="AB1576" s="67">
        <v>45595</v>
      </c>
      <c r="AC1576" s="67">
        <v>45621</v>
      </c>
      <c r="AD1576" s="234" t="s">
        <v>70</v>
      </c>
      <c r="AE1576" s="71"/>
      <c r="AF1576" s="249"/>
      <c r="AG1576" s="249"/>
      <c r="AH1576" s="249"/>
      <c r="AI1576" s="249"/>
      <c r="AJ1576" s="248"/>
      <c r="AK1576" s="257"/>
      <c r="AL1576" s="255"/>
      <c r="AM1576" s="249"/>
      <c r="AN1576" s="249"/>
      <c r="AO1576" s="249"/>
      <c r="AP1576" s="249"/>
      <c r="AQ1576" s="250"/>
      <c r="AR1576" s="247"/>
      <c r="AS1576" s="247"/>
      <c r="AT1576" s="247"/>
      <c r="AU1576" s="247"/>
      <c r="AV1576" s="247"/>
      <c r="AW1576" s="247"/>
      <c r="AX1576" s="247"/>
      <c r="AY1576" s="247"/>
      <c r="AZ1576" s="251"/>
      <c r="BA1576" s="246"/>
      <c r="BB1576" s="247"/>
      <c r="BC1576" s="245"/>
    </row>
    <row r="1577" spans="1:55" ht="72" hidden="1">
      <c r="A1577" s="52" t="str">
        <f t="shared" ca="1" si="263"/>
        <v>Ok</v>
      </c>
      <c r="B1577" s="53" t="str">
        <f t="shared" si="264"/>
        <v>Ok</v>
      </c>
      <c r="C1577" s="53" t="str">
        <f t="shared" ca="1" si="265"/>
        <v>Ok</v>
      </c>
      <c r="D1577" s="54">
        <f t="shared" si="266"/>
        <v>45607</v>
      </c>
      <c r="E1577" s="253"/>
      <c r="F1577" s="258">
        <v>3516</v>
      </c>
      <c r="G1577" s="241" t="s">
        <v>8064</v>
      </c>
      <c r="H1577" s="269" t="s">
        <v>57</v>
      </c>
      <c r="I1577" s="242" t="s">
        <v>8092</v>
      </c>
      <c r="J1577" s="268" t="s">
        <v>59</v>
      </c>
      <c r="K1577" s="67" t="s">
        <v>105</v>
      </c>
      <c r="L1577" s="400" t="s">
        <v>8091</v>
      </c>
      <c r="M1577" s="281"/>
      <c r="N1577" s="410" t="s">
        <v>228</v>
      </c>
      <c r="O1577" s="243" t="s">
        <v>5013</v>
      </c>
      <c r="P1577" s="77" t="s">
        <v>245</v>
      </c>
      <c r="Q1577" s="77" t="s">
        <v>8081</v>
      </c>
      <c r="R1577" s="301" t="s">
        <v>8080</v>
      </c>
      <c r="S1577" s="274">
        <v>45595</v>
      </c>
      <c r="T1577" s="56">
        <v>45607</v>
      </c>
      <c r="U1577" s="174" t="s">
        <v>66</v>
      </c>
      <c r="V1577" s="197" t="s">
        <v>218</v>
      </c>
      <c r="W1577" s="181"/>
      <c r="X1577" s="147" t="s">
        <v>168</v>
      </c>
      <c r="Y1577" s="258"/>
      <c r="Z1577" s="146"/>
      <c r="AA1577" s="289" t="s">
        <v>8090</v>
      </c>
      <c r="AB1577" s="67">
        <v>45595</v>
      </c>
      <c r="AC1577" s="67">
        <v>45607</v>
      </c>
      <c r="AD1577" s="234" t="s">
        <v>70</v>
      </c>
      <c r="AE1577" s="71"/>
      <c r="AF1577" s="249"/>
      <c r="AG1577" s="249"/>
      <c r="AH1577" s="249"/>
      <c r="AI1577" s="249"/>
      <c r="AJ1577" s="248"/>
      <c r="AK1577" s="257"/>
      <c r="AL1577" s="255"/>
      <c r="AM1577" s="249"/>
      <c r="AN1577" s="249"/>
      <c r="AO1577" s="249"/>
      <c r="AP1577" s="249"/>
      <c r="AQ1577" s="250"/>
      <c r="AR1577" s="247"/>
      <c r="AS1577" s="247"/>
      <c r="AT1577" s="247"/>
      <c r="AU1577" s="247"/>
      <c r="AV1577" s="247"/>
      <c r="AW1577" s="247"/>
      <c r="AX1577" s="247"/>
      <c r="AY1577" s="247"/>
      <c r="AZ1577" s="251"/>
      <c r="BA1577" s="246"/>
      <c r="BB1577" s="247"/>
      <c r="BC1577" s="245"/>
    </row>
    <row r="1578" spans="1:55" ht="57.6" hidden="1">
      <c r="A1578" s="52" t="str">
        <f t="shared" ca="1" si="263"/>
        <v>Ok</v>
      </c>
      <c r="B1578" s="53" t="str">
        <f t="shared" si="264"/>
        <v>Ok</v>
      </c>
      <c r="C1578" s="53" t="str">
        <f t="shared" ca="1" si="265"/>
        <v>Ok</v>
      </c>
      <c r="D1578" s="54">
        <f t="shared" si="266"/>
        <v>45607</v>
      </c>
      <c r="E1578" s="253"/>
      <c r="F1578" s="258">
        <v>3517</v>
      </c>
      <c r="G1578" s="241" t="s">
        <v>8065</v>
      </c>
      <c r="H1578" s="269" t="s">
        <v>57</v>
      </c>
      <c r="I1578" s="242" t="s">
        <v>137</v>
      </c>
      <c r="J1578" s="268" t="s">
        <v>137</v>
      </c>
      <c r="K1578" s="67" t="s">
        <v>545</v>
      </c>
      <c r="L1578" s="400" t="s">
        <v>8086</v>
      </c>
      <c r="M1578" s="281"/>
      <c r="N1578" s="410" t="s">
        <v>63</v>
      </c>
      <c r="O1578" s="243" t="s">
        <v>8073</v>
      </c>
      <c r="P1578" s="77" t="s">
        <v>88</v>
      </c>
      <c r="Q1578" s="77" t="s">
        <v>8083</v>
      </c>
      <c r="R1578" s="301" t="s">
        <v>8082</v>
      </c>
      <c r="S1578" s="274">
        <v>45596</v>
      </c>
      <c r="T1578" s="56">
        <v>45607</v>
      </c>
      <c r="U1578" s="174" t="s">
        <v>66</v>
      </c>
      <c r="V1578" s="197" t="s">
        <v>218</v>
      </c>
      <c r="W1578" s="181"/>
      <c r="X1578" s="147" t="s">
        <v>168</v>
      </c>
      <c r="Y1578" s="258"/>
      <c r="Z1578" s="146"/>
      <c r="AA1578" s="289" t="s">
        <v>8087</v>
      </c>
      <c r="AB1578" s="67">
        <v>45596</v>
      </c>
      <c r="AC1578" s="67">
        <v>45607</v>
      </c>
      <c r="AD1578" s="234" t="s">
        <v>70</v>
      </c>
      <c r="AE1578" s="71"/>
      <c r="AF1578" s="249"/>
      <c r="AG1578" s="249"/>
      <c r="AH1578" s="249"/>
      <c r="AI1578" s="249"/>
      <c r="AJ1578" s="248"/>
      <c r="AK1578" s="257"/>
      <c r="AL1578" s="255"/>
      <c r="AM1578" s="249"/>
      <c r="AN1578" s="249"/>
      <c r="AO1578" s="249"/>
      <c r="AP1578" s="249"/>
      <c r="AQ1578" s="250"/>
      <c r="AR1578" s="247"/>
      <c r="AS1578" s="247"/>
      <c r="AT1578" s="247"/>
      <c r="AU1578" s="247"/>
      <c r="AV1578" s="247"/>
      <c r="AW1578" s="247"/>
      <c r="AX1578" s="247"/>
      <c r="AY1578" s="247"/>
      <c r="AZ1578" s="251"/>
      <c r="BA1578" s="246"/>
      <c r="BB1578" s="247"/>
      <c r="BC1578" s="245"/>
    </row>
    <row r="1579" spans="1:55" ht="230.4" hidden="1">
      <c r="A1579" s="52" t="str">
        <f t="shared" ca="1" si="263"/>
        <v>Ok</v>
      </c>
      <c r="B1579" s="53" t="str">
        <f t="shared" si="264"/>
        <v>Ok</v>
      </c>
      <c r="C1579" s="53" t="str">
        <f t="shared" ca="1" si="265"/>
        <v>Ok</v>
      </c>
      <c r="D1579" s="54">
        <f t="shared" si="266"/>
        <v>45635</v>
      </c>
      <c r="E1579" s="253"/>
      <c r="F1579" s="258">
        <v>3518</v>
      </c>
      <c r="G1579" s="241" t="s">
        <v>8066</v>
      </c>
      <c r="H1579" s="269" t="s">
        <v>57</v>
      </c>
      <c r="I1579" s="242" t="s">
        <v>58</v>
      </c>
      <c r="J1579" s="268" t="s">
        <v>59</v>
      </c>
      <c r="K1579" s="67" t="s">
        <v>74</v>
      </c>
      <c r="L1579" s="400" t="s">
        <v>8084</v>
      </c>
      <c r="M1579" s="281"/>
      <c r="N1579" s="410" t="s">
        <v>124</v>
      </c>
      <c r="O1579" s="243" t="s">
        <v>6482</v>
      </c>
      <c r="P1579" s="77" t="s">
        <v>245</v>
      </c>
      <c r="Q1579" s="77" t="s">
        <v>8085</v>
      </c>
      <c r="R1579" s="301" t="s">
        <v>8164</v>
      </c>
      <c r="S1579" s="274">
        <v>45599</v>
      </c>
      <c r="T1579" s="369">
        <v>45635</v>
      </c>
      <c r="U1579" s="175" t="s">
        <v>66</v>
      </c>
      <c r="V1579" s="197" t="s">
        <v>218</v>
      </c>
      <c r="W1579" s="181"/>
      <c r="X1579" s="147" t="s">
        <v>156</v>
      </c>
      <c r="Y1579" s="258"/>
      <c r="Z1579" s="146"/>
      <c r="AA1579" s="289" t="s">
        <v>8280</v>
      </c>
      <c r="AB1579" s="67">
        <v>45599</v>
      </c>
      <c r="AC1579" s="67">
        <v>45635</v>
      </c>
      <c r="AD1579" s="234" t="s">
        <v>70</v>
      </c>
      <c r="AE1579" s="71"/>
      <c r="AF1579" s="249"/>
      <c r="AG1579" s="249"/>
      <c r="AH1579" s="249"/>
      <c r="AI1579" s="249"/>
      <c r="AJ1579" s="248"/>
      <c r="AK1579" s="257"/>
      <c r="AL1579" s="255"/>
      <c r="AM1579" s="249"/>
      <c r="AN1579" s="249"/>
      <c r="AO1579" s="249"/>
      <c r="AP1579" s="249"/>
      <c r="AQ1579" s="250"/>
      <c r="AR1579" s="247"/>
      <c r="AS1579" s="247"/>
      <c r="AT1579" s="247"/>
      <c r="AU1579" s="247"/>
      <c r="AV1579" s="247"/>
      <c r="AW1579" s="247"/>
      <c r="AX1579" s="247"/>
      <c r="AY1579" s="247"/>
      <c r="AZ1579" s="251"/>
      <c r="BA1579" s="246"/>
      <c r="BB1579" s="247"/>
      <c r="BC1579" s="245"/>
    </row>
    <row r="1580" spans="1:55" ht="144.6" customHeight="1">
      <c r="A1580" s="52" t="str">
        <f t="shared" ca="1" si="263"/>
        <v>Ok</v>
      </c>
      <c r="B1580" s="53" t="str">
        <f t="shared" si="264"/>
        <v>Ok</v>
      </c>
      <c r="C1580" s="53" t="str">
        <f t="shared" ca="1" si="265"/>
        <v>Ok</v>
      </c>
      <c r="D1580" s="54">
        <f t="shared" si="266"/>
        <v>45726</v>
      </c>
      <c r="E1580" s="253"/>
      <c r="F1580" s="258">
        <v>3519</v>
      </c>
      <c r="G1580" s="241" t="s">
        <v>8067</v>
      </c>
      <c r="H1580" s="269" t="s">
        <v>57</v>
      </c>
      <c r="I1580" s="242" t="s">
        <v>137</v>
      </c>
      <c r="J1580" s="268" t="s">
        <v>137</v>
      </c>
      <c r="K1580" s="67" t="s">
        <v>85</v>
      </c>
      <c r="L1580" s="400" t="s">
        <v>8075</v>
      </c>
      <c r="M1580" s="281"/>
      <c r="N1580" s="410" t="s">
        <v>124</v>
      </c>
      <c r="O1580" s="243" t="s">
        <v>4763</v>
      </c>
      <c r="P1580" s="77" t="s">
        <v>88</v>
      </c>
      <c r="Q1580" s="77" t="s">
        <v>835</v>
      </c>
      <c r="R1580" s="301" t="s">
        <v>6336</v>
      </c>
      <c r="S1580" s="274">
        <v>45600</v>
      </c>
      <c r="T1580" s="56">
        <v>45722</v>
      </c>
      <c r="U1580" s="174" t="s">
        <v>1356</v>
      </c>
      <c r="V1580" s="197" t="s">
        <v>218</v>
      </c>
      <c r="W1580" s="181"/>
      <c r="X1580" s="147"/>
      <c r="Y1580" s="258" t="s">
        <v>80</v>
      </c>
      <c r="Z1580" s="146"/>
      <c r="AA1580" s="289" t="s">
        <v>8873</v>
      </c>
      <c r="AB1580" s="67">
        <v>45600</v>
      </c>
      <c r="AC1580" s="67">
        <v>45726</v>
      </c>
      <c r="AD1580" s="234"/>
      <c r="AE1580" s="71"/>
      <c r="AF1580" s="249"/>
      <c r="AG1580" s="249"/>
      <c r="AH1580" s="249"/>
      <c r="AI1580" s="249"/>
      <c r="AJ1580" s="248"/>
      <c r="AK1580" s="257"/>
      <c r="AL1580" s="255"/>
      <c r="AM1580" s="249"/>
      <c r="AN1580" s="249"/>
      <c r="AO1580" s="249"/>
      <c r="AP1580" s="249"/>
      <c r="AQ1580" s="250"/>
      <c r="AR1580" s="247"/>
      <c r="AS1580" s="247"/>
      <c r="AT1580" s="247"/>
      <c r="AU1580" s="247"/>
      <c r="AV1580" s="247"/>
      <c r="AW1580" s="247"/>
      <c r="AX1580" s="247"/>
      <c r="AY1580" s="247"/>
      <c r="AZ1580" s="251"/>
      <c r="BA1580" s="246"/>
      <c r="BB1580" s="247"/>
      <c r="BC1580" s="245"/>
    </row>
    <row r="1581" spans="1:55" ht="172.8" hidden="1">
      <c r="A1581" s="52" t="str">
        <f t="shared" ca="1" si="263"/>
        <v>Ok</v>
      </c>
      <c r="B1581" s="53" t="str">
        <f t="shared" si="264"/>
        <v>Ok</v>
      </c>
      <c r="C1581" s="53" t="str">
        <f t="shared" ca="1" si="265"/>
        <v>Ok</v>
      </c>
      <c r="D1581" s="54">
        <f t="shared" si="266"/>
        <v>45614</v>
      </c>
      <c r="E1581" s="253"/>
      <c r="F1581" s="258">
        <v>3522</v>
      </c>
      <c r="G1581" s="241" t="s">
        <v>8068</v>
      </c>
      <c r="H1581" s="269" t="s">
        <v>57</v>
      </c>
      <c r="I1581" s="242" t="s">
        <v>436</v>
      </c>
      <c r="J1581" s="268" t="s">
        <v>437</v>
      </c>
      <c r="K1581" s="67" t="s">
        <v>261</v>
      </c>
      <c r="L1581" s="400" t="s">
        <v>8076</v>
      </c>
      <c r="M1581" s="281"/>
      <c r="N1581" s="410" t="s">
        <v>124</v>
      </c>
      <c r="O1581" s="243" t="s">
        <v>8074</v>
      </c>
      <c r="P1581" s="77" t="s">
        <v>245</v>
      </c>
      <c r="Q1581" s="77" t="s">
        <v>8145</v>
      </c>
      <c r="R1581" s="301" t="s">
        <v>8144</v>
      </c>
      <c r="S1581" s="274">
        <v>45580</v>
      </c>
      <c r="T1581" s="56">
        <v>45614</v>
      </c>
      <c r="U1581" s="174" t="s">
        <v>66</v>
      </c>
      <c r="V1581" s="197" t="s">
        <v>218</v>
      </c>
      <c r="W1581" s="181"/>
      <c r="X1581" s="147" t="s">
        <v>168</v>
      </c>
      <c r="Y1581" s="258"/>
      <c r="Z1581" s="146" t="s">
        <v>80</v>
      </c>
      <c r="AA1581" s="289" t="s">
        <v>8142</v>
      </c>
      <c r="AB1581" s="67">
        <v>45596</v>
      </c>
      <c r="AC1581" s="67">
        <v>45614</v>
      </c>
      <c r="AD1581" s="234" t="s">
        <v>70</v>
      </c>
      <c r="AE1581" s="71"/>
      <c r="AF1581" s="249"/>
      <c r="AG1581" s="249"/>
      <c r="AH1581" s="249"/>
      <c r="AI1581" s="249"/>
      <c r="AJ1581" s="248"/>
      <c r="AK1581" s="257"/>
      <c r="AL1581" s="255"/>
      <c r="AM1581" s="249"/>
      <c r="AN1581" s="249"/>
      <c r="AO1581" s="249"/>
      <c r="AP1581" s="249"/>
      <c r="AQ1581" s="250"/>
      <c r="AR1581" s="247"/>
      <c r="AS1581" s="247"/>
      <c r="AT1581" s="247"/>
      <c r="AU1581" s="247"/>
      <c r="AV1581" s="247"/>
      <c r="AW1581" s="247"/>
      <c r="AX1581" s="247"/>
      <c r="AY1581" s="247"/>
      <c r="AZ1581" s="251"/>
      <c r="BA1581" s="246"/>
      <c r="BB1581" s="247"/>
      <c r="BC1581" s="245"/>
    </row>
    <row r="1582" spans="1:55" ht="115.2" hidden="1">
      <c r="A1582" s="52" t="str">
        <f t="shared" ca="1" si="263"/>
        <v>Ok</v>
      </c>
      <c r="B1582" s="53" t="str">
        <f t="shared" si="264"/>
        <v>Ok</v>
      </c>
      <c r="C1582" s="53" t="str">
        <f t="shared" ca="1" si="265"/>
        <v>Ok</v>
      </c>
      <c r="D1582" s="54">
        <f t="shared" si="266"/>
        <v>45621</v>
      </c>
      <c r="E1582" s="253"/>
      <c r="F1582" s="258">
        <v>3525</v>
      </c>
      <c r="G1582" s="241" t="s">
        <v>8069</v>
      </c>
      <c r="H1582" s="269" t="s">
        <v>57</v>
      </c>
      <c r="I1582" s="242" t="s">
        <v>58</v>
      </c>
      <c r="J1582" s="268" t="s">
        <v>59</v>
      </c>
      <c r="K1582" s="67" t="s">
        <v>210</v>
      </c>
      <c r="L1582" s="400" t="s">
        <v>8165</v>
      </c>
      <c r="M1582" s="281"/>
      <c r="N1582" s="410" t="s">
        <v>124</v>
      </c>
      <c r="O1582" s="243" t="s">
        <v>97</v>
      </c>
      <c r="P1582" s="77" t="s">
        <v>97</v>
      </c>
      <c r="Q1582" s="77" t="s">
        <v>8072</v>
      </c>
      <c r="R1582" s="301" t="s">
        <v>8141</v>
      </c>
      <c r="S1582" s="274">
        <v>45600</v>
      </c>
      <c r="T1582" s="56">
        <v>45615</v>
      </c>
      <c r="U1582" s="78" t="s">
        <v>66</v>
      </c>
      <c r="V1582" s="197" t="s">
        <v>218</v>
      </c>
      <c r="W1582" s="181"/>
      <c r="X1582" s="147" t="s">
        <v>101</v>
      </c>
      <c r="Y1582" s="258"/>
      <c r="Z1582" s="146"/>
      <c r="AA1582" s="289" t="s">
        <v>8166</v>
      </c>
      <c r="AB1582" s="67">
        <v>45600</v>
      </c>
      <c r="AC1582" s="67">
        <v>45621</v>
      </c>
      <c r="AD1582" s="234" t="s">
        <v>70</v>
      </c>
      <c r="AE1582" s="71"/>
      <c r="AF1582" s="249"/>
      <c r="AG1582" s="249"/>
      <c r="AH1582" s="249"/>
      <c r="AI1582" s="249"/>
      <c r="AJ1582" s="248"/>
      <c r="AK1582" s="257"/>
      <c r="AL1582" s="255"/>
      <c r="AM1582" s="249"/>
      <c r="AN1582" s="249"/>
      <c r="AO1582" s="249"/>
      <c r="AP1582" s="249"/>
      <c r="AQ1582" s="250"/>
      <c r="AR1582" s="247"/>
      <c r="AS1582" s="247"/>
      <c r="AT1582" s="247"/>
      <c r="AU1582" s="247"/>
      <c r="AV1582" s="247"/>
      <c r="AW1582" s="247"/>
      <c r="AX1582" s="247"/>
      <c r="AY1582" s="247"/>
      <c r="AZ1582" s="251"/>
      <c r="BA1582" s="246"/>
      <c r="BB1582" s="247"/>
      <c r="BC1582" s="245"/>
    </row>
    <row r="1583" spans="1:55" ht="100.8" hidden="1">
      <c r="A1583" s="52" t="str">
        <f t="shared" ca="1" si="263"/>
        <v>Ok</v>
      </c>
      <c r="B1583" s="53" t="str">
        <f t="shared" si="264"/>
        <v>Ok</v>
      </c>
      <c r="C1583" s="53" t="str">
        <f t="shared" ca="1" si="265"/>
        <v>Ok</v>
      </c>
      <c r="D1583" s="54">
        <f t="shared" si="266"/>
        <v>45607</v>
      </c>
      <c r="E1583" s="253"/>
      <c r="F1583" s="258">
        <v>3526</v>
      </c>
      <c r="G1583" s="241" t="s">
        <v>8070</v>
      </c>
      <c r="H1583" s="269" t="s">
        <v>57</v>
      </c>
      <c r="I1583" s="242" t="s">
        <v>137</v>
      </c>
      <c r="J1583" s="268" t="s">
        <v>137</v>
      </c>
      <c r="K1583" s="67" t="s">
        <v>162</v>
      </c>
      <c r="L1583" s="400" t="s">
        <v>8077</v>
      </c>
      <c r="M1583" s="281"/>
      <c r="N1583" s="410" t="s">
        <v>124</v>
      </c>
      <c r="O1583" s="243" t="s">
        <v>97</v>
      </c>
      <c r="P1583" s="77" t="s">
        <v>97</v>
      </c>
      <c r="Q1583" s="77" t="s">
        <v>1470</v>
      </c>
      <c r="R1583" s="441"/>
      <c r="S1583" s="274">
        <v>45600</v>
      </c>
      <c r="T1583" s="56">
        <v>45607</v>
      </c>
      <c r="U1583" s="174" t="s">
        <v>66</v>
      </c>
      <c r="V1583" s="197" t="s">
        <v>218</v>
      </c>
      <c r="W1583" s="181"/>
      <c r="X1583" s="147" t="s">
        <v>101</v>
      </c>
      <c r="Y1583" s="258"/>
      <c r="Z1583" s="146"/>
      <c r="AA1583" s="289" t="s">
        <v>8099</v>
      </c>
      <c r="AB1583" s="67">
        <v>45600</v>
      </c>
      <c r="AC1583" s="67">
        <v>45607</v>
      </c>
      <c r="AD1583" s="234" t="s">
        <v>70</v>
      </c>
      <c r="AE1583" s="71"/>
      <c r="AF1583" s="249"/>
      <c r="AG1583" s="249"/>
      <c r="AH1583" s="249"/>
      <c r="AI1583" s="249"/>
      <c r="AJ1583" s="248"/>
      <c r="AK1583" s="257"/>
      <c r="AL1583" s="255"/>
      <c r="AM1583" s="249"/>
      <c r="AN1583" s="249"/>
      <c r="AO1583" s="249"/>
      <c r="AP1583" s="249"/>
      <c r="AQ1583" s="250"/>
      <c r="AR1583" s="247"/>
      <c r="AS1583" s="247"/>
      <c r="AT1583" s="247"/>
      <c r="AU1583" s="247"/>
      <c r="AV1583" s="247"/>
      <c r="AW1583" s="247"/>
      <c r="AX1583" s="247"/>
      <c r="AY1583" s="247"/>
      <c r="AZ1583" s="251"/>
      <c r="BA1583" s="246"/>
      <c r="BB1583" s="247"/>
      <c r="BC1583" s="245"/>
    </row>
    <row r="1584" spans="1:55" ht="86.4" hidden="1">
      <c r="A1584" s="52" t="str">
        <f t="shared" ref="A1584:A1594" ca="1" si="267">IF(OR(S1584&lt;$B$1,S1584&gt;=TODAY()),"Fuori Range","Ok")</f>
        <v>Ok</v>
      </c>
      <c r="B1584" s="53" t="str">
        <f t="shared" ref="B1584:B1594" si="268">IF(AND(AB1584&lt;S1584,AB1584&lt;&gt;""),"Fuori Range",IF(AND(AB1584&gt;AC1584,AC1584&lt;&gt;""),"Sup ITM",IF(AND(AC1584&lt;&gt;"",AB1584=""),"Assente","Ok")))</f>
        <v>Ok</v>
      </c>
      <c r="C1584" s="53" t="str">
        <f t="shared" ref="C1584:C1594" ca="1" si="269">IF(AND(AC1584&lt;AB1584,AC1584&lt;&gt;""),"Inf Avvio",IF(AC1584&gt;TODAY(),"Errore","Ok"))</f>
        <v>Ok</v>
      </c>
      <c r="D1584" s="54">
        <f t="shared" ref="D1584:D1594" si="270">MAX(AC1584,AH1584,AL1584)</f>
        <v>45614</v>
      </c>
      <c r="E1584" s="253"/>
      <c r="F1584" s="258">
        <v>3520</v>
      </c>
      <c r="G1584" s="241" t="s">
        <v>8106</v>
      </c>
      <c r="H1584" s="269" t="s">
        <v>57</v>
      </c>
      <c r="I1584" s="242" t="s">
        <v>452</v>
      </c>
      <c r="J1584" s="268" t="s">
        <v>308</v>
      </c>
      <c r="K1584" s="67" t="s">
        <v>545</v>
      </c>
      <c r="L1584" s="400" t="s">
        <v>8118</v>
      </c>
      <c r="M1584" s="281"/>
      <c r="N1584" s="410" t="s">
        <v>124</v>
      </c>
      <c r="O1584" s="243" t="s">
        <v>97</v>
      </c>
      <c r="P1584" s="77" t="s">
        <v>97</v>
      </c>
      <c r="Q1584" s="77" t="s">
        <v>8133</v>
      </c>
      <c r="R1584" s="301" t="s">
        <v>8146</v>
      </c>
      <c r="S1584" s="274">
        <v>45600</v>
      </c>
      <c r="T1584" s="56">
        <v>45614</v>
      </c>
      <c r="U1584" s="58" t="s">
        <v>66</v>
      </c>
      <c r="V1584" s="197" t="s">
        <v>218</v>
      </c>
      <c r="W1584" s="181"/>
      <c r="X1584" s="147" t="s">
        <v>168</v>
      </c>
      <c r="Y1584" s="258"/>
      <c r="Z1584" s="146"/>
      <c r="AA1584" s="289" t="s">
        <v>8127</v>
      </c>
      <c r="AB1584" s="67">
        <v>45607</v>
      </c>
      <c r="AC1584" s="67">
        <v>45614</v>
      </c>
      <c r="AD1584" s="234" t="s">
        <v>70</v>
      </c>
      <c r="AE1584" s="71"/>
      <c r="AF1584" s="249"/>
      <c r="AG1584" s="249"/>
      <c r="AH1584" s="249"/>
      <c r="AI1584" s="249"/>
      <c r="AJ1584" s="248"/>
      <c r="AK1584" s="257"/>
      <c r="AL1584" s="255"/>
      <c r="AM1584" s="249"/>
      <c r="AN1584" s="249"/>
      <c r="AO1584" s="249"/>
      <c r="AP1584" s="249"/>
      <c r="AQ1584" s="250"/>
      <c r="AR1584" s="247"/>
      <c r="AS1584" s="247"/>
      <c r="AT1584" s="247"/>
      <c r="AU1584" s="247"/>
      <c r="AV1584" s="247"/>
      <c r="AW1584" s="247"/>
      <c r="AX1584" s="247"/>
      <c r="AY1584" s="247"/>
      <c r="AZ1584" s="251"/>
      <c r="BA1584" s="246"/>
      <c r="BB1584" s="247"/>
      <c r="BC1584" s="245"/>
    </row>
    <row r="1585" spans="1:55" ht="201.6" hidden="1">
      <c r="A1585" s="52" t="str">
        <f t="shared" ca="1" si="267"/>
        <v>Ok</v>
      </c>
      <c r="B1585" s="53" t="str">
        <f t="shared" si="268"/>
        <v>Ok</v>
      </c>
      <c r="C1585" s="53" t="str">
        <f t="shared" ca="1" si="269"/>
        <v>Ok</v>
      </c>
      <c r="D1585" s="54">
        <f t="shared" si="270"/>
        <v>45698</v>
      </c>
      <c r="E1585" s="253"/>
      <c r="F1585" s="258">
        <v>3527</v>
      </c>
      <c r="G1585" s="241" t="s">
        <v>8107</v>
      </c>
      <c r="H1585" s="269" t="s">
        <v>57</v>
      </c>
      <c r="I1585" s="242" t="s">
        <v>8132</v>
      </c>
      <c r="J1585" s="268" t="s">
        <v>308</v>
      </c>
      <c r="K1585" s="67" t="s">
        <v>74</v>
      </c>
      <c r="L1585" s="400" t="s">
        <v>8163</v>
      </c>
      <c r="M1585" s="281"/>
      <c r="N1585" s="410" t="s">
        <v>124</v>
      </c>
      <c r="O1585" s="243" t="s">
        <v>4533</v>
      </c>
      <c r="P1585" s="77" t="s">
        <v>88</v>
      </c>
      <c r="Q1585" s="77" t="s">
        <v>8148</v>
      </c>
      <c r="R1585" s="301" t="s">
        <v>8147</v>
      </c>
      <c r="S1585" s="274">
        <v>45601</v>
      </c>
      <c r="T1585" s="56">
        <v>45691</v>
      </c>
      <c r="U1585" s="174" t="s">
        <v>66</v>
      </c>
      <c r="V1585" s="197" t="s">
        <v>218</v>
      </c>
      <c r="W1585" s="181"/>
      <c r="X1585" s="147" t="s">
        <v>101</v>
      </c>
      <c r="Y1585" s="258"/>
      <c r="Z1585" s="146"/>
      <c r="AA1585" s="289" t="s">
        <v>8558</v>
      </c>
      <c r="AB1585" s="67">
        <v>45601</v>
      </c>
      <c r="AC1585" s="67">
        <v>45698</v>
      </c>
      <c r="AD1585" s="234" t="s">
        <v>70</v>
      </c>
      <c r="AE1585" s="71"/>
      <c r="AF1585" s="249"/>
      <c r="AG1585" s="249"/>
      <c r="AH1585" s="249"/>
      <c r="AI1585" s="249"/>
      <c r="AJ1585" s="248"/>
      <c r="AK1585" s="257"/>
      <c r="AL1585" s="255"/>
      <c r="AM1585" s="249"/>
      <c r="AN1585" s="249"/>
      <c r="AO1585" s="249"/>
      <c r="AP1585" s="249"/>
      <c r="AQ1585" s="250"/>
      <c r="AR1585" s="247"/>
      <c r="AS1585" s="247"/>
      <c r="AT1585" s="247"/>
      <c r="AU1585" s="247"/>
      <c r="AV1585" s="247"/>
      <c r="AW1585" s="247"/>
      <c r="AX1585" s="247"/>
      <c r="AY1585" s="247"/>
      <c r="AZ1585" s="251"/>
      <c r="BA1585" s="246"/>
      <c r="BB1585" s="247"/>
      <c r="BC1585" s="245"/>
    </row>
    <row r="1586" spans="1:55" ht="57.6" hidden="1">
      <c r="A1586" s="52" t="str">
        <f t="shared" ca="1" si="267"/>
        <v>Ok</v>
      </c>
      <c r="B1586" s="53" t="str">
        <f t="shared" si="268"/>
        <v>Ok</v>
      </c>
      <c r="C1586" s="53" t="str">
        <f ca="1">IF(AND(AC1586&lt;AB1586,AC1586&lt;&gt;""),"Inf Avvio",IF(AC1586&gt;TODAY(),"Errore","Ok"))</f>
        <v>Ok</v>
      </c>
      <c r="D1586" s="54">
        <f t="shared" si="270"/>
        <v>45698</v>
      </c>
      <c r="E1586" s="253"/>
      <c r="F1586" s="258">
        <v>3528</v>
      </c>
      <c r="G1586" s="241" t="s">
        <v>8108</v>
      </c>
      <c r="H1586" s="269" t="s">
        <v>57</v>
      </c>
      <c r="I1586" s="242" t="s">
        <v>58</v>
      </c>
      <c r="J1586" s="268" t="s">
        <v>59</v>
      </c>
      <c r="K1586" s="67" t="s">
        <v>255</v>
      </c>
      <c r="L1586" s="400" t="s">
        <v>8119</v>
      </c>
      <c r="M1586" s="281"/>
      <c r="N1586" s="410" t="s">
        <v>124</v>
      </c>
      <c r="O1586" s="243" t="s">
        <v>97</v>
      </c>
      <c r="P1586" s="77" t="s">
        <v>97</v>
      </c>
      <c r="Q1586" s="77" t="s">
        <v>8134</v>
      </c>
      <c r="R1586" s="301" t="s">
        <v>8149</v>
      </c>
      <c r="S1586" s="274">
        <v>45601</v>
      </c>
      <c r="T1586" s="56">
        <v>45692</v>
      </c>
      <c r="U1586" s="174" t="s">
        <v>66</v>
      </c>
      <c r="V1586" s="197" t="s">
        <v>218</v>
      </c>
      <c r="W1586" s="181"/>
      <c r="X1586" s="147" t="s">
        <v>143</v>
      </c>
      <c r="Y1586" s="258"/>
      <c r="Z1586" s="146"/>
      <c r="AA1586" s="289" t="s">
        <v>8557</v>
      </c>
      <c r="AB1586" s="67">
        <v>45601</v>
      </c>
      <c r="AC1586" s="67">
        <v>45698</v>
      </c>
      <c r="AD1586" s="234" t="s">
        <v>70</v>
      </c>
      <c r="AE1586" s="71"/>
      <c r="AF1586" s="249"/>
      <c r="AG1586" s="249"/>
      <c r="AH1586" s="249"/>
      <c r="AI1586" s="249"/>
      <c r="AJ1586" s="248"/>
      <c r="AK1586" s="257"/>
      <c r="AL1586" s="255"/>
      <c r="AM1586" s="249"/>
      <c r="AN1586" s="249"/>
      <c r="AO1586" s="249"/>
      <c r="AP1586" s="249"/>
      <c r="AQ1586" s="250"/>
      <c r="AR1586" s="247"/>
      <c r="AS1586" s="247"/>
      <c r="AT1586" s="247"/>
      <c r="AU1586" s="247"/>
      <c r="AV1586" s="247"/>
      <c r="AW1586" s="247"/>
      <c r="AX1586" s="247"/>
      <c r="AY1586" s="247"/>
      <c r="AZ1586" s="251"/>
      <c r="BA1586" s="246"/>
      <c r="BB1586" s="247"/>
      <c r="BC1586" s="245"/>
    </row>
    <row r="1587" spans="1:55" ht="293.39999999999998" customHeight="1">
      <c r="A1587" s="52" t="str">
        <f t="shared" ca="1" si="267"/>
        <v>Ok</v>
      </c>
      <c r="B1587" s="53" t="str">
        <f t="shared" si="268"/>
        <v>Ok</v>
      </c>
      <c r="C1587" s="53" t="str">
        <f t="shared" ca="1" si="269"/>
        <v>Ok</v>
      </c>
      <c r="D1587" s="54">
        <f t="shared" si="270"/>
        <v>45726</v>
      </c>
      <c r="E1587" s="253"/>
      <c r="F1587" s="258">
        <v>3529</v>
      </c>
      <c r="G1587" s="241" t="s">
        <v>8109</v>
      </c>
      <c r="H1587" s="269" t="s">
        <v>57</v>
      </c>
      <c r="I1587" s="242" t="s">
        <v>182</v>
      </c>
      <c r="J1587" s="268" t="s">
        <v>183</v>
      </c>
      <c r="K1587" s="67" t="s">
        <v>105</v>
      </c>
      <c r="L1587" s="400" t="s">
        <v>8569</v>
      </c>
      <c r="M1587" s="281"/>
      <c r="N1587" s="410" t="s">
        <v>63</v>
      </c>
      <c r="O1587" s="243" t="s">
        <v>5568</v>
      </c>
      <c r="P1587" s="77" t="s">
        <v>88</v>
      </c>
      <c r="Q1587" s="77" t="s">
        <v>820</v>
      </c>
      <c r="R1587" s="301" t="s">
        <v>8150</v>
      </c>
      <c r="S1587" s="274">
        <v>45590</v>
      </c>
      <c r="T1587" s="56">
        <v>45723</v>
      </c>
      <c r="U1587" s="174" t="s">
        <v>1356</v>
      </c>
      <c r="V1587" s="197" t="s">
        <v>218</v>
      </c>
      <c r="W1587" s="181"/>
      <c r="X1587" s="147"/>
      <c r="Y1587" s="258"/>
      <c r="Z1587" s="146" t="s">
        <v>80</v>
      </c>
      <c r="AA1587" s="289" t="s">
        <v>8866</v>
      </c>
      <c r="AB1587" s="67">
        <v>45601</v>
      </c>
      <c r="AC1587" s="67">
        <v>45726</v>
      </c>
      <c r="AD1587" s="234"/>
      <c r="AE1587" s="71"/>
      <c r="AF1587" s="249"/>
      <c r="AG1587" s="249"/>
      <c r="AH1587" s="249"/>
      <c r="AI1587" s="249"/>
      <c r="AJ1587" s="248"/>
      <c r="AK1587" s="257"/>
      <c r="AL1587" s="255"/>
      <c r="AM1587" s="249"/>
      <c r="AN1587" s="249"/>
      <c r="AO1587" s="249"/>
      <c r="AP1587" s="249"/>
      <c r="AQ1587" s="250"/>
      <c r="AR1587" s="247"/>
      <c r="AS1587" s="247"/>
      <c r="AT1587" s="247"/>
      <c r="AU1587" s="247"/>
      <c r="AV1587" s="247"/>
      <c r="AW1587" s="247"/>
      <c r="AX1587" s="247"/>
      <c r="AY1587" s="247"/>
      <c r="AZ1587" s="251"/>
      <c r="BA1587" s="246"/>
      <c r="BB1587" s="247"/>
      <c r="BC1587" s="245"/>
    </row>
    <row r="1588" spans="1:55" ht="57.6" hidden="1">
      <c r="A1588" s="52" t="str">
        <f t="shared" ca="1" si="267"/>
        <v>Ok</v>
      </c>
      <c r="B1588" s="53" t="str">
        <f t="shared" si="268"/>
        <v>Ok</v>
      </c>
      <c r="C1588" s="53" t="str">
        <f t="shared" ca="1" si="269"/>
        <v>Ok</v>
      </c>
      <c r="D1588" s="54">
        <f t="shared" si="270"/>
        <v>45614</v>
      </c>
      <c r="E1588" s="253"/>
      <c r="F1588" s="258">
        <v>3530</v>
      </c>
      <c r="G1588" s="241" t="s">
        <v>8110</v>
      </c>
      <c r="H1588" s="269" t="s">
        <v>57</v>
      </c>
      <c r="I1588" s="242" t="s">
        <v>289</v>
      </c>
      <c r="J1588" s="268" t="s">
        <v>290</v>
      </c>
      <c r="K1588" s="67" t="s">
        <v>210</v>
      </c>
      <c r="L1588" s="400" t="s">
        <v>8120</v>
      </c>
      <c r="M1588" s="281"/>
      <c r="N1588" s="410" t="s">
        <v>124</v>
      </c>
      <c r="O1588" s="243" t="s">
        <v>97</v>
      </c>
      <c r="P1588" s="77" t="s">
        <v>97</v>
      </c>
      <c r="Q1588" s="77" t="s">
        <v>8135</v>
      </c>
      <c r="R1588" s="301" t="s">
        <v>8151</v>
      </c>
      <c r="S1588" s="274">
        <v>45602</v>
      </c>
      <c r="T1588" s="56">
        <v>45614</v>
      </c>
      <c r="U1588" s="58" t="s">
        <v>66</v>
      </c>
      <c r="V1588" s="197" t="s">
        <v>218</v>
      </c>
      <c r="W1588" s="181"/>
      <c r="X1588" s="147" t="s">
        <v>143</v>
      </c>
      <c r="Y1588" s="258"/>
      <c r="Z1588" s="146" t="s">
        <v>80</v>
      </c>
      <c r="AA1588" s="289" t="s">
        <v>8128</v>
      </c>
      <c r="AB1588" s="67">
        <v>45602</v>
      </c>
      <c r="AC1588" s="67">
        <v>45614</v>
      </c>
      <c r="AD1588" s="234" t="s">
        <v>70</v>
      </c>
      <c r="AE1588" s="71"/>
      <c r="AF1588" s="249"/>
      <c r="AG1588" s="249"/>
      <c r="AH1588" s="249"/>
      <c r="AI1588" s="249"/>
      <c r="AJ1588" s="248"/>
      <c r="AK1588" s="257"/>
      <c r="AL1588" s="255"/>
      <c r="AM1588" s="249"/>
      <c r="AN1588" s="249"/>
      <c r="AO1588" s="249"/>
      <c r="AP1588" s="249"/>
      <c r="AQ1588" s="250"/>
      <c r="AR1588" s="247"/>
      <c r="AS1588" s="247"/>
      <c r="AT1588" s="247"/>
      <c r="AU1588" s="247"/>
      <c r="AV1588" s="247"/>
      <c r="AW1588" s="247"/>
      <c r="AX1588" s="247"/>
      <c r="AY1588" s="247"/>
      <c r="AZ1588" s="251"/>
      <c r="BA1588" s="246"/>
      <c r="BB1588" s="247"/>
      <c r="BC1588" s="245"/>
    </row>
    <row r="1589" spans="1:55" ht="72">
      <c r="A1589" s="52" t="str">
        <f t="shared" ca="1" si="267"/>
        <v>Ok</v>
      </c>
      <c r="B1589" s="53" t="str">
        <f t="shared" si="268"/>
        <v>Ok</v>
      </c>
      <c r="C1589" s="53" t="str">
        <f t="shared" ca="1" si="269"/>
        <v>Ok</v>
      </c>
      <c r="D1589" s="54">
        <f t="shared" si="270"/>
        <v>45726</v>
      </c>
      <c r="E1589" s="253"/>
      <c r="F1589" s="258">
        <v>3531</v>
      </c>
      <c r="G1589" s="241" t="s">
        <v>8111</v>
      </c>
      <c r="H1589" s="269" t="s">
        <v>57</v>
      </c>
      <c r="I1589" s="242" t="s">
        <v>560</v>
      </c>
      <c r="J1589" s="268" t="s">
        <v>233</v>
      </c>
      <c r="K1589" s="67" t="s">
        <v>74</v>
      </c>
      <c r="L1589" s="400" t="s">
        <v>8423</v>
      </c>
      <c r="M1589" s="281"/>
      <c r="N1589" s="410" t="s">
        <v>124</v>
      </c>
      <c r="O1589" s="243" t="s">
        <v>4496</v>
      </c>
      <c r="P1589" s="77" t="s">
        <v>165</v>
      </c>
      <c r="Q1589" s="77" t="s">
        <v>6473</v>
      </c>
      <c r="R1589" s="301" t="s">
        <v>8152</v>
      </c>
      <c r="S1589" s="274">
        <v>45602</v>
      </c>
      <c r="T1589" s="56">
        <v>45602</v>
      </c>
      <c r="U1589" s="174" t="s">
        <v>1356</v>
      </c>
      <c r="V1589" s="197" t="s">
        <v>218</v>
      </c>
      <c r="W1589" s="181"/>
      <c r="X1589" s="147"/>
      <c r="Y1589" s="258"/>
      <c r="Z1589" s="146" t="s">
        <v>80</v>
      </c>
      <c r="AA1589" s="289" t="s">
        <v>8434</v>
      </c>
      <c r="AB1589" s="67">
        <v>45602</v>
      </c>
      <c r="AC1589" s="67">
        <v>45726</v>
      </c>
      <c r="AD1589" s="234"/>
      <c r="AE1589" s="71"/>
      <c r="AF1589" s="249"/>
      <c r="AG1589" s="249"/>
      <c r="AH1589" s="249"/>
      <c r="AI1589" s="249"/>
      <c r="AJ1589" s="248"/>
      <c r="AK1589" s="257"/>
      <c r="AL1589" s="255"/>
      <c r="AM1589" s="249"/>
      <c r="AN1589" s="249"/>
      <c r="AO1589" s="249"/>
      <c r="AP1589" s="249"/>
      <c r="AQ1589" s="250"/>
      <c r="AR1589" s="247"/>
      <c r="AS1589" s="247"/>
      <c r="AT1589" s="247"/>
      <c r="AU1589" s="247"/>
      <c r="AV1589" s="247"/>
      <c r="AW1589" s="247"/>
      <c r="AX1589" s="247"/>
      <c r="AY1589" s="247"/>
      <c r="AZ1589" s="251"/>
      <c r="BA1589" s="246"/>
      <c r="BB1589" s="247"/>
      <c r="BC1589" s="245"/>
    </row>
    <row r="1590" spans="1:55" ht="57.6" hidden="1">
      <c r="A1590" s="52" t="str">
        <f t="shared" ca="1" si="267"/>
        <v>Ok</v>
      </c>
      <c r="B1590" s="53" t="str">
        <f t="shared" si="268"/>
        <v>Ok</v>
      </c>
      <c r="C1590" s="53" t="str">
        <f t="shared" ca="1" si="269"/>
        <v>Ok</v>
      </c>
      <c r="D1590" s="54">
        <f t="shared" si="270"/>
        <v>45614</v>
      </c>
      <c r="E1590" s="253"/>
      <c r="F1590" s="258">
        <v>3532</v>
      </c>
      <c r="G1590" s="241" t="s">
        <v>8112</v>
      </c>
      <c r="H1590" s="269" t="s">
        <v>57</v>
      </c>
      <c r="I1590" s="242" t="s">
        <v>324</v>
      </c>
      <c r="J1590" s="268" t="s">
        <v>325</v>
      </c>
      <c r="K1590" s="67" t="s">
        <v>105</v>
      </c>
      <c r="L1590" s="400" t="s">
        <v>8122</v>
      </c>
      <c r="M1590" s="281"/>
      <c r="N1590" s="410" t="s">
        <v>124</v>
      </c>
      <c r="O1590" s="243" t="s">
        <v>97</v>
      </c>
      <c r="P1590" s="77" t="s">
        <v>97</v>
      </c>
      <c r="Q1590" s="77" t="s">
        <v>8136</v>
      </c>
      <c r="R1590" s="301" t="s">
        <v>8153</v>
      </c>
      <c r="S1590" s="274">
        <v>45603</v>
      </c>
      <c r="T1590" s="56">
        <v>45614</v>
      </c>
      <c r="U1590" s="58" t="s">
        <v>66</v>
      </c>
      <c r="V1590" s="197" t="s">
        <v>218</v>
      </c>
      <c r="W1590" s="181"/>
      <c r="X1590" s="147" t="s">
        <v>168</v>
      </c>
      <c r="Y1590" s="258"/>
      <c r="Z1590" s="146"/>
      <c r="AA1590" s="289" t="s">
        <v>8129</v>
      </c>
      <c r="AB1590" s="67">
        <v>45603</v>
      </c>
      <c r="AC1590" s="67">
        <v>45614</v>
      </c>
      <c r="AD1590" s="234" t="s">
        <v>70</v>
      </c>
      <c r="AE1590" s="71"/>
      <c r="AF1590" s="249"/>
      <c r="AG1590" s="249"/>
      <c r="AH1590" s="249"/>
      <c r="AI1590" s="249"/>
      <c r="AJ1590" s="248"/>
      <c r="AK1590" s="257"/>
      <c r="AL1590" s="255"/>
      <c r="AM1590" s="249"/>
      <c r="AN1590" s="249"/>
      <c r="AO1590" s="249"/>
      <c r="AP1590" s="249"/>
      <c r="AQ1590" s="250"/>
      <c r="AR1590" s="247"/>
      <c r="AS1590" s="247"/>
      <c r="AT1590" s="247"/>
      <c r="AU1590" s="247"/>
      <c r="AV1590" s="247"/>
      <c r="AW1590" s="247"/>
      <c r="AX1590" s="247"/>
      <c r="AY1590" s="247"/>
      <c r="AZ1590" s="251"/>
      <c r="BA1590" s="246"/>
      <c r="BB1590" s="247"/>
      <c r="BC1590" s="245"/>
    </row>
    <row r="1591" spans="1:55" ht="129.6" hidden="1">
      <c r="A1591" s="52" t="str">
        <f t="shared" ca="1" si="267"/>
        <v>Ok</v>
      </c>
      <c r="B1591" s="53" t="str">
        <f t="shared" si="268"/>
        <v>Ok</v>
      </c>
      <c r="C1591" s="53" t="str">
        <f t="shared" ca="1" si="269"/>
        <v>Ok</v>
      </c>
      <c r="D1591" s="54">
        <f t="shared" si="270"/>
        <v>45621</v>
      </c>
      <c r="E1591" s="253"/>
      <c r="F1591" s="258">
        <v>3533</v>
      </c>
      <c r="G1591" s="241" t="s">
        <v>8113</v>
      </c>
      <c r="H1591" s="269" t="s">
        <v>57</v>
      </c>
      <c r="I1591" s="242" t="s">
        <v>58</v>
      </c>
      <c r="J1591" s="268" t="s">
        <v>59</v>
      </c>
      <c r="K1591" s="67" t="s">
        <v>105</v>
      </c>
      <c r="L1591" s="400" t="s">
        <v>8123</v>
      </c>
      <c r="M1591" s="281"/>
      <c r="N1591" s="410" t="s">
        <v>124</v>
      </c>
      <c r="O1591" s="243" t="s">
        <v>6158</v>
      </c>
      <c r="P1591" s="77" t="s">
        <v>88</v>
      </c>
      <c r="Q1591" s="77" t="s">
        <v>8155</v>
      </c>
      <c r="R1591" s="301" t="s">
        <v>8154</v>
      </c>
      <c r="S1591" s="274">
        <v>45604</v>
      </c>
      <c r="T1591" s="56">
        <v>45615</v>
      </c>
      <c r="U1591" s="78" t="s">
        <v>66</v>
      </c>
      <c r="V1591" s="197" t="s">
        <v>218</v>
      </c>
      <c r="W1591" s="181"/>
      <c r="X1591" s="147" t="s">
        <v>79</v>
      </c>
      <c r="Y1591" s="258"/>
      <c r="Z1591" s="146"/>
      <c r="AA1591" s="289" t="s">
        <v>8167</v>
      </c>
      <c r="AB1591" s="67">
        <v>45604</v>
      </c>
      <c r="AC1591" s="67">
        <v>45621</v>
      </c>
      <c r="AD1591" s="234" t="s">
        <v>70</v>
      </c>
      <c r="AE1591" s="71"/>
      <c r="AF1591" s="249"/>
      <c r="AG1591" s="249"/>
      <c r="AH1591" s="249"/>
      <c r="AI1591" s="249"/>
      <c r="AJ1591" s="248"/>
      <c r="AK1591" s="257"/>
      <c r="AL1591" s="255"/>
      <c r="AM1591" s="249"/>
      <c r="AN1591" s="249"/>
      <c r="AO1591" s="249"/>
      <c r="AP1591" s="249"/>
      <c r="AQ1591" s="250"/>
      <c r="AR1591" s="247"/>
      <c r="AS1591" s="247"/>
      <c r="AT1591" s="247"/>
      <c r="AU1591" s="247"/>
      <c r="AV1591" s="247"/>
      <c r="AW1591" s="247"/>
      <c r="AX1591" s="247"/>
      <c r="AY1591" s="247"/>
      <c r="AZ1591" s="251"/>
      <c r="BA1591" s="246"/>
      <c r="BB1591" s="247"/>
      <c r="BC1591" s="245"/>
    </row>
    <row r="1592" spans="1:55" ht="43.2" hidden="1">
      <c r="A1592" s="52" t="str">
        <f t="shared" ca="1" si="267"/>
        <v>Ok</v>
      </c>
      <c r="B1592" s="53" t="str">
        <f t="shared" si="268"/>
        <v>Ok</v>
      </c>
      <c r="C1592" s="53" t="str">
        <f t="shared" ca="1" si="269"/>
        <v>Ok</v>
      </c>
      <c r="D1592" s="54">
        <f t="shared" si="270"/>
        <v>45614</v>
      </c>
      <c r="E1592" s="253"/>
      <c r="F1592" s="258">
        <v>3536</v>
      </c>
      <c r="G1592" s="241" t="s">
        <v>8114</v>
      </c>
      <c r="H1592" s="269" t="s">
        <v>57</v>
      </c>
      <c r="I1592" s="242" t="s">
        <v>182</v>
      </c>
      <c r="J1592" s="268" t="s">
        <v>183</v>
      </c>
      <c r="K1592" s="67" t="s">
        <v>74</v>
      </c>
      <c r="L1592" s="400" t="s">
        <v>8124</v>
      </c>
      <c r="M1592" s="281"/>
      <c r="N1592" s="410" t="s">
        <v>124</v>
      </c>
      <c r="O1592" s="243" t="s">
        <v>6123</v>
      </c>
      <c r="P1592" s="77" t="s">
        <v>165</v>
      </c>
      <c r="Q1592" s="77" t="s">
        <v>6612</v>
      </c>
      <c r="R1592" s="301" t="s">
        <v>6084</v>
      </c>
      <c r="S1592" s="274">
        <v>45604</v>
      </c>
      <c r="T1592" s="56">
        <v>45614</v>
      </c>
      <c r="U1592" s="58" t="s">
        <v>66</v>
      </c>
      <c r="V1592" s="197" t="s">
        <v>218</v>
      </c>
      <c r="W1592" s="181"/>
      <c r="X1592" s="147" t="s">
        <v>143</v>
      </c>
      <c r="Y1592" s="258"/>
      <c r="Z1592" s="146" t="s">
        <v>80</v>
      </c>
      <c r="AA1592" s="289" t="s">
        <v>8130</v>
      </c>
      <c r="AB1592" s="67">
        <v>45604</v>
      </c>
      <c r="AC1592" s="67">
        <v>45614</v>
      </c>
      <c r="AD1592" s="234" t="s">
        <v>70</v>
      </c>
      <c r="AE1592" s="71"/>
      <c r="AF1592" s="249"/>
      <c r="AG1592" s="249"/>
      <c r="AH1592" s="249"/>
      <c r="AI1592" s="249"/>
      <c r="AJ1592" s="248"/>
      <c r="AK1592" s="257"/>
      <c r="AL1592" s="255"/>
      <c r="AM1592" s="249"/>
      <c r="AN1592" s="249"/>
      <c r="AO1592" s="249"/>
      <c r="AP1592" s="249"/>
      <c r="AQ1592" s="250"/>
      <c r="AR1592" s="247"/>
      <c r="AS1592" s="247"/>
      <c r="AT1592" s="247"/>
      <c r="AU1592" s="247"/>
      <c r="AV1592" s="247"/>
      <c r="AW1592" s="247"/>
      <c r="AX1592" s="247"/>
      <c r="AY1592" s="247"/>
      <c r="AZ1592" s="251"/>
      <c r="BA1592" s="246"/>
      <c r="BB1592" s="247"/>
      <c r="BC1592" s="245"/>
    </row>
    <row r="1593" spans="1:55" ht="201.6" hidden="1">
      <c r="A1593" s="52" t="str">
        <f t="shared" ca="1" si="267"/>
        <v>Ok</v>
      </c>
      <c r="B1593" s="53" t="str">
        <f t="shared" si="268"/>
        <v>Ok</v>
      </c>
      <c r="C1593" s="53" t="str">
        <f t="shared" ca="1" si="269"/>
        <v>Ok</v>
      </c>
      <c r="D1593" s="54">
        <f t="shared" si="270"/>
        <v>45628</v>
      </c>
      <c r="E1593" s="253"/>
      <c r="F1593" s="258">
        <v>3537</v>
      </c>
      <c r="G1593" s="241" t="s">
        <v>8115</v>
      </c>
      <c r="H1593" s="269" t="s">
        <v>57</v>
      </c>
      <c r="I1593" s="242" t="s">
        <v>83</v>
      </c>
      <c r="J1593" s="268" t="s">
        <v>84</v>
      </c>
      <c r="K1593" s="67" t="s">
        <v>105</v>
      </c>
      <c r="L1593" s="400" t="s">
        <v>8125</v>
      </c>
      <c r="M1593" s="281"/>
      <c r="N1593" s="410" t="s">
        <v>124</v>
      </c>
      <c r="O1593" s="243" t="s">
        <v>6123</v>
      </c>
      <c r="P1593" s="77" t="s">
        <v>165</v>
      </c>
      <c r="Q1593" s="77" t="s">
        <v>6612</v>
      </c>
      <c r="R1593" s="301" t="s">
        <v>6084</v>
      </c>
      <c r="S1593" s="274">
        <v>45604</v>
      </c>
      <c r="T1593" s="56">
        <v>45628</v>
      </c>
      <c r="U1593" s="174" t="s">
        <v>66</v>
      </c>
      <c r="V1593" s="197" t="s">
        <v>218</v>
      </c>
      <c r="W1593" s="181"/>
      <c r="X1593" s="147" t="s">
        <v>156</v>
      </c>
      <c r="Y1593" s="258" t="s">
        <v>80</v>
      </c>
      <c r="Z1593" s="146"/>
      <c r="AA1593" s="289" t="s">
        <v>8201</v>
      </c>
      <c r="AB1593" s="67">
        <v>45604</v>
      </c>
      <c r="AC1593" s="67">
        <v>45628</v>
      </c>
      <c r="AD1593" s="234" t="s">
        <v>70</v>
      </c>
      <c r="AE1593" s="71"/>
      <c r="AF1593" s="249"/>
      <c r="AG1593" s="249"/>
      <c r="AH1593" s="249"/>
      <c r="AI1593" s="249"/>
      <c r="AJ1593" s="248"/>
      <c r="AK1593" s="257"/>
      <c r="AL1593" s="255"/>
      <c r="AM1593" s="249"/>
      <c r="AN1593" s="249"/>
      <c r="AO1593" s="249"/>
      <c r="AP1593" s="249"/>
      <c r="AQ1593" s="250"/>
      <c r="AR1593" s="247"/>
      <c r="AS1593" s="247"/>
      <c r="AT1593" s="247"/>
      <c r="AU1593" s="247"/>
      <c r="AV1593" s="247"/>
      <c r="AW1593" s="247"/>
      <c r="AX1593" s="247"/>
      <c r="AY1593" s="247"/>
      <c r="AZ1593" s="251"/>
      <c r="BA1593" s="246"/>
      <c r="BB1593" s="247"/>
      <c r="BC1593" s="245"/>
    </row>
    <row r="1594" spans="1:55" ht="57.6" hidden="1">
      <c r="A1594" s="52" t="str">
        <f t="shared" ca="1" si="267"/>
        <v>Ok</v>
      </c>
      <c r="B1594" s="53" t="str">
        <f t="shared" si="268"/>
        <v>Sup ITM</v>
      </c>
      <c r="C1594" s="53" t="str">
        <f t="shared" ca="1" si="269"/>
        <v>Inf Avvio</v>
      </c>
      <c r="D1594" s="54">
        <f t="shared" si="270"/>
        <v>45614</v>
      </c>
      <c r="E1594" s="253"/>
      <c r="F1594" s="258">
        <v>3539</v>
      </c>
      <c r="G1594" s="241" t="s">
        <v>8116</v>
      </c>
      <c r="H1594" s="269" t="s">
        <v>57</v>
      </c>
      <c r="I1594" s="242" t="s">
        <v>58</v>
      </c>
      <c r="J1594" s="268" t="s">
        <v>59</v>
      </c>
      <c r="K1594" s="67" t="s">
        <v>210</v>
      </c>
      <c r="L1594" s="400" t="s">
        <v>8126</v>
      </c>
      <c r="M1594" s="281"/>
      <c r="N1594" s="410" t="s">
        <v>124</v>
      </c>
      <c r="O1594" s="243" t="s">
        <v>284</v>
      </c>
      <c r="P1594" s="77" t="s">
        <v>65</v>
      </c>
      <c r="Q1594" s="77" t="s">
        <v>8157</v>
      </c>
      <c r="R1594" s="441"/>
      <c r="S1594" s="274">
        <v>45607</v>
      </c>
      <c r="T1594" s="56">
        <v>45614</v>
      </c>
      <c r="U1594" s="58" t="s">
        <v>66</v>
      </c>
      <c r="V1594" s="197" t="s">
        <v>218</v>
      </c>
      <c r="W1594" s="181"/>
      <c r="X1594" s="147" t="s">
        <v>143</v>
      </c>
      <c r="Y1594" s="258"/>
      <c r="Z1594" s="146"/>
      <c r="AA1594" s="289" t="s">
        <v>8131</v>
      </c>
      <c r="AB1594" s="67" t="s">
        <v>8117</v>
      </c>
      <c r="AC1594" s="67">
        <v>45614</v>
      </c>
      <c r="AD1594" s="234" t="s">
        <v>70</v>
      </c>
      <c r="AE1594" s="71"/>
      <c r="AF1594" s="249"/>
      <c r="AG1594" s="249"/>
      <c r="AH1594" s="249"/>
      <c r="AI1594" s="249"/>
      <c r="AJ1594" s="248"/>
      <c r="AK1594" s="257"/>
      <c r="AL1594" s="255"/>
      <c r="AM1594" s="249"/>
      <c r="AN1594" s="249"/>
      <c r="AO1594" s="249"/>
      <c r="AP1594" s="249"/>
      <c r="AQ1594" s="250"/>
      <c r="AR1594" s="247"/>
      <c r="AS1594" s="247"/>
      <c r="AT1594" s="247"/>
      <c r="AU1594" s="247"/>
      <c r="AV1594" s="247"/>
      <c r="AW1594" s="247"/>
      <c r="AX1594" s="247"/>
      <c r="AY1594" s="247"/>
      <c r="AZ1594" s="251"/>
      <c r="BA1594" s="246"/>
      <c r="BB1594" s="247"/>
      <c r="BC1594" s="245"/>
    </row>
    <row r="1595" spans="1:55" ht="86.4" hidden="1">
      <c r="A1595" s="52" t="str">
        <f t="shared" ref="A1595:A1600" ca="1" si="271">IF(OR(S1595&lt;$B$1,S1595&gt;=TODAY()),"Fuori Range","Ok")</f>
        <v>Ok</v>
      </c>
      <c r="B1595" s="53" t="str">
        <f t="shared" ref="B1595:B1600" si="272">IF(AND(AB1595&lt;S1595,AB1595&lt;&gt;""),"Fuori Range",IF(AND(AB1595&gt;AC1595,AC1595&lt;&gt;""),"Sup ITM",IF(AND(AC1595&lt;&gt;"",AB1595=""),"Assente","Ok")))</f>
        <v>Ok</v>
      </c>
      <c r="C1595" s="53" t="str">
        <f t="shared" ref="C1595:C1600" ca="1" si="273">IF(AND(AC1595&lt;AB1595,AC1595&lt;&gt;""),"Inf Avvio",IF(AC1595&gt;TODAY(),"Errore","Ok"))</f>
        <v>Ok</v>
      </c>
      <c r="D1595" s="54">
        <f t="shared" ref="D1595:D1600" si="274">MAX(AC1595,AH1595,AL1595)</f>
        <v>45670</v>
      </c>
      <c r="E1595" s="253"/>
      <c r="F1595" s="258">
        <v>427</v>
      </c>
      <c r="G1595" s="241" t="s">
        <v>8168</v>
      </c>
      <c r="H1595" s="269" t="s">
        <v>57</v>
      </c>
      <c r="I1595" s="242" t="s">
        <v>267</v>
      </c>
      <c r="J1595" s="268" t="s">
        <v>122</v>
      </c>
      <c r="K1595" s="67" t="s">
        <v>188</v>
      </c>
      <c r="L1595" s="400" t="s">
        <v>8250</v>
      </c>
      <c r="M1595" s="281"/>
      <c r="N1595" s="410" t="s">
        <v>124</v>
      </c>
      <c r="O1595" s="243" t="s">
        <v>97</v>
      </c>
      <c r="P1595" s="77" t="s">
        <v>97</v>
      </c>
      <c r="Q1595" s="77" t="s">
        <v>8177</v>
      </c>
      <c r="R1595" s="301" t="s">
        <v>8251</v>
      </c>
      <c r="S1595" s="274">
        <v>43265</v>
      </c>
      <c r="T1595" s="56">
        <v>45670</v>
      </c>
      <c r="U1595" s="174" t="s">
        <v>66</v>
      </c>
      <c r="V1595" s="197" t="s">
        <v>218</v>
      </c>
      <c r="W1595" s="181"/>
      <c r="X1595" s="147" t="s">
        <v>93</v>
      </c>
      <c r="Y1595" s="258"/>
      <c r="Z1595" s="146"/>
      <c r="AA1595" s="289" t="s">
        <v>8290</v>
      </c>
      <c r="AB1595" s="67">
        <v>45616</v>
      </c>
      <c r="AC1595" s="67">
        <v>45670</v>
      </c>
      <c r="AD1595" s="234" t="s">
        <v>70</v>
      </c>
      <c r="AE1595" s="71"/>
      <c r="AF1595" s="249"/>
      <c r="AG1595" s="249"/>
      <c r="AH1595" s="249"/>
      <c r="AI1595" s="249"/>
      <c r="AJ1595" s="248"/>
      <c r="AK1595" s="257"/>
      <c r="AL1595" s="255"/>
      <c r="AM1595" s="249"/>
      <c r="AN1595" s="249"/>
      <c r="AO1595" s="249"/>
      <c r="AP1595" s="249"/>
      <c r="AQ1595" s="250"/>
      <c r="AR1595" s="247"/>
      <c r="AS1595" s="247"/>
      <c r="AT1595" s="247"/>
      <c r="AU1595" s="247"/>
      <c r="AV1595" s="247"/>
      <c r="AW1595" s="247"/>
      <c r="AX1595" s="247"/>
      <c r="AY1595" s="247"/>
      <c r="AZ1595" s="251"/>
      <c r="BA1595" s="246"/>
      <c r="BB1595" s="247"/>
      <c r="BC1595" s="245"/>
    </row>
    <row r="1596" spans="1:55" ht="43.2" hidden="1">
      <c r="A1596" s="52" t="str">
        <f t="shared" ca="1" si="271"/>
        <v>Ok</v>
      </c>
      <c r="B1596" s="53" t="str">
        <f t="shared" si="272"/>
        <v>Ok</v>
      </c>
      <c r="C1596" s="53" t="str">
        <f t="shared" ca="1" si="273"/>
        <v>Ok</v>
      </c>
      <c r="D1596" s="54">
        <f t="shared" si="274"/>
        <v>45635</v>
      </c>
      <c r="E1596" s="253"/>
      <c r="F1596" s="258">
        <v>3501</v>
      </c>
      <c r="G1596" s="241" t="s">
        <v>8169</v>
      </c>
      <c r="H1596" s="269" t="s">
        <v>57</v>
      </c>
      <c r="I1596" s="242" t="s">
        <v>8174</v>
      </c>
      <c r="J1596" s="268" t="s">
        <v>122</v>
      </c>
      <c r="K1596" s="67" t="s">
        <v>188</v>
      </c>
      <c r="L1596" s="400" t="s">
        <v>8181</v>
      </c>
      <c r="M1596" s="281"/>
      <c r="N1596" s="410" t="s">
        <v>124</v>
      </c>
      <c r="O1596" s="243" t="s">
        <v>8175</v>
      </c>
      <c r="P1596" s="77" t="s">
        <v>245</v>
      </c>
      <c r="Q1596" s="77" t="s">
        <v>8180</v>
      </c>
      <c r="R1596" s="301" t="s">
        <v>8179</v>
      </c>
      <c r="S1596" s="274">
        <v>45606</v>
      </c>
      <c r="T1596" s="369">
        <v>45635</v>
      </c>
      <c r="U1596" s="175" t="s">
        <v>66</v>
      </c>
      <c r="V1596" s="197" t="s">
        <v>218</v>
      </c>
      <c r="W1596" s="181"/>
      <c r="X1596" s="147" t="s">
        <v>365</v>
      </c>
      <c r="Y1596" s="258" t="s">
        <v>80</v>
      </c>
      <c r="Z1596" s="146"/>
      <c r="AA1596" s="289" t="s">
        <v>8285</v>
      </c>
      <c r="AB1596" s="67">
        <v>45606</v>
      </c>
      <c r="AC1596" s="67">
        <v>45635</v>
      </c>
      <c r="AD1596" s="234" t="s">
        <v>70</v>
      </c>
      <c r="AE1596" s="71"/>
      <c r="AF1596" s="249"/>
      <c r="AG1596" s="249"/>
      <c r="AH1596" s="249"/>
      <c r="AI1596" s="249"/>
      <c r="AJ1596" s="248"/>
      <c r="AK1596" s="257"/>
      <c r="AL1596" s="255"/>
      <c r="AM1596" s="249"/>
      <c r="AN1596" s="249"/>
      <c r="AO1596" s="249"/>
      <c r="AP1596" s="249"/>
      <c r="AQ1596" s="250"/>
      <c r="AR1596" s="247"/>
      <c r="AS1596" s="247"/>
      <c r="AT1596" s="247"/>
      <c r="AU1596" s="247"/>
      <c r="AV1596" s="247"/>
      <c r="AW1596" s="247"/>
      <c r="AX1596" s="247"/>
      <c r="AY1596" s="247"/>
      <c r="AZ1596" s="251"/>
      <c r="BA1596" s="246"/>
      <c r="BB1596" s="247"/>
      <c r="BC1596" s="245"/>
    </row>
    <row r="1597" spans="1:55" ht="201.6" hidden="1">
      <c r="A1597" s="52" t="str">
        <f t="shared" ca="1" si="271"/>
        <v>Ok</v>
      </c>
      <c r="B1597" s="53" t="str">
        <f t="shared" si="272"/>
        <v>Ok</v>
      </c>
      <c r="C1597" s="53" t="str">
        <f t="shared" ca="1" si="273"/>
        <v>Ok</v>
      </c>
      <c r="D1597" s="54">
        <f t="shared" si="274"/>
        <v>45635</v>
      </c>
      <c r="E1597" s="253"/>
      <c r="F1597" s="258">
        <v>3541</v>
      </c>
      <c r="G1597" s="241" t="s">
        <v>8170</v>
      </c>
      <c r="H1597" s="269" t="s">
        <v>57</v>
      </c>
      <c r="I1597" s="242" t="s">
        <v>471</v>
      </c>
      <c r="J1597" s="268" t="s">
        <v>308</v>
      </c>
      <c r="K1597" s="67" t="s">
        <v>74</v>
      </c>
      <c r="L1597" s="400" t="s">
        <v>8182</v>
      </c>
      <c r="M1597" s="281"/>
      <c r="N1597" s="410" t="s">
        <v>124</v>
      </c>
      <c r="O1597" s="243" t="s">
        <v>8178</v>
      </c>
      <c r="P1597" s="77" t="s">
        <v>165</v>
      </c>
      <c r="Q1597" s="77" t="s">
        <v>8247</v>
      </c>
      <c r="R1597" s="301" t="s">
        <v>8246</v>
      </c>
      <c r="S1597" s="274">
        <v>45609</v>
      </c>
      <c r="T1597" s="369">
        <v>45635</v>
      </c>
      <c r="U1597" s="175" t="s">
        <v>66</v>
      </c>
      <c r="V1597" s="197" t="s">
        <v>218</v>
      </c>
      <c r="W1597" s="181"/>
      <c r="X1597" s="147" t="s">
        <v>79</v>
      </c>
      <c r="Y1597" s="258"/>
      <c r="Z1597" s="146"/>
      <c r="AA1597" s="289" t="s">
        <v>8286</v>
      </c>
      <c r="AB1597" s="67">
        <v>45609</v>
      </c>
      <c r="AC1597" s="67">
        <v>45635</v>
      </c>
      <c r="AD1597" s="234" t="s">
        <v>70</v>
      </c>
      <c r="AE1597" s="71"/>
      <c r="AF1597" s="249"/>
      <c r="AG1597" s="249"/>
      <c r="AH1597" s="249"/>
      <c r="AI1597" s="249"/>
      <c r="AJ1597" s="248"/>
      <c r="AK1597" s="257"/>
      <c r="AL1597" s="255"/>
      <c r="AM1597" s="249"/>
      <c r="AN1597" s="249"/>
      <c r="AO1597" s="249"/>
      <c r="AP1597" s="249"/>
      <c r="AQ1597" s="250"/>
      <c r="AR1597" s="247"/>
      <c r="AS1597" s="247"/>
      <c r="AT1597" s="247"/>
      <c r="AU1597" s="247"/>
      <c r="AV1597" s="247"/>
      <c r="AW1597" s="247"/>
      <c r="AX1597" s="247"/>
      <c r="AY1597" s="247"/>
      <c r="AZ1597" s="251"/>
      <c r="BA1597" s="246"/>
      <c r="BB1597" s="247"/>
      <c r="BC1597" s="245"/>
    </row>
    <row r="1598" spans="1:55" ht="86.4" hidden="1">
      <c r="A1598" s="52" t="str">
        <f t="shared" ca="1" si="271"/>
        <v>Ok</v>
      </c>
      <c r="B1598" s="53" t="str">
        <f t="shared" si="272"/>
        <v>Ok</v>
      </c>
      <c r="C1598" s="53" t="str">
        <f t="shared" ca="1" si="273"/>
        <v>Ok</v>
      </c>
      <c r="D1598" s="54">
        <f t="shared" si="274"/>
        <v>45621</v>
      </c>
      <c r="E1598" s="253"/>
      <c r="F1598" s="258">
        <v>3543</v>
      </c>
      <c r="G1598" s="241" t="s">
        <v>8171</v>
      </c>
      <c r="H1598" s="269" t="s">
        <v>57</v>
      </c>
      <c r="I1598" s="242" t="s">
        <v>2663</v>
      </c>
      <c r="J1598" s="268" t="s">
        <v>584</v>
      </c>
      <c r="K1598" s="67" t="s">
        <v>74</v>
      </c>
      <c r="L1598" s="400" t="s">
        <v>8184</v>
      </c>
      <c r="M1598" s="281"/>
      <c r="N1598" s="410" t="s">
        <v>124</v>
      </c>
      <c r="O1598" s="243" t="s">
        <v>97</v>
      </c>
      <c r="P1598" s="77" t="s">
        <v>97</v>
      </c>
      <c r="Q1598" s="77" t="s">
        <v>8176</v>
      </c>
      <c r="R1598" s="301" t="s">
        <v>8183</v>
      </c>
      <c r="S1598" s="274">
        <v>45614</v>
      </c>
      <c r="T1598" s="56">
        <v>45616</v>
      </c>
      <c r="U1598" s="78" t="s">
        <v>66</v>
      </c>
      <c r="V1598" s="197" t="s">
        <v>218</v>
      </c>
      <c r="W1598" s="181"/>
      <c r="X1598" s="147" t="s">
        <v>143</v>
      </c>
      <c r="Y1598" s="258"/>
      <c r="Z1598" s="146"/>
      <c r="AA1598" s="289" t="s">
        <v>8185</v>
      </c>
      <c r="AB1598" s="67">
        <v>45616</v>
      </c>
      <c r="AC1598" s="67">
        <v>45621</v>
      </c>
      <c r="AD1598" s="234" t="s">
        <v>70</v>
      </c>
      <c r="AE1598" s="71"/>
      <c r="AF1598" s="249"/>
      <c r="AG1598" s="249"/>
      <c r="AH1598" s="249"/>
      <c r="AI1598" s="249"/>
      <c r="AJ1598" s="248"/>
      <c r="AK1598" s="257"/>
      <c r="AL1598" s="255"/>
      <c r="AM1598" s="249"/>
      <c r="AN1598" s="249"/>
      <c r="AO1598" s="249"/>
      <c r="AP1598" s="249"/>
      <c r="AQ1598" s="250"/>
      <c r="AR1598" s="247"/>
      <c r="AS1598" s="247"/>
      <c r="AT1598" s="247"/>
      <c r="AU1598" s="247"/>
      <c r="AV1598" s="247"/>
      <c r="AW1598" s="247"/>
      <c r="AX1598" s="247"/>
      <c r="AY1598" s="247"/>
      <c r="AZ1598" s="251"/>
      <c r="BA1598" s="246"/>
      <c r="BB1598" s="247"/>
      <c r="BC1598" s="245"/>
    </row>
    <row r="1599" spans="1:55" ht="216" hidden="1">
      <c r="A1599" s="52" t="str">
        <f t="shared" ca="1" si="271"/>
        <v>Ok</v>
      </c>
      <c r="B1599" s="53" t="str">
        <f t="shared" si="272"/>
        <v>Ok</v>
      </c>
      <c r="C1599" s="53" t="str">
        <f t="shared" ca="1" si="273"/>
        <v>Ok</v>
      </c>
      <c r="D1599" s="54">
        <f t="shared" si="274"/>
        <v>45635</v>
      </c>
      <c r="E1599" s="253"/>
      <c r="F1599" s="258">
        <v>3545</v>
      </c>
      <c r="G1599" s="241" t="s">
        <v>8172</v>
      </c>
      <c r="H1599" s="269" t="s">
        <v>57</v>
      </c>
      <c r="I1599" s="242" t="s">
        <v>58</v>
      </c>
      <c r="J1599" s="268" t="s">
        <v>59</v>
      </c>
      <c r="K1599" s="67" t="s">
        <v>74</v>
      </c>
      <c r="L1599" s="400" t="s">
        <v>8252</v>
      </c>
      <c r="M1599" s="281"/>
      <c r="N1599" s="410" t="s">
        <v>124</v>
      </c>
      <c r="O1599" s="243" t="s">
        <v>1064</v>
      </c>
      <c r="P1599" s="77" t="s">
        <v>165</v>
      </c>
      <c r="Q1599" s="77" t="s">
        <v>8187</v>
      </c>
      <c r="R1599" s="301" t="s">
        <v>8186</v>
      </c>
      <c r="S1599" s="274">
        <v>45614</v>
      </c>
      <c r="T1599" s="369">
        <v>45635</v>
      </c>
      <c r="U1599" s="175" t="s">
        <v>66</v>
      </c>
      <c r="V1599" s="197" t="s">
        <v>218</v>
      </c>
      <c r="W1599" s="181"/>
      <c r="X1599" s="147" t="s">
        <v>156</v>
      </c>
      <c r="Y1599" s="258" t="s">
        <v>80</v>
      </c>
      <c r="Z1599" s="146"/>
      <c r="AA1599" s="289" t="s">
        <v>8254</v>
      </c>
      <c r="AB1599" s="67">
        <v>45614</v>
      </c>
      <c r="AC1599" s="67">
        <v>45635</v>
      </c>
      <c r="AD1599" s="234" t="s">
        <v>70</v>
      </c>
      <c r="AE1599" s="71"/>
      <c r="AF1599" s="249"/>
      <c r="AG1599" s="249"/>
      <c r="AH1599" s="249"/>
      <c r="AI1599" s="249"/>
      <c r="AJ1599" s="248"/>
      <c r="AK1599" s="257"/>
      <c r="AL1599" s="255"/>
      <c r="AM1599" s="249"/>
      <c r="AN1599" s="249"/>
      <c r="AO1599" s="249"/>
      <c r="AP1599" s="249"/>
      <c r="AQ1599" s="250"/>
      <c r="AR1599" s="247"/>
      <c r="AS1599" s="247"/>
      <c r="AT1599" s="247"/>
      <c r="AU1599" s="247"/>
      <c r="AV1599" s="247"/>
      <c r="AW1599" s="247"/>
      <c r="AX1599" s="247"/>
      <c r="AY1599" s="247"/>
      <c r="AZ1599" s="251"/>
      <c r="BA1599" s="246"/>
      <c r="BB1599" s="247"/>
      <c r="BC1599" s="245"/>
    </row>
    <row r="1600" spans="1:55" ht="172.8" hidden="1">
      <c r="A1600" s="52" t="str">
        <f t="shared" ca="1" si="271"/>
        <v>Ok</v>
      </c>
      <c r="B1600" s="53" t="str">
        <f t="shared" si="272"/>
        <v>Ok</v>
      </c>
      <c r="C1600" s="53" t="str">
        <f t="shared" ca="1" si="273"/>
        <v>Ok</v>
      </c>
      <c r="D1600" s="54">
        <f t="shared" si="274"/>
        <v>45684</v>
      </c>
      <c r="E1600" s="253"/>
      <c r="F1600" s="258">
        <v>3546</v>
      </c>
      <c r="G1600" s="241" t="s">
        <v>8173</v>
      </c>
      <c r="H1600" s="269" t="s">
        <v>57</v>
      </c>
      <c r="I1600" s="242" t="s">
        <v>129</v>
      </c>
      <c r="J1600" s="268" t="s">
        <v>130</v>
      </c>
      <c r="K1600" s="67" t="s">
        <v>74</v>
      </c>
      <c r="L1600" s="400" t="s">
        <v>8289</v>
      </c>
      <c r="M1600" s="281"/>
      <c r="N1600" s="410" t="s">
        <v>124</v>
      </c>
      <c r="O1600" s="243" t="s">
        <v>103</v>
      </c>
      <c r="P1600" s="77" t="s">
        <v>65</v>
      </c>
      <c r="Q1600" s="77" t="s">
        <v>8189</v>
      </c>
      <c r="R1600" s="301" t="s">
        <v>8188</v>
      </c>
      <c r="S1600" s="274">
        <v>45615</v>
      </c>
      <c r="T1600" s="56">
        <v>45684</v>
      </c>
      <c r="U1600" s="175" t="s">
        <v>66</v>
      </c>
      <c r="V1600" s="197" t="s">
        <v>218</v>
      </c>
      <c r="W1600" s="181"/>
      <c r="X1600" s="147" t="s">
        <v>143</v>
      </c>
      <c r="Y1600" s="258" t="s">
        <v>80</v>
      </c>
      <c r="Z1600" s="146"/>
      <c r="AA1600" s="289" t="s">
        <v>8467</v>
      </c>
      <c r="AB1600" s="67">
        <v>45615</v>
      </c>
      <c r="AC1600" s="67">
        <v>45684</v>
      </c>
      <c r="AD1600" s="234" t="s">
        <v>70</v>
      </c>
      <c r="AE1600" s="71"/>
      <c r="AF1600" s="249"/>
      <c r="AG1600" s="249"/>
      <c r="AH1600" s="249"/>
      <c r="AI1600" s="249"/>
      <c r="AJ1600" s="248"/>
      <c r="AK1600" s="257"/>
      <c r="AL1600" s="255"/>
      <c r="AM1600" s="249"/>
      <c r="AN1600" s="249"/>
      <c r="AO1600" s="249"/>
      <c r="AP1600" s="249"/>
      <c r="AQ1600" s="250"/>
      <c r="AR1600" s="247"/>
      <c r="AS1600" s="247"/>
      <c r="AT1600" s="247"/>
      <c r="AU1600" s="247"/>
      <c r="AV1600" s="247"/>
      <c r="AW1600" s="247"/>
      <c r="AX1600" s="247"/>
      <c r="AY1600" s="247"/>
      <c r="AZ1600" s="251"/>
      <c r="BA1600" s="246"/>
      <c r="BB1600" s="247"/>
      <c r="BC1600" s="245"/>
    </row>
    <row r="1601" spans="1:55" ht="86.4" hidden="1">
      <c r="A1601" s="52" t="str">
        <f t="shared" ref="A1601:A1609" ca="1" si="275">IF(OR(S1601&lt;$B$1,S1601&gt;=TODAY()),"Fuori Range","Ok")</f>
        <v>Ok</v>
      </c>
      <c r="B1601" s="53" t="str">
        <f t="shared" ref="B1601:B1609" si="276">IF(AND(AB1601&lt;S1601,AB1601&lt;&gt;""),"Fuori Range",IF(AND(AB1601&gt;AC1601,AC1601&lt;&gt;""),"Sup ITM",IF(AND(AC1601&lt;&gt;"",AB1601=""),"Assente","Ok")))</f>
        <v>Ok</v>
      </c>
      <c r="C1601" s="53" t="str">
        <f t="shared" ref="C1601:C1609" ca="1" si="277">IF(AND(AC1601&lt;AB1601,AC1601&lt;&gt;""),"Inf Avvio",IF(AC1601&gt;TODAY(),"Errore","Ok"))</f>
        <v>Ok</v>
      </c>
      <c r="D1601" s="54">
        <f t="shared" ref="D1601:D1609" si="278">MAX(AC1601,AH1601,AL1601)</f>
        <v>45628</v>
      </c>
      <c r="E1601" s="253"/>
      <c r="F1601" s="258">
        <v>3193</v>
      </c>
      <c r="G1601" s="241" t="s">
        <v>8205</v>
      </c>
      <c r="H1601" s="269" t="s">
        <v>57</v>
      </c>
      <c r="I1601" s="242" t="s">
        <v>267</v>
      </c>
      <c r="J1601" s="268" t="s">
        <v>122</v>
      </c>
      <c r="K1601" s="67" t="s">
        <v>1513</v>
      </c>
      <c r="L1601" s="400" t="s">
        <v>8222</v>
      </c>
      <c r="M1601" s="281"/>
      <c r="N1601" s="410" t="s">
        <v>124</v>
      </c>
      <c r="O1601" s="243" t="s">
        <v>97</v>
      </c>
      <c r="P1601" s="77" t="s">
        <v>97</v>
      </c>
      <c r="Q1601" s="77" t="s">
        <v>8213</v>
      </c>
      <c r="R1601" s="301" t="s">
        <v>8237</v>
      </c>
      <c r="S1601" s="274">
        <v>45427</v>
      </c>
      <c r="T1601" s="56">
        <v>45628</v>
      </c>
      <c r="U1601" s="174" t="s">
        <v>66</v>
      </c>
      <c r="V1601" s="197" t="s">
        <v>218</v>
      </c>
      <c r="W1601" s="181"/>
      <c r="X1601" s="147" t="s">
        <v>143</v>
      </c>
      <c r="Y1601" s="258" t="s">
        <v>80</v>
      </c>
      <c r="Z1601" s="146"/>
      <c r="AA1601" s="289" t="s">
        <v>8231</v>
      </c>
      <c r="AB1601" s="67">
        <v>45427</v>
      </c>
      <c r="AC1601" s="67">
        <v>45628</v>
      </c>
      <c r="AD1601" s="234" t="s">
        <v>70</v>
      </c>
      <c r="AE1601" s="71"/>
      <c r="AF1601" s="249"/>
      <c r="AG1601" s="249"/>
      <c r="AH1601" s="249"/>
      <c r="AI1601" s="249"/>
      <c r="AJ1601" s="248"/>
      <c r="AK1601" s="257"/>
      <c r="AL1601" s="255"/>
      <c r="AM1601" s="249"/>
      <c r="AN1601" s="249"/>
      <c r="AO1601" s="249"/>
      <c r="AP1601" s="249"/>
      <c r="AQ1601" s="250"/>
      <c r="AR1601" s="247"/>
      <c r="AS1601" s="247"/>
      <c r="AT1601" s="247"/>
      <c r="AU1601" s="247"/>
      <c r="AV1601" s="247"/>
      <c r="AW1601" s="247"/>
      <c r="AX1601" s="247"/>
      <c r="AY1601" s="247"/>
      <c r="AZ1601" s="251"/>
      <c r="BA1601" s="246"/>
      <c r="BB1601" s="247"/>
      <c r="BC1601" s="245"/>
    </row>
    <row r="1602" spans="1:55" ht="129.6">
      <c r="A1602" s="52" t="str">
        <f t="shared" ca="1" si="275"/>
        <v>Ok</v>
      </c>
      <c r="B1602" s="53" t="str">
        <f t="shared" si="276"/>
        <v>Ok</v>
      </c>
      <c r="C1602" s="53" t="str">
        <f t="shared" ca="1" si="277"/>
        <v>Ok</v>
      </c>
      <c r="D1602" s="54">
        <f t="shared" si="278"/>
        <v>45726</v>
      </c>
      <c r="E1602" s="253"/>
      <c r="F1602" s="258">
        <v>3547</v>
      </c>
      <c r="G1602" s="241" t="s">
        <v>8787</v>
      </c>
      <c r="H1602" s="269" t="s">
        <v>57</v>
      </c>
      <c r="I1602" s="242" t="s">
        <v>58</v>
      </c>
      <c r="J1602" s="268" t="s">
        <v>59</v>
      </c>
      <c r="K1602" s="67" t="s">
        <v>105</v>
      </c>
      <c r="L1602" s="400" t="s">
        <v>8223</v>
      </c>
      <c r="M1602" s="281"/>
      <c r="N1602" s="410" t="s">
        <v>124</v>
      </c>
      <c r="O1602" s="243" t="s">
        <v>97</v>
      </c>
      <c r="P1602" s="77" t="s">
        <v>97</v>
      </c>
      <c r="Q1602" s="77" t="s">
        <v>8214</v>
      </c>
      <c r="R1602" s="301" t="s">
        <v>8560</v>
      </c>
      <c r="S1602" s="274">
        <v>45615</v>
      </c>
      <c r="T1602" s="56">
        <v>45726</v>
      </c>
      <c r="U1602" s="174" t="s">
        <v>66</v>
      </c>
      <c r="V1602" s="197" t="s">
        <v>218</v>
      </c>
      <c r="W1602" s="181"/>
      <c r="X1602" s="147" t="s">
        <v>143</v>
      </c>
      <c r="Y1602" s="258"/>
      <c r="Z1602" s="146"/>
      <c r="AA1602" s="289" t="s">
        <v>8788</v>
      </c>
      <c r="AB1602" s="67">
        <v>45615</v>
      </c>
      <c r="AC1602" s="67">
        <v>45726</v>
      </c>
      <c r="AD1602" s="234" t="s">
        <v>70</v>
      </c>
      <c r="AE1602" s="71"/>
      <c r="AF1602" s="249"/>
      <c r="AG1602" s="249"/>
      <c r="AH1602" s="249"/>
      <c r="AI1602" s="249"/>
      <c r="AJ1602" s="248"/>
      <c r="AK1602" s="257"/>
      <c r="AL1602" s="255"/>
      <c r="AM1602" s="249"/>
      <c r="AN1602" s="249"/>
      <c r="AO1602" s="249"/>
      <c r="AP1602" s="249"/>
      <c r="AQ1602" s="250"/>
      <c r="AR1602" s="247"/>
      <c r="AS1602" s="247"/>
      <c r="AT1602" s="247"/>
      <c r="AU1602" s="247"/>
      <c r="AV1602" s="247"/>
      <c r="AW1602" s="247"/>
      <c r="AX1602" s="247"/>
      <c r="AY1602" s="247"/>
      <c r="AZ1602" s="251"/>
      <c r="BA1602" s="246"/>
      <c r="BB1602" s="247"/>
      <c r="BC1602" s="245"/>
    </row>
    <row r="1603" spans="1:55" ht="57.6" hidden="1">
      <c r="A1603" s="52" t="str">
        <f t="shared" ca="1" si="275"/>
        <v>Ok</v>
      </c>
      <c r="B1603" s="53" t="str">
        <f t="shared" si="276"/>
        <v>Ok</v>
      </c>
      <c r="C1603" s="53" t="str">
        <f t="shared" ca="1" si="277"/>
        <v>Ok</v>
      </c>
      <c r="D1603" s="54">
        <f t="shared" si="278"/>
        <v>45628</v>
      </c>
      <c r="E1603" s="253"/>
      <c r="F1603" s="258">
        <v>3548</v>
      </c>
      <c r="G1603" s="241" t="s">
        <v>8206</v>
      </c>
      <c r="H1603" s="269" t="s">
        <v>57</v>
      </c>
      <c r="I1603" s="242" t="s">
        <v>4527</v>
      </c>
      <c r="J1603" s="268" t="s">
        <v>4144</v>
      </c>
      <c r="K1603" s="67" t="s">
        <v>74</v>
      </c>
      <c r="L1603" s="400" t="s">
        <v>8224</v>
      </c>
      <c r="M1603" s="281"/>
      <c r="N1603" s="410" t="s">
        <v>124</v>
      </c>
      <c r="O1603" s="243" t="s">
        <v>8221</v>
      </c>
      <c r="P1603" s="77" t="s">
        <v>88</v>
      </c>
      <c r="Q1603" s="77" t="s">
        <v>8215</v>
      </c>
      <c r="R1603" s="301" t="s">
        <v>8238</v>
      </c>
      <c r="S1603" s="274">
        <v>45614</v>
      </c>
      <c r="T1603" s="56">
        <v>45628</v>
      </c>
      <c r="U1603" s="174" t="s">
        <v>66</v>
      </c>
      <c r="V1603" s="197" t="s">
        <v>218</v>
      </c>
      <c r="W1603" s="181"/>
      <c r="X1603" s="147" t="s">
        <v>168</v>
      </c>
      <c r="Y1603" s="258"/>
      <c r="Z1603" s="146" t="s">
        <v>80</v>
      </c>
      <c r="AA1603" s="289" t="s">
        <v>8232</v>
      </c>
      <c r="AB1603" s="67">
        <v>45614</v>
      </c>
      <c r="AC1603" s="67">
        <v>45628</v>
      </c>
      <c r="AD1603" s="234" t="s">
        <v>70</v>
      </c>
      <c r="AE1603" s="71"/>
      <c r="AF1603" s="249"/>
      <c r="AG1603" s="249"/>
      <c r="AH1603" s="249"/>
      <c r="AI1603" s="249"/>
      <c r="AJ1603" s="248"/>
      <c r="AK1603" s="257"/>
      <c r="AL1603" s="255"/>
      <c r="AM1603" s="249"/>
      <c r="AN1603" s="249"/>
      <c r="AO1603" s="249"/>
      <c r="AP1603" s="249"/>
      <c r="AQ1603" s="250"/>
      <c r="AR1603" s="247"/>
      <c r="AS1603" s="247"/>
      <c r="AT1603" s="247"/>
      <c r="AU1603" s="247"/>
      <c r="AV1603" s="247"/>
      <c r="AW1603" s="247"/>
      <c r="AX1603" s="247"/>
      <c r="AY1603" s="247"/>
      <c r="AZ1603" s="251"/>
      <c r="BA1603" s="246"/>
      <c r="BB1603" s="247"/>
      <c r="BC1603" s="245"/>
    </row>
    <row r="1604" spans="1:55" ht="57.6" hidden="1">
      <c r="A1604" s="52" t="str">
        <f t="shared" ca="1" si="275"/>
        <v>Ok</v>
      </c>
      <c r="B1604" s="53" t="str">
        <f t="shared" si="276"/>
        <v>Ok</v>
      </c>
      <c r="C1604" s="53" t="str">
        <f t="shared" ca="1" si="277"/>
        <v>Ok</v>
      </c>
      <c r="D1604" s="54">
        <f t="shared" si="278"/>
        <v>45628</v>
      </c>
      <c r="E1604" s="253"/>
      <c r="F1604" s="258">
        <v>3549</v>
      </c>
      <c r="G1604" s="241" t="s">
        <v>8207</v>
      </c>
      <c r="H1604" s="269" t="s">
        <v>57</v>
      </c>
      <c r="I1604" s="242" t="s">
        <v>289</v>
      </c>
      <c r="J1604" s="268" t="s">
        <v>290</v>
      </c>
      <c r="K1604" s="67" t="s">
        <v>105</v>
      </c>
      <c r="L1604" s="400" t="s">
        <v>8225</v>
      </c>
      <c r="M1604" s="281"/>
      <c r="N1604" s="410" t="s">
        <v>124</v>
      </c>
      <c r="O1604" s="243" t="s">
        <v>97</v>
      </c>
      <c r="P1604" s="77" t="s">
        <v>97</v>
      </c>
      <c r="Q1604" s="77" t="s">
        <v>8216</v>
      </c>
      <c r="R1604" s="301" t="s">
        <v>8239</v>
      </c>
      <c r="S1604" s="274">
        <v>45617</v>
      </c>
      <c r="T1604" s="56">
        <v>45628</v>
      </c>
      <c r="U1604" s="174" t="s">
        <v>66</v>
      </c>
      <c r="V1604" s="197" t="s">
        <v>218</v>
      </c>
      <c r="W1604" s="181"/>
      <c r="X1604" s="147" t="s">
        <v>168</v>
      </c>
      <c r="Y1604" s="258"/>
      <c r="Z1604" s="146" t="s">
        <v>80</v>
      </c>
      <c r="AA1604" s="289" t="s">
        <v>8233</v>
      </c>
      <c r="AB1604" s="67">
        <v>45617</v>
      </c>
      <c r="AC1604" s="67">
        <v>45628</v>
      </c>
      <c r="AD1604" s="234" t="s">
        <v>70</v>
      </c>
      <c r="AE1604" s="71"/>
      <c r="AF1604" s="249"/>
      <c r="AG1604" s="249"/>
      <c r="AH1604" s="249"/>
      <c r="AI1604" s="249"/>
      <c r="AJ1604" s="248"/>
      <c r="AK1604" s="257"/>
      <c r="AL1604" s="255"/>
      <c r="AM1604" s="249"/>
      <c r="AN1604" s="249"/>
      <c r="AO1604" s="249"/>
      <c r="AP1604" s="249"/>
      <c r="AQ1604" s="250"/>
      <c r="AR1604" s="247"/>
      <c r="AS1604" s="247"/>
      <c r="AT1604" s="247"/>
      <c r="AU1604" s="247"/>
      <c r="AV1604" s="247"/>
      <c r="AW1604" s="247"/>
      <c r="AX1604" s="247"/>
      <c r="AY1604" s="247"/>
      <c r="AZ1604" s="251"/>
      <c r="BA1604" s="246"/>
      <c r="BB1604" s="247"/>
      <c r="BC1604" s="245"/>
    </row>
    <row r="1605" spans="1:55" ht="230.4">
      <c r="A1605" s="52" t="str">
        <f t="shared" ca="1" si="275"/>
        <v>Ok</v>
      </c>
      <c r="B1605" s="53" t="str">
        <f t="shared" si="276"/>
        <v>Ok</v>
      </c>
      <c r="C1605" s="53" t="str">
        <f t="shared" ca="1" si="277"/>
        <v>Ok</v>
      </c>
      <c r="D1605" s="54">
        <f t="shared" si="278"/>
        <v>45726</v>
      </c>
      <c r="E1605" s="253"/>
      <c r="F1605" s="258">
        <v>3550</v>
      </c>
      <c r="G1605" s="241" t="s">
        <v>8208</v>
      </c>
      <c r="H1605" s="269" t="s">
        <v>57</v>
      </c>
      <c r="I1605" s="242" t="s">
        <v>83</v>
      </c>
      <c r="J1605" s="268" t="s">
        <v>84</v>
      </c>
      <c r="K1605" s="67" t="s">
        <v>74</v>
      </c>
      <c r="L1605" s="400" t="s">
        <v>8226</v>
      </c>
      <c r="M1605" s="281"/>
      <c r="N1605" s="410" t="s">
        <v>63</v>
      </c>
      <c r="O1605" s="243" t="s">
        <v>97</v>
      </c>
      <c r="P1605" s="77" t="s">
        <v>97</v>
      </c>
      <c r="Q1605" s="77" t="s">
        <v>8217</v>
      </c>
      <c r="R1605" s="301" t="s">
        <v>8240</v>
      </c>
      <c r="S1605" s="274">
        <v>45618</v>
      </c>
      <c r="T1605" s="56">
        <v>45723</v>
      </c>
      <c r="U1605" s="174" t="s">
        <v>7868</v>
      </c>
      <c r="V1605" s="197" t="s">
        <v>218</v>
      </c>
      <c r="W1605" s="181"/>
      <c r="X1605" s="147"/>
      <c r="Y1605" s="258"/>
      <c r="Z1605" s="146"/>
      <c r="AA1605" s="289" t="s">
        <v>8711</v>
      </c>
      <c r="AB1605" s="67">
        <v>45618</v>
      </c>
      <c r="AC1605" s="67">
        <v>45726</v>
      </c>
      <c r="AD1605" s="234"/>
      <c r="AE1605" s="71"/>
      <c r="AF1605" s="249"/>
      <c r="AG1605" s="249"/>
      <c r="AH1605" s="249"/>
      <c r="AI1605" s="249"/>
      <c r="AJ1605" s="248"/>
      <c r="AK1605" s="257"/>
      <c r="AL1605" s="255"/>
      <c r="AM1605" s="249"/>
      <c r="AN1605" s="249"/>
      <c r="AO1605" s="249"/>
      <c r="AP1605" s="249"/>
      <c r="AQ1605" s="250"/>
      <c r="AR1605" s="247"/>
      <c r="AS1605" s="247"/>
      <c r="AT1605" s="247"/>
      <c r="AU1605" s="247"/>
      <c r="AV1605" s="247"/>
      <c r="AW1605" s="247"/>
      <c r="AX1605" s="247"/>
      <c r="AY1605" s="247"/>
      <c r="AZ1605" s="251"/>
      <c r="BA1605" s="246"/>
      <c r="BB1605" s="247"/>
      <c r="BC1605" s="245"/>
    </row>
    <row r="1606" spans="1:55" ht="86.4" hidden="1">
      <c r="A1606" s="52" t="str">
        <f t="shared" ca="1" si="275"/>
        <v>Ok</v>
      </c>
      <c r="B1606" s="53" t="str">
        <f t="shared" si="276"/>
        <v>Ok</v>
      </c>
      <c r="C1606" s="53" t="str">
        <f t="shared" ca="1" si="277"/>
        <v>Ok</v>
      </c>
      <c r="D1606" s="54">
        <f t="shared" si="278"/>
        <v>45628</v>
      </c>
      <c r="E1606" s="253"/>
      <c r="F1606" s="258">
        <v>3551</v>
      </c>
      <c r="G1606" s="241" t="s">
        <v>8209</v>
      </c>
      <c r="H1606" s="269" t="s">
        <v>57</v>
      </c>
      <c r="I1606" s="242" t="s">
        <v>121</v>
      </c>
      <c r="J1606" s="268" t="s">
        <v>122</v>
      </c>
      <c r="K1606" s="67" t="s">
        <v>74</v>
      </c>
      <c r="L1606" s="400" t="s">
        <v>8227</v>
      </c>
      <c r="M1606" s="281"/>
      <c r="N1606" s="410" t="s">
        <v>124</v>
      </c>
      <c r="O1606" s="243" t="s">
        <v>97</v>
      </c>
      <c r="P1606" s="77" t="s">
        <v>97</v>
      </c>
      <c r="Q1606" s="77" t="s">
        <v>8218</v>
      </c>
      <c r="R1606" s="301" t="s">
        <v>8241</v>
      </c>
      <c r="S1606" s="274">
        <v>45618</v>
      </c>
      <c r="T1606" s="56">
        <v>45628</v>
      </c>
      <c r="U1606" s="174" t="s">
        <v>66</v>
      </c>
      <c r="V1606" s="197" t="s">
        <v>218</v>
      </c>
      <c r="W1606" s="181"/>
      <c r="X1606" s="147" t="s">
        <v>143</v>
      </c>
      <c r="Y1606" s="258"/>
      <c r="Z1606" s="146"/>
      <c r="AA1606" s="289" t="s">
        <v>8234</v>
      </c>
      <c r="AB1606" s="67">
        <v>45618</v>
      </c>
      <c r="AC1606" s="67">
        <v>45628</v>
      </c>
      <c r="AD1606" s="234" t="s">
        <v>70</v>
      </c>
      <c r="AE1606" s="71"/>
      <c r="AF1606" s="249"/>
      <c r="AG1606" s="249"/>
      <c r="AH1606" s="249"/>
      <c r="AI1606" s="249"/>
      <c r="AJ1606" s="248"/>
      <c r="AK1606" s="257"/>
      <c r="AL1606" s="255"/>
      <c r="AM1606" s="249"/>
      <c r="AN1606" s="249"/>
      <c r="AO1606" s="249"/>
      <c r="AP1606" s="249"/>
      <c r="AQ1606" s="250"/>
      <c r="AR1606" s="247"/>
      <c r="AS1606" s="247"/>
      <c r="AT1606" s="247"/>
      <c r="AU1606" s="247"/>
      <c r="AV1606" s="247"/>
      <c r="AW1606" s="247"/>
      <c r="AX1606" s="247"/>
      <c r="AY1606" s="247"/>
      <c r="AZ1606" s="251"/>
      <c r="BA1606" s="246"/>
      <c r="BB1606" s="247"/>
      <c r="BC1606" s="245"/>
    </row>
    <row r="1607" spans="1:55" ht="59.55" hidden="1" customHeight="1">
      <c r="A1607" s="52" t="str">
        <f t="shared" ca="1" si="275"/>
        <v>Ok</v>
      </c>
      <c r="B1607" s="53" t="str">
        <f t="shared" si="276"/>
        <v>Ok</v>
      </c>
      <c r="C1607" s="53" t="str">
        <f t="shared" ca="1" si="277"/>
        <v>Ok</v>
      </c>
      <c r="D1607" s="54">
        <f t="shared" si="278"/>
        <v>45684</v>
      </c>
      <c r="E1607" s="253"/>
      <c r="F1607" s="258">
        <v>3552</v>
      </c>
      <c r="G1607" s="241" t="s">
        <v>8210</v>
      </c>
      <c r="H1607" s="269" t="s">
        <v>57</v>
      </c>
      <c r="I1607" s="242" t="s">
        <v>388</v>
      </c>
      <c r="J1607" s="268" t="s">
        <v>233</v>
      </c>
      <c r="K1607" s="67" t="s">
        <v>74</v>
      </c>
      <c r="L1607" s="400" t="s">
        <v>8228</v>
      </c>
      <c r="M1607" s="281"/>
      <c r="N1607" s="410" t="s">
        <v>124</v>
      </c>
      <c r="O1607" s="243" t="s">
        <v>97</v>
      </c>
      <c r="P1607" s="77" t="s">
        <v>97</v>
      </c>
      <c r="Q1607" s="77" t="s">
        <v>1803</v>
      </c>
      <c r="R1607" s="301" t="s">
        <v>8242</v>
      </c>
      <c r="S1607" s="274">
        <v>45618</v>
      </c>
      <c r="T1607" s="56">
        <v>45684</v>
      </c>
      <c r="U1607" s="175" t="s">
        <v>66</v>
      </c>
      <c r="V1607" s="197" t="s">
        <v>218</v>
      </c>
      <c r="W1607" s="181"/>
      <c r="X1607" s="147" t="s">
        <v>143</v>
      </c>
      <c r="Y1607" s="258"/>
      <c r="Z1607" s="146" t="s">
        <v>80</v>
      </c>
      <c r="AA1607" s="289" t="s">
        <v>8435</v>
      </c>
      <c r="AB1607" s="67">
        <v>45618</v>
      </c>
      <c r="AC1607" s="67">
        <v>45684</v>
      </c>
      <c r="AD1607" s="234" t="s">
        <v>70</v>
      </c>
      <c r="AE1607" s="71"/>
      <c r="AF1607" s="249"/>
      <c r="AG1607" s="249"/>
      <c r="AH1607" s="249"/>
      <c r="AI1607" s="249"/>
      <c r="AJ1607" s="248"/>
      <c r="AK1607" s="257"/>
      <c r="AL1607" s="255"/>
      <c r="AM1607" s="249"/>
      <c r="AN1607" s="249"/>
      <c r="AO1607" s="249"/>
      <c r="AP1607" s="249"/>
      <c r="AQ1607" s="250"/>
      <c r="AR1607" s="247"/>
      <c r="AS1607" s="247"/>
      <c r="AT1607" s="247"/>
      <c r="AU1607" s="247"/>
      <c r="AV1607" s="247"/>
      <c r="AW1607" s="247"/>
      <c r="AX1607" s="247"/>
      <c r="AY1607" s="247"/>
      <c r="AZ1607" s="251"/>
      <c r="BA1607" s="246"/>
      <c r="BB1607" s="247"/>
      <c r="BC1607" s="245"/>
    </row>
    <row r="1608" spans="1:55" ht="43.2" hidden="1">
      <c r="A1608" s="52" t="str">
        <f t="shared" ca="1" si="275"/>
        <v>Ok</v>
      </c>
      <c r="B1608" s="53" t="str">
        <f t="shared" si="276"/>
        <v>Ok</v>
      </c>
      <c r="C1608" s="53" t="str">
        <f t="shared" ca="1" si="277"/>
        <v>Ok</v>
      </c>
      <c r="D1608" s="54">
        <f t="shared" si="278"/>
        <v>45628</v>
      </c>
      <c r="E1608" s="253"/>
      <c r="F1608" s="258">
        <v>3553</v>
      </c>
      <c r="G1608" s="241" t="s">
        <v>8211</v>
      </c>
      <c r="H1608" s="269" t="s">
        <v>57</v>
      </c>
      <c r="I1608" s="242" t="s">
        <v>5646</v>
      </c>
      <c r="J1608" s="268" t="s">
        <v>59</v>
      </c>
      <c r="K1608" s="67" t="s">
        <v>545</v>
      </c>
      <c r="L1608" s="400" t="s">
        <v>8229</v>
      </c>
      <c r="M1608" s="281"/>
      <c r="N1608" s="410" t="s">
        <v>124</v>
      </c>
      <c r="O1608" s="243" t="s">
        <v>97</v>
      </c>
      <c r="P1608" s="77" t="s">
        <v>97</v>
      </c>
      <c r="Q1608" s="77" t="s">
        <v>8219</v>
      </c>
      <c r="R1608" s="301" t="s">
        <v>8243</v>
      </c>
      <c r="S1608" s="274">
        <v>45620</v>
      </c>
      <c r="T1608" s="56">
        <v>45628</v>
      </c>
      <c r="U1608" s="174" t="s">
        <v>66</v>
      </c>
      <c r="V1608" s="197" t="s">
        <v>218</v>
      </c>
      <c r="W1608" s="181"/>
      <c r="X1608" s="147" t="s">
        <v>168</v>
      </c>
      <c r="Y1608" s="258"/>
      <c r="Z1608" s="146"/>
      <c r="AA1608" s="289" t="s">
        <v>8235</v>
      </c>
      <c r="AB1608" s="67">
        <v>45620</v>
      </c>
      <c r="AC1608" s="67">
        <v>45628</v>
      </c>
      <c r="AD1608" s="234" t="s">
        <v>70</v>
      </c>
      <c r="AE1608" s="71"/>
      <c r="AF1608" s="249"/>
      <c r="AG1608" s="249"/>
      <c r="AH1608" s="249"/>
      <c r="AI1608" s="249"/>
      <c r="AJ1608" s="248"/>
      <c r="AK1608" s="257"/>
      <c r="AL1608" s="255"/>
      <c r="AM1608" s="249"/>
      <c r="AN1608" s="249"/>
      <c r="AO1608" s="249"/>
      <c r="AP1608" s="249"/>
      <c r="AQ1608" s="250"/>
      <c r="AR1608" s="247"/>
      <c r="AS1608" s="247"/>
      <c r="AT1608" s="247"/>
      <c r="AU1608" s="247"/>
      <c r="AV1608" s="247"/>
      <c r="AW1608" s="247"/>
      <c r="AX1608" s="247"/>
      <c r="AY1608" s="247"/>
      <c r="AZ1608" s="251"/>
      <c r="BA1608" s="246"/>
      <c r="BB1608" s="247"/>
      <c r="BC1608" s="245"/>
    </row>
    <row r="1609" spans="1:55" ht="72" hidden="1">
      <c r="A1609" s="52" t="str">
        <f t="shared" ca="1" si="275"/>
        <v>Ok</v>
      </c>
      <c r="B1609" s="53" t="str">
        <f t="shared" si="276"/>
        <v>Ok</v>
      </c>
      <c r="C1609" s="53" t="str">
        <f t="shared" ca="1" si="277"/>
        <v>Ok</v>
      </c>
      <c r="D1609" s="54">
        <f t="shared" si="278"/>
        <v>45628</v>
      </c>
      <c r="E1609" s="253"/>
      <c r="F1609" s="258">
        <v>3554</v>
      </c>
      <c r="G1609" s="241" t="s">
        <v>8212</v>
      </c>
      <c r="H1609" s="269" t="s">
        <v>57</v>
      </c>
      <c r="I1609" s="242" t="s">
        <v>58</v>
      </c>
      <c r="J1609" s="268" t="s">
        <v>59</v>
      </c>
      <c r="K1609" s="67" t="s">
        <v>162</v>
      </c>
      <c r="L1609" s="400" t="s">
        <v>8230</v>
      </c>
      <c r="M1609" s="281"/>
      <c r="N1609" s="410" t="s">
        <v>124</v>
      </c>
      <c r="O1609" s="243" t="s">
        <v>97</v>
      </c>
      <c r="P1609" s="77" t="s">
        <v>97</v>
      </c>
      <c r="Q1609" s="77" t="s">
        <v>8220</v>
      </c>
      <c r="R1609" s="301" t="s">
        <v>8244</v>
      </c>
      <c r="S1609" s="274">
        <v>45618</v>
      </c>
      <c r="T1609" s="56">
        <v>45628</v>
      </c>
      <c r="U1609" s="174" t="s">
        <v>66</v>
      </c>
      <c r="V1609" s="197" t="s">
        <v>218</v>
      </c>
      <c r="W1609" s="181"/>
      <c r="X1609" s="147" t="s">
        <v>168</v>
      </c>
      <c r="Y1609" s="258"/>
      <c r="Z1609" s="146"/>
      <c r="AA1609" s="289" t="s">
        <v>8236</v>
      </c>
      <c r="AB1609" s="67">
        <v>45618</v>
      </c>
      <c r="AC1609" s="67">
        <v>45628</v>
      </c>
      <c r="AD1609" s="234" t="s">
        <v>70</v>
      </c>
      <c r="AE1609" s="71"/>
      <c r="AF1609" s="249"/>
      <c r="AG1609" s="249"/>
      <c r="AH1609" s="249"/>
      <c r="AI1609" s="249"/>
      <c r="AJ1609" s="248"/>
      <c r="AK1609" s="257"/>
      <c r="AL1609" s="255"/>
      <c r="AM1609" s="249"/>
      <c r="AN1609" s="249"/>
      <c r="AO1609" s="249"/>
      <c r="AP1609" s="249"/>
      <c r="AQ1609" s="250"/>
      <c r="AR1609" s="247"/>
      <c r="AS1609" s="247"/>
      <c r="AT1609" s="247"/>
      <c r="AU1609" s="247"/>
      <c r="AV1609" s="247"/>
      <c r="AW1609" s="247"/>
      <c r="AX1609" s="247"/>
      <c r="AY1609" s="247"/>
      <c r="AZ1609" s="251"/>
      <c r="BA1609" s="246"/>
      <c r="BB1609" s="247"/>
      <c r="BC1609" s="245"/>
    </row>
    <row r="1610" spans="1:55" ht="288" hidden="1">
      <c r="A1610" s="52" t="str">
        <f t="shared" ref="A1610:A1615" ca="1" si="279">IF(OR(S1610&lt;$B$1,S1610&gt;=TODAY()),"Fuori Range","Ok")</f>
        <v>Ok</v>
      </c>
      <c r="B1610" s="53" t="str">
        <f t="shared" ref="B1610:B1615" si="280">IF(AND(AB1610&lt;S1610,AB1610&lt;&gt;""),"Fuori Range",IF(AND(AB1610&gt;AC1610,AC1610&lt;&gt;""),"Sup ITM",IF(AND(AC1610&lt;&gt;"",AB1610=""),"Assente","Ok")))</f>
        <v>Ok</v>
      </c>
      <c r="C1610" s="53" t="str">
        <f t="shared" ref="C1610:C1615" ca="1" si="281">IF(AND(AC1610&lt;AB1610,AC1610&lt;&gt;""),"Inf Avvio",IF(AC1610&gt;TODAY(),"Errore","Ok"))</f>
        <v>Ok</v>
      </c>
      <c r="D1610" s="54">
        <f t="shared" ref="D1610:D1615" si="282">MAX(AC1610,AH1610,AL1610)</f>
        <v>45670</v>
      </c>
      <c r="E1610" s="253"/>
      <c r="F1610" s="258">
        <v>3555</v>
      </c>
      <c r="G1610" s="241" t="s">
        <v>8255</v>
      </c>
      <c r="H1610" s="269" t="s">
        <v>57</v>
      </c>
      <c r="I1610" s="242" t="s">
        <v>83</v>
      </c>
      <c r="J1610" s="268" t="s">
        <v>84</v>
      </c>
      <c r="K1610" s="67" t="s">
        <v>210</v>
      </c>
      <c r="L1610" s="400" t="s">
        <v>8279</v>
      </c>
      <c r="M1610" s="281"/>
      <c r="N1610" s="410" t="s">
        <v>124</v>
      </c>
      <c r="O1610" s="243" t="s">
        <v>8263</v>
      </c>
      <c r="P1610" s="77" t="s">
        <v>88</v>
      </c>
      <c r="Q1610" s="77" t="s">
        <v>8266</v>
      </c>
      <c r="R1610" s="301" t="s">
        <v>8265</v>
      </c>
      <c r="S1610" s="274">
        <v>45622</v>
      </c>
      <c r="T1610" s="56">
        <v>45670</v>
      </c>
      <c r="U1610" s="174" t="s">
        <v>66</v>
      </c>
      <c r="V1610" s="197" t="s">
        <v>218</v>
      </c>
      <c r="W1610" s="181"/>
      <c r="X1610" s="147" t="s">
        <v>79</v>
      </c>
      <c r="Y1610" s="258"/>
      <c r="Z1610" s="146"/>
      <c r="AA1610" s="289" t="s">
        <v>8372</v>
      </c>
      <c r="AB1610" s="67">
        <v>45622</v>
      </c>
      <c r="AC1610" s="67">
        <v>45670</v>
      </c>
      <c r="AD1610" s="234" t="s">
        <v>70</v>
      </c>
      <c r="AE1610" s="71"/>
      <c r="AF1610" s="249"/>
      <c r="AG1610" s="249"/>
      <c r="AH1610" s="249"/>
      <c r="AI1610" s="249"/>
      <c r="AJ1610" s="248"/>
      <c r="AK1610" s="257"/>
      <c r="AL1610" s="255"/>
      <c r="AM1610" s="249"/>
      <c r="AN1610" s="249"/>
      <c r="AO1610" s="249"/>
      <c r="AP1610" s="249"/>
      <c r="AQ1610" s="250"/>
      <c r="AR1610" s="247"/>
      <c r="AS1610" s="247"/>
      <c r="AT1610" s="247"/>
      <c r="AU1610" s="247"/>
      <c r="AV1610" s="247"/>
      <c r="AW1610" s="247"/>
      <c r="AX1610" s="247"/>
      <c r="AY1610" s="247"/>
      <c r="AZ1610" s="251"/>
      <c r="BA1610" s="246"/>
      <c r="BB1610" s="247"/>
      <c r="BC1610" s="245"/>
    </row>
    <row r="1611" spans="1:55" ht="86.4" hidden="1">
      <c r="A1611" s="52" t="str">
        <f t="shared" ca="1" si="279"/>
        <v>Ok</v>
      </c>
      <c r="B1611" s="53" t="str">
        <f t="shared" si="280"/>
        <v>Ok</v>
      </c>
      <c r="C1611" s="53" t="str">
        <f t="shared" ca="1" si="281"/>
        <v>Ok</v>
      </c>
      <c r="D1611" s="54">
        <f t="shared" si="282"/>
        <v>45635</v>
      </c>
      <c r="E1611" s="253"/>
      <c r="F1611" s="258">
        <v>3557</v>
      </c>
      <c r="G1611" s="241" t="s">
        <v>8256</v>
      </c>
      <c r="H1611" s="269" t="s">
        <v>57</v>
      </c>
      <c r="I1611" s="242" t="s">
        <v>58</v>
      </c>
      <c r="J1611" s="268" t="s">
        <v>59</v>
      </c>
      <c r="K1611" s="67" t="s">
        <v>74</v>
      </c>
      <c r="L1611" s="400" t="s">
        <v>8268</v>
      </c>
      <c r="M1611" s="281"/>
      <c r="N1611" s="410" t="s">
        <v>124</v>
      </c>
      <c r="O1611" s="243" t="s">
        <v>97</v>
      </c>
      <c r="P1611" s="77" t="s">
        <v>97</v>
      </c>
      <c r="Q1611" s="77" t="s">
        <v>8261</v>
      </c>
      <c r="R1611" s="301" t="s">
        <v>8267</v>
      </c>
      <c r="S1611" s="274">
        <v>45624</v>
      </c>
      <c r="T1611" s="369">
        <v>45635</v>
      </c>
      <c r="U1611" s="175" t="s">
        <v>66</v>
      </c>
      <c r="V1611" s="197" t="s">
        <v>218</v>
      </c>
      <c r="W1611" s="181"/>
      <c r="X1611" s="147" t="s">
        <v>79</v>
      </c>
      <c r="Y1611" s="258"/>
      <c r="Z1611" s="146"/>
      <c r="AA1611" s="289" t="s">
        <v>8269</v>
      </c>
      <c r="AB1611" s="67">
        <v>45624</v>
      </c>
      <c r="AC1611" s="67">
        <v>45635</v>
      </c>
      <c r="AD1611" s="234" t="s">
        <v>70</v>
      </c>
      <c r="AE1611" s="71"/>
      <c r="AF1611" s="249"/>
      <c r="AG1611" s="249"/>
      <c r="AH1611" s="249"/>
      <c r="AI1611" s="249"/>
      <c r="AJ1611" s="248"/>
      <c r="AK1611" s="257"/>
      <c r="AL1611" s="255"/>
      <c r="AM1611" s="249"/>
      <c r="AN1611" s="249"/>
      <c r="AO1611" s="249"/>
      <c r="AP1611" s="249"/>
      <c r="AQ1611" s="250"/>
      <c r="AR1611" s="247"/>
      <c r="AS1611" s="247"/>
      <c r="AT1611" s="247"/>
      <c r="AU1611" s="247"/>
      <c r="AV1611" s="247"/>
      <c r="AW1611" s="247"/>
      <c r="AX1611" s="247"/>
      <c r="AY1611" s="247"/>
      <c r="AZ1611" s="251"/>
      <c r="BA1611" s="246"/>
      <c r="BB1611" s="247"/>
      <c r="BC1611" s="245"/>
    </row>
    <row r="1612" spans="1:55" ht="408.45" hidden="1" customHeight="1">
      <c r="A1612" s="52" t="str">
        <f t="shared" ca="1" si="279"/>
        <v>Ok</v>
      </c>
      <c r="B1612" s="53" t="str">
        <f t="shared" si="280"/>
        <v>Ok</v>
      </c>
      <c r="C1612" s="53" t="str">
        <f t="shared" ca="1" si="281"/>
        <v>Ok</v>
      </c>
      <c r="D1612" s="54">
        <f t="shared" si="282"/>
        <v>45684</v>
      </c>
      <c r="E1612" s="253"/>
      <c r="F1612" s="258">
        <v>3559</v>
      </c>
      <c r="G1612" s="241" t="s">
        <v>8257</v>
      </c>
      <c r="H1612" s="269" t="s">
        <v>57</v>
      </c>
      <c r="I1612" s="242" t="s">
        <v>2437</v>
      </c>
      <c r="J1612" s="268" t="s">
        <v>308</v>
      </c>
      <c r="K1612" s="67" t="s">
        <v>74</v>
      </c>
      <c r="L1612" s="400" t="s">
        <v>8270</v>
      </c>
      <c r="M1612" s="281"/>
      <c r="N1612" s="410" t="s">
        <v>124</v>
      </c>
      <c r="O1612" s="243" t="s">
        <v>8264</v>
      </c>
      <c r="P1612" s="77" t="s">
        <v>165</v>
      </c>
      <c r="Q1612" s="77" t="s">
        <v>8272</v>
      </c>
      <c r="R1612" s="301" t="s">
        <v>8271</v>
      </c>
      <c r="S1612" s="274">
        <v>45624</v>
      </c>
      <c r="T1612" s="56">
        <v>45684</v>
      </c>
      <c r="U1612" s="175" t="s">
        <v>66</v>
      </c>
      <c r="V1612" s="197" t="s">
        <v>218</v>
      </c>
      <c r="W1612" s="181"/>
      <c r="X1612" s="147" t="s">
        <v>238</v>
      </c>
      <c r="Y1612" s="258"/>
      <c r="Z1612" s="146"/>
      <c r="AA1612" s="289" t="s">
        <v>8468</v>
      </c>
      <c r="AB1612" s="67">
        <v>45624</v>
      </c>
      <c r="AC1612" s="67">
        <v>45684</v>
      </c>
      <c r="AD1612" s="234" t="s">
        <v>70</v>
      </c>
      <c r="AE1612" s="71"/>
      <c r="AF1612" s="249"/>
      <c r="AG1612" s="249"/>
      <c r="AH1612" s="249"/>
      <c r="AI1612" s="249"/>
      <c r="AJ1612" s="248"/>
      <c r="AK1612" s="257"/>
      <c r="AL1612" s="255"/>
      <c r="AM1612" s="249"/>
      <c r="AN1612" s="249"/>
      <c r="AO1612" s="249"/>
      <c r="AP1612" s="249"/>
      <c r="AQ1612" s="250"/>
      <c r="AR1612" s="247"/>
      <c r="AS1612" s="247"/>
      <c r="AT1612" s="247"/>
      <c r="AU1612" s="247"/>
      <c r="AV1612" s="247"/>
      <c r="AW1612" s="247"/>
      <c r="AX1612" s="247"/>
      <c r="AY1612" s="247"/>
      <c r="AZ1612" s="251"/>
      <c r="BA1612" s="246"/>
      <c r="BB1612" s="247"/>
      <c r="BC1612" s="245"/>
    </row>
    <row r="1613" spans="1:55" ht="86.4" hidden="1">
      <c r="A1613" s="52" t="str">
        <f t="shared" ca="1" si="279"/>
        <v>Ok</v>
      </c>
      <c r="B1613" s="53" t="str">
        <f t="shared" si="280"/>
        <v>Ok</v>
      </c>
      <c r="C1613" s="53" t="str">
        <f t="shared" ca="1" si="281"/>
        <v>Ok</v>
      </c>
      <c r="D1613" s="54">
        <f t="shared" si="282"/>
        <v>45635</v>
      </c>
      <c r="E1613" s="253"/>
      <c r="F1613" s="258">
        <v>3562</v>
      </c>
      <c r="G1613" s="241" t="s">
        <v>8258</v>
      </c>
      <c r="H1613" s="269" t="s">
        <v>57</v>
      </c>
      <c r="I1613" s="242" t="s">
        <v>151</v>
      </c>
      <c r="J1613" s="268" t="s">
        <v>84</v>
      </c>
      <c r="K1613" s="67" t="s">
        <v>105</v>
      </c>
      <c r="L1613" s="400" t="s">
        <v>8273</v>
      </c>
      <c r="M1613" s="281"/>
      <c r="N1613" s="410" t="s">
        <v>124</v>
      </c>
      <c r="O1613" s="243" t="s">
        <v>97</v>
      </c>
      <c r="P1613" s="77" t="s">
        <v>97</v>
      </c>
      <c r="Q1613" s="77" t="s">
        <v>8262</v>
      </c>
      <c r="R1613" s="301" t="s">
        <v>8274</v>
      </c>
      <c r="S1613" s="274">
        <v>45628</v>
      </c>
      <c r="T1613" s="369">
        <v>45635</v>
      </c>
      <c r="U1613" s="175" t="s">
        <v>66</v>
      </c>
      <c r="V1613" s="197" t="s">
        <v>218</v>
      </c>
      <c r="W1613" s="181"/>
      <c r="X1613" s="147" t="s">
        <v>79</v>
      </c>
      <c r="Y1613" s="258"/>
      <c r="Z1613" s="146"/>
      <c r="AA1613" s="289" t="s">
        <v>8275</v>
      </c>
      <c r="AB1613" s="67">
        <v>45628</v>
      </c>
      <c r="AC1613" s="67">
        <v>45635</v>
      </c>
      <c r="AD1613" s="234" t="s">
        <v>70</v>
      </c>
      <c r="AE1613" s="71"/>
      <c r="AF1613" s="249"/>
      <c r="AG1613" s="249"/>
      <c r="AH1613" s="249"/>
      <c r="AI1613" s="249"/>
      <c r="AJ1613" s="248"/>
      <c r="AK1613" s="257"/>
      <c r="AL1613" s="255"/>
      <c r="AM1613" s="249"/>
      <c r="AN1613" s="249"/>
      <c r="AO1613" s="249"/>
      <c r="AP1613" s="249"/>
      <c r="AQ1613" s="250"/>
      <c r="AR1613" s="247"/>
      <c r="AS1613" s="247"/>
      <c r="AT1613" s="247"/>
      <c r="AU1613" s="247"/>
      <c r="AV1613" s="247"/>
      <c r="AW1613" s="247"/>
      <c r="AX1613" s="247"/>
      <c r="AY1613" s="247"/>
      <c r="AZ1613" s="251"/>
      <c r="BA1613" s="246"/>
      <c r="BB1613" s="247"/>
      <c r="BC1613" s="245"/>
    </row>
    <row r="1614" spans="1:55" ht="86.4" hidden="1">
      <c r="A1614" s="52" t="str">
        <f t="shared" ca="1" si="279"/>
        <v>Ok</v>
      </c>
      <c r="B1614" s="53" t="str">
        <f t="shared" si="280"/>
        <v>Ok</v>
      </c>
      <c r="C1614" s="53" t="str">
        <f t="shared" ca="1" si="281"/>
        <v>Ok</v>
      </c>
      <c r="D1614" s="54">
        <f t="shared" si="282"/>
        <v>45677</v>
      </c>
      <c r="E1614" s="253"/>
      <c r="F1614" s="258">
        <v>3564</v>
      </c>
      <c r="G1614" s="241" t="s">
        <v>8259</v>
      </c>
      <c r="H1614" s="269" t="s">
        <v>57</v>
      </c>
      <c r="I1614" s="242" t="s">
        <v>58</v>
      </c>
      <c r="J1614" s="268" t="s">
        <v>59</v>
      </c>
      <c r="K1614" s="67" t="s">
        <v>74</v>
      </c>
      <c r="L1614" s="400" t="s">
        <v>8276</v>
      </c>
      <c r="M1614" s="281"/>
      <c r="N1614" s="410" t="s">
        <v>124</v>
      </c>
      <c r="O1614" s="243" t="s">
        <v>6123</v>
      </c>
      <c r="P1614" s="77" t="s">
        <v>165</v>
      </c>
      <c r="Q1614" s="77" t="s">
        <v>6612</v>
      </c>
      <c r="R1614" s="301" t="s">
        <v>6084</v>
      </c>
      <c r="S1614" s="274">
        <v>45628</v>
      </c>
      <c r="T1614" s="56">
        <v>45677</v>
      </c>
      <c r="U1614" s="175" t="s">
        <v>66</v>
      </c>
      <c r="V1614" s="197" t="s">
        <v>218</v>
      </c>
      <c r="W1614" s="181"/>
      <c r="X1614" s="147" t="s">
        <v>365</v>
      </c>
      <c r="Y1614" s="258" t="s">
        <v>80</v>
      </c>
      <c r="Z1614" s="146"/>
      <c r="AA1614" s="289" t="s">
        <v>8418</v>
      </c>
      <c r="AB1614" s="67">
        <v>45628</v>
      </c>
      <c r="AC1614" s="67">
        <v>45677</v>
      </c>
      <c r="AD1614" s="234" t="s">
        <v>70</v>
      </c>
      <c r="AE1614" s="71"/>
      <c r="AF1614" s="249"/>
      <c r="AG1614" s="249"/>
      <c r="AH1614" s="249"/>
      <c r="AI1614" s="249"/>
      <c r="AJ1614" s="248"/>
      <c r="AK1614" s="257"/>
      <c r="AL1614" s="255"/>
      <c r="AM1614" s="249"/>
      <c r="AN1614" s="249"/>
      <c r="AO1614" s="249"/>
      <c r="AP1614" s="249"/>
      <c r="AQ1614" s="250"/>
      <c r="AR1614" s="247"/>
      <c r="AS1614" s="247"/>
      <c r="AT1614" s="247"/>
      <c r="AU1614" s="247"/>
      <c r="AV1614" s="247"/>
      <c r="AW1614" s="247"/>
      <c r="AX1614" s="247"/>
      <c r="AY1614" s="247"/>
      <c r="AZ1614" s="251"/>
      <c r="BA1614" s="246"/>
      <c r="BB1614" s="247"/>
      <c r="BC1614" s="245"/>
    </row>
    <row r="1615" spans="1:55" ht="57.6" hidden="1">
      <c r="A1615" s="52" t="str">
        <f t="shared" ca="1" si="279"/>
        <v>Ok</v>
      </c>
      <c r="B1615" s="53" t="str">
        <f t="shared" si="280"/>
        <v>Ok</v>
      </c>
      <c r="C1615" s="53" t="str">
        <f t="shared" ca="1" si="281"/>
        <v>Ok</v>
      </c>
      <c r="D1615" s="54">
        <f t="shared" si="282"/>
        <v>45635</v>
      </c>
      <c r="E1615" s="253"/>
      <c r="F1615" s="258">
        <v>3565</v>
      </c>
      <c r="G1615" s="241" t="s">
        <v>8260</v>
      </c>
      <c r="H1615" s="269" t="s">
        <v>57</v>
      </c>
      <c r="I1615" s="242" t="s">
        <v>58</v>
      </c>
      <c r="J1615" s="268" t="s">
        <v>59</v>
      </c>
      <c r="K1615" s="67" t="s">
        <v>74</v>
      </c>
      <c r="L1615" s="400" t="s">
        <v>8277</v>
      </c>
      <c r="M1615" s="281"/>
      <c r="N1615" s="410" t="s">
        <v>124</v>
      </c>
      <c r="O1615" s="243" t="s">
        <v>6123</v>
      </c>
      <c r="P1615" s="77" t="s">
        <v>165</v>
      </c>
      <c r="Q1615" s="77" t="s">
        <v>6612</v>
      </c>
      <c r="R1615" s="301" t="s">
        <v>6084</v>
      </c>
      <c r="S1615" s="274">
        <v>45628</v>
      </c>
      <c r="T1615" s="369">
        <v>45635</v>
      </c>
      <c r="U1615" s="175" t="s">
        <v>66</v>
      </c>
      <c r="V1615" s="197" t="s">
        <v>218</v>
      </c>
      <c r="W1615" s="181"/>
      <c r="X1615" s="147" t="s">
        <v>79</v>
      </c>
      <c r="Y1615" s="258"/>
      <c r="Z1615" s="146"/>
      <c r="AA1615" s="289" t="s">
        <v>8278</v>
      </c>
      <c r="AB1615" s="67">
        <v>45628</v>
      </c>
      <c r="AC1615" s="67">
        <v>45635</v>
      </c>
      <c r="AD1615" s="234" t="s">
        <v>70</v>
      </c>
      <c r="AE1615" s="71"/>
      <c r="AF1615" s="249"/>
      <c r="AG1615" s="249"/>
      <c r="AH1615" s="249"/>
      <c r="AI1615" s="249"/>
      <c r="AJ1615" s="248"/>
      <c r="AK1615" s="257"/>
      <c r="AL1615" s="255"/>
      <c r="AM1615" s="249"/>
      <c r="AN1615" s="249"/>
      <c r="AO1615" s="249"/>
      <c r="AP1615" s="249"/>
      <c r="AQ1615" s="250"/>
      <c r="AR1615" s="247"/>
      <c r="AS1615" s="247"/>
      <c r="AT1615" s="247"/>
      <c r="AU1615" s="247"/>
      <c r="AV1615" s="247"/>
      <c r="AW1615" s="247"/>
      <c r="AX1615" s="247"/>
      <c r="AY1615" s="247"/>
      <c r="AZ1615" s="251"/>
      <c r="BA1615" s="246"/>
      <c r="BB1615" s="247"/>
      <c r="BC1615" s="245"/>
    </row>
    <row r="1616" spans="1:55" ht="129.6" hidden="1">
      <c r="A1616" s="52" t="str">
        <f t="shared" ref="A1616:A1623" ca="1" si="283">IF(OR(S1616&lt;$B$1,S1616&gt;=TODAY()),"Fuori Range","Ok")</f>
        <v>Ok</v>
      </c>
      <c r="B1616" s="53" t="str">
        <f t="shared" ref="B1616:B1623" si="284">IF(AND(AB1616&lt;S1616,AB1616&lt;&gt;""),"Fuori Range",IF(AND(AB1616&gt;AC1616,AC1616&lt;&gt;""),"Sup ITM",IF(AND(AC1616&lt;&gt;"",AB1616=""),"Assente","Ok")))</f>
        <v>Ok</v>
      </c>
      <c r="C1616" s="53" t="str">
        <f t="shared" ref="C1616:C1623" ca="1" si="285">IF(AND(AC1616&lt;AB1616,AC1616&lt;&gt;""),"Inf Avvio",IF(AC1616&gt;TODAY(),"Errore","Ok"))</f>
        <v>Ok</v>
      </c>
      <c r="D1616" s="54">
        <f t="shared" ref="D1616:D1623" si="286">MAX(AC1616,AH1616,AL1616)</f>
        <v>45684</v>
      </c>
      <c r="E1616" s="253"/>
      <c r="F1616" s="258">
        <v>3568</v>
      </c>
      <c r="G1616" s="241" t="s">
        <v>8291</v>
      </c>
      <c r="H1616" s="269" t="s">
        <v>57</v>
      </c>
      <c r="I1616" s="242" t="s">
        <v>334</v>
      </c>
      <c r="J1616" s="268" t="s">
        <v>260</v>
      </c>
      <c r="K1616" s="67" t="s">
        <v>105</v>
      </c>
      <c r="L1616" s="400" t="s">
        <v>8305</v>
      </c>
      <c r="M1616" s="281"/>
      <c r="N1616" s="410" t="s">
        <v>63</v>
      </c>
      <c r="O1616" s="243" t="s">
        <v>8301</v>
      </c>
      <c r="P1616" s="77" t="s">
        <v>88</v>
      </c>
      <c r="Q1616" s="77" t="s">
        <v>8303</v>
      </c>
      <c r="R1616" s="301" t="s">
        <v>8304</v>
      </c>
      <c r="S1616" s="274">
        <v>45629</v>
      </c>
      <c r="T1616" s="56">
        <v>45684</v>
      </c>
      <c r="U1616" s="175" t="s">
        <v>66</v>
      </c>
      <c r="V1616" s="197" t="s">
        <v>218</v>
      </c>
      <c r="W1616" s="181"/>
      <c r="X1616" s="147" t="s">
        <v>79</v>
      </c>
      <c r="Y1616" s="258"/>
      <c r="Z1616" s="146"/>
      <c r="AA1616" s="289" t="s">
        <v>8436</v>
      </c>
      <c r="AB1616" s="67">
        <v>45630</v>
      </c>
      <c r="AC1616" s="67">
        <v>45684</v>
      </c>
      <c r="AD1616" s="234" t="s">
        <v>70</v>
      </c>
      <c r="AE1616" s="71"/>
      <c r="AF1616" s="249"/>
      <c r="AG1616" s="249"/>
      <c r="AH1616" s="249"/>
      <c r="AI1616" s="249"/>
      <c r="AJ1616" s="248"/>
      <c r="AK1616" s="257"/>
      <c r="AL1616" s="255"/>
      <c r="AM1616" s="249"/>
      <c r="AN1616" s="249"/>
      <c r="AO1616" s="249"/>
      <c r="AP1616" s="249"/>
      <c r="AQ1616" s="250"/>
      <c r="AR1616" s="247"/>
      <c r="AS1616" s="247"/>
      <c r="AT1616" s="247"/>
      <c r="AU1616" s="247"/>
      <c r="AV1616" s="247"/>
      <c r="AW1616" s="247"/>
      <c r="AX1616" s="247"/>
      <c r="AY1616" s="247"/>
      <c r="AZ1616" s="251"/>
      <c r="BA1616" s="246"/>
      <c r="BB1616" s="247"/>
      <c r="BC1616" s="245"/>
    </row>
    <row r="1617" spans="1:55" ht="158.4" hidden="1">
      <c r="A1617" s="52" t="str">
        <f t="shared" ca="1" si="283"/>
        <v>Ok</v>
      </c>
      <c r="B1617" s="53" t="str">
        <f t="shared" si="284"/>
        <v>Ok</v>
      </c>
      <c r="C1617" s="53" t="str">
        <f t="shared" ca="1" si="285"/>
        <v>Ok</v>
      </c>
      <c r="D1617" s="54">
        <f t="shared" si="286"/>
        <v>45684</v>
      </c>
      <c r="E1617" s="253"/>
      <c r="F1617" s="258">
        <v>3571</v>
      </c>
      <c r="G1617" s="241" t="s">
        <v>8292</v>
      </c>
      <c r="H1617" s="269" t="s">
        <v>57</v>
      </c>
      <c r="I1617" s="242" t="s">
        <v>83</v>
      </c>
      <c r="J1617" s="268" t="s">
        <v>84</v>
      </c>
      <c r="K1617" s="67" t="s">
        <v>105</v>
      </c>
      <c r="L1617" s="400" t="s">
        <v>8307</v>
      </c>
      <c r="M1617" s="281"/>
      <c r="N1617" s="410" t="s">
        <v>124</v>
      </c>
      <c r="O1617" s="243" t="s">
        <v>8300</v>
      </c>
      <c r="P1617" s="77" t="s">
        <v>245</v>
      </c>
      <c r="Q1617" s="77" t="s">
        <v>8300</v>
      </c>
      <c r="R1617" s="301" t="s">
        <v>8306</v>
      </c>
      <c r="S1617" s="274">
        <v>45631</v>
      </c>
      <c r="T1617" s="56">
        <v>45684</v>
      </c>
      <c r="U1617" s="175" t="s">
        <v>66</v>
      </c>
      <c r="V1617" s="197" t="s">
        <v>218</v>
      </c>
      <c r="W1617" s="181"/>
      <c r="X1617" s="147" t="s">
        <v>93</v>
      </c>
      <c r="Y1617" s="258"/>
      <c r="Z1617" s="146"/>
      <c r="AA1617" s="289" t="s">
        <v>8430</v>
      </c>
      <c r="AB1617" s="67">
        <v>45631</v>
      </c>
      <c r="AC1617" s="67">
        <v>45684</v>
      </c>
      <c r="AD1617" s="234" t="s">
        <v>70</v>
      </c>
      <c r="AE1617" s="71"/>
      <c r="AF1617" s="249"/>
      <c r="AG1617" s="249"/>
      <c r="AH1617" s="249"/>
      <c r="AI1617" s="249"/>
      <c r="AJ1617" s="248"/>
      <c r="AK1617" s="257"/>
      <c r="AL1617" s="255"/>
      <c r="AM1617" s="249"/>
      <c r="AN1617" s="249"/>
      <c r="AO1617" s="249"/>
      <c r="AP1617" s="249"/>
      <c r="AQ1617" s="250"/>
      <c r="AR1617" s="247"/>
      <c r="AS1617" s="247"/>
      <c r="AT1617" s="247"/>
      <c r="AU1617" s="247"/>
      <c r="AV1617" s="247"/>
      <c r="AW1617" s="247"/>
      <c r="AX1617" s="247"/>
      <c r="AY1617" s="247"/>
      <c r="AZ1617" s="251"/>
      <c r="BA1617" s="246"/>
      <c r="BB1617" s="247"/>
      <c r="BC1617" s="245"/>
    </row>
    <row r="1618" spans="1:55" ht="129.6" hidden="1">
      <c r="A1618" s="52" t="str">
        <f t="shared" ca="1" si="283"/>
        <v>Ok</v>
      </c>
      <c r="B1618" s="53" t="str">
        <f t="shared" si="284"/>
        <v>Ok</v>
      </c>
      <c r="C1618" s="53" t="str">
        <f t="shared" ca="1" si="285"/>
        <v>Ok</v>
      </c>
      <c r="D1618" s="54">
        <f t="shared" si="286"/>
        <v>45670</v>
      </c>
      <c r="E1618" s="253"/>
      <c r="F1618" s="258">
        <v>3573</v>
      </c>
      <c r="G1618" s="241" t="s">
        <v>8293</v>
      </c>
      <c r="H1618" s="269" t="s">
        <v>57</v>
      </c>
      <c r="I1618" s="242" t="s">
        <v>1249</v>
      </c>
      <c r="J1618" s="268" t="s">
        <v>122</v>
      </c>
      <c r="K1618" s="67" t="s">
        <v>210</v>
      </c>
      <c r="L1618" s="400" t="s">
        <v>8310</v>
      </c>
      <c r="M1618" s="281"/>
      <c r="N1618" s="410" t="s">
        <v>124</v>
      </c>
      <c r="O1618" s="243" t="s">
        <v>5561</v>
      </c>
      <c r="P1618" s="77" t="s">
        <v>65</v>
      </c>
      <c r="Q1618" s="77" t="s">
        <v>8309</v>
      </c>
      <c r="R1618" s="301" t="s">
        <v>8308</v>
      </c>
      <c r="S1618" s="274">
        <v>45632</v>
      </c>
      <c r="T1618" s="56">
        <v>45670</v>
      </c>
      <c r="U1618" s="174" t="s">
        <v>66</v>
      </c>
      <c r="V1618" s="197" t="s">
        <v>218</v>
      </c>
      <c r="W1618" s="181"/>
      <c r="X1618" s="147" t="s">
        <v>143</v>
      </c>
      <c r="Y1618" s="258"/>
      <c r="Z1618" s="146"/>
      <c r="AA1618" s="289" t="s">
        <v>8311</v>
      </c>
      <c r="AB1618" s="67">
        <v>45632</v>
      </c>
      <c r="AC1618" s="67">
        <v>45670</v>
      </c>
      <c r="AD1618" s="234" t="s">
        <v>70</v>
      </c>
      <c r="AE1618" s="71"/>
      <c r="AF1618" s="249"/>
      <c r="AG1618" s="249"/>
      <c r="AH1618" s="249"/>
      <c r="AI1618" s="249"/>
      <c r="AJ1618" s="248"/>
      <c r="AK1618" s="257"/>
      <c r="AL1618" s="255"/>
      <c r="AM1618" s="249"/>
      <c r="AN1618" s="249"/>
      <c r="AO1618" s="249"/>
      <c r="AP1618" s="249"/>
      <c r="AQ1618" s="250"/>
      <c r="AR1618" s="247"/>
      <c r="AS1618" s="247"/>
      <c r="AT1618" s="247"/>
      <c r="AU1618" s="247"/>
      <c r="AV1618" s="247"/>
      <c r="AW1618" s="247"/>
      <c r="AX1618" s="247"/>
      <c r="AY1618" s="247"/>
      <c r="AZ1618" s="251"/>
      <c r="BA1618" s="246"/>
      <c r="BB1618" s="247"/>
      <c r="BC1618" s="245"/>
    </row>
    <row r="1619" spans="1:55" ht="216" hidden="1">
      <c r="A1619" s="52" t="str">
        <f t="shared" ca="1" si="283"/>
        <v>Ok</v>
      </c>
      <c r="B1619" s="53" t="str">
        <f t="shared" si="284"/>
        <v>Ok</v>
      </c>
      <c r="C1619" s="53" t="str">
        <f t="shared" ca="1" si="285"/>
        <v>Ok</v>
      </c>
      <c r="D1619" s="54">
        <f t="shared" si="286"/>
        <v>45698</v>
      </c>
      <c r="E1619" s="253"/>
      <c r="F1619" s="258">
        <v>3574</v>
      </c>
      <c r="G1619" s="241" t="s">
        <v>8294</v>
      </c>
      <c r="H1619" s="269" t="s">
        <v>57</v>
      </c>
      <c r="I1619" s="242" t="s">
        <v>267</v>
      </c>
      <c r="J1619" s="268" t="s">
        <v>122</v>
      </c>
      <c r="K1619" s="67" t="s">
        <v>74</v>
      </c>
      <c r="L1619" s="400" t="s">
        <v>8553</v>
      </c>
      <c r="M1619" s="281"/>
      <c r="N1619" s="410" t="s">
        <v>124</v>
      </c>
      <c r="O1619" s="243" t="s">
        <v>5561</v>
      </c>
      <c r="P1619" s="77" t="s">
        <v>65</v>
      </c>
      <c r="Q1619" s="77" t="s">
        <v>8309</v>
      </c>
      <c r="R1619" s="301" t="s">
        <v>8308</v>
      </c>
      <c r="S1619" s="274">
        <v>45632</v>
      </c>
      <c r="T1619" s="56">
        <v>45693</v>
      </c>
      <c r="U1619" s="174" t="s">
        <v>66</v>
      </c>
      <c r="V1619" s="197" t="s">
        <v>218</v>
      </c>
      <c r="W1619" s="181"/>
      <c r="X1619" s="147" t="s">
        <v>93</v>
      </c>
      <c r="Y1619" s="258"/>
      <c r="Z1619" s="146"/>
      <c r="AA1619" s="289" t="s">
        <v>8554</v>
      </c>
      <c r="AB1619" s="67">
        <v>45632</v>
      </c>
      <c r="AC1619" s="67">
        <v>45698</v>
      </c>
      <c r="AD1619" s="234" t="s">
        <v>70</v>
      </c>
      <c r="AE1619" s="71"/>
      <c r="AF1619" s="249"/>
      <c r="AG1619" s="249"/>
      <c r="AH1619" s="249"/>
      <c r="AI1619" s="249"/>
      <c r="AJ1619" s="248"/>
      <c r="AK1619" s="257"/>
      <c r="AL1619" s="255"/>
      <c r="AM1619" s="249"/>
      <c r="AN1619" s="249"/>
      <c r="AO1619" s="249"/>
      <c r="AP1619" s="249"/>
      <c r="AQ1619" s="250"/>
      <c r="AR1619" s="247"/>
      <c r="AS1619" s="247"/>
      <c r="AT1619" s="247"/>
      <c r="AU1619" s="247"/>
      <c r="AV1619" s="247"/>
      <c r="AW1619" s="247"/>
      <c r="AX1619" s="247"/>
      <c r="AY1619" s="247"/>
      <c r="AZ1619" s="251"/>
      <c r="BA1619" s="246"/>
      <c r="BB1619" s="247"/>
      <c r="BC1619" s="245"/>
    </row>
    <row r="1620" spans="1:55" ht="72" hidden="1">
      <c r="A1620" s="52" t="str">
        <f t="shared" ca="1" si="283"/>
        <v>Ok</v>
      </c>
      <c r="B1620" s="53" t="str">
        <f t="shared" si="284"/>
        <v>Ok</v>
      </c>
      <c r="C1620" s="53" t="str">
        <f t="shared" ca="1" si="285"/>
        <v>Ok</v>
      </c>
      <c r="D1620" s="54">
        <f t="shared" si="286"/>
        <v>45670</v>
      </c>
      <c r="E1620" s="253"/>
      <c r="F1620" s="258">
        <v>3576</v>
      </c>
      <c r="G1620" s="241" t="s">
        <v>8295</v>
      </c>
      <c r="H1620" s="269" t="s">
        <v>57</v>
      </c>
      <c r="I1620" s="242" t="s">
        <v>83</v>
      </c>
      <c r="J1620" s="268" t="s">
        <v>84</v>
      </c>
      <c r="K1620" s="67" t="s">
        <v>85</v>
      </c>
      <c r="L1620" s="400" t="s">
        <v>8313</v>
      </c>
      <c r="M1620" s="281"/>
      <c r="N1620" s="410" t="s">
        <v>124</v>
      </c>
      <c r="O1620" s="243" t="s">
        <v>5561</v>
      </c>
      <c r="P1620" s="77" t="s">
        <v>65</v>
      </c>
      <c r="Q1620" s="77" t="s">
        <v>8309</v>
      </c>
      <c r="R1620" s="301" t="s">
        <v>8308</v>
      </c>
      <c r="S1620" s="274">
        <v>45632</v>
      </c>
      <c r="T1620" s="56">
        <v>45670</v>
      </c>
      <c r="U1620" s="174" t="s">
        <v>66</v>
      </c>
      <c r="V1620" s="197" t="s">
        <v>218</v>
      </c>
      <c r="W1620" s="181"/>
      <c r="X1620" s="147" t="s">
        <v>143</v>
      </c>
      <c r="Y1620" s="258"/>
      <c r="Z1620" s="146"/>
      <c r="AA1620" s="289" t="s">
        <v>8312</v>
      </c>
      <c r="AB1620" s="67">
        <v>45632</v>
      </c>
      <c r="AC1620" s="67">
        <v>45670</v>
      </c>
      <c r="AD1620" s="234" t="s">
        <v>70</v>
      </c>
      <c r="AE1620" s="71"/>
      <c r="AF1620" s="249"/>
      <c r="AG1620" s="249"/>
      <c r="AH1620" s="249"/>
      <c r="AI1620" s="249"/>
      <c r="AJ1620" s="248"/>
      <c r="AK1620" s="257"/>
      <c r="AL1620" s="255"/>
      <c r="AM1620" s="249"/>
      <c r="AN1620" s="249"/>
      <c r="AO1620" s="249"/>
      <c r="AP1620" s="249"/>
      <c r="AQ1620" s="250"/>
      <c r="AR1620" s="247"/>
      <c r="AS1620" s="247"/>
      <c r="AT1620" s="247"/>
      <c r="AU1620" s="247"/>
      <c r="AV1620" s="247"/>
      <c r="AW1620" s="247"/>
      <c r="AX1620" s="247"/>
      <c r="AY1620" s="247"/>
      <c r="AZ1620" s="251"/>
      <c r="BA1620" s="246"/>
      <c r="BB1620" s="247"/>
      <c r="BC1620" s="245"/>
    </row>
    <row r="1621" spans="1:55" ht="172.8" hidden="1">
      <c r="A1621" s="52" t="str">
        <f t="shared" ca="1" si="283"/>
        <v>Ok</v>
      </c>
      <c r="B1621" s="53" t="str">
        <f t="shared" si="284"/>
        <v>Ok</v>
      </c>
      <c r="C1621" s="53" t="str">
        <f t="shared" ca="1" si="285"/>
        <v>Ok</v>
      </c>
      <c r="D1621" s="54">
        <f t="shared" si="286"/>
        <v>45698</v>
      </c>
      <c r="E1621" s="253"/>
      <c r="F1621" s="258">
        <v>3577</v>
      </c>
      <c r="G1621" s="241" t="s">
        <v>8296</v>
      </c>
      <c r="H1621" s="269" t="s">
        <v>57</v>
      </c>
      <c r="I1621" s="242" t="s">
        <v>8299</v>
      </c>
      <c r="J1621" s="268" t="s">
        <v>4149</v>
      </c>
      <c r="K1621" s="67" t="s">
        <v>74</v>
      </c>
      <c r="L1621" s="400" t="s">
        <v>8314</v>
      </c>
      <c r="M1621" s="281"/>
      <c r="N1621" s="410" t="s">
        <v>124</v>
      </c>
      <c r="O1621" s="243" t="s">
        <v>5561</v>
      </c>
      <c r="P1621" s="77" t="s">
        <v>65</v>
      </c>
      <c r="Q1621" s="77" t="s">
        <v>8309</v>
      </c>
      <c r="R1621" s="301" t="s">
        <v>8308</v>
      </c>
      <c r="S1621" s="274">
        <v>45632</v>
      </c>
      <c r="T1621" s="56">
        <v>45677</v>
      </c>
      <c r="U1621" s="174" t="s">
        <v>66</v>
      </c>
      <c r="V1621" s="197" t="s">
        <v>218</v>
      </c>
      <c r="W1621" s="181"/>
      <c r="X1621" s="147" t="s">
        <v>143</v>
      </c>
      <c r="Y1621" s="258" t="s">
        <v>80</v>
      </c>
      <c r="Z1621" s="146"/>
      <c r="AA1621" s="289" t="s">
        <v>8513</v>
      </c>
      <c r="AB1621" s="67">
        <v>45632</v>
      </c>
      <c r="AC1621" s="67">
        <v>45698</v>
      </c>
      <c r="AD1621" s="234" t="s">
        <v>70</v>
      </c>
      <c r="AE1621" s="71"/>
      <c r="AF1621" s="249"/>
      <c r="AG1621" s="249"/>
      <c r="AH1621" s="249"/>
      <c r="AI1621" s="249"/>
      <c r="AJ1621" s="248"/>
      <c r="AK1621" s="257"/>
      <c r="AL1621" s="255"/>
      <c r="AM1621" s="249"/>
      <c r="AN1621" s="249"/>
      <c r="AO1621" s="249"/>
      <c r="AP1621" s="249"/>
      <c r="AQ1621" s="250"/>
      <c r="AR1621" s="247"/>
      <c r="AS1621" s="247"/>
      <c r="AT1621" s="247"/>
      <c r="AU1621" s="247"/>
      <c r="AV1621" s="247"/>
      <c r="AW1621" s="247"/>
      <c r="AX1621" s="247"/>
      <c r="AY1621" s="247"/>
      <c r="AZ1621" s="251"/>
      <c r="BA1621" s="246"/>
      <c r="BB1621" s="247"/>
      <c r="BC1621" s="245"/>
    </row>
    <row r="1622" spans="1:55" ht="86.4" hidden="1">
      <c r="A1622" s="52" t="str">
        <f t="shared" ca="1" si="283"/>
        <v>Ok</v>
      </c>
      <c r="B1622" s="53" t="str">
        <f t="shared" si="284"/>
        <v>Ok</v>
      </c>
      <c r="C1622" s="53" t="str">
        <f t="shared" ca="1" si="285"/>
        <v>Ok</v>
      </c>
      <c r="D1622" s="54">
        <f t="shared" si="286"/>
        <v>45707</v>
      </c>
      <c r="E1622" s="253"/>
      <c r="F1622" s="258">
        <v>3578</v>
      </c>
      <c r="G1622" s="241" t="s">
        <v>8297</v>
      </c>
      <c r="H1622" s="269" t="s">
        <v>57</v>
      </c>
      <c r="I1622" s="242" t="s">
        <v>3012</v>
      </c>
      <c r="J1622" s="268" t="s">
        <v>122</v>
      </c>
      <c r="K1622" s="67" t="s">
        <v>85</v>
      </c>
      <c r="L1622" s="400" t="s">
        <v>8315</v>
      </c>
      <c r="M1622" s="281"/>
      <c r="N1622" s="410" t="s">
        <v>124</v>
      </c>
      <c r="O1622" s="243" t="s">
        <v>5561</v>
      </c>
      <c r="P1622" s="77" t="s">
        <v>65</v>
      </c>
      <c r="Q1622" s="77" t="s">
        <v>8309</v>
      </c>
      <c r="R1622" s="301" t="s">
        <v>8308</v>
      </c>
      <c r="S1622" s="274">
        <v>45632</v>
      </c>
      <c r="T1622" s="56">
        <v>45707</v>
      </c>
      <c r="U1622" s="175" t="s">
        <v>66</v>
      </c>
      <c r="V1622" s="197" t="s">
        <v>218</v>
      </c>
      <c r="W1622" s="181"/>
      <c r="X1622" s="147" t="s">
        <v>143</v>
      </c>
      <c r="Y1622" s="258"/>
      <c r="Z1622" s="146"/>
      <c r="AA1622" s="289" t="s">
        <v>8595</v>
      </c>
      <c r="AB1622" s="67">
        <v>45632</v>
      </c>
      <c r="AC1622" s="67">
        <v>45707</v>
      </c>
      <c r="AD1622" s="294" t="s">
        <v>70</v>
      </c>
      <c r="AE1622" s="71"/>
      <c r="AF1622" s="249"/>
      <c r="AG1622" s="249"/>
      <c r="AH1622" s="249"/>
      <c r="AI1622" s="249"/>
      <c r="AJ1622" s="248"/>
      <c r="AK1622" s="257"/>
      <c r="AL1622" s="255"/>
      <c r="AM1622" s="249"/>
      <c r="AN1622" s="249"/>
      <c r="AO1622" s="249"/>
      <c r="AP1622" s="249"/>
      <c r="AQ1622" s="250"/>
      <c r="AR1622" s="247"/>
      <c r="AS1622" s="247"/>
      <c r="AT1622" s="247"/>
      <c r="AU1622" s="247"/>
      <c r="AV1622" s="247"/>
      <c r="AW1622" s="247"/>
      <c r="AX1622" s="247"/>
      <c r="AY1622" s="247"/>
      <c r="AZ1622" s="251"/>
      <c r="BA1622" s="246"/>
      <c r="BB1622" s="247"/>
      <c r="BC1622" s="245"/>
    </row>
    <row r="1623" spans="1:55" ht="288" hidden="1">
      <c r="A1623" s="52" t="str">
        <f t="shared" ca="1" si="283"/>
        <v>Ok</v>
      </c>
      <c r="B1623" s="53" t="str">
        <f t="shared" si="284"/>
        <v>Ok</v>
      </c>
      <c r="C1623" s="53" t="str">
        <f t="shared" ca="1" si="285"/>
        <v>Ok</v>
      </c>
      <c r="D1623" s="54">
        <f t="shared" si="286"/>
        <v>45684</v>
      </c>
      <c r="E1623" s="253"/>
      <c r="F1623" s="258">
        <v>3579</v>
      </c>
      <c r="G1623" s="241" t="s">
        <v>8298</v>
      </c>
      <c r="H1623" s="269" t="s">
        <v>57</v>
      </c>
      <c r="I1623" s="242" t="s">
        <v>58</v>
      </c>
      <c r="J1623" s="268" t="s">
        <v>59</v>
      </c>
      <c r="K1623" s="67" t="s">
        <v>105</v>
      </c>
      <c r="L1623" s="400" t="s">
        <v>8317</v>
      </c>
      <c r="M1623" s="281"/>
      <c r="N1623" s="410" t="s">
        <v>124</v>
      </c>
      <c r="O1623" s="243" t="s">
        <v>97</v>
      </c>
      <c r="P1623" s="77" t="s">
        <v>97</v>
      </c>
      <c r="Q1623" s="77" t="s">
        <v>8302</v>
      </c>
      <c r="R1623" s="301" t="s">
        <v>8316</v>
      </c>
      <c r="S1623" s="274">
        <v>45632</v>
      </c>
      <c r="T1623" s="56">
        <v>45684</v>
      </c>
      <c r="U1623" s="174" t="s">
        <v>66</v>
      </c>
      <c r="V1623" s="197" t="s">
        <v>218</v>
      </c>
      <c r="W1623" s="181"/>
      <c r="X1623" s="147" t="s">
        <v>143</v>
      </c>
      <c r="Y1623" s="258" t="s">
        <v>80</v>
      </c>
      <c r="Z1623" s="146"/>
      <c r="AA1623" s="289" t="s">
        <v>8469</v>
      </c>
      <c r="AB1623" s="67">
        <v>45632</v>
      </c>
      <c r="AC1623" s="67">
        <v>45684</v>
      </c>
      <c r="AD1623" s="234" t="s">
        <v>70</v>
      </c>
      <c r="AE1623" s="71"/>
      <c r="AF1623" s="249"/>
      <c r="AG1623" s="249"/>
      <c r="AH1623" s="249"/>
      <c r="AI1623" s="249"/>
      <c r="AJ1623" s="248"/>
      <c r="AK1623" s="257"/>
      <c r="AL1623" s="255"/>
      <c r="AM1623" s="249"/>
      <c r="AN1623" s="249"/>
      <c r="AO1623" s="249"/>
      <c r="AP1623" s="249"/>
      <c r="AQ1623" s="250"/>
      <c r="AR1623" s="247"/>
      <c r="AS1623" s="247"/>
      <c r="AT1623" s="247"/>
      <c r="AU1623" s="247"/>
      <c r="AV1623" s="247"/>
      <c r="AW1623" s="247"/>
      <c r="AX1623" s="247"/>
      <c r="AY1623" s="247"/>
      <c r="AZ1623" s="251"/>
      <c r="BA1623" s="246"/>
      <c r="BB1623" s="247"/>
      <c r="BC1623" s="245"/>
    </row>
    <row r="1624" spans="1:55" ht="244.8" hidden="1">
      <c r="A1624" s="52" t="str">
        <f t="shared" ref="A1624" ca="1" si="287">IF(OR(S1624&lt;$B$1,S1624&gt;=TODAY()),"Fuori Range","Ok")</f>
        <v>Ok</v>
      </c>
      <c r="B1624" s="53" t="str">
        <f t="shared" ref="B1624" si="288">IF(AND(AB1624&lt;S1624,AB1624&lt;&gt;""),"Fuori Range",IF(AND(AB1624&gt;AC1624,AC1624&lt;&gt;""),"Sup ITM",IF(AND(AC1624&lt;&gt;"",AB1624=""),"Assente","Ok")))</f>
        <v>Ok</v>
      </c>
      <c r="C1624" s="53" t="str">
        <f t="shared" ref="C1624" ca="1" si="289">IF(AND(AC1624&lt;AB1624,AC1624&lt;&gt;""),"Inf Avvio",IF(AC1624&gt;TODAY(),"Errore","Ok"))</f>
        <v>Ok</v>
      </c>
      <c r="D1624" s="54">
        <f t="shared" ref="D1624" si="290">MAX(AC1624,AH1624,AL1624)</f>
        <v>45684</v>
      </c>
      <c r="E1624" s="253"/>
      <c r="F1624" s="258">
        <f t="shared" ref="F1624" si="291">+F1623+1</f>
        <v>3580</v>
      </c>
      <c r="G1624" s="241" t="s">
        <v>8318</v>
      </c>
      <c r="H1624" s="269" t="s">
        <v>57</v>
      </c>
      <c r="I1624" s="242" t="s">
        <v>58</v>
      </c>
      <c r="J1624" s="268" t="s">
        <v>59</v>
      </c>
      <c r="K1624" s="67" t="s">
        <v>105</v>
      </c>
      <c r="L1624" s="400" t="s">
        <v>8426</v>
      </c>
      <c r="M1624" s="281"/>
      <c r="N1624" s="410" t="s">
        <v>124</v>
      </c>
      <c r="O1624" s="243" t="s">
        <v>103</v>
      </c>
      <c r="P1624" s="77" t="s">
        <v>65</v>
      </c>
      <c r="Q1624" s="77" t="s">
        <v>8321</v>
      </c>
      <c r="R1624" s="301" t="s">
        <v>8320</v>
      </c>
      <c r="S1624" s="274">
        <v>45635</v>
      </c>
      <c r="T1624" s="56">
        <v>45684</v>
      </c>
      <c r="U1624" s="175" t="s">
        <v>66</v>
      </c>
      <c r="V1624" s="197" t="s">
        <v>218</v>
      </c>
      <c r="W1624" s="181"/>
      <c r="X1624" s="147" t="s">
        <v>143</v>
      </c>
      <c r="Y1624" s="258" t="s">
        <v>80</v>
      </c>
      <c r="Z1624" s="146"/>
      <c r="AA1624" s="289" t="s">
        <v>8465</v>
      </c>
      <c r="AB1624" s="67">
        <v>45635</v>
      </c>
      <c r="AC1624" s="67">
        <v>45684</v>
      </c>
      <c r="AD1624" s="234" t="s">
        <v>70</v>
      </c>
      <c r="AE1624" s="71"/>
      <c r="AF1624" s="249"/>
      <c r="AG1624" s="249"/>
      <c r="AH1624" s="249"/>
      <c r="AI1624" s="249"/>
      <c r="AJ1624" s="248"/>
      <c r="AK1624" s="257"/>
      <c r="AL1624" s="255"/>
      <c r="AM1624" s="249"/>
      <c r="AN1624" s="249"/>
      <c r="AO1624" s="249"/>
      <c r="AP1624" s="249"/>
      <c r="AQ1624" s="250"/>
      <c r="AR1624" s="247"/>
      <c r="AS1624" s="247"/>
      <c r="AT1624" s="247"/>
      <c r="AU1624" s="247"/>
      <c r="AV1624" s="247"/>
      <c r="AW1624" s="247"/>
      <c r="AX1624" s="247"/>
      <c r="AY1624" s="247"/>
      <c r="AZ1624" s="251"/>
      <c r="BA1624" s="246"/>
      <c r="BB1624" s="247"/>
      <c r="BC1624" s="245"/>
    </row>
    <row r="1625" spans="1:55" ht="86.4" hidden="1">
      <c r="A1625" s="52" t="str">
        <f t="shared" ref="A1625:A1630" ca="1" si="292">IF(OR(S1625&lt;$B$1,S1625&gt;=TODAY()),"Fuori Range","Ok")</f>
        <v>Ok</v>
      </c>
      <c r="B1625" s="53" t="str">
        <f t="shared" ref="B1625:B1630" si="293">IF(AND(AB1625&lt;S1625,AB1625&lt;&gt;""),"Fuori Range",IF(AND(AB1625&gt;AC1625,AC1625&lt;&gt;""),"Sup ITM",IF(AND(AC1625&lt;&gt;"",AB1625=""),"Assente","Ok")))</f>
        <v>Ok</v>
      </c>
      <c r="C1625" s="53" t="str">
        <f t="shared" ref="C1625:C1630" ca="1" si="294">IF(AND(AC1625&lt;AB1625,AC1625&lt;&gt;""),"Inf Avvio",IF(AC1625&gt;TODAY(),"Errore","Ok"))</f>
        <v>Ok</v>
      </c>
      <c r="D1625" s="54">
        <f t="shared" ref="D1625:D1630" si="295">MAX(AC1625,AH1625,AL1625)</f>
        <v>45677</v>
      </c>
      <c r="E1625" s="253"/>
      <c r="F1625" s="258">
        <v>3582</v>
      </c>
      <c r="G1625" s="241" t="s">
        <v>8322</v>
      </c>
      <c r="H1625" s="269" t="s">
        <v>57</v>
      </c>
      <c r="I1625" s="242" t="s">
        <v>544</v>
      </c>
      <c r="J1625" s="268" t="s">
        <v>73</v>
      </c>
      <c r="K1625" s="67" t="s">
        <v>105</v>
      </c>
      <c r="L1625" s="400" t="s">
        <v>8333</v>
      </c>
      <c r="M1625" s="281"/>
      <c r="N1625" s="410" t="s">
        <v>228</v>
      </c>
      <c r="O1625" s="243" t="s">
        <v>292</v>
      </c>
      <c r="P1625" s="77" t="s">
        <v>65</v>
      </c>
      <c r="Q1625" s="77" t="s">
        <v>8332</v>
      </c>
      <c r="R1625" s="301" t="s">
        <v>8331</v>
      </c>
      <c r="S1625" s="274">
        <v>45638</v>
      </c>
      <c r="T1625" s="56">
        <v>45677</v>
      </c>
      <c r="U1625" s="175" t="s">
        <v>66</v>
      </c>
      <c r="V1625" s="197" t="s">
        <v>218</v>
      </c>
      <c r="W1625" s="181"/>
      <c r="X1625" s="147" t="s">
        <v>79</v>
      </c>
      <c r="Y1625" s="258"/>
      <c r="Z1625" s="146"/>
      <c r="AA1625" s="289" t="s">
        <v>8424</v>
      </c>
      <c r="AB1625" s="67">
        <v>45638</v>
      </c>
      <c r="AC1625" s="67">
        <v>45677</v>
      </c>
      <c r="AD1625" s="234" t="s">
        <v>70</v>
      </c>
      <c r="AE1625" s="71"/>
      <c r="AF1625" s="249"/>
      <c r="AG1625" s="249"/>
      <c r="AH1625" s="249"/>
      <c r="AI1625" s="249"/>
      <c r="AJ1625" s="248"/>
      <c r="AK1625" s="257"/>
      <c r="AL1625" s="255"/>
      <c r="AM1625" s="249"/>
      <c r="AN1625" s="249"/>
      <c r="AO1625" s="249"/>
      <c r="AP1625" s="249"/>
      <c r="AQ1625" s="250"/>
      <c r="AR1625" s="247"/>
      <c r="AS1625" s="247"/>
      <c r="AT1625" s="247"/>
      <c r="AU1625" s="247"/>
      <c r="AV1625" s="247"/>
      <c r="AW1625" s="247"/>
      <c r="AX1625" s="247"/>
      <c r="AY1625" s="247"/>
      <c r="AZ1625" s="251"/>
      <c r="BA1625" s="246"/>
      <c r="BB1625" s="247"/>
      <c r="BC1625" s="245"/>
    </row>
    <row r="1626" spans="1:55" ht="72">
      <c r="A1626" s="52" t="str">
        <f t="shared" ca="1" si="292"/>
        <v>Ok</v>
      </c>
      <c r="B1626" s="53" t="str">
        <f t="shared" si="293"/>
        <v>Ok</v>
      </c>
      <c r="C1626" s="53" t="str">
        <f t="shared" ca="1" si="294"/>
        <v>Ok</v>
      </c>
      <c r="D1626" s="54">
        <f t="shared" si="295"/>
        <v>45726</v>
      </c>
      <c r="E1626" s="253"/>
      <c r="F1626" s="258">
        <v>3584</v>
      </c>
      <c r="G1626" s="241" t="s">
        <v>8323</v>
      </c>
      <c r="H1626" s="269" t="s">
        <v>57</v>
      </c>
      <c r="I1626" s="242" t="s">
        <v>334</v>
      </c>
      <c r="J1626" s="268" t="s">
        <v>260</v>
      </c>
      <c r="K1626" s="67" t="s">
        <v>74</v>
      </c>
      <c r="L1626" s="400" t="s">
        <v>8336</v>
      </c>
      <c r="M1626" s="281"/>
      <c r="N1626" s="410" t="s">
        <v>124</v>
      </c>
      <c r="O1626" s="243" t="s">
        <v>8328</v>
      </c>
      <c r="P1626" s="77" t="s">
        <v>245</v>
      </c>
      <c r="Q1626" s="77" t="s">
        <v>8335</v>
      </c>
      <c r="R1626" s="301" t="s">
        <v>8334</v>
      </c>
      <c r="S1626" s="274">
        <v>45638</v>
      </c>
      <c r="T1626" s="56">
        <v>45638</v>
      </c>
      <c r="U1626" s="174" t="s">
        <v>1356</v>
      </c>
      <c r="V1626" s="197" t="s">
        <v>218</v>
      </c>
      <c r="W1626" s="181"/>
      <c r="X1626" s="147"/>
      <c r="Y1626" s="258"/>
      <c r="Z1626" s="146"/>
      <c r="AA1626" s="289" t="s">
        <v>8466</v>
      </c>
      <c r="AB1626" s="67">
        <v>45638</v>
      </c>
      <c r="AC1626" s="67">
        <v>45726</v>
      </c>
      <c r="AD1626" s="234"/>
      <c r="AE1626" s="71"/>
      <c r="AF1626" s="249"/>
      <c r="AG1626" s="249"/>
      <c r="AH1626" s="249"/>
      <c r="AI1626" s="249"/>
      <c r="AJ1626" s="248"/>
      <c r="AK1626" s="257"/>
      <c r="AL1626" s="255"/>
      <c r="AM1626" s="249"/>
      <c r="AN1626" s="249"/>
      <c r="AO1626" s="249"/>
      <c r="AP1626" s="249"/>
      <c r="AQ1626" s="250"/>
      <c r="AR1626" s="247"/>
      <c r="AS1626" s="247"/>
      <c r="AT1626" s="247"/>
      <c r="AU1626" s="247"/>
      <c r="AV1626" s="247"/>
      <c r="AW1626" s="247"/>
      <c r="AX1626" s="247"/>
      <c r="AY1626" s="247"/>
      <c r="AZ1626" s="251"/>
      <c r="BA1626" s="246"/>
      <c r="BB1626" s="247"/>
      <c r="BC1626" s="245"/>
    </row>
    <row r="1627" spans="1:55" ht="201.6" hidden="1">
      <c r="A1627" s="52" t="str">
        <f t="shared" ca="1" si="292"/>
        <v>Ok</v>
      </c>
      <c r="B1627" s="53" t="str">
        <f t="shared" si="293"/>
        <v>Ok</v>
      </c>
      <c r="C1627" s="53" t="str">
        <f t="shared" ca="1" si="294"/>
        <v>Ok</v>
      </c>
      <c r="D1627" s="54">
        <f t="shared" si="295"/>
        <v>45698</v>
      </c>
      <c r="E1627" s="253"/>
      <c r="F1627" s="258">
        <v>3585</v>
      </c>
      <c r="G1627" s="241" t="s">
        <v>8324</v>
      </c>
      <c r="H1627" s="269" t="s">
        <v>57</v>
      </c>
      <c r="I1627" s="242" t="s">
        <v>2437</v>
      </c>
      <c r="J1627" s="268" t="s">
        <v>308</v>
      </c>
      <c r="K1627" s="67" t="s">
        <v>74</v>
      </c>
      <c r="L1627" s="400" t="s">
        <v>8339</v>
      </c>
      <c r="M1627" s="281"/>
      <c r="N1627" s="410" t="s">
        <v>228</v>
      </c>
      <c r="O1627" s="243" t="s">
        <v>292</v>
      </c>
      <c r="P1627" s="77" t="s">
        <v>65</v>
      </c>
      <c r="Q1627" s="77" t="s">
        <v>8338</v>
      </c>
      <c r="R1627" s="301" t="s">
        <v>8337</v>
      </c>
      <c r="S1627" s="274">
        <v>45637</v>
      </c>
      <c r="T1627" s="56">
        <v>45685</v>
      </c>
      <c r="U1627" s="174" t="s">
        <v>66</v>
      </c>
      <c r="V1627" s="197" t="s">
        <v>218</v>
      </c>
      <c r="W1627" s="181"/>
      <c r="X1627" s="147" t="s">
        <v>143</v>
      </c>
      <c r="Y1627" s="258"/>
      <c r="Z1627" s="146"/>
      <c r="AA1627" s="289" t="s">
        <v>8488</v>
      </c>
      <c r="AB1627" s="67">
        <v>45639</v>
      </c>
      <c r="AC1627" s="67">
        <v>45698</v>
      </c>
      <c r="AD1627" s="234" t="s">
        <v>70</v>
      </c>
      <c r="AE1627" s="71"/>
      <c r="AF1627" s="249"/>
      <c r="AG1627" s="249"/>
      <c r="AH1627" s="249"/>
      <c r="AI1627" s="249"/>
      <c r="AJ1627" s="248"/>
      <c r="AK1627" s="257"/>
      <c r="AL1627" s="255"/>
      <c r="AM1627" s="249"/>
      <c r="AN1627" s="249"/>
      <c r="AO1627" s="249"/>
      <c r="AP1627" s="249"/>
      <c r="AQ1627" s="250"/>
      <c r="AR1627" s="247"/>
      <c r="AS1627" s="247"/>
      <c r="AT1627" s="247"/>
      <c r="AU1627" s="247"/>
      <c r="AV1627" s="247"/>
      <c r="AW1627" s="247"/>
      <c r="AX1627" s="247"/>
      <c r="AY1627" s="247"/>
      <c r="AZ1627" s="251"/>
      <c r="BA1627" s="246"/>
      <c r="BB1627" s="247"/>
      <c r="BC1627" s="245"/>
    </row>
    <row r="1628" spans="1:55" ht="43.2" hidden="1">
      <c r="A1628" s="52" t="str">
        <f t="shared" ca="1" si="292"/>
        <v>Ok</v>
      </c>
      <c r="B1628" s="53" t="str">
        <f t="shared" si="293"/>
        <v>Ok</v>
      </c>
      <c r="C1628" s="53" t="str">
        <f t="shared" ca="1" si="294"/>
        <v>Ok</v>
      </c>
      <c r="D1628" s="54">
        <f t="shared" si="295"/>
        <v>45670</v>
      </c>
      <c r="E1628" s="253"/>
      <c r="F1628" s="258">
        <v>3586</v>
      </c>
      <c r="G1628" s="241" t="s">
        <v>8325</v>
      </c>
      <c r="H1628" s="269" t="s">
        <v>57</v>
      </c>
      <c r="I1628" s="242" t="s">
        <v>58</v>
      </c>
      <c r="J1628" s="268" t="s">
        <v>59</v>
      </c>
      <c r="K1628" s="67" t="s">
        <v>545</v>
      </c>
      <c r="L1628" s="400" t="s">
        <v>8352</v>
      </c>
      <c r="M1628" s="281"/>
      <c r="N1628" s="410" t="s">
        <v>228</v>
      </c>
      <c r="O1628" s="243" t="s">
        <v>97</v>
      </c>
      <c r="P1628" s="77" t="s">
        <v>97</v>
      </c>
      <c r="Q1628" s="77" t="s">
        <v>8330</v>
      </c>
      <c r="R1628" s="301" t="s">
        <v>8340</v>
      </c>
      <c r="S1628" s="274">
        <v>45639</v>
      </c>
      <c r="T1628" s="56">
        <v>45670</v>
      </c>
      <c r="U1628" s="174" t="s">
        <v>66</v>
      </c>
      <c r="V1628" s="197" t="s">
        <v>218</v>
      </c>
      <c r="W1628" s="181"/>
      <c r="X1628" s="147" t="s">
        <v>143</v>
      </c>
      <c r="Y1628" s="258"/>
      <c r="Z1628" s="146"/>
      <c r="AA1628" s="289" t="s">
        <v>8341</v>
      </c>
      <c r="AB1628" s="67">
        <v>45643</v>
      </c>
      <c r="AC1628" s="67">
        <v>45670</v>
      </c>
      <c r="AD1628" s="234" t="s">
        <v>70</v>
      </c>
      <c r="AE1628" s="71"/>
      <c r="AF1628" s="249"/>
      <c r="AG1628" s="249"/>
      <c r="AH1628" s="249"/>
      <c r="AI1628" s="249"/>
      <c r="AJ1628" s="248"/>
      <c r="AK1628" s="257"/>
      <c r="AL1628" s="255"/>
      <c r="AM1628" s="249"/>
      <c r="AN1628" s="249"/>
      <c r="AO1628" s="249"/>
      <c r="AP1628" s="249"/>
      <c r="AQ1628" s="250"/>
      <c r="AR1628" s="247"/>
      <c r="AS1628" s="247"/>
      <c r="AT1628" s="247"/>
      <c r="AU1628" s="247"/>
      <c r="AV1628" s="247"/>
      <c r="AW1628" s="247"/>
      <c r="AX1628" s="247"/>
      <c r="AY1628" s="247"/>
      <c r="AZ1628" s="251"/>
      <c r="BA1628" s="246"/>
      <c r="BB1628" s="247"/>
      <c r="BC1628" s="245"/>
    </row>
    <row r="1629" spans="1:55" ht="43.2">
      <c r="A1629" s="52" t="str">
        <f t="shared" ca="1" si="292"/>
        <v>Ok</v>
      </c>
      <c r="B1629" s="53" t="str">
        <f t="shared" si="293"/>
        <v>Ok</v>
      </c>
      <c r="C1629" s="53" t="str">
        <f t="shared" ca="1" si="294"/>
        <v>Ok</v>
      </c>
      <c r="D1629" s="54">
        <f t="shared" si="295"/>
        <v>45726</v>
      </c>
      <c r="E1629" s="253"/>
      <c r="F1629" s="258">
        <v>3588</v>
      </c>
      <c r="G1629" s="241" t="s">
        <v>8326</v>
      </c>
      <c r="H1629" s="269" t="s">
        <v>57</v>
      </c>
      <c r="I1629" s="242" t="s">
        <v>505</v>
      </c>
      <c r="J1629" s="268" t="s">
        <v>506</v>
      </c>
      <c r="K1629" s="67" t="s">
        <v>74</v>
      </c>
      <c r="L1629" s="400" t="s">
        <v>8344</v>
      </c>
      <c r="M1629" s="281"/>
      <c r="N1629" s="410" t="s">
        <v>228</v>
      </c>
      <c r="O1629" s="243" t="s">
        <v>103</v>
      </c>
      <c r="P1629" s="77" t="s">
        <v>65</v>
      </c>
      <c r="Q1629" s="77" t="s">
        <v>8343</v>
      </c>
      <c r="R1629" s="301" t="s">
        <v>8342</v>
      </c>
      <c r="S1629" s="274">
        <v>45637</v>
      </c>
      <c r="T1629" s="56">
        <v>45640</v>
      </c>
      <c r="U1629" s="174" t="s">
        <v>7868</v>
      </c>
      <c r="V1629" s="197" t="s">
        <v>218</v>
      </c>
      <c r="W1629" s="181"/>
      <c r="X1629" s="147"/>
      <c r="Y1629" s="258"/>
      <c r="Z1629" s="146"/>
      <c r="AA1629" s="306" t="s">
        <v>8346</v>
      </c>
      <c r="AB1629" s="67">
        <v>45640</v>
      </c>
      <c r="AC1629" s="67">
        <v>45726</v>
      </c>
      <c r="AD1629" s="234"/>
      <c r="AE1629" s="71"/>
      <c r="AF1629" s="249"/>
      <c r="AG1629" s="249"/>
      <c r="AH1629" s="249"/>
      <c r="AI1629" s="249"/>
      <c r="AJ1629" s="248"/>
      <c r="AK1629" s="257"/>
      <c r="AL1629" s="255"/>
      <c r="AM1629" s="249"/>
      <c r="AN1629" s="249"/>
      <c r="AO1629" s="249"/>
      <c r="AP1629" s="249"/>
      <c r="AQ1629" s="250"/>
      <c r="AR1629" s="247"/>
      <c r="AS1629" s="247"/>
      <c r="AT1629" s="247"/>
      <c r="AU1629" s="247"/>
      <c r="AV1629" s="247"/>
      <c r="AW1629" s="247"/>
      <c r="AX1629" s="247"/>
      <c r="AY1629" s="247"/>
      <c r="AZ1629" s="251"/>
      <c r="BA1629" s="246"/>
      <c r="BB1629" s="247"/>
      <c r="BC1629" s="245"/>
    </row>
    <row r="1630" spans="1:55" ht="115.2" hidden="1">
      <c r="A1630" s="52" t="str">
        <f t="shared" ca="1" si="292"/>
        <v>Ok</v>
      </c>
      <c r="B1630" s="53" t="str">
        <f t="shared" si="293"/>
        <v>Ok</v>
      </c>
      <c r="C1630" s="53" t="str">
        <f t="shared" ca="1" si="294"/>
        <v>Ok</v>
      </c>
      <c r="D1630" s="54">
        <f t="shared" si="295"/>
        <v>45698</v>
      </c>
      <c r="E1630" s="253"/>
      <c r="F1630" s="258">
        <v>3589</v>
      </c>
      <c r="G1630" s="241" t="s">
        <v>8327</v>
      </c>
      <c r="H1630" s="269" t="s">
        <v>57</v>
      </c>
      <c r="I1630" s="242" t="s">
        <v>267</v>
      </c>
      <c r="J1630" s="268" t="s">
        <v>122</v>
      </c>
      <c r="K1630" s="67" t="s">
        <v>188</v>
      </c>
      <c r="L1630" s="400" t="s">
        <v>8347</v>
      </c>
      <c r="M1630" s="281"/>
      <c r="N1630" s="410" t="s">
        <v>124</v>
      </c>
      <c r="O1630" s="243" t="s">
        <v>8329</v>
      </c>
      <c r="P1630" s="77" t="s">
        <v>88</v>
      </c>
      <c r="Q1630" s="77" t="s">
        <v>5250</v>
      </c>
      <c r="R1630" s="301" t="s">
        <v>8345</v>
      </c>
      <c r="S1630" s="274">
        <v>45642</v>
      </c>
      <c r="T1630" s="56">
        <v>45686</v>
      </c>
      <c r="U1630" s="174" t="s">
        <v>66</v>
      </c>
      <c r="V1630" s="197" t="s">
        <v>218</v>
      </c>
      <c r="W1630" s="181"/>
      <c r="X1630" s="147" t="s">
        <v>101</v>
      </c>
      <c r="Y1630" s="258"/>
      <c r="Z1630" s="146"/>
      <c r="AA1630" s="289" t="s">
        <v>8487</v>
      </c>
      <c r="AB1630" s="67">
        <v>45642</v>
      </c>
      <c r="AC1630" s="67">
        <v>45698</v>
      </c>
      <c r="AD1630" s="234" t="s">
        <v>70</v>
      </c>
      <c r="AE1630" s="71"/>
      <c r="AF1630" s="249"/>
      <c r="AG1630" s="249"/>
      <c r="AH1630" s="249"/>
      <c r="AI1630" s="249"/>
      <c r="AJ1630" s="248"/>
      <c r="AK1630" s="257"/>
      <c r="AL1630" s="255"/>
      <c r="AM1630" s="249"/>
      <c r="AN1630" s="249"/>
      <c r="AO1630" s="249"/>
      <c r="AP1630" s="249"/>
      <c r="AQ1630" s="250"/>
      <c r="AR1630" s="247"/>
      <c r="AS1630" s="247"/>
      <c r="AT1630" s="247"/>
      <c r="AU1630" s="247"/>
      <c r="AV1630" s="247"/>
      <c r="AW1630" s="247"/>
      <c r="AX1630" s="247"/>
      <c r="AY1630" s="247"/>
      <c r="AZ1630" s="251"/>
      <c r="BA1630" s="246"/>
      <c r="BB1630" s="247"/>
      <c r="BC1630" s="245"/>
    </row>
    <row r="1631" spans="1:55" ht="43.2" hidden="1">
      <c r="A1631" s="52" t="str">
        <f t="shared" ref="A1631:A1634" ca="1" si="296">IF(OR(S1631&lt;$B$1,S1631&gt;=TODAY()),"Fuori Range","Ok")</f>
        <v>Ok</v>
      </c>
      <c r="B1631" s="53" t="str">
        <f t="shared" ref="B1631:B1634" si="297">IF(AND(AB1631&lt;S1631,AB1631&lt;&gt;""),"Fuori Range",IF(AND(AB1631&gt;AC1631,AC1631&lt;&gt;""),"Sup ITM",IF(AND(AC1631&lt;&gt;"",AB1631=""),"Assente","Ok")))</f>
        <v>Ok</v>
      </c>
      <c r="C1631" s="53" t="str">
        <f t="shared" ref="C1631:C1634" ca="1" si="298">IF(AND(AC1631&lt;AB1631,AC1631&lt;&gt;""),"Inf Avvio",IF(AC1631&gt;TODAY(),"Errore","Ok"))</f>
        <v>Ok</v>
      </c>
      <c r="D1631" s="54">
        <f t="shared" ref="D1631:D1634" si="299">MAX(AC1631,AH1631,AL1631)</f>
        <v>45677</v>
      </c>
      <c r="E1631" s="253"/>
      <c r="F1631" s="258">
        <v>3591</v>
      </c>
      <c r="G1631" s="241" t="s">
        <v>8353</v>
      </c>
      <c r="H1631" s="269" t="s">
        <v>57</v>
      </c>
      <c r="I1631" s="242" t="s">
        <v>58</v>
      </c>
      <c r="J1631" s="268" t="s">
        <v>59</v>
      </c>
      <c r="K1631" s="67" t="s">
        <v>545</v>
      </c>
      <c r="L1631" s="400" t="s">
        <v>8362</v>
      </c>
      <c r="M1631" s="281"/>
      <c r="N1631" s="410" t="s">
        <v>228</v>
      </c>
      <c r="O1631" s="243" t="s">
        <v>8357</v>
      </c>
      <c r="P1631" s="77" t="s">
        <v>245</v>
      </c>
      <c r="Q1631" s="77" t="s">
        <v>8361</v>
      </c>
      <c r="R1631" s="301" t="s">
        <v>8360</v>
      </c>
      <c r="S1631" s="274">
        <v>45643</v>
      </c>
      <c r="T1631" s="56">
        <v>45677</v>
      </c>
      <c r="U1631" s="175" t="s">
        <v>66</v>
      </c>
      <c r="V1631" s="197" t="s">
        <v>218</v>
      </c>
      <c r="W1631" s="181"/>
      <c r="X1631" s="147" t="s">
        <v>143</v>
      </c>
      <c r="Y1631" s="258"/>
      <c r="Z1631" s="146"/>
      <c r="AA1631" s="289" t="s">
        <v>8419</v>
      </c>
      <c r="AB1631" s="67">
        <v>45643</v>
      </c>
      <c r="AC1631" s="67">
        <v>45677</v>
      </c>
      <c r="AD1631" s="234" t="s">
        <v>70</v>
      </c>
      <c r="AE1631" s="71"/>
      <c r="AF1631" s="249"/>
      <c r="AG1631" s="249"/>
      <c r="AH1631" s="249"/>
      <c r="AI1631" s="249"/>
      <c r="AJ1631" s="248"/>
      <c r="AK1631" s="257"/>
      <c r="AL1631" s="255"/>
      <c r="AM1631" s="249"/>
      <c r="AN1631" s="249"/>
      <c r="AO1631" s="249"/>
      <c r="AP1631" s="249"/>
      <c r="AQ1631" s="250"/>
      <c r="AR1631" s="247"/>
      <c r="AS1631" s="247"/>
      <c r="AT1631" s="247"/>
      <c r="AU1631" s="247"/>
      <c r="AV1631" s="247"/>
      <c r="AW1631" s="247"/>
      <c r="AX1631" s="247"/>
      <c r="AY1631" s="247"/>
      <c r="AZ1631" s="251"/>
      <c r="BA1631" s="246"/>
      <c r="BB1631" s="247"/>
      <c r="BC1631" s="245"/>
    </row>
    <row r="1632" spans="1:55" ht="115.2" hidden="1">
      <c r="A1632" s="52" t="str">
        <f t="shared" ca="1" si="296"/>
        <v>Ok</v>
      </c>
      <c r="B1632" s="53" t="str">
        <f t="shared" si="297"/>
        <v>Ok</v>
      </c>
      <c r="C1632" s="53" t="str">
        <f t="shared" ca="1" si="298"/>
        <v>Ok</v>
      </c>
      <c r="D1632" s="54">
        <f t="shared" si="299"/>
        <v>45698</v>
      </c>
      <c r="E1632" s="253"/>
      <c r="F1632" s="258">
        <v>3592</v>
      </c>
      <c r="G1632" s="241" t="s">
        <v>8354</v>
      </c>
      <c r="H1632" s="269" t="s">
        <v>57</v>
      </c>
      <c r="I1632" s="242" t="s">
        <v>471</v>
      </c>
      <c r="J1632" s="268" t="s">
        <v>308</v>
      </c>
      <c r="K1632" s="67" t="s">
        <v>105</v>
      </c>
      <c r="L1632" s="400" t="s">
        <v>8364</v>
      </c>
      <c r="M1632" s="281"/>
      <c r="N1632" s="410" t="s">
        <v>228</v>
      </c>
      <c r="O1632" s="243" t="s">
        <v>97</v>
      </c>
      <c r="P1632" s="77" t="s">
        <v>97</v>
      </c>
      <c r="Q1632" s="77" t="s">
        <v>8358</v>
      </c>
      <c r="R1632" s="301" t="s">
        <v>8363</v>
      </c>
      <c r="S1632" s="274">
        <v>45644</v>
      </c>
      <c r="T1632" s="56">
        <v>45664</v>
      </c>
      <c r="U1632" s="174" t="s">
        <v>66</v>
      </c>
      <c r="V1632" s="197" t="s">
        <v>218</v>
      </c>
      <c r="W1632" s="181"/>
      <c r="X1632" s="147" t="s">
        <v>143</v>
      </c>
      <c r="Y1632" s="258"/>
      <c r="Z1632" s="146"/>
      <c r="AA1632" s="289" t="s">
        <v>8562</v>
      </c>
      <c r="AB1632" s="67">
        <v>45644</v>
      </c>
      <c r="AC1632" s="67">
        <v>45698</v>
      </c>
      <c r="AD1632" s="234" t="s">
        <v>70</v>
      </c>
      <c r="AE1632" s="71"/>
      <c r="AF1632" s="249"/>
      <c r="AG1632" s="249"/>
      <c r="AH1632" s="249"/>
      <c r="AI1632" s="249"/>
      <c r="AJ1632" s="248"/>
      <c r="AK1632" s="257"/>
      <c r="AL1632" s="255"/>
      <c r="AM1632" s="249"/>
      <c r="AN1632" s="249"/>
      <c r="AO1632" s="249"/>
      <c r="AP1632" s="249"/>
      <c r="AQ1632" s="250"/>
      <c r="AR1632" s="247"/>
      <c r="AS1632" s="247"/>
      <c r="AT1632" s="247"/>
      <c r="AU1632" s="247"/>
      <c r="AV1632" s="247"/>
      <c r="AW1632" s="247"/>
      <c r="AX1632" s="247"/>
      <c r="AY1632" s="247"/>
      <c r="AZ1632" s="251"/>
      <c r="BA1632" s="246"/>
      <c r="BB1632" s="247"/>
      <c r="BC1632" s="245"/>
    </row>
    <row r="1633" spans="1:55" ht="172.8" hidden="1">
      <c r="A1633" s="52" t="str">
        <f t="shared" ca="1" si="296"/>
        <v>Ok</v>
      </c>
      <c r="B1633" s="53" t="str">
        <f t="shared" si="297"/>
        <v>Ok</v>
      </c>
      <c r="C1633" s="53" t="str">
        <f t="shared" ca="1" si="298"/>
        <v>Ok</v>
      </c>
      <c r="D1633" s="54">
        <f t="shared" si="299"/>
        <v>45698</v>
      </c>
      <c r="E1633" s="253"/>
      <c r="F1633" s="258">
        <v>3594</v>
      </c>
      <c r="G1633" s="241" t="s">
        <v>8355</v>
      </c>
      <c r="H1633" s="269" t="s">
        <v>57</v>
      </c>
      <c r="I1633" s="242" t="s">
        <v>83</v>
      </c>
      <c r="J1633" s="268" t="s">
        <v>84</v>
      </c>
      <c r="K1633" s="67" t="s">
        <v>74</v>
      </c>
      <c r="L1633" s="400" t="s">
        <v>8366</v>
      </c>
      <c r="M1633" s="281"/>
      <c r="N1633" s="410" t="s">
        <v>228</v>
      </c>
      <c r="O1633" s="243" t="s">
        <v>97</v>
      </c>
      <c r="P1633" s="77" t="s">
        <v>97</v>
      </c>
      <c r="Q1633" s="77" t="s">
        <v>8359</v>
      </c>
      <c r="R1633" s="301" t="s">
        <v>8365</v>
      </c>
      <c r="S1633" s="274">
        <v>45649</v>
      </c>
      <c r="T1633" s="56">
        <v>45661</v>
      </c>
      <c r="U1633" s="174" t="s">
        <v>66</v>
      </c>
      <c r="V1633" s="197" t="s">
        <v>218</v>
      </c>
      <c r="W1633" s="181"/>
      <c r="X1633" s="147" t="s">
        <v>143</v>
      </c>
      <c r="Y1633" s="258" t="s">
        <v>80</v>
      </c>
      <c r="Z1633" s="146"/>
      <c r="AA1633" s="289" t="s">
        <v>8512</v>
      </c>
      <c r="AB1633" s="67">
        <v>45649</v>
      </c>
      <c r="AC1633" s="67">
        <v>45698</v>
      </c>
      <c r="AD1633" s="234" t="s">
        <v>70</v>
      </c>
      <c r="AE1633" s="71"/>
      <c r="AF1633" s="249"/>
      <c r="AG1633" s="249"/>
      <c r="AH1633" s="249"/>
      <c r="AI1633" s="249"/>
      <c r="AJ1633" s="248"/>
      <c r="AK1633" s="257"/>
      <c r="AL1633" s="255"/>
      <c r="AM1633" s="249"/>
      <c r="AN1633" s="249"/>
      <c r="AO1633" s="249"/>
      <c r="AP1633" s="249"/>
      <c r="AQ1633" s="250"/>
      <c r="AR1633" s="247"/>
      <c r="AS1633" s="247"/>
      <c r="AT1633" s="247"/>
      <c r="AU1633" s="247"/>
      <c r="AV1633" s="247"/>
      <c r="AW1633" s="247"/>
      <c r="AX1633" s="247"/>
      <c r="AY1633" s="247"/>
      <c r="AZ1633" s="251"/>
      <c r="BA1633" s="246"/>
      <c r="BB1633" s="247"/>
      <c r="BC1633" s="245"/>
    </row>
    <row r="1634" spans="1:55" ht="57.6" hidden="1">
      <c r="A1634" s="52" t="str">
        <f t="shared" ca="1" si="296"/>
        <v>Ok</v>
      </c>
      <c r="B1634" s="53" t="str">
        <f t="shared" si="297"/>
        <v>Ok</v>
      </c>
      <c r="C1634" s="53" t="str">
        <f t="shared" ca="1" si="298"/>
        <v>Ok</v>
      </c>
      <c r="D1634" s="54">
        <f t="shared" si="299"/>
        <v>45670</v>
      </c>
      <c r="E1634" s="253"/>
      <c r="F1634" s="258">
        <v>3596</v>
      </c>
      <c r="G1634" s="241" t="s">
        <v>8356</v>
      </c>
      <c r="H1634" s="269" t="s">
        <v>57</v>
      </c>
      <c r="I1634" s="242" t="s">
        <v>83</v>
      </c>
      <c r="J1634" s="268" t="s">
        <v>84</v>
      </c>
      <c r="K1634" s="67" t="s">
        <v>545</v>
      </c>
      <c r="L1634" s="400" t="s">
        <v>8367</v>
      </c>
      <c r="M1634" s="281"/>
      <c r="N1634" s="410" t="s">
        <v>124</v>
      </c>
      <c r="O1634" s="243" t="s">
        <v>4934</v>
      </c>
      <c r="P1634" s="77" t="s">
        <v>245</v>
      </c>
      <c r="Q1634" s="243" t="s">
        <v>4934</v>
      </c>
      <c r="R1634" s="301" t="s">
        <v>8376</v>
      </c>
      <c r="S1634" s="274">
        <v>45664</v>
      </c>
      <c r="T1634" s="56">
        <v>45670</v>
      </c>
      <c r="U1634" s="174" t="s">
        <v>66</v>
      </c>
      <c r="V1634" s="197" t="s">
        <v>218</v>
      </c>
      <c r="W1634" s="181"/>
      <c r="X1634" s="147" t="s">
        <v>168</v>
      </c>
      <c r="Y1634" s="258"/>
      <c r="Z1634" s="146"/>
      <c r="AA1634" s="289" t="s">
        <v>8368</v>
      </c>
      <c r="AB1634" s="67">
        <v>45664</v>
      </c>
      <c r="AC1634" s="67">
        <v>45670</v>
      </c>
      <c r="AD1634" s="234" t="s">
        <v>70</v>
      </c>
      <c r="AE1634" s="71"/>
      <c r="AF1634" s="249"/>
      <c r="AG1634" s="249"/>
      <c r="AH1634" s="249"/>
      <c r="AI1634" s="249"/>
      <c r="AJ1634" s="248"/>
      <c r="AK1634" s="257"/>
      <c r="AL1634" s="255"/>
      <c r="AM1634" s="249"/>
      <c r="AN1634" s="249"/>
      <c r="AO1634" s="249"/>
      <c r="AP1634" s="249"/>
      <c r="AQ1634" s="250"/>
      <c r="AR1634" s="247"/>
      <c r="AS1634" s="247"/>
      <c r="AT1634" s="247"/>
      <c r="AU1634" s="247"/>
      <c r="AV1634" s="247"/>
      <c r="AW1634" s="247"/>
      <c r="AX1634" s="247"/>
      <c r="AY1634" s="247"/>
      <c r="AZ1634" s="251"/>
      <c r="BA1634" s="246"/>
      <c r="BB1634" s="247"/>
      <c r="BC1634" s="245"/>
    </row>
    <row r="1635" spans="1:55" ht="57.6" hidden="1">
      <c r="A1635" s="52" t="str">
        <f t="shared" ref="A1635:A1643" ca="1" si="300">IF(OR(S1635&lt;$B$1,S1635&gt;=TODAY()),"Fuori Range","Ok")</f>
        <v>Ok</v>
      </c>
      <c r="B1635" s="53" t="str">
        <f t="shared" ref="B1635:B1643" si="301">IF(AND(AB1635&lt;S1635,AB1635&lt;&gt;""),"Fuori Range",IF(AND(AB1635&gt;AC1635,AC1635&lt;&gt;""),"Sup ITM",IF(AND(AC1635&lt;&gt;"",AB1635=""),"Assente","Ok")))</f>
        <v>Ok</v>
      </c>
      <c r="C1635" s="53" t="str">
        <f t="shared" ref="C1635:C1643" ca="1" si="302">IF(AND(AC1635&lt;AB1635,AC1635&lt;&gt;""),"Inf Avvio",IF(AC1635&gt;TODAY(),"Errore","Ok"))</f>
        <v>Ok</v>
      </c>
      <c r="D1635" s="54">
        <f t="shared" ref="D1635:D1643" si="303">MAX(AC1635,AH1635,AL1635)</f>
        <v>45677</v>
      </c>
      <c r="E1635" s="253"/>
      <c r="F1635" s="258">
        <v>3597</v>
      </c>
      <c r="G1635" s="241" t="s">
        <v>8377</v>
      </c>
      <c r="H1635" s="269" t="s">
        <v>57</v>
      </c>
      <c r="I1635" s="242" t="s">
        <v>58</v>
      </c>
      <c r="J1635" s="268" t="s">
        <v>59</v>
      </c>
      <c r="K1635" s="67" t="s">
        <v>105</v>
      </c>
      <c r="L1635" s="400" t="s">
        <v>8398</v>
      </c>
      <c r="M1635" s="281"/>
      <c r="N1635" s="410" t="s">
        <v>228</v>
      </c>
      <c r="O1635" s="243" t="s">
        <v>97</v>
      </c>
      <c r="P1635" s="77" t="s">
        <v>97</v>
      </c>
      <c r="Q1635" s="77" t="s">
        <v>8386</v>
      </c>
      <c r="R1635" s="301" t="s">
        <v>8397</v>
      </c>
      <c r="S1635" s="274">
        <v>45665</v>
      </c>
      <c r="T1635" s="56">
        <v>45677</v>
      </c>
      <c r="U1635" s="175" t="s">
        <v>66</v>
      </c>
      <c r="V1635" s="197" t="s">
        <v>218</v>
      </c>
      <c r="W1635" s="181"/>
      <c r="X1635" s="147" t="s">
        <v>101</v>
      </c>
      <c r="Y1635" s="258"/>
      <c r="Z1635" s="146"/>
      <c r="AA1635" s="289" t="s">
        <v>8399</v>
      </c>
      <c r="AB1635" s="67">
        <v>45665</v>
      </c>
      <c r="AC1635" s="67">
        <v>45677</v>
      </c>
      <c r="AD1635" s="234" t="s">
        <v>70</v>
      </c>
      <c r="AE1635" s="71"/>
      <c r="AF1635" s="249"/>
      <c r="AG1635" s="249"/>
      <c r="AH1635" s="249"/>
      <c r="AI1635" s="249"/>
      <c r="AJ1635" s="248"/>
      <c r="AK1635" s="257"/>
      <c r="AL1635" s="255"/>
      <c r="AM1635" s="249"/>
      <c r="AN1635" s="249"/>
      <c r="AO1635" s="249"/>
      <c r="AP1635" s="249"/>
      <c r="AQ1635" s="250"/>
      <c r="AR1635" s="247"/>
      <c r="AS1635" s="247"/>
      <c r="AT1635" s="247"/>
      <c r="AU1635" s="247"/>
      <c r="AV1635" s="247"/>
      <c r="AW1635" s="247"/>
      <c r="AX1635" s="247"/>
      <c r="AY1635" s="247"/>
      <c r="AZ1635" s="251"/>
      <c r="BA1635" s="246"/>
      <c r="BB1635" s="247"/>
      <c r="BC1635" s="245"/>
    </row>
    <row r="1636" spans="1:55" ht="115.2" hidden="1">
      <c r="A1636" s="52" t="str">
        <f t="shared" ca="1" si="300"/>
        <v>Ok</v>
      </c>
      <c r="B1636" s="53" t="str">
        <f t="shared" si="301"/>
        <v>Ok</v>
      </c>
      <c r="C1636" s="53" t="str">
        <f t="shared" ca="1" si="302"/>
        <v>Ok</v>
      </c>
      <c r="D1636" s="54">
        <f t="shared" si="303"/>
        <v>45698</v>
      </c>
      <c r="E1636" s="253"/>
      <c r="F1636" s="258">
        <v>3598</v>
      </c>
      <c r="G1636" s="241" t="s">
        <v>8378</v>
      </c>
      <c r="H1636" s="269" t="s">
        <v>57</v>
      </c>
      <c r="I1636" s="242" t="s">
        <v>58</v>
      </c>
      <c r="J1636" s="268" t="s">
        <v>59</v>
      </c>
      <c r="K1636" s="67" t="s">
        <v>162</v>
      </c>
      <c r="L1636" s="400" t="s">
        <v>8401</v>
      </c>
      <c r="M1636" s="281"/>
      <c r="N1636" s="410" t="s">
        <v>228</v>
      </c>
      <c r="O1636" s="243" t="s">
        <v>8387</v>
      </c>
      <c r="P1636" s="77" t="s">
        <v>245</v>
      </c>
      <c r="Q1636" s="77" t="s">
        <v>8387</v>
      </c>
      <c r="R1636" s="301" t="s">
        <v>8400</v>
      </c>
      <c r="S1636" s="274">
        <v>45665</v>
      </c>
      <c r="T1636" s="56">
        <v>45688</v>
      </c>
      <c r="U1636" s="174" t="s">
        <v>66</v>
      </c>
      <c r="V1636" s="197" t="s">
        <v>218</v>
      </c>
      <c r="W1636" s="181"/>
      <c r="X1636" s="147" t="s">
        <v>143</v>
      </c>
      <c r="Y1636" s="258"/>
      <c r="Z1636" s="146"/>
      <c r="AA1636" s="289" t="s">
        <v>8509</v>
      </c>
      <c r="AB1636" s="67">
        <v>45665</v>
      </c>
      <c r="AC1636" s="67">
        <v>45698</v>
      </c>
      <c r="AD1636" s="67" t="s">
        <v>70</v>
      </c>
      <c r="AE1636" s="71"/>
      <c r="AF1636" s="249"/>
      <c r="AG1636" s="249"/>
      <c r="AH1636" s="249"/>
      <c r="AI1636" s="249"/>
      <c r="AJ1636" s="248"/>
      <c r="AK1636" s="257"/>
      <c r="AL1636" s="255"/>
      <c r="AM1636" s="249"/>
      <c r="AN1636" s="249"/>
      <c r="AO1636" s="249"/>
      <c r="AP1636" s="249"/>
      <c r="AQ1636" s="250"/>
      <c r="AR1636" s="247"/>
      <c r="AS1636" s="247"/>
      <c r="AT1636" s="247"/>
      <c r="AU1636" s="247"/>
      <c r="AV1636" s="247"/>
      <c r="AW1636" s="247"/>
      <c r="AX1636" s="247"/>
      <c r="AY1636" s="247"/>
      <c r="AZ1636" s="251"/>
      <c r="BA1636" s="246"/>
      <c r="BB1636" s="247"/>
      <c r="BC1636" s="245"/>
    </row>
    <row r="1637" spans="1:55" ht="172.8" hidden="1">
      <c r="A1637" s="52" t="str">
        <f t="shared" ca="1" si="300"/>
        <v>Ok</v>
      </c>
      <c r="B1637" s="53" t="str">
        <f t="shared" si="301"/>
        <v>Ok</v>
      </c>
      <c r="C1637" s="53" t="str">
        <f t="shared" ca="1" si="302"/>
        <v>Ok</v>
      </c>
      <c r="D1637" s="54">
        <f t="shared" si="303"/>
        <v>45698</v>
      </c>
      <c r="E1637" s="253"/>
      <c r="F1637" s="258">
        <v>3600</v>
      </c>
      <c r="G1637" s="241" t="s">
        <v>8379</v>
      </c>
      <c r="H1637" s="269" t="s">
        <v>57</v>
      </c>
      <c r="I1637" s="242" t="s">
        <v>58</v>
      </c>
      <c r="J1637" s="268" t="s">
        <v>59</v>
      </c>
      <c r="K1637" s="67" t="s">
        <v>105</v>
      </c>
      <c r="L1637" s="400" t="s">
        <v>8403</v>
      </c>
      <c r="M1637" s="281"/>
      <c r="N1637" s="410" t="s">
        <v>124</v>
      </c>
      <c r="O1637" s="243" t="s">
        <v>97</v>
      </c>
      <c r="P1637" s="77" t="s">
        <v>97</v>
      </c>
      <c r="Q1637" s="77" t="s">
        <v>8388</v>
      </c>
      <c r="R1637" s="301" t="s">
        <v>8402</v>
      </c>
      <c r="S1637" s="274">
        <v>45665</v>
      </c>
      <c r="T1637" s="56">
        <v>45686</v>
      </c>
      <c r="U1637" s="174" t="s">
        <v>66</v>
      </c>
      <c r="V1637" s="197" t="s">
        <v>218</v>
      </c>
      <c r="W1637" s="181"/>
      <c r="X1637" s="147" t="s">
        <v>143</v>
      </c>
      <c r="Y1637" s="258"/>
      <c r="Z1637" s="146"/>
      <c r="AA1637" s="289" t="s">
        <v>8508</v>
      </c>
      <c r="AB1637" s="67">
        <v>45665</v>
      </c>
      <c r="AC1637" s="67">
        <v>45698</v>
      </c>
      <c r="AD1637" s="234" t="s">
        <v>70</v>
      </c>
      <c r="AE1637" s="71"/>
      <c r="AF1637" s="249"/>
      <c r="AG1637" s="249"/>
      <c r="AH1637" s="249"/>
      <c r="AI1637" s="249"/>
      <c r="AJ1637" s="248"/>
      <c r="AK1637" s="257"/>
      <c r="AL1637" s="255"/>
      <c r="AM1637" s="249"/>
      <c r="AN1637" s="249"/>
      <c r="AO1637" s="249"/>
      <c r="AP1637" s="249"/>
      <c r="AQ1637" s="250"/>
      <c r="AR1637" s="247"/>
      <c r="AS1637" s="247"/>
      <c r="AT1637" s="247"/>
      <c r="AU1637" s="247"/>
      <c r="AV1637" s="247"/>
      <c r="AW1637" s="247"/>
      <c r="AX1637" s="247"/>
      <c r="AY1637" s="247"/>
      <c r="AZ1637" s="251"/>
      <c r="BA1637" s="246"/>
      <c r="BB1637" s="247"/>
      <c r="BC1637" s="245"/>
    </row>
    <row r="1638" spans="1:55" ht="57.6" hidden="1">
      <c r="A1638" s="52" t="str">
        <f t="shared" ca="1" si="300"/>
        <v>Ok</v>
      </c>
      <c r="B1638" s="53" t="str">
        <f t="shared" si="301"/>
        <v>Ok</v>
      </c>
      <c r="C1638" s="53" t="str">
        <f t="shared" ca="1" si="302"/>
        <v>Ok</v>
      </c>
      <c r="D1638" s="54">
        <f t="shared" si="303"/>
        <v>45677</v>
      </c>
      <c r="E1638" s="253"/>
      <c r="F1638" s="258">
        <v>3601</v>
      </c>
      <c r="G1638" s="241" t="s">
        <v>8380</v>
      </c>
      <c r="H1638" s="269" t="s">
        <v>57</v>
      </c>
      <c r="I1638" s="242" t="s">
        <v>58</v>
      </c>
      <c r="J1638" s="268" t="s">
        <v>59</v>
      </c>
      <c r="K1638" s="67" t="s">
        <v>162</v>
      </c>
      <c r="L1638" s="400" t="s">
        <v>8405</v>
      </c>
      <c r="M1638" s="281"/>
      <c r="N1638" s="410" t="s">
        <v>228</v>
      </c>
      <c r="O1638" s="243" t="s">
        <v>97</v>
      </c>
      <c r="P1638" s="77" t="s">
        <v>97</v>
      </c>
      <c r="Q1638" s="77" t="s">
        <v>8389</v>
      </c>
      <c r="R1638" s="301" t="s">
        <v>8404</v>
      </c>
      <c r="S1638" s="274">
        <v>45666</v>
      </c>
      <c r="T1638" s="56">
        <v>45677</v>
      </c>
      <c r="U1638" s="174" t="s">
        <v>66</v>
      </c>
      <c r="V1638" s="197" t="s">
        <v>218</v>
      </c>
      <c r="W1638" s="181"/>
      <c r="X1638" s="147" t="s">
        <v>168</v>
      </c>
      <c r="Y1638" s="258"/>
      <c r="Z1638" s="146"/>
      <c r="AA1638" s="289" t="s">
        <v>8425</v>
      </c>
      <c r="AB1638" s="67">
        <v>45666</v>
      </c>
      <c r="AC1638" s="67">
        <v>45677</v>
      </c>
      <c r="AD1638" s="234" t="s">
        <v>70</v>
      </c>
      <c r="AE1638" s="71"/>
      <c r="AF1638" s="249"/>
      <c r="AG1638" s="249"/>
      <c r="AH1638" s="249"/>
      <c r="AI1638" s="249"/>
      <c r="AJ1638" s="248"/>
      <c r="AK1638" s="257"/>
      <c r="AL1638" s="255"/>
      <c r="AM1638" s="249"/>
      <c r="AN1638" s="249"/>
      <c r="AO1638" s="249"/>
      <c r="AP1638" s="249"/>
      <c r="AQ1638" s="250"/>
      <c r="AR1638" s="247"/>
      <c r="AS1638" s="247"/>
      <c r="AT1638" s="247"/>
      <c r="AU1638" s="247"/>
      <c r="AV1638" s="247"/>
      <c r="AW1638" s="247"/>
      <c r="AX1638" s="247"/>
      <c r="AY1638" s="247"/>
      <c r="AZ1638" s="251"/>
      <c r="BA1638" s="246"/>
      <c r="BB1638" s="247"/>
      <c r="BC1638" s="245"/>
    </row>
    <row r="1639" spans="1:55" ht="144" hidden="1">
      <c r="A1639" s="52" t="str">
        <f t="shared" ca="1" si="300"/>
        <v>Ok</v>
      </c>
      <c r="B1639" s="53" t="str">
        <f t="shared" si="301"/>
        <v>Ok</v>
      </c>
      <c r="C1639" s="53" t="str">
        <f t="shared" ca="1" si="302"/>
        <v>Ok</v>
      </c>
      <c r="D1639" s="54">
        <f t="shared" si="303"/>
        <v>45712</v>
      </c>
      <c r="E1639" s="253"/>
      <c r="F1639" s="258">
        <v>3602</v>
      </c>
      <c r="G1639" s="241" t="s">
        <v>8381</v>
      </c>
      <c r="H1639" s="269" t="s">
        <v>57</v>
      </c>
      <c r="I1639" s="242" t="s">
        <v>801</v>
      </c>
      <c r="J1639" s="268" t="s">
        <v>59</v>
      </c>
      <c r="K1639" s="67" t="s">
        <v>210</v>
      </c>
      <c r="L1639" s="400" t="s">
        <v>8464</v>
      </c>
      <c r="M1639" s="281"/>
      <c r="N1639" s="410" t="s">
        <v>228</v>
      </c>
      <c r="O1639" s="243" t="s">
        <v>8393</v>
      </c>
      <c r="P1639" s="77" t="s">
        <v>245</v>
      </c>
      <c r="Q1639" s="77" t="s">
        <v>8394</v>
      </c>
      <c r="R1639" s="301" t="s">
        <v>6174</v>
      </c>
      <c r="S1639" s="274">
        <v>45666</v>
      </c>
      <c r="T1639" s="56">
        <v>45712</v>
      </c>
      <c r="U1639" s="175" t="s">
        <v>66</v>
      </c>
      <c r="V1639" s="197" t="s">
        <v>218</v>
      </c>
      <c r="W1639" s="181"/>
      <c r="X1639" s="147" t="s">
        <v>143</v>
      </c>
      <c r="Y1639" s="258"/>
      <c r="Z1639" s="146"/>
      <c r="AA1639" s="289" t="s">
        <v>8708</v>
      </c>
      <c r="AB1639" s="67">
        <v>45666</v>
      </c>
      <c r="AC1639" s="67">
        <v>45712</v>
      </c>
      <c r="AD1639" s="234" t="s">
        <v>70</v>
      </c>
      <c r="AE1639" s="71"/>
      <c r="AF1639" s="249"/>
      <c r="AG1639" s="249"/>
      <c r="AH1639" s="249"/>
      <c r="AI1639" s="249"/>
      <c r="AJ1639" s="248"/>
      <c r="AK1639" s="257"/>
      <c r="AL1639" s="255"/>
      <c r="AM1639" s="249"/>
      <c r="AN1639" s="249"/>
      <c r="AO1639" s="249"/>
      <c r="AP1639" s="249"/>
      <c r="AQ1639" s="250"/>
      <c r="AR1639" s="247"/>
      <c r="AS1639" s="247"/>
      <c r="AT1639" s="247"/>
      <c r="AU1639" s="247"/>
      <c r="AV1639" s="247"/>
      <c r="AW1639" s="247"/>
      <c r="AX1639" s="247"/>
      <c r="AY1639" s="247"/>
      <c r="AZ1639" s="251"/>
      <c r="BA1639" s="246"/>
      <c r="BB1639" s="247"/>
      <c r="BC1639" s="245"/>
    </row>
    <row r="1640" spans="1:55" ht="43.2" hidden="1">
      <c r="A1640" s="52" t="str">
        <f t="shared" ca="1" si="300"/>
        <v>Ok</v>
      </c>
      <c r="B1640" s="53" t="str">
        <f t="shared" si="301"/>
        <v>Ok</v>
      </c>
      <c r="C1640" s="53" t="str">
        <f t="shared" ca="1" si="302"/>
        <v>Ok</v>
      </c>
      <c r="D1640" s="54">
        <f t="shared" si="303"/>
        <v>45677</v>
      </c>
      <c r="E1640" s="253"/>
      <c r="F1640" s="258">
        <v>3603</v>
      </c>
      <c r="G1640" s="241" t="s">
        <v>8382</v>
      </c>
      <c r="H1640" s="269" t="s">
        <v>57</v>
      </c>
      <c r="I1640" s="242" t="s">
        <v>83</v>
      </c>
      <c r="J1640" s="268" t="s">
        <v>84</v>
      </c>
      <c r="K1640" s="67" t="s">
        <v>105</v>
      </c>
      <c r="L1640" s="400" t="s">
        <v>8407</v>
      </c>
      <c r="M1640" s="281"/>
      <c r="N1640" s="410" t="s">
        <v>228</v>
      </c>
      <c r="O1640" s="243" t="s">
        <v>97</v>
      </c>
      <c r="P1640" s="77" t="s">
        <v>97</v>
      </c>
      <c r="Q1640" s="77" t="s">
        <v>8390</v>
      </c>
      <c r="R1640" s="301" t="s">
        <v>8406</v>
      </c>
      <c r="S1640" s="274">
        <v>45666</v>
      </c>
      <c r="T1640" s="56">
        <v>45677</v>
      </c>
      <c r="U1640" s="174" t="s">
        <v>66</v>
      </c>
      <c r="V1640" s="197" t="s">
        <v>218</v>
      </c>
      <c r="W1640" s="181"/>
      <c r="X1640" s="147" t="s">
        <v>79</v>
      </c>
      <c r="Y1640" s="258"/>
      <c r="Z1640" s="146"/>
      <c r="AA1640" s="289" t="s">
        <v>8410</v>
      </c>
      <c r="AB1640" s="67">
        <v>45666</v>
      </c>
      <c r="AC1640" s="67">
        <v>45677</v>
      </c>
      <c r="AD1640" s="234" t="s">
        <v>70</v>
      </c>
      <c r="AE1640" s="71"/>
      <c r="AF1640" s="249"/>
      <c r="AG1640" s="249"/>
      <c r="AH1640" s="249"/>
      <c r="AI1640" s="249"/>
      <c r="AJ1640" s="248"/>
      <c r="AK1640" s="257"/>
      <c r="AL1640" s="255"/>
      <c r="AM1640" s="249"/>
      <c r="AN1640" s="249"/>
      <c r="AO1640" s="249"/>
      <c r="AP1640" s="249"/>
      <c r="AQ1640" s="250"/>
      <c r="AR1640" s="247"/>
      <c r="AS1640" s="247"/>
      <c r="AT1640" s="247"/>
      <c r="AU1640" s="247"/>
      <c r="AV1640" s="247"/>
      <c r="AW1640" s="247"/>
      <c r="AX1640" s="247"/>
      <c r="AY1640" s="247"/>
      <c r="AZ1640" s="251"/>
      <c r="BA1640" s="246"/>
      <c r="BB1640" s="247"/>
      <c r="BC1640" s="245"/>
    </row>
    <row r="1641" spans="1:55" ht="72" hidden="1">
      <c r="A1641" s="52" t="str">
        <f t="shared" ca="1" si="300"/>
        <v>Ok</v>
      </c>
      <c r="B1641" s="53" t="str">
        <f t="shared" si="301"/>
        <v>Ok</v>
      </c>
      <c r="C1641" s="53" t="str">
        <f t="shared" ca="1" si="302"/>
        <v>Ok</v>
      </c>
      <c r="D1641" s="54">
        <f t="shared" si="303"/>
        <v>45677</v>
      </c>
      <c r="E1641" s="253"/>
      <c r="F1641" s="258">
        <v>3606</v>
      </c>
      <c r="G1641" s="241" t="s">
        <v>8383</v>
      </c>
      <c r="H1641" s="269" t="s">
        <v>57</v>
      </c>
      <c r="I1641" s="242" t="s">
        <v>267</v>
      </c>
      <c r="J1641" s="268" t="s">
        <v>122</v>
      </c>
      <c r="K1641" s="67" t="s">
        <v>105</v>
      </c>
      <c r="L1641" s="400" t="s">
        <v>8408</v>
      </c>
      <c r="M1641" s="281"/>
      <c r="N1641" s="410" t="s">
        <v>228</v>
      </c>
      <c r="O1641" s="243" t="s">
        <v>97</v>
      </c>
      <c r="P1641" s="77" t="s">
        <v>97</v>
      </c>
      <c r="Q1641" s="77" t="s">
        <v>8391</v>
      </c>
      <c r="R1641" s="301" t="s">
        <v>8409</v>
      </c>
      <c r="S1641" s="274">
        <v>45667</v>
      </c>
      <c r="T1641" s="56">
        <v>45677</v>
      </c>
      <c r="U1641" s="174" t="s">
        <v>66</v>
      </c>
      <c r="V1641" s="197" t="s">
        <v>218</v>
      </c>
      <c r="W1641" s="181"/>
      <c r="X1641" s="147" t="s">
        <v>101</v>
      </c>
      <c r="Y1641" s="258"/>
      <c r="Z1641" s="146"/>
      <c r="AA1641" s="289" t="s">
        <v>8411</v>
      </c>
      <c r="AB1641" s="67">
        <v>45667</v>
      </c>
      <c r="AC1641" s="67">
        <v>45677</v>
      </c>
      <c r="AD1641" s="234" t="s">
        <v>70</v>
      </c>
      <c r="AE1641" s="71"/>
      <c r="AF1641" s="249"/>
      <c r="AG1641" s="249"/>
      <c r="AH1641" s="249"/>
      <c r="AI1641" s="249"/>
      <c r="AJ1641" s="248"/>
      <c r="AK1641" s="257"/>
      <c r="AL1641" s="255"/>
      <c r="AM1641" s="249"/>
      <c r="AN1641" s="249"/>
      <c r="AO1641" s="249"/>
      <c r="AP1641" s="249"/>
      <c r="AQ1641" s="250"/>
      <c r="AR1641" s="247"/>
      <c r="AS1641" s="247"/>
      <c r="AT1641" s="247"/>
      <c r="AU1641" s="247"/>
      <c r="AV1641" s="247"/>
      <c r="AW1641" s="247"/>
      <c r="AX1641" s="247"/>
      <c r="AY1641" s="247"/>
      <c r="AZ1641" s="251"/>
      <c r="BA1641" s="246"/>
      <c r="BB1641" s="247"/>
      <c r="BC1641" s="245"/>
    </row>
    <row r="1642" spans="1:55" ht="57.6" hidden="1">
      <c r="A1642" s="52" t="str">
        <f t="shared" ca="1" si="300"/>
        <v>Ok</v>
      </c>
      <c r="B1642" s="53" t="str">
        <f t="shared" si="301"/>
        <v>Ok</v>
      </c>
      <c r="C1642" s="53" t="str">
        <f t="shared" ca="1" si="302"/>
        <v>Ok</v>
      </c>
      <c r="D1642" s="54">
        <f t="shared" si="303"/>
        <v>45677</v>
      </c>
      <c r="E1642" s="253"/>
      <c r="F1642" s="258">
        <v>3607</v>
      </c>
      <c r="G1642" s="241" t="s">
        <v>8384</v>
      </c>
      <c r="H1642" s="269" t="s">
        <v>57</v>
      </c>
      <c r="I1642" s="242" t="s">
        <v>407</v>
      </c>
      <c r="J1642" s="268" t="s">
        <v>59</v>
      </c>
      <c r="K1642" s="67" t="s">
        <v>545</v>
      </c>
      <c r="L1642" s="400" t="s">
        <v>8412</v>
      </c>
      <c r="M1642" s="281"/>
      <c r="N1642" s="410" t="s">
        <v>228</v>
      </c>
      <c r="O1642" s="243" t="s">
        <v>97</v>
      </c>
      <c r="P1642" s="77" t="s">
        <v>97</v>
      </c>
      <c r="Q1642" s="77" t="s">
        <v>8392</v>
      </c>
      <c r="R1642" s="301" t="s">
        <v>8414</v>
      </c>
      <c r="S1642" s="274">
        <v>45668</v>
      </c>
      <c r="T1642" s="56">
        <v>45677</v>
      </c>
      <c r="U1642" s="174" t="s">
        <v>66</v>
      </c>
      <c r="V1642" s="197" t="s">
        <v>218</v>
      </c>
      <c r="W1642" s="181"/>
      <c r="X1642" s="147" t="s">
        <v>101</v>
      </c>
      <c r="Y1642" s="258"/>
      <c r="Z1642" s="146"/>
      <c r="AA1642" s="289" t="s">
        <v>8413</v>
      </c>
      <c r="AB1642" s="67">
        <v>45668</v>
      </c>
      <c r="AC1642" s="67">
        <v>45677</v>
      </c>
      <c r="AD1642" s="234" t="s">
        <v>70</v>
      </c>
      <c r="AE1642" s="71"/>
      <c r="AF1642" s="249"/>
      <c r="AG1642" s="249"/>
      <c r="AH1642" s="249"/>
      <c r="AI1642" s="249"/>
      <c r="AJ1642" s="248"/>
      <c r="AK1642" s="257"/>
      <c r="AL1642" s="255"/>
      <c r="AM1642" s="249"/>
      <c r="AN1642" s="249"/>
      <c r="AO1642" s="249"/>
      <c r="AP1642" s="249"/>
      <c r="AQ1642" s="250"/>
      <c r="AR1642" s="247"/>
      <c r="AS1642" s="247"/>
      <c r="AT1642" s="247"/>
      <c r="AU1642" s="247"/>
      <c r="AV1642" s="247"/>
      <c r="AW1642" s="247"/>
      <c r="AX1642" s="247"/>
      <c r="AY1642" s="247"/>
      <c r="AZ1642" s="251"/>
      <c r="BA1642" s="246"/>
      <c r="BB1642" s="247"/>
      <c r="BC1642" s="245"/>
    </row>
    <row r="1643" spans="1:55" ht="57.6" hidden="1">
      <c r="A1643" s="52" t="str">
        <f t="shared" ca="1" si="300"/>
        <v>Ok</v>
      </c>
      <c r="B1643" s="53" t="str">
        <f t="shared" si="301"/>
        <v>Ok</v>
      </c>
      <c r="C1643" s="53" t="str">
        <f t="shared" ca="1" si="302"/>
        <v>Ok</v>
      </c>
      <c r="D1643" s="54">
        <f t="shared" si="303"/>
        <v>45677</v>
      </c>
      <c r="E1643" s="253"/>
      <c r="F1643" s="258">
        <v>3611</v>
      </c>
      <c r="G1643" s="241" t="s">
        <v>8385</v>
      </c>
      <c r="H1643" s="269" t="s">
        <v>57</v>
      </c>
      <c r="I1643" s="242" t="s">
        <v>129</v>
      </c>
      <c r="J1643" s="268" t="s">
        <v>130</v>
      </c>
      <c r="K1643" s="67" t="s">
        <v>162</v>
      </c>
      <c r="L1643" s="400" t="s">
        <v>8416</v>
      </c>
      <c r="M1643" s="281"/>
      <c r="N1643" s="410" t="s">
        <v>228</v>
      </c>
      <c r="O1643" s="243" t="s">
        <v>8395</v>
      </c>
      <c r="P1643" s="77" t="s">
        <v>245</v>
      </c>
      <c r="Q1643" s="77" t="s">
        <v>8396</v>
      </c>
      <c r="R1643" s="301" t="s">
        <v>8415</v>
      </c>
      <c r="S1643" s="274">
        <v>45670</v>
      </c>
      <c r="T1643" s="56">
        <v>45677</v>
      </c>
      <c r="U1643" s="174" t="s">
        <v>66</v>
      </c>
      <c r="V1643" s="197" t="s">
        <v>218</v>
      </c>
      <c r="W1643" s="181"/>
      <c r="X1643" s="147" t="s">
        <v>143</v>
      </c>
      <c r="Y1643" s="258"/>
      <c r="Z1643" s="146"/>
      <c r="AA1643" s="289" t="s">
        <v>8420</v>
      </c>
      <c r="AB1643" s="67">
        <v>45670</v>
      </c>
      <c r="AC1643" s="67">
        <v>45677</v>
      </c>
      <c r="AD1643" s="234" t="s">
        <v>70</v>
      </c>
      <c r="AE1643" s="71"/>
      <c r="AF1643" s="249"/>
      <c r="AG1643" s="249"/>
      <c r="AH1643" s="249"/>
      <c r="AI1643" s="249"/>
      <c r="AJ1643" s="248"/>
      <c r="AK1643" s="257"/>
      <c r="AL1643" s="255"/>
      <c r="AM1643" s="249"/>
      <c r="AN1643" s="249"/>
      <c r="AO1643" s="249"/>
      <c r="AP1643" s="249"/>
      <c r="AQ1643" s="250"/>
      <c r="AR1643" s="247"/>
      <c r="AS1643" s="247"/>
      <c r="AT1643" s="247"/>
      <c r="AU1643" s="247"/>
      <c r="AV1643" s="247"/>
      <c r="AW1643" s="247"/>
      <c r="AX1643" s="247"/>
      <c r="AY1643" s="247"/>
      <c r="AZ1643" s="251"/>
      <c r="BA1643" s="246"/>
      <c r="BB1643" s="247"/>
      <c r="BC1643" s="245"/>
    </row>
    <row r="1644" spans="1:55" ht="100.8" hidden="1">
      <c r="A1644" s="52" t="str">
        <f t="shared" ref="A1644:A1655" ca="1" si="304">IF(OR(S1644&lt;$B$1,S1644&gt;=TODAY()),"Fuori Range","Ok")</f>
        <v>Ok</v>
      </c>
      <c r="B1644" s="53" t="str">
        <f t="shared" ref="B1644:B1655" si="305">IF(AND(AB1644&lt;S1644,AB1644&lt;&gt;""),"Fuori Range",IF(AND(AB1644&gt;AC1644,AC1644&lt;&gt;""),"Sup ITM",IF(AND(AC1644&lt;&gt;"",AB1644=""),"Assente","Ok")))</f>
        <v>Ok</v>
      </c>
      <c r="C1644" s="53" t="str">
        <f t="shared" ref="C1644:C1655" ca="1" si="306">IF(AND(AC1644&lt;AB1644,AC1644&lt;&gt;""),"Inf Avvio",IF(AC1644&gt;TODAY(),"Errore","Ok"))</f>
        <v>Ok</v>
      </c>
      <c r="D1644" s="54">
        <f t="shared" ref="D1644:D1655" si="307">MAX(AC1644,AH1644,AL1644)</f>
        <v>45684</v>
      </c>
      <c r="E1644" s="253"/>
      <c r="F1644" s="258">
        <f t="shared" ref="F1644:F1646" si="308">+F1643+1</f>
        <v>3612</v>
      </c>
      <c r="G1644" s="241" t="s">
        <v>8437</v>
      </c>
      <c r="H1644" s="269" t="s">
        <v>57</v>
      </c>
      <c r="I1644" s="242" t="s">
        <v>334</v>
      </c>
      <c r="J1644" s="268" t="s">
        <v>260</v>
      </c>
      <c r="K1644" s="67" t="s">
        <v>162</v>
      </c>
      <c r="L1644" s="400" t="s">
        <v>8450</v>
      </c>
      <c r="M1644" s="281"/>
      <c r="N1644" s="410" t="s">
        <v>228</v>
      </c>
      <c r="O1644" s="243" t="s">
        <v>97</v>
      </c>
      <c r="P1644" s="77" t="s">
        <v>97</v>
      </c>
      <c r="Q1644" s="77" t="s">
        <v>8442</v>
      </c>
      <c r="R1644" s="301" t="s">
        <v>8454</v>
      </c>
      <c r="S1644" s="274">
        <v>45673</v>
      </c>
      <c r="T1644" s="56">
        <v>45684</v>
      </c>
      <c r="U1644" s="174" t="s">
        <v>66</v>
      </c>
      <c r="V1644" s="197" t="s">
        <v>218</v>
      </c>
      <c r="W1644" s="181"/>
      <c r="X1644" s="147" t="s">
        <v>168</v>
      </c>
      <c r="Y1644" s="258"/>
      <c r="Z1644" s="146"/>
      <c r="AA1644" s="289" t="s">
        <v>8449</v>
      </c>
      <c r="AB1644" s="67">
        <v>45673</v>
      </c>
      <c r="AC1644" s="67">
        <v>45684</v>
      </c>
      <c r="AD1644" s="234" t="s">
        <v>70</v>
      </c>
      <c r="AE1644" s="71"/>
      <c r="AF1644" s="249"/>
      <c r="AG1644" s="249"/>
      <c r="AH1644" s="249"/>
      <c r="AI1644" s="249"/>
      <c r="AJ1644" s="248"/>
      <c r="AK1644" s="257"/>
      <c r="AL1644" s="255"/>
      <c r="AM1644" s="249"/>
      <c r="AN1644" s="249"/>
      <c r="AO1644" s="249"/>
      <c r="AP1644" s="249"/>
      <c r="AQ1644" s="250"/>
      <c r="AR1644" s="247"/>
      <c r="AS1644" s="247"/>
      <c r="AT1644" s="247"/>
      <c r="AU1644" s="247"/>
      <c r="AV1644" s="247"/>
      <c r="AW1644" s="247"/>
      <c r="AX1644" s="247"/>
      <c r="AY1644" s="247"/>
      <c r="AZ1644" s="251"/>
      <c r="BA1644" s="246"/>
      <c r="BB1644" s="247"/>
      <c r="BC1644" s="245"/>
    </row>
    <row r="1645" spans="1:55" ht="86.4" hidden="1">
      <c r="A1645" s="52" t="str">
        <f t="shared" ca="1" si="304"/>
        <v>Ok</v>
      </c>
      <c r="B1645" s="53" t="str">
        <f t="shared" si="305"/>
        <v>Ok</v>
      </c>
      <c r="C1645" s="53" t="str">
        <f t="shared" ca="1" si="306"/>
        <v>Ok</v>
      </c>
      <c r="D1645" s="54">
        <f t="shared" si="307"/>
        <v>45684</v>
      </c>
      <c r="E1645" s="253"/>
      <c r="F1645" s="258">
        <f t="shared" si="308"/>
        <v>3613</v>
      </c>
      <c r="G1645" s="241" t="s">
        <v>8438</v>
      </c>
      <c r="H1645" s="269" t="s">
        <v>159</v>
      </c>
      <c r="I1645" s="242" t="s">
        <v>8440</v>
      </c>
      <c r="J1645" s="268" t="s">
        <v>8441</v>
      </c>
      <c r="K1645" s="67" t="s">
        <v>74</v>
      </c>
      <c r="L1645" s="400" t="s">
        <v>8451</v>
      </c>
      <c r="M1645" s="281"/>
      <c r="N1645" s="410" t="s">
        <v>228</v>
      </c>
      <c r="O1645" s="243" t="s">
        <v>97</v>
      </c>
      <c r="P1645" s="77" t="s">
        <v>97</v>
      </c>
      <c r="Q1645" s="77" t="s">
        <v>8443</v>
      </c>
      <c r="R1645" s="301" t="s">
        <v>8453</v>
      </c>
      <c r="S1645" s="274">
        <v>45672</v>
      </c>
      <c r="T1645" s="56">
        <v>45684</v>
      </c>
      <c r="U1645" s="174" t="s">
        <v>66</v>
      </c>
      <c r="V1645" s="197" t="s">
        <v>218</v>
      </c>
      <c r="W1645" s="181"/>
      <c r="X1645" s="147" t="s">
        <v>1743</v>
      </c>
      <c r="Y1645" s="258" t="s">
        <v>80</v>
      </c>
      <c r="Z1645" s="146"/>
      <c r="AA1645" s="289" t="s">
        <v>8452</v>
      </c>
      <c r="AB1645" s="67">
        <v>45672</v>
      </c>
      <c r="AC1645" s="67">
        <v>45684</v>
      </c>
      <c r="AD1645" s="234" t="s">
        <v>70</v>
      </c>
      <c r="AE1645" s="71"/>
      <c r="AF1645" s="249"/>
      <c r="AG1645" s="249"/>
      <c r="AH1645" s="249"/>
      <c r="AI1645" s="249"/>
      <c r="AJ1645" s="248"/>
      <c r="AK1645" s="257"/>
      <c r="AL1645" s="255"/>
      <c r="AM1645" s="249"/>
      <c r="AN1645" s="249"/>
      <c r="AO1645" s="249"/>
      <c r="AP1645" s="249"/>
      <c r="AQ1645" s="250"/>
      <c r="AR1645" s="247"/>
      <c r="AS1645" s="247"/>
      <c r="AT1645" s="247"/>
      <c r="AU1645" s="247"/>
      <c r="AV1645" s="247"/>
      <c r="AW1645" s="247"/>
      <c r="AX1645" s="247"/>
      <c r="AY1645" s="247"/>
      <c r="AZ1645" s="251"/>
      <c r="BA1645" s="246"/>
      <c r="BB1645" s="247"/>
      <c r="BC1645" s="245"/>
    </row>
    <row r="1646" spans="1:55" ht="72" hidden="1">
      <c r="A1646" s="52" t="str">
        <f t="shared" ca="1" si="304"/>
        <v>Ok</v>
      </c>
      <c r="B1646" s="53" t="str">
        <f t="shared" si="305"/>
        <v>Ok</v>
      </c>
      <c r="C1646" s="53" t="str">
        <f t="shared" ca="1" si="306"/>
        <v>Ok</v>
      </c>
      <c r="D1646" s="54">
        <f t="shared" si="307"/>
        <v>45684</v>
      </c>
      <c r="E1646" s="253"/>
      <c r="F1646" s="258">
        <f t="shared" si="308"/>
        <v>3614</v>
      </c>
      <c r="G1646" s="241" t="s">
        <v>8439</v>
      </c>
      <c r="H1646" s="269" t="s">
        <v>57</v>
      </c>
      <c r="I1646" s="242" t="s">
        <v>83</v>
      </c>
      <c r="J1646" s="268" t="s">
        <v>84</v>
      </c>
      <c r="K1646" s="67" t="s">
        <v>105</v>
      </c>
      <c r="L1646" s="400" t="s">
        <v>8457</v>
      </c>
      <c r="M1646" s="281"/>
      <c r="N1646" s="410" t="s">
        <v>228</v>
      </c>
      <c r="O1646" s="243" t="s">
        <v>97</v>
      </c>
      <c r="P1646" s="77" t="s">
        <v>97</v>
      </c>
      <c r="Q1646" s="77" t="s">
        <v>8444</v>
      </c>
      <c r="R1646" s="301" t="s">
        <v>8455</v>
      </c>
      <c r="S1646" s="274">
        <v>45674</v>
      </c>
      <c r="T1646" s="56">
        <v>45684</v>
      </c>
      <c r="U1646" s="174" t="s">
        <v>66</v>
      </c>
      <c r="V1646" s="197" t="s">
        <v>218</v>
      </c>
      <c r="W1646" s="181"/>
      <c r="X1646" s="147" t="s">
        <v>143</v>
      </c>
      <c r="Y1646" s="258"/>
      <c r="Z1646" s="146"/>
      <c r="AA1646" s="289" t="s">
        <v>8456</v>
      </c>
      <c r="AB1646" s="67">
        <v>45677</v>
      </c>
      <c r="AC1646" s="67">
        <v>45684</v>
      </c>
      <c r="AD1646" s="234" t="s">
        <v>70</v>
      </c>
      <c r="AE1646" s="71"/>
      <c r="AF1646" s="249"/>
      <c r="AG1646" s="249"/>
      <c r="AH1646" s="249"/>
      <c r="AI1646" s="249"/>
      <c r="AJ1646" s="248"/>
      <c r="AK1646" s="257"/>
      <c r="AL1646" s="255"/>
      <c r="AM1646" s="249"/>
      <c r="AN1646" s="249"/>
      <c r="AO1646" s="249"/>
      <c r="AP1646" s="249"/>
      <c r="AQ1646" s="250"/>
      <c r="AR1646" s="247"/>
      <c r="AS1646" s="247"/>
      <c r="AT1646" s="247"/>
      <c r="AU1646" s="247"/>
      <c r="AV1646" s="247"/>
      <c r="AW1646" s="247"/>
      <c r="AX1646" s="247"/>
      <c r="AY1646" s="247"/>
      <c r="AZ1646" s="251"/>
      <c r="BA1646" s="246"/>
      <c r="BB1646" s="247"/>
      <c r="BC1646" s="245"/>
    </row>
    <row r="1647" spans="1:55" ht="43.2" hidden="1">
      <c r="A1647" s="52" t="str">
        <f t="shared" ca="1" si="304"/>
        <v>Ok</v>
      </c>
      <c r="B1647" s="53" t="str">
        <f t="shared" si="305"/>
        <v>Ok</v>
      </c>
      <c r="C1647" s="53" t="str">
        <f t="shared" ca="1" si="306"/>
        <v>Ok</v>
      </c>
      <c r="D1647" s="54">
        <f t="shared" si="307"/>
        <v>45684</v>
      </c>
      <c r="E1647" s="253"/>
      <c r="F1647" s="258">
        <v>3587</v>
      </c>
      <c r="G1647" s="241" t="s">
        <v>8445</v>
      </c>
      <c r="H1647" s="269" t="s">
        <v>57</v>
      </c>
      <c r="I1647" s="242" t="s">
        <v>182</v>
      </c>
      <c r="J1647" s="268" t="s">
        <v>183</v>
      </c>
      <c r="K1647" s="67" t="s">
        <v>545</v>
      </c>
      <c r="L1647" s="400" t="s">
        <v>8462</v>
      </c>
      <c r="M1647" s="281"/>
      <c r="N1647" s="410" t="s">
        <v>228</v>
      </c>
      <c r="O1647" s="243" t="s">
        <v>97</v>
      </c>
      <c r="P1647" s="77" t="s">
        <v>97</v>
      </c>
      <c r="Q1647" s="77" t="s">
        <v>8447</v>
      </c>
      <c r="R1647" s="301" t="s">
        <v>8461</v>
      </c>
      <c r="S1647" s="274">
        <v>45635</v>
      </c>
      <c r="T1647" s="56">
        <v>45684</v>
      </c>
      <c r="U1647" s="174" t="s">
        <v>66</v>
      </c>
      <c r="V1647" s="197" t="s">
        <v>218</v>
      </c>
      <c r="W1647" s="181"/>
      <c r="X1647" s="147" t="s">
        <v>168</v>
      </c>
      <c r="Y1647" s="258"/>
      <c r="Z1647" s="146" t="s">
        <v>80</v>
      </c>
      <c r="AA1647" s="289" t="s">
        <v>8458</v>
      </c>
      <c r="AB1647" s="67">
        <v>45635</v>
      </c>
      <c r="AC1647" s="67">
        <v>45684</v>
      </c>
      <c r="AD1647" s="234" t="s">
        <v>70</v>
      </c>
      <c r="AE1647" s="71"/>
      <c r="AF1647" s="249"/>
      <c r="AG1647" s="249"/>
      <c r="AH1647" s="249"/>
      <c r="AI1647" s="249"/>
      <c r="AJ1647" s="248"/>
      <c r="AK1647" s="257"/>
      <c r="AL1647" s="255"/>
      <c r="AM1647" s="249"/>
      <c r="AN1647" s="249"/>
      <c r="AO1647" s="249"/>
      <c r="AP1647" s="249"/>
      <c r="AQ1647" s="250"/>
      <c r="AR1647" s="247"/>
      <c r="AS1647" s="247"/>
      <c r="AT1647" s="247"/>
      <c r="AU1647" s="247"/>
      <c r="AV1647" s="247"/>
      <c r="AW1647" s="247"/>
      <c r="AX1647" s="247"/>
      <c r="AY1647" s="247"/>
      <c r="AZ1647" s="251"/>
      <c r="BA1647" s="246"/>
      <c r="BB1647" s="247"/>
      <c r="BC1647" s="245"/>
    </row>
    <row r="1648" spans="1:55" ht="28.8" hidden="1">
      <c r="A1648" s="52" t="str">
        <f t="shared" ca="1" si="304"/>
        <v>Ok</v>
      </c>
      <c r="B1648" s="53" t="str">
        <f t="shared" si="305"/>
        <v>Ok</v>
      </c>
      <c r="C1648" s="53" t="str">
        <f t="shared" ca="1" si="306"/>
        <v>Ok</v>
      </c>
      <c r="D1648" s="54">
        <f t="shared" si="307"/>
        <v>45684</v>
      </c>
      <c r="E1648" s="253"/>
      <c r="F1648" s="258">
        <v>3590</v>
      </c>
      <c r="G1648" s="241" t="s">
        <v>8446</v>
      </c>
      <c r="H1648" s="269" t="s">
        <v>57</v>
      </c>
      <c r="I1648" s="242" t="s">
        <v>560</v>
      </c>
      <c r="J1648" s="268" t="s">
        <v>233</v>
      </c>
      <c r="K1648" s="67" t="s">
        <v>188</v>
      </c>
      <c r="L1648" s="400" t="s">
        <v>8459</v>
      </c>
      <c r="M1648" s="281"/>
      <c r="N1648" s="410" t="s">
        <v>228</v>
      </c>
      <c r="O1648" s="243" t="s">
        <v>97</v>
      </c>
      <c r="P1648" s="77" t="s">
        <v>97</v>
      </c>
      <c r="Q1648" s="77" t="s">
        <v>8448</v>
      </c>
      <c r="R1648" s="301" t="s">
        <v>8463</v>
      </c>
      <c r="S1648" s="274">
        <v>45637</v>
      </c>
      <c r="T1648" s="56">
        <v>45684</v>
      </c>
      <c r="U1648" s="174" t="s">
        <v>66</v>
      </c>
      <c r="V1648" s="197" t="s">
        <v>218</v>
      </c>
      <c r="W1648" s="181"/>
      <c r="X1648" s="147" t="s">
        <v>143</v>
      </c>
      <c r="Y1648" s="258"/>
      <c r="Z1648" s="146" t="s">
        <v>80</v>
      </c>
      <c r="AA1648" s="289" t="s">
        <v>8460</v>
      </c>
      <c r="AB1648" s="67">
        <v>45637</v>
      </c>
      <c r="AC1648" s="67">
        <v>45684</v>
      </c>
      <c r="AD1648" s="234" t="s">
        <v>70</v>
      </c>
      <c r="AE1648" s="71"/>
      <c r="AF1648" s="249"/>
      <c r="AG1648" s="249"/>
      <c r="AH1648" s="249"/>
      <c r="AI1648" s="249"/>
      <c r="AJ1648" s="248"/>
      <c r="AK1648" s="257"/>
      <c r="AL1648" s="255"/>
      <c r="AM1648" s="249"/>
      <c r="AN1648" s="249"/>
      <c r="AO1648" s="249"/>
      <c r="AP1648" s="249"/>
      <c r="AQ1648" s="250"/>
      <c r="AR1648" s="247"/>
      <c r="AS1648" s="247"/>
      <c r="AT1648" s="247"/>
      <c r="AU1648" s="247"/>
      <c r="AV1648" s="247"/>
      <c r="AW1648" s="247"/>
      <c r="AX1648" s="247"/>
      <c r="AY1648" s="247"/>
      <c r="AZ1648" s="251"/>
      <c r="BA1648" s="246"/>
      <c r="BB1648" s="247"/>
      <c r="BC1648" s="245"/>
    </row>
    <row r="1649" spans="1:55" ht="86.4">
      <c r="A1649" s="52" t="str">
        <f t="shared" ca="1" si="304"/>
        <v>Ok</v>
      </c>
      <c r="B1649" s="53" t="str">
        <f t="shared" si="305"/>
        <v>Ok</v>
      </c>
      <c r="C1649" s="53" t="str">
        <f t="shared" ca="1" si="306"/>
        <v>Ok</v>
      </c>
      <c r="D1649" s="54">
        <f t="shared" si="307"/>
        <v>45726</v>
      </c>
      <c r="E1649" s="253"/>
      <c r="F1649" s="258">
        <v>2983</v>
      </c>
      <c r="G1649" s="241" t="s">
        <v>8473</v>
      </c>
      <c r="H1649" s="269" t="s">
        <v>57</v>
      </c>
      <c r="I1649" s="242" t="s">
        <v>289</v>
      </c>
      <c r="J1649" s="268" t="s">
        <v>290</v>
      </c>
      <c r="K1649" s="67" t="s">
        <v>255</v>
      </c>
      <c r="L1649" s="400" t="s">
        <v>8491</v>
      </c>
      <c r="M1649" s="281"/>
      <c r="N1649" s="410" t="s">
        <v>228</v>
      </c>
      <c r="O1649" s="243" t="s">
        <v>6322</v>
      </c>
      <c r="P1649" s="77" t="s">
        <v>245</v>
      </c>
      <c r="Q1649" s="77" t="s">
        <v>8490</v>
      </c>
      <c r="R1649" s="301" t="s">
        <v>8489</v>
      </c>
      <c r="S1649" s="274">
        <v>45246</v>
      </c>
      <c r="T1649" s="56">
        <v>45726</v>
      </c>
      <c r="U1649" s="174" t="s">
        <v>66</v>
      </c>
      <c r="V1649" s="197" t="s">
        <v>218</v>
      </c>
      <c r="W1649" s="181"/>
      <c r="X1649" s="147" t="s">
        <v>168</v>
      </c>
      <c r="Y1649" s="258"/>
      <c r="Z1649" s="146" t="s">
        <v>80</v>
      </c>
      <c r="AA1649" s="289" t="s">
        <v>8833</v>
      </c>
      <c r="AB1649" s="67">
        <v>45246</v>
      </c>
      <c r="AC1649" s="67">
        <v>45726</v>
      </c>
      <c r="AD1649" s="234" t="s">
        <v>70</v>
      </c>
      <c r="AE1649" s="71"/>
      <c r="AF1649" s="249"/>
      <c r="AG1649" s="249"/>
      <c r="AH1649" s="249"/>
      <c r="AI1649" s="249"/>
      <c r="AJ1649" s="248"/>
      <c r="AK1649" s="257"/>
      <c r="AL1649" s="255"/>
      <c r="AM1649" s="249"/>
      <c r="AN1649" s="249"/>
      <c r="AO1649" s="249"/>
      <c r="AP1649" s="249"/>
      <c r="AQ1649" s="250"/>
      <c r="AR1649" s="247"/>
      <c r="AS1649" s="247"/>
      <c r="AT1649" s="247"/>
      <c r="AU1649" s="247"/>
      <c r="AV1649" s="247"/>
      <c r="AW1649" s="247"/>
      <c r="AX1649" s="247"/>
      <c r="AY1649" s="247"/>
      <c r="AZ1649" s="251"/>
      <c r="BA1649" s="246"/>
      <c r="BB1649" s="247"/>
      <c r="BC1649" s="245"/>
    </row>
    <row r="1650" spans="1:55" ht="57.6" hidden="1">
      <c r="A1650" s="52" t="str">
        <f t="shared" ca="1" si="304"/>
        <v>Ok</v>
      </c>
      <c r="B1650" s="53" t="str">
        <f t="shared" si="305"/>
        <v>Ok</v>
      </c>
      <c r="C1650" s="53" t="str">
        <f t="shared" ca="1" si="306"/>
        <v>Ok</v>
      </c>
      <c r="D1650" s="54">
        <f t="shared" si="307"/>
        <v>45698</v>
      </c>
      <c r="E1650" s="253"/>
      <c r="F1650" s="258">
        <v>3609</v>
      </c>
      <c r="G1650" s="241" t="s">
        <v>8474</v>
      </c>
      <c r="H1650" s="269" t="s">
        <v>57</v>
      </c>
      <c r="I1650" s="242" t="s">
        <v>289</v>
      </c>
      <c r="J1650" s="268" t="s">
        <v>290</v>
      </c>
      <c r="K1650" s="67" t="s">
        <v>545</v>
      </c>
      <c r="L1650" s="400" t="s">
        <v>8493</v>
      </c>
      <c r="M1650" s="281"/>
      <c r="N1650" s="410" t="s">
        <v>63</v>
      </c>
      <c r="O1650" s="243" t="s">
        <v>97</v>
      </c>
      <c r="P1650" s="77" t="s">
        <v>97</v>
      </c>
      <c r="Q1650" s="77" t="s">
        <v>8476</v>
      </c>
      <c r="R1650" s="301" t="s">
        <v>8492</v>
      </c>
      <c r="S1650" s="274">
        <v>45669</v>
      </c>
      <c r="T1650" s="56">
        <v>45673</v>
      </c>
      <c r="U1650" s="174" t="s">
        <v>66</v>
      </c>
      <c r="V1650" s="197" t="s">
        <v>218</v>
      </c>
      <c r="W1650" s="181"/>
      <c r="X1650" s="147" t="s">
        <v>168</v>
      </c>
      <c r="Y1650" s="258"/>
      <c r="Z1650" s="146" t="s">
        <v>80</v>
      </c>
      <c r="AA1650" s="289" t="s">
        <v>8494</v>
      </c>
      <c r="AB1650" s="67">
        <v>45673</v>
      </c>
      <c r="AC1650" s="67">
        <v>45698</v>
      </c>
      <c r="AD1650" s="234" t="s">
        <v>70</v>
      </c>
      <c r="AE1650" s="71"/>
      <c r="AF1650" s="249"/>
      <c r="AG1650" s="249"/>
      <c r="AH1650" s="249"/>
      <c r="AI1650" s="249"/>
      <c r="AJ1650" s="248"/>
      <c r="AK1650" s="257"/>
      <c r="AL1650" s="255"/>
      <c r="AM1650" s="249"/>
      <c r="AN1650" s="249"/>
      <c r="AO1650" s="249"/>
      <c r="AP1650" s="249"/>
      <c r="AQ1650" s="250"/>
      <c r="AR1650" s="247"/>
      <c r="AS1650" s="247"/>
      <c r="AT1650" s="247"/>
      <c r="AU1650" s="247"/>
      <c r="AV1650" s="247"/>
      <c r="AW1650" s="247"/>
      <c r="AX1650" s="247"/>
      <c r="AY1650" s="247"/>
      <c r="AZ1650" s="251"/>
      <c r="BA1650" s="246"/>
      <c r="BB1650" s="247"/>
      <c r="BC1650" s="245"/>
    </row>
    <row r="1651" spans="1:55" ht="43.2" hidden="1">
      <c r="A1651" s="52" t="str">
        <f t="shared" ca="1" si="304"/>
        <v>Ok</v>
      </c>
      <c r="B1651" s="53" t="str">
        <f t="shared" si="305"/>
        <v>Ok</v>
      </c>
      <c r="C1651" s="53" t="str">
        <f t="shared" ca="1" si="306"/>
        <v>Ok</v>
      </c>
      <c r="D1651" s="54">
        <f t="shared" si="307"/>
        <v>45698</v>
      </c>
      <c r="E1651" s="253"/>
      <c r="F1651" s="258">
        <v>3615</v>
      </c>
      <c r="G1651" s="241" t="s">
        <v>8475</v>
      </c>
      <c r="H1651" s="269" t="s">
        <v>57</v>
      </c>
      <c r="I1651" s="242" t="s">
        <v>741</v>
      </c>
      <c r="J1651" s="268" t="s">
        <v>183</v>
      </c>
      <c r="K1651" s="67" t="s">
        <v>1513</v>
      </c>
      <c r="L1651" s="400" t="s">
        <v>8497</v>
      </c>
      <c r="M1651" s="281"/>
      <c r="N1651" s="410" t="s">
        <v>228</v>
      </c>
      <c r="O1651" s="243" t="s">
        <v>8477</v>
      </c>
      <c r="P1651" s="77" t="s">
        <v>88</v>
      </c>
      <c r="Q1651" s="77" t="s">
        <v>8478</v>
      </c>
      <c r="R1651" s="301" t="s">
        <v>8495</v>
      </c>
      <c r="S1651" s="274">
        <v>45678</v>
      </c>
      <c r="T1651" s="56">
        <v>45678</v>
      </c>
      <c r="U1651" s="174" t="s">
        <v>66</v>
      </c>
      <c r="V1651" s="197" t="s">
        <v>218</v>
      </c>
      <c r="W1651" s="181"/>
      <c r="X1651" s="147" t="s">
        <v>168</v>
      </c>
      <c r="Y1651" s="258"/>
      <c r="Z1651" s="146" t="s">
        <v>80</v>
      </c>
      <c r="AA1651" s="289" t="s">
        <v>8496</v>
      </c>
      <c r="AB1651" s="67">
        <v>45678</v>
      </c>
      <c r="AC1651" s="67">
        <v>45698</v>
      </c>
      <c r="AD1651" s="234" t="s">
        <v>70</v>
      </c>
      <c r="AE1651" s="71"/>
      <c r="AF1651" s="249"/>
      <c r="AG1651" s="249"/>
      <c r="AH1651" s="249"/>
      <c r="AI1651" s="249"/>
      <c r="AJ1651" s="248"/>
      <c r="AK1651" s="257"/>
      <c r="AL1651" s="255"/>
      <c r="AM1651" s="249"/>
      <c r="AN1651" s="249"/>
      <c r="AO1651" s="249"/>
      <c r="AP1651" s="249"/>
      <c r="AQ1651" s="250"/>
      <c r="AR1651" s="247"/>
      <c r="AS1651" s="247"/>
      <c r="AT1651" s="247"/>
      <c r="AU1651" s="247"/>
      <c r="AV1651" s="247"/>
      <c r="AW1651" s="247"/>
      <c r="AX1651" s="247"/>
      <c r="AY1651" s="247"/>
      <c r="AZ1651" s="251"/>
      <c r="BA1651" s="246"/>
      <c r="BB1651" s="247"/>
      <c r="BC1651" s="245"/>
    </row>
    <row r="1652" spans="1:55" ht="43.2" hidden="1">
      <c r="A1652" s="52" t="str">
        <f t="shared" ca="1" si="304"/>
        <v>Ok</v>
      </c>
      <c r="B1652" s="53" t="str">
        <f t="shared" si="305"/>
        <v>Ok</v>
      </c>
      <c r="C1652" s="53" t="str">
        <f t="shared" ca="1" si="306"/>
        <v>Ok</v>
      </c>
      <c r="D1652" s="54">
        <f t="shared" si="307"/>
        <v>45698</v>
      </c>
      <c r="E1652" s="253"/>
      <c r="F1652" s="258">
        <v>3405</v>
      </c>
      <c r="G1652" s="241" t="s">
        <v>8479</v>
      </c>
      <c r="H1652" s="269" t="s">
        <v>57</v>
      </c>
      <c r="I1652" s="242" t="s">
        <v>407</v>
      </c>
      <c r="J1652" s="268" t="s">
        <v>59</v>
      </c>
      <c r="K1652" s="67" t="s">
        <v>105</v>
      </c>
      <c r="L1652" s="400" t="s">
        <v>8500</v>
      </c>
      <c r="M1652" s="281"/>
      <c r="N1652" s="410" t="s">
        <v>228</v>
      </c>
      <c r="O1652" s="243" t="s">
        <v>97</v>
      </c>
      <c r="P1652" s="77" t="s">
        <v>97</v>
      </c>
      <c r="Q1652" s="77" t="s">
        <v>8485</v>
      </c>
      <c r="R1652" s="301" t="s">
        <v>8498</v>
      </c>
      <c r="S1652" s="274">
        <v>45544</v>
      </c>
      <c r="T1652" s="56">
        <v>45544</v>
      </c>
      <c r="U1652" s="174" t="s">
        <v>66</v>
      </c>
      <c r="V1652" s="197" t="s">
        <v>218</v>
      </c>
      <c r="W1652" s="181"/>
      <c r="X1652" s="147" t="s">
        <v>168</v>
      </c>
      <c r="Y1652" s="258"/>
      <c r="Z1652" s="146"/>
      <c r="AA1652" s="289" t="s">
        <v>8499</v>
      </c>
      <c r="AB1652" s="67">
        <v>45544</v>
      </c>
      <c r="AC1652" s="67">
        <v>45698</v>
      </c>
      <c r="AD1652" s="234" t="s">
        <v>70</v>
      </c>
      <c r="AE1652" s="71"/>
      <c r="AF1652" s="249"/>
      <c r="AG1652" s="249"/>
      <c r="AH1652" s="249"/>
      <c r="AI1652" s="249"/>
      <c r="AJ1652" s="248"/>
      <c r="AK1652" s="257"/>
      <c r="AL1652" s="255"/>
      <c r="AM1652" s="249"/>
      <c r="AN1652" s="249"/>
      <c r="AO1652" s="249"/>
      <c r="AP1652" s="249"/>
      <c r="AQ1652" s="250"/>
      <c r="AR1652" s="247"/>
      <c r="AS1652" s="247"/>
      <c r="AT1652" s="247"/>
      <c r="AU1652" s="247"/>
      <c r="AV1652" s="247"/>
      <c r="AW1652" s="247"/>
      <c r="AX1652" s="247"/>
      <c r="AY1652" s="247"/>
      <c r="AZ1652" s="251"/>
      <c r="BA1652" s="246"/>
      <c r="BB1652" s="247"/>
      <c r="BC1652" s="245"/>
    </row>
    <row r="1653" spans="1:55" ht="100.8" hidden="1">
      <c r="A1653" s="52" t="str">
        <f t="shared" ca="1" si="304"/>
        <v>Ok</v>
      </c>
      <c r="B1653" s="53" t="str">
        <f t="shared" si="305"/>
        <v>Ok</v>
      </c>
      <c r="C1653" s="53" t="str">
        <f t="shared" ca="1" si="306"/>
        <v>Ok</v>
      </c>
      <c r="D1653" s="54">
        <f t="shared" si="307"/>
        <v>45719</v>
      </c>
      <c r="E1653" s="253"/>
      <c r="F1653" s="258">
        <v>3616</v>
      </c>
      <c r="G1653" s="241" t="s">
        <v>8480</v>
      </c>
      <c r="H1653" s="269" t="s">
        <v>57</v>
      </c>
      <c r="I1653" s="242" t="s">
        <v>58</v>
      </c>
      <c r="J1653" s="268" t="s">
        <v>59</v>
      </c>
      <c r="K1653" s="67" t="s">
        <v>74</v>
      </c>
      <c r="L1653" s="400" t="s">
        <v>8502</v>
      </c>
      <c r="M1653" s="281"/>
      <c r="N1653" s="410" t="s">
        <v>63</v>
      </c>
      <c r="O1653" s="243" t="s">
        <v>8483</v>
      </c>
      <c r="P1653" s="77" t="s">
        <v>88</v>
      </c>
      <c r="Q1653" s="77" t="s">
        <v>8484</v>
      </c>
      <c r="R1653" s="301" t="s">
        <v>8501</v>
      </c>
      <c r="S1653" s="274">
        <v>45677</v>
      </c>
      <c r="T1653" s="367">
        <v>45719</v>
      </c>
      <c r="U1653" s="58" t="s">
        <v>66</v>
      </c>
      <c r="V1653" s="197" t="s">
        <v>218</v>
      </c>
      <c r="W1653" s="181"/>
      <c r="X1653" s="147" t="s">
        <v>79</v>
      </c>
      <c r="Y1653" s="258"/>
      <c r="Z1653" s="146"/>
      <c r="AA1653" s="289" t="s">
        <v>8782</v>
      </c>
      <c r="AB1653" s="67">
        <v>45678</v>
      </c>
      <c r="AC1653" s="67">
        <v>45719</v>
      </c>
      <c r="AD1653" s="234" t="s">
        <v>70</v>
      </c>
      <c r="AE1653" s="71"/>
      <c r="AF1653" s="249"/>
      <c r="AG1653" s="249"/>
      <c r="AH1653" s="249"/>
      <c r="AI1653" s="249"/>
      <c r="AJ1653" s="248"/>
      <c r="AK1653" s="257"/>
      <c r="AL1653" s="255"/>
      <c r="AM1653" s="249"/>
      <c r="AN1653" s="249"/>
      <c r="AO1653" s="249"/>
      <c r="AP1653" s="249"/>
      <c r="AQ1653" s="250"/>
      <c r="AR1653" s="247"/>
      <c r="AS1653" s="247"/>
      <c r="AT1653" s="247"/>
      <c r="AU1653" s="247"/>
      <c r="AV1653" s="247"/>
      <c r="AW1653" s="247"/>
      <c r="AX1653" s="247"/>
      <c r="AY1653" s="247"/>
      <c r="AZ1653" s="251"/>
      <c r="BA1653" s="246"/>
      <c r="BB1653" s="247"/>
      <c r="BC1653" s="245"/>
    </row>
    <row r="1654" spans="1:55" ht="86.4" hidden="1">
      <c r="A1654" s="52" t="str">
        <f t="shared" ca="1" si="304"/>
        <v>Ok</v>
      </c>
      <c r="B1654" s="53" t="str">
        <f t="shared" si="305"/>
        <v>Ok</v>
      </c>
      <c r="C1654" s="53" t="str">
        <f t="shared" ca="1" si="306"/>
        <v>Ok</v>
      </c>
      <c r="D1654" s="54">
        <f t="shared" si="307"/>
        <v>45719</v>
      </c>
      <c r="E1654" s="253"/>
      <c r="F1654" s="258">
        <v>3618</v>
      </c>
      <c r="G1654" s="241" t="s">
        <v>8481</v>
      </c>
      <c r="H1654" s="269" t="s">
        <v>57</v>
      </c>
      <c r="I1654" s="242" t="s">
        <v>83</v>
      </c>
      <c r="J1654" s="268" t="s">
        <v>84</v>
      </c>
      <c r="K1654" s="67" t="s">
        <v>105</v>
      </c>
      <c r="L1654" s="456" t="s">
        <v>8503</v>
      </c>
      <c r="M1654" s="281"/>
      <c r="N1654" s="410" t="s">
        <v>228</v>
      </c>
      <c r="O1654" s="243" t="s">
        <v>4496</v>
      </c>
      <c r="P1654" s="77" t="s">
        <v>165</v>
      </c>
      <c r="Q1654" s="77" t="s">
        <v>8851</v>
      </c>
      <c r="R1654" s="301" t="s">
        <v>8850</v>
      </c>
      <c r="S1654" s="274">
        <v>45680</v>
      </c>
      <c r="T1654" s="69">
        <v>45716</v>
      </c>
      <c r="U1654" s="174" t="s">
        <v>66</v>
      </c>
      <c r="V1654" s="197" t="s">
        <v>218</v>
      </c>
      <c r="W1654" s="181"/>
      <c r="X1654" s="147" t="s">
        <v>79</v>
      </c>
      <c r="Y1654" s="258"/>
      <c r="Z1654" s="146"/>
      <c r="AA1654" s="289" t="s">
        <v>8795</v>
      </c>
      <c r="AB1654" s="67">
        <v>45680</v>
      </c>
      <c r="AC1654" s="67">
        <v>45719</v>
      </c>
      <c r="AD1654" s="294" t="s">
        <v>70</v>
      </c>
      <c r="AE1654" s="71"/>
      <c r="AF1654" s="249"/>
      <c r="AG1654" s="249"/>
      <c r="AH1654" s="249"/>
      <c r="AI1654" s="249"/>
      <c r="AJ1654" s="248"/>
      <c r="AK1654" s="257"/>
      <c r="AL1654" s="255"/>
      <c r="AM1654" s="249"/>
      <c r="AN1654" s="249"/>
      <c r="AO1654" s="249"/>
      <c r="AP1654" s="249"/>
      <c r="AQ1654" s="250"/>
      <c r="AR1654" s="247"/>
      <c r="AS1654" s="247"/>
      <c r="AT1654" s="247"/>
      <c r="AU1654" s="247"/>
      <c r="AV1654" s="247"/>
      <c r="AW1654" s="247"/>
      <c r="AX1654" s="247"/>
      <c r="AY1654" s="247"/>
      <c r="AZ1654" s="251"/>
      <c r="BA1654" s="246"/>
      <c r="BB1654" s="247"/>
      <c r="BC1654" s="245"/>
    </row>
    <row r="1655" spans="1:55" ht="148.80000000000001" hidden="1" customHeight="1">
      <c r="A1655" s="52" t="str">
        <f t="shared" ca="1" si="304"/>
        <v>Ok</v>
      </c>
      <c r="B1655" s="53" t="str">
        <f t="shared" si="305"/>
        <v>Ok</v>
      </c>
      <c r="C1655" s="53" t="str">
        <f t="shared" ca="1" si="306"/>
        <v>Ok</v>
      </c>
      <c r="D1655" s="54">
        <f t="shared" si="307"/>
        <v>45719</v>
      </c>
      <c r="E1655" s="253"/>
      <c r="F1655" s="258">
        <v>3620</v>
      </c>
      <c r="G1655" s="241" t="s">
        <v>8482</v>
      </c>
      <c r="H1655" s="269" t="s">
        <v>57</v>
      </c>
      <c r="I1655" s="242" t="s">
        <v>544</v>
      </c>
      <c r="J1655" s="268" t="s">
        <v>73</v>
      </c>
      <c r="K1655" s="67" t="s">
        <v>105</v>
      </c>
      <c r="L1655" s="400" t="s">
        <v>8505</v>
      </c>
      <c r="M1655" s="281"/>
      <c r="N1655" s="410" t="s">
        <v>228</v>
      </c>
      <c r="O1655" s="243" t="s">
        <v>97</v>
      </c>
      <c r="P1655" s="77" t="s">
        <v>97</v>
      </c>
      <c r="Q1655" s="77" t="s">
        <v>8486</v>
      </c>
      <c r="R1655" s="301" t="s">
        <v>8504</v>
      </c>
      <c r="S1655" s="274">
        <v>45681</v>
      </c>
      <c r="T1655" s="367">
        <v>45719</v>
      </c>
      <c r="U1655" s="58" t="s">
        <v>66</v>
      </c>
      <c r="V1655" s="197" t="s">
        <v>218</v>
      </c>
      <c r="W1655" s="181"/>
      <c r="X1655" s="147" t="s">
        <v>238</v>
      </c>
      <c r="Y1655" s="258"/>
      <c r="Z1655" s="146" t="s">
        <v>80</v>
      </c>
      <c r="AA1655" s="289" t="s">
        <v>8783</v>
      </c>
      <c r="AB1655" s="67">
        <v>45681</v>
      </c>
      <c r="AC1655" s="67">
        <v>45719</v>
      </c>
      <c r="AD1655" s="234" t="s">
        <v>70</v>
      </c>
      <c r="AE1655" s="71"/>
      <c r="AF1655" s="249"/>
      <c r="AG1655" s="249"/>
      <c r="AH1655" s="249"/>
      <c r="AI1655" s="249"/>
      <c r="AJ1655" s="248"/>
      <c r="AK1655" s="257"/>
      <c r="AL1655" s="255"/>
      <c r="AM1655" s="249"/>
      <c r="AN1655" s="249"/>
      <c r="AO1655" s="249"/>
      <c r="AP1655" s="249"/>
      <c r="AQ1655" s="250"/>
      <c r="AR1655" s="247"/>
      <c r="AS1655" s="247"/>
      <c r="AT1655" s="247"/>
      <c r="AU1655" s="247"/>
      <c r="AV1655" s="247"/>
      <c r="AW1655" s="247"/>
      <c r="AX1655" s="247"/>
      <c r="AY1655" s="247"/>
      <c r="AZ1655" s="251"/>
      <c r="BA1655" s="246"/>
      <c r="BB1655" s="247"/>
      <c r="BC1655" s="245"/>
    </row>
    <row r="1656" spans="1:55" ht="172.8">
      <c r="A1656" s="52" t="str">
        <f t="shared" ref="A1656:A1666" ca="1" si="309">IF(OR(S1656&lt;$B$1,S1656&gt;=TODAY()),"Fuori Range","Ok")</f>
        <v>Ok</v>
      </c>
      <c r="B1656" s="53" t="str">
        <f t="shared" ref="B1656:B1666" si="310">IF(AND(AB1656&lt;S1656,AB1656&lt;&gt;""),"Fuori Range",IF(AND(AB1656&gt;AC1656,AC1656&lt;&gt;""),"Sup ITM",IF(AND(AC1656&lt;&gt;"",AB1656=""),"Assente","Ok")))</f>
        <v>Ok</v>
      </c>
      <c r="C1656" s="53" t="str">
        <f t="shared" ref="C1656:C1666" ca="1" si="311">IF(AND(AC1656&lt;AB1656,AC1656&lt;&gt;""),"Inf Avvio",IF(AC1656&gt;TODAY(),"Errore","Ok"))</f>
        <v>Ok</v>
      </c>
      <c r="D1656" s="54">
        <f t="shared" ref="D1656:D1666" si="312">MAX(AC1656,AH1656,AL1656)</f>
        <v>45726</v>
      </c>
      <c r="E1656" s="253"/>
      <c r="F1656" s="258">
        <v>3623</v>
      </c>
      <c r="G1656" s="241" t="s">
        <v>8514</v>
      </c>
      <c r="H1656" s="269" t="s">
        <v>57</v>
      </c>
      <c r="I1656" s="242" t="s">
        <v>58</v>
      </c>
      <c r="J1656" s="268" t="s">
        <v>59</v>
      </c>
      <c r="K1656" s="67" t="s">
        <v>105</v>
      </c>
      <c r="L1656" s="400" t="s">
        <v>8530</v>
      </c>
      <c r="M1656" s="281"/>
      <c r="N1656" s="410" t="s">
        <v>124</v>
      </c>
      <c r="O1656" s="243" t="s">
        <v>8526</v>
      </c>
      <c r="P1656" s="77" t="s">
        <v>88</v>
      </c>
      <c r="Q1656" s="77" t="s">
        <v>3382</v>
      </c>
      <c r="R1656" s="301" t="s">
        <v>8529</v>
      </c>
      <c r="S1656" s="274">
        <v>45685</v>
      </c>
      <c r="T1656" s="56">
        <v>45726</v>
      </c>
      <c r="U1656" s="174" t="s">
        <v>66</v>
      </c>
      <c r="V1656" s="197" t="s">
        <v>218</v>
      </c>
      <c r="W1656" s="181"/>
      <c r="X1656" s="147" t="s">
        <v>79</v>
      </c>
      <c r="Y1656" s="258"/>
      <c r="Z1656" s="146"/>
      <c r="AA1656" s="289" t="s">
        <v>8860</v>
      </c>
      <c r="AB1656" s="67">
        <v>45685</v>
      </c>
      <c r="AC1656" s="67">
        <v>45726</v>
      </c>
      <c r="AD1656" s="234" t="s">
        <v>70</v>
      </c>
      <c r="AE1656" s="71"/>
      <c r="AF1656" s="249"/>
      <c r="AG1656" s="249"/>
      <c r="AH1656" s="249"/>
      <c r="AI1656" s="249"/>
      <c r="AJ1656" s="248"/>
      <c r="AK1656" s="257"/>
      <c r="AL1656" s="255"/>
      <c r="AM1656" s="249"/>
      <c r="AN1656" s="249"/>
      <c r="AO1656" s="249"/>
      <c r="AP1656" s="249"/>
      <c r="AQ1656" s="250"/>
      <c r="AR1656" s="247"/>
      <c r="AS1656" s="247"/>
      <c r="AT1656" s="247"/>
      <c r="AU1656" s="247"/>
      <c r="AV1656" s="247"/>
      <c r="AW1656" s="247"/>
      <c r="AX1656" s="247"/>
      <c r="AY1656" s="247"/>
      <c r="AZ1656" s="251"/>
      <c r="BA1656" s="246"/>
      <c r="BB1656" s="247"/>
      <c r="BC1656" s="245"/>
    </row>
    <row r="1657" spans="1:55" ht="72" hidden="1">
      <c r="A1657" s="52" t="str">
        <f t="shared" ca="1" si="309"/>
        <v>Ok</v>
      </c>
      <c r="B1657" s="53" t="str">
        <f t="shared" si="310"/>
        <v>Ok</v>
      </c>
      <c r="C1657" s="53" t="str">
        <f t="shared" ca="1" si="311"/>
        <v>Ok</v>
      </c>
      <c r="D1657" s="54">
        <f t="shared" si="312"/>
        <v>45698</v>
      </c>
      <c r="E1657" s="253"/>
      <c r="F1657" s="258">
        <v>3624</v>
      </c>
      <c r="G1657" s="241" t="s">
        <v>8515</v>
      </c>
      <c r="H1657" s="269" t="s">
        <v>57</v>
      </c>
      <c r="I1657" s="242" t="s">
        <v>83</v>
      </c>
      <c r="J1657" s="268" t="s">
        <v>84</v>
      </c>
      <c r="K1657" s="67" t="s">
        <v>74</v>
      </c>
      <c r="L1657" s="400" t="s">
        <v>8534</v>
      </c>
      <c r="M1657" s="281"/>
      <c r="N1657" s="410" t="s">
        <v>228</v>
      </c>
      <c r="O1657" s="243" t="s">
        <v>103</v>
      </c>
      <c r="P1657" s="77" t="s">
        <v>65</v>
      </c>
      <c r="Q1657" s="77" t="s">
        <v>8532</v>
      </c>
      <c r="R1657" s="301" t="s">
        <v>8531</v>
      </c>
      <c r="S1657" s="274">
        <v>45684</v>
      </c>
      <c r="T1657" s="56">
        <v>45684</v>
      </c>
      <c r="U1657" s="174" t="s">
        <v>66</v>
      </c>
      <c r="V1657" s="197" t="s">
        <v>218</v>
      </c>
      <c r="W1657" s="181"/>
      <c r="X1657" s="147" t="s">
        <v>143</v>
      </c>
      <c r="Y1657" s="258"/>
      <c r="Z1657" s="146"/>
      <c r="AA1657" s="289" t="s">
        <v>8533</v>
      </c>
      <c r="AB1657" s="67">
        <v>45684</v>
      </c>
      <c r="AC1657" s="67">
        <v>45698</v>
      </c>
      <c r="AD1657" s="234" t="s">
        <v>70</v>
      </c>
      <c r="AE1657" s="71"/>
      <c r="AF1657" s="249"/>
      <c r="AG1657" s="249"/>
      <c r="AH1657" s="249"/>
      <c r="AI1657" s="249"/>
      <c r="AJ1657" s="248"/>
      <c r="AK1657" s="257"/>
      <c r="AL1657" s="255"/>
      <c r="AM1657" s="249"/>
      <c r="AN1657" s="249"/>
      <c r="AO1657" s="249"/>
      <c r="AP1657" s="249"/>
      <c r="AQ1657" s="250"/>
      <c r="AR1657" s="247"/>
      <c r="AS1657" s="247"/>
      <c r="AT1657" s="247"/>
      <c r="AU1657" s="247"/>
      <c r="AV1657" s="247"/>
      <c r="AW1657" s="247"/>
      <c r="AX1657" s="247"/>
      <c r="AY1657" s="247"/>
      <c r="AZ1657" s="251"/>
      <c r="BA1657" s="246"/>
      <c r="BB1657" s="247"/>
      <c r="BC1657" s="245"/>
    </row>
    <row r="1658" spans="1:55" ht="201.6" hidden="1">
      <c r="A1658" s="52" t="str">
        <f t="shared" ca="1" si="309"/>
        <v>Ok</v>
      </c>
      <c r="B1658" s="53" t="str">
        <f t="shared" si="310"/>
        <v>Ok</v>
      </c>
      <c r="C1658" s="53" t="str">
        <f t="shared" ca="1" si="311"/>
        <v>Ok</v>
      </c>
      <c r="D1658" s="54">
        <f t="shared" si="312"/>
        <v>45707</v>
      </c>
      <c r="E1658" s="253"/>
      <c r="F1658" s="258">
        <v>3627</v>
      </c>
      <c r="G1658" s="241" t="s">
        <v>8516</v>
      </c>
      <c r="H1658" s="269" t="s">
        <v>57</v>
      </c>
      <c r="I1658" s="242" t="s">
        <v>83</v>
      </c>
      <c r="J1658" s="268" t="s">
        <v>84</v>
      </c>
      <c r="K1658" s="67" t="s">
        <v>74</v>
      </c>
      <c r="L1658" s="400" t="s">
        <v>8536</v>
      </c>
      <c r="M1658" s="281"/>
      <c r="N1658" s="410" t="s">
        <v>228</v>
      </c>
      <c r="O1658" s="243" t="s">
        <v>97</v>
      </c>
      <c r="P1658" s="77" t="s">
        <v>97</v>
      </c>
      <c r="Q1658" s="77" t="s">
        <v>8525</v>
      </c>
      <c r="R1658" s="301" t="s">
        <v>8535</v>
      </c>
      <c r="S1658" s="274">
        <v>45686</v>
      </c>
      <c r="T1658" s="56">
        <v>45707</v>
      </c>
      <c r="U1658" s="175" t="s">
        <v>66</v>
      </c>
      <c r="V1658" s="197" t="s">
        <v>218</v>
      </c>
      <c r="W1658" s="181"/>
      <c r="X1658" s="147" t="s">
        <v>143</v>
      </c>
      <c r="Y1658" s="258" t="s">
        <v>80</v>
      </c>
      <c r="Z1658" s="146"/>
      <c r="AA1658" s="289" t="s">
        <v>8642</v>
      </c>
      <c r="AB1658" s="67">
        <v>45686</v>
      </c>
      <c r="AC1658" s="67">
        <v>45707</v>
      </c>
      <c r="AD1658" s="294" t="s">
        <v>70</v>
      </c>
      <c r="AE1658" s="71"/>
      <c r="AF1658" s="249"/>
      <c r="AG1658" s="249"/>
      <c r="AH1658" s="249"/>
      <c r="AI1658" s="249"/>
      <c r="AJ1658" s="248"/>
      <c r="AK1658" s="257"/>
      <c r="AL1658" s="255"/>
      <c r="AM1658" s="249"/>
      <c r="AN1658" s="249"/>
      <c r="AO1658" s="249"/>
      <c r="AP1658" s="249"/>
      <c r="AQ1658" s="250"/>
      <c r="AR1658" s="247"/>
      <c r="AS1658" s="247"/>
      <c r="AT1658" s="247"/>
      <c r="AU1658" s="247"/>
      <c r="AV1658" s="247"/>
      <c r="AW1658" s="247"/>
      <c r="AX1658" s="247"/>
      <c r="AY1658" s="247"/>
      <c r="AZ1658" s="251"/>
      <c r="BA1658" s="246"/>
      <c r="BB1658" s="247"/>
      <c r="BC1658" s="245"/>
    </row>
    <row r="1659" spans="1:55" ht="57.6" hidden="1">
      <c r="A1659" s="52" t="str">
        <f t="shared" ca="1" si="309"/>
        <v>Ok</v>
      </c>
      <c r="B1659" s="53" t="str">
        <f t="shared" si="310"/>
        <v>Ok</v>
      </c>
      <c r="C1659" s="53" t="str">
        <f t="shared" ca="1" si="311"/>
        <v>Ok</v>
      </c>
      <c r="D1659" s="54">
        <f t="shared" si="312"/>
        <v>45698</v>
      </c>
      <c r="E1659" s="253"/>
      <c r="F1659" s="258">
        <v>3628</v>
      </c>
      <c r="G1659" s="241" t="s">
        <v>8517</v>
      </c>
      <c r="H1659" s="269" t="s">
        <v>57</v>
      </c>
      <c r="I1659" s="242" t="s">
        <v>1428</v>
      </c>
      <c r="J1659" s="268" t="s">
        <v>122</v>
      </c>
      <c r="K1659" s="67" t="s">
        <v>105</v>
      </c>
      <c r="L1659" s="400" t="s">
        <v>8539</v>
      </c>
      <c r="M1659" s="281"/>
      <c r="N1659" s="410" t="s">
        <v>228</v>
      </c>
      <c r="O1659" s="243" t="s">
        <v>103</v>
      </c>
      <c r="P1659" s="77" t="s">
        <v>65</v>
      </c>
      <c r="Q1659" s="77" t="s">
        <v>8538</v>
      </c>
      <c r="R1659" s="301" t="s">
        <v>8537</v>
      </c>
      <c r="S1659" s="274">
        <v>45687</v>
      </c>
      <c r="T1659" s="56">
        <v>45687</v>
      </c>
      <c r="U1659" s="174" t="s">
        <v>66</v>
      </c>
      <c r="V1659" s="197" t="s">
        <v>218</v>
      </c>
      <c r="W1659" s="181"/>
      <c r="X1659" s="147" t="s">
        <v>238</v>
      </c>
      <c r="Y1659" s="258"/>
      <c r="Z1659" s="146"/>
      <c r="AA1659" s="289" t="s">
        <v>8540</v>
      </c>
      <c r="AB1659" s="67">
        <v>45687</v>
      </c>
      <c r="AC1659" s="67">
        <v>45698</v>
      </c>
      <c r="AD1659" s="234" t="s">
        <v>70</v>
      </c>
      <c r="AE1659" s="71"/>
      <c r="AF1659" s="249"/>
      <c r="AG1659" s="249"/>
      <c r="AH1659" s="249"/>
      <c r="AI1659" s="249"/>
      <c r="AJ1659" s="248"/>
      <c r="AK1659" s="257"/>
      <c r="AL1659" s="255"/>
      <c r="AM1659" s="249"/>
      <c r="AN1659" s="249"/>
      <c r="AO1659" s="249"/>
      <c r="AP1659" s="249"/>
      <c r="AQ1659" s="250"/>
      <c r="AR1659" s="247"/>
      <c r="AS1659" s="247"/>
      <c r="AT1659" s="247"/>
      <c r="AU1659" s="247"/>
      <c r="AV1659" s="247"/>
      <c r="AW1659" s="247"/>
      <c r="AX1659" s="247"/>
      <c r="AY1659" s="247"/>
      <c r="AZ1659" s="251"/>
      <c r="BA1659" s="246"/>
      <c r="BB1659" s="247"/>
      <c r="BC1659" s="245"/>
    </row>
    <row r="1660" spans="1:55" ht="72">
      <c r="A1660" s="52" t="str">
        <f t="shared" ca="1" si="309"/>
        <v>Ok</v>
      </c>
      <c r="B1660" s="53" t="str">
        <f t="shared" si="310"/>
        <v>Sup ITM</v>
      </c>
      <c r="C1660" s="53" t="str">
        <f t="shared" ca="1" si="311"/>
        <v>Inf Avvio</v>
      </c>
      <c r="D1660" s="54">
        <f t="shared" si="312"/>
        <v>45726</v>
      </c>
      <c r="E1660" s="253"/>
      <c r="F1660" s="258">
        <v>3630</v>
      </c>
      <c r="G1660" s="241" t="s">
        <v>8518</v>
      </c>
      <c r="H1660" s="269" t="s">
        <v>57</v>
      </c>
      <c r="I1660" s="242" t="s">
        <v>58</v>
      </c>
      <c r="J1660" s="268" t="s">
        <v>59</v>
      </c>
      <c r="K1660" s="67" t="s">
        <v>74</v>
      </c>
      <c r="L1660" s="400" t="s">
        <v>8543</v>
      </c>
      <c r="M1660" s="281"/>
      <c r="N1660" s="410" t="s">
        <v>228</v>
      </c>
      <c r="O1660" s="243" t="s">
        <v>8527</v>
      </c>
      <c r="P1660" s="77" t="s">
        <v>165</v>
      </c>
      <c r="Q1660" s="77" t="s">
        <v>8542</v>
      </c>
      <c r="R1660" s="301" t="s">
        <v>8541</v>
      </c>
      <c r="S1660" s="274">
        <v>45688</v>
      </c>
      <c r="T1660" s="458">
        <v>45808</v>
      </c>
      <c r="U1660" s="174" t="s">
        <v>1356</v>
      </c>
      <c r="V1660" s="197" t="s">
        <v>218</v>
      </c>
      <c r="W1660" s="181"/>
      <c r="X1660" s="147"/>
      <c r="Y1660" s="258"/>
      <c r="Z1660" s="146"/>
      <c r="AA1660" s="289" t="s">
        <v>8544</v>
      </c>
      <c r="AB1660" s="67">
        <v>45808</v>
      </c>
      <c r="AC1660" s="67">
        <v>45726</v>
      </c>
      <c r="AD1660" s="234"/>
      <c r="AE1660" s="71"/>
      <c r="AF1660" s="249"/>
      <c r="AG1660" s="249"/>
      <c r="AH1660" s="249"/>
      <c r="AI1660" s="249"/>
      <c r="AJ1660" s="248"/>
      <c r="AK1660" s="257"/>
      <c r="AL1660" s="255"/>
      <c r="AM1660" s="249"/>
      <c r="AN1660" s="249"/>
      <c r="AO1660" s="249"/>
      <c r="AP1660" s="249"/>
      <c r="AQ1660" s="250"/>
      <c r="AR1660" s="247"/>
      <c r="AS1660" s="247"/>
      <c r="AT1660" s="247"/>
      <c r="AU1660" s="247"/>
      <c r="AV1660" s="247"/>
      <c r="AW1660" s="247"/>
      <c r="AX1660" s="247"/>
      <c r="AY1660" s="247"/>
      <c r="AZ1660" s="251"/>
      <c r="BA1660" s="246"/>
      <c r="BB1660" s="247"/>
      <c r="BC1660" s="245"/>
    </row>
    <row r="1661" spans="1:55" ht="348.6" customHeight="1">
      <c r="A1661" s="52" t="str">
        <f t="shared" ca="1" si="309"/>
        <v>Ok</v>
      </c>
      <c r="B1661" s="53" t="str">
        <f t="shared" si="310"/>
        <v>Ok</v>
      </c>
      <c r="C1661" s="53" t="str">
        <f t="shared" ca="1" si="311"/>
        <v>Ok</v>
      </c>
      <c r="D1661" s="54">
        <f t="shared" si="312"/>
        <v>45726</v>
      </c>
      <c r="E1661" s="253"/>
      <c r="F1661" s="258">
        <v>3631</v>
      </c>
      <c r="G1661" s="241" t="s">
        <v>8519</v>
      </c>
      <c r="H1661" s="269" t="s">
        <v>57</v>
      </c>
      <c r="I1661" s="242" t="s">
        <v>83</v>
      </c>
      <c r="J1661" s="268" t="s">
        <v>84</v>
      </c>
      <c r="K1661" s="67" t="s">
        <v>210</v>
      </c>
      <c r="L1661" s="400" t="s">
        <v>8528</v>
      </c>
      <c r="M1661" s="281"/>
      <c r="N1661" s="410" t="s">
        <v>228</v>
      </c>
      <c r="O1661" s="243" t="s">
        <v>103</v>
      </c>
      <c r="P1661" s="77" t="s">
        <v>65</v>
      </c>
      <c r="Q1661" s="77" t="s">
        <v>8546</v>
      </c>
      <c r="R1661" s="301" t="s">
        <v>8545</v>
      </c>
      <c r="S1661" s="274">
        <v>45688</v>
      </c>
      <c r="T1661" s="56">
        <v>45725</v>
      </c>
      <c r="U1661" s="174" t="s">
        <v>1356</v>
      </c>
      <c r="V1661" s="197" t="s">
        <v>218</v>
      </c>
      <c r="W1661" s="181"/>
      <c r="X1661" s="147"/>
      <c r="Y1661" s="258"/>
      <c r="Z1661" s="146"/>
      <c r="AA1661" s="289" t="s">
        <v>8874</v>
      </c>
      <c r="AB1661" s="67">
        <v>45688</v>
      </c>
      <c r="AC1661" s="67">
        <v>45726</v>
      </c>
      <c r="AD1661" s="234"/>
      <c r="AE1661" s="71"/>
      <c r="AF1661" s="249"/>
      <c r="AG1661" s="249"/>
      <c r="AH1661" s="249"/>
      <c r="AI1661" s="249"/>
      <c r="AJ1661" s="248"/>
      <c r="AK1661" s="257"/>
      <c r="AL1661" s="255"/>
      <c r="AM1661" s="249"/>
      <c r="AN1661" s="249"/>
      <c r="AO1661" s="249"/>
      <c r="AP1661" s="249"/>
      <c r="AQ1661" s="250"/>
      <c r="AR1661" s="247"/>
      <c r="AS1661" s="247"/>
      <c r="AT1661" s="247"/>
      <c r="AU1661" s="247"/>
      <c r="AV1661" s="247"/>
      <c r="AW1661" s="247"/>
      <c r="AX1661" s="247"/>
      <c r="AY1661" s="247"/>
      <c r="AZ1661" s="251"/>
      <c r="BA1661" s="246"/>
      <c r="BB1661" s="247"/>
      <c r="BC1661" s="245"/>
    </row>
    <row r="1662" spans="1:55" ht="100.8">
      <c r="A1662" s="52" t="str">
        <f t="shared" ca="1" si="309"/>
        <v>Ok</v>
      </c>
      <c r="B1662" s="53" t="str">
        <f t="shared" si="310"/>
        <v>Ok</v>
      </c>
      <c r="C1662" s="53" t="str">
        <f t="shared" ca="1" si="311"/>
        <v>Ok</v>
      </c>
      <c r="D1662" s="54">
        <f t="shared" si="312"/>
        <v>45726</v>
      </c>
      <c r="E1662" s="253"/>
      <c r="F1662" s="258">
        <v>3632</v>
      </c>
      <c r="G1662" s="241" t="s">
        <v>8520</v>
      </c>
      <c r="H1662" s="269" t="s">
        <v>57</v>
      </c>
      <c r="I1662" s="242" t="s">
        <v>83</v>
      </c>
      <c r="J1662" s="268" t="s">
        <v>84</v>
      </c>
      <c r="K1662" s="67" t="s">
        <v>210</v>
      </c>
      <c r="L1662" s="400" t="s">
        <v>8547</v>
      </c>
      <c r="M1662" s="281"/>
      <c r="N1662" s="410" t="s">
        <v>124</v>
      </c>
      <c r="O1662" s="243" t="s">
        <v>103</v>
      </c>
      <c r="P1662" s="77" t="s">
        <v>65</v>
      </c>
      <c r="Q1662" s="77" t="s">
        <v>8546</v>
      </c>
      <c r="R1662" s="301" t="s">
        <v>8545</v>
      </c>
      <c r="S1662" s="274">
        <v>45688</v>
      </c>
      <c r="T1662" s="56">
        <v>45688</v>
      </c>
      <c r="U1662" s="174" t="s">
        <v>66</v>
      </c>
      <c r="V1662" s="197" t="s">
        <v>218</v>
      </c>
      <c r="W1662" s="181"/>
      <c r="X1662" s="147" t="s">
        <v>79</v>
      </c>
      <c r="Y1662" s="258" t="s">
        <v>80</v>
      </c>
      <c r="Z1662" s="146"/>
      <c r="AA1662" s="289" t="s">
        <v>8875</v>
      </c>
      <c r="AB1662" s="67">
        <v>45688</v>
      </c>
      <c r="AC1662" s="67">
        <v>45726</v>
      </c>
      <c r="AD1662" s="234" t="s">
        <v>70</v>
      </c>
      <c r="AE1662" s="71"/>
      <c r="AF1662" s="249"/>
      <c r="AG1662" s="249"/>
      <c r="AH1662" s="249"/>
      <c r="AI1662" s="249"/>
      <c r="AJ1662" s="248"/>
      <c r="AK1662" s="257"/>
      <c r="AL1662" s="255"/>
      <c r="AM1662" s="249"/>
      <c r="AN1662" s="249"/>
      <c r="AO1662" s="249"/>
      <c r="AP1662" s="249"/>
      <c r="AQ1662" s="250"/>
      <c r="AR1662" s="247"/>
      <c r="AS1662" s="247"/>
      <c r="AT1662" s="247"/>
      <c r="AU1662" s="247"/>
      <c r="AV1662" s="247"/>
      <c r="AW1662" s="247"/>
      <c r="AX1662" s="247"/>
      <c r="AY1662" s="247"/>
      <c r="AZ1662" s="251"/>
      <c r="BA1662" s="246"/>
      <c r="BB1662" s="247"/>
      <c r="BC1662" s="245"/>
    </row>
    <row r="1663" spans="1:55" ht="100.8">
      <c r="A1663" s="52" t="str">
        <f t="shared" ca="1" si="309"/>
        <v>Ok</v>
      </c>
      <c r="B1663" s="53" t="str">
        <f t="shared" si="310"/>
        <v>Ok</v>
      </c>
      <c r="C1663" s="53" t="str">
        <f t="shared" ca="1" si="311"/>
        <v>Ok</v>
      </c>
      <c r="D1663" s="54">
        <f t="shared" si="312"/>
        <v>45726</v>
      </c>
      <c r="E1663" s="253"/>
      <c r="F1663" s="258">
        <v>3636</v>
      </c>
      <c r="G1663" s="241" t="s">
        <v>8521</v>
      </c>
      <c r="H1663" s="269" t="s">
        <v>57</v>
      </c>
      <c r="I1663" s="242" t="s">
        <v>129</v>
      </c>
      <c r="J1663" s="268" t="s">
        <v>130</v>
      </c>
      <c r="K1663" s="67" t="s">
        <v>85</v>
      </c>
      <c r="L1663" s="400" t="s">
        <v>8548</v>
      </c>
      <c r="M1663" s="281"/>
      <c r="N1663" s="410" t="s">
        <v>63</v>
      </c>
      <c r="O1663" s="243" t="s">
        <v>6123</v>
      </c>
      <c r="P1663" s="77" t="s">
        <v>165</v>
      </c>
      <c r="Q1663" s="77" t="s">
        <v>6612</v>
      </c>
      <c r="R1663" s="301" t="s">
        <v>6084</v>
      </c>
      <c r="S1663" s="274">
        <v>45692</v>
      </c>
      <c r="T1663" s="56">
        <v>45726</v>
      </c>
      <c r="U1663" s="174" t="s">
        <v>66</v>
      </c>
      <c r="V1663" s="197" t="s">
        <v>218</v>
      </c>
      <c r="W1663" s="181"/>
      <c r="X1663" s="147" t="s">
        <v>365</v>
      </c>
      <c r="Y1663" s="258"/>
      <c r="Z1663" s="146"/>
      <c r="AA1663" s="289" t="s">
        <v>8790</v>
      </c>
      <c r="AB1663" s="67">
        <v>45692</v>
      </c>
      <c r="AC1663" s="67">
        <v>45726</v>
      </c>
      <c r="AD1663" s="234" t="s">
        <v>70</v>
      </c>
      <c r="AE1663" s="71"/>
      <c r="AF1663" s="249"/>
      <c r="AG1663" s="249"/>
      <c r="AH1663" s="249"/>
      <c r="AI1663" s="249"/>
      <c r="AJ1663" s="248"/>
      <c r="AK1663" s="257"/>
      <c r="AL1663" s="255"/>
      <c r="AM1663" s="249"/>
      <c r="AN1663" s="249"/>
      <c r="AO1663" s="249"/>
      <c r="AP1663" s="249"/>
      <c r="AQ1663" s="250"/>
      <c r="AR1663" s="247"/>
      <c r="AS1663" s="247"/>
      <c r="AT1663" s="247"/>
      <c r="AU1663" s="247"/>
      <c r="AV1663" s="247"/>
      <c r="AW1663" s="247"/>
      <c r="AX1663" s="247"/>
      <c r="AY1663" s="247"/>
      <c r="AZ1663" s="251"/>
      <c r="BA1663" s="246"/>
      <c r="BB1663" s="247"/>
      <c r="BC1663" s="245"/>
    </row>
    <row r="1664" spans="1:55" ht="57.6" hidden="1">
      <c r="A1664" s="52" t="str">
        <f t="shared" ca="1" si="309"/>
        <v>Ok</v>
      </c>
      <c r="B1664" s="53" t="str">
        <f t="shared" si="310"/>
        <v>Ok</v>
      </c>
      <c r="C1664" s="53" t="str">
        <f t="shared" ca="1" si="311"/>
        <v>Ok</v>
      </c>
      <c r="D1664" s="54">
        <f t="shared" si="312"/>
        <v>45698</v>
      </c>
      <c r="E1664" s="253"/>
      <c r="F1664" s="258">
        <v>3638</v>
      </c>
      <c r="G1664" s="241" t="s">
        <v>8522</v>
      </c>
      <c r="H1664" s="269" t="s">
        <v>57</v>
      </c>
      <c r="I1664" s="242" t="s">
        <v>1213</v>
      </c>
      <c r="J1664" s="268" t="s">
        <v>59</v>
      </c>
      <c r="K1664" s="67" t="s">
        <v>105</v>
      </c>
      <c r="L1664" s="400" t="s">
        <v>8550</v>
      </c>
      <c r="M1664" s="281"/>
      <c r="N1664" s="410" t="s">
        <v>124</v>
      </c>
      <c r="O1664" s="243" t="s">
        <v>6123</v>
      </c>
      <c r="P1664" s="77" t="s">
        <v>165</v>
      </c>
      <c r="Q1664" s="77" t="s">
        <v>6612</v>
      </c>
      <c r="R1664" s="301" t="s">
        <v>6084</v>
      </c>
      <c r="S1664" s="274">
        <v>45692</v>
      </c>
      <c r="T1664" s="56">
        <v>45692</v>
      </c>
      <c r="U1664" s="174" t="s">
        <v>66</v>
      </c>
      <c r="V1664" s="197" t="s">
        <v>218</v>
      </c>
      <c r="W1664" s="181"/>
      <c r="X1664" s="147" t="s">
        <v>79</v>
      </c>
      <c r="Y1664" s="258"/>
      <c r="Z1664" s="146"/>
      <c r="AA1664" s="289" t="s">
        <v>8549</v>
      </c>
      <c r="AB1664" s="67">
        <v>45692</v>
      </c>
      <c r="AC1664" s="67">
        <v>45698</v>
      </c>
      <c r="AD1664" s="234" t="s">
        <v>70</v>
      </c>
      <c r="AE1664" s="71"/>
      <c r="AF1664" s="249"/>
      <c r="AG1664" s="249"/>
      <c r="AH1664" s="249"/>
      <c r="AI1664" s="249"/>
      <c r="AJ1664" s="248"/>
      <c r="AK1664" s="257"/>
      <c r="AL1664" s="255"/>
      <c r="AM1664" s="249"/>
      <c r="AN1664" s="249"/>
      <c r="AO1664" s="249"/>
      <c r="AP1664" s="249"/>
      <c r="AQ1664" s="250"/>
      <c r="AR1664" s="247"/>
      <c r="AS1664" s="247"/>
      <c r="AT1664" s="247"/>
      <c r="AU1664" s="247"/>
      <c r="AV1664" s="247"/>
      <c r="AW1664" s="247"/>
      <c r="AX1664" s="247"/>
      <c r="AY1664" s="247"/>
      <c r="AZ1664" s="251"/>
      <c r="BA1664" s="246"/>
      <c r="BB1664" s="247"/>
      <c r="BC1664" s="245"/>
    </row>
    <row r="1665" spans="1:55" ht="144">
      <c r="A1665" s="52" t="str">
        <f t="shared" ca="1" si="309"/>
        <v>Ok</v>
      </c>
      <c r="B1665" s="53" t="str">
        <f t="shared" si="310"/>
        <v>Ok</v>
      </c>
      <c r="C1665" s="53" t="str">
        <f t="shared" ca="1" si="311"/>
        <v>Ok</v>
      </c>
      <c r="D1665" s="54">
        <f t="shared" si="312"/>
        <v>45726</v>
      </c>
      <c r="E1665" s="253"/>
      <c r="F1665" s="258">
        <v>3639</v>
      </c>
      <c r="G1665" s="241" t="s">
        <v>8523</v>
      </c>
      <c r="H1665" s="269" t="s">
        <v>57</v>
      </c>
      <c r="I1665" s="242" t="s">
        <v>588</v>
      </c>
      <c r="J1665" s="268" t="s">
        <v>506</v>
      </c>
      <c r="K1665" s="67" t="s">
        <v>85</v>
      </c>
      <c r="L1665" s="400" t="s">
        <v>8552</v>
      </c>
      <c r="M1665" s="281"/>
      <c r="N1665" s="410" t="s">
        <v>124</v>
      </c>
      <c r="O1665" s="243" t="s">
        <v>4533</v>
      </c>
      <c r="P1665" s="77" t="s">
        <v>88</v>
      </c>
      <c r="Q1665" s="77" t="s">
        <v>8664</v>
      </c>
      <c r="R1665" s="301" t="s">
        <v>8663</v>
      </c>
      <c r="S1665" s="274">
        <v>45684</v>
      </c>
      <c r="T1665" s="56">
        <v>45726</v>
      </c>
      <c r="U1665" s="174" t="s">
        <v>66</v>
      </c>
      <c r="V1665" s="197" t="s">
        <v>218</v>
      </c>
      <c r="W1665" s="181"/>
      <c r="X1665" s="147" t="s">
        <v>143</v>
      </c>
      <c r="Y1665" s="258"/>
      <c r="Z1665" s="146"/>
      <c r="AA1665" s="289" t="s">
        <v>8791</v>
      </c>
      <c r="AB1665" s="67">
        <v>45691</v>
      </c>
      <c r="AC1665" s="67">
        <v>45726</v>
      </c>
      <c r="AD1665" s="234" t="s">
        <v>70</v>
      </c>
      <c r="AE1665" s="71"/>
      <c r="AF1665" s="249"/>
      <c r="AG1665" s="249"/>
      <c r="AH1665" s="249"/>
      <c r="AI1665" s="249"/>
      <c r="AJ1665" s="248"/>
      <c r="AK1665" s="257"/>
      <c r="AL1665" s="255"/>
      <c r="AM1665" s="249"/>
      <c r="AN1665" s="249"/>
      <c r="AO1665" s="249"/>
      <c r="AP1665" s="249"/>
      <c r="AQ1665" s="250"/>
      <c r="AR1665" s="247"/>
      <c r="AS1665" s="247"/>
      <c r="AT1665" s="247"/>
      <c r="AU1665" s="247"/>
      <c r="AV1665" s="247"/>
      <c r="AW1665" s="247"/>
      <c r="AX1665" s="247"/>
      <c r="AY1665" s="247"/>
      <c r="AZ1665" s="251"/>
      <c r="BA1665" s="246"/>
      <c r="BB1665" s="247"/>
      <c r="BC1665" s="245"/>
    </row>
    <row r="1666" spans="1:55" ht="86.4" hidden="1">
      <c r="A1666" s="52" t="str">
        <f t="shared" ca="1" si="309"/>
        <v>Ok</v>
      </c>
      <c r="B1666" s="53" t="str">
        <f t="shared" si="310"/>
        <v>Ok</v>
      </c>
      <c r="C1666" s="53" t="str">
        <f t="shared" ca="1" si="311"/>
        <v>Ok</v>
      </c>
      <c r="D1666" s="54">
        <f t="shared" si="312"/>
        <v>45698</v>
      </c>
      <c r="E1666" s="253"/>
      <c r="F1666" s="258">
        <v>3640</v>
      </c>
      <c r="G1666" s="241" t="s">
        <v>8524</v>
      </c>
      <c r="H1666" s="269" t="s">
        <v>57</v>
      </c>
      <c r="I1666" s="242" t="s">
        <v>83</v>
      </c>
      <c r="J1666" s="268" t="s">
        <v>84</v>
      </c>
      <c r="K1666" s="67" t="s">
        <v>210</v>
      </c>
      <c r="L1666" s="400" t="s">
        <v>8555</v>
      </c>
      <c r="M1666" s="281"/>
      <c r="N1666" s="410" t="s">
        <v>124</v>
      </c>
      <c r="O1666" s="243" t="s">
        <v>4533</v>
      </c>
      <c r="P1666" s="77" t="s">
        <v>88</v>
      </c>
      <c r="Q1666" s="77" t="s">
        <v>5220</v>
      </c>
      <c r="R1666" s="301" t="s">
        <v>8551</v>
      </c>
      <c r="S1666" s="274">
        <v>45684</v>
      </c>
      <c r="T1666" s="56">
        <v>45691</v>
      </c>
      <c r="U1666" s="174" t="s">
        <v>66</v>
      </c>
      <c r="V1666" s="197" t="s">
        <v>218</v>
      </c>
      <c r="W1666" s="181"/>
      <c r="X1666" s="147" t="s">
        <v>143</v>
      </c>
      <c r="Y1666" s="258"/>
      <c r="Z1666" s="146"/>
      <c r="AA1666" s="289" t="s">
        <v>8556</v>
      </c>
      <c r="AB1666" s="67">
        <v>45691</v>
      </c>
      <c r="AC1666" s="67">
        <v>45698</v>
      </c>
      <c r="AD1666" s="234" t="s">
        <v>70</v>
      </c>
      <c r="AE1666" s="71"/>
      <c r="AF1666" s="249"/>
      <c r="AG1666" s="249"/>
      <c r="AH1666" s="249"/>
      <c r="AI1666" s="249"/>
      <c r="AJ1666" s="248"/>
      <c r="AK1666" s="257"/>
      <c r="AL1666" s="255"/>
      <c r="AM1666" s="249"/>
      <c r="AN1666" s="249"/>
      <c r="AO1666" s="249"/>
      <c r="AP1666" s="249"/>
      <c r="AQ1666" s="250"/>
      <c r="AR1666" s="247"/>
      <c r="AS1666" s="247"/>
      <c r="AT1666" s="247"/>
      <c r="AU1666" s="247"/>
      <c r="AV1666" s="247"/>
      <c r="AW1666" s="247"/>
      <c r="AX1666" s="247"/>
      <c r="AY1666" s="247"/>
      <c r="AZ1666" s="251"/>
      <c r="BA1666" s="246"/>
      <c r="BB1666" s="247"/>
      <c r="BC1666" s="245"/>
    </row>
    <row r="1667" spans="1:55" ht="43.2" hidden="1">
      <c r="A1667" s="52" t="str">
        <f t="shared" ref="A1667:A1681" ca="1" si="313">IF(OR(S1667&lt;$B$1,S1667&gt;=TODAY()),"Fuori Range","Ok")</f>
        <v>Ok</v>
      </c>
      <c r="B1667" s="53" t="str">
        <f t="shared" ref="B1667:B1681" si="314">IF(AND(AB1667&lt;S1667,AB1667&lt;&gt;""),"Fuori Range",IF(AND(AB1667&gt;AC1667,AC1667&lt;&gt;""),"Sup ITM",IF(AND(AC1667&lt;&gt;"",AB1667=""),"Assente","Ok")))</f>
        <v>Ok</v>
      </c>
      <c r="C1667" s="53" t="str">
        <f t="shared" ref="C1667:C1681" ca="1" si="315">IF(AND(AC1667&lt;AB1667,AC1667&lt;&gt;""),"Inf Avvio",IF(AC1667&gt;TODAY(),"Errore","Ok"))</f>
        <v>Ok</v>
      </c>
      <c r="D1667" s="54">
        <f t="shared" ref="D1667:D1681" si="316">MAX(AC1667,AH1667,AL1667)</f>
        <v>45707</v>
      </c>
      <c r="E1667" s="253"/>
      <c r="F1667" s="258">
        <v>2657</v>
      </c>
      <c r="G1667" s="241" t="s">
        <v>8573</v>
      </c>
      <c r="H1667" s="269" t="s">
        <v>57</v>
      </c>
      <c r="I1667" s="242" t="s">
        <v>334</v>
      </c>
      <c r="J1667" s="268" t="s">
        <v>260</v>
      </c>
      <c r="K1667" s="67" t="s">
        <v>162</v>
      </c>
      <c r="L1667" s="400" t="s">
        <v>8599</v>
      </c>
      <c r="M1667" s="281"/>
      <c r="N1667" s="410" t="s">
        <v>228</v>
      </c>
      <c r="O1667" s="243" t="s">
        <v>284</v>
      </c>
      <c r="P1667" s="77" t="s">
        <v>65</v>
      </c>
      <c r="Q1667" s="77" t="s">
        <v>8598</v>
      </c>
      <c r="R1667" s="301" t="s">
        <v>8597</v>
      </c>
      <c r="S1667" s="274">
        <v>44965</v>
      </c>
      <c r="T1667" s="56">
        <v>45707</v>
      </c>
      <c r="U1667" s="175" t="s">
        <v>66</v>
      </c>
      <c r="V1667" s="197" t="s">
        <v>218</v>
      </c>
      <c r="W1667" s="181"/>
      <c r="X1667" s="147" t="s">
        <v>168</v>
      </c>
      <c r="Y1667" s="258"/>
      <c r="Z1667" s="146"/>
      <c r="AA1667" s="289" t="s">
        <v>7764</v>
      </c>
      <c r="AB1667" s="67">
        <v>44965</v>
      </c>
      <c r="AC1667" s="67">
        <v>45707</v>
      </c>
      <c r="AD1667" s="294" t="s">
        <v>70</v>
      </c>
      <c r="AE1667" s="71"/>
      <c r="AF1667" s="249"/>
      <c r="AG1667" s="249"/>
      <c r="AH1667" s="249"/>
      <c r="AI1667" s="249"/>
      <c r="AJ1667" s="248"/>
      <c r="AK1667" s="257"/>
      <c r="AL1667" s="255"/>
      <c r="AM1667" s="249"/>
      <c r="AN1667" s="249"/>
      <c r="AO1667" s="249"/>
      <c r="AP1667" s="249"/>
      <c r="AQ1667" s="250"/>
      <c r="AR1667" s="247"/>
      <c r="AS1667" s="247"/>
      <c r="AT1667" s="247"/>
      <c r="AU1667" s="247"/>
      <c r="AV1667" s="247"/>
      <c r="AW1667" s="247"/>
      <c r="AX1667" s="247"/>
      <c r="AY1667" s="247"/>
      <c r="AZ1667" s="251"/>
      <c r="BA1667" s="246"/>
      <c r="BB1667" s="247"/>
      <c r="BC1667" s="245"/>
    </row>
    <row r="1668" spans="1:55" ht="72" hidden="1">
      <c r="A1668" s="52" t="str">
        <f t="shared" ca="1" si="313"/>
        <v>Ok</v>
      </c>
      <c r="B1668" s="53" t="str">
        <f t="shared" si="314"/>
        <v>Ok</v>
      </c>
      <c r="C1668" s="53" t="str">
        <f t="shared" ca="1" si="315"/>
        <v>Ok</v>
      </c>
      <c r="D1668" s="54">
        <f t="shared" si="316"/>
        <v>45707</v>
      </c>
      <c r="E1668" s="253"/>
      <c r="F1668" s="258">
        <v>3642</v>
      </c>
      <c r="G1668" s="241" t="s">
        <v>8574</v>
      </c>
      <c r="H1668" s="269" t="s">
        <v>57</v>
      </c>
      <c r="I1668" s="242" t="s">
        <v>2437</v>
      </c>
      <c r="J1668" s="268" t="s">
        <v>308</v>
      </c>
      <c r="K1668" s="67" t="s">
        <v>545</v>
      </c>
      <c r="L1668" s="400" t="s">
        <v>8602</v>
      </c>
      <c r="M1668" s="281"/>
      <c r="N1668" s="410" t="s">
        <v>63</v>
      </c>
      <c r="O1668" s="243" t="s">
        <v>8589</v>
      </c>
      <c r="P1668" s="77" t="s">
        <v>88</v>
      </c>
      <c r="Q1668" s="77" t="s">
        <v>8601</v>
      </c>
      <c r="R1668" s="301" t="s">
        <v>8600</v>
      </c>
      <c r="S1668" s="274">
        <v>45692</v>
      </c>
      <c r="T1668" s="56">
        <v>45707</v>
      </c>
      <c r="U1668" s="175" t="s">
        <v>66</v>
      </c>
      <c r="V1668" s="197" t="s">
        <v>218</v>
      </c>
      <c r="W1668" s="181"/>
      <c r="X1668" s="147" t="s">
        <v>168</v>
      </c>
      <c r="Y1668" s="258"/>
      <c r="Z1668" s="146"/>
      <c r="AA1668" s="289" t="s">
        <v>8603</v>
      </c>
      <c r="AB1668" s="67">
        <v>45692</v>
      </c>
      <c r="AC1668" s="67">
        <v>45707</v>
      </c>
      <c r="AD1668" s="294" t="s">
        <v>70</v>
      </c>
      <c r="AE1668" s="71"/>
      <c r="AF1668" s="249"/>
      <c r="AG1668" s="249"/>
      <c r="AH1668" s="249"/>
      <c r="AI1668" s="249"/>
      <c r="AJ1668" s="248"/>
      <c r="AK1668" s="257"/>
      <c r="AL1668" s="255"/>
      <c r="AM1668" s="249"/>
      <c r="AN1668" s="249"/>
      <c r="AO1668" s="249"/>
      <c r="AP1668" s="249"/>
      <c r="AQ1668" s="250"/>
      <c r="AR1668" s="247"/>
      <c r="AS1668" s="247"/>
      <c r="AT1668" s="247"/>
      <c r="AU1668" s="247"/>
      <c r="AV1668" s="247"/>
      <c r="AW1668" s="247"/>
      <c r="AX1668" s="247"/>
      <c r="AY1668" s="247"/>
      <c r="AZ1668" s="251"/>
      <c r="BA1668" s="246"/>
      <c r="BB1668" s="247"/>
      <c r="BC1668" s="245"/>
    </row>
    <row r="1669" spans="1:55" ht="95.4" customHeight="1">
      <c r="A1669" s="52" t="str">
        <f t="shared" ca="1" si="313"/>
        <v>Ok</v>
      </c>
      <c r="B1669" s="53" t="str">
        <f t="shared" si="314"/>
        <v>Ok</v>
      </c>
      <c r="C1669" s="53" t="str">
        <f t="shared" ca="1" si="315"/>
        <v>Ok</v>
      </c>
      <c r="D1669" s="54">
        <f t="shared" si="316"/>
        <v>45726</v>
      </c>
      <c r="E1669" s="253"/>
      <c r="F1669" s="258">
        <v>3643</v>
      </c>
      <c r="G1669" s="241" t="s">
        <v>8575</v>
      </c>
      <c r="H1669" s="269" t="s">
        <v>57</v>
      </c>
      <c r="I1669" s="242" t="s">
        <v>137</v>
      </c>
      <c r="J1669" s="268" t="s">
        <v>137</v>
      </c>
      <c r="K1669" s="67" t="s">
        <v>74</v>
      </c>
      <c r="L1669" s="400" t="s">
        <v>8604</v>
      </c>
      <c r="M1669" s="281"/>
      <c r="N1669" s="410" t="s">
        <v>228</v>
      </c>
      <c r="O1669" s="243" t="s">
        <v>8590</v>
      </c>
      <c r="P1669" s="77" t="s">
        <v>245</v>
      </c>
      <c r="Q1669" s="77" t="s">
        <v>8606</v>
      </c>
      <c r="R1669" s="301" t="s">
        <v>8605</v>
      </c>
      <c r="S1669" s="274">
        <v>45691</v>
      </c>
      <c r="T1669" s="69">
        <v>45716</v>
      </c>
      <c r="U1669" s="174" t="s">
        <v>66</v>
      </c>
      <c r="V1669" s="197" t="s">
        <v>218</v>
      </c>
      <c r="W1669" s="181"/>
      <c r="X1669" s="147" t="s">
        <v>168</v>
      </c>
      <c r="Y1669" s="258"/>
      <c r="Z1669" s="146"/>
      <c r="AA1669" s="459" t="s">
        <v>8876</v>
      </c>
      <c r="AB1669" s="67">
        <v>45691</v>
      </c>
      <c r="AC1669" s="67">
        <v>45726</v>
      </c>
      <c r="AD1669" s="234" t="s">
        <v>70</v>
      </c>
      <c r="AE1669" s="71"/>
      <c r="AF1669" s="249"/>
      <c r="AG1669" s="249"/>
      <c r="AH1669" s="249"/>
      <c r="AI1669" s="249"/>
      <c r="AJ1669" s="248"/>
      <c r="AK1669" s="257"/>
      <c r="AL1669" s="255"/>
      <c r="AM1669" s="249"/>
      <c r="AN1669" s="249"/>
      <c r="AO1669" s="249"/>
      <c r="AP1669" s="249"/>
      <c r="AQ1669" s="250"/>
      <c r="AR1669" s="247"/>
      <c r="AS1669" s="247"/>
      <c r="AT1669" s="247"/>
      <c r="AU1669" s="247"/>
      <c r="AV1669" s="247"/>
      <c r="AW1669" s="247"/>
      <c r="AX1669" s="247"/>
      <c r="AY1669" s="247"/>
      <c r="AZ1669" s="251"/>
      <c r="BA1669" s="246"/>
      <c r="BB1669" s="247"/>
      <c r="BC1669" s="245"/>
    </row>
    <row r="1670" spans="1:55" ht="86.4">
      <c r="A1670" s="52" t="str">
        <f t="shared" ca="1" si="313"/>
        <v>Ok</v>
      </c>
      <c r="B1670" s="53" t="str">
        <f t="shared" si="314"/>
        <v>Ok</v>
      </c>
      <c r="C1670" s="53" t="str">
        <f t="shared" ca="1" si="315"/>
        <v>Ok</v>
      </c>
      <c r="D1670" s="54">
        <f t="shared" si="316"/>
        <v>45726</v>
      </c>
      <c r="E1670" s="253"/>
      <c r="F1670" s="258">
        <v>3644</v>
      </c>
      <c r="G1670" s="241" t="s">
        <v>8576</v>
      </c>
      <c r="H1670" s="269" t="s">
        <v>57</v>
      </c>
      <c r="I1670" s="242" t="s">
        <v>137</v>
      </c>
      <c r="J1670" s="268" t="s">
        <v>137</v>
      </c>
      <c r="K1670" s="67" t="s">
        <v>210</v>
      </c>
      <c r="L1670" s="400" t="s">
        <v>8848</v>
      </c>
      <c r="M1670" s="281"/>
      <c r="N1670" s="410" t="s">
        <v>228</v>
      </c>
      <c r="O1670" s="243" t="s">
        <v>8591</v>
      </c>
      <c r="P1670" s="77" t="s">
        <v>165</v>
      </c>
      <c r="Q1670" s="77" t="s">
        <v>8608</v>
      </c>
      <c r="R1670" s="301" t="s">
        <v>8607</v>
      </c>
      <c r="S1670" s="274">
        <v>45693</v>
      </c>
      <c r="T1670" s="56">
        <v>45726</v>
      </c>
      <c r="U1670" s="174" t="s">
        <v>66</v>
      </c>
      <c r="V1670" s="197" t="s">
        <v>218</v>
      </c>
      <c r="W1670" s="181"/>
      <c r="X1670" s="147" t="s">
        <v>79</v>
      </c>
      <c r="Y1670" s="258"/>
      <c r="Z1670" s="146"/>
      <c r="AA1670" s="289" t="s">
        <v>8849</v>
      </c>
      <c r="AB1670" s="67">
        <v>45693</v>
      </c>
      <c r="AC1670" s="67">
        <v>45726</v>
      </c>
      <c r="AD1670" s="234" t="s">
        <v>70</v>
      </c>
      <c r="AE1670" s="71"/>
      <c r="AF1670" s="249"/>
      <c r="AG1670" s="249"/>
      <c r="AH1670" s="249"/>
      <c r="AI1670" s="249"/>
      <c r="AJ1670" s="248"/>
      <c r="AK1670" s="257"/>
      <c r="AL1670" s="255"/>
      <c r="AM1670" s="249"/>
      <c r="AN1670" s="249"/>
      <c r="AO1670" s="249"/>
      <c r="AP1670" s="249"/>
      <c r="AQ1670" s="250"/>
      <c r="AR1670" s="247"/>
      <c r="AS1670" s="247"/>
      <c r="AT1670" s="247"/>
      <c r="AU1670" s="247"/>
      <c r="AV1670" s="247"/>
      <c r="AW1670" s="247"/>
      <c r="AX1670" s="247"/>
      <c r="AY1670" s="247"/>
      <c r="AZ1670" s="251"/>
      <c r="BA1670" s="246"/>
      <c r="BB1670" s="247"/>
      <c r="BC1670" s="245"/>
    </row>
    <row r="1671" spans="1:55" ht="72" hidden="1">
      <c r="A1671" s="52" t="str">
        <f t="shared" ca="1" si="313"/>
        <v>Ok</v>
      </c>
      <c r="B1671" s="53" t="str">
        <f t="shared" si="314"/>
        <v>Ok</v>
      </c>
      <c r="C1671" s="53" t="str">
        <f t="shared" ca="1" si="315"/>
        <v>Ok</v>
      </c>
      <c r="D1671" s="54">
        <f t="shared" si="316"/>
        <v>45707</v>
      </c>
      <c r="E1671" s="253"/>
      <c r="F1671" s="258">
        <v>3645</v>
      </c>
      <c r="G1671" s="241" t="s">
        <v>8577</v>
      </c>
      <c r="H1671" s="269" t="s">
        <v>57</v>
      </c>
      <c r="I1671" s="242" t="s">
        <v>72</v>
      </c>
      <c r="J1671" s="268" t="s">
        <v>73</v>
      </c>
      <c r="K1671" s="67" t="s">
        <v>162</v>
      </c>
      <c r="L1671" s="400" t="s">
        <v>8611</v>
      </c>
      <c r="M1671" s="281"/>
      <c r="N1671" s="410" t="s">
        <v>124</v>
      </c>
      <c r="O1671" s="243" t="s">
        <v>8592</v>
      </c>
      <c r="P1671" s="77" t="s">
        <v>88</v>
      </c>
      <c r="Q1671" s="77" t="s">
        <v>8610</v>
      </c>
      <c r="R1671" s="301" t="s">
        <v>8609</v>
      </c>
      <c r="S1671" s="274">
        <v>45694</v>
      </c>
      <c r="T1671" s="56">
        <v>45707</v>
      </c>
      <c r="U1671" s="175" t="s">
        <v>66</v>
      </c>
      <c r="V1671" s="197" t="s">
        <v>218</v>
      </c>
      <c r="W1671" s="181"/>
      <c r="X1671" s="147" t="s">
        <v>168</v>
      </c>
      <c r="Y1671" s="258"/>
      <c r="Z1671" s="146"/>
      <c r="AA1671" s="289" t="s">
        <v>8612</v>
      </c>
      <c r="AB1671" s="67">
        <v>45694</v>
      </c>
      <c r="AC1671" s="67">
        <v>45707</v>
      </c>
      <c r="AD1671" s="294" t="s">
        <v>70</v>
      </c>
      <c r="AE1671" s="71"/>
      <c r="AF1671" s="249"/>
      <c r="AG1671" s="249"/>
      <c r="AH1671" s="249"/>
      <c r="AI1671" s="249"/>
      <c r="AJ1671" s="248"/>
      <c r="AK1671" s="257"/>
      <c r="AL1671" s="255"/>
      <c r="AM1671" s="249"/>
      <c r="AN1671" s="249"/>
      <c r="AO1671" s="249"/>
      <c r="AP1671" s="249"/>
      <c r="AQ1671" s="250"/>
      <c r="AR1671" s="247"/>
      <c r="AS1671" s="247"/>
      <c r="AT1671" s="247"/>
      <c r="AU1671" s="247"/>
      <c r="AV1671" s="247"/>
      <c r="AW1671" s="247"/>
      <c r="AX1671" s="247"/>
      <c r="AY1671" s="247"/>
      <c r="AZ1671" s="251"/>
      <c r="BA1671" s="246"/>
      <c r="BB1671" s="247"/>
      <c r="BC1671" s="245"/>
    </row>
    <row r="1672" spans="1:55" ht="57.6" hidden="1">
      <c r="A1672" s="52" t="str">
        <f t="shared" ca="1" si="313"/>
        <v>Ok</v>
      </c>
      <c r="B1672" s="53" t="str">
        <f t="shared" si="314"/>
        <v>Ok</v>
      </c>
      <c r="C1672" s="53" t="str">
        <f t="shared" ca="1" si="315"/>
        <v>Ok</v>
      </c>
      <c r="D1672" s="54">
        <f t="shared" si="316"/>
        <v>45707</v>
      </c>
      <c r="E1672" s="253"/>
      <c r="F1672" s="258">
        <v>3647</v>
      </c>
      <c r="G1672" s="241" t="s">
        <v>8578</v>
      </c>
      <c r="H1672" s="269" t="s">
        <v>57</v>
      </c>
      <c r="I1672" s="242" t="s">
        <v>137</v>
      </c>
      <c r="J1672" s="268" t="s">
        <v>137</v>
      </c>
      <c r="K1672" s="67" t="s">
        <v>210</v>
      </c>
      <c r="L1672" s="400" t="s">
        <v>8613</v>
      </c>
      <c r="M1672" s="281"/>
      <c r="N1672" s="410" t="s">
        <v>228</v>
      </c>
      <c r="O1672" s="243" t="s">
        <v>5561</v>
      </c>
      <c r="P1672" s="77" t="s">
        <v>65</v>
      </c>
      <c r="Q1672" s="77" t="s">
        <v>8615</v>
      </c>
      <c r="R1672" s="301" t="s">
        <v>8614</v>
      </c>
      <c r="S1672" s="274">
        <v>45695</v>
      </c>
      <c r="T1672" s="56">
        <v>45707</v>
      </c>
      <c r="U1672" s="175" t="s">
        <v>66</v>
      </c>
      <c r="V1672" s="197" t="s">
        <v>218</v>
      </c>
      <c r="W1672" s="181"/>
      <c r="X1672" s="147" t="s">
        <v>168</v>
      </c>
      <c r="Y1672" s="258"/>
      <c r="Z1672" s="146"/>
      <c r="AA1672" s="289" t="s">
        <v>8616</v>
      </c>
      <c r="AB1672" s="67">
        <v>45695</v>
      </c>
      <c r="AC1672" s="67">
        <v>45707</v>
      </c>
      <c r="AD1672" s="294" t="s">
        <v>70</v>
      </c>
      <c r="AE1672" s="71"/>
      <c r="AF1672" s="249"/>
      <c r="AG1672" s="249"/>
      <c r="AH1672" s="249"/>
      <c r="AI1672" s="249"/>
      <c r="AJ1672" s="248"/>
      <c r="AK1672" s="257"/>
      <c r="AL1672" s="255"/>
      <c r="AM1672" s="249"/>
      <c r="AN1672" s="249"/>
      <c r="AO1672" s="249"/>
      <c r="AP1672" s="249"/>
      <c r="AQ1672" s="250"/>
      <c r="AR1672" s="247"/>
      <c r="AS1672" s="247"/>
      <c r="AT1672" s="247"/>
      <c r="AU1672" s="247"/>
      <c r="AV1672" s="247"/>
      <c r="AW1672" s="247"/>
      <c r="AX1672" s="247"/>
      <c r="AY1672" s="247"/>
      <c r="AZ1672" s="251"/>
      <c r="BA1672" s="246"/>
      <c r="BB1672" s="247"/>
      <c r="BC1672" s="245"/>
    </row>
    <row r="1673" spans="1:55" ht="57.6" hidden="1">
      <c r="A1673" s="52" t="str">
        <f t="shared" ca="1" si="313"/>
        <v>Ok</v>
      </c>
      <c r="B1673" s="53" t="str">
        <f t="shared" si="314"/>
        <v>Ok</v>
      </c>
      <c r="C1673" s="53" t="str">
        <f t="shared" ca="1" si="315"/>
        <v>Ok</v>
      </c>
      <c r="D1673" s="54">
        <f t="shared" si="316"/>
        <v>45707</v>
      </c>
      <c r="E1673" s="253"/>
      <c r="F1673" s="258">
        <v>3651</v>
      </c>
      <c r="G1673" s="241" t="s">
        <v>8579</v>
      </c>
      <c r="H1673" s="269" t="s">
        <v>57</v>
      </c>
      <c r="I1673" s="242" t="s">
        <v>334</v>
      </c>
      <c r="J1673" s="268" t="s">
        <v>260</v>
      </c>
      <c r="K1673" s="67" t="s">
        <v>105</v>
      </c>
      <c r="L1673" s="400" t="s">
        <v>8617</v>
      </c>
      <c r="M1673" s="281"/>
      <c r="N1673" s="410" t="s">
        <v>228</v>
      </c>
      <c r="O1673" s="243" t="s">
        <v>5561</v>
      </c>
      <c r="P1673" s="77" t="s">
        <v>65</v>
      </c>
      <c r="Q1673" s="77" t="s">
        <v>8619</v>
      </c>
      <c r="R1673" s="301" t="s">
        <v>8596</v>
      </c>
      <c r="S1673" s="274">
        <v>45695</v>
      </c>
      <c r="T1673" s="56">
        <v>45707</v>
      </c>
      <c r="U1673" s="175" t="s">
        <v>66</v>
      </c>
      <c r="V1673" s="197" t="s">
        <v>218</v>
      </c>
      <c r="W1673" s="181"/>
      <c r="X1673" s="147" t="s">
        <v>79</v>
      </c>
      <c r="Y1673" s="258"/>
      <c r="Z1673" s="146"/>
      <c r="AA1673" s="289" t="s">
        <v>8618</v>
      </c>
      <c r="AB1673" s="67">
        <v>45695</v>
      </c>
      <c r="AC1673" s="67">
        <v>45707</v>
      </c>
      <c r="AD1673" s="294" t="s">
        <v>70</v>
      </c>
      <c r="AE1673" s="71"/>
      <c r="AF1673" s="249"/>
      <c r="AG1673" s="249"/>
      <c r="AH1673" s="249"/>
      <c r="AI1673" s="249"/>
      <c r="AJ1673" s="248"/>
      <c r="AK1673" s="257"/>
      <c r="AL1673" s="255"/>
      <c r="AM1673" s="249"/>
      <c r="AN1673" s="249"/>
      <c r="AO1673" s="249"/>
      <c r="AP1673" s="249"/>
      <c r="AQ1673" s="250"/>
      <c r="AR1673" s="247"/>
      <c r="AS1673" s="247"/>
      <c r="AT1673" s="247"/>
      <c r="AU1673" s="247"/>
      <c r="AV1673" s="247"/>
      <c r="AW1673" s="247"/>
      <c r="AX1673" s="247"/>
      <c r="AY1673" s="247"/>
      <c r="AZ1673" s="251"/>
      <c r="BA1673" s="246"/>
      <c r="BB1673" s="247"/>
      <c r="BC1673" s="245"/>
    </row>
    <row r="1674" spans="1:55" ht="57.6" hidden="1">
      <c r="A1674" s="52" t="str">
        <f t="shared" ca="1" si="313"/>
        <v>Ok</v>
      </c>
      <c r="B1674" s="53" t="str">
        <f t="shared" si="314"/>
        <v>Ok</v>
      </c>
      <c r="C1674" s="53" t="str">
        <f t="shared" ca="1" si="315"/>
        <v>Ok</v>
      </c>
      <c r="D1674" s="54">
        <f t="shared" si="316"/>
        <v>45707</v>
      </c>
      <c r="E1674" s="253"/>
      <c r="F1674" s="258">
        <v>3652</v>
      </c>
      <c r="G1674" s="241" t="s">
        <v>8580</v>
      </c>
      <c r="H1674" s="269" t="s">
        <v>57</v>
      </c>
      <c r="I1674" s="242" t="s">
        <v>697</v>
      </c>
      <c r="J1674" s="268" t="s">
        <v>59</v>
      </c>
      <c r="K1674" s="67" t="s">
        <v>74</v>
      </c>
      <c r="L1674" s="400" t="s">
        <v>8637</v>
      </c>
      <c r="M1674" s="281"/>
      <c r="N1674" s="410" t="s">
        <v>228</v>
      </c>
      <c r="O1674" s="243" t="s">
        <v>5561</v>
      </c>
      <c r="P1674" s="77" t="s">
        <v>65</v>
      </c>
      <c r="Q1674" s="77" t="s">
        <v>8619</v>
      </c>
      <c r="R1674" s="301" t="s">
        <v>8596</v>
      </c>
      <c r="S1674" s="274">
        <v>45695</v>
      </c>
      <c r="T1674" s="56">
        <v>45707</v>
      </c>
      <c r="U1674" s="175" t="s">
        <v>66</v>
      </c>
      <c r="V1674" s="197" t="s">
        <v>218</v>
      </c>
      <c r="W1674" s="181"/>
      <c r="X1674" s="147" t="s">
        <v>143</v>
      </c>
      <c r="Y1674" s="258"/>
      <c r="Z1674" s="146"/>
      <c r="AA1674" s="289" t="s">
        <v>8620</v>
      </c>
      <c r="AB1674" s="67">
        <v>45695</v>
      </c>
      <c r="AC1674" s="67">
        <v>45707</v>
      </c>
      <c r="AD1674" s="294" t="s">
        <v>70</v>
      </c>
      <c r="AE1674" s="71"/>
      <c r="AF1674" s="249"/>
      <c r="AG1674" s="249"/>
      <c r="AH1674" s="249"/>
      <c r="AI1674" s="249"/>
      <c r="AJ1674" s="248"/>
      <c r="AK1674" s="257"/>
      <c r="AL1674" s="255"/>
      <c r="AM1674" s="249"/>
      <c r="AN1674" s="249"/>
      <c r="AO1674" s="249"/>
      <c r="AP1674" s="249"/>
      <c r="AQ1674" s="250"/>
      <c r="AR1674" s="247"/>
      <c r="AS1674" s="247"/>
      <c r="AT1674" s="247"/>
      <c r="AU1674" s="247"/>
      <c r="AV1674" s="247"/>
      <c r="AW1674" s="247"/>
      <c r="AX1674" s="247"/>
      <c r="AY1674" s="247"/>
      <c r="AZ1674" s="251"/>
      <c r="BA1674" s="246"/>
      <c r="BB1674" s="247"/>
      <c r="BC1674" s="245"/>
    </row>
    <row r="1675" spans="1:55" ht="57.6" hidden="1">
      <c r="A1675" s="52" t="str">
        <f t="shared" ca="1" si="313"/>
        <v>Ok</v>
      </c>
      <c r="B1675" s="53" t="str">
        <f t="shared" si="314"/>
        <v>Ok</v>
      </c>
      <c r="C1675" s="53" t="str">
        <f t="shared" ca="1" si="315"/>
        <v>Ok</v>
      </c>
      <c r="D1675" s="54">
        <f t="shared" si="316"/>
        <v>45707</v>
      </c>
      <c r="E1675" s="253"/>
      <c r="F1675" s="258">
        <v>3654</v>
      </c>
      <c r="G1675" s="241" t="s">
        <v>8581</v>
      </c>
      <c r="H1675" s="269" t="s">
        <v>57</v>
      </c>
      <c r="I1675" s="242" t="s">
        <v>58</v>
      </c>
      <c r="J1675" s="268" t="s">
        <v>59</v>
      </c>
      <c r="K1675" s="67" t="s">
        <v>74</v>
      </c>
      <c r="L1675" s="400" t="s">
        <v>8624</v>
      </c>
      <c r="M1675" s="281"/>
      <c r="N1675" s="410" t="s">
        <v>228</v>
      </c>
      <c r="O1675" s="243" t="s">
        <v>8594</v>
      </c>
      <c r="P1675" s="77" t="s">
        <v>65</v>
      </c>
      <c r="Q1675" s="77" t="s">
        <v>8622</v>
      </c>
      <c r="R1675" s="301" t="s">
        <v>8621</v>
      </c>
      <c r="S1675" s="274">
        <v>45687</v>
      </c>
      <c r="T1675" s="56">
        <v>45707</v>
      </c>
      <c r="U1675" s="175" t="s">
        <v>66</v>
      </c>
      <c r="V1675" s="197" t="s">
        <v>218</v>
      </c>
      <c r="W1675" s="181"/>
      <c r="X1675" s="147" t="s">
        <v>143</v>
      </c>
      <c r="Y1675" s="258" t="s">
        <v>80</v>
      </c>
      <c r="Z1675" s="146"/>
      <c r="AA1675" s="289" t="s">
        <v>8623</v>
      </c>
      <c r="AB1675" s="67">
        <v>45693</v>
      </c>
      <c r="AC1675" s="67">
        <v>45707</v>
      </c>
      <c r="AD1675" s="294" t="s">
        <v>70</v>
      </c>
      <c r="AE1675" s="71"/>
      <c r="AF1675" s="249"/>
      <c r="AG1675" s="249"/>
      <c r="AH1675" s="249"/>
      <c r="AI1675" s="249"/>
      <c r="AJ1675" s="248"/>
      <c r="AK1675" s="257"/>
      <c r="AL1675" s="255"/>
      <c r="AM1675" s="249"/>
      <c r="AN1675" s="249"/>
      <c r="AO1675" s="249"/>
      <c r="AP1675" s="249"/>
      <c r="AQ1675" s="250"/>
      <c r="AR1675" s="247"/>
      <c r="AS1675" s="247"/>
      <c r="AT1675" s="247"/>
      <c r="AU1675" s="247"/>
      <c r="AV1675" s="247"/>
      <c r="AW1675" s="247"/>
      <c r="AX1675" s="247"/>
      <c r="AY1675" s="247"/>
      <c r="AZ1675" s="251"/>
      <c r="BA1675" s="246"/>
      <c r="BB1675" s="247"/>
      <c r="BC1675" s="245"/>
    </row>
    <row r="1676" spans="1:55" ht="57.6" hidden="1">
      <c r="A1676" s="52" t="str">
        <f t="shared" ca="1" si="313"/>
        <v>Ok</v>
      </c>
      <c r="B1676" s="53" t="str">
        <f t="shared" si="314"/>
        <v>Ok</v>
      </c>
      <c r="C1676" s="53" t="str">
        <f t="shared" ca="1" si="315"/>
        <v>Ok</v>
      </c>
      <c r="D1676" s="54">
        <f t="shared" si="316"/>
        <v>45707</v>
      </c>
      <c r="E1676" s="253"/>
      <c r="F1676" s="258">
        <v>3656</v>
      </c>
      <c r="G1676" s="241" t="s">
        <v>8582</v>
      </c>
      <c r="H1676" s="269" t="s">
        <v>57</v>
      </c>
      <c r="I1676" s="242" t="s">
        <v>334</v>
      </c>
      <c r="J1676" s="268" t="s">
        <v>260</v>
      </c>
      <c r="K1676" s="67" t="s">
        <v>545</v>
      </c>
      <c r="L1676" s="400" t="s">
        <v>8625</v>
      </c>
      <c r="M1676" s="281"/>
      <c r="N1676" s="410" t="s">
        <v>124</v>
      </c>
      <c r="O1676" s="243" t="s">
        <v>8594</v>
      </c>
      <c r="P1676" s="77" t="s">
        <v>65</v>
      </c>
      <c r="Q1676" s="77" t="s">
        <v>8622</v>
      </c>
      <c r="R1676" s="301" t="s">
        <v>8621</v>
      </c>
      <c r="S1676" s="274">
        <v>45687</v>
      </c>
      <c r="T1676" s="56">
        <v>45707</v>
      </c>
      <c r="U1676" s="175" t="s">
        <v>66</v>
      </c>
      <c r="V1676" s="197" t="s">
        <v>218</v>
      </c>
      <c r="W1676" s="181"/>
      <c r="X1676" s="147" t="s">
        <v>168</v>
      </c>
      <c r="Y1676" s="258"/>
      <c r="Z1676" s="146"/>
      <c r="AA1676" s="289" t="s">
        <v>8626</v>
      </c>
      <c r="AB1676" s="67">
        <v>45693</v>
      </c>
      <c r="AC1676" s="67">
        <v>45707</v>
      </c>
      <c r="AD1676" s="294" t="s">
        <v>70</v>
      </c>
      <c r="AE1676" s="71"/>
      <c r="AF1676" s="249"/>
      <c r="AG1676" s="249"/>
      <c r="AH1676" s="249"/>
      <c r="AI1676" s="249"/>
      <c r="AJ1676" s="248"/>
      <c r="AK1676" s="257"/>
      <c r="AL1676" s="255"/>
      <c r="AM1676" s="249"/>
      <c r="AN1676" s="249"/>
      <c r="AO1676" s="249"/>
      <c r="AP1676" s="249"/>
      <c r="AQ1676" s="250"/>
      <c r="AR1676" s="247"/>
      <c r="AS1676" s="247"/>
      <c r="AT1676" s="247"/>
      <c r="AU1676" s="247"/>
      <c r="AV1676" s="247"/>
      <c r="AW1676" s="247"/>
      <c r="AX1676" s="247"/>
      <c r="AY1676" s="247"/>
      <c r="AZ1676" s="251"/>
      <c r="BA1676" s="246"/>
      <c r="BB1676" s="247"/>
      <c r="BC1676" s="245"/>
    </row>
    <row r="1677" spans="1:55" ht="72" hidden="1">
      <c r="A1677" s="52" t="str">
        <f t="shared" ca="1" si="313"/>
        <v>Ok</v>
      </c>
      <c r="B1677" s="53" t="str">
        <f t="shared" si="314"/>
        <v>Ok</v>
      </c>
      <c r="C1677" s="53" t="str">
        <f t="shared" ca="1" si="315"/>
        <v>Ok</v>
      </c>
      <c r="D1677" s="54">
        <f t="shared" si="316"/>
        <v>45707</v>
      </c>
      <c r="E1677" s="253"/>
      <c r="F1677" s="258">
        <v>3657</v>
      </c>
      <c r="G1677" s="241" t="s">
        <v>8583</v>
      </c>
      <c r="H1677" s="269" t="s">
        <v>57</v>
      </c>
      <c r="I1677" s="242" t="s">
        <v>3012</v>
      </c>
      <c r="J1677" s="268" t="s">
        <v>122</v>
      </c>
      <c r="K1677" s="67" t="s">
        <v>74</v>
      </c>
      <c r="L1677" s="400" t="s">
        <v>8627</v>
      </c>
      <c r="M1677" s="281"/>
      <c r="N1677" s="410" t="s">
        <v>228</v>
      </c>
      <c r="O1677" s="243" t="s">
        <v>8594</v>
      </c>
      <c r="P1677" s="77" t="s">
        <v>65</v>
      </c>
      <c r="Q1677" s="77" t="s">
        <v>8622</v>
      </c>
      <c r="R1677" s="301" t="s">
        <v>8621</v>
      </c>
      <c r="S1677" s="274">
        <v>45687</v>
      </c>
      <c r="T1677" s="56">
        <v>45707</v>
      </c>
      <c r="U1677" s="175" t="s">
        <v>66</v>
      </c>
      <c r="V1677" s="197" t="s">
        <v>218</v>
      </c>
      <c r="W1677" s="181"/>
      <c r="X1677" s="147" t="s">
        <v>143</v>
      </c>
      <c r="Y1677" s="258"/>
      <c r="Z1677" s="146"/>
      <c r="AA1677" s="289" t="s">
        <v>8638</v>
      </c>
      <c r="AB1677" s="67">
        <v>45693</v>
      </c>
      <c r="AC1677" s="67">
        <v>45707</v>
      </c>
      <c r="AD1677" s="294" t="s">
        <v>70</v>
      </c>
      <c r="AE1677" s="71"/>
      <c r="AF1677" s="249"/>
      <c r="AG1677" s="249"/>
      <c r="AH1677" s="249"/>
      <c r="AI1677" s="249"/>
      <c r="AJ1677" s="248"/>
      <c r="AK1677" s="257"/>
      <c r="AL1677" s="255"/>
      <c r="AM1677" s="249"/>
      <c r="AN1677" s="249"/>
      <c r="AO1677" s="249"/>
      <c r="AP1677" s="249"/>
      <c r="AQ1677" s="250"/>
      <c r="AR1677" s="247"/>
      <c r="AS1677" s="247"/>
      <c r="AT1677" s="247"/>
      <c r="AU1677" s="247"/>
      <c r="AV1677" s="247"/>
      <c r="AW1677" s="247"/>
      <c r="AX1677" s="247"/>
      <c r="AY1677" s="247"/>
      <c r="AZ1677" s="251"/>
      <c r="BA1677" s="246"/>
      <c r="BB1677" s="247"/>
      <c r="BC1677" s="245"/>
    </row>
    <row r="1678" spans="1:55" ht="57.6" hidden="1">
      <c r="A1678" s="52" t="str">
        <f t="shared" ca="1" si="313"/>
        <v>Ok</v>
      </c>
      <c r="B1678" s="53" t="str">
        <f t="shared" si="314"/>
        <v>Ok</v>
      </c>
      <c r="C1678" s="53" t="str">
        <f t="shared" ca="1" si="315"/>
        <v>Ok</v>
      </c>
      <c r="D1678" s="54">
        <f t="shared" si="316"/>
        <v>45707</v>
      </c>
      <c r="E1678" s="253"/>
      <c r="F1678" s="258">
        <v>3658</v>
      </c>
      <c r="G1678" s="241" t="s">
        <v>8584</v>
      </c>
      <c r="H1678" s="269" t="s">
        <v>57</v>
      </c>
      <c r="I1678" s="242" t="s">
        <v>58</v>
      </c>
      <c r="J1678" s="268" t="s">
        <v>59</v>
      </c>
      <c r="K1678" s="67" t="s">
        <v>188</v>
      </c>
      <c r="L1678" s="400" t="s">
        <v>8628</v>
      </c>
      <c r="M1678" s="281"/>
      <c r="N1678" s="410" t="s">
        <v>228</v>
      </c>
      <c r="O1678" s="243" t="s">
        <v>8594</v>
      </c>
      <c r="P1678" s="77" t="s">
        <v>65</v>
      </c>
      <c r="Q1678" s="77" t="s">
        <v>8622</v>
      </c>
      <c r="R1678" s="301" t="s">
        <v>8621</v>
      </c>
      <c r="S1678" s="274">
        <v>45687</v>
      </c>
      <c r="T1678" s="56">
        <v>45707</v>
      </c>
      <c r="U1678" s="175" t="s">
        <v>66</v>
      </c>
      <c r="V1678" s="197" t="s">
        <v>218</v>
      </c>
      <c r="W1678" s="181"/>
      <c r="X1678" s="147" t="s">
        <v>156</v>
      </c>
      <c r="Y1678" s="258" t="s">
        <v>80</v>
      </c>
      <c r="Z1678" s="146"/>
      <c r="AA1678" s="289" t="s">
        <v>8639</v>
      </c>
      <c r="AB1678" s="67">
        <v>45693</v>
      </c>
      <c r="AC1678" s="67">
        <v>45707</v>
      </c>
      <c r="AD1678" s="294" t="s">
        <v>70</v>
      </c>
      <c r="AE1678" s="71"/>
      <c r="AF1678" s="249"/>
      <c r="AG1678" s="249"/>
      <c r="AH1678" s="249"/>
      <c r="AI1678" s="249"/>
      <c r="AJ1678" s="248"/>
      <c r="AK1678" s="257"/>
      <c r="AL1678" s="255"/>
      <c r="AM1678" s="249"/>
      <c r="AN1678" s="249"/>
      <c r="AO1678" s="249"/>
      <c r="AP1678" s="249"/>
      <c r="AQ1678" s="250"/>
      <c r="AR1678" s="247"/>
      <c r="AS1678" s="247"/>
      <c r="AT1678" s="247"/>
      <c r="AU1678" s="247"/>
      <c r="AV1678" s="247"/>
      <c r="AW1678" s="247"/>
      <c r="AX1678" s="247"/>
      <c r="AY1678" s="247"/>
      <c r="AZ1678" s="251"/>
      <c r="BA1678" s="246"/>
      <c r="BB1678" s="247"/>
      <c r="BC1678" s="245"/>
    </row>
    <row r="1679" spans="1:55" ht="57.6" hidden="1">
      <c r="A1679" s="52" t="str">
        <f t="shared" ca="1" si="313"/>
        <v>Ok</v>
      </c>
      <c r="B1679" s="53" t="str">
        <f t="shared" si="314"/>
        <v>Ok</v>
      </c>
      <c r="C1679" s="53" t="str">
        <f t="shared" ca="1" si="315"/>
        <v>Ok</v>
      </c>
      <c r="D1679" s="54">
        <f t="shared" si="316"/>
        <v>45719</v>
      </c>
      <c r="E1679" s="253"/>
      <c r="F1679" s="258">
        <v>3660</v>
      </c>
      <c r="G1679" s="241" t="s">
        <v>8585</v>
      </c>
      <c r="H1679" s="269" t="s">
        <v>57</v>
      </c>
      <c r="I1679" s="242" t="s">
        <v>1442</v>
      </c>
      <c r="J1679" s="268" t="s">
        <v>73</v>
      </c>
      <c r="K1679" s="67" t="s">
        <v>255</v>
      </c>
      <c r="L1679" s="400" t="s">
        <v>8629</v>
      </c>
      <c r="M1679" s="281"/>
      <c r="N1679" s="410" t="s">
        <v>228</v>
      </c>
      <c r="O1679" s="243" t="s">
        <v>8593</v>
      </c>
      <c r="P1679" s="77" t="s">
        <v>245</v>
      </c>
      <c r="Q1679" s="77" t="s">
        <v>8641</v>
      </c>
      <c r="R1679" s="301" t="s">
        <v>8640</v>
      </c>
      <c r="S1679" s="274">
        <v>45697</v>
      </c>
      <c r="T1679" s="367">
        <v>45719</v>
      </c>
      <c r="U1679" s="58" t="s">
        <v>66</v>
      </c>
      <c r="V1679" s="197" t="s">
        <v>218</v>
      </c>
      <c r="W1679" s="181"/>
      <c r="X1679" s="147" t="s">
        <v>143</v>
      </c>
      <c r="Y1679" s="258"/>
      <c r="Z1679" s="146"/>
      <c r="AA1679" s="289" t="s">
        <v>8725</v>
      </c>
      <c r="AB1679" s="67">
        <v>45697</v>
      </c>
      <c r="AC1679" s="67">
        <v>45719</v>
      </c>
      <c r="AD1679" s="234" t="s">
        <v>70</v>
      </c>
      <c r="AE1679" s="71"/>
      <c r="AF1679" s="249"/>
      <c r="AG1679" s="249"/>
      <c r="AH1679" s="249"/>
      <c r="AI1679" s="249"/>
      <c r="AJ1679" s="248"/>
      <c r="AK1679" s="257"/>
      <c r="AL1679" s="255"/>
      <c r="AM1679" s="249"/>
      <c r="AN1679" s="249"/>
      <c r="AO1679" s="249"/>
      <c r="AP1679" s="249"/>
      <c r="AQ1679" s="250"/>
      <c r="AR1679" s="247"/>
      <c r="AS1679" s="247"/>
      <c r="AT1679" s="247"/>
      <c r="AU1679" s="247"/>
      <c r="AV1679" s="247"/>
      <c r="AW1679" s="247"/>
      <c r="AX1679" s="247"/>
      <c r="AY1679" s="247"/>
      <c r="AZ1679" s="251"/>
      <c r="BA1679" s="246"/>
      <c r="BB1679" s="247"/>
      <c r="BC1679" s="245"/>
    </row>
    <row r="1680" spans="1:55" ht="57.6" hidden="1">
      <c r="A1680" s="52" t="str">
        <f t="shared" ca="1" si="313"/>
        <v>Ok</v>
      </c>
      <c r="B1680" s="53" t="str">
        <f t="shared" si="314"/>
        <v>Ok</v>
      </c>
      <c r="C1680" s="53" t="str">
        <f t="shared" ca="1" si="315"/>
        <v>Ok</v>
      </c>
      <c r="D1680" s="54">
        <f t="shared" si="316"/>
        <v>45707</v>
      </c>
      <c r="E1680" s="253"/>
      <c r="F1680" s="258">
        <v>3661</v>
      </c>
      <c r="G1680" s="241" t="s">
        <v>8586</v>
      </c>
      <c r="H1680" s="269" t="s">
        <v>57</v>
      </c>
      <c r="I1680" s="242" t="s">
        <v>1231</v>
      </c>
      <c r="J1680" s="268" t="s">
        <v>84</v>
      </c>
      <c r="K1680" s="67" t="s">
        <v>74</v>
      </c>
      <c r="L1680" s="400" t="s">
        <v>8631</v>
      </c>
      <c r="M1680" s="268"/>
      <c r="N1680" s="410" t="s">
        <v>124</v>
      </c>
      <c r="O1680" s="243" t="s">
        <v>97</v>
      </c>
      <c r="P1680" s="77" t="s">
        <v>97</v>
      </c>
      <c r="Q1680" s="77" t="s">
        <v>8588</v>
      </c>
      <c r="R1680" s="301" t="s">
        <v>8630</v>
      </c>
      <c r="S1680" s="274">
        <v>45697</v>
      </c>
      <c r="T1680" s="56">
        <v>45707</v>
      </c>
      <c r="U1680" s="175" t="s">
        <v>66</v>
      </c>
      <c r="V1680" s="197" t="s">
        <v>218</v>
      </c>
      <c r="W1680" s="181"/>
      <c r="X1680" s="147" t="s">
        <v>101</v>
      </c>
      <c r="Y1680" s="258"/>
      <c r="Z1680" s="146"/>
      <c r="AA1680" s="289" t="s">
        <v>8632</v>
      </c>
      <c r="AB1680" s="67">
        <v>45697</v>
      </c>
      <c r="AC1680" s="67">
        <v>45707</v>
      </c>
      <c r="AD1680" s="294" t="s">
        <v>70</v>
      </c>
      <c r="AE1680" s="71"/>
      <c r="AF1680" s="249"/>
      <c r="AG1680" s="249"/>
      <c r="AH1680" s="249"/>
      <c r="AI1680" s="249"/>
      <c r="AJ1680" s="248"/>
      <c r="AK1680" s="257"/>
      <c r="AL1680" s="255"/>
      <c r="AM1680" s="249"/>
      <c r="AN1680" s="249"/>
      <c r="AO1680" s="249"/>
      <c r="AP1680" s="249"/>
      <c r="AQ1680" s="250"/>
      <c r="AR1680" s="247"/>
      <c r="AS1680" s="247"/>
      <c r="AT1680" s="247"/>
      <c r="AU1680" s="247"/>
      <c r="AV1680" s="247"/>
      <c r="AW1680" s="247"/>
      <c r="AX1680" s="247"/>
      <c r="AY1680" s="247"/>
      <c r="AZ1680" s="251"/>
      <c r="BA1680" s="246"/>
      <c r="BB1680" s="247"/>
      <c r="BC1680" s="245"/>
    </row>
    <row r="1681" spans="1:55" ht="201.6">
      <c r="A1681" s="52" t="str">
        <f t="shared" ca="1" si="313"/>
        <v>Ok</v>
      </c>
      <c r="B1681" s="53" t="str">
        <f t="shared" si="314"/>
        <v>Ok</v>
      </c>
      <c r="C1681" s="53" t="str">
        <f t="shared" ca="1" si="315"/>
        <v>Ok</v>
      </c>
      <c r="D1681" s="54">
        <f t="shared" si="316"/>
        <v>45726</v>
      </c>
      <c r="E1681" s="253"/>
      <c r="F1681" s="258">
        <v>3663</v>
      </c>
      <c r="G1681" s="241" t="s">
        <v>8587</v>
      </c>
      <c r="H1681" s="269" t="s">
        <v>57</v>
      </c>
      <c r="I1681" s="242" t="s">
        <v>58</v>
      </c>
      <c r="J1681" s="268" t="s">
        <v>59</v>
      </c>
      <c r="K1681" s="67" t="s">
        <v>210</v>
      </c>
      <c r="L1681" s="400" t="s">
        <v>8710</v>
      </c>
      <c r="M1681" s="281"/>
      <c r="N1681" s="410" t="s">
        <v>63</v>
      </c>
      <c r="O1681" s="243" t="s">
        <v>6469</v>
      </c>
      <c r="P1681" s="77" t="s">
        <v>88</v>
      </c>
      <c r="Q1681" s="77" t="s">
        <v>3318</v>
      </c>
      <c r="R1681" s="301" t="s">
        <v>3319</v>
      </c>
      <c r="S1681" s="274">
        <v>45698</v>
      </c>
      <c r="T1681" s="56">
        <v>45707</v>
      </c>
      <c r="U1681" s="174" t="s">
        <v>7868</v>
      </c>
      <c r="V1681" s="197" t="s">
        <v>218</v>
      </c>
      <c r="W1681" s="181"/>
      <c r="X1681" s="147"/>
      <c r="Y1681" s="258"/>
      <c r="Z1681" s="146"/>
      <c r="AA1681" s="289" t="s">
        <v>8712</v>
      </c>
      <c r="AB1681" s="67">
        <v>45698</v>
      </c>
      <c r="AC1681" s="67">
        <v>45726</v>
      </c>
      <c r="AD1681" s="234"/>
      <c r="AE1681" s="71"/>
      <c r="AF1681" s="249"/>
      <c r="AG1681" s="249"/>
      <c r="AH1681" s="249"/>
      <c r="AI1681" s="249"/>
      <c r="AJ1681" s="248"/>
      <c r="AK1681" s="257"/>
      <c r="AL1681" s="255"/>
      <c r="AM1681" s="249"/>
      <c r="AN1681" s="249"/>
      <c r="AO1681" s="249"/>
      <c r="AP1681" s="249"/>
      <c r="AQ1681" s="250"/>
      <c r="AR1681" s="247"/>
      <c r="AS1681" s="247"/>
      <c r="AT1681" s="247"/>
      <c r="AU1681" s="247"/>
      <c r="AV1681" s="247"/>
      <c r="AW1681" s="247"/>
      <c r="AX1681" s="247"/>
      <c r="AY1681" s="247"/>
      <c r="AZ1681" s="251"/>
      <c r="BA1681" s="246"/>
      <c r="BB1681" s="247"/>
      <c r="BC1681" s="245"/>
    </row>
    <row r="1682" spans="1:55" ht="115.2" hidden="1">
      <c r="A1682" s="52" t="str">
        <f t="shared" ref="A1682:A1696" ca="1" si="317">IF(OR(S1682&lt;$B$1,S1682&gt;=TODAY()),"Fuori Range","Ok")</f>
        <v>Ok</v>
      </c>
      <c r="B1682" s="53" t="str">
        <f t="shared" ref="B1682:B1696" si="318">IF(AND(AB1682&lt;S1682,AB1682&lt;&gt;""),"Fuori Range",IF(AND(AB1682&gt;AC1682,AC1682&lt;&gt;""),"Sup ITM",IF(AND(AC1682&lt;&gt;"",AB1682=""),"Assente","Ok")))</f>
        <v>Ok</v>
      </c>
      <c r="C1682" s="53" t="str">
        <f t="shared" ref="C1682:C1696" ca="1" si="319">IF(AND(AC1682&lt;AB1682,AC1682&lt;&gt;""),"Inf Avvio",IF(AC1682&gt;TODAY(),"Errore","Ok"))</f>
        <v>Ok</v>
      </c>
      <c r="D1682" s="54">
        <f t="shared" ref="D1682:D1696" si="320">MAX(AC1682,AH1682,AL1682)</f>
        <v>45712</v>
      </c>
      <c r="E1682" s="253"/>
      <c r="F1682" s="258">
        <v>3560</v>
      </c>
      <c r="G1682" s="241" t="s">
        <v>8645</v>
      </c>
      <c r="H1682" s="269" t="s">
        <v>57</v>
      </c>
      <c r="I1682" s="242" t="s">
        <v>436</v>
      </c>
      <c r="J1682" s="268" t="s">
        <v>437</v>
      </c>
      <c r="K1682" s="67" t="s">
        <v>74</v>
      </c>
      <c r="L1682" s="400" t="s">
        <v>8669</v>
      </c>
      <c r="M1682" s="281"/>
      <c r="N1682" s="410" t="s">
        <v>124</v>
      </c>
      <c r="O1682" s="243" t="s">
        <v>97</v>
      </c>
      <c r="P1682" s="77" t="s">
        <v>97</v>
      </c>
      <c r="Q1682" s="77" t="s">
        <v>1221</v>
      </c>
      <c r="R1682" s="301" t="s">
        <v>8671</v>
      </c>
      <c r="S1682" s="274">
        <v>45625</v>
      </c>
      <c r="T1682" s="56">
        <v>45712</v>
      </c>
      <c r="U1682" s="175" t="s">
        <v>66</v>
      </c>
      <c r="V1682" s="197" t="s">
        <v>218</v>
      </c>
      <c r="W1682" s="181"/>
      <c r="X1682" s="147" t="s">
        <v>93</v>
      </c>
      <c r="Y1682" s="258"/>
      <c r="Z1682" s="146" t="s">
        <v>80</v>
      </c>
      <c r="AA1682" s="289" t="s">
        <v>8670</v>
      </c>
      <c r="AB1682" s="67">
        <v>45625</v>
      </c>
      <c r="AC1682" s="67">
        <v>45712</v>
      </c>
      <c r="AD1682" s="234" t="s">
        <v>70</v>
      </c>
      <c r="AE1682" s="71"/>
      <c r="AF1682" s="249"/>
      <c r="AG1682" s="249"/>
      <c r="AH1682" s="249"/>
      <c r="AI1682" s="249"/>
      <c r="AJ1682" s="248"/>
      <c r="AK1682" s="257"/>
      <c r="AL1682" s="255"/>
      <c r="AM1682" s="249"/>
      <c r="AN1682" s="249"/>
      <c r="AO1682" s="249"/>
      <c r="AP1682" s="249"/>
      <c r="AQ1682" s="250"/>
      <c r="AR1682" s="247"/>
      <c r="AS1682" s="247"/>
      <c r="AT1682" s="247"/>
      <c r="AU1682" s="247"/>
      <c r="AV1682" s="247"/>
      <c r="AW1682" s="247"/>
      <c r="AX1682" s="247"/>
      <c r="AY1682" s="247"/>
      <c r="AZ1682" s="251"/>
      <c r="BA1682" s="246"/>
      <c r="BB1682" s="247"/>
      <c r="BC1682" s="245"/>
    </row>
    <row r="1683" spans="1:55" ht="129.6" hidden="1">
      <c r="A1683" s="52" t="str">
        <f t="shared" ca="1" si="317"/>
        <v>Ok</v>
      </c>
      <c r="B1683" s="53" t="str">
        <f t="shared" si="318"/>
        <v>Ok</v>
      </c>
      <c r="C1683" s="53" t="str">
        <f t="shared" ca="1" si="319"/>
        <v>Ok</v>
      </c>
      <c r="D1683" s="54">
        <f t="shared" si="320"/>
        <v>45712</v>
      </c>
      <c r="E1683" s="253"/>
      <c r="F1683" s="258">
        <v>3593</v>
      </c>
      <c r="G1683" s="241" t="s">
        <v>8646</v>
      </c>
      <c r="H1683" s="269" t="s">
        <v>57</v>
      </c>
      <c r="I1683" s="242" t="s">
        <v>182</v>
      </c>
      <c r="J1683" s="268" t="s">
        <v>183</v>
      </c>
      <c r="K1683" s="67" t="s">
        <v>74</v>
      </c>
      <c r="L1683" s="400" t="s">
        <v>8673</v>
      </c>
      <c r="M1683" s="281"/>
      <c r="N1683" s="410" t="s">
        <v>124</v>
      </c>
      <c r="O1683" s="243" t="s">
        <v>97</v>
      </c>
      <c r="P1683" s="77" t="s">
        <v>97</v>
      </c>
      <c r="Q1683" s="77" t="s">
        <v>8650</v>
      </c>
      <c r="R1683" s="301" t="s">
        <v>8672</v>
      </c>
      <c r="S1683" s="274">
        <v>45646</v>
      </c>
      <c r="T1683" s="56">
        <v>45712</v>
      </c>
      <c r="U1683" s="175" t="s">
        <v>66</v>
      </c>
      <c r="V1683" s="197" t="s">
        <v>218</v>
      </c>
      <c r="W1683" s="181"/>
      <c r="X1683" s="147" t="s">
        <v>79</v>
      </c>
      <c r="Y1683" s="258"/>
      <c r="Z1683" s="146" t="s">
        <v>80</v>
      </c>
      <c r="AA1683" s="289" t="s">
        <v>8674</v>
      </c>
      <c r="AB1683" s="67">
        <v>45646</v>
      </c>
      <c r="AC1683" s="67">
        <v>45712</v>
      </c>
      <c r="AD1683" s="234" t="s">
        <v>70</v>
      </c>
      <c r="AE1683" s="71"/>
      <c r="AF1683" s="249"/>
      <c r="AG1683" s="249"/>
      <c r="AH1683" s="249"/>
      <c r="AI1683" s="249"/>
      <c r="AJ1683" s="248"/>
      <c r="AK1683" s="257"/>
      <c r="AL1683" s="255"/>
      <c r="AM1683" s="249"/>
      <c r="AN1683" s="249"/>
      <c r="AO1683" s="249"/>
      <c r="AP1683" s="249"/>
      <c r="AQ1683" s="250"/>
      <c r="AR1683" s="247"/>
      <c r="AS1683" s="247"/>
      <c r="AT1683" s="247"/>
      <c r="AU1683" s="247"/>
      <c r="AV1683" s="247"/>
      <c r="AW1683" s="247"/>
      <c r="AX1683" s="247"/>
      <c r="AY1683" s="247"/>
      <c r="AZ1683" s="251"/>
      <c r="BA1683" s="246"/>
      <c r="BB1683" s="247"/>
      <c r="BC1683" s="245"/>
    </row>
    <row r="1684" spans="1:55" ht="57.6" hidden="1">
      <c r="A1684" s="52" t="str">
        <f t="shared" ca="1" si="317"/>
        <v>Ok</v>
      </c>
      <c r="B1684" s="53" t="str">
        <f t="shared" si="318"/>
        <v>Sup ITM</v>
      </c>
      <c r="C1684" s="53" t="str">
        <f t="shared" ca="1" si="319"/>
        <v>Inf Avvio</v>
      </c>
      <c r="D1684" s="54">
        <f t="shared" si="320"/>
        <v>45712</v>
      </c>
      <c r="E1684" s="253"/>
      <c r="F1684" s="258">
        <v>3629</v>
      </c>
      <c r="G1684" s="241" t="s">
        <v>8647</v>
      </c>
      <c r="H1684" s="269" t="s">
        <v>57</v>
      </c>
      <c r="I1684" s="242" t="s">
        <v>6601</v>
      </c>
      <c r="J1684" s="268" t="s">
        <v>183</v>
      </c>
      <c r="K1684" s="67" t="s">
        <v>210</v>
      </c>
      <c r="L1684" s="400" t="s">
        <v>8675</v>
      </c>
      <c r="M1684" s="281"/>
      <c r="N1684" s="410" t="s">
        <v>63</v>
      </c>
      <c r="O1684" s="243" t="s">
        <v>8651</v>
      </c>
      <c r="P1684" s="77" t="s">
        <v>245</v>
      </c>
      <c r="Q1684" s="77" t="s">
        <v>8651</v>
      </c>
      <c r="R1684" s="301" t="s">
        <v>8677</v>
      </c>
      <c r="S1684" s="274">
        <v>45688</v>
      </c>
      <c r="T1684" s="56">
        <v>45712</v>
      </c>
      <c r="U1684" s="175" t="s">
        <v>66</v>
      </c>
      <c r="V1684" s="197" t="s">
        <v>218</v>
      </c>
      <c r="W1684" s="181"/>
      <c r="X1684" s="147" t="s">
        <v>79</v>
      </c>
      <c r="Y1684" s="258"/>
      <c r="Z1684" s="146" t="s">
        <v>80</v>
      </c>
      <c r="AA1684" s="289" t="s">
        <v>8676</v>
      </c>
      <c r="AB1684" s="67">
        <v>45808</v>
      </c>
      <c r="AC1684" s="67">
        <v>45712</v>
      </c>
      <c r="AD1684" s="234" t="s">
        <v>70</v>
      </c>
      <c r="AE1684" s="71"/>
      <c r="AF1684" s="249"/>
      <c r="AG1684" s="249"/>
      <c r="AH1684" s="249"/>
      <c r="AI1684" s="249"/>
      <c r="AJ1684" s="248"/>
      <c r="AK1684" s="257"/>
      <c r="AL1684" s="255"/>
      <c r="AM1684" s="249"/>
      <c r="AN1684" s="249"/>
      <c r="AO1684" s="249"/>
      <c r="AP1684" s="249"/>
      <c r="AQ1684" s="250"/>
      <c r="AR1684" s="247"/>
      <c r="AS1684" s="247"/>
      <c r="AT1684" s="247"/>
      <c r="AU1684" s="247"/>
      <c r="AV1684" s="247"/>
      <c r="AW1684" s="247"/>
      <c r="AX1684" s="247"/>
      <c r="AY1684" s="247"/>
      <c r="AZ1684" s="251"/>
      <c r="BA1684" s="246"/>
      <c r="BB1684" s="247"/>
      <c r="BC1684" s="245"/>
    </row>
    <row r="1685" spans="1:55" ht="57.6" hidden="1">
      <c r="A1685" s="52" t="str">
        <f t="shared" ca="1" si="317"/>
        <v>Ok</v>
      </c>
      <c r="B1685" s="53" t="str">
        <f t="shared" si="318"/>
        <v>Ok</v>
      </c>
      <c r="C1685" s="53" t="str">
        <f t="shared" ca="1" si="319"/>
        <v>Ok</v>
      </c>
      <c r="D1685" s="54">
        <f t="shared" si="320"/>
        <v>45712</v>
      </c>
      <c r="E1685" s="253"/>
      <c r="F1685" s="258">
        <v>3633</v>
      </c>
      <c r="G1685" s="241" t="s">
        <v>8648</v>
      </c>
      <c r="H1685" s="269" t="s">
        <v>57</v>
      </c>
      <c r="I1685" s="242" t="s">
        <v>289</v>
      </c>
      <c r="J1685" s="268" t="s">
        <v>290</v>
      </c>
      <c r="K1685" s="67" t="s">
        <v>74</v>
      </c>
      <c r="L1685" s="400" t="s">
        <v>8678</v>
      </c>
      <c r="M1685" s="281"/>
      <c r="N1685" s="410" t="s">
        <v>124</v>
      </c>
      <c r="O1685" s="243" t="s">
        <v>6469</v>
      </c>
      <c r="P1685" s="77" t="s">
        <v>88</v>
      </c>
      <c r="Q1685" s="77" t="s">
        <v>3318</v>
      </c>
      <c r="R1685" s="301" t="s">
        <v>3319</v>
      </c>
      <c r="S1685" s="274">
        <v>45687</v>
      </c>
      <c r="T1685" s="56">
        <v>45712</v>
      </c>
      <c r="U1685" s="175" t="s">
        <v>66</v>
      </c>
      <c r="V1685" s="197" t="s">
        <v>218</v>
      </c>
      <c r="W1685" s="181"/>
      <c r="X1685" s="147" t="s">
        <v>143</v>
      </c>
      <c r="Y1685" s="258"/>
      <c r="Z1685" s="146" t="s">
        <v>80</v>
      </c>
      <c r="AA1685" s="289" t="s">
        <v>8679</v>
      </c>
      <c r="AB1685" s="67">
        <v>45687</v>
      </c>
      <c r="AC1685" s="67">
        <v>45712</v>
      </c>
      <c r="AD1685" s="234" t="s">
        <v>70</v>
      </c>
      <c r="AE1685" s="71"/>
      <c r="AF1685" s="249"/>
      <c r="AG1685" s="249"/>
      <c r="AH1685" s="249"/>
      <c r="AI1685" s="249"/>
      <c r="AJ1685" s="248"/>
      <c r="AK1685" s="257"/>
      <c r="AL1685" s="255"/>
      <c r="AM1685" s="249"/>
      <c r="AN1685" s="249"/>
      <c r="AO1685" s="249"/>
      <c r="AP1685" s="249"/>
      <c r="AQ1685" s="250"/>
      <c r="AR1685" s="247"/>
      <c r="AS1685" s="247"/>
      <c r="AT1685" s="247"/>
      <c r="AU1685" s="247"/>
      <c r="AV1685" s="247"/>
      <c r="AW1685" s="247"/>
      <c r="AX1685" s="247"/>
      <c r="AY1685" s="247"/>
      <c r="AZ1685" s="251"/>
      <c r="BA1685" s="246"/>
      <c r="BB1685" s="247"/>
      <c r="BC1685" s="245"/>
    </row>
    <row r="1686" spans="1:55" ht="57.6" hidden="1">
      <c r="A1686" s="52" t="str">
        <f t="shared" ca="1" si="317"/>
        <v>Ok</v>
      </c>
      <c r="B1686" s="53" t="str">
        <f t="shared" si="318"/>
        <v>Ok</v>
      </c>
      <c r="C1686" s="53" t="str">
        <f t="shared" ca="1" si="319"/>
        <v>Ok</v>
      </c>
      <c r="D1686" s="54">
        <f t="shared" si="320"/>
        <v>45712</v>
      </c>
      <c r="E1686" s="253"/>
      <c r="F1686" s="258">
        <v>3634</v>
      </c>
      <c r="G1686" s="241" t="s">
        <v>8649</v>
      </c>
      <c r="H1686" s="269" t="s">
        <v>57</v>
      </c>
      <c r="I1686" s="242" t="s">
        <v>4527</v>
      </c>
      <c r="J1686" s="268" t="s">
        <v>4144</v>
      </c>
      <c r="K1686" s="67" t="s">
        <v>74</v>
      </c>
      <c r="L1686" s="400" t="s">
        <v>8680</v>
      </c>
      <c r="M1686" s="281"/>
      <c r="N1686" s="410" t="s">
        <v>124</v>
      </c>
      <c r="O1686" s="243" t="s">
        <v>6469</v>
      </c>
      <c r="P1686" s="77" t="s">
        <v>88</v>
      </c>
      <c r="Q1686" s="77" t="s">
        <v>3318</v>
      </c>
      <c r="R1686" s="301" t="s">
        <v>3319</v>
      </c>
      <c r="S1686" s="274">
        <v>45687</v>
      </c>
      <c r="T1686" s="56">
        <v>45712</v>
      </c>
      <c r="U1686" s="175" t="s">
        <v>66</v>
      </c>
      <c r="V1686" s="197" t="s">
        <v>218</v>
      </c>
      <c r="W1686" s="181"/>
      <c r="X1686" s="147" t="s">
        <v>143</v>
      </c>
      <c r="Y1686" s="258"/>
      <c r="Z1686" s="146" t="s">
        <v>80</v>
      </c>
      <c r="AA1686" s="289" t="s">
        <v>8681</v>
      </c>
      <c r="AB1686" s="67">
        <v>45687</v>
      </c>
      <c r="AC1686" s="67">
        <v>45712</v>
      </c>
      <c r="AD1686" s="234" t="s">
        <v>70</v>
      </c>
      <c r="AE1686" s="71"/>
      <c r="AF1686" s="249"/>
      <c r="AG1686" s="249"/>
      <c r="AH1686" s="249"/>
      <c r="AI1686" s="249"/>
      <c r="AJ1686" s="248"/>
      <c r="AK1686" s="257"/>
      <c r="AL1686" s="255"/>
      <c r="AM1686" s="249"/>
      <c r="AN1686" s="249"/>
      <c r="AO1686" s="249"/>
      <c r="AP1686" s="249"/>
      <c r="AQ1686" s="250"/>
      <c r="AR1686" s="247"/>
      <c r="AS1686" s="247"/>
      <c r="AT1686" s="247"/>
      <c r="AU1686" s="247"/>
      <c r="AV1686" s="247"/>
      <c r="AW1686" s="247"/>
      <c r="AX1686" s="247"/>
      <c r="AY1686" s="247"/>
      <c r="AZ1686" s="251"/>
      <c r="BA1686" s="246"/>
      <c r="BB1686" s="247"/>
      <c r="BC1686" s="245"/>
    </row>
    <row r="1687" spans="1:55" ht="100.8" hidden="1">
      <c r="A1687" s="52" t="str">
        <f t="shared" ca="1" si="317"/>
        <v>Ok</v>
      </c>
      <c r="B1687" s="53" t="str">
        <f t="shared" si="318"/>
        <v>Ok</v>
      </c>
      <c r="C1687" s="53" t="str">
        <f t="shared" ca="1" si="319"/>
        <v>Ok</v>
      </c>
      <c r="D1687" s="54">
        <f t="shared" si="320"/>
        <v>45712</v>
      </c>
      <c r="E1687" s="253"/>
      <c r="F1687" s="258">
        <v>3646</v>
      </c>
      <c r="G1687" s="241" t="s">
        <v>8652</v>
      </c>
      <c r="H1687" s="269" t="s">
        <v>57</v>
      </c>
      <c r="I1687" s="242" t="s">
        <v>663</v>
      </c>
      <c r="J1687" s="268" t="s">
        <v>122</v>
      </c>
      <c r="K1687" s="67" t="s">
        <v>74</v>
      </c>
      <c r="L1687" s="400" t="s">
        <v>8684</v>
      </c>
      <c r="M1687" s="281"/>
      <c r="N1687" s="410" t="s">
        <v>124</v>
      </c>
      <c r="O1687" s="243" t="s">
        <v>103</v>
      </c>
      <c r="P1687" s="77" t="s">
        <v>65</v>
      </c>
      <c r="Q1687" s="77" t="s">
        <v>8683</v>
      </c>
      <c r="R1687" s="301" t="s">
        <v>8682</v>
      </c>
      <c r="S1687" s="274">
        <v>45695</v>
      </c>
      <c r="T1687" s="56">
        <v>45712</v>
      </c>
      <c r="U1687" s="175" t="s">
        <v>66</v>
      </c>
      <c r="V1687" s="197" t="s">
        <v>218</v>
      </c>
      <c r="W1687" s="181"/>
      <c r="X1687" s="147" t="s">
        <v>143</v>
      </c>
      <c r="Y1687" s="258"/>
      <c r="Z1687" s="146"/>
      <c r="AA1687" s="289" t="s">
        <v>8685</v>
      </c>
      <c r="AB1687" s="67">
        <v>45695</v>
      </c>
      <c r="AC1687" s="67">
        <v>45712</v>
      </c>
      <c r="AD1687" s="234" t="s">
        <v>70</v>
      </c>
      <c r="AE1687" s="71"/>
      <c r="AF1687" s="249"/>
      <c r="AG1687" s="249"/>
      <c r="AH1687" s="249"/>
      <c r="AI1687" s="249"/>
      <c r="AJ1687" s="248"/>
      <c r="AK1687" s="257"/>
      <c r="AL1687" s="255"/>
      <c r="AM1687" s="249"/>
      <c r="AN1687" s="249"/>
      <c r="AO1687" s="249"/>
      <c r="AP1687" s="249"/>
      <c r="AQ1687" s="250"/>
      <c r="AR1687" s="247"/>
      <c r="AS1687" s="247"/>
      <c r="AT1687" s="247"/>
      <c r="AU1687" s="247"/>
      <c r="AV1687" s="247"/>
      <c r="AW1687" s="247"/>
      <c r="AX1687" s="247"/>
      <c r="AY1687" s="247"/>
      <c r="AZ1687" s="251"/>
      <c r="BA1687" s="246"/>
      <c r="BB1687" s="247"/>
      <c r="BC1687" s="245"/>
    </row>
    <row r="1688" spans="1:55" ht="86.4" hidden="1">
      <c r="A1688" s="52" t="str">
        <f t="shared" ca="1" si="317"/>
        <v>Ok</v>
      </c>
      <c r="B1688" s="53" t="str">
        <f t="shared" si="318"/>
        <v>Ok</v>
      </c>
      <c r="C1688" s="53" t="str">
        <f t="shared" ca="1" si="319"/>
        <v>Ok</v>
      </c>
      <c r="D1688" s="54">
        <f t="shared" si="320"/>
        <v>45712</v>
      </c>
      <c r="E1688" s="253"/>
      <c r="F1688" s="258">
        <v>3665</v>
      </c>
      <c r="G1688" s="241" t="s">
        <v>8653</v>
      </c>
      <c r="H1688" s="269" t="s">
        <v>57</v>
      </c>
      <c r="I1688" s="242" t="s">
        <v>267</v>
      </c>
      <c r="J1688" s="268" t="s">
        <v>122</v>
      </c>
      <c r="K1688" s="67" t="s">
        <v>74</v>
      </c>
      <c r="L1688" s="400" t="s">
        <v>8686</v>
      </c>
      <c r="M1688" s="281"/>
      <c r="N1688" s="410" t="s">
        <v>228</v>
      </c>
      <c r="O1688" s="243" t="s">
        <v>8589</v>
      </c>
      <c r="P1688" s="77" t="s">
        <v>165</v>
      </c>
      <c r="Q1688" s="77" t="s">
        <v>8601</v>
      </c>
      <c r="R1688" s="301" t="s">
        <v>8600</v>
      </c>
      <c r="S1688" s="274">
        <v>45699</v>
      </c>
      <c r="T1688" s="56">
        <v>45712</v>
      </c>
      <c r="U1688" s="175" t="s">
        <v>66</v>
      </c>
      <c r="V1688" s="197" t="s">
        <v>218</v>
      </c>
      <c r="W1688" s="181"/>
      <c r="X1688" s="147" t="s">
        <v>156</v>
      </c>
      <c r="Y1688" s="258" t="s">
        <v>80</v>
      </c>
      <c r="Z1688" s="146"/>
      <c r="AA1688" s="289" t="s">
        <v>8687</v>
      </c>
      <c r="AB1688" s="67">
        <v>45699</v>
      </c>
      <c r="AC1688" s="67">
        <v>45712</v>
      </c>
      <c r="AD1688" s="234" t="s">
        <v>70</v>
      </c>
      <c r="AE1688" s="71"/>
      <c r="AF1688" s="249"/>
      <c r="AG1688" s="249"/>
      <c r="AH1688" s="249"/>
      <c r="AI1688" s="249"/>
      <c r="AJ1688" s="248"/>
      <c r="AK1688" s="257"/>
      <c r="AL1688" s="255"/>
      <c r="AM1688" s="249"/>
      <c r="AN1688" s="249"/>
      <c r="AO1688" s="249"/>
      <c r="AP1688" s="249"/>
      <c r="AQ1688" s="250"/>
      <c r="AR1688" s="247"/>
      <c r="AS1688" s="247"/>
      <c r="AT1688" s="247"/>
      <c r="AU1688" s="247"/>
      <c r="AV1688" s="247"/>
      <c r="AW1688" s="247"/>
      <c r="AX1688" s="247"/>
      <c r="AY1688" s="247"/>
      <c r="AZ1688" s="251"/>
      <c r="BA1688" s="246"/>
      <c r="BB1688" s="247"/>
      <c r="BC1688" s="245"/>
    </row>
    <row r="1689" spans="1:55" ht="86.4" hidden="1">
      <c r="A1689" s="52" t="str">
        <f t="shared" ca="1" si="317"/>
        <v>Ok</v>
      </c>
      <c r="B1689" s="53" t="str">
        <f t="shared" si="318"/>
        <v>Ok</v>
      </c>
      <c r="C1689" s="53" t="str">
        <f t="shared" ca="1" si="319"/>
        <v>Ok</v>
      </c>
      <c r="D1689" s="54">
        <f t="shared" si="320"/>
        <v>45712</v>
      </c>
      <c r="E1689" s="253"/>
      <c r="F1689" s="258">
        <v>3667</v>
      </c>
      <c r="G1689" s="241" t="s">
        <v>8654</v>
      </c>
      <c r="H1689" s="269" t="s">
        <v>57</v>
      </c>
      <c r="I1689" s="242" t="s">
        <v>1375</v>
      </c>
      <c r="J1689" s="268" t="s">
        <v>325</v>
      </c>
      <c r="K1689" s="67" t="s">
        <v>105</v>
      </c>
      <c r="L1689" s="400" t="s">
        <v>8690</v>
      </c>
      <c r="M1689" s="281"/>
      <c r="N1689" s="410" t="s">
        <v>228</v>
      </c>
      <c r="O1689" s="243" t="s">
        <v>103</v>
      </c>
      <c r="P1689" s="77" t="s">
        <v>65</v>
      </c>
      <c r="Q1689" s="77" t="s">
        <v>8689</v>
      </c>
      <c r="R1689" s="301" t="s">
        <v>8688</v>
      </c>
      <c r="S1689" s="274">
        <v>45700</v>
      </c>
      <c r="T1689" s="56">
        <v>45712</v>
      </c>
      <c r="U1689" s="175" t="s">
        <v>66</v>
      </c>
      <c r="V1689" s="197" t="s">
        <v>218</v>
      </c>
      <c r="W1689" s="181"/>
      <c r="X1689" s="147" t="s">
        <v>143</v>
      </c>
      <c r="Y1689" s="258"/>
      <c r="Z1689" s="146"/>
      <c r="AA1689" s="289" t="s">
        <v>8691</v>
      </c>
      <c r="AB1689" s="67">
        <v>45700</v>
      </c>
      <c r="AC1689" s="67">
        <v>45712</v>
      </c>
      <c r="AD1689" s="234" t="s">
        <v>70</v>
      </c>
      <c r="AE1689" s="71"/>
      <c r="AF1689" s="249"/>
      <c r="AG1689" s="249"/>
      <c r="AH1689" s="249"/>
      <c r="AI1689" s="249"/>
      <c r="AJ1689" s="248"/>
      <c r="AK1689" s="257"/>
      <c r="AL1689" s="255"/>
      <c r="AM1689" s="249"/>
      <c r="AN1689" s="249"/>
      <c r="AO1689" s="249"/>
      <c r="AP1689" s="249"/>
      <c r="AQ1689" s="250"/>
      <c r="AR1689" s="247"/>
      <c r="AS1689" s="247"/>
      <c r="AT1689" s="247"/>
      <c r="AU1689" s="247"/>
      <c r="AV1689" s="247"/>
      <c r="AW1689" s="247"/>
      <c r="AX1689" s="247"/>
      <c r="AY1689" s="247"/>
      <c r="AZ1689" s="251"/>
      <c r="BA1689" s="246"/>
      <c r="BB1689" s="247"/>
      <c r="BC1689" s="245"/>
    </row>
    <row r="1690" spans="1:55" ht="144">
      <c r="A1690" s="52" t="str">
        <f t="shared" ca="1" si="317"/>
        <v>Ok</v>
      </c>
      <c r="B1690" s="53" t="str">
        <f t="shared" si="318"/>
        <v>Ok</v>
      </c>
      <c r="C1690" s="53" t="str">
        <f t="shared" ca="1" si="319"/>
        <v>Ok</v>
      </c>
      <c r="D1690" s="54">
        <f t="shared" si="320"/>
        <v>45726</v>
      </c>
      <c r="E1690" s="253"/>
      <c r="F1690" s="258">
        <v>3669</v>
      </c>
      <c r="G1690" s="241" t="s">
        <v>8655</v>
      </c>
      <c r="H1690" s="269" t="s">
        <v>57</v>
      </c>
      <c r="I1690" s="242" t="s">
        <v>2437</v>
      </c>
      <c r="J1690" s="268" t="s">
        <v>308</v>
      </c>
      <c r="K1690" s="67" t="s">
        <v>255</v>
      </c>
      <c r="L1690" s="400" t="s">
        <v>8723</v>
      </c>
      <c r="M1690" s="281"/>
      <c r="N1690" s="410" t="s">
        <v>63</v>
      </c>
      <c r="O1690" s="243" t="s">
        <v>103</v>
      </c>
      <c r="P1690" s="77" t="s">
        <v>65</v>
      </c>
      <c r="Q1690" s="77" t="s">
        <v>7030</v>
      </c>
      <c r="R1690" s="301" t="s">
        <v>8692</v>
      </c>
      <c r="S1690" s="274">
        <v>45701</v>
      </c>
      <c r="T1690" s="69">
        <v>45709</v>
      </c>
      <c r="U1690" s="174" t="s">
        <v>1356</v>
      </c>
      <c r="V1690" s="197" t="s">
        <v>218</v>
      </c>
      <c r="W1690" s="181"/>
      <c r="X1690" s="147"/>
      <c r="Y1690" s="258"/>
      <c r="Z1690" s="146"/>
      <c r="AA1690" s="289" t="s">
        <v>8781</v>
      </c>
      <c r="AB1690" s="67">
        <v>45701</v>
      </c>
      <c r="AC1690" s="67">
        <v>45726</v>
      </c>
      <c r="AD1690" s="234"/>
      <c r="AE1690" s="71"/>
      <c r="AF1690" s="249"/>
      <c r="AG1690" s="249"/>
      <c r="AH1690" s="249"/>
      <c r="AI1690" s="249"/>
      <c r="AJ1690" s="248"/>
      <c r="AK1690" s="257"/>
      <c r="AL1690" s="255"/>
      <c r="AM1690" s="249"/>
      <c r="AN1690" s="249"/>
      <c r="AO1690" s="249"/>
      <c r="AP1690" s="249"/>
      <c r="AQ1690" s="250"/>
      <c r="AR1690" s="247"/>
      <c r="AS1690" s="247"/>
      <c r="AT1690" s="247"/>
      <c r="AU1690" s="247"/>
      <c r="AV1690" s="247"/>
      <c r="AW1690" s="247"/>
      <c r="AX1690" s="247"/>
      <c r="AY1690" s="247"/>
      <c r="AZ1690" s="251"/>
      <c r="BA1690" s="246"/>
      <c r="BB1690" s="247"/>
      <c r="BC1690" s="245"/>
    </row>
    <row r="1691" spans="1:55" ht="86.4" hidden="1">
      <c r="A1691" s="52" t="str">
        <f t="shared" ca="1" si="317"/>
        <v>Ok</v>
      </c>
      <c r="B1691" s="53" t="str">
        <f t="shared" si="318"/>
        <v>Ok</v>
      </c>
      <c r="C1691" s="53" t="str">
        <f t="shared" ca="1" si="319"/>
        <v>Ok</v>
      </c>
      <c r="D1691" s="54">
        <f t="shared" si="320"/>
        <v>45712</v>
      </c>
      <c r="E1691" s="253"/>
      <c r="F1691" s="258">
        <v>3671</v>
      </c>
      <c r="G1691" s="241" t="s">
        <v>8656</v>
      </c>
      <c r="H1691" s="269" t="s">
        <v>57</v>
      </c>
      <c r="I1691" s="242" t="s">
        <v>407</v>
      </c>
      <c r="J1691" s="268" t="s">
        <v>59</v>
      </c>
      <c r="K1691" s="67" t="s">
        <v>74</v>
      </c>
      <c r="L1691" s="400" t="s">
        <v>8693</v>
      </c>
      <c r="M1691" s="281"/>
      <c r="N1691" s="410" t="s">
        <v>228</v>
      </c>
      <c r="O1691" s="243" t="s">
        <v>97</v>
      </c>
      <c r="P1691" s="77" t="s">
        <v>97</v>
      </c>
      <c r="Q1691" s="243" t="s">
        <v>8662</v>
      </c>
      <c r="R1691" s="301" t="s">
        <v>8694</v>
      </c>
      <c r="S1691" s="274">
        <v>45703</v>
      </c>
      <c r="T1691" s="56">
        <v>45712</v>
      </c>
      <c r="U1691" s="175" t="s">
        <v>66</v>
      </c>
      <c r="V1691" s="197" t="s">
        <v>218</v>
      </c>
      <c r="W1691" s="181"/>
      <c r="X1691" s="147" t="s">
        <v>156</v>
      </c>
      <c r="Y1691" s="258" t="s">
        <v>80</v>
      </c>
      <c r="Z1691" s="146"/>
      <c r="AA1691" s="289" t="s">
        <v>8706</v>
      </c>
      <c r="AB1691" s="67">
        <v>45703</v>
      </c>
      <c r="AC1691" s="67">
        <v>45712</v>
      </c>
      <c r="AD1691" s="234" t="s">
        <v>70</v>
      </c>
      <c r="AE1691" s="71"/>
      <c r="AF1691" s="249"/>
      <c r="AG1691" s="249"/>
      <c r="AH1691" s="249"/>
      <c r="AI1691" s="249"/>
      <c r="AJ1691" s="248"/>
      <c r="AK1691" s="257"/>
      <c r="AL1691" s="255"/>
      <c r="AM1691" s="249"/>
      <c r="AN1691" s="249"/>
      <c r="AO1691" s="249"/>
      <c r="AP1691" s="249"/>
      <c r="AQ1691" s="250"/>
      <c r="AR1691" s="247"/>
      <c r="AS1691" s="247"/>
      <c r="AT1691" s="247"/>
      <c r="AU1691" s="247"/>
      <c r="AV1691" s="247"/>
      <c r="AW1691" s="247"/>
      <c r="AX1691" s="247"/>
      <c r="AY1691" s="247"/>
      <c r="AZ1691" s="251"/>
      <c r="BA1691" s="246"/>
      <c r="BB1691" s="247"/>
      <c r="BC1691" s="245"/>
    </row>
    <row r="1692" spans="1:55" ht="86.4">
      <c r="A1692" s="52" t="str">
        <f t="shared" ca="1" si="317"/>
        <v>Ok</v>
      </c>
      <c r="B1692" s="53" t="str">
        <f t="shared" si="318"/>
        <v>Ok</v>
      </c>
      <c r="C1692" s="53" t="str">
        <f t="shared" ca="1" si="319"/>
        <v>Ok</v>
      </c>
      <c r="D1692" s="54">
        <f t="shared" si="320"/>
        <v>45726</v>
      </c>
      <c r="E1692" s="253"/>
      <c r="F1692" s="258">
        <v>3672</v>
      </c>
      <c r="G1692" s="241" t="s">
        <v>8657</v>
      </c>
      <c r="H1692" s="269" t="s">
        <v>57</v>
      </c>
      <c r="I1692" s="242" t="s">
        <v>544</v>
      </c>
      <c r="J1692" s="268" t="s">
        <v>73</v>
      </c>
      <c r="K1692" s="67" t="s">
        <v>74</v>
      </c>
      <c r="L1692" s="400" t="s">
        <v>8697</v>
      </c>
      <c r="M1692" s="281"/>
      <c r="N1692" s="410" t="s">
        <v>124</v>
      </c>
      <c r="O1692" s="243" t="s">
        <v>3592</v>
      </c>
      <c r="P1692" s="77" t="s">
        <v>165</v>
      </c>
      <c r="Q1692" s="77" t="s">
        <v>8696</v>
      </c>
      <c r="R1692" s="301" t="s">
        <v>8695</v>
      </c>
      <c r="S1692" s="274">
        <v>45702</v>
      </c>
      <c r="T1692" s="56">
        <v>45702</v>
      </c>
      <c r="U1692" s="174" t="s">
        <v>1356</v>
      </c>
      <c r="V1692" s="197" t="s">
        <v>218</v>
      </c>
      <c r="W1692" s="181"/>
      <c r="X1692" s="147"/>
      <c r="Y1692" s="258"/>
      <c r="Z1692" s="146"/>
      <c r="AA1692" s="289" t="s">
        <v>8707</v>
      </c>
      <c r="AB1692" s="67">
        <v>45702</v>
      </c>
      <c r="AC1692" s="67">
        <v>45726</v>
      </c>
      <c r="AD1692" s="234"/>
      <c r="AE1692" s="71"/>
      <c r="AF1692" s="249"/>
      <c r="AG1692" s="249"/>
      <c r="AH1692" s="249"/>
      <c r="AI1692" s="249"/>
      <c r="AJ1692" s="248"/>
      <c r="AK1692" s="257"/>
      <c r="AL1692" s="255"/>
      <c r="AM1692" s="249"/>
      <c r="AN1692" s="249"/>
      <c r="AO1692" s="249"/>
      <c r="AP1692" s="249"/>
      <c r="AQ1692" s="250"/>
      <c r="AR1692" s="247"/>
      <c r="AS1692" s="247"/>
      <c r="AT1692" s="247"/>
      <c r="AU1692" s="247"/>
      <c r="AV1692" s="247"/>
      <c r="AW1692" s="247"/>
      <c r="AX1692" s="247"/>
      <c r="AY1692" s="247"/>
      <c r="AZ1692" s="251"/>
      <c r="BA1692" s="246"/>
      <c r="BB1692" s="247"/>
      <c r="BC1692" s="245"/>
    </row>
    <row r="1693" spans="1:55" ht="72" hidden="1">
      <c r="A1693" s="52" t="str">
        <f t="shared" ca="1" si="317"/>
        <v>Ok</v>
      </c>
      <c r="B1693" s="53" t="str">
        <f t="shared" si="318"/>
        <v>Ok</v>
      </c>
      <c r="C1693" s="53" t="str">
        <f t="shared" ca="1" si="319"/>
        <v>Ok</v>
      </c>
      <c r="D1693" s="54">
        <f t="shared" si="320"/>
        <v>45712</v>
      </c>
      <c r="E1693" s="253"/>
      <c r="F1693" s="258">
        <v>3673</v>
      </c>
      <c r="G1693" s="241" t="s">
        <v>8658</v>
      </c>
      <c r="H1693" s="269" t="s">
        <v>57</v>
      </c>
      <c r="I1693" s="242" t="s">
        <v>697</v>
      </c>
      <c r="J1693" s="268" t="s">
        <v>59</v>
      </c>
      <c r="K1693" s="67" t="s">
        <v>105</v>
      </c>
      <c r="L1693" s="400" t="s">
        <v>8705</v>
      </c>
      <c r="M1693" s="281"/>
      <c r="N1693" s="410" t="s">
        <v>124</v>
      </c>
      <c r="O1693" s="243" t="s">
        <v>5249</v>
      </c>
      <c r="P1693" s="77" t="s">
        <v>245</v>
      </c>
      <c r="Q1693" s="77" t="s">
        <v>5248</v>
      </c>
      <c r="R1693" s="301" t="s">
        <v>4912</v>
      </c>
      <c r="S1693" s="274">
        <v>45705</v>
      </c>
      <c r="T1693" s="56">
        <v>45712</v>
      </c>
      <c r="U1693" s="175" t="s">
        <v>66</v>
      </c>
      <c r="V1693" s="197" t="s">
        <v>218</v>
      </c>
      <c r="W1693" s="181"/>
      <c r="X1693" s="147" t="s">
        <v>79</v>
      </c>
      <c r="Y1693" s="258"/>
      <c r="Z1693" s="146"/>
      <c r="AA1693" s="289" t="s">
        <v>8704</v>
      </c>
      <c r="AB1693" s="67">
        <v>45705</v>
      </c>
      <c r="AC1693" s="67">
        <v>45712</v>
      </c>
      <c r="AD1693" s="234" t="s">
        <v>70</v>
      </c>
      <c r="AE1693" s="71"/>
      <c r="AF1693" s="249"/>
      <c r="AG1693" s="249"/>
      <c r="AH1693" s="249"/>
      <c r="AI1693" s="249"/>
      <c r="AJ1693" s="248"/>
      <c r="AK1693" s="257"/>
      <c r="AL1693" s="255"/>
      <c r="AM1693" s="249"/>
      <c r="AN1693" s="249"/>
      <c r="AO1693" s="249"/>
      <c r="AP1693" s="249"/>
      <c r="AQ1693" s="250"/>
      <c r="AR1693" s="247"/>
      <c r="AS1693" s="247"/>
      <c r="AT1693" s="247"/>
      <c r="AU1693" s="247"/>
      <c r="AV1693" s="247"/>
      <c r="AW1693" s="247"/>
      <c r="AX1693" s="247"/>
      <c r="AY1693" s="247"/>
      <c r="AZ1693" s="251"/>
      <c r="BA1693" s="246"/>
      <c r="BB1693" s="247"/>
      <c r="BC1693" s="245"/>
    </row>
    <row r="1694" spans="1:55" ht="72" hidden="1">
      <c r="A1694" s="52" t="str">
        <f t="shared" ca="1" si="317"/>
        <v>Ok</v>
      </c>
      <c r="B1694" s="53" t="str">
        <f t="shared" si="318"/>
        <v>Ok</v>
      </c>
      <c r="C1694" s="53" t="str">
        <f t="shared" ca="1" si="319"/>
        <v>Ok</v>
      </c>
      <c r="D1694" s="54">
        <f t="shared" si="320"/>
        <v>45712</v>
      </c>
      <c r="E1694" s="253"/>
      <c r="F1694" s="258">
        <v>3674</v>
      </c>
      <c r="G1694" s="241" t="s">
        <v>8659</v>
      </c>
      <c r="H1694" s="269" t="s">
        <v>57</v>
      </c>
      <c r="I1694" s="242" t="s">
        <v>121</v>
      </c>
      <c r="J1694" s="268" t="s">
        <v>122</v>
      </c>
      <c r="K1694" s="67" t="s">
        <v>105</v>
      </c>
      <c r="L1694" s="400" t="s">
        <v>8699</v>
      </c>
      <c r="M1694" s="281"/>
      <c r="N1694" s="410" t="s">
        <v>228</v>
      </c>
      <c r="O1694" s="243" t="s">
        <v>5249</v>
      </c>
      <c r="P1694" s="77" t="s">
        <v>245</v>
      </c>
      <c r="Q1694" s="77" t="s">
        <v>5248</v>
      </c>
      <c r="R1694" s="301" t="s">
        <v>4912</v>
      </c>
      <c r="S1694" s="274">
        <v>45705</v>
      </c>
      <c r="T1694" s="56">
        <v>45712</v>
      </c>
      <c r="U1694" s="175" t="s">
        <v>66</v>
      </c>
      <c r="V1694" s="197" t="s">
        <v>218</v>
      </c>
      <c r="W1694" s="181"/>
      <c r="X1694" s="147" t="s">
        <v>143</v>
      </c>
      <c r="Y1694" s="258" t="s">
        <v>80</v>
      </c>
      <c r="Z1694" s="146"/>
      <c r="AA1694" s="289" t="s">
        <v>8700</v>
      </c>
      <c r="AB1694" s="67">
        <v>45705</v>
      </c>
      <c r="AC1694" s="67">
        <v>45712</v>
      </c>
      <c r="AD1694" s="234" t="s">
        <v>70</v>
      </c>
      <c r="AE1694" s="71"/>
      <c r="AF1694" s="249"/>
      <c r="AG1694" s="249"/>
      <c r="AH1694" s="249"/>
      <c r="AI1694" s="249"/>
      <c r="AJ1694" s="248"/>
      <c r="AK1694" s="257"/>
      <c r="AL1694" s="255"/>
      <c r="AM1694" s="249"/>
      <c r="AN1694" s="249"/>
      <c r="AO1694" s="249"/>
      <c r="AP1694" s="249"/>
      <c r="AQ1694" s="250"/>
      <c r="AR1694" s="247"/>
      <c r="AS1694" s="247"/>
      <c r="AT1694" s="247"/>
      <c r="AU1694" s="247"/>
      <c r="AV1694" s="247"/>
      <c r="AW1694" s="247"/>
      <c r="AX1694" s="247"/>
      <c r="AY1694" s="247"/>
      <c r="AZ1694" s="251"/>
      <c r="BA1694" s="246"/>
      <c r="BB1694" s="247"/>
      <c r="BC1694" s="245"/>
    </row>
    <row r="1695" spans="1:55" ht="43.2" hidden="1">
      <c r="A1695" s="52" t="str">
        <f t="shared" ca="1" si="317"/>
        <v>Ok</v>
      </c>
      <c r="B1695" s="53" t="str">
        <f t="shared" si="318"/>
        <v>Ok</v>
      </c>
      <c r="C1695" s="53" t="str">
        <f t="shared" ca="1" si="319"/>
        <v>Ok</v>
      </c>
      <c r="D1695" s="54">
        <f t="shared" si="320"/>
        <v>45712</v>
      </c>
      <c r="E1695" s="253"/>
      <c r="F1695" s="258">
        <v>3675</v>
      </c>
      <c r="G1695" s="241" t="s">
        <v>8660</v>
      </c>
      <c r="H1695" s="269" t="s">
        <v>57</v>
      </c>
      <c r="I1695" s="242" t="s">
        <v>267</v>
      </c>
      <c r="J1695" s="268" t="s">
        <v>122</v>
      </c>
      <c r="K1695" s="67" t="s">
        <v>105</v>
      </c>
      <c r="L1695" s="400" t="s">
        <v>8698</v>
      </c>
      <c r="M1695" s="281"/>
      <c r="N1695" s="410" t="s">
        <v>124</v>
      </c>
      <c r="O1695" s="243" t="s">
        <v>5249</v>
      </c>
      <c r="P1695" s="77" t="s">
        <v>245</v>
      </c>
      <c r="Q1695" s="77" t="s">
        <v>5248</v>
      </c>
      <c r="R1695" s="301" t="s">
        <v>4912</v>
      </c>
      <c r="S1695" s="274">
        <v>45705</v>
      </c>
      <c r="T1695" s="56">
        <v>45712</v>
      </c>
      <c r="U1695" s="175" t="s">
        <v>66</v>
      </c>
      <c r="V1695" s="197" t="s">
        <v>218</v>
      </c>
      <c r="W1695" s="181"/>
      <c r="X1695" s="147" t="s">
        <v>143</v>
      </c>
      <c r="Y1695" s="258"/>
      <c r="Z1695" s="146"/>
      <c r="AA1695" s="289" t="s">
        <v>8701</v>
      </c>
      <c r="AB1695" s="67">
        <v>45705</v>
      </c>
      <c r="AC1695" s="67">
        <v>45712</v>
      </c>
      <c r="AD1695" s="234" t="s">
        <v>70</v>
      </c>
      <c r="AE1695" s="71"/>
      <c r="AF1695" s="249"/>
      <c r="AG1695" s="249"/>
      <c r="AH1695" s="249"/>
      <c r="AI1695" s="249"/>
      <c r="AJ1695" s="248"/>
      <c r="AK1695" s="257"/>
      <c r="AL1695" s="255"/>
      <c r="AM1695" s="249"/>
      <c r="AN1695" s="249"/>
      <c r="AO1695" s="249"/>
      <c r="AP1695" s="249"/>
      <c r="AQ1695" s="250"/>
      <c r="AR1695" s="247"/>
      <c r="AS1695" s="247"/>
      <c r="AT1695" s="247"/>
      <c r="AU1695" s="247"/>
      <c r="AV1695" s="247"/>
      <c r="AW1695" s="247"/>
      <c r="AX1695" s="247"/>
      <c r="AY1695" s="247"/>
      <c r="AZ1695" s="251"/>
      <c r="BA1695" s="246"/>
      <c r="BB1695" s="247"/>
      <c r="BC1695" s="245"/>
    </row>
    <row r="1696" spans="1:55" ht="43.2" hidden="1">
      <c r="A1696" s="52" t="str">
        <f t="shared" ca="1" si="317"/>
        <v>Ok</v>
      </c>
      <c r="B1696" s="53" t="str">
        <f t="shared" si="318"/>
        <v>Ok</v>
      </c>
      <c r="C1696" s="53" t="str">
        <f t="shared" ca="1" si="319"/>
        <v>Ok</v>
      </c>
      <c r="D1696" s="54">
        <f t="shared" si="320"/>
        <v>45712</v>
      </c>
      <c r="E1696" s="253"/>
      <c r="F1696" s="258">
        <v>3676</v>
      </c>
      <c r="G1696" s="241" t="s">
        <v>8661</v>
      </c>
      <c r="H1696" s="269" t="s">
        <v>57</v>
      </c>
      <c r="I1696" s="242" t="s">
        <v>334</v>
      </c>
      <c r="J1696" s="268" t="s">
        <v>260</v>
      </c>
      <c r="K1696" s="67" t="s">
        <v>210</v>
      </c>
      <c r="L1696" s="400" t="s">
        <v>8703</v>
      </c>
      <c r="M1696" s="281"/>
      <c r="N1696" s="410" t="s">
        <v>124</v>
      </c>
      <c r="O1696" s="243" t="s">
        <v>5249</v>
      </c>
      <c r="P1696" s="77" t="s">
        <v>245</v>
      </c>
      <c r="Q1696" s="77" t="s">
        <v>5248</v>
      </c>
      <c r="R1696" s="301" t="s">
        <v>4912</v>
      </c>
      <c r="S1696" s="274">
        <v>45705</v>
      </c>
      <c r="T1696" s="56">
        <v>45712</v>
      </c>
      <c r="U1696" s="175" t="s">
        <v>66</v>
      </c>
      <c r="V1696" s="197" t="s">
        <v>218</v>
      </c>
      <c r="W1696" s="181"/>
      <c r="X1696" s="147" t="s">
        <v>168</v>
      </c>
      <c r="Y1696" s="258"/>
      <c r="Z1696" s="146"/>
      <c r="AA1696" s="289" t="s">
        <v>8702</v>
      </c>
      <c r="AB1696" s="67">
        <v>45705</v>
      </c>
      <c r="AC1696" s="67">
        <v>45712</v>
      </c>
      <c r="AD1696" s="234" t="s">
        <v>70</v>
      </c>
      <c r="AE1696" s="71"/>
      <c r="AF1696" s="249"/>
      <c r="AG1696" s="249"/>
      <c r="AH1696" s="249"/>
      <c r="AI1696" s="249"/>
      <c r="AJ1696" s="248"/>
      <c r="AK1696" s="257"/>
      <c r="AL1696" s="255"/>
      <c r="AM1696" s="249"/>
      <c r="AN1696" s="249"/>
      <c r="AO1696" s="249"/>
      <c r="AP1696" s="249"/>
      <c r="AQ1696" s="250"/>
      <c r="AR1696" s="247"/>
      <c r="AS1696" s="247"/>
      <c r="AT1696" s="247"/>
      <c r="AU1696" s="247"/>
      <c r="AV1696" s="247"/>
      <c r="AW1696" s="247"/>
      <c r="AX1696" s="247"/>
      <c r="AY1696" s="247"/>
      <c r="AZ1696" s="251"/>
      <c r="BA1696" s="246"/>
      <c r="BB1696" s="247"/>
      <c r="BC1696" s="245"/>
    </row>
    <row r="1697" spans="1:55" ht="43.2" hidden="1">
      <c r="A1697" s="52" t="str">
        <f t="shared" ref="A1697:A1706" ca="1" si="321">IF(OR(S1697&lt;$B$1,S1697&gt;=TODAY()),"Fuori Range","Ok")</f>
        <v>Ok</v>
      </c>
      <c r="B1697" s="53" t="str">
        <f t="shared" ref="B1697:B1706" si="322">IF(AND(AB1697&lt;S1697,AB1697&lt;&gt;""),"Fuori Range",IF(AND(AB1697&gt;AC1697,AC1697&lt;&gt;""),"Sup ITM",IF(AND(AC1697&lt;&gt;"",AB1697=""),"Assente","Ok")))</f>
        <v>Ok</v>
      </c>
      <c r="C1697" s="53" t="str">
        <f t="shared" ref="C1697:C1706" ca="1" si="323">IF(AND(AC1697&lt;AB1697,AC1697&lt;&gt;""),"Inf Avvio",IF(AC1697&gt;TODAY(),"Errore","Ok"))</f>
        <v>Ok</v>
      </c>
      <c r="D1697" s="54">
        <f t="shared" ref="D1697:D1706" si="324">MAX(AC1697,AH1697,AL1697)</f>
        <v>45712</v>
      </c>
      <c r="E1697" s="253"/>
      <c r="F1697" s="258">
        <v>3659</v>
      </c>
      <c r="G1697" s="241" t="s">
        <v>8715</v>
      </c>
      <c r="H1697" s="269" t="s">
        <v>57</v>
      </c>
      <c r="I1697" s="242" t="s">
        <v>58</v>
      </c>
      <c r="J1697" s="268" t="s">
        <v>59</v>
      </c>
      <c r="K1697" s="67" t="s">
        <v>545</v>
      </c>
      <c r="L1697" s="400" t="s">
        <v>8717</v>
      </c>
      <c r="M1697" s="281"/>
      <c r="N1697" s="410" t="s">
        <v>63</v>
      </c>
      <c r="O1697" s="243" t="s">
        <v>8716</v>
      </c>
      <c r="P1697" s="77" t="s">
        <v>88</v>
      </c>
      <c r="Q1697" s="77" t="s">
        <v>8720</v>
      </c>
      <c r="R1697" s="301" t="s">
        <v>8719</v>
      </c>
      <c r="S1697" s="274">
        <v>45673</v>
      </c>
      <c r="T1697" s="56">
        <v>45695</v>
      </c>
      <c r="U1697" s="175" t="s">
        <v>66</v>
      </c>
      <c r="V1697" s="197" t="s">
        <v>218</v>
      </c>
      <c r="W1697" s="181"/>
      <c r="X1697" s="147" t="s">
        <v>168</v>
      </c>
      <c r="Y1697" s="258"/>
      <c r="Z1697" s="146"/>
      <c r="AA1697" s="289" t="s">
        <v>8718</v>
      </c>
      <c r="AB1697" s="67">
        <v>45695</v>
      </c>
      <c r="AC1697" s="67">
        <v>45712</v>
      </c>
      <c r="AD1697" s="234" t="s">
        <v>70</v>
      </c>
      <c r="AE1697" s="71"/>
      <c r="AF1697" s="249"/>
      <c r="AG1697" s="249"/>
      <c r="AH1697" s="249"/>
      <c r="AI1697" s="249"/>
      <c r="AJ1697" s="248"/>
      <c r="AK1697" s="257"/>
      <c r="AL1697" s="255"/>
      <c r="AM1697" s="249"/>
      <c r="AN1697" s="249"/>
      <c r="AO1697" s="249"/>
      <c r="AP1697" s="249"/>
      <c r="AQ1697" s="250"/>
      <c r="AR1697" s="247"/>
      <c r="AS1697" s="247"/>
      <c r="AT1697" s="247"/>
      <c r="AU1697" s="247"/>
      <c r="AV1697" s="247"/>
      <c r="AW1697" s="247"/>
      <c r="AX1697" s="247"/>
      <c r="AY1697" s="247"/>
      <c r="AZ1697" s="251"/>
      <c r="BA1697" s="246"/>
      <c r="BB1697" s="247"/>
      <c r="BC1697" s="245"/>
    </row>
    <row r="1698" spans="1:55" ht="72" hidden="1">
      <c r="A1698" s="52" t="str">
        <f t="shared" ca="1" si="321"/>
        <v>Ok</v>
      </c>
      <c r="B1698" s="53" t="str">
        <f t="shared" si="322"/>
        <v>Ok</v>
      </c>
      <c r="C1698" s="53" t="str">
        <f t="shared" ca="1" si="323"/>
        <v>Ok</v>
      </c>
      <c r="D1698" s="54">
        <f t="shared" si="324"/>
        <v>45719</v>
      </c>
      <c r="E1698" s="253"/>
      <c r="F1698" s="258">
        <v>3608</v>
      </c>
      <c r="G1698" s="241" t="s">
        <v>8728</v>
      </c>
      <c r="H1698" s="269" t="s">
        <v>57</v>
      </c>
      <c r="I1698" s="242" t="s">
        <v>8732</v>
      </c>
      <c r="J1698" s="268" t="s">
        <v>3225</v>
      </c>
      <c r="K1698" s="67" t="s">
        <v>105</v>
      </c>
      <c r="L1698" s="400" t="s">
        <v>8760</v>
      </c>
      <c r="M1698" s="281"/>
      <c r="N1698" s="410" t="s">
        <v>228</v>
      </c>
      <c r="O1698" s="243" t="s">
        <v>97</v>
      </c>
      <c r="P1698" s="77" t="s">
        <v>97</v>
      </c>
      <c r="Q1698" s="77" t="s">
        <v>8734</v>
      </c>
      <c r="R1698" s="301" t="s">
        <v>8759</v>
      </c>
      <c r="S1698" s="274">
        <v>45670</v>
      </c>
      <c r="T1698" s="367">
        <v>45719</v>
      </c>
      <c r="U1698" s="58" t="s">
        <v>66</v>
      </c>
      <c r="V1698" s="197" t="s">
        <v>218</v>
      </c>
      <c r="W1698" s="181"/>
      <c r="X1698" s="147" t="s">
        <v>143</v>
      </c>
      <c r="Y1698" s="258" t="s">
        <v>80</v>
      </c>
      <c r="Z1698" s="146" t="s">
        <v>80</v>
      </c>
      <c r="AA1698" s="289" t="s">
        <v>8761</v>
      </c>
      <c r="AB1698" s="67">
        <v>45670</v>
      </c>
      <c r="AC1698" s="67">
        <v>45719</v>
      </c>
      <c r="AD1698" s="234" t="s">
        <v>70</v>
      </c>
      <c r="AE1698" s="71"/>
      <c r="AF1698" s="249"/>
      <c r="AG1698" s="249"/>
      <c r="AH1698" s="249"/>
      <c r="AI1698" s="249"/>
      <c r="AJ1698" s="248"/>
      <c r="AK1698" s="257"/>
      <c r="AL1698" s="255"/>
      <c r="AM1698" s="249"/>
      <c r="AN1698" s="249"/>
      <c r="AO1698" s="249"/>
      <c r="AP1698" s="249"/>
      <c r="AQ1698" s="250"/>
      <c r="AR1698" s="247"/>
      <c r="AS1698" s="247"/>
      <c r="AT1698" s="247"/>
      <c r="AU1698" s="247"/>
      <c r="AV1698" s="247"/>
      <c r="AW1698" s="247"/>
      <c r="AX1698" s="247"/>
      <c r="AY1698" s="247"/>
      <c r="AZ1698" s="251"/>
      <c r="BA1698" s="246"/>
      <c r="BB1698" s="247"/>
      <c r="BC1698" s="245"/>
    </row>
    <row r="1699" spans="1:55" ht="57.6" hidden="1">
      <c r="A1699" s="52" t="str">
        <f t="shared" ca="1" si="321"/>
        <v>Ok</v>
      </c>
      <c r="B1699" s="53" t="str">
        <f t="shared" si="322"/>
        <v>Ok</v>
      </c>
      <c r="C1699" s="53" t="str">
        <f t="shared" ca="1" si="323"/>
        <v>Ok</v>
      </c>
      <c r="D1699" s="54">
        <f t="shared" si="324"/>
        <v>45719</v>
      </c>
      <c r="E1699" s="253"/>
      <c r="F1699" s="258">
        <v>3650</v>
      </c>
      <c r="G1699" s="241" t="s">
        <v>8729</v>
      </c>
      <c r="H1699" s="269" t="s">
        <v>57</v>
      </c>
      <c r="I1699" s="242" t="s">
        <v>8733</v>
      </c>
      <c r="J1699" s="268" t="s">
        <v>437</v>
      </c>
      <c r="K1699" s="67" t="s">
        <v>105</v>
      </c>
      <c r="L1699" s="400" t="s">
        <v>8764</v>
      </c>
      <c r="M1699" s="281"/>
      <c r="N1699" s="410" t="s">
        <v>228</v>
      </c>
      <c r="O1699" s="243" t="s">
        <v>5561</v>
      </c>
      <c r="P1699" s="77" t="s">
        <v>65</v>
      </c>
      <c r="Q1699" s="77" t="s">
        <v>8762</v>
      </c>
      <c r="R1699" s="301" t="s">
        <v>8596</v>
      </c>
      <c r="S1699" s="274">
        <v>45695</v>
      </c>
      <c r="T1699" s="367">
        <v>45719</v>
      </c>
      <c r="U1699" s="58" t="s">
        <v>66</v>
      </c>
      <c r="V1699" s="197" t="s">
        <v>218</v>
      </c>
      <c r="W1699" s="181"/>
      <c r="X1699" s="147" t="s">
        <v>79</v>
      </c>
      <c r="Y1699" s="258"/>
      <c r="Z1699" s="146" t="s">
        <v>80</v>
      </c>
      <c r="AA1699" s="289" t="s">
        <v>8763</v>
      </c>
      <c r="AB1699" s="67">
        <v>45695</v>
      </c>
      <c r="AC1699" s="67">
        <v>45719</v>
      </c>
      <c r="AD1699" s="234" t="s">
        <v>70</v>
      </c>
      <c r="AE1699" s="71"/>
      <c r="AF1699" s="249"/>
      <c r="AG1699" s="249"/>
      <c r="AH1699" s="249"/>
      <c r="AI1699" s="249"/>
      <c r="AJ1699" s="248"/>
      <c r="AK1699" s="257"/>
      <c r="AL1699" s="255"/>
      <c r="AM1699" s="249"/>
      <c r="AN1699" s="249"/>
      <c r="AO1699" s="249"/>
      <c r="AP1699" s="249"/>
      <c r="AQ1699" s="250"/>
      <c r="AR1699" s="247"/>
      <c r="AS1699" s="247"/>
      <c r="AT1699" s="247"/>
      <c r="AU1699" s="247"/>
      <c r="AV1699" s="247"/>
      <c r="AW1699" s="247"/>
      <c r="AX1699" s="247"/>
      <c r="AY1699" s="247"/>
      <c r="AZ1699" s="251"/>
      <c r="BA1699" s="246"/>
      <c r="BB1699" s="247"/>
      <c r="BC1699" s="245"/>
    </row>
    <row r="1700" spans="1:55" ht="72" hidden="1">
      <c r="A1700" s="52" t="str">
        <f t="shared" ca="1" si="321"/>
        <v>Ok</v>
      </c>
      <c r="B1700" s="53" t="str">
        <f t="shared" si="322"/>
        <v>Ok</v>
      </c>
      <c r="C1700" s="53" t="str">
        <f t="shared" ca="1" si="323"/>
        <v>Ok</v>
      </c>
      <c r="D1700" s="54">
        <f t="shared" si="324"/>
        <v>45719</v>
      </c>
      <c r="E1700" s="253"/>
      <c r="F1700" s="258">
        <v>3653</v>
      </c>
      <c r="G1700" s="241" t="s">
        <v>8730</v>
      </c>
      <c r="H1700" s="269" t="s">
        <v>57</v>
      </c>
      <c r="I1700" s="242" t="s">
        <v>560</v>
      </c>
      <c r="J1700" s="268" t="s">
        <v>233</v>
      </c>
      <c r="K1700" s="67" t="s">
        <v>255</v>
      </c>
      <c r="L1700" s="400" t="s">
        <v>8767</v>
      </c>
      <c r="M1700" s="281"/>
      <c r="N1700" s="410" t="s">
        <v>228</v>
      </c>
      <c r="O1700" s="243" t="s">
        <v>8594</v>
      </c>
      <c r="P1700" s="77" t="s">
        <v>65</v>
      </c>
      <c r="Q1700" s="77" t="s">
        <v>8622</v>
      </c>
      <c r="R1700" s="301" t="s">
        <v>8621</v>
      </c>
      <c r="S1700" s="274">
        <v>45687</v>
      </c>
      <c r="T1700" s="367">
        <v>45719</v>
      </c>
      <c r="U1700" s="58" t="s">
        <v>66</v>
      </c>
      <c r="V1700" s="197" t="s">
        <v>218</v>
      </c>
      <c r="W1700" s="181"/>
      <c r="X1700" s="147" t="s">
        <v>143</v>
      </c>
      <c r="Y1700" s="258"/>
      <c r="Z1700" s="146" t="s">
        <v>80</v>
      </c>
      <c r="AA1700" s="289" t="s">
        <v>8765</v>
      </c>
      <c r="AB1700" s="67">
        <v>45693</v>
      </c>
      <c r="AC1700" s="67">
        <v>45719</v>
      </c>
      <c r="AD1700" s="234" t="s">
        <v>70</v>
      </c>
      <c r="AE1700" s="71"/>
      <c r="AF1700" s="249"/>
      <c r="AG1700" s="249"/>
      <c r="AH1700" s="249"/>
      <c r="AI1700" s="249"/>
      <c r="AJ1700" s="248"/>
      <c r="AK1700" s="257"/>
      <c r="AL1700" s="255"/>
      <c r="AM1700" s="249"/>
      <c r="AN1700" s="249"/>
      <c r="AO1700" s="249"/>
      <c r="AP1700" s="249"/>
      <c r="AQ1700" s="250"/>
      <c r="AR1700" s="247"/>
      <c r="AS1700" s="247"/>
      <c r="AT1700" s="247"/>
      <c r="AU1700" s="247"/>
      <c r="AV1700" s="247"/>
      <c r="AW1700" s="247"/>
      <c r="AX1700" s="247"/>
      <c r="AY1700" s="247"/>
      <c r="AZ1700" s="251"/>
      <c r="BA1700" s="246"/>
      <c r="BB1700" s="247"/>
      <c r="BC1700" s="245"/>
    </row>
    <row r="1701" spans="1:55" ht="43.2" hidden="1">
      <c r="A1701" s="52" t="str">
        <f t="shared" ca="1" si="321"/>
        <v>Ok</v>
      </c>
      <c r="B1701" s="53" t="str">
        <f t="shared" si="322"/>
        <v>Ok</v>
      </c>
      <c r="C1701" s="53" t="str">
        <f t="shared" ca="1" si="323"/>
        <v>Ok</v>
      </c>
      <c r="D1701" s="54">
        <f t="shared" si="324"/>
        <v>45719</v>
      </c>
      <c r="E1701" s="253"/>
      <c r="F1701" s="258">
        <v>3655</v>
      </c>
      <c r="G1701" s="241" t="s">
        <v>8731</v>
      </c>
      <c r="H1701" s="269" t="s">
        <v>57</v>
      </c>
      <c r="I1701" s="242" t="s">
        <v>289</v>
      </c>
      <c r="J1701" s="268" t="s">
        <v>290</v>
      </c>
      <c r="K1701" s="67" t="s">
        <v>1513</v>
      </c>
      <c r="L1701" s="400" t="s">
        <v>8766</v>
      </c>
      <c r="M1701" s="281"/>
      <c r="N1701" s="410" t="s">
        <v>228</v>
      </c>
      <c r="O1701" s="243" t="s">
        <v>8594</v>
      </c>
      <c r="P1701" s="77" t="s">
        <v>65</v>
      </c>
      <c r="Q1701" s="77" t="s">
        <v>8622</v>
      </c>
      <c r="R1701" s="301" t="s">
        <v>8621</v>
      </c>
      <c r="S1701" s="274">
        <v>45687</v>
      </c>
      <c r="T1701" s="367">
        <v>45719</v>
      </c>
      <c r="U1701" s="58" t="s">
        <v>66</v>
      </c>
      <c r="V1701" s="197" t="s">
        <v>218</v>
      </c>
      <c r="W1701" s="181"/>
      <c r="X1701" s="147" t="s">
        <v>168</v>
      </c>
      <c r="Y1701" s="258"/>
      <c r="Z1701" s="146" t="s">
        <v>80</v>
      </c>
      <c r="AA1701" s="289" t="s">
        <v>8746</v>
      </c>
      <c r="AB1701" s="67">
        <v>45693</v>
      </c>
      <c r="AC1701" s="67">
        <v>45719</v>
      </c>
      <c r="AD1701" s="234" t="s">
        <v>70</v>
      </c>
      <c r="AE1701" s="71"/>
      <c r="AF1701" s="249"/>
      <c r="AG1701" s="249"/>
      <c r="AH1701" s="249"/>
      <c r="AI1701" s="249"/>
      <c r="AJ1701" s="248"/>
      <c r="AK1701" s="257"/>
      <c r="AL1701" s="255"/>
      <c r="AM1701" s="249"/>
      <c r="AN1701" s="249"/>
      <c r="AO1701" s="249"/>
      <c r="AP1701" s="249"/>
      <c r="AQ1701" s="250"/>
      <c r="AR1701" s="247"/>
      <c r="AS1701" s="247"/>
      <c r="AT1701" s="247"/>
      <c r="AU1701" s="247"/>
      <c r="AV1701" s="247"/>
      <c r="AW1701" s="247"/>
      <c r="AX1701" s="247"/>
      <c r="AY1701" s="247"/>
      <c r="AZ1701" s="251"/>
      <c r="BA1701" s="246"/>
      <c r="BB1701" s="247"/>
      <c r="BC1701" s="245"/>
    </row>
    <row r="1702" spans="1:55" ht="100.8">
      <c r="A1702" s="52" t="str">
        <f t="shared" ca="1" si="321"/>
        <v>Ok</v>
      </c>
      <c r="B1702" s="53" t="str">
        <f t="shared" si="322"/>
        <v>Ok</v>
      </c>
      <c r="C1702" s="53" t="str">
        <f t="shared" ca="1" si="323"/>
        <v>Ok</v>
      </c>
      <c r="D1702" s="54">
        <f t="shared" si="324"/>
        <v>45726</v>
      </c>
      <c r="E1702" s="253"/>
      <c r="F1702" s="258">
        <v>3679</v>
      </c>
      <c r="G1702" s="241" t="s">
        <v>8735</v>
      </c>
      <c r="H1702" s="269" t="s">
        <v>57</v>
      </c>
      <c r="I1702" s="242" t="s">
        <v>2437</v>
      </c>
      <c r="J1702" s="268" t="s">
        <v>308</v>
      </c>
      <c r="K1702" s="67" t="s">
        <v>74</v>
      </c>
      <c r="L1702" s="400" t="s">
        <v>8747</v>
      </c>
      <c r="M1702" s="281"/>
      <c r="N1702" s="410" t="s">
        <v>124</v>
      </c>
      <c r="O1702" s="243" t="s">
        <v>8742</v>
      </c>
      <c r="P1702" s="77" t="s">
        <v>939</v>
      </c>
      <c r="Q1702" s="77" t="s">
        <v>5749</v>
      </c>
      <c r="R1702" s="301" t="s">
        <v>8741</v>
      </c>
      <c r="S1702" s="274">
        <v>45707</v>
      </c>
      <c r="T1702" s="56">
        <v>45726</v>
      </c>
      <c r="U1702" s="174" t="s">
        <v>66</v>
      </c>
      <c r="V1702" s="197" t="s">
        <v>218</v>
      </c>
      <c r="W1702" s="181"/>
      <c r="X1702" s="147" t="s">
        <v>79</v>
      </c>
      <c r="Y1702" s="258" t="s">
        <v>80</v>
      </c>
      <c r="Z1702" s="146"/>
      <c r="AA1702" s="289" t="s">
        <v>8861</v>
      </c>
      <c r="AB1702" s="67">
        <v>45707</v>
      </c>
      <c r="AC1702" s="67">
        <v>45726</v>
      </c>
      <c r="AD1702" s="234" t="s">
        <v>70</v>
      </c>
      <c r="AE1702" s="71"/>
      <c r="AF1702" s="249"/>
      <c r="AG1702" s="249"/>
      <c r="AH1702" s="249"/>
      <c r="AI1702" s="249"/>
      <c r="AJ1702" s="248"/>
      <c r="AK1702" s="257"/>
      <c r="AL1702" s="255"/>
      <c r="AM1702" s="249"/>
      <c r="AN1702" s="249"/>
      <c r="AO1702" s="249"/>
      <c r="AP1702" s="249"/>
      <c r="AQ1702" s="250"/>
      <c r="AR1702" s="247"/>
      <c r="AS1702" s="247"/>
      <c r="AT1702" s="247"/>
      <c r="AU1702" s="247"/>
      <c r="AV1702" s="247"/>
      <c r="AW1702" s="247"/>
      <c r="AX1702" s="247"/>
      <c r="AY1702" s="247"/>
      <c r="AZ1702" s="251"/>
      <c r="BA1702" s="246"/>
      <c r="BB1702" s="247"/>
      <c r="BC1702" s="245"/>
    </row>
    <row r="1703" spans="1:55" ht="144">
      <c r="A1703" s="52" t="str">
        <f t="shared" ca="1" si="321"/>
        <v>Ok</v>
      </c>
      <c r="B1703" s="53" t="str">
        <f t="shared" si="322"/>
        <v>Ok</v>
      </c>
      <c r="C1703" s="53" t="str">
        <f t="shared" ca="1" si="323"/>
        <v>Ok</v>
      </c>
      <c r="D1703" s="54">
        <f t="shared" si="324"/>
        <v>45726</v>
      </c>
      <c r="E1703" s="253"/>
      <c r="F1703" s="258">
        <v>3680</v>
      </c>
      <c r="G1703" s="241" t="s">
        <v>8736</v>
      </c>
      <c r="H1703" s="269" t="s">
        <v>57</v>
      </c>
      <c r="I1703" s="242" t="s">
        <v>58</v>
      </c>
      <c r="J1703" s="268" t="s">
        <v>59</v>
      </c>
      <c r="K1703" s="67" t="s">
        <v>74</v>
      </c>
      <c r="L1703" s="400" t="s">
        <v>8750</v>
      </c>
      <c r="M1703" s="281"/>
      <c r="N1703" s="410" t="s">
        <v>124</v>
      </c>
      <c r="O1703" s="243" t="s">
        <v>8743</v>
      </c>
      <c r="P1703" s="77" t="s">
        <v>245</v>
      </c>
      <c r="Q1703" s="77" t="s">
        <v>8749</v>
      </c>
      <c r="R1703" s="301" t="s">
        <v>8748</v>
      </c>
      <c r="S1703" s="274">
        <v>45699</v>
      </c>
      <c r="T1703" s="56">
        <v>45713</v>
      </c>
      <c r="U1703" s="174" t="s">
        <v>1356</v>
      </c>
      <c r="V1703" s="197" t="s">
        <v>218</v>
      </c>
      <c r="W1703" s="181"/>
      <c r="X1703" s="147"/>
      <c r="Y1703" s="258"/>
      <c r="Z1703" s="146"/>
      <c r="AA1703" s="289" t="s">
        <v>8779</v>
      </c>
      <c r="AB1703" s="67">
        <v>45708</v>
      </c>
      <c r="AC1703" s="67">
        <v>45726</v>
      </c>
      <c r="AD1703" s="234"/>
      <c r="AE1703" s="71"/>
      <c r="AF1703" s="249"/>
      <c r="AG1703" s="249"/>
      <c r="AH1703" s="249"/>
      <c r="AI1703" s="249"/>
      <c r="AJ1703" s="248"/>
      <c r="AK1703" s="257"/>
      <c r="AL1703" s="255"/>
      <c r="AM1703" s="249"/>
      <c r="AN1703" s="249"/>
      <c r="AO1703" s="249"/>
      <c r="AP1703" s="249"/>
      <c r="AQ1703" s="250"/>
      <c r="AR1703" s="247"/>
      <c r="AS1703" s="247"/>
      <c r="AT1703" s="247"/>
      <c r="AU1703" s="247"/>
      <c r="AV1703" s="247"/>
      <c r="AW1703" s="247"/>
      <c r="AX1703" s="247"/>
      <c r="AY1703" s="247"/>
      <c r="AZ1703" s="251"/>
      <c r="BA1703" s="246"/>
      <c r="BB1703" s="247"/>
      <c r="BC1703" s="245"/>
    </row>
    <row r="1704" spans="1:55" ht="43.2">
      <c r="A1704" s="52" t="str">
        <f t="shared" ca="1" si="321"/>
        <v>Ok</v>
      </c>
      <c r="B1704" s="53" t="str">
        <f t="shared" si="322"/>
        <v>Ok</v>
      </c>
      <c r="C1704" s="53" t="str">
        <f t="shared" ca="1" si="323"/>
        <v>Ok</v>
      </c>
      <c r="D1704" s="54">
        <f t="shared" si="324"/>
        <v>45726</v>
      </c>
      <c r="E1704" s="253"/>
      <c r="F1704" s="258">
        <v>3682</v>
      </c>
      <c r="G1704" s="241" t="s">
        <v>8737</v>
      </c>
      <c r="H1704" s="269" t="s">
        <v>57</v>
      </c>
      <c r="I1704" s="242" t="s">
        <v>3012</v>
      </c>
      <c r="J1704" s="268" t="s">
        <v>122</v>
      </c>
      <c r="K1704" s="67" t="s">
        <v>74</v>
      </c>
      <c r="L1704" s="400" t="s">
        <v>8752</v>
      </c>
      <c r="M1704" s="281"/>
      <c r="N1704" s="410" t="s">
        <v>228</v>
      </c>
      <c r="O1704" s="243" t="s">
        <v>97</v>
      </c>
      <c r="P1704" s="77" t="s">
        <v>97</v>
      </c>
      <c r="Q1704" s="77" t="s">
        <v>8740</v>
      </c>
      <c r="R1704" s="301" t="s">
        <v>8751</v>
      </c>
      <c r="S1704" s="274">
        <v>45709</v>
      </c>
      <c r="T1704" s="56">
        <v>45709</v>
      </c>
      <c r="U1704" s="174" t="s">
        <v>1356</v>
      </c>
      <c r="V1704" s="197" t="s">
        <v>218</v>
      </c>
      <c r="W1704" s="181"/>
      <c r="X1704" s="147"/>
      <c r="Y1704" s="258"/>
      <c r="Z1704" s="146"/>
      <c r="AA1704" s="306" t="s">
        <v>8753</v>
      </c>
      <c r="AB1704" s="67">
        <v>45709</v>
      </c>
      <c r="AC1704" s="67">
        <v>45726</v>
      </c>
      <c r="AD1704" s="234"/>
      <c r="AE1704" s="71"/>
      <c r="AF1704" s="249"/>
      <c r="AG1704" s="249"/>
      <c r="AH1704" s="249"/>
      <c r="AI1704" s="249"/>
      <c r="AJ1704" s="248"/>
      <c r="AK1704" s="257"/>
      <c r="AL1704" s="255"/>
      <c r="AM1704" s="249"/>
      <c r="AN1704" s="249"/>
      <c r="AO1704" s="249"/>
      <c r="AP1704" s="249"/>
      <c r="AQ1704" s="250"/>
      <c r="AR1704" s="247"/>
      <c r="AS1704" s="247"/>
      <c r="AT1704" s="247"/>
      <c r="AU1704" s="247"/>
      <c r="AV1704" s="247"/>
      <c r="AW1704" s="247"/>
      <c r="AX1704" s="247"/>
      <c r="AY1704" s="247"/>
      <c r="AZ1704" s="251"/>
      <c r="BA1704" s="246"/>
      <c r="BB1704" s="247"/>
      <c r="BC1704" s="245"/>
    </row>
    <row r="1705" spans="1:55" ht="57.6" hidden="1">
      <c r="A1705" s="52" t="str">
        <f t="shared" ca="1" si="321"/>
        <v>Ok</v>
      </c>
      <c r="B1705" s="53" t="str">
        <f t="shared" si="322"/>
        <v>Ok</v>
      </c>
      <c r="C1705" s="53" t="str">
        <f t="shared" ca="1" si="323"/>
        <v>Ok</v>
      </c>
      <c r="D1705" s="54">
        <f t="shared" si="324"/>
        <v>45719</v>
      </c>
      <c r="E1705" s="253"/>
      <c r="F1705" s="258">
        <v>3684</v>
      </c>
      <c r="G1705" s="241" t="s">
        <v>8738</v>
      </c>
      <c r="H1705" s="269" t="s">
        <v>57</v>
      </c>
      <c r="I1705" s="242" t="s">
        <v>137</v>
      </c>
      <c r="J1705" s="268" t="s">
        <v>137</v>
      </c>
      <c r="K1705" s="67" t="s">
        <v>74</v>
      </c>
      <c r="L1705" s="400" t="s">
        <v>8755</v>
      </c>
      <c r="M1705" s="281"/>
      <c r="N1705" s="410" t="s">
        <v>63</v>
      </c>
      <c r="O1705" s="243" t="s">
        <v>8744</v>
      </c>
      <c r="P1705" s="77" t="s">
        <v>88</v>
      </c>
      <c r="Q1705" s="77" t="s">
        <v>8303</v>
      </c>
      <c r="R1705" s="301" t="s">
        <v>8304</v>
      </c>
      <c r="S1705" s="274">
        <v>45709</v>
      </c>
      <c r="T1705" s="367">
        <v>45719</v>
      </c>
      <c r="U1705" s="58" t="s">
        <v>66</v>
      </c>
      <c r="V1705" s="197" t="s">
        <v>218</v>
      </c>
      <c r="W1705" s="181"/>
      <c r="X1705" s="147" t="s">
        <v>79</v>
      </c>
      <c r="Y1705" s="258"/>
      <c r="Z1705" s="146"/>
      <c r="AA1705" s="289" t="s">
        <v>8756</v>
      </c>
      <c r="AB1705" s="67">
        <v>45709</v>
      </c>
      <c r="AC1705" s="67">
        <v>45719</v>
      </c>
      <c r="AD1705" s="234" t="s">
        <v>70</v>
      </c>
      <c r="AE1705" s="71"/>
      <c r="AF1705" s="249"/>
      <c r="AG1705" s="249"/>
      <c r="AH1705" s="249"/>
      <c r="AI1705" s="249"/>
      <c r="AJ1705" s="248"/>
      <c r="AK1705" s="257"/>
      <c r="AL1705" s="255"/>
      <c r="AM1705" s="249"/>
      <c r="AN1705" s="249"/>
      <c r="AO1705" s="249"/>
      <c r="AP1705" s="249"/>
      <c r="AQ1705" s="250"/>
      <c r="AR1705" s="247"/>
      <c r="AS1705" s="247"/>
      <c r="AT1705" s="247"/>
      <c r="AU1705" s="247"/>
      <c r="AV1705" s="247"/>
      <c r="AW1705" s="247"/>
      <c r="AX1705" s="247"/>
      <c r="AY1705" s="247"/>
      <c r="AZ1705" s="251"/>
      <c r="BA1705" s="246"/>
      <c r="BB1705" s="247"/>
      <c r="BC1705" s="245"/>
    </row>
    <row r="1706" spans="1:55" ht="43.2">
      <c r="A1706" s="52" t="str">
        <f t="shared" ca="1" si="321"/>
        <v>Ok</v>
      </c>
      <c r="B1706" s="53" t="str">
        <f t="shared" si="322"/>
        <v>Ok</v>
      </c>
      <c r="C1706" s="53" t="str">
        <f t="shared" ca="1" si="323"/>
        <v>Ok</v>
      </c>
      <c r="D1706" s="54">
        <f t="shared" si="324"/>
        <v>45726</v>
      </c>
      <c r="E1706" s="253"/>
      <c r="F1706" s="258">
        <v>3686</v>
      </c>
      <c r="G1706" s="241" t="s">
        <v>8739</v>
      </c>
      <c r="H1706" s="269" t="s">
        <v>57</v>
      </c>
      <c r="I1706" s="242" t="s">
        <v>334</v>
      </c>
      <c r="J1706" s="268" t="s">
        <v>260</v>
      </c>
      <c r="K1706" s="67" t="s">
        <v>74</v>
      </c>
      <c r="L1706" s="400" t="s">
        <v>8758</v>
      </c>
      <c r="M1706" s="281"/>
      <c r="N1706" s="410" t="s">
        <v>228</v>
      </c>
      <c r="O1706" s="243" t="s">
        <v>8745</v>
      </c>
      <c r="P1706" s="77" t="s">
        <v>245</v>
      </c>
      <c r="Q1706" s="77" t="s">
        <v>8754</v>
      </c>
      <c r="R1706" s="301" t="s">
        <v>8757</v>
      </c>
      <c r="S1706" s="274">
        <v>45708</v>
      </c>
      <c r="T1706" s="56">
        <v>45708</v>
      </c>
      <c r="U1706" s="174" t="s">
        <v>1356</v>
      </c>
      <c r="V1706" s="197" t="s">
        <v>218</v>
      </c>
      <c r="W1706" s="181"/>
      <c r="X1706" s="147"/>
      <c r="Y1706" s="258"/>
      <c r="Z1706" s="146"/>
      <c r="AA1706" s="289" t="s">
        <v>8780</v>
      </c>
      <c r="AB1706" s="67">
        <v>45708</v>
      </c>
      <c r="AC1706" s="67">
        <v>45726</v>
      </c>
      <c r="AD1706" s="234"/>
      <c r="AE1706" s="71"/>
      <c r="AF1706" s="249"/>
      <c r="AG1706" s="249"/>
      <c r="AH1706" s="249"/>
      <c r="AI1706" s="249"/>
      <c r="AJ1706" s="248"/>
      <c r="AK1706" s="257"/>
      <c r="AL1706" s="255"/>
      <c r="AM1706" s="249"/>
      <c r="AN1706" s="249"/>
      <c r="AO1706" s="249"/>
      <c r="AP1706" s="249"/>
      <c r="AQ1706" s="250"/>
      <c r="AR1706" s="247"/>
      <c r="AS1706" s="247"/>
      <c r="AT1706" s="247"/>
      <c r="AU1706" s="247"/>
      <c r="AV1706" s="247"/>
      <c r="AW1706" s="247"/>
      <c r="AX1706" s="247"/>
      <c r="AY1706" s="247"/>
      <c r="AZ1706" s="251"/>
      <c r="BA1706" s="246"/>
      <c r="BB1706" s="247"/>
      <c r="BC1706" s="245"/>
    </row>
    <row r="1707" spans="1:55" ht="43.2">
      <c r="A1707" s="52" t="str">
        <f t="shared" ref="A1707:A1718" ca="1" si="325">IF(OR(S1707&lt;$B$1,S1707&gt;=TODAY()),"Fuori Range","Ok")</f>
        <v>Ok</v>
      </c>
      <c r="B1707" s="53" t="str">
        <f t="shared" ref="B1707:B1718" si="326">IF(AND(AB1707&lt;S1707,AB1707&lt;&gt;""),"Fuori Range",IF(AND(AB1707&gt;AC1707,AC1707&lt;&gt;""),"Sup ITM",IF(AND(AC1707&lt;&gt;"",AB1707=""),"Assente","Ok")))</f>
        <v>Ok</v>
      </c>
      <c r="C1707" s="53" t="str">
        <f t="shared" ref="C1707:C1718" ca="1" si="327">IF(AND(AC1707&lt;AB1707,AC1707&lt;&gt;""),"Inf Avvio",IF(AC1707&gt;TODAY(),"Errore","Ok"))</f>
        <v>Ok</v>
      </c>
      <c r="D1707" s="54">
        <f t="shared" ref="D1707:D1718" si="328">MAX(AC1707,AH1707,AL1707)</f>
        <v>45726</v>
      </c>
      <c r="E1707" s="253"/>
      <c r="F1707" s="258">
        <v>798</v>
      </c>
      <c r="G1707" s="241" t="s">
        <v>8799</v>
      </c>
      <c r="H1707" s="269" t="s">
        <v>57</v>
      </c>
      <c r="I1707" s="242" t="s">
        <v>58</v>
      </c>
      <c r="J1707" s="268" t="s">
        <v>59</v>
      </c>
      <c r="K1707" s="67" t="s">
        <v>162</v>
      </c>
      <c r="L1707" s="400" t="s">
        <v>8814</v>
      </c>
      <c r="M1707" s="281"/>
      <c r="N1707" s="410" t="s">
        <v>124</v>
      </c>
      <c r="O1707" s="243" t="s">
        <v>8812</v>
      </c>
      <c r="P1707" s="77" t="s">
        <v>88</v>
      </c>
      <c r="Q1707" s="77" t="s">
        <v>8823</v>
      </c>
      <c r="R1707" s="301" t="s">
        <v>8822</v>
      </c>
      <c r="S1707" s="274">
        <v>43497</v>
      </c>
      <c r="T1707" s="56">
        <v>45726</v>
      </c>
      <c r="U1707" s="174" t="s">
        <v>66</v>
      </c>
      <c r="V1707" s="197" t="s">
        <v>218</v>
      </c>
      <c r="W1707" s="181"/>
      <c r="X1707" s="147" t="s">
        <v>168</v>
      </c>
      <c r="Y1707" s="258"/>
      <c r="Z1707" s="146"/>
      <c r="AA1707" s="289" t="s">
        <v>8824</v>
      </c>
      <c r="AB1707" s="67">
        <v>43497</v>
      </c>
      <c r="AC1707" s="67">
        <v>45726</v>
      </c>
      <c r="AD1707" s="234" t="s">
        <v>70</v>
      </c>
      <c r="AE1707" s="71"/>
      <c r="AF1707" s="249"/>
      <c r="AG1707" s="249"/>
      <c r="AH1707" s="249"/>
      <c r="AI1707" s="249"/>
      <c r="AJ1707" s="248"/>
      <c r="AK1707" s="257"/>
      <c r="AL1707" s="255"/>
      <c r="AM1707" s="249"/>
      <c r="AN1707" s="249"/>
      <c r="AO1707" s="249"/>
      <c r="AP1707" s="249"/>
      <c r="AQ1707" s="250"/>
      <c r="AR1707" s="247"/>
      <c r="AS1707" s="247"/>
      <c r="AT1707" s="247"/>
      <c r="AU1707" s="247"/>
      <c r="AV1707" s="247"/>
      <c r="AW1707" s="247"/>
      <c r="AX1707" s="247"/>
      <c r="AY1707" s="247"/>
      <c r="AZ1707" s="251"/>
      <c r="BA1707" s="246"/>
      <c r="BB1707" s="247"/>
      <c r="BC1707" s="245"/>
    </row>
    <row r="1708" spans="1:55" ht="72">
      <c r="A1708" s="52" t="str">
        <f t="shared" ca="1" si="325"/>
        <v>Ok</v>
      </c>
      <c r="B1708" s="53" t="str">
        <f t="shared" si="326"/>
        <v>Ok</v>
      </c>
      <c r="C1708" s="53" t="str">
        <f t="shared" ca="1" si="327"/>
        <v>Ok</v>
      </c>
      <c r="D1708" s="54">
        <f t="shared" si="328"/>
        <v>45726</v>
      </c>
      <c r="E1708" s="253"/>
      <c r="F1708" s="258">
        <v>2855</v>
      </c>
      <c r="G1708" s="241" t="s">
        <v>8800</v>
      </c>
      <c r="H1708" s="269" t="s">
        <v>57</v>
      </c>
      <c r="I1708" s="242" t="s">
        <v>58</v>
      </c>
      <c r="J1708" s="268" t="s">
        <v>59</v>
      </c>
      <c r="K1708" s="67" t="s">
        <v>74</v>
      </c>
      <c r="L1708" s="400" t="s">
        <v>8815</v>
      </c>
      <c r="M1708" s="281"/>
      <c r="N1708" s="410" t="s">
        <v>228</v>
      </c>
      <c r="O1708" s="243" t="s">
        <v>97</v>
      </c>
      <c r="P1708" s="77" t="s">
        <v>97</v>
      </c>
      <c r="Q1708" s="77" t="s">
        <v>8810</v>
      </c>
      <c r="R1708" s="301" t="s">
        <v>8826</v>
      </c>
      <c r="S1708" s="274">
        <v>45173</v>
      </c>
      <c r="T1708" s="56">
        <v>45173</v>
      </c>
      <c r="U1708" s="174" t="s">
        <v>1356</v>
      </c>
      <c r="V1708" s="197" t="s">
        <v>218</v>
      </c>
      <c r="W1708" s="181"/>
      <c r="X1708" s="147"/>
      <c r="Y1708" s="258"/>
      <c r="Z1708" s="146"/>
      <c r="AA1708" s="289" t="s">
        <v>8825</v>
      </c>
      <c r="AB1708" s="67">
        <v>45173</v>
      </c>
      <c r="AC1708" s="67">
        <v>45726</v>
      </c>
      <c r="AD1708" s="234"/>
      <c r="AE1708" s="71"/>
      <c r="AF1708" s="249"/>
      <c r="AG1708" s="249"/>
      <c r="AH1708" s="249"/>
      <c r="AI1708" s="249"/>
      <c r="AJ1708" s="248"/>
      <c r="AK1708" s="257"/>
      <c r="AL1708" s="255"/>
      <c r="AM1708" s="249"/>
      <c r="AN1708" s="249"/>
      <c r="AO1708" s="249"/>
      <c r="AP1708" s="249"/>
      <c r="AQ1708" s="250"/>
      <c r="AR1708" s="247"/>
      <c r="AS1708" s="247"/>
      <c r="AT1708" s="247"/>
      <c r="AU1708" s="247"/>
      <c r="AV1708" s="247"/>
      <c r="AW1708" s="247"/>
      <c r="AX1708" s="247"/>
      <c r="AY1708" s="247"/>
      <c r="AZ1708" s="251"/>
      <c r="BA1708" s="246"/>
      <c r="BB1708" s="247"/>
      <c r="BC1708" s="245"/>
    </row>
    <row r="1709" spans="1:55" ht="57.6">
      <c r="A1709" s="52" t="str">
        <f t="shared" ref="A1709" ca="1" si="329">IF(OR(S1709&lt;$B$1,S1709&gt;=TODAY()),"Fuori Range","Ok")</f>
        <v>Ok</v>
      </c>
      <c r="B1709" s="53" t="str">
        <f t="shared" ref="B1709" si="330">IF(AND(AB1709&lt;S1709,AB1709&lt;&gt;""),"Fuori Range",IF(AND(AB1709&gt;AC1709,AC1709&lt;&gt;""),"Sup ITM",IF(AND(AC1709&lt;&gt;"",AB1709=""),"Assente","Ok")))</f>
        <v>Ok</v>
      </c>
      <c r="C1709" s="53" t="str">
        <f t="shared" ref="C1709" ca="1" si="331">IF(AND(AC1709&lt;AB1709,AC1709&lt;&gt;""),"Inf Avvio",IF(AC1709&gt;TODAY(),"Errore","Ok"))</f>
        <v>Ok</v>
      </c>
      <c r="D1709" s="54">
        <f t="shared" ref="D1709" si="332">MAX(AC1709,AH1709,AL1709)</f>
        <v>45726</v>
      </c>
      <c r="E1709" s="253"/>
      <c r="F1709" s="258">
        <f t="shared" ref="F1709" si="333">+F1708+1</f>
        <v>2856</v>
      </c>
      <c r="G1709" s="241" t="s">
        <v>8839</v>
      </c>
      <c r="H1709" s="269" t="s">
        <v>57</v>
      </c>
      <c r="I1709" s="242" t="s">
        <v>289</v>
      </c>
      <c r="J1709" s="268" t="s">
        <v>290</v>
      </c>
      <c r="K1709" s="67" t="s">
        <v>105</v>
      </c>
      <c r="L1709" s="400" t="s">
        <v>8845</v>
      </c>
      <c r="M1709" s="281"/>
      <c r="N1709" s="410" t="s">
        <v>63</v>
      </c>
      <c r="O1709" s="243" t="s">
        <v>8840</v>
      </c>
      <c r="P1709" s="77" t="s">
        <v>165</v>
      </c>
      <c r="Q1709" s="77" t="s">
        <v>3318</v>
      </c>
      <c r="R1709" s="301" t="s">
        <v>3319</v>
      </c>
      <c r="S1709" s="274">
        <v>45666</v>
      </c>
      <c r="T1709" s="56">
        <v>45667</v>
      </c>
      <c r="U1709" s="174" t="s">
        <v>1356</v>
      </c>
      <c r="V1709" s="197" t="s">
        <v>218</v>
      </c>
      <c r="W1709" s="181"/>
      <c r="X1709" s="147"/>
      <c r="Y1709" s="258"/>
      <c r="Z1709" s="146" t="s">
        <v>80</v>
      </c>
      <c r="AA1709" s="289" t="s">
        <v>8846</v>
      </c>
      <c r="AB1709" s="56">
        <v>45667</v>
      </c>
      <c r="AC1709" s="67">
        <v>45726</v>
      </c>
      <c r="AD1709" s="234"/>
      <c r="AE1709" s="71"/>
      <c r="AF1709" s="249"/>
      <c r="AG1709" s="249"/>
      <c r="AH1709" s="249"/>
      <c r="AI1709" s="249"/>
      <c r="AJ1709" s="248"/>
      <c r="AK1709" s="257"/>
      <c r="AL1709" s="255"/>
      <c r="AM1709" s="249"/>
      <c r="AN1709" s="249"/>
      <c r="AO1709" s="249"/>
      <c r="AP1709" s="249"/>
      <c r="AQ1709" s="250"/>
      <c r="AR1709" s="247"/>
      <c r="AS1709" s="247"/>
      <c r="AT1709" s="247"/>
      <c r="AU1709" s="247"/>
      <c r="AV1709" s="247"/>
      <c r="AW1709" s="247"/>
      <c r="AX1709" s="247"/>
      <c r="AY1709" s="247"/>
      <c r="AZ1709" s="251"/>
      <c r="BA1709" s="246"/>
      <c r="BB1709" s="247"/>
      <c r="BC1709" s="245"/>
    </row>
    <row r="1710" spans="1:55" ht="43.2">
      <c r="A1710" s="52" t="str">
        <f t="shared" ca="1" si="325"/>
        <v>Ok</v>
      </c>
      <c r="B1710" s="53" t="str">
        <f t="shared" si="326"/>
        <v>Ok</v>
      </c>
      <c r="C1710" s="53" t="str">
        <f t="shared" ca="1" si="327"/>
        <v>Ok</v>
      </c>
      <c r="D1710" s="54">
        <f t="shared" si="328"/>
        <v>45726</v>
      </c>
      <c r="E1710" s="253"/>
      <c r="F1710" s="258">
        <v>3689</v>
      </c>
      <c r="G1710" s="241" t="s">
        <v>8801</v>
      </c>
      <c r="H1710" s="269" t="s">
        <v>57</v>
      </c>
      <c r="I1710" s="242" t="s">
        <v>334</v>
      </c>
      <c r="J1710" s="268" t="s">
        <v>260</v>
      </c>
      <c r="K1710" s="67" t="s">
        <v>74</v>
      </c>
      <c r="L1710" s="400" t="s">
        <v>8818</v>
      </c>
      <c r="M1710" s="281"/>
      <c r="N1710" s="410" t="s">
        <v>228</v>
      </c>
      <c r="O1710" s="243" t="s">
        <v>8743</v>
      </c>
      <c r="P1710" s="77" t="s">
        <v>245</v>
      </c>
      <c r="Q1710" s="77" t="s">
        <v>8823</v>
      </c>
      <c r="R1710" s="301" t="s">
        <v>8822</v>
      </c>
      <c r="S1710" s="274">
        <v>45713</v>
      </c>
      <c r="T1710" s="56">
        <v>45726</v>
      </c>
      <c r="U1710" s="174" t="s">
        <v>66</v>
      </c>
      <c r="V1710" s="197" t="s">
        <v>218</v>
      </c>
      <c r="W1710" s="181"/>
      <c r="X1710" s="147" t="s">
        <v>143</v>
      </c>
      <c r="Y1710" s="258"/>
      <c r="Z1710" s="146"/>
      <c r="AA1710" s="289" t="s">
        <v>8827</v>
      </c>
      <c r="AB1710" s="67">
        <v>45713</v>
      </c>
      <c r="AC1710" s="67">
        <v>45726</v>
      </c>
      <c r="AD1710" s="234" t="s">
        <v>70</v>
      </c>
      <c r="AE1710" s="71"/>
      <c r="AF1710" s="249"/>
      <c r="AG1710" s="249"/>
      <c r="AH1710" s="249"/>
      <c r="AI1710" s="249"/>
      <c r="AJ1710" s="248"/>
      <c r="AK1710" s="257"/>
      <c r="AL1710" s="255"/>
      <c r="AM1710" s="249"/>
      <c r="AN1710" s="249"/>
      <c r="AO1710" s="249"/>
      <c r="AP1710" s="249"/>
      <c r="AQ1710" s="250"/>
      <c r="AR1710" s="247"/>
      <c r="AS1710" s="247"/>
      <c r="AT1710" s="247"/>
      <c r="AU1710" s="247"/>
      <c r="AV1710" s="247"/>
      <c r="AW1710" s="247"/>
      <c r="AX1710" s="247"/>
      <c r="AY1710" s="247"/>
      <c r="AZ1710" s="251"/>
      <c r="BA1710" s="246"/>
      <c r="BB1710" s="247"/>
      <c r="BC1710" s="245"/>
    </row>
    <row r="1711" spans="1:55" ht="43.2">
      <c r="A1711" s="52" t="str">
        <f t="shared" ca="1" si="325"/>
        <v>Ok</v>
      </c>
      <c r="B1711" s="53" t="str">
        <f t="shared" si="326"/>
        <v>Ok</v>
      </c>
      <c r="C1711" s="53" t="str">
        <f t="shared" ca="1" si="327"/>
        <v>Ok</v>
      </c>
      <c r="D1711" s="54">
        <f t="shared" si="328"/>
        <v>45726</v>
      </c>
      <c r="E1711" s="253"/>
      <c r="F1711" s="258">
        <v>3690</v>
      </c>
      <c r="G1711" s="241" t="s">
        <v>8802</v>
      </c>
      <c r="H1711" s="269" t="s">
        <v>57</v>
      </c>
      <c r="I1711" s="242" t="s">
        <v>8809</v>
      </c>
      <c r="J1711" s="268" t="s">
        <v>260</v>
      </c>
      <c r="K1711" s="67" t="s">
        <v>74</v>
      </c>
      <c r="L1711" s="400" t="s">
        <v>8820</v>
      </c>
      <c r="M1711" s="281"/>
      <c r="N1711" s="410" t="s">
        <v>228</v>
      </c>
      <c r="O1711" s="243" t="s">
        <v>8743</v>
      </c>
      <c r="P1711" s="77" t="s">
        <v>245</v>
      </c>
      <c r="Q1711" s="77" t="s">
        <v>8823</v>
      </c>
      <c r="R1711" s="301" t="s">
        <v>8822</v>
      </c>
      <c r="S1711" s="274">
        <v>45713</v>
      </c>
      <c r="T1711" s="56">
        <v>45713</v>
      </c>
      <c r="U1711" s="174" t="s">
        <v>1356</v>
      </c>
      <c r="V1711" s="197" t="s">
        <v>218</v>
      </c>
      <c r="W1711" s="181"/>
      <c r="X1711" s="147"/>
      <c r="Y1711" s="258"/>
      <c r="Z1711" s="146"/>
      <c r="AA1711" s="289" t="s">
        <v>8847</v>
      </c>
      <c r="AB1711" s="67">
        <v>45713</v>
      </c>
      <c r="AC1711" s="67">
        <v>45726</v>
      </c>
      <c r="AD1711" s="234"/>
      <c r="AE1711" s="71"/>
      <c r="AF1711" s="249"/>
      <c r="AG1711" s="249"/>
      <c r="AH1711" s="249"/>
      <c r="AI1711" s="249"/>
      <c r="AJ1711" s="248"/>
      <c r="AK1711" s="257"/>
      <c r="AL1711" s="255"/>
      <c r="AM1711" s="249"/>
      <c r="AN1711" s="249"/>
      <c r="AO1711" s="249"/>
      <c r="AP1711" s="249"/>
      <c r="AQ1711" s="250"/>
      <c r="AR1711" s="247"/>
      <c r="AS1711" s="247"/>
      <c r="AT1711" s="247"/>
      <c r="AU1711" s="247"/>
      <c r="AV1711" s="247"/>
      <c r="AW1711" s="247"/>
      <c r="AX1711" s="247"/>
      <c r="AY1711" s="247"/>
      <c r="AZ1711" s="251"/>
      <c r="BA1711" s="246"/>
      <c r="BB1711" s="247"/>
      <c r="BC1711" s="245"/>
    </row>
    <row r="1712" spans="1:55" ht="43.2">
      <c r="A1712" s="52" t="str">
        <f t="shared" ca="1" si="325"/>
        <v>Ok</v>
      </c>
      <c r="B1712" s="53" t="str">
        <f t="shared" si="326"/>
        <v>Ok</v>
      </c>
      <c r="C1712" s="53" t="str">
        <f t="shared" ca="1" si="327"/>
        <v>Ok</v>
      </c>
      <c r="D1712" s="54">
        <f t="shared" si="328"/>
        <v>45726</v>
      </c>
      <c r="E1712" s="253"/>
      <c r="F1712" s="258">
        <v>3691</v>
      </c>
      <c r="G1712" s="241" t="s">
        <v>8803</v>
      </c>
      <c r="H1712" s="269" t="s">
        <v>57</v>
      </c>
      <c r="I1712" s="242" t="s">
        <v>1616</v>
      </c>
      <c r="J1712" s="268" t="s">
        <v>584</v>
      </c>
      <c r="K1712" s="67" t="s">
        <v>162</v>
      </c>
      <c r="L1712" s="400" t="s">
        <v>8816</v>
      </c>
      <c r="M1712" s="281"/>
      <c r="N1712" s="410" t="s">
        <v>228</v>
      </c>
      <c r="O1712" s="243" t="s">
        <v>8743</v>
      </c>
      <c r="P1712" s="77" t="s">
        <v>245</v>
      </c>
      <c r="Q1712" s="77" t="s">
        <v>8823</v>
      </c>
      <c r="R1712" s="301" t="s">
        <v>8822</v>
      </c>
      <c r="S1712" s="274">
        <v>45713</v>
      </c>
      <c r="T1712" s="56">
        <v>45726</v>
      </c>
      <c r="U1712" s="174" t="s">
        <v>66</v>
      </c>
      <c r="V1712" s="197" t="s">
        <v>218</v>
      </c>
      <c r="W1712" s="181"/>
      <c r="X1712" s="147" t="s">
        <v>168</v>
      </c>
      <c r="Y1712" s="258"/>
      <c r="Z1712" s="146"/>
      <c r="AA1712" s="289" t="s">
        <v>8824</v>
      </c>
      <c r="AB1712" s="67">
        <v>45713</v>
      </c>
      <c r="AC1712" s="67">
        <v>45726</v>
      </c>
      <c r="AD1712" s="234" t="s">
        <v>70</v>
      </c>
      <c r="AE1712" s="71"/>
      <c r="AF1712" s="249"/>
      <c r="AG1712" s="249"/>
      <c r="AH1712" s="249"/>
      <c r="AI1712" s="249"/>
      <c r="AJ1712" s="248"/>
      <c r="AK1712" s="257"/>
      <c r="AL1712" s="255"/>
      <c r="AM1712" s="249"/>
      <c r="AN1712" s="249"/>
      <c r="AO1712" s="249"/>
      <c r="AP1712" s="249"/>
      <c r="AQ1712" s="250"/>
      <c r="AR1712" s="247"/>
      <c r="AS1712" s="247"/>
      <c r="AT1712" s="247"/>
      <c r="AU1712" s="247"/>
      <c r="AV1712" s="247"/>
      <c r="AW1712" s="247"/>
      <c r="AX1712" s="247"/>
      <c r="AY1712" s="247"/>
      <c r="AZ1712" s="251"/>
      <c r="BA1712" s="246"/>
      <c r="BB1712" s="247"/>
      <c r="BC1712" s="245"/>
    </row>
    <row r="1713" spans="1:55" ht="43.2">
      <c r="A1713" s="52" t="str">
        <f t="shared" ref="A1713" ca="1" si="334">IF(OR(S1713&lt;$B$1,S1713&gt;=TODAY()),"Fuori Range","Ok")</f>
        <v>Ok</v>
      </c>
      <c r="B1713" s="53" t="str">
        <f t="shared" ref="B1713" si="335">IF(AND(AB1713&lt;S1713,AB1713&lt;&gt;""),"Fuori Range",IF(AND(AB1713&gt;AC1713,AC1713&lt;&gt;""),"Sup ITM",IF(AND(AC1713&lt;&gt;"",AB1713=""),"Assente","Ok")))</f>
        <v>Ok</v>
      </c>
      <c r="C1713" s="53" t="str">
        <f t="shared" ref="C1713" ca="1" si="336">IF(AND(AC1713&lt;AB1713,AC1713&lt;&gt;""),"Inf Avvio",IF(AC1713&gt;TODAY(),"Errore","Ok"))</f>
        <v>Ok</v>
      </c>
      <c r="D1713" s="54">
        <f t="shared" ref="D1713" si="337">MAX(AC1713,AH1713,AL1713)</f>
        <v>45726</v>
      </c>
      <c r="E1713" s="253"/>
      <c r="F1713" s="258">
        <f t="shared" ref="F1713" si="338">+F1712+1</f>
        <v>3692</v>
      </c>
      <c r="G1713" s="241" t="s">
        <v>8837</v>
      </c>
      <c r="H1713" s="269" t="s">
        <v>57</v>
      </c>
      <c r="I1713" s="242" t="s">
        <v>72</v>
      </c>
      <c r="J1713" s="268" t="s">
        <v>73</v>
      </c>
      <c r="K1713" s="67" t="s">
        <v>162</v>
      </c>
      <c r="L1713" s="400" t="s">
        <v>8843</v>
      </c>
      <c r="M1713" s="281"/>
      <c r="N1713" s="410" t="s">
        <v>63</v>
      </c>
      <c r="O1713" s="243" t="s">
        <v>8838</v>
      </c>
      <c r="P1713" s="77" t="s">
        <v>88</v>
      </c>
      <c r="Q1713" s="77" t="s">
        <v>8842</v>
      </c>
      <c r="R1713" s="301" t="s">
        <v>8841</v>
      </c>
      <c r="S1713" s="274">
        <v>45713</v>
      </c>
      <c r="T1713" s="56">
        <v>45726</v>
      </c>
      <c r="U1713" s="174" t="s">
        <v>66</v>
      </c>
      <c r="V1713" s="197" t="s">
        <v>218</v>
      </c>
      <c r="W1713" s="181"/>
      <c r="X1713" s="147" t="s">
        <v>168</v>
      </c>
      <c r="Y1713" s="258"/>
      <c r="Z1713" s="146"/>
      <c r="AA1713" s="289" t="s">
        <v>8844</v>
      </c>
      <c r="AB1713" s="56">
        <v>45713</v>
      </c>
      <c r="AC1713" s="67">
        <v>45726</v>
      </c>
      <c r="AD1713" s="234" t="s">
        <v>70</v>
      </c>
      <c r="AE1713" s="71"/>
      <c r="AF1713" s="249"/>
      <c r="AG1713" s="249"/>
      <c r="AH1713" s="249"/>
      <c r="AI1713" s="249"/>
      <c r="AJ1713" s="248"/>
      <c r="AK1713" s="257"/>
      <c r="AL1713" s="255"/>
      <c r="AM1713" s="249"/>
      <c r="AN1713" s="249"/>
      <c r="AO1713" s="249"/>
      <c r="AP1713" s="249"/>
      <c r="AQ1713" s="250"/>
      <c r="AR1713" s="247"/>
      <c r="AS1713" s="247"/>
      <c r="AT1713" s="247"/>
      <c r="AU1713" s="247"/>
      <c r="AV1713" s="247"/>
      <c r="AW1713" s="247"/>
      <c r="AX1713" s="247"/>
      <c r="AY1713" s="247"/>
      <c r="AZ1713" s="251"/>
      <c r="BA1713" s="246"/>
      <c r="BB1713" s="247"/>
      <c r="BC1713" s="245"/>
    </row>
    <row r="1714" spans="1:55" ht="43.2">
      <c r="A1714" s="52" t="str">
        <f t="shared" ca="1" si="325"/>
        <v>Ok</v>
      </c>
      <c r="B1714" s="53" t="str">
        <f t="shared" si="326"/>
        <v>Ok</v>
      </c>
      <c r="C1714" s="53" t="str">
        <f t="shared" ca="1" si="327"/>
        <v>Ok</v>
      </c>
      <c r="D1714" s="54">
        <f t="shared" si="328"/>
        <v>45726</v>
      </c>
      <c r="E1714" s="253"/>
      <c r="F1714" s="258">
        <v>3698</v>
      </c>
      <c r="G1714" s="241" t="s">
        <v>8804</v>
      </c>
      <c r="H1714" s="269" t="s">
        <v>57</v>
      </c>
      <c r="I1714" s="242" t="s">
        <v>1616</v>
      </c>
      <c r="J1714" s="268" t="s">
        <v>584</v>
      </c>
      <c r="K1714" s="67" t="s">
        <v>60</v>
      </c>
      <c r="L1714" s="400" t="s">
        <v>8817</v>
      </c>
      <c r="M1714" s="281"/>
      <c r="N1714" s="410" t="s">
        <v>228</v>
      </c>
      <c r="O1714" s="243" t="s">
        <v>8813</v>
      </c>
      <c r="P1714" s="77" t="s">
        <v>245</v>
      </c>
      <c r="Q1714" s="77" t="s">
        <v>8832</v>
      </c>
      <c r="R1714" s="301" t="s">
        <v>8831</v>
      </c>
      <c r="S1714" s="274">
        <v>45719</v>
      </c>
      <c r="T1714" s="56">
        <v>45726</v>
      </c>
      <c r="U1714" s="174" t="s">
        <v>66</v>
      </c>
      <c r="V1714" s="197" t="s">
        <v>218</v>
      </c>
      <c r="W1714" s="181"/>
      <c r="X1714" s="147" t="s">
        <v>168</v>
      </c>
      <c r="Y1714" s="258"/>
      <c r="Z1714" s="146"/>
      <c r="AA1714" s="289" t="s">
        <v>8828</v>
      </c>
      <c r="AB1714" s="67">
        <v>45719</v>
      </c>
      <c r="AC1714" s="67">
        <v>45726</v>
      </c>
      <c r="AD1714" s="234" t="s">
        <v>70</v>
      </c>
      <c r="AE1714" s="71"/>
      <c r="AF1714" s="249"/>
      <c r="AG1714" s="249"/>
      <c r="AH1714" s="249"/>
      <c r="AI1714" s="249"/>
      <c r="AJ1714" s="248"/>
      <c r="AK1714" s="257"/>
      <c r="AL1714" s="255"/>
      <c r="AM1714" s="249"/>
      <c r="AN1714" s="249"/>
      <c r="AO1714" s="249"/>
      <c r="AP1714" s="249"/>
      <c r="AQ1714" s="250"/>
      <c r="AR1714" s="247"/>
      <c r="AS1714" s="247"/>
      <c r="AT1714" s="247"/>
      <c r="AU1714" s="247"/>
      <c r="AV1714" s="247"/>
      <c r="AW1714" s="247"/>
      <c r="AX1714" s="247"/>
      <c r="AY1714" s="247"/>
      <c r="AZ1714" s="251"/>
      <c r="BA1714" s="246"/>
      <c r="BB1714" s="247"/>
      <c r="BC1714" s="245"/>
    </row>
    <row r="1715" spans="1:55" ht="72">
      <c r="A1715" s="52" t="str">
        <f t="shared" ca="1" si="325"/>
        <v>Ok</v>
      </c>
      <c r="B1715" s="53" t="str">
        <f t="shared" si="326"/>
        <v>Ok</v>
      </c>
      <c r="C1715" s="53" t="str">
        <f t="shared" ca="1" si="327"/>
        <v>Ok</v>
      </c>
      <c r="D1715" s="54">
        <f t="shared" si="328"/>
        <v>45726</v>
      </c>
      <c r="E1715" s="253"/>
      <c r="F1715" s="258">
        <v>3699</v>
      </c>
      <c r="G1715" s="241" t="s">
        <v>8805</v>
      </c>
      <c r="H1715" s="269" t="s">
        <v>57</v>
      </c>
      <c r="I1715" s="242" t="s">
        <v>5646</v>
      </c>
      <c r="J1715" s="268" t="s">
        <v>59</v>
      </c>
      <c r="K1715" s="67" t="s">
        <v>188</v>
      </c>
      <c r="L1715" s="400" t="s">
        <v>8821</v>
      </c>
      <c r="M1715" s="281"/>
      <c r="N1715" s="410" t="s">
        <v>228</v>
      </c>
      <c r="O1715" s="243" t="s">
        <v>103</v>
      </c>
      <c r="P1715" s="77" t="s">
        <v>65</v>
      </c>
      <c r="Q1715" s="77" t="s">
        <v>1875</v>
      </c>
      <c r="R1715" s="301" t="s">
        <v>8830</v>
      </c>
      <c r="S1715" s="274">
        <v>45715</v>
      </c>
      <c r="T1715" s="56">
        <v>45715</v>
      </c>
      <c r="U1715" s="174" t="s">
        <v>1356</v>
      </c>
      <c r="V1715" s="197" t="s">
        <v>218</v>
      </c>
      <c r="W1715" s="181"/>
      <c r="X1715" s="147"/>
      <c r="Y1715" s="258"/>
      <c r="Z1715" s="146"/>
      <c r="AA1715" s="289" t="s">
        <v>8829</v>
      </c>
      <c r="AB1715" s="67">
        <v>45715</v>
      </c>
      <c r="AC1715" s="67">
        <v>45726</v>
      </c>
      <c r="AD1715" s="234"/>
      <c r="AE1715" s="71"/>
      <c r="AF1715" s="249"/>
      <c r="AG1715" s="249"/>
      <c r="AH1715" s="249"/>
      <c r="AI1715" s="249"/>
      <c r="AJ1715" s="248"/>
      <c r="AK1715" s="257"/>
      <c r="AL1715" s="255"/>
      <c r="AM1715" s="249"/>
      <c r="AN1715" s="249"/>
      <c r="AO1715" s="249"/>
      <c r="AP1715" s="249"/>
      <c r="AQ1715" s="250"/>
      <c r="AR1715" s="247"/>
      <c r="AS1715" s="247"/>
      <c r="AT1715" s="247"/>
      <c r="AU1715" s="247"/>
      <c r="AV1715" s="247"/>
      <c r="AW1715" s="247"/>
      <c r="AX1715" s="247"/>
      <c r="AY1715" s="247"/>
      <c r="AZ1715" s="251"/>
      <c r="BA1715" s="246"/>
      <c r="BB1715" s="247"/>
      <c r="BC1715" s="245"/>
    </row>
    <row r="1716" spans="1:55" ht="43.2">
      <c r="A1716" s="52" t="str">
        <f t="shared" ca="1" si="325"/>
        <v>Ok</v>
      </c>
      <c r="B1716" s="53" t="str">
        <f t="shared" si="326"/>
        <v>Ok</v>
      </c>
      <c r="C1716" s="53" t="str">
        <f t="shared" ca="1" si="327"/>
        <v>Ok</v>
      </c>
      <c r="D1716" s="54">
        <f t="shared" si="328"/>
        <v>45726</v>
      </c>
      <c r="E1716" s="253"/>
      <c r="F1716" s="258">
        <v>3700</v>
      </c>
      <c r="G1716" s="241" t="s">
        <v>8806</v>
      </c>
      <c r="H1716" s="269" t="s">
        <v>57</v>
      </c>
      <c r="I1716" s="242" t="s">
        <v>83</v>
      </c>
      <c r="J1716" s="268" t="s">
        <v>84</v>
      </c>
      <c r="K1716" s="67" t="s">
        <v>105</v>
      </c>
      <c r="L1716" s="400" t="s">
        <v>8819</v>
      </c>
      <c r="M1716" s="281"/>
      <c r="N1716" s="410" t="s">
        <v>228</v>
      </c>
      <c r="O1716" s="243" t="s">
        <v>8811</v>
      </c>
      <c r="P1716" s="77" t="s">
        <v>245</v>
      </c>
      <c r="Q1716" s="77" t="s">
        <v>8811</v>
      </c>
      <c r="R1716" s="301" t="s">
        <v>8834</v>
      </c>
      <c r="S1716" s="274">
        <v>45719</v>
      </c>
      <c r="T1716" s="56">
        <v>45726</v>
      </c>
      <c r="U1716" s="174" t="s">
        <v>66</v>
      </c>
      <c r="V1716" s="197" t="s">
        <v>218</v>
      </c>
      <c r="W1716" s="181"/>
      <c r="X1716" s="147" t="s">
        <v>168</v>
      </c>
      <c r="Y1716" s="258"/>
      <c r="Z1716" s="146"/>
      <c r="AA1716" s="289" t="s">
        <v>8718</v>
      </c>
      <c r="AB1716" s="67">
        <v>45719</v>
      </c>
      <c r="AC1716" s="67">
        <v>45726</v>
      </c>
      <c r="AD1716" s="234" t="s">
        <v>70</v>
      </c>
      <c r="AE1716" s="71"/>
      <c r="AF1716" s="249"/>
      <c r="AG1716" s="249"/>
      <c r="AH1716" s="249"/>
      <c r="AI1716" s="249"/>
      <c r="AJ1716" s="248"/>
      <c r="AK1716" s="257"/>
      <c r="AL1716" s="255"/>
      <c r="AM1716" s="249"/>
      <c r="AN1716" s="249"/>
      <c r="AO1716" s="249"/>
      <c r="AP1716" s="249"/>
      <c r="AQ1716" s="250"/>
      <c r="AR1716" s="247"/>
      <c r="AS1716" s="247"/>
      <c r="AT1716" s="247"/>
      <c r="AU1716" s="247"/>
      <c r="AV1716" s="247"/>
      <c r="AW1716" s="247"/>
      <c r="AX1716" s="247"/>
      <c r="AY1716" s="247"/>
      <c r="AZ1716" s="251"/>
      <c r="BA1716" s="246"/>
      <c r="BB1716" s="247"/>
      <c r="BC1716" s="245"/>
    </row>
    <row r="1717" spans="1:55" ht="28.8">
      <c r="A1717" s="52" t="str">
        <f t="shared" ca="1" si="325"/>
        <v>Ok</v>
      </c>
      <c r="B1717" s="53" t="str">
        <f t="shared" si="326"/>
        <v>Ok</v>
      </c>
      <c r="C1717" s="53" t="str">
        <f t="shared" ca="1" si="327"/>
        <v>Ok</v>
      </c>
      <c r="D1717" s="54">
        <f t="shared" si="328"/>
        <v>45726</v>
      </c>
      <c r="E1717" s="253"/>
      <c r="F1717" s="258">
        <v>3701</v>
      </c>
      <c r="G1717" s="241" t="s">
        <v>8807</v>
      </c>
      <c r="H1717" s="269" t="s">
        <v>57</v>
      </c>
      <c r="I1717" s="242" t="s">
        <v>83</v>
      </c>
      <c r="J1717" s="268" t="s">
        <v>84</v>
      </c>
      <c r="K1717" s="67" t="s">
        <v>74</v>
      </c>
      <c r="L1717" s="400" t="s">
        <v>8836</v>
      </c>
      <c r="M1717" s="281"/>
      <c r="N1717" s="410" t="s">
        <v>228</v>
      </c>
      <c r="O1717" s="243" t="s">
        <v>8811</v>
      </c>
      <c r="P1717" s="77" t="s">
        <v>245</v>
      </c>
      <c r="Q1717" s="77" t="s">
        <v>8811</v>
      </c>
      <c r="R1717" s="301" t="s">
        <v>8834</v>
      </c>
      <c r="S1717" s="274">
        <v>45719</v>
      </c>
      <c r="T1717" s="56">
        <v>45726</v>
      </c>
      <c r="U1717" s="174" t="s">
        <v>66</v>
      </c>
      <c r="V1717" s="197" t="s">
        <v>218</v>
      </c>
      <c r="W1717" s="181"/>
      <c r="X1717" s="147" t="s">
        <v>168</v>
      </c>
      <c r="Y1717" s="258"/>
      <c r="Z1717" s="146"/>
      <c r="AA1717" s="289" t="s">
        <v>8718</v>
      </c>
      <c r="AB1717" s="67">
        <v>45719</v>
      </c>
      <c r="AC1717" s="67">
        <v>45726</v>
      </c>
      <c r="AD1717" s="234" t="s">
        <v>70</v>
      </c>
      <c r="AE1717" s="71"/>
      <c r="AF1717" s="249"/>
      <c r="AG1717" s="249"/>
      <c r="AH1717" s="249"/>
      <c r="AI1717" s="249"/>
      <c r="AJ1717" s="248"/>
      <c r="AK1717" s="257"/>
      <c r="AL1717" s="255"/>
      <c r="AM1717" s="249"/>
      <c r="AN1717" s="249"/>
      <c r="AO1717" s="249"/>
      <c r="AP1717" s="249"/>
      <c r="AQ1717" s="250"/>
      <c r="AR1717" s="247"/>
      <c r="AS1717" s="247"/>
      <c r="AT1717" s="247"/>
      <c r="AU1717" s="247"/>
      <c r="AV1717" s="247"/>
      <c r="AW1717" s="247"/>
      <c r="AX1717" s="247"/>
      <c r="AY1717" s="247"/>
      <c r="AZ1717" s="251"/>
      <c r="BA1717" s="246"/>
      <c r="BB1717" s="247"/>
      <c r="BC1717" s="245"/>
    </row>
    <row r="1718" spans="1:55" ht="28.8">
      <c r="A1718" s="52" t="str">
        <f t="shared" ca="1" si="325"/>
        <v>Ok</v>
      </c>
      <c r="B1718" s="53" t="str">
        <f t="shared" si="326"/>
        <v>Ok</v>
      </c>
      <c r="C1718" s="53" t="str">
        <f t="shared" ca="1" si="327"/>
        <v>Ok</v>
      </c>
      <c r="D1718" s="54">
        <f t="shared" si="328"/>
        <v>45726</v>
      </c>
      <c r="E1718" s="253"/>
      <c r="F1718" s="258">
        <v>3702</v>
      </c>
      <c r="G1718" s="241" t="s">
        <v>8808</v>
      </c>
      <c r="H1718" s="269" t="s">
        <v>57</v>
      </c>
      <c r="I1718" s="242" t="s">
        <v>83</v>
      </c>
      <c r="J1718" s="268" t="s">
        <v>84</v>
      </c>
      <c r="K1718" s="67" t="s">
        <v>105</v>
      </c>
      <c r="L1718" s="400" t="s">
        <v>8835</v>
      </c>
      <c r="M1718" s="281"/>
      <c r="N1718" s="410" t="s">
        <v>228</v>
      </c>
      <c r="O1718" s="243" t="s">
        <v>8811</v>
      </c>
      <c r="P1718" s="77" t="s">
        <v>245</v>
      </c>
      <c r="Q1718" s="77" t="s">
        <v>8811</v>
      </c>
      <c r="R1718" s="301" t="s">
        <v>8834</v>
      </c>
      <c r="S1718" s="274">
        <v>45719</v>
      </c>
      <c r="T1718" s="56">
        <v>45726</v>
      </c>
      <c r="U1718" s="174" t="s">
        <v>66</v>
      </c>
      <c r="V1718" s="197" t="s">
        <v>218</v>
      </c>
      <c r="W1718" s="181"/>
      <c r="X1718" s="147" t="s">
        <v>168</v>
      </c>
      <c r="Y1718" s="258"/>
      <c r="Z1718" s="146"/>
      <c r="AA1718" s="289" t="s">
        <v>8718</v>
      </c>
      <c r="AB1718" s="67">
        <v>45719</v>
      </c>
      <c r="AC1718" s="67">
        <v>45726</v>
      </c>
      <c r="AD1718" s="234" t="s">
        <v>70</v>
      </c>
      <c r="AE1718" s="71"/>
      <c r="AF1718" s="249"/>
      <c r="AG1718" s="249"/>
      <c r="AH1718" s="249"/>
      <c r="AI1718" s="249"/>
      <c r="AJ1718" s="248"/>
      <c r="AK1718" s="257"/>
      <c r="AL1718" s="255"/>
      <c r="AM1718" s="249"/>
      <c r="AN1718" s="249"/>
      <c r="AO1718" s="249"/>
      <c r="AP1718" s="249"/>
      <c r="AQ1718" s="250"/>
      <c r="AR1718" s="247"/>
      <c r="AS1718" s="247"/>
      <c r="AT1718" s="247"/>
      <c r="AU1718" s="247"/>
      <c r="AV1718" s="247"/>
      <c r="AW1718" s="247"/>
      <c r="AX1718" s="247"/>
      <c r="AY1718" s="247"/>
      <c r="AZ1718" s="251"/>
      <c r="BA1718" s="246"/>
      <c r="BB1718" s="247"/>
      <c r="BC1718" s="245"/>
    </row>
  </sheetData>
  <autoFilter ref="A2:BD1718" xr:uid="{00000000-0001-0000-0000-000000000000}">
    <filterColumn colId="28">
      <filters>
        <dateGroupItem year="2025" month="3" day="10" dateTimeGrouping="day"/>
      </filters>
    </filterColumn>
  </autoFilter>
  <sortState xmlns:xlrd2="http://schemas.microsoft.com/office/spreadsheetml/2017/richdata2" ref="A555:AX597">
    <sortCondition ref="S555:S597"/>
  </sortState>
  <dataConsolidate/>
  <dataValidations count="3">
    <dataValidation type="list" showInputMessage="1" showErrorMessage="1" sqref="W3:W4 W732:W735 U3:U1718" xr:uid="{00000000-0002-0000-0000-000000000000}">
      <formula1>"stand by, first screening, rejected after first screening, analysis, rejected after analysis, due diligence, rejected after due diligence, offer rejected, in portfolio, exit of portfolio, write off, stand by"</formula1>
    </dataValidation>
    <dataValidation type="list" showInputMessage="1" showErrorMessage="1" sqref="W831:W1094 W5:W731 W736:W826" xr:uid="{00000000-0002-0000-0000-000001000000}">
      <formula1>"Si,No"</formula1>
    </dataValidation>
    <dataValidation type="list" showInputMessage="1" showErrorMessage="1" sqref="V3:V819 V821:V1718" xr:uid="{00000000-0002-0000-0000-000002000000}">
      <formula1>"VV2,VV4,VV5"</formula1>
    </dataValidation>
  </dataValidations>
  <hyperlinks>
    <hyperlink ref="R7" r:id="rId1" xr:uid="{00000000-0004-0000-0000-000000000000}"/>
    <hyperlink ref="R8" r:id="rId2" xr:uid="{00000000-0004-0000-0000-000001000000}"/>
    <hyperlink ref="R9" r:id="rId3" xr:uid="{00000000-0004-0000-0000-000002000000}"/>
    <hyperlink ref="R10" r:id="rId4" xr:uid="{00000000-0004-0000-0000-000003000000}"/>
    <hyperlink ref="R11" r:id="rId5" xr:uid="{00000000-0004-0000-0000-000004000000}"/>
    <hyperlink ref="R1031" r:id="rId6" xr:uid="{00000000-0004-0000-0000-000005000000}"/>
    <hyperlink ref="R1090" r:id="rId7" xr:uid="{00000000-0004-0000-0000-000006000000}"/>
    <hyperlink ref="R13" r:id="rId8" xr:uid="{00000000-0004-0000-0000-000007000000}"/>
    <hyperlink ref="R14" r:id="rId9" xr:uid="{00000000-0004-0000-0000-000008000000}"/>
    <hyperlink ref="R863" r:id="rId10" xr:uid="{00000000-0004-0000-0000-000009000000}"/>
    <hyperlink ref="R16" r:id="rId11" xr:uid="{00000000-0004-0000-0000-00000A000000}"/>
    <hyperlink ref="R17" r:id="rId12" xr:uid="{00000000-0004-0000-0000-00000B000000}"/>
    <hyperlink ref="R18" r:id="rId13" xr:uid="{00000000-0004-0000-0000-00000C000000}"/>
    <hyperlink ref="R19" r:id="rId14" xr:uid="{00000000-0004-0000-0000-00000D000000}"/>
    <hyperlink ref="R980" r:id="rId15" xr:uid="{00000000-0004-0000-0000-00000E000000}"/>
    <hyperlink ref="R20" r:id="rId16" xr:uid="{00000000-0004-0000-0000-00000F000000}"/>
    <hyperlink ref="R21" r:id="rId17" xr:uid="{00000000-0004-0000-0000-000010000000}"/>
    <hyperlink ref="R22" r:id="rId18" xr:uid="{00000000-0004-0000-0000-000011000000}"/>
    <hyperlink ref="R23" r:id="rId19" xr:uid="{00000000-0004-0000-0000-000012000000}"/>
    <hyperlink ref="R24" r:id="rId20" xr:uid="{00000000-0004-0000-0000-000013000000}"/>
    <hyperlink ref="R25" r:id="rId21" xr:uid="{00000000-0004-0000-0000-000014000000}"/>
    <hyperlink ref="R26" r:id="rId22" xr:uid="{00000000-0004-0000-0000-000015000000}"/>
    <hyperlink ref="R27" r:id="rId23" xr:uid="{00000000-0004-0000-0000-000016000000}"/>
    <hyperlink ref="R28" r:id="rId24" xr:uid="{00000000-0004-0000-0000-000017000000}"/>
    <hyperlink ref="R29" r:id="rId25" xr:uid="{00000000-0004-0000-0000-000018000000}"/>
    <hyperlink ref="R30" r:id="rId26" xr:uid="{00000000-0004-0000-0000-000019000000}"/>
    <hyperlink ref="R31" r:id="rId27" xr:uid="{00000000-0004-0000-0000-00001A000000}"/>
    <hyperlink ref="R32" r:id="rId28" display="marko@audiens.com" xr:uid="{00000000-0004-0000-0000-00001B000000}"/>
    <hyperlink ref="R517" r:id="rId29" xr:uid="{00000000-0004-0000-0000-00001C000000}"/>
    <hyperlink ref="R35" r:id="rId30" xr:uid="{00000000-0004-0000-0000-00001D000000}"/>
    <hyperlink ref="R36" r:id="rId31" xr:uid="{00000000-0004-0000-0000-00001E000000}"/>
    <hyperlink ref="R37" r:id="rId32" xr:uid="{00000000-0004-0000-0000-00001F000000}"/>
    <hyperlink ref="R38" r:id="rId33" xr:uid="{00000000-0004-0000-0000-000020000000}"/>
    <hyperlink ref="R39" r:id="rId34" xr:uid="{00000000-0004-0000-0000-000021000000}"/>
    <hyperlink ref="R40" r:id="rId35" xr:uid="{00000000-0004-0000-0000-000022000000}"/>
    <hyperlink ref="R41" r:id="rId36" xr:uid="{00000000-0004-0000-0000-000023000000}"/>
    <hyperlink ref="R42" r:id="rId37" xr:uid="{00000000-0004-0000-0000-000024000000}"/>
    <hyperlink ref="R43" r:id="rId38" xr:uid="{00000000-0004-0000-0000-000025000000}"/>
    <hyperlink ref="R1127" r:id="rId39" xr:uid="{00000000-0004-0000-0000-000026000000}"/>
    <hyperlink ref="R45" r:id="rId40" display="martina@mukako.com" xr:uid="{00000000-0004-0000-0000-000027000000}"/>
    <hyperlink ref="R46" r:id="rId41" xr:uid="{00000000-0004-0000-0000-000028000000}"/>
    <hyperlink ref="R47" r:id="rId42" xr:uid="{00000000-0004-0000-0000-000029000000}"/>
    <hyperlink ref="R48" r:id="rId43" xr:uid="{00000000-0004-0000-0000-00002A000000}"/>
    <hyperlink ref="R49" r:id="rId44" xr:uid="{00000000-0004-0000-0000-00002B000000}"/>
    <hyperlink ref="R50" r:id="rId45" xr:uid="{00000000-0004-0000-0000-00002C000000}"/>
    <hyperlink ref="R1103" r:id="rId46" xr:uid="{00000000-0004-0000-0000-00002D000000}"/>
    <hyperlink ref="R52" r:id="rId47" xr:uid="{00000000-0004-0000-0000-00002E000000}"/>
    <hyperlink ref="R53" r:id="rId48" xr:uid="{00000000-0004-0000-0000-00002F000000}"/>
    <hyperlink ref="R54" r:id="rId49" xr:uid="{00000000-0004-0000-0000-000030000000}"/>
    <hyperlink ref="R55" r:id="rId50" xr:uid="{00000000-0004-0000-0000-000031000000}"/>
    <hyperlink ref="R56" r:id="rId51" xr:uid="{00000000-0004-0000-0000-000032000000}"/>
    <hyperlink ref="R57" r:id="rId52" xr:uid="{00000000-0004-0000-0000-000033000000}"/>
    <hyperlink ref="R58" r:id="rId53" xr:uid="{00000000-0004-0000-0000-000034000000}"/>
    <hyperlink ref="R59" r:id="rId54" xr:uid="{00000000-0004-0000-0000-000035000000}"/>
    <hyperlink ref="R60" r:id="rId55" xr:uid="{00000000-0004-0000-0000-000036000000}"/>
    <hyperlink ref="R61" r:id="rId56" xr:uid="{00000000-0004-0000-0000-000037000000}"/>
    <hyperlink ref="R1109" r:id="rId57" xr:uid="{00000000-0004-0000-0000-000038000000}"/>
    <hyperlink ref="R64" r:id="rId58" xr:uid="{00000000-0004-0000-0000-000039000000}"/>
    <hyperlink ref="R65" r:id="rId59" xr:uid="{00000000-0004-0000-0000-00003A000000}"/>
    <hyperlink ref="R66" r:id="rId60" xr:uid="{00000000-0004-0000-0000-00003B000000}"/>
    <hyperlink ref="R67" r:id="rId61" xr:uid="{00000000-0004-0000-0000-00003C000000}"/>
    <hyperlink ref="R1092" r:id="rId62" xr:uid="{00000000-0004-0000-0000-00003D000000}"/>
    <hyperlink ref="R69" r:id="rId63" xr:uid="{00000000-0004-0000-0000-00003E000000}"/>
    <hyperlink ref="R70" r:id="rId64" xr:uid="{00000000-0004-0000-0000-00003F000000}"/>
    <hyperlink ref="R71" r:id="rId65" xr:uid="{00000000-0004-0000-0000-000040000000}"/>
    <hyperlink ref="R72" r:id="rId66" xr:uid="{00000000-0004-0000-0000-000041000000}"/>
    <hyperlink ref="R73" r:id="rId67" xr:uid="{00000000-0004-0000-0000-000042000000}"/>
    <hyperlink ref="R74" r:id="rId68" xr:uid="{00000000-0004-0000-0000-000043000000}"/>
    <hyperlink ref="R76" r:id="rId69" xr:uid="{00000000-0004-0000-0000-000044000000}"/>
    <hyperlink ref="R75" r:id="rId70" xr:uid="{00000000-0004-0000-0000-000045000000}"/>
    <hyperlink ref="R77" r:id="rId71" xr:uid="{00000000-0004-0000-0000-000046000000}"/>
    <hyperlink ref="R79" r:id="rId72" xr:uid="{00000000-0004-0000-0000-000047000000}"/>
    <hyperlink ref="R80" r:id="rId73" xr:uid="{00000000-0004-0000-0000-000048000000}"/>
    <hyperlink ref="R81" r:id="rId74" xr:uid="{00000000-0004-0000-0000-000049000000}"/>
    <hyperlink ref="R82" r:id="rId75" xr:uid="{00000000-0004-0000-0000-00004A000000}"/>
    <hyperlink ref="R1094" r:id="rId76" xr:uid="{00000000-0004-0000-0000-00004B000000}"/>
    <hyperlink ref="R84" r:id="rId77" xr:uid="{00000000-0004-0000-0000-00004C000000}"/>
    <hyperlink ref="R85" r:id="rId78" xr:uid="{00000000-0004-0000-0000-00004D000000}"/>
    <hyperlink ref="R1095" r:id="rId79" xr:uid="{00000000-0004-0000-0000-00004E000000}"/>
    <hyperlink ref="R87" r:id="rId80" xr:uid="{00000000-0004-0000-0000-00004F000000}"/>
    <hyperlink ref="R88" r:id="rId81" xr:uid="{00000000-0004-0000-0000-000050000000}"/>
    <hyperlink ref="R92" r:id="rId82" xr:uid="{00000000-0004-0000-0000-000051000000}"/>
    <hyperlink ref="R94" r:id="rId83" xr:uid="{00000000-0004-0000-0000-000052000000}"/>
    <hyperlink ref="R93" r:id="rId84" xr:uid="{00000000-0004-0000-0000-000053000000}"/>
    <hyperlink ref="R95" r:id="rId85" xr:uid="{00000000-0004-0000-0000-000054000000}"/>
    <hyperlink ref="R96" r:id="rId86" xr:uid="{00000000-0004-0000-0000-000055000000}"/>
    <hyperlink ref="R97" r:id="rId87" xr:uid="{00000000-0004-0000-0000-000056000000}"/>
    <hyperlink ref="R62" r:id="rId88" xr:uid="{00000000-0004-0000-0000-000057000000}"/>
    <hyperlink ref="R98" r:id="rId89" xr:uid="{00000000-0004-0000-0000-000058000000}"/>
    <hyperlink ref="R99" r:id="rId90" xr:uid="{00000000-0004-0000-0000-000059000000}"/>
    <hyperlink ref="R100" r:id="rId91" xr:uid="{00000000-0004-0000-0000-00005A000000}"/>
    <hyperlink ref="R101" r:id="rId92" xr:uid="{00000000-0004-0000-0000-00005B000000}"/>
    <hyperlink ref="R508" r:id="rId93" xr:uid="{00000000-0004-0000-0000-00005C000000}"/>
    <hyperlink ref="R103" r:id="rId94" xr:uid="{00000000-0004-0000-0000-00005D000000}"/>
    <hyperlink ref="R104" r:id="rId95" xr:uid="{00000000-0004-0000-0000-00005E000000}"/>
    <hyperlink ref="R1013" r:id="rId96" xr:uid="{00000000-0004-0000-0000-00005F000000}"/>
    <hyperlink ref="R106" r:id="rId97" xr:uid="{00000000-0004-0000-0000-000060000000}"/>
    <hyperlink ref="R107" r:id="rId98" xr:uid="{00000000-0004-0000-0000-000061000000}"/>
    <hyperlink ref="R108" r:id="rId99" xr:uid="{00000000-0004-0000-0000-000062000000}"/>
    <hyperlink ref="R109" r:id="rId100" xr:uid="{00000000-0004-0000-0000-000063000000}"/>
    <hyperlink ref="R110" r:id="rId101" xr:uid="{00000000-0004-0000-0000-000064000000}"/>
    <hyperlink ref="R111" r:id="rId102" xr:uid="{00000000-0004-0000-0000-000065000000}"/>
    <hyperlink ref="R112" r:id="rId103" xr:uid="{00000000-0004-0000-0000-000066000000}"/>
    <hyperlink ref="R113" r:id="rId104" xr:uid="{00000000-0004-0000-0000-000067000000}"/>
    <hyperlink ref="R115" r:id="rId105" xr:uid="{00000000-0004-0000-0000-000068000000}"/>
    <hyperlink ref="R116" r:id="rId106" xr:uid="{00000000-0004-0000-0000-000069000000}"/>
    <hyperlink ref="R117" r:id="rId107" xr:uid="{00000000-0004-0000-0000-00006A000000}"/>
    <hyperlink ref="R118" r:id="rId108" xr:uid="{00000000-0004-0000-0000-00006B000000}"/>
    <hyperlink ref="R123" r:id="rId109" xr:uid="{00000000-0004-0000-0000-00006C000000}"/>
    <hyperlink ref="R124" r:id="rId110" xr:uid="{00000000-0004-0000-0000-00006D000000}"/>
    <hyperlink ref="R122" r:id="rId111" xr:uid="{00000000-0004-0000-0000-00006E000000}"/>
    <hyperlink ref="R121" r:id="rId112" xr:uid="{00000000-0004-0000-0000-00006F000000}"/>
    <hyperlink ref="R125" r:id="rId113" xr:uid="{00000000-0004-0000-0000-000070000000}"/>
    <hyperlink ref="R126" r:id="rId114" xr:uid="{00000000-0004-0000-0000-000071000000}"/>
    <hyperlink ref="R127" r:id="rId115" xr:uid="{00000000-0004-0000-0000-000072000000}"/>
    <hyperlink ref="R1065" r:id="rId116" xr:uid="{00000000-0004-0000-0000-000073000000}"/>
    <hyperlink ref="R1070" r:id="rId117" xr:uid="{00000000-0004-0000-0000-000074000000}"/>
    <hyperlink ref="R130" r:id="rId118" xr:uid="{00000000-0004-0000-0000-000075000000}"/>
    <hyperlink ref="R132" r:id="rId119" xr:uid="{00000000-0004-0000-0000-000076000000}"/>
    <hyperlink ref="R1088" r:id="rId120" xr:uid="{00000000-0004-0000-0000-000077000000}"/>
    <hyperlink ref="R1072" r:id="rId121" xr:uid="{00000000-0004-0000-0000-000078000000}"/>
    <hyperlink ref="R1064" r:id="rId122" xr:uid="{00000000-0004-0000-0000-000079000000}"/>
    <hyperlink ref="R1069" r:id="rId123" xr:uid="{00000000-0004-0000-0000-00007A000000}"/>
    <hyperlink ref="R137" r:id="rId124" xr:uid="{00000000-0004-0000-0000-00007B000000}"/>
    <hyperlink ref="R1078" r:id="rId125" xr:uid="{00000000-0004-0000-0000-00007C000000}"/>
    <hyperlink ref="R139" r:id="rId126" xr:uid="{00000000-0004-0000-0000-00007D000000}"/>
    <hyperlink ref="R140" r:id="rId127" xr:uid="{00000000-0004-0000-0000-00007E000000}"/>
    <hyperlink ref="R141" r:id="rId128" xr:uid="{00000000-0004-0000-0000-00007F000000}"/>
    <hyperlink ref="R142" r:id="rId129" xr:uid="{00000000-0004-0000-0000-000080000000}"/>
    <hyperlink ref="R143" r:id="rId130" xr:uid="{00000000-0004-0000-0000-000081000000}"/>
    <hyperlink ref="R144" r:id="rId131" xr:uid="{00000000-0004-0000-0000-000082000000}"/>
    <hyperlink ref="R145" r:id="rId132" xr:uid="{00000000-0004-0000-0000-000083000000}"/>
    <hyperlink ref="R146" r:id="rId133" xr:uid="{00000000-0004-0000-0000-000084000000}"/>
    <hyperlink ref="R147" r:id="rId134" xr:uid="{00000000-0004-0000-0000-000085000000}"/>
    <hyperlink ref="R148" r:id="rId135" xr:uid="{00000000-0004-0000-0000-000086000000}"/>
    <hyperlink ref="R149" r:id="rId136" xr:uid="{00000000-0004-0000-0000-000087000000}"/>
    <hyperlink ref="R150" r:id="rId137" xr:uid="{00000000-0004-0000-0000-000088000000}"/>
    <hyperlink ref="R151" r:id="rId138" xr:uid="{00000000-0004-0000-0000-000089000000}"/>
    <hyperlink ref="R152" r:id="rId139" xr:uid="{00000000-0004-0000-0000-00008A000000}"/>
    <hyperlink ref="R153" r:id="rId140" xr:uid="{00000000-0004-0000-0000-00008B000000}"/>
    <hyperlink ref="R154" r:id="rId141" xr:uid="{00000000-0004-0000-0000-00008C000000}"/>
    <hyperlink ref="R882" r:id="rId142" xr:uid="{00000000-0004-0000-0000-00008D000000}"/>
    <hyperlink ref="R1023" r:id="rId143" xr:uid="{00000000-0004-0000-0000-00008E000000}"/>
    <hyperlink ref="R932" r:id="rId144" xr:uid="{00000000-0004-0000-0000-00008F000000}"/>
    <hyperlink ref="R158" r:id="rId145" xr:uid="{00000000-0004-0000-0000-000090000000}"/>
    <hyperlink ref="R159" r:id="rId146" xr:uid="{00000000-0004-0000-0000-000091000000}"/>
    <hyperlink ref="R160" r:id="rId147" xr:uid="{00000000-0004-0000-0000-000092000000}"/>
    <hyperlink ref="R161" r:id="rId148" xr:uid="{00000000-0004-0000-0000-000093000000}"/>
    <hyperlink ref="R162" r:id="rId149" xr:uid="{00000000-0004-0000-0000-000094000000}"/>
    <hyperlink ref="R163" r:id="rId150" xr:uid="{00000000-0004-0000-0000-000095000000}"/>
    <hyperlink ref="R1040" r:id="rId151" xr:uid="{00000000-0004-0000-0000-000096000000}"/>
    <hyperlink ref="R165" r:id="rId152" xr:uid="{00000000-0004-0000-0000-000097000000}"/>
    <hyperlink ref="R167" r:id="rId153" xr:uid="{00000000-0004-0000-0000-000098000000}"/>
    <hyperlink ref="R171" r:id="rId154" xr:uid="{00000000-0004-0000-0000-000099000000}"/>
    <hyperlink ref="R976" r:id="rId155" xr:uid="{00000000-0004-0000-0000-00009A000000}"/>
    <hyperlink ref="R169" r:id="rId156" xr:uid="{00000000-0004-0000-0000-00009B000000}"/>
    <hyperlink ref="R168" r:id="rId157" xr:uid="{00000000-0004-0000-0000-00009C000000}"/>
    <hyperlink ref="R172" r:id="rId158" xr:uid="{00000000-0004-0000-0000-00009D000000}"/>
    <hyperlink ref="R173" r:id="rId159" xr:uid="{00000000-0004-0000-0000-00009E000000}"/>
    <hyperlink ref="R174" r:id="rId160" xr:uid="{00000000-0004-0000-0000-00009F000000}"/>
    <hyperlink ref="R175" r:id="rId161" xr:uid="{00000000-0004-0000-0000-0000A0000000}"/>
    <hyperlink ref="R177" r:id="rId162" xr:uid="{00000000-0004-0000-0000-0000A1000000}"/>
    <hyperlink ref="R178" r:id="rId163" xr:uid="{00000000-0004-0000-0000-0000A2000000}"/>
    <hyperlink ref="R179" r:id="rId164" xr:uid="{00000000-0004-0000-0000-0000A3000000}"/>
    <hyperlink ref="R579" r:id="rId165" xr:uid="{00000000-0004-0000-0000-0000A4000000}"/>
    <hyperlink ref="R182" r:id="rId166" xr:uid="{00000000-0004-0000-0000-0000A5000000}"/>
    <hyperlink ref="R183" r:id="rId167" xr:uid="{00000000-0004-0000-0000-0000A6000000}"/>
    <hyperlink ref="R1050" r:id="rId168" xr:uid="{00000000-0004-0000-0000-0000A7000000}"/>
    <hyperlink ref="R185" r:id="rId169" xr:uid="{00000000-0004-0000-0000-0000A8000000}"/>
    <hyperlink ref="R186" r:id="rId170" xr:uid="{00000000-0004-0000-0000-0000A9000000}"/>
    <hyperlink ref="R187" r:id="rId171" xr:uid="{00000000-0004-0000-0000-0000AA000000}"/>
    <hyperlink ref="R181" r:id="rId172" xr:uid="{00000000-0004-0000-0000-0000AB000000}"/>
    <hyperlink ref="R1063" r:id="rId173" xr:uid="{00000000-0004-0000-0000-0000AC000000}"/>
    <hyperlink ref="R188" r:id="rId174" xr:uid="{00000000-0004-0000-0000-0000AD000000}"/>
    <hyperlink ref="R189" r:id="rId175" xr:uid="{00000000-0004-0000-0000-0000AE000000}"/>
    <hyperlink ref="R984" r:id="rId176" xr:uid="{00000000-0004-0000-0000-0000AF000000}"/>
    <hyperlink ref="R192" r:id="rId177" xr:uid="{00000000-0004-0000-0000-0000B0000000}"/>
    <hyperlink ref="R193" r:id="rId178" xr:uid="{00000000-0004-0000-0000-0000B1000000}"/>
    <hyperlink ref="R196" r:id="rId179" xr:uid="{00000000-0004-0000-0000-0000B2000000}"/>
    <hyperlink ref="R195" r:id="rId180" xr:uid="{00000000-0004-0000-0000-0000B3000000}"/>
    <hyperlink ref="R155" r:id="rId181" xr:uid="{00000000-0004-0000-0000-0000B4000000}"/>
    <hyperlink ref="R166" r:id="rId182" xr:uid="{00000000-0004-0000-0000-0000B5000000}"/>
    <hyperlink ref="R197" r:id="rId183" xr:uid="{00000000-0004-0000-0000-0000B6000000}"/>
    <hyperlink ref="R201" r:id="rId184" xr:uid="{00000000-0004-0000-0000-0000B8000000}"/>
    <hyperlink ref="R202" r:id="rId185" display="gianmarco@ilcaffeitaliano.it" xr:uid="{00000000-0004-0000-0000-0000B9000000}"/>
    <hyperlink ref="R198" r:id="rId186" xr:uid="{00000000-0004-0000-0000-0000BA000000}"/>
    <hyperlink ref="R200" r:id="rId187" xr:uid="{00000000-0004-0000-0000-0000BB000000}"/>
    <hyperlink ref="R952" r:id="rId188" xr:uid="{00000000-0004-0000-0000-0000BC000000}"/>
    <hyperlink ref="R204" r:id="rId189" xr:uid="{00000000-0004-0000-0000-0000BD000000}"/>
    <hyperlink ref="R205" r:id="rId190" xr:uid="{00000000-0004-0000-0000-0000BE000000}"/>
    <hyperlink ref="R34" r:id="rId191" xr:uid="{00000000-0004-0000-0000-0000BF000000}"/>
    <hyperlink ref="R208" r:id="rId192" xr:uid="{00000000-0004-0000-0000-0000C0000000}"/>
    <hyperlink ref="R209" r:id="rId193" xr:uid="{00000000-0004-0000-0000-0000C1000000}"/>
    <hyperlink ref="R210" r:id="rId194" xr:uid="{00000000-0004-0000-0000-0000C2000000}"/>
    <hyperlink ref="R212" r:id="rId195" xr:uid="{00000000-0004-0000-0000-0000C3000000}"/>
    <hyperlink ref="R214" r:id="rId196" display="valerio.zoino@zetaconsulting.info" xr:uid="{00000000-0004-0000-0000-0000C4000000}"/>
    <hyperlink ref="R215" r:id="rId197" xr:uid="{00000000-0004-0000-0000-0000C5000000}"/>
    <hyperlink ref="R1010" r:id="rId198" xr:uid="{00000000-0004-0000-0000-0000C6000000}"/>
    <hyperlink ref="R217" r:id="rId199" xr:uid="{00000000-0004-0000-0000-0000C7000000}"/>
    <hyperlink ref="R218" r:id="rId200" xr:uid="{00000000-0004-0000-0000-0000C8000000}"/>
    <hyperlink ref="R219" r:id="rId201" xr:uid="{00000000-0004-0000-0000-0000C9000000}"/>
    <hyperlink ref="R220" r:id="rId202" display="fabriziopescatori@yahoo.it" xr:uid="{00000000-0004-0000-0000-0000CA000000}"/>
    <hyperlink ref="R221" r:id="rId203" xr:uid="{00000000-0004-0000-0000-0000CB000000}"/>
    <hyperlink ref="R1025" r:id="rId204" xr:uid="{00000000-0004-0000-0000-0000CC000000}"/>
    <hyperlink ref="R997" r:id="rId205" xr:uid="{00000000-0004-0000-0000-0000CD000000}"/>
    <hyperlink ref="R977" r:id="rId206" xr:uid="{00000000-0004-0000-0000-0000CE000000}"/>
    <hyperlink ref="R224" r:id="rId207" xr:uid="{00000000-0004-0000-0000-0000CF000000}"/>
    <hyperlink ref="R206" r:id="rId208" xr:uid="{00000000-0004-0000-0000-0000D0000000}"/>
    <hyperlink ref="R211" r:id="rId209" xr:uid="{00000000-0004-0000-0000-0000D1000000}"/>
    <hyperlink ref="R194" r:id="rId210" xr:uid="{00000000-0004-0000-0000-0000D2000000}"/>
    <hyperlink ref="R988" r:id="rId211" xr:uid="{00000000-0004-0000-0000-0000D3000000}"/>
    <hyperlink ref="R1003" r:id="rId212" xr:uid="{00000000-0004-0000-0000-0000D5000000}"/>
    <hyperlink ref="R229" r:id="rId213" xr:uid="{00000000-0004-0000-0000-0000D6000000}"/>
    <hyperlink ref="R230" r:id="rId214" xr:uid="{00000000-0004-0000-0000-0000D7000000}"/>
    <hyperlink ref="R993" r:id="rId215" xr:uid="{00000000-0004-0000-0000-0000D8000000}"/>
    <hyperlink ref="R232" r:id="rId216" xr:uid="{00000000-0004-0000-0000-0000D9000000}"/>
    <hyperlink ref="R233" r:id="rId217" xr:uid="{00000000-0004-0000-0000-0000DA000000}"/>
    <hyperlink ref="R530" r:id="rId218" xr:uid="{00000000-0004-0000-0000-0000DB000000}"/>
    <hyperlink ref="R909" r:id="rId219" xr:uid="{00000000-0004-0000-0000-0000DC000000}"/>
    <hyperlink ref="R199" r:id="rId220" xr:uid="{00000000-0004-0000-0000-0000DD000000}"/>
    <hyperlink ref="R982" r:id="rId221" xr:uid="{00000000-0004-0000-0000-0000DE000000}"/>
    <hyperlink ref="R502" r:id="rId222" xr:uid="{00000000-0004-0000-0000-0000DF000000}"/>
    <hyperlink ref="R239" r:id="rId223" xr:uid="{00000000-0004-0000-0000-0000E1000000}"/>
    <hyperlink ref="R406" r:id="rId224" xr:uid="{00000000-0004-0000-0000-0000E2000000}"/>
    <hyperlink ref="R242" r:id="rId225" xr:uid="{00000000-0004-0000-0000-0000E3000000}"/>
    <hyperlink ref="R245" r:id="rId226" xr:uid="{00000000-0004-0000-0000-0000E5000000}"/>
    <hyperlink ref="R926" r:id="rId227" xr:uid="{00000000-0004-0000-0000-0000E6000000}"/>
    <hyperlink ref="R247" r:id="rId228" xr:uid="{00000000-0004-0000-0000-0000E7000000}"/>
    <hyperlink ref="R248" r:id="rId229" xr:uid="{00000000-0004-0000-0000-0000E8000000}"/>
    <hyperlink ref="R973" r:id="rId230" xr:uid="{00000000-0004-0000-0000-0000E9000000}"/>
    <hyperlink ref="R250" r:id="rId231" xr:uid="{00000000-0004-0000-0000-0000EA000000}"/>
    <hyperlink ref="R251" r:id="rId232" xr:uid="{00000000-0004-0000-0000-0000EB000000}"/>
    <hyperlink ref="R252" r:id="rId233" xr:uid="{00000000-0004-0000-0000-0000EC000000}"/>
    <hyperlink ref="R253" r:id="rId234" xr:uid="{00000000-0004-0000-0000-0000ED000000}"/>
    <hyperlink ref="R649" r:id="rId235" xr:uid="{00000000-0004-0000-0000-0000EE000000}"/>
    <hyperlink ref="R955" r:id="rId236" xr:uid="{00000000-0004-0000-0000-0000EF000000}"/>
    <hyperlink ref="R256" r:id="rId237" xr:uid="{00000000-0004-0000-0000-0000F0000000}"/>
    <hyperlink ref="R974" r:id="rId238" xr:uid="{00000000-0004-0000-0000-0000F1000000}"/>
    <hyperlink ref="R963" r:id="rId239" xr:uid="{00000000-0004-0000-0000-0000F2000000}"/>
    <hyperlink ref="R958" r:id="rId240" xr:uid="{00000000-0004-0000-0000-0000F3000000}"/>
    <hyperlink ref="R260" r:id="rId241" xr:uid="{00000000-0004-0000-0000-0000F4000000}"/>
    <hyperlink ref="R261" r:id="rId242" xr:uid="{00000000-0004-0000-0000-0000F5000000}"/>
    <hyperlink ref="R262" r:id="rId243" xr:uid="{00000000-0004-0000-0000-0000F6000000}"/>
    <hyperlink ref="R263" r:id="rId244" xr:uid="{00000000-0004-0000-0000-0000F7000000}"/>
    <hyperlink ref="R264" r:id="rId245" xr:uid="{00000000-0004-0000-0000-0000F8000000}"/>
    <hyperlink ref="R428" r:id="rId246" xr:uid="{00000000-0004-0000-0000-0000F9000000}"/>
    <hyperlink ref="R268" r:id="rId247" xr:uid="{00000000-0004-0000-0000-0000FA000000}"/>
    <hyperlink ref="R975" r:id="rId248" xr:uid="{00000000-0004-0000-0000-0000FB000000}"/>
    <hyperlink ref="R271" r:id="rId249" xr:uid="{00000000-0004-0000-0000-0000FC000000}"/>
    <hyperlink ref="R273" r:id="rId250" xr:uid="{00000000-0004-0000-0000-0000FD000000}"/>
    <hyperlink ref="R274" r:id="rId251" xr:uid="{00000000-0004-0000-0000-0000FE000000}"/>
    <hyperlink ref="R962" r:id="rId252" xr:uid="{00000000-0004-0000-0000-0000FF000000}"/>
    <hyperlink ref="R277" r:id="rId253" xr:uid="{00000000-0004-0000-0000-000000010000}"/>
    <hyperlink ref="R278" r:id="rId254" xr:uid="{00000000-0004-0000-0000-000001010000}"/>
    <hyperlink ref="R279" r:id="rId255" xr:uid="{00000000-0004-0000-0000-000002010000}"/>
    <hyperlink ref="R280" r:id="rId256" xr:uid="{00000000-0004-0000-0000-000003010000}"/>
    <hyperlink ref="R970" r:id="rId257" xr:uid="{00000000-0004-0000-0000-000004010000}"/>
    <hyperlink ref="R499" r:id="rId258" xr:uid="{00000000-0004-0000-0000-000005010000}"/>
    <hyperlink ref="R284" r:id="rId259" xr:uid="{00000000-0004-0000-0000-000006010000}"/>
    <hyperlink ref="R282" r:id="rId260" xr:uid="{00000000-0004-0000-0000-000007010000}"/>
    <hyperlink ref="R285" r:id="rId261" xr:uid="{00000000-0004-0000-0000-000008010000}"/>
    <hyperlink ref="R286" r:id="rId262" xr:uid="{00000000-0004-0000-0000-000009010000}"/>
    <hyperlink ref="R287" r:id="rId263" xr:uid="{00000000-0004-0000-0000-00000A010000}"/>
    <hyperlink ref="R288" r:id="rId264" xr:uid="{00000000-0004-0000-0000-00000B010000}"/>
    <hyperlink ref="R289" r:id="rId265" xr:uid="{00000000-0004-0000-0000-00000C010000}"/>
    <hyperlink ref="R928" r:id="rId266" xr:uid="{00000000-0004-0000-0000-00000D010000}"/>
    <hyperlink ref="R872" r:id="rId267" xr:uid="{00000000-0004-0000-0000-00000E010000}"/>
    <hyperlink ref="R939" r:id="rId268" xr:uid="{00000000-0004-0000-0000-00000F010000}"/>
    <hyperlink ref="R293" r:id="rId269" xr:uid="{00000000-0004-0000-0000-000010010000}"/>
    <hyperlink ref="R294" r:id="rId270" xr:uid="{00000000-0004-0000-0000-000011010000}"/>
    <hyperlink ref="R295" r:id="rId271" xr:uid="{00000000-0004-0000-0000-000012010000}"/>
    <hyperlink ref="R296" r:id="rId272" xr:uid="{00000000-0004-0000-0000-000013010000}"/>
    <hyperlink ref="R299" r:id="rId273" xr:uid="{00000000-0004-0000-0000-000014010000}"/>
    <hyperlink ref="R942" r:id="rId274" xr:uid="{00000000-0004-0000-0000-000015010000}"/>
    <hyperlink ref="R298" r:id="rId275" xr:uid="{00000000-0004-0000-0000-000016010000}"/>
    <hyperlink ref="R300" r:id="rId276" xr:uid="{00000000-0004-0000-0000-000017010000}"/>
    <hyperlink ref="R301" r:id="rId277" xr:uid="{00000000-0004-0000-0000-000018010000}"/>
    <hyperlink ref="R910" r:id="rId278" xr:uid="{00000000-0004-0000-0000-000019010000}"/>
    <hyperlink ref="R303" r:id="rId279" xr:uid="{00000000-0004-0000-0000-00001A010000}"/>
    <hyperlink ref="R881" r:id="rId280" xr:uid="{00000000-0004-0000-0000-00001B010000}"/>
    <hyperlink ref="R305" r:id="rId281" xr:uid="{00000000-0004-0000-0000-00001C010000}"/>
    <hyperlink ref="R306" r:id="rId282" xr:uid="{00000000-0004-0000-0000-00001D010000}"/>
    <hyperlink ref="R923" r:id="rId283" xr:uid="{00000000-0004-0000-0000-00001E010000}"/>
    <hyperlink ref="R308" r:id="rId284" xr:uid="{00000000-0004-0000-0000-00001F010000}"/>
    <hyperlink ref="R309" r:id="rId285" xr:uid="{00000000-0004-0000-0000-000020010000}"/>
    <hyperlink ref="R310" r:id="rId286" xr:uid="{00000000-0004-0000-0000-000021010000}"/>
    <hyperlink ref="R311" r:id="rId287" xr:uid="{00000000-0004-0000-0000-000022010000}"/>
    <hyperlink ref="R660" r:id="rId288" xr:uid="{00000000-0004-0000-0000-000023010000}"/>
    <hyperlink ref="R313" r:id="rId289" xr:uid="{00000000-0004-0000-0000-000024010000}"/>
    <hyperlink ref="R322" r:id="rId290" xr:uid="{00000000-0004-0000-0000-000025010000}"/>
    <hyperlink ref="R321" r:id="rId291" xr:uid="{00000000-0004-0000-0000-000026010000}"/>
    <hyperlink ref="R323" r:id="rId292" xr:uid="{00000000-0004-0000-0000-000027010000}"/>
    <hyperlink ref="R324" r:id="rId293" xr:uid="{00000000-0004-0000-0000-000028010000}"/>
    <hyperlink ref="R907" r:id="rId294" xr:uid="{00000000-0004-0000-0000-000029010000}"/>
    <hyperlink ref="R326" r:id="rId295" xr:uid="{00000000-0004-0000-0000-00002A010000}"/>
    <hyperlink ref="R327" r:id="rId296" xr:uid="{00000000-0004-0000-0000-00002B010000}"/>
    <hyperlink ref="R329" r:id="rId297" xr:uid="{00000000-0004-0000-0000-00002C010000}"/>
    <hyperlink ref="R330" r:id="rId298" xr:uid="{00000000-0004-0000-0000-00002D010000}"/>
    <hyperlink ref="R410" r:id="rId299" xr:uid="{00000000-0004-0000-0000-00002E010000}"/>
    <hyperlink ref="R333" r:id="rId300" xr:uid="{00000000-0004-0000-0000-00002F010000}"/>
    <hyperlink ref="R334" r:id="rId301" xr:uid="{00000000-0004-0000-0000-000030010000}"/>
    <hyperlink ref="R897" r:id="rId302" xr:uid="{00000000-0004-0000-0000-000031010000}"/>
    <hyperlink ref="R337" r:id="rId303" xr:uid="{00000000-0004-0000-0000-000032010000}"/>
    <hyperlink ref="R338" r:id="rId304" xr:uid="{00000000-0004-0000-0000-000033010000}"/>
    <hyperlink ref="R922" r:id="rId305" xr:uid="{00000000-0004-0000-0000-000034010000}"/>
    <hyperlink ref="R341" r:id="rId306" xr:uid="{00000000-0004-0000-0000-000035010000}"/>
    <hyperlink ref="R342" r:id="rId307" xr:uid="{00000000-0004-0000-0000-000036010000}"/>
    <hyperlink ref="R343" r:id="rId308" xr:uid="{00000000-0004-0000-0000-000037010000}"/>
    <hyperlink ref="R647" r:id="rId309" xr:uid="{00000000-0004-0000-0000-000038010000}"/>
    <hyperlink ref="R348" r:id="rId310" xr:uid="{00000000-0004-0000-0000-000039010000}"/>
    <hyperlink ref="R352" r:id="rId311" xr:uid="{00000000-0004-0000-0000-00003A010000}"/>
    <hyperlink ref="R911" r:id="rId312" xr:uid="{00000000-0004-0000-0000-00003B010000}"/>
    <hyperlink ref="R349" r:id="rId313" xr:uid="{00000000-0004-0000-0000-00003C010000}"/>
    <hyperlink ref="R917" r:id="rId314" xr:uid="{00000000-0004-0000-0000-00003D010000}"/>
    <hyperlink ref="R873" r:id="rId315" xr:uid="{00000000-0004-0000-0000-00003E010000}"/>
    <hyperlink ref="R353" r:id="rId316" xr:uid="{00000000-0004-0000-0000-00003F010000}"/>
    <hyperlink ref="R354" r:id="rId317" xr:uid="{00000000-0004-0000-0000-000040010000}"/>
    <hyperlink ref="R355" r:id="rId318" xr:uid="{00000000-0004-0000-0000-000041010000}"/>
    <hyperlink ref="R918" r:id="rId319" xr:uid="{00000000-0004-0000-0000-000042010000}"/>
    <hyperlink ref="R357" r:id="rId320" xr:uid="{00000000-0004-0000-0000-000043010000}"/>
    <hyperlink ref="R359" r:id="rId321" xr:uid="{00000000-0004-0000-0000-000045010000}"/>
    <hyperlink ref="R360" r:id="rId322" xr:uid="{00000000-0004-0000-0000-000046010000}"/>
    <hyperlink ref="R361" r:id="rId323" xr:uid="{00000000-0004-0000-0000-000047010000}"/>
    <hyperlink ref="R335" r:id="rId324" xr:uid="{00000000-0004-0000-0000-000048010000}"/>
    <hyperlink ref="R904" r:id="rId325" xr:uid="{00000000-0004-0000-0000-000049010000}"/>
    <hyperlink ref="R364" r:id="rId326" xr:uid="{00000000-0004-0000-0000-00004A010000}"/>
    <hyperlink ref="R358" r:id="rId327" xr:uid="{00000000-0004-0000-0000-00004B010000}"/>
    <hyperlink ref="R366" r:id="rId328" xr:uid="{00000000-0004-0000-0000-00004C010000}"/>
    <hyperlink ref="R367" r:id="rId329" xr:uid="{00000000-0004-0000-0000-00004D010000}"/>
    <hyperlink ref="R368" r:id="rId330" xr:uid="{00000000-0004-0000-0000-00004E010000}"/>
    <hyperlink ref="R369" r:id="rId331" xr:uid="{00000000-0004-0000-0000-00004F010000}"/>
    <hyperlink ref="R370" r:id="rId332" xr:uid="{00000000-0004-0000-0000-000050010000}"/>
    <hyperlink ref="R371" r:id="rId333" xr:uid="{00000000-0004-0000-0000-000051010000}"/>
    <hyperlink ref="R372" r:id="rId334" xr:uid="{00000000-0004-0000-0000-000052010000}"/>
    <hyperlink ref="R374" r:id="rId335" xr:uid="{00000000-0004-0000-0000-000053010000}"/>
    <hyperlink ref="R375" r:id="rId336" xr:uid="{00000000-0004-0000-0000-000054010000}"/>
    <hyperlink ref="R376" r:id="rId337" xr:uid="{00000000-0004-0000-0000-000055010000}"/>
    <hyperlink ref="R377" r:id="rId338" xr:uid="{00000000-0004-0000-0000-000056010000}"/>
    <hyperlink ref="R378" r:id="rId339" xr:uid="{00000000-0004-0000-0000-000057010000}"/>
    <hyperlink ref="R379" r:id="rId340" xr:uid="{00000000-0004-0000-0000-000058010000}"/>
    <hyperlink ref="R380" r:id="rId341" xr:uid="{00000000-0004-0000-0000-000059010000}"/>
    <hyperlink ref="R547" r:id="rId342" xr:uid="{00000000-0004-0000-0000-00005A010000}"/>
    <hyperlink ref="R382" r:id="rId343" xr:uid="{00000000-0004-0000-0000-00005B010000}"/>
    <hyperlink ref="R895" r:id="rId344" xr:uid="{00000000-0004-0000-0000-00005C010000}"/>
    <hyperlink ref="R384" r:id="rId345" xr:uid="{00000000-0004-0000-0000-00005D010000}"/>
    <hyperlink ref="R385" r:id="rId346" xr:uid="{00000000-0004-0000-0000-00005E010000}"/>
    <hyperlink ref="R386" r:id="rId347" xr:uid="{00000000-0004-0000-0000-00005F010000}"/>
    <hyperlink ref="R328" r:id="rId348" xr:uid="{00000000-0004-0000-0000-000060010000}"/>
    <hyperlink ref="R388" r:id="rId349" xr:uid="{00000000-0004-0000-0000-000061010000}"/>
    <hyperlink ref="R389" r:id="rId350" xr:uid="{00000000-0004-0000-0000-000062010000}"/>
    <hyperlink ref="R390" r:id="rId351" xr:uid="{00000000-0004-0000-0000-000063010000}"/>
    <hyperlink ref="R391" r:id="rId352" xr:uid="{00000000-0004-0000-0000-000064010000}"/>
    <hyperlink ref="R393" r:id="rId353" xr:uid="{00000000-0004-0000-0000-000065010000}"/>
    <hyperlink ref="R394" r:id="rId354" xr:uid="{00000000-0004-0000-0000-000066010000}"/>
    <hyperlink ref="R395" r:id="rId355" xr:uid="{00000000-0004-0000-0000-000067010000}"/>
    <hyperlink ref="R542" r:id="rId356" xr:uid="{00000000-0004-0000-0000-000068010000}"/>
    <hyperlink ref="R397" r:id="rId357" xr:uid="{00000000-0004-0000-0000-000069010000}"/>
    <hyperlink ref="R398" r:id="rId358" xr:uid="{00000000-0004-0000-0000-00006A010000}"/>
    <hyperlink ref="R399" r:id="rId359" xr:uid="{00000000-0004-0000-0000-00006B010000}"/>
    <hyperlink ref="R400" r:id="rId360" xr:uid="{00000000-0004-0000-0000-00006C010000}"/>
    <hyperlink ref="R401" r:id="rId361" xr:uid="{00000000-0004-0000-0000-00006D010000}"/>
    <hyperlink ref="R402" r:id="rId362" xr:uid="{00000000-0004-0000-0000-00006E010000}"/>
    <hyperlink ref="R403" r:id="rId363" xr:uid="{00000000-0004-0000-0000-00006F010000}"/>
    <hyperlink ref="R404" r:id="rId364" xr:uid="{00000000-0004-0000-0000-000070010000}"/>
    <hyperlink ref="R405" r:id="rId365" xr:uid="{00000000-0004-0000-0000-000071010000}"/>
    <hyperlink ref="R876" r:id="rId366" xr:uid="{00000000-0004-0000-0000-000072010000}"/>
    <hyperlink ref="R407" r:id="rId367" xr:uid="{00000000-0004-0000-0000-000073010000}"/>
    <hyperlink ref="R408" r:id="rId368" xr:uid="{00000000-0004-0000-0000-000074010000}"/>
    <hyperlink ref="R832" r:id="rId369" xr:uid="{00000000-0004-0000-0000-000075010000}"/>
    <hyperlink ref="R868" r:id="rId370" xr:uid="{00000000-0004-0000-0000-000076010000}"/>
    <hyperlink ref="R411" r:id="rId371" xr:uid="{00000000-0004-0000-0000-000077010000}"/>
    <hyperlink ref="R412" r:id="rId372" xr:uid="{00000000-0004-0000-0000-000078010000}"/>
    <hyperlink ref="R814" r:id="rId373" xr:uid="{00000000-0004-0000-0000-000079010000}"/>
    <hyperlink ref="R841" r:id="rId374" xr:uid="{00000000-0004-0000-0000-00007A010000}"/>
    <hyperlink ref="R415" r:id="rId375" xr:uid="{00000000-0004-0000-0000-00007B010000}"/>
    <hyperlink ref="R875" r:id="rId376" xr:uid="{00000000-0004-0000-0000-00007C010000}"/>
    <hyperlink ref="R417" r:id="rId377" xr:uid="{00000000-0004-0000-0000-00007D010000}"/>
    <hyperlink ref="R418" r:id="rId378" xr:uid="{00000000-0004-0000-0000-00007E010000}"/>
    <hyperlink ref="R419" r:id="rId379" xr:uid="{00000000-0004-0000-0000-00007F010000}"/>
    <hyperlink ref="R860" r:id="rId380" xr:uid="{00000000-0004-0000-0000-000080010000}"/>
    <hyperlink ref="R421" r:id="rId381" xr:uid="{00000000-0004-0000-0000-000081010000}"/>
    <hyperlink ref="R422" r:id="rId382" xr:uid="{00000000-0004-0000-0000-000082010000}"/>
    <hyperlink ref="R423" r:id="rId383" xr:uid="{00000000-0004-0000-0000-000083010000}"/>
    <hyperlink ref="R848" r:id="rId384" xr:uid="{00000000-0004-0000-0000-000084010000}"/>
    <hyperlink ref="R426" r:id="rId385" xr:uid="{00000000-0004-0000-0000-000085010000}"/>
    <hyperlink ref="R427" r:id="rId386" xr:uid="{00000000-0004-0000-0000-000086010000}"/>
    <hyperlink ref="R798" r:id="rId387" xr:uid="{00000000-0004-0000-0000-000087010000}"/>
    <hyperlink ref="R429" r:id="rId388" xr:uid="{00000000-0004-0000-0000-000088010000}"/>
    <hyperlink ref="R430" r:id="rId389" xr:uid="{00000000-0004-0000-0000-000089010000}"/>
    <hyperlink ref="R431" r:id="rId390" xr:uid="{00000000-0004-0000-0000-00008A010000}"/>
    <hyperlink ref="R432" r:id="rId391" xr:uid="{00000000-0004-0000-0000-00008B010000}"/>
    <hyperlink ref="R851" r:id="rId392" xr:uid="{00000000-0004-0000-0000-00008C010000}"/>
    <hyperlink ref="R434" r:id="rId393" xr:uid="{00000000-0004-0000-0000-00008D010000}"/>
    <hyperlink ref="R435" r:id="rId394" xr:uid="{00000000-0004-0000-0000-00008E010000}"/>
    <hyperlink ref="R436" r:id="rId395" xr:uid="{00000000-0004-0000-0000-00008F010000}"/>
    <hyperlink ref="R437" r:id="rId396" xr:uid="{00000000-0004-0000-0000-000090010000}"/>
    <hyperlink ref="R438" r:id="rId397" xr:uid="{00000000-0004-0000-0000-000091010000}"/>
    <hyperlink ref="R439" r:id="rId398" xr:uid="{00000000-0004-0000-0000-000092010000}"/>
    <hyperlink ref="R440" r:id="rId399" xr:uid="{00000000-0004-0000-0000-000093010000}"/>
    <hyperlink ref="R441" r:id="rId400" xr:uid="{00000000-0004-0000-0000-000094010000}"/>
    <hyperlink ref="R442" r:id="rId401" xr:uid="{00000000-0004-0000-0000-000095010000}"/>
    <hyperlink ref="R443" r:id="rId402" xr:uid="{00000000-0004-0000-0000-000096010000}"/>
    <hyperlink ref="R444" r:id="rId403" xr:uid="{00000000-0004-0000-0000-000097010000}"/>
    <hyperlink ref="R764" r:id="rId404" xr:uid="{00000000-0004-0000-0000-000098010000}"/>
    <hyperlink ref="R447" r:id="rId405" xr:uid="{00000000-0004-0000-0000-000099010000}"/>
    <hyperlink ref="R448" r:id="rId406" xr:uid="{00000000-0004-0000-0000-00009A010000}"/>
    <hyperlink ref="R449" r:id="rId407" xr:uid="{00000000-0004-0000-0000-00009B010000}"/>
    <hyperlink ref="R450" r:id="rId408" xr:uid="{00000000-0004-0000-0000-00009C010000}"/>
    <hyperlink ref="R451" r:id="rId409" xr:uid="{00000000-0004-0000-0000-00009D010000}"/>
    <hyperlink ref="R452" r:id="rId410" xr:uid="{00000000-0004-0000-0000-00009E010000}"/>
    <hyperlink ref="R453" r:id="rId411" xr:uid="{00000000-0004-0000-0000-00009F010000}"/>
    <hyperlink ref="R456" r:id="rId412" xr:uid="{00000000-0004-0000-0000-0000A0010000}"/>
    <hyperlink ref="R458" r:id="rId413" xr:uid="{00000000-0004-0000-0000-0000A1010000}"/>
    <hyperlink ref="R459" r:id="rId414" xr:uid="{00000000-0004-0000-0000-0000A2010000}"/>
    <hyperlink ref="R460" r:id="rId415" xr:uid="{00000000-0004-0000-0000-0000A3010000}"/>
    <hyperlink ref="R461" r:id="rId416" xr:uid="{00000000-0004-0000-0000-0000A4010000}"/>
    <hyperlink ref="R816" r:id="rId417" xr:uid="{00000000-0004-0000-0000-0000A5010000}"/>
    <hyperlink ref="R464" r:id="rId418" xr:uid="{00000000-0004-0000-0000-0000A6010000}"/>
    <hyperlink ref="R463" r:id="rId419" xr:uid="{00000000-0004-0000-0000-0000A7010000}"/>
    <hyperlink ref="R465" r:id="rId420" xr:uid="{00000000-0004-0000-0000-0000A8010000}"/>
    <hyperlink ref="R467" r:id="rId421" xr:uid="{00000000-0004-0000-0000-0000A9010000}"/>
    <hyperlink ref="R674" r:id="rId422" xr:uid="{00000000-0004-0000-0000-0000AA010000}"/>
    <hyperlink ref="R469" r:id="rId423" xr:uid="{00000000-0004-0000-0000-0000AB010000}"/>
    <hyperlink ref="R471" r:id="rId424" xr:uid="{00000000-0004-0000-0000-0000AC010000}"/>
    <hyperlink ref="R472" r:id="rId425" xr:uid="{00000000-0004-0000-0000-0000AD010000}"/>
    <hyperlink ref="R821" r:id="rId426" xr:uid="{00000000-0004-0000-0000-0000AE010000}"/>
    <hyperlink ref="R474" r:id="rId427" xr:uid="{00000000-0004-0000-0000-0000AF010000}"/>
    <hyperlink ref="R475" r:id="rId428" xr:uid="{00000000-0004-0000-0000-0000B0010000}"/>
    <hyperlink ref="R476" r:id="rId429" xr:uid="{00000000-0004-0000-0000-0000B1010000}"/>
    <hyperlink ref="R480" r:id="rId430" xr:uid="{00000000-0004-0000-0000-0000B2010000}"/>
    <hyperlink ref="R477" r:id="rId431" xr:uid="{00000000-0004-0000-0000-0000B3010000}"/>
    <hyperlink ref="R725" r:id="rId432" xr:uid="{00000000-0004-0000-0000-0000B4010000}"/>
    <hyperlink ref="R817" r:id="rId433" xr:uid="{00000000-0004-0000-0000-0000B5010000}"/>
    <hyperlink ref="R760" r:id="rId434" xr:uid="{00000000-0004-0000-0000-0000B7010000}"/>
    <hyperlink ref="R483" r:id="rId435" xr:uid="{00000000-0004-0000-0000-0000B8010000}"/>
    <hyperlink ref="R484" r:id="rId436" xr:uid="{00000000-0004-0000-0000-0000B9010000}"/>
    <hyperlink ref="R485" r:id="rId437" xr:uid="{00000000-0004-0000-0000-0000BA010000}"/>
    <hyperlink ref="R486" r:id="rId438" xr:uid="{00000000-0004-0000-0000-0000BB010000}"/>
    <hyperlink ref="R800" r:id="rId439" xr:uid="{00000000-0004-0000-0000-0000BC010000}"/>
    <hyperlink ref="R727" r:id="rId440" xr:uid="{00000000-0004-0000-0000-0000BD010000}"/>
    <hyperlink ref="R318" r:id="rId441" xr:uid="{00000000-0004-0000-0000-0000BE010000}"/>
    <hyperlink ref="R490" r:id="rId442" xr:uid="{00000000-0004-0000-0000-0000BF010000}"/>
    <hyperlink ref="R755" r:id="rId443" xr:uid="{00000000-0004-0000-0000-0000C0010000}"/>
    <hyperlink ref="R560" r:id="rId444" xr:uid="{00000000-0004-0000-0000-0000C2010000}"/>
    <hyperlink ref="R494" r:id="rId445" xr:uid="{00000000-0004-0000-0000-0000C3010000}"/>
    <hyperlink ref="R495" r:id="rId446" xr:uid="{00000000-0004-0000-0000-0000C4010000}"/>
    <hyperlink ref="R780" r:id="rId447" xr:uid="{00000000-0004-0000-0000-0000C5010000}"/>
    <hyperlink ref="R736" r:id="rId448" xr:uid="{00000000-0004-0000-0000-0000C6010000}"/>
    <hyperlink ref="R497" r:id="rId449" xr:uid="{00000000-0004-0000-0000-0000C7010000}"/>
    <hyperlink ref="R788" r:id="rId450" xr:uid="{00000000-0004-0000-0000-0000C8010000}"/>
    <hyperlink ref="R790" r:id="rId451" xr:uid="{00000000-0004-0000-0000-0000C9010000}"/>
    <hyperlink ref="R791" r:id="rId452" xr:uid="{00000000-0004-0000-0000-0000CA010000}"/>
    <hyperlink ref="R501" r:id="rId453" xr:uid="{00000000-0004-0000-0000-0000CB010000}"/>
    <hyperlink ref="R180" r:id="rId454" xr:uid="{00000000-0004-0000-0000-0000CC010000}"/>
    <hyperlink ref="R776" r:id="rId455" xr:uid="{00000000-0004-0000-0000-0000CD010000}"/>
    <hyperlink ref="R771" r:id="rId456" xr:uid="{00000000-0004-0000-0000-0000CE010000}"/>
    <hyperlink ref="R504" r:id="rId457" xr:uid="{00000000-0004-0000-0000-0000CF010000}"/>
    <hyperlink ref="R505" r:id="rId458" xr:uid="{00000000-0004-0000-0000-0000D0010000}"/>
    <hyperlink ref="R506" r:id="rId459" xr:uid="{00000000-0004-0000-0000-0000D1010000}"/>
    <hyperlink ref="R507" r:id="rId460" xr:uid="{00000000-0004-0000-0000-0000D2010000}"/>
    <hyperlink ref="R762" r:id="rId461" xr:uid="{00000000-0004-0000-0000-0000D3010000}"/>
    <hyperlink ref="R766" r:id="rId462" xr:uid="{00000000-0004-0000-0000-0000D4010000}"/>
    <hyperlink ref="R510" r:id="rId463" xr:uid="{00000000-0004-0000-0000-0000D5010000}"/>
    <hyperlink ref="R511" r:id="rId464" xr:uid="{00000000-0004-0000-0000-0000D6010000}"/>
    <hyperlink ref="R512" r:id="rId465" xr:uid="{00000000-0004-0000-0000-0000D7010000}"/>
    <hyperlink ref="R445" r:id="rId466" xr:uid="{00000000-0004-0000-0000-0000D8010000}"/>
    <hyperlink ref="R513" r:id="rId467" xr:uid="{00000000-0004-0000-0000-0000D9010000}"/>
    <hyperlink ref="R514" r:id="rId468" xr:uid="{00000000-0004-0000-0000-0000DA010000}"/>
    <hyperlink ref="R515" r:id="rId469" xr:uid="{00000000-0004-0000-0000-0000DB010000}"/>
    <hyperlink ref="R516" r:id="rId470" xr:uid="{00000000-0004-0000-0000-0000DC010000}"/>
    <hyperlink ref="R728" r:id="rId471" xr:uid="{00000000-0004-0000-0000-0000DD010000}"/>
    <hyperlink ref="R518" r:id="rId472" xr:uid="{00000000-0004-0000-0000-0000DE010000}"/>
    <hyperlink ref="R739" r:id="rId473" xr:uid="{00000000-0004-0000-0000-0000DF010000}"/>
    <hyperlink ref="R520" r:id="rId474" xr:uid="{00000000-0004-0000-0000-0000E0010000}"/>
    <hyperlink ref="R521" r:id="rId475" xr:uid="{00000000-0004-0000-0000-0000E1010000}"/>
    <hyperlink ref="R522" r:id="rId476" xr:uid="{00000000-0004-0000-0000-0000E2010000}"/>
    <hyperlink ref="R523" r:id="rId477" xr:uid="{00000000-0004-0000-0000-0000E3010000}"/>
    <hyperlink ref="R525" r:id="rId478" xr:uid="{00000000-0004-0000-0000-0000E4010000}"/>
    <hyperlink ref="R714" r:id="rId479" xr:uid="{00000000-0004-0000-0000-0000E5010000}"/>
    <hyperlink ref="R527" r:id="rId480" xr:uid="{00000000-0004-0000-0000-0000E6010000}"/>
    <hyperlink ref="R528" r:id="rId481" xr:uid="{00000000-0004-0000-0000-0000E7010000}"/>
    <hyperlink ref="R529" r:id="rId482" xr:uid="{00000000-0004-0000-0000-0000E8010000}"/>
    <hyperlink ref="R705" r:id="rId483" xr:uid="{00000000-0004-0000-0000-0000E9010000}"/>
    <hyperlink ref="R531" r:id="rId484" xr:uid="{00000000-0004-0000-0000-0000EA010000}"/>
    <hyperlink ref="R532" r:id="rId485" xr:uid="{00000000-0004-0000-0000-0000EB010000}"/>
    <hyperlink ref="R533" r:id="rId486" xr:uid="{00000000-0004-0000-0000-0000EC010000}"/>
    <hyperlink ref="R534" r:id="rId487" xr:uid="{00000000-0004-0000-0000-0000ED010000}"/>
    <hyperlink ref="R536" r:id="rId488" xr:uid="{00000000-0004-0000-0000-0000EE010000}"/>
    <hyperlink ref="R537" r:id="rId489" xr:uid="{00000000-0004-0000-0000-0000EF010000}"/>
    <hyperlink ref="R539" r:id="rId490" xr:uid="{00000000-0004-0000-0000-0000F0010000}"/>
    <hyperlink ref="R540" r:id="rId491" xr:uid="{00000000-0004-0000-0000-0000F1010000}"/>
    <hyperlink ref="R541" r:id="rId492" xr:uid="{00000000-0004-0000-0000-0000F2010000}"/>
    <hyperlink ref="R593" r:id="rId493" xr:uid="{00000000-0004-0000-0000-0000F3010000}"/>
    <hyperlink ref="R134" r:id="rId494" xr:uid="{00000000-0004-0000-0000-0000F4010000}"/>
    <hyperlink ref="R544" r:id="rId495" xr:uid="{00000000-0004-0000-0000-0000F5010000}"/>
    <hyperlink ref="R545" r:id="rId496" xr:uid="{00000000-0004-0000-0000-0000F6010000}"/>
    <hyperlink ref="R546" r:id="rId497" xr:uid="{00000000-0004-0000-0000-0000F7010000}"/>
    <hyperlink ref="R716" r:id="rId498" xr:uid="{00000000-0004-0000-0000-0000F8010000}"/>
    <hyperlink ref="R548" r:id="rId499" xr:uid="{00000000-0004-0000-0000-0000F9010000}"/>
    <hyperlink ref="R549" r:id="rId500" xr:uid="{00000000-0004-0000-0000-0000FA010000}"/>
    <hyperlink ref="R551" r:id="rId501" xr:uid="{00000000-0004-0000-0000-0000FC010000}"/>
    <hyperlink ref="R552" r:id="rId502" xr:uid="{00000000-0004-0000-0000-0000FD010000}"/>
    <hyperlink ref="R554" r:id="rId503" xr:uid="{00000000-0004-0000-0000-0000FE010000}"/>
    <hyperlink ref="R555" r:id="rId504" xr:uid="{00000000-0004-0000-0000-0000FF010000}"/>
    <hyperlink ref="R607" r:id="rId505" xr:uid="{00000000-0004-0000-0000-000000020000}"/>
    <hyperlink ref="R556" r:id="rId506" xr:uid="{00000000-0004-0000-0000-000001020000}"/>
    <hyperlink ref="R558" r:id="rId507" xr:uid="{00000000-0004-0000-0000-000002020000}"/>
    <hyperlink ref="R413" r:id="rId508" xr:uid="{00000000-0004-0000-0000-000003020000}"/>
    <hyperlink ref="R553" r:id="rId509" xr:uid="{00000000-0004-0000-0000-000004020000}"/>
    <hyperlink ref="R644" r:id="rId510" xr:uid="{00000000-0004-0000-0000-000005020000}"/>
    <hyperlink ref="R561" r:id="rId511" xr:uid="{00000000-0004-0000-0000-000006020000}"/>
    <hyperlink ref="R562" r:id="rId512" xr:uid="{00000000-0004-0000-0000-000007020000}"/>
    <hyperlink ref="R563" r:id="rId513" xr:uid="{00000000-0004-0000-0000-000008020000}"/>
    <hyperlink ref="R564" r:id="rId514" xr:uid="{00000000-0004-0000-0000-000009020000}"/>
    <hyperlink ref="R565" r:id="rId515" xr:uid="{00000000-0004-0000-0000-00000A020000}"/>
    <hyperlink ref="R566" r:id="rId516" xr:uid="{00000000-0004-0000-0000-00000B020000}"/>
    <hyperlink ref="R587" r:id="rId517" xr:uid="{00000000-0004-0000-0000-00000C020000}"/>
    <hyperlink ref="R569" r:id="rId518" xr:uid="{00000000-0004-0000-0000-00000D020000}"/>
    <hyperlink ref="R570" r:id="rId519" xr:uid="{00000000-0004-0000-0000-00000E020000}"/>
    <hyperlink ref="R571" r:id="rId520" xr:uid="{00000000-0004-0000-0000-00000F020000}"/>
    <hyperlink ref="R572" r:id="rId521" xr:uid="{00000000-0004-0000-0000-000010020000}"/>
    <hyperlink ref="R574" r:id="rId522" xr:uid="{00000000-0004-0000-0000-000011020000}"/>
    <hyperlink ref="R650" r:id="rId523" xr:uid="{00000000-0004-0000-0000-000012020000}"/>
    <hyperlink ref="R576" r:id="rId524" xr:uid="{00000000-0004-0000-0000-000013020000}"/>
    <hyperlink ref="R577" r:id="rId525" xr:uid="{00000000-0004-0000-0000-000014020000}"/>
    <hyperlink ref="R578" r:id="rId526" xr:uid="{00000000-0004-0000-0000-000015020000}"/>
    <hyperlink ref="R604" r:id="rId527" xr:uid="{00000000-0004-0000-0000-000016020000}"/>
    <hyperlink ref="R580" r:id="rId528" xr:uid="{00000000-0004-0000-0000-000017020000}"/>
    <hyperlink ref="R538" r:id="rId529" xr:uid="{00000000-0004-0000-0000-000018020000}"/>
    <hyperlink ref="R581" r:id="rId530" xr:uid="{00000000-0004-0000-0000-000019020000}"/>
    <hyperlink ref="R582" r:id="rId531" xr:uid="{00000000-0004-0000-0000-00001A020000}"/>
    <hyperlink ref="R583" r:id="rId532" xr:uid="{00000000-0004-0000-0000-00001B020000}"/>
    <hyperlink ref="R585" r:id="rId533" xr:uid="{00000000-0004-0000-0000-00001C020000}"/>
    <hyperlink ref="R586" r:id="rId534" xr:uid="{00000000-0004-0000-0000-00001D020000}"/>
    <hyperlink ref="R487" r:id="rId535" xr:uid="{00000000-0004-0000-0000-00001E020000}"/>
    <hyperlink ref="R184" r:id="rId536" xr:uid="{00000000-0004-0000-0000-00001F020000}"/>
    <hyperlink ref="R588" r:id="rId537" xr:uid="{00000000-0004-0000-0000-000020020000}"/>
    <hyperlink ref="R589" r:id="rId538" xr:uid="{00000000-0004-0000-0000-000021020000}"/>
    <hyperlink ref="R590" r:id="rId539" xr:uid="{00000000-0004-0000-0000-000022020000}"/>
    <hyperlink ref="R591" r:id="rId540" xr:uid="{00000000-0004-0000-0000-000023020000}"/>
    <hyperlink ref="R603" r:id="rId541" xr:uid="{00000000-0004-0000-0000-000024020000}"/>
    <hyperlink ref="R557" r:id="rId542" xr:uid="{00000000-0004-0000-0000-000025020000}"/>
    <hyperlink ref="R595" r:id="rId543" xr:uid="{00000000-0004-0000-0000-000026020000}"/>
    <hyperlink ref="R594" r:id="rId544" xr:uid="{00000000-0004-0000-0000-000027020000}"/>
    <hyperlink ref="R509" r:id="rId545" xr:uid="{00000000-0004-0000-0000-000028020000}"/>
    <hyperlink ref="R596" r:id="rId546" xr:uid="{00000000-0004-0000-0000-000029020000}"/>
    <hyperlink ref="R597" r:id="rId547" xr:uid="{00000000-0004-0000-0000-00002A020000}"/>
    <hyperlink ref="R598" r:id="rId548" xr:uid="{00000000-0004-0000-0000-00002B020000}"/>
    <hyperlink ref="R599" r:id="rId549" xr:uid="{00000000-0004-0000-0000-00002C020000}"/>
    <hyperlink ref="R600" r:id="rId550" xr:uid="{00000000-0004-0000-0000-00002D020000}"/>
    <hyperlink ref="R601" r:id="rId551" xr:uid="{00000000-0004-0000-0000-00002E020000}"/>
    <hyperlink ref="R602" r:id="rId552" xr:uid="{00000000-0004-0000-0000-00002F020000}"/>
    <hyperlink ref="R592" r:id="rId553" xr:uid="{00000000-0004-0000-0000-000030020000}"/>
    <hyperlink ref="R535" r:id="rId554" xr:uid="{00000000-0004-0000-0000-000031020000}"/>
    <hyperlink ref="R606" r:id="rId555" xr:uid="{00000000-0004-0000-0000-000032020000}"/>
    <hyperlink ref="R216" r:id="rId556" xr:uid="{00000000-0004-0000-0000-000033020000}"/>
    <hyperlink ref="R608" r:id="rId557" xr:uid="{00000000-0004-0000-0000-000034020000}"/>
    <hyperlink ref="R609" r:id="rId558" xr:uid="{00000000-0004-0000-0000-000035020000}"/>
    <hyperlink ref="R610" r:id="rId559" xr:uid="{00000000-0004-0000-0000-000036020000}"/>
    <hyperlink ref="R614" r:id="rId560" xr:uid="{00000000-0004-0000-0000-000037020000}"/>
    <hyperlink ref="R615" r:id="rId561" xr:uid="{00000000-0004-0000-0000-000038020000}"/>
    <hyperlink ref="R611" r:id="rId562" xr:uid="{00000000-0004-0000-0000-000039020000}"/>
    <hyperlink ref="R612" r:id="rId563" xr:uid="{00000000-0004-0000-0000-00003A020000}"/>
    <hyperlink ref="R613" r:id="rId564" xr:uid="{00000000-0004-0000-0000-00003B020000}"/>
    <hyperlink ref="R616" r:id="rId565" xr:uid="{00000000-0004-0000-0000-00003C020000}"/>
    <hyperlink ref="R617" r:id="rId566" xr:uid="{00000000-0004-0000-0000-00003D020000}"/>
    <hyperlink ref="R618" r:id="rId567" xr:uid="{00000000-0004-0000-0000-00003E020000}"/>
    <hyperlink ref="R619" r:id="rId568" xr:uid="{00000000-0004-0000-0000-00003F020000}"/>
    <hyperlink ref="R621" r:id="rId569" xr:uid="{00000000-0004-0000-0000-000040020000}"/>
    <hyperlink ref="R623" r:id="rId570" xr:uid="{00000000-0004-0000-0000-000041020000}"/>
    <hyperlink ref="R624" r:id="rId571" xr:uid="{00000000-0004-0000-0000-000042020000}"/>
    <hyperlink ref="R625" r:id="rId572" xr:uid="{00000000-0004-0000-0000-000043020000}"/>
    <hyperlink ref="R627" r:id="rId573" xr:uid="{00000000-0004-0000-0000-000044020000}"/>
    <hyperlink ref="R498" r:id="rId574" xr:uid="{00000000-0004-0000-0000-000045020000}"/>
    <hyperlink ref="R628" r:id="rId575" xr:uid="{00000000-0004-0000-0000-000046020000}"/>
    <hyperlink ref="R629" r:id="rId576" xr:uid="{00000000-0004-0000-0000-000047020000}"/>
    <hyperlink ref="R462" r:id="rId577" xr:uid="{00000000-0004-0000-0000-000048020000}"/>
    <hyperlink ref="R631" r:id="rId578" xr:uid="{00000000-0004-0000-0000-000049020000}"/>
    <hyperlink ref="R632" r:id="rId579" xr:uid="{00000000-0004-0000-0000-00004A020000}"/>
    <hyperlink ref="R633" r:id="rId580" xr:uid="{00000000-0004-0000-0000-00004B020000}"/>
    <hyperlink ref="R634" r:id="rId581" xr:uid="{00000000-0004-0000-0000-00004C020000}"/>
    <hyperlink ref="R635" r:id="rId582" xr:uid="{00000000-0004-0000-0000-00004D020000}"/>
    <hyperlink ref="R636" r:id="rId583" xr:uid="{00000000-0004-0000-0000-00004E020000}"/>
    <hyperlink ref="R637" r:id="rId584" xr:uid="{00000000-0004-0000-0000-00004F020000}"/>
    <hyperlink ref="R638" r:id="rId585" xr:uid="{00000000-0004-0000-0000-000050020000}"/>
    <hyperlink ref="R639" r:id="rId586" xr:uid="{00000000-0004-0000-0000-000051020000}"/>
    <hyperlink ref="R640" r:id="rId587" xr:uid="{00000000-0004-0000-0000-000052020000}"/>
    <hyperlink ref="R641" r:id="rId588" xr:uid="{00000000-0004-0000-0000-000053020000}"/>
    <hyperlink ref="R642" r:id="rId589" xr:uid="{00000000-0004-0000-0000-000054020000}"/>
    <hyperlink ref="R643" r:id="rId590" xr:uid="{00000000-0004-0000-0000-000055020000}"/>
    <hyperlink ref="R575" r:id="rId591" xr:uid="{00000000-0004-0000-0000-000056020000}"/>
    <hyperlink ref="R645" r:id="rId592" xr:uid="{00000000-0004-0000-0000-000057020000}"/>
    <hyperlink ref="R646" r:id="rId593" xr:uid="{00000000-0004-0000-0000-000058020000}"/>
    <hyperlink ref="R543" r:id="rId594" xr:uid="{00000000-0004-0000-0000-000059020000}"/>
    <hyperlink ref="R648" r:id="rId595" xr:uid="{00000000-0004-0000-0000-00005A020000}"/>
    <hyperlink ref="R559" r:id="rId596" xr:uid="{00000000-0004-0000-0000-00005B020000}"/>
    <hyperlink ref="R468" r:id="rId597" xr:uid="{00000000-0004-0000-0000-00005C020000}"/>
    <hyperlink ref="R652" r:id="rId598" xr:uid="{00000000-0004-0000-0000-00005D020000}"/>
    <hyperlink ref="R654" r:id="rId599" xr:uid="{00000000-0004-0000-0000-00005E020000}"/>
    <hyperlink ref="R655" r:id="rId600" xr:uid="{00000000-0004-0000-0000-00005F020000}"/>
    <hyperlink ref="R656" r:id="rId601" xr:uid="{00000000-0004-0000-0000-000060020000}"/>
    <hyperlink ref="R276" r:id="rId602" xr:uid="{00000000-0004-0000-0000-000061020000}"/>
    <hyperlink ref="R657" r:id="rId603" xr:uid="{00000000-0004-0000-0000-000062020000}"/>
    <hyperlink ref="R658" r:id="rId604" xr:uid="{00000000-0004-0000-0000-000063020000}"/>
    <hyperlink ref="R659" r:id="rId605" xr:uid="{00000000-0004-0000-0000-000064020000}"/>
    <hyperlink ref="R479" r:id="rId606" xr:uid="{00000000-0004-0000-0000-000065020000}"/>
    <hyperlink ref="R661" r:id="rId607" xr:uid="{00000000-0004-0000-0000-000066020000}"/>
    <hyperlink ref="R662" r:id="rId608" xr:uid="{00000000-0004-0000-0000-000067020000}"/>
    <hyperlink ref="R673" r:id="rId609" xr:uid="{00000000-0004-0000-0000-000068020000}"/>
    <hyperlink ref="R663" r:id="rId610" xr:uid="{00000000-0004-0000-0000-000069020000}"/>
    <hyperlink ref="R664" r:id="rId611" xr:uid="{00000000-0004-0000-0000-00006A020000}"/>
    <hyperlink ref="R665" r:id="rId612" xr:uid="{00000000-0004-0000-0000-00006B020000}"/>
    <hyperlink ref="R666" r:id="rId613" xr:uid="{00000000-0004-0000-0000-00006C020000}"/>
    <hyperlink ref="R667" r:id="rId614" xr:uid="{00000000-0004-0000-0000-00006D020000}"/>
    <hyperlink ref="R668" r:id="rId615" xr:uid="{00000000-0004-0000-0000-00006E020000}"/>
    <hyperlink ref="R669" r:id="rId616" xr:uid="{00000000-0004-0000-0000-00006F020000}"/>
    <hyperlink ref="R670" r:id="rId617" xr:uid="{00000000-0004-0000-0000-000070020000}"/>
    <hyperlink ref="R671" r:id="rId618" xr:uid="{00000000-0004-0000-0000-000071020000}"/>
    <hyperlink ref="R672" r:id="rId619" xr:uid="{00000000-0004-0000-0000-000072020000}"/>
    <hyperlink ref="R651" r:id="rId620" xr:uid="{00000000-0004-0000-0000-000073020000}"/>
    <hyperlink ref="R320" r:id="rId621" xr:uid="{00000000-0004-0000-0000-000074020000}"/>
    <hyperlink ref="R675" r:id="rId622" xr:uid="{00000000-0004-0000-0000-000075020000}"/>
    <hyperlink ref="R676" r:id="rId623" xr:uid="{00000000-0004-0000-0000-000076020000}"/>
    <hyperlink ref="R677" r:id="rId624" xr:uid="{00000000-0004-0000-0000-000077020000}"/>
    <hyperlink ref="R678" r:id="rId625" xr:uid="{00000000-0004-0000-0000-000078020000}"/>
    <hyperlink ref="R679" r:id="rId626" xr:uid="{00000000-0004-0000-0000-000079020000}"/>
    <hyperlink ref="R680" r:id="rId627" xr:uid="{00000000-0004-0000-0000-00007A020000}"/>
    <hyperlink ref="R681" r:id="rId628" xr:uid="{00000000-0004-0000-0000-00007B020000}"/>
    <hyperlink ref="R682" r:id="rId629" xr:uid="{00000000-0004-0000-0000-00007C020000}"/>
    <hyperlink ref="R526" r:id="rId630" xr:uid="{00000000-0004-0000-0000-00007D020000}"/>
    <hyperlink ref="R683" r:id="rId631" xr:uid="{00000000-0004-0000-0000-00007E020000}"/>
    <hyperlink ref="R684" r:id="rId632" xr:uid="{00000000-0004-0000-0000-00007F020000}"/>
    <hyperlink ref="R685" r:id="rId633" xr:uid="{00000000-0004-0000-0000-000080020000}"/>
    <hyperlink ref="R686" r:id="rId634" xr:uid="{00000000-0004-0000-0000-000081020000}"/>
    <hyperlink ref="R687" r:id="rId635" xr:uid="{00000000-0004-0000-0000-000082020000}"/>
    <hyperlink ref="R688" r:id="rId636" xr:uid="{00000000-0004-0000-0000-000083020000}"/>
    <hyperlink ref="R689" r:id="rId637" xr:uid="{00000000-0004-0000-0000-000084020000}"/>
    <hyperlink ref="R690" r:id="rId638" xr:uid="{00000000-0004-0000-0000-000085020000}"/>
    <hyperlink ref="R691" r:id="rId639" xr:uid="{00000000-0004-0000-0000-000086020000}"/>
    <hyperlink ref="R692" r:id="rId640" xr:uid="{00000000-0004-0000-0000-000087020000}"/>
    <hyperlink ref="R693" r:id="rId641" xr:uid="{00000000-0004-0000-0000-000088020000}"/>
    <hyperlink ref="R694" r:id="rId642" xr:uid="{00000000-0004-0000-0000-000089020000}"/>
    <hyperlink ref="R695" r:id="rId643" xr:uid="{00000000-0004-0000-0000-00008A020000}"/>
    <hyperlink ref="R696" r:id="rId644" xr:uid="{00000000-0004-0000-0000-00008B020000}"/>
    <hyperlink ref="R697" r:id="rId645" xr:uid="{00000000-0004-0000-0000-00008C020000}"/>
    <hyperlink ref="R698" r:id="rId646" xr:uid="{00000000-0004-0000-0000-00008D020000}"/>
    <hyperlink ref="R699" r:id="rId647" xr:uid="{00000000-0004-0000-0000-00008E020000}"/>
    <hyperlink ref="R700" r:id="rId648" xr:uid="{00000000-0004-0000-0000-00008F020000}"/>
    <hyperlink ref="R701" r:id="rId649" xr:uid="{00000000-0004-0000-0000-000090020000}"/>
    <hyperlink ref="R702" r:id="rId650" xr:uid="{00000000-0004-0000-0000-000091020000}"/>
    <hyperlink ref="R703" r:id="rId651" xr:uid="{00000000-0004-0000-0000-000092020000}"/>
    <hyperlink ref="R704" r:id="rId652" xr:uid="{00000000-0004-0000-0000-000093020000}"/>
    <hyperlink ref="R503" r:id="rId653" xr:uid="{00000000-0004-0000-0000-000094020000}"/>
    <hyperlink ref="R706" r:id="rId654" xr:uid="{00000000-0004-0000-0000-000095020000}"/>
    <hyperlink ref="R707" r:id="rId655" xr:uid="{00000000-0004-0000-0000-000096020000}"/>
    <hyperlink ref="R709" r:id="rId656" xr:uid="{00000000-0004-0000-0000-000097020000}"/>
    <hyperlink ref="R345" r:id="rId657" display="mailto:stefano.mascetti@doorwayplatform.com" xr:uid="{00000000-0004-0000-0000-000098020000}"/>
    <hyperlink ref="R244" r:id="rId658" xr:uid="{00000000-0004-0000-0000-000099020000}"/>
    <hyperlink ref="R373" r:id="rId659" xr:uid="{00000000-0004-0000-0000-00009A020000}"/>
    <hyperlink ref="R713" r:id="rId660" xr:uid="{00000000-0004-0000-0000-00009D020000}"/>
    <hyperlink ref="R567" r:id="rId661" display="chiara.petrioli@wsense.it, " xr:uid="{00000000-0004-0000-0000-00009E020000}"/>
    <hyperlink ref="R568" r:id="rId662" display="mailto:ernesto.montaldo@wsense.it" xr:uid="{00000000-0004-0000-0000-00009F020000}"/>
    <hyperlink ref="R653" r:id="rId663" xr:uid="{00000000-0004-0000-0000-0000A0020000}"/>
    <hyperlink ref="R720" r:id="rId664" xr:uid="{00000000-0004-0000-0000-0000A1020000}"/>
    <hyperlink ref="R729" r:id="rId665" xr:uid="{00000000-0004-0000-0000-0000A2020000}"/>
    <hyperlink ref="R732" r:id="rId666" xr:uid="{00000000-0004-0000-0000-0000A3020000}"/>
    <hyperlink ref="R325" r:id="rId667" xr:uid="{00000000-0004-0000-0000-0000A4020000}"/>
    <hyperlink ref="R730" r:id="rId668" xr:uid="{00000000-0004-0000-0000-0000A5020000}"/>
    <hyperlink ref="R731" r:id="rId669" xr:uid="{00000000-0004-0000-0000-0000A6020000}"/>
    <hyperlink ref="R493" r:id="rId670" xr:uid="{00000000-0004-0000-0000-0000A7020000}"/>
    <hyperlink ref="R737" r:id="rId671" xr:uid="{00000000-0004-0000-0000-0000A8020000}"/>
    <hyperlink ref="R742" r:id="rId672" xr:uid="{00000000-0004-0000-0000-0000A9020000}"/>
    <hyperlink ref="R719" r:id="rId673" display="mailto:francesco@bernabei.it" xr:uid="{00000000-0004-0000-0000-0000AA020000}"/>
    <hyperlink ref="R131" r:id="rId674" xr:uid="{00000000-0004-0000-0000-0000AB020000}"/>
    <hyperlink ref="R747" r:id="rId675" xr:uid="{00000000-0004-0000-0000-0000AC020000}"/>
    <hyperlink ref="R749" r:id="rId676" xr:uid="{00000000-0004-0000-0000-0000AD020000}"/>
    <hyperlink ref="R750" r:id="rId677" xr:uid="{00000000-0004-0000-0000-0000AE020000}"/>
    <hyperlink ref="R751" r:id="rId678" xr:uid="{00000000-0004-0000-0000-0000AF020000}"/>
    <hyperlink ref="R753" r:id="rId679" xr:uid="{00000000-0004-0000-0000-0000B0020000}"/>
    <hyperlink ref="R754" r:id="rId680" xr:uid="{00000000-0004-0000-0000-0000B1020000}"/>
    <hyperlink ref="R756" r:id="rId681" xr:uid="{00000000-0004-0000-0000-0000B2020000}"/>
    <hyperlink ref="R347" r:id="rId682" xr:uid="{00000000-0004-0000-0000-0000B3020000}"/>
    <hyperlink ref="R496" r:id="rId683" xr:uid="{00000000-0004-0000-0000-0000B4020000}"/>
    <hyperlink ref="R758" r:id="rId684" xr:uid="{00000000-0004-0000-0000-0000B5020000}"/>
    <hyperlink ref="R759" r:id="rId685" xr:uid="{00000000-0004-0000-0000-0000B6020000}"/>
    <hyperlink ref="R763" r:id="rId686" xr:uid="{00000000-0004-0000-0000-0000B7020000}"/>
    <hyperlink ref="R4" r:id="rId687" xr:uid="{00000000-0004-0000-0000-0000B8020000}"/>
    <hyperlink ref="R765" r:id="rId688" xr:uid="{00000000-0004-0000-0000-0000B9020000}"/>
    <hyperlink ref="R492" r:id="rId689" xr:uid="{00000000-0004-0000-0000-0000BA020000}"/>
    <hyperlink ref="R767" r:id="rId690" xr:uid="{00000000-0004-0000-0000-0000BB020000}"/>
    <hyperlink ref="R768" r:id="rId691" xr:uid="{00000000-0004-0000-0000-0000BC020000}"/>
    <hyperlink ref="R769" r:id="rId692" xr:uid="{00000000-0004-0000-0000-0000BD020000}"/>
    <hyperlink ref="R265" r:id="rId693" xr:uid="{00000000-0004-0000-0000-0000BE020000}"/>
    <hyperlink ref="R772" r:id="rId694" xr:uid="{00000000-0004-0000-0000-0000BF020000}"/>
    <hyperlink ref="R773" r:id="rId695" xr:uid="{00000000-0004-0000-0000-0000C0020000}"/>
    <hyperlink ref="R775" r:id="rId696" xr:uid="{00000000-0004-0000-0000-0000C2020000}"/>
    <hyperlink ref="R488" r:id="rId697" xr:uid="{00000000-0004-0000-0000-0000C3020000}"/>
    <hyperlink ref="R781" r:id="rId698" xr:uid="{00000000-0004-0000-0000-0000C4020000}"/>
    <hyperlink ref="R782" r:id="rId699" xr:uid="{00000000-0004-0000-0000-0000C5020000}"/>
    <hyperlink ref="R481" r:id="rId700" xr:uid="{00000000-0004-0000-0000-0000C6020000}"/>
    <hyperlink ref="R785" r:id="rId701" xr:uid="{00000000-0004-0000-0000-0000C7020000}"/>
    <hyperlink ref="R787" r:id="rId702" xr:uid="{00000000-0004-0000-0000-0000C8020000}"/>
    <hyperlink ref="R470" r:id="rId703" xr:uid="{00000000-0004-0000-0000-0000C9020000}"/>
    <hyperlink ref="R777" r:id="rId704" xr:uid="{00000000-0004-0000-0000-0000CA020000}"/>
    <hyperlink ref="R778" r:id="rId705" xr:uid="{00000000-0004-0000-0000-0000CB020000}"/>
    <hyperlink ref="R779" r:id="rId706" xr:uid="{00000000-0004-0000-0000-0000CC020000}"/>
    <hyperlink ref="R482" r:id="rId707" xr:uid="{00000000-0004-0000-0000-0000CD020000}"/>
    <hyperlink ref="R783" r:id="rId708" xr:uid="{00000000-0004-0000-0000-0000CE020000}"/>
    <hyperlink ref="R789" r:id="rId709" xr:uid="{00000000-0004-0000-0000-0000CF020000}"/>
    <hyperlink ref="R489" r:id="rId710" xr:uid="{00000000-0004-0000-0000-0000D0020000}"/>
    <hyperlink ref="R786" r:id="rId711" xr:uid="{00000000-0004-0000-0000-0000D1020000}"/>
    <hyperlink ref="R792" r:id="rId712" xr:uid="{00000000-0004-0000-0000-0000D2020000}"/>
    <hyperlink ref="R795" r:id="rId713" xr:uid="{00000000-0004-0000-0000-0000D3020000}"/>
    <hyperlink ref="R794" r:id="rId714" xr:uid="{00000000-0004-0000-0000-0000D4020000}"/>
    <hyperlink ref="R793" r:id="rId715" xr:uid="{00000000-0004-0000-0000-0000D5020000}"/>
    <hyperlink ref="R797" r:id="rId716" xr:uid="{00000000-0004-0000-0000-0000D6020000}"/>
    <hyperlink ref="R796" r:id="rId717" xr:uid="{00000000-0004-0000-0000-0000D7020000}"/>
    <hyperlink ref="R446" r:id="rId718" xr:uid="{00000000-0004-0000-0000-0000D8020000}"/>
    <hyperlink ref="R799" r:id="rId719" xr:uid="{00000000-0004-0000-0000-0000D9020000}"/>
    <hyperlink ref="R203" r:id="rId720" xr:uid="{00000000-0004-0000-0000-0000DA020000}"/>
    <hyperlink ref="R803" r:id="rId721" xr:uid="{00000000-0004-0000-0000-0000DB020000}"/>
    <hyperlink ref="R804" r:id="rId722" xr:uid="{00000000-0004-0000-0000-0000DC020000}"/>
    <hyperlink ref="R808" r:id="rId723" xr:uid="{00000000-0004-0000-0000-0000DD020000}"/>
    <hyperlink ref="R807" r:id="rId724" xr:uid="{00000000-0004-0000-0000-0000DE020000}"/>
    <hyperlink ref="R805" r:id="rId725" xr:uid="{00000000-0004-0000-0000-0000DF020000}"/>
    <hyperlink ref="R810" r:id="rId726" xr:uid="{00000000-0004-0000-0000-0000E0020000}"/>
    <hyperlink ref="R811" r:id="rId727" xr:uid="{00000000-0004-0000-0000-0000E1020000}"/>
    <hyperlink ref="R812" r:id="rId728" xr:uid="{00000000-0004-0000-0000-0000E2020000}"/>
    <hyperlink ref="R813" r:id="rId729" xr:uid="{00000000-0004-0000-0000-0000E3020000}"/>
    <hyperlink ref="R409" r:id="rId730" xr:uid="{00000000-0004-0000-0000-0000E4020000}"/>
    <hyperlink ref="R721" r:id="rId731" xr:uid="{00000000-0004-0000-0000-0000E5020000}"/>
    <hyperlink ref="R622" r:id="rId732" xr:uid="{00000000-0004-0000-0000-0000E6020000}"/>
    <hyperlink ref="R828" r:id="rId733" xr:uid="{00000000-0004-0000-0000-0000E7020000}"/>
    <hyperlink ref="R831" r:id="rId734" xr:uid="{00000000-0004-0000-0000-0000E8020000}"/>
    <hyperlink ref="R420" r:id="rId735" xr:uid="{00000000-0004-0000-0000-0000E9020000}"/>
    <hyperlink ref="R834" r:id="rId736" xr:uid="{00000000-0004-0000-0000-0000EA020000}"/>
    <hyperlink ref="R837" r:id="rId737" xr:uid="{00000000-0004-0000-0000-0000EB020000}"/>
    <hyperlink ref="R838" r:id="rId738" xr:uid="{00000000-0004-0000-0000-0000EC020000}"/>
    <hyperlink ref="R839" r:id="rId739" xr:uid="{00000000-0004-0000-0000-0000ED020000}"/>
    <hyperlink ref="R840" r:id="rId740" xr:uid="{00000000-0004-0000-0000-0000EE020000}"/>
    <hyperlink ref="R414" r:id="rId741" xr:uid="{00000000-0004-0000-0000-0000EF020000}"/>
    <hyperlink ref="R842" r:id="rId742" xr:uid="{00000000-0004-0000-0000-0000F0020000}"/>
    <hyperlink ref="R843" r:id="rId743" xr:uid="{00000000-0004-0000-0000-0000F1020000}"/>
    <hyperlink ref="R844" r:id="rId744" xr:uid="{00000000-0004-0000-0000-0000F2020000}"/>
    <hyperlink ref="R845" r:id="rId745" xr:uid="{00000000-0004-0000-0000-0000F3020000}"/>
    <hyperlink ref="R847" r:id="rId746" xr:uid="{00000000-0004-0000-0000-0000F4020000}"/>
    <hyperlink ref="R849" r:id="rId747" xr:uid="{00000000-0004-0000-0000-0000F5020000}"/>
    <hyperlink ref="R416" r:id="rId748" xr:uid="{00000000-0004-0000-0000-0000F6020000}"/>
    <hyperlink ref="R852" r:id="rId749" xr:uid="{00000000-0004-0000-0000-0000F7020000}"/>
    <hyperlink ref="R853" r:id="rId750" xr:uid="{00000000-0004-0000-0000-0000F8020000}"/>
    <hyperlink ref="R854" r:id="rId751" xr:uid="{00000000-0004-0000-0000-0000F9020000}"/>
    <hyperlink ref="R138" r:id="rId752" xr:uid="{00000000-0004-0000-0000-0000FB020000}"/>
    <hyperlink ref="R850" r:id="rId753" xr:uid="{00000000-0004-0000-0000-0000FC020000}"/>
    <hyperlink ref="R861" r:id="rId754" xr:uid="{00000000-0004-0000-0000-0000FE020000}"/>
    <hyperlink ref="R862" r:id="rId755" xr:uid="{00000000-0004-0000-0000-0000FF020000}"/>
    <hyperlink ref="R396" r:id="rId756" xr:uid="{00000000-0004-0000-0000-000000030000}"/>
    <hyperlink ref="R864" r:id="rId757" xr:uid="{00000000-0004-0000-0000-000001030000}"/>
    <hyperlink ref="R867" r:id="rId758" xr:uid="{00000000-0004-0000-0000-000002030000}"/>
    <hyperlink ref="R381" r:id="rId759" xr:uid="{00000000-0004-0000-0000-000003030000}"/>
    <hyperlink ref="R869" r:id="rId760" xr:uid="{00000000-0004-0000-0000-000004030000}"/>
    <hyperlink ref="R870" r:id="rId761" xr:uid="{00000000-0004-0000-0000-000005030000}"/>
    <hyperlink ref="R871" r:id="rId762" xr:uid="{00000000-0004-0000-0000-000006030000}"/>
    <hyperlink ref="R351" r:id="rId763" xr:uid="{00000000-0004-0000-0000-000007030000}"/>
    <hyperlink ref="R392" r:id="rId764" xr:uid="{00000000-0004-0000-0000-000008030000}"/>
    <hyperlink ref="R874" r:id="rId765" xr:uid="{00000000-0004-0000-0000-000009030000}"/>
    <hyperlink ref="R340" r:id="rId766" xr:uid="{00000000-0004-0000-0000-00000A030000}"/>
    <hyperlink ref="R383" r:id="rId767" xr:uid="{00000000-0004-0000-0000-00000B030000}"/>
    <hyperlink ref="R878" r:id="rId768" xr:uid="{00000000-0004-0000-0000-00000C030000}"/>
    <hyperlink ref="R879" r:id="rId769" xr:uid="{00000000-0004-0000-0000-00000D030000}"/>
    <hyperlink ref="R246" r:id="rId770" xr:uid="{00000000-0004-0000-0000-00000E030000}"/>
    <hyperlink ref="R883" r:id="rId771" xr:uid="{00000000-0004-0000-0000-00000F030000}"/>
    <hyperlink ref="R356" r:id="rId772" xr:uid="{00000000-0004-0000-0000-000010030000}"/>
    <hyperlink ref="R880" r:id="rId773" xr:uid="{00000000-0004-0000-0000-000011030000}"/>
    <hyperlink ref="R884" r:id="rId774" xr:uid="{00000000-0004-0000-0000-000012030000}"/>
    <hyperlink ref="R885" r:id="rId775" xr:uid="{00000000-0004-0000-0000-000013030000}"/>
    <hyperlink ref="R886" r:id="rId776" xr:uid="{00000000-0004-0000-0000-000014030000}"/>
    <hyperlink ref="R887" r:id="rId777" xr:uid="{00000000-0004-0000-0000-000015030000}"/>
    <hyperlink ref="R888" r:id="rId778" xr:uid="{00000000-0004-0000-0000-000016030000}"/>
    <hyperlink ref="R889" r:id="rId779" xr:uid="{00000000-0004-0000-0000-000017030000}"/>
    <hyperlink ref="R892" r:id="rId780" xr:uid="{00000000-0004-0000-0000-000019030000}"/>
    <hyperlink ref="R15" r:id="rId781" xr:uid="{00000000-0004-0000-0000-00001A030000}"/>
    <hyperlink ref="R893" r:id="rId782" xr:uid="{00000000-0004-0000-0000-00001B030000}"/>
    <hyperlink ref="R894" r:id="rId783" xr:uid="{00000000-0004-0000-0000-00001C030000}"/>
    <hyperlink ref="R297" r:id="rId784" xr:uid="{00000000-0004-0000-0000-00001D030000}"/>
    <hyperlink ref="R896" r:id="rId785" xr:uid="{00000000-0004-0000-0000-00001E030000}"/>
    <hyperlink ref="R222" r:id="rId786" xr:uid="{00000000-0004-0000-0000-00001F030000}"/>
    <hyperlink ref="R898" r:id="rId787" xr:uid="{00000000-0004-0000-0000-000020030000}"/>
    <hyperlink ref="R899" r:id="rId788" xr:uid="{00000000-0004-0000-0000-000021030000}"/>
    <hyperlink ref="R902" r:id="rId789" xr:uid="{00000000-0004-0000-0000-000022030000}"/>
    <hyperlink ref="R901" r:id="rId790" xr:uid="{00000000-0004-0000-0000-000023030000}"/>
    <hyperlink ref="R336" r:id="rId791" xr:uid="{00000000-0004-0000-0000-000024030000}"/>
    <hyperlink ref="R905" r:id="rId792" xr:uid="{00000000-0004-0000-0000-000025030000}"/>
    <hyperlink ref="R906" r:id="rId793" xr:uid="{00000000-0004-0000-0000-000026030000}"/>
    <hyperlink ref="R344" r:id="rId794" xr:uid="{00000000-0004-0000-0000-000027030000}"/>
    <hyperlink ref="R903" r:id="rId795" xr:uid="{00000000-0004-0000-0000-000028030000}"/>
    <hyperlink ref="R900" r:id="rId796" xr:uid="{00000000-0004-0000-0000-000029030000}"/>
    <hyperlink ref="R332" r:id="rId797" xr:uid="{00000000-0004-0000-0000-00002A030000}"/>
    <hyperlink ref="R331" r:id="rId798" xr:uid="{00000000-0004-0000-0000-00002B030000}"/>
    <hyperlink ref="R346" r:id="rId799" xr:uid="{00000000-0004-0000-0000-00002C030000}"/>
    <hyperlink ref="R33" r:id="rId800" xr:uid="{00000000-0004-0000-0000-00002D030000}"/>
    <hyperlink ref="R281" r:id="rId801" xr:uid="{00000000-0004-0000-0000-00002E030000}"/>
    <hyperlink ref="R912" r:id="rId802" xr:uid="{00000000-0004-0000-0000-00002F030000}"/>
    <hyperlink ref="R914" r:id="rId803" xr:uid="{00000000-0004-0000-0000-000030030000}"/>
    <hyperlink ref="R916" r:id="rId804" xr:uid="{00000000-0004-0000-0000-000031030000}"/>
    <hyperlink ref="R270" r:id="rId805" xr:uid="{00000000-0004-0000-0000-000032030000}"/>
    <hyperlink ref="R302" r:id="rId806" xr:uid="{00000000-0004-0000-0000-000033030000}"/>
    <hyperlink ref="R919" r:id="rId807" xr:uid="{00000000-0004-0000-0000-000034030000}"/>
    <hyperlink ref="R68" r:id="rId808" xr:uid="{00000000-0004-0000-0000-000035030000}"/>
    <hyperlink ref="R920" r:id="rId809" xr:uid="{00000000-0004-0000-0000-000036030000}"/>
    <hyperlink ref="R921" r:id="rId810" xr:uid="{00000000-0004-0000-0000-000037030000}"/>
    <hyperlink ref="R283" r:id="rId811" xr:uid="{00000000-0004-0000-0000-000038030000}"/>
    <hyperlink ref="R927" r:id="rId812" xr:uid="{00000000-0004-0000-0000-00003A030000}"/>
    <hyperlink ref="R925" r:id="rId813" xr:uid="{00000000-0004-0000-0000-00003B030000}"/>
    <hyperlink ref="R304" r:id="rId814" xr:uid="{00000000-0004-0000-0000-00003C030000}"/>
    <hyperlink ref="R307" r:id="rId815" xr:uid="{00000000-0004-0000-0000-00003D030000}"/>
    <hyperlink ref="R931" r:id="rId816" xr:uid="{00000000-0004-0000-0000-00003E030000}"/>
    <hyperlink ref="R929" r:id="rId817" xr:uid="{00000000-0004-0000-0000-00003F030000}"/>
    <hyperlink ref="R930" r:id="rId818" xr:uid="{00000000-0004-0000-0000-000040030000}"/>
    <hyperlink ref="R933" r:id="rId819" xr:uid="{00000000-0004-0000-0000-000041030000}"/>
    <hyperlink ref="R934" r:id="rId820" xr:uid="{00000000-0004-0000-0000-000042030000}"/>
    <hyperlink ref="R935" r:id="rId821" xr:uid="{00000000-0004-0000-0000-000043030000}"/>
    <hyperlink ref="R936" r:id="rId822" xr:uid="{00000000-0004-0000-0000-000044030000}"/>
    <hyperlink ref="R937" r:id="rId823" xr:uid="{00000000-0004-0000-0000-000045030000}"/>
    <hyperlink ref="R938" r:id="rId824" xr:uid="{00000000-0004-0000-0000-000046030000}"/>
    <hyperlink ref="R312" r:id="rId825" xr:uid="{00000000-0004-0000-0000-000047030000}"/>
    <hyperlink ref="R940" r:id="rId826" xr:uid="{00000000-0004-0000-0000-000048030000}"/>
    <hyperlink ref="R941" r:id="rId827" xr:uid="{00000000-0004-0000-0000-000049030000}"/>
    <hyperlink ref="R943" r:id="rId828" xr:uid="{00000000-0004-0000-0000-00004A030000}"/>
    <hyperlink ref="R291" r:id="rId829" xr:uid="{00000000-0004-0000-0000-00004B030000}"/>
    <hyperlink ref="R944" r:id="rId830" xr:uid="{00000000-0004-0000-0000-00004C030000}"/>
    <hyperlink ref="R945:R947" r:id="rId831" display="laura.dicarlo@levillagebyca-milano.it" xr:uid="{00000000-0004-0000-0000-00004D030000}"/>
    <hyperlink ref="R948" r:id="rId832" xr:uid="{00000000-0004-0000-0000-00004E030000}"/>
    <hyperlink ref="R949" r:id="rId833" xr:uid="{00000000-0004-0000-0000-00004F030000}"/>
    <hyperlink ref="R950" r:id="rId834" xr:uid="{00000000-0004-0000-0000-000050030000}"/>
    <hyperlink ref="R951" r:id="rId835" xr:uid="{00000000-0004-0000-0000-000051030000}"/>
    <hyperlink ref="R207" r:id="rId836" xr:uid="{00000000-0004-0000-0000-000052030000}"/>
    <hyperlink ref="R953" r:id="rId837" xr:uid="{00000000-0004-0000-0000-000053030000}"/>
    <hyperlink ref="R954" r:id="rId838" xr:uid="{00000000-0004-0000-0000-000054030000}"/>
    <hyperlink ref="R956" r:id="rId839" xr:uid="{00000000-0004-0000-0000-000055030000}"/>
    <hyperlink ref="R292" r:id="rId840" xr:uid="{00000000-0004-0000-0000-000056030000}"/>
    <hyperlink ref="R957" r:id="rId841" xr:uid="{00000000-0004-0000-0000-000057030000}"/>
    <hyperlink ref="R228" r:id="rId842" xr:uid="{00000000-0004-0000-0000-000058030000}"/>
    <hyperlink ref="R959" r:id="rId843" xr:uid="{00000000-0004-0000-0000-000059030000}"/>
    <hyperlink ref="R960" r:id="rId844" xr:uid="{00000000-0004-0000-0000-00005A030000}"/>
    <hyperlink ref="R961" r:id="rId845" xr:uid="{00000000-0004-0000-0000-00005B030000}"/>
    <hyperlink ref="R190" r:id="rId846" xr:uid="{00000000-0004-0000-0000-00005C030000}"/>
    <hyperlink ref="R964" r:id="rId847" xr:uid="{00000000-0004-0000-0000-00005D030000}"/>
    <hyperlink ref="R965" r:id="rId848" xr:uid="{00000000-0004-0000-0000-00005E030000}"/>
    <hyperlink ref="R966" r:id="rId849" xr:uid="{00000000-0004-0000-0000-00005F030000}"/>
    <hyperlink ref="R967" r:id="rId850" xr:uid="{00000000-0004-0000-0000-000060030000}"/>
    <hyperlink ref="R968" r:id="rId851" xr:uid="{00000000-0004-0000-0000-000061030000}"/>
    <hyperlink ref="R237" r:id="rId852" xr:uid="{00000000-0004-0000-0000-000062030000}"/>
    <hyperlink ref="R129" r:id="rId853" xr:uid="{00000000-0004-0000-0000-000063030000}"/>
    <hyperlink ref="R258" r:id="rId854" xr:uid="{00000000-0004-0000-0000-000064030000}"/>
    <hyperlink ref="R259" r:id="rId855" xr:uid="{00000000-0004-0000-0000-000065030000}"/>
    <hyperlink ref="R969" r:id="rId856" xr:uid="{00000000-0004-0000-0000-000066030000}"/>
    <hyperlink ref="R223" r:id="rId857" xr:uid="{00000000-0004-0000-0000-000067030000}"/>
    <hyperlink ref="R971" r:id="rId858" xr:uid="{00000000-0004-0000-0000-000068030000}"/>
    <hyperlink ref="R972" r:id="rId859" xr:uid="{00000000-0004-0000-0000-000069030000}"/>
    <hyperlink ref="R978" r:id="rId860" xr:uid="{00000000-0004-0000-0000-00006A030000}"/>
    <hyperlink ref="R979" r:id="rId861" xr:uid="{00000000-0004-0000-0000-00006B030000}"/>
    <hyperlink ref="R249" r:id="rId862" xr:uid="{00000000-0004-0000-0000-00006C030000}"/>
    <hyperlink ref="R981" r:id="rId863" xr:uid="{00000000-0004-0000-0000-00006D030000}"/>
    <hyperlink ref="R983" r:id="rId864" xr:uid="{00000000-0004-0000-0000-00006E030000}"/>
    <hyperlink ref="R254" r:id="rId865" xr:uid="{00000000-0004-0000-0000-00006F030000}"/>
    <hyperlink ref="R255" r:id="rId866" xr:uid="{00000000-0004-0000-0000-000070030000}"/>
    <hyperlink ref="R985" r:id="rId867" xr:uid="{00000000-0004-0000-0000-000071030000}"/>
    <hyperlink ref="R986" r:id="rId868" xr:uid="{00000000-0004-0000-0000-000072030000}"/>
    <hyperlink ref="R987" r:id="rId869" xr:uid="{00000000-0004-0000-0000-000073030000}"/>
    <hyperlink ref="R238" r:id="rId870" xr:uid="{00000000-0004-0000-0000-000074030000}"/>
    <hyperlink ref="R989" r:id="rId871" xr:uid="{00000000-0004-0000-0000-000075030000}"/>
    <hyperlink ref="R990" r:id="rId872" xr:uid="{00000000-0004-0000-0000-000076030000}"/>
    <hyperlink ref="R387" r:id="rId873" xr:uid="{00000000-0004-0000-0000-000077030000}"/>
    <hyperlink ref="R991" r:id="rId874" xr:uid="{00000000-0004-0000-0000-000078030000}"/>
    <hyperlink ref="R992" r:id="rId875" xr:uid="{00000000-0004-0000-0000-000079030000}"/>
    <hyperlink ref="R257" r:id="rId876" xr:uid="{00000000-0004-0000-0000-00007A030000}"/>
    <hyperlink ref="R994" r:id="rId877" xr:uid="{00000000-0004-0000-0000-00007B030000}"/>
    <hyperlink ref="R995" r:id="rId878" xr:uid="{00000000-0004-0000-0000-00007C030000}"/>
    <hyperlink ref="R996" r:id="rId879" xr:uid="{00000000-0004-0000-0000-00007D030000}"/>
    <hyperlink ref="R241" r:id="rId880" xr:uid="{00000000-0004-0000-0000-00007E030000}"/>
    <hyperlink ref="R820" r:id="rId881" xr:uid="{00000000-0004-0000-0000-00007F030000}"/>
    <hyperlink ref="R998" r:id="rId882" xr:uid="{00000000-0004-0000-0000-000080030000}"/>
    <hyperlink ref="R999" r:id="rId883" xr:uid="{00000000-0004-0000-0000-000081030000}"/>
    <hyperlink ref="R1000" r:id="rId884" xr:uid="{00000000-0004-0000-0000-000082030000}"/>
    <hyperlink ref="R1001" r:id="rId885" xr:uid="{00000000-0004-0000-0000-000083030000}"/>
    <hyperlink ref="R1002" r:id="rId886" xr:uid="{00000000-0004-0000-0000-000084030000}"/>
    <hyperlink ref="R1004" r:id="rId887" xr:uid="{00000000-0004-0000-0000-000085030000}"/>
    <hyperlink ref="R1006" r:id="rId888" xr:uid="{00000000-0004-0000-0000-000086030000}"/>
    <hyperlink ref="R1007" r:id="rId889" xr:uid="{00000000-0004-0000-0000-000087030000}"/>
    <hyperlink ref="R1008" r:id="rId890" xr:uid="{00000000-0004-0000-0000-000088030000}"/>
    <hyperlink ref="R1005" r:id="rId891" xr:uid="{00000000-0004-0000-0000-000089030000}"/>
    <hyperlink ref="R1009" r:id="rId892" xr:uid="{00000000-0004-0000-0000-00008A030000}"/>
    <hyperlink ref="R234" r:id="rId893" xr:uid="{00000000-0004-0000-0000-00008B030000}"/>
    <hyperlink ref="R1011" r:id="rId894" xr:uid="{00000000-0004-0000-0000-00008C030000}"/>
    <hyperlink ref="R1012" r:id="rId895" xr:uid="{00000000-0004-0000-0000-00008D030000}"/>
    <hyperlink ref="R1014" r:id="rId896" xr:uid="{00000000-0004-0000-0000-00008E030000}"/>
    <hyperlink ref="R1015" r:id="rId897" xr:uid="{00000000-0004-0000-0000-00008F030000}"/>
    <hyperlink ref="R225" r:id="rId898" xr:uid="{00000000-0004-0000-0000-000090030000}"/>
    <hyperlink ref="R1016" r:id="rId899" xr:uid="{00000000-0004-0000-0000-000091030000}"/>
    <hyperlink ref="R1017" r:id="rId900" xr:uid="{00000000-0004-0000-0000-000092030000}"/>
    <hyperlink ref="R1018" r:id="rId901" xr:uid="{00000000-0004-0000-0000-000093030000}"/>
    <hyperlink ref="R1019" r:id="rId902" xr:uid="{00000000-0004-0000-0000-000094030000}"/>
    <hyperlink ref="R1020" r:id="rId903" xr:uid="{00000000-0004-0000-0000-000095030000}"/>
    <hyperlink ref="R1021" r:id="rId904" xr:uid="{00000000-0004-0000-0000-000096030000}"/>
    <hyperlink ref="R1022" r:id="rId905" xr:uid="{00000000-0004-0000-0000-000097030000}"/>
    <hyperlink ref="R164" r:id="rId906" xr:uid="{00000000-0004-0000-0000-000098030000}"/>
    <hyperlink ref="R1024" r:id="rId907" xr:uid="{00000000-0004-0000-0000-000099030000}"/>
    <hyperlink ref="R226" r:id="rId908" xr:uid="{00000000-0004-0000-0000-00009A030000}"/>
    <hyperlink ref="R1026" r:id="rId909" xr:uid="{00000000-0004-0000-0000-00009B030000}"/>
    <hyperlink ref="R1027" r:id="rId910" xr:uid="{00000000-0004-0000-0000-00009C030000}"/>
    <hyperlink ref="R1028" r:id="rId911" xr:uid="{00000000-0004-0000-0000-00009D030000}"/>
    <hyperlink ref="R424" r:id="rId912" xr:uid="{00000000-0004-0000-0000-00009E030000}"/>
    <hyperlink ref="R1029" r:id="rId913" xr:uid="{00000000-0004-0000-0000-00009F030000}"/>
    <hyperlink ref="R1030" r:id="rId914" xr:uid="{00000000-0004-0000-0000-0000A0030000}"/>
    <hyperlink ref="R191" r:id="rId915" xr:uid="{00000000-0004-0000-0000-0000A1030000}"/>
    <hyperlink ref="R1032" r:id="rId916" xr:uid="{00000000-0004-0000-0000-0000A2030000}"/>
    <hyperlink ref="R1033" r:id="rId917" xr:uid="{00000000-0004-0000-0000-0000A3030000}"/>
    <hyperlink ref="R1034" r:id="rId918" xr:uid="{00000000-0004-0000-0000-0000A4030000}"/>
    <hyperlink ref="R1035" r:id="rId919" xr:uid="{00000000-0004-0000-0000-0000A5030000}"/>
    <hyperlink ref="R1036" r:id="rId920" xr:uid="{00000000-0004-0000-0000-0000A6030000}"/>
    <hyperlink ref="R1037:R1039" r:id="rId921" display="claudia.delmonte@socialfare.org" xr:uid="{00000000-0004-0000-0000-0000A7030000}"/>
    <hyperlink ref="R170" r:id="rId922" xr:uid="{00000000-0004-0000-0000-0000A8030000}"/>
    <hyperlink ref="R1041" r:id="rId923" xr:uid="{00000000-0004-0000-0000-0000A9030000}"/>
    <hyperlink ref="R1042" r:id="rId924" xr:uid="{00000000-0004-0000-0000-0000AA030000}"/>
    <hyperlink ref="R1043" r:id="rId925" xr:uid="{00000000-0004-0000-0000-0000AB030000}"/>
    <hyperlink ref="R1044" r:id="rId926" xr:uid="{00000000-0004-0000-0000-0000AC030000}"/>
    <hyperlink ref="R1045" r:id="rId927" xr:uid="{00000000-0004-0000-0000-0000AD030000}"/>
    <hyperlink ref="R1046" r:id="rId928" xr:uid="{00000000-0004-0000-0000-0000AE030000}"/>
    <hyperlink ref="R1047" r:id="rId929" xr:uid="{00000000-0004-0000-0000-0000AF030000}"/>
    <hyperlink ref="R1049" r:id="rId930" xr:uid="{00000000-0004-0000-0000-0000B0030000}"/>
    <hyperlink ref="R128" r:id="rId931" xr:uid="{00000000-0004-0000-0000-0000B1030000}"/>
    <hyperlink ref="R1051" r:id="rId932" xr:uid="{00000000-0004-0000-0000-0000B2030000}"/>
    <hyperlink ref="R1048" r:id="rId933" xr:uid="{00000000-0004-0000-0000-0000B3030000}"/>
    <hyperlink ref="R1052" r:id="rId934" xr:uid="{00000000-0004-0000-0000-0000B4030000}"/>
    <hyperlink ref="R1053" r:id="rId935" xr:uid="{00000000-0004-0000-0000-0000B5030000}"/>
    <hyperlink ref="R1054" r:id="rId936" xr:uid="{00000000-0004-0000-0000-0000B6030000}"/>
    <hyperlink ref="R1055" r:id="rId937" xr:uid="{00000000-0004-0000-0000-0000B7030000}"/>
    <hyperlink ref="R1056" r:id="rId938" xr:uid="{00000000-0004-0000-0000-0000B8030000}"/>
    <hyperlink ref="R1058" r:id="rId939" xr:uid="{00000000-0004-0000-0000-0000B9030000}"/>
    <hyperlink ref="R1059" r:id="rId940" xr:uid="{00000000-0004-0000-0000-0000BA030000}"/>
    <hyperlink ref="R1060" r:id="rId941" xr:uid="{00000000-0004-0000-0000-0000BB030000}"/>
    <hyperlink ref="R1061" r:id="rId942" xr:uid="{00000000-0004-0000-0000-0000BC030000}"/>
    <hyperlink ref="R1062" r:id="rId943" xr:uid="{00000000-0004-0000-0000-0000BD030000}"/>
    <hyperlink ref="R133" r:id="rId944" xr:uid="{00000000-0004-0000-0000-0000BF030000}"/>
    <hyperlink ref="R156" r:id="rId945" xr:uid="{00000000-0004-0000-0000-0000C0030000}"/>
    <hyperlink ref="R1067" r:id="rId946" xr:uid="{00000000-0004-0000-0000-0000C2030000}"/>
    <hyperlink ref="R1068" r:id="rId947" xr:uid="{00000000-0004-0000-0000-0000C3030000}"/>
    <hyperlink ref="R44" r:id="rId948" xr:uid="{00000000-0004-0000-0000-0000C4030000}"/>
    <hyperlink ref="R1071" r:id="rId949" xr:uid="{00000000-0004-0000-0000-0000C5030000}"/>
    <hyperlink ref="R136" r:id="rId950" xr:uid="{00000000-0004-0000-0000-0000C6030000}"/>
    <hyperlink ref="R157" r:id="rId951" xr:uid="{00000000-0004-0000-0000-0000C7030000}"/>
    <hyperlink ref="R1073" r:id="rId952" xr:uid="{00000000-0004-0000-0000-0000C8030000}"/>
    <hyperlink ref="R1074" r:id="rId953" xr:uid="{00000000-0004-0000-0000-0000C9030000}"/>
    <hyperlink ref="R1075" r:id="rId954" xr:uid="{00000000-0004-0000-0000-0000CA030000}"/>
    <hyperlink ref="R1076" r:id="rId955" xr:uid="{00000000-0004-0000-0000-0000CB030000}"/>
    <hyperlink ref="R1077" r:id="rId956" xr:uid="{00000000-0004-0000-0000-0000CC030000}"/>
    <hyperlink ref="R83" r:id="rId957" xr:uid="{00000000-0004-0000-0000-0000CD030000}"/>
    <hyperlink ref="R1079" r:id="rId958" xr:uid="{00000000-0004-0000-0000-0000CE030000}"/>
    <hyperlink ref="R626" r:id="rId959" display="f.marcolini@greenhilladvisory.com" xr:uid="{00000000-0004-0000-0000-0000CF030000}"/>
    <hyperlink ref="R1080" r:id="rId960" xr:uid="{7BEE3244-130C-4EDF-9ACB-D453EB72B325}"/>
    <hyperlink ref="R1081" r:id="rId961" xr:uid="{C9E15569-173F-43B6-9412-48365908D1DF}"/>
    <hyperlink ref="R1082" r:id="rId962" xr:uid="{1CD28695-7A8F-4236-BCE6-B3A2403B60BC}"/>
    <hyperlink ref="R1083" r:id="rId963" xr:uid="{330558FB-5B4B-4809-91A8-719F7DDD6406}"/>
    <hyperlink ref="R1084" r:id="rId964" xr:uid="{37CA3E19-2D3F-4A07-B824-B24BD0D75D87}"/>
    <hyperlink ref="R1085" r:id="rId965" xr:uid="{F0859D11-F454-4FCA-B9B3-0CFC671CF00A}"/>
    <hyperlink ref="R1086" r:id="rId966" xr:uid="{3864BDD5-F1EA-46E9-B377-4F917BFF9DF0}"/>
    <hyperlink ref="R1087" r:id="rId967" xr:uid="{22726853-385D-4C0E-92DE-C4AB8D2AD0CD}"/>
    <hyperlink ref="R86" r:id="rId968" xr:uid="{613CFDAD-A0F9-4C14-B670-623EA17F7A7C}"/>
    <hyperlink ref="R1089" r:id="rId969" xr:uid="{3D954194-77D0-4097-BC3C-3F7D90017659}"/>
    <hyperlink ref="R105" r:id="rId970" xr:uid="{972E4F18-4F8D-461F-AEC1-C5EA4E58E9D4}"/>
    <hyperlink ref="R1093" r:id="rId971" xr:uid="{3950D4D1-6617-4815-A0CB-2C960FD38297}"/>
    <hyperlink ref="R5" r:id="rId972" xr:uid="{58BEB197-E860-46E1-92F7-32DC20958A54}"/>
    <hyperlink ref="R120" r:id="rId973" xr:uid="{54B8DAC8-DE7E-4757-B863-F479ADEF16A1}"/>
    <hyperlink ref="R1091" r:id="rId974" xr:uid="{95EE579F-C6C5-4594-9A9D-844587B26252}"/>
    <hyperlink ref="R1096" r:id="rId975" xr:uid="{9AE62438-DEAC-449D-BEF3-0E901437E373}"/>
    <hyperlink ref="R1097" r:id="rId976" xr:uid="{AE7E9965-2F55-41C7-BCFB-B2D28EA473E5}"/>
    <hyperlink ref="R1098" r:id="rId977" xr:uid="{AD5B181C-DE70-4E49-8346-D007132559EA}"/>
    <hyperlink ref="R1099" r:id="rId978" xr:uid="{88950A8E-BDB7-4B79-86A4-5F446259FB2A}"/>
    <hyperlink ref="R1100" r:id="rId979" xr:uid="{9E724751-84D0-43B2-AEC2-F8B8AEC83C6D}"/>
    <hyperlink ref="R1101" r:id="rId980" xr:uid="{76B1EF65-9424-44BB-8D45-E06AE15CB7BC}"/>
    <hyperlink ref="R1102" r:id="rId981" xr:uid="{DE3D3EC3-479F-4123-84D2-FADE6B3E5C77}"/>
    <hyperlink ref="R51" r:id="rId982" xr:uid="{2297053E-A07C-4ECE-8478-8B0458AFD49B}"/>
    <hyperlink ref="R1104" r:id="rId983" xr:uid="{E6CDD5FC-81E6-40F9-A648-942A3B295939}"/>
    <hyperlink ref="R1105" r:id="rId984" xr:uid="{85813F65-7D5E-447E-B19F-F30BA55EB723}"/>
    <hyperlink ref="R1106" r:id="rId985" xr:uid="{02196E2F-7D6F-4A48-AB1F-6431307867FD}"/>
    <hyperlink ref="R1107" r:id="rId986" xr:uid="{E2B39252-D1CC-4799-A9D2-F6E6DC615387}"/>
    <hyperlink ref="R1108" r:id="rId987" xr:uid="{E214B94E-FFFC-4530-8AC0-C0838B2E6443}"/>
    <hyperlink ref="R12" r:id="rId988" xr:uid="{E2B6F770-2E53-4893-99F2-8EAA26888112}"/>
    <hyperlink ref="R6" r:id="rId989" xr:uid="{FCB6F901-7448-4DFD-9F73-FB4366C797E9}"/>
    <hyperlink ref="R1111" r:id="rId990" xr:uid="{FBD8B6BD-75A5-CA43-BCB1-CE91E619A3A9}"/>
    <hyperlink ref="R1112" r:id="rId991" xr:uid="{CAFB817C-5F08-774D-9747-F7E6C22969BF}"/>
    <hyperlink ref="R1113" r:id="rId992" xr:uid="{1EDDDEE4-0351-A046-B2A0-79A0DE7B3C59}"/>
    <hyperlink ref="R1114" r:id="rId993" xr:uid="{5B26AC8E-3489-6B44-BCA4-C4ABDF6FBE00}"/>
    <hyperlink ref="R1115" r:id="rId994" xr:uid="{16086207-95C4-4E4B-AC43-0B6EBC5AADF6}"/>
    <hyperlink ref="R1116" r:id="rId995" xr:uid="{BC3306DC-3A9C-C946-9943-AF736A209BB1}"/>
    <hyperlink ref="R1110" r:id="rId996" xr:uid="{25E6CEC7-B791-421F-91B8-710D1F121151}"/>
    <hyperlink ref="R1118" r:id="rId997" xr:uid="{20581876-67D8-E64C-8DDF-FA00FAD38D81}"/>
    <hyperlink ref="R240" r:id="rId998" xr:uid="{ED521871-B90C-47DC-BB70-F0A160B848A0}"/>
    <hyperlink ref="R1120" r:id="rId999" xr:uid="{D82496DF-0E87-964E-ACA5-FCC296861404}"/>
    <hyperlink ref="R1121" r:id="rId1000" xr:uid="{29DA87F3-0488-1149-8B5B-C05D516393B0}"/>
    <hyperlink ref="R1122" r:id="rId1001" xr:uid="{36F234DF-F272-684A-A343-D44CD03E5754}"/>
    <hyperlink ref="R1123" r:id="rId1002" xr:uid="{D448DF7F-A395-4D41-AB66-BAD04AC59C02}"/>
    <hyperlink ref="R1125" r:id="rId1003" xr:uid="{40FF87F4-1233-6846-855C-A01F9B9A521A}"/>
    <hyperlink ref="R1128" r:id="rId1004" xr:uid="{1DC138F1-CEC1-3D4A-B304-C1FDFF0A7177}"/>
    <hyperlink ref="R890" r:id="rId1005" xr:uid="{00000000-0004-0000-0000-000018030000}"/>
    <hyperlink ref="R1124" r:id="rId1006" xr:uid="{F1529609-B5DB-0F49-8A16-5DAA418668D8}"/>
    <hyperlink ref="R1129" r:id="rId1007" xr:uid="{8AE4BE00-B206-704D-8B73-41EF9673D082}"/>
    <hyperlink ref="R1130" r:id="rId1008" xr:uid="{BD6EF855-EE66-4348-902A-80B3C7B74595}"/>
    <hyperlink ref="R1131" r:id="rId1009" xr:uid="{F73CE1DC-36B7-AB4E-93EC-894E7CBE469C}"/>
    <hyperlink ref="R1126" r:id="rId1010" xr:uid="{D7ACEF79-EBC3-1047-90B4-D54A0B30D617}"/>
    <hyperlink ref="R1132" r:id="rId1011" xr:uid="{52036874-C567-834D-8F15-BB8EC8D269B3}"/>
    <hyperlink ref="R1133" r:id="rId1012" xr:uid="{2B0FE6DE-3A61-BC40-9021-D4CD1A73A3C5}"/>
    <hyperlink ref="R1117" r:id="rId1013" xr:uid="{031E1B64-E3DE-8842-9195-31E5BD906546}"/>
    <hyperlink ref="R1135" r:id="rId1014" xr:uid="{26275E63-5F24-AC46-B613-531F7F0CEED9}"/>
    <hyperlink ref="R1136" r:id="rId1015" xr:uid="{D61D8E89-D2F5-FB44-AC4B-98270BE15AE3}"/>
    <hyperlink ref="R1138" r:id="rId1016" xr:uid="{90BD9FD6-AB4B-F544-AF51-38409BA05247}"/>
    <hyperlink ref="R1137" r:id="rId1017" xr:uid="{D6FFF663-BB7E-574E-84B2-8866FB18C7FA}"/>
    <hyperlink ref="R1139" r:id="rId1018" xr:uid="{678D8058-01D6-0242-88D9-2D9A5EE52A1D}"/>
    <hyperlink ref="R1140" r:id="rId1019" xr:uid="{C689EBE1-46E1-A643-987D-11BEC9881B94}"/>
    <hyperlink ref="R1141" r:id="rId1020" xr:uid="{CADAF045-3AB4-9A4E-B322-3EF3DFBB66E0}"/>
    <hyperlink ref="R1144" r:id="rId1021" xr:uid="{26FE95E2-A259-224C-9CB1-0DB8CD7C998D}"/>
    <hyperlink ref="R1143" r:id="rId1022" xr:uid="{AD3048DD-8519-5D49-BC11-D1990F9069AE}"/>
    <hyperlink ref="R1145" r:id="rId1023" xr:uid="{7A590157-CAAD-EE40-9A54-96C4BE99431D}"/>
    <hyperlink ref="R1146" r:id="rId1024" xr:uid="{AC497774-DE6C-E840-BAE7-DEF83DDD4E5F}"/>
    <hyperlink ref="R1147" r:id="rId1025" xr:uid="{319438BF-65EC-0A4F-A7E7-204855C8721F}"/>
    <hyperlink ref="R1148" r:id="rId1026" xr:uid="{AD6A12FA-D432-B249-B82C-0CCD73B7D2E1}"/>
    <hyperlink ref="R1149" r:id="rId1027" xr:uid="{F884E947-C59A-C246-8987-7477467B14E4}"/>
    <hyperlink ref="R1151" r:id="rId1028" xr:uid="{798EC222-7341-7041-9568-A74DD53FB414}"/>
    <hyperlink ref="R1153" r:id="rId1029" xr:uid="{37DF08C3-F927-2A46-B197-6E57568EBE7B}"/>
    <hyperlink ref="R1154" r:id="rId1030" xr:uid="{F388C6A1-6E11-F345-90F0-3CF3FC7D6A0B}"/>
    <hyperlink ref="R1155" r:id="rId1031" xr:uid="{EB67E8DC-1285-334D-93CC-E7B8261DFA01}"/>
    <hyperlink ref="Q1150" r:id="rId1032" display="alessio@startupgeeks.it" xr:uid="{A7BDEBDE-CF38-9E45-A011-EF42D18F14A9}"/>
    <hyperlink ref="R784" r:id="rId1033" xr:uid="{4AD59E3A-A83D-D146-A548-4FA150A02C05}"/>
    <hyperlink ref="R1157" r:id="rId1034" xr:uid="{FD295EA9-C32F-D24B-92FD-C2A78383D31C}"/>
    <hyperlink ref="R1156" r:id="rId1035" xr:uid="{578E6D45-2659-D944-8C5E-C67D9C448E77}"/>
    <hyperlink ref="R1158" r:id="rId1036" xr:uid="{BE0673A1-7374-734B-98B6-9F912C8B4C3D}"/>
    <hyperlink ref="R1159" r:id="rId1037" xr:uid="{ADF382EE-A986-914A-9AF2-B9D8ACB76DBF}"/>
    <hyperlink ref="R1160" r:id="rId1038" xr:uid="{B2B676DC-CABE-6E41-907C-7EBD80B9BA4A}"/>
    <hyperlink ref="R1161" r:id="rId1039" xr:uid="{C334DE6E-5724-7E42-8F87-2F477124A9AF}"/>
    <hyperlink ref="R1163" r:id="rId1040" xr:uid="{015FFBF1-4D0C-864E-AD23-5CDBDBE7DCF4}"/>
    <hyperlink ref="R1164" r:id="rId1041" xr:uid="{1DADB7B9-5037-5641-8DB0-0D9208FC9EB3}"/>
    <hyperlink ref="R1066" r:id="rId1042" xr:uid="{7A6482BC-3FD9-F248-B937-19CAA51E8343}"/>
    <hyperlink ref="R1165" r:id="rId1043" xr:uid="{2EB19ADD-4CC6-724E-99F2-42A5F285B217}"/>
    <hyperlink ref="R1166" r:id="rId1044" xr:uid="{93E62CCE-1719-EB41-9CBF-91FA9CDD8E78}"/>
    <hyperlink ref="R1171" r:id="rId1045" xr:uid="{BA8EA9E6-42AA-2846-BC38-765000ACA1B4}"/>
    <hyperlink ref="R1172" r:id="rId1046" xr:uid="{4700852F-1844-1442-B418-DCC9ADA834A2}"/>
    <hyperlink ref="R1173" r:id="rId1047" xr:uid="{8B5BDF34-6AD1-F14A-8A50-E8A036AAE53E}"/>
    <hyperlink ref="R1174" r:id="rId1048" xr:uid="{40A6E27D-13FD-7742-B6B2-BFDC5CFC414C}"/>
    <hyperlink ref="R1175" r:id="rId1049" xr:uid="{B94FC0E2-4C25-2742-AE4D-8FF971810DE1}"/>
    <hyperlink ref="R1176" r:id="rId1050" xr:uid="{3E7A077F-DB8B-A945-A565-A820E480FFE4}"/>
    <hyperlink ref="R1177" r:id="rId1051" xr:uid="{85302415-80BD-574D-A45C-821F4F3B71B5}"/>
    <hyperlink ref="R1179" r:id="rId1052" xr:uid="{A76A1D71-E0CE-424E-8F41-A8173679D827}"/>
    <hyperlink ref="R1180" r:id="rId1053" xr:uid="{681BD0E3-0B41-5C49-9571-E920E5953C13}"/>
    <hyperlink ref="R1181" r:id="rId1054" xr:uid="{6EDD4F0B-4D94-0642-8D86-70801F4BF8E1}"/>
    <hyperlink ref="R1182" r:id="rId1055" xr:uid="{24BC3A48-66E2-A54F-8979-AFA446D4EA53}"/>
    <hyperlink ref="R243" r:id="rId1056" xr:uid="{982ED85C-6731-7F41-9C64-8EEFF35DE179}"/>
    <hyperlink ref="R855" r:id="rId1057" xr:uid="{C31A04BD-B9FE-1A47-85AD-25E5128C3E33}"/>
    <hyperlink ref="R859" r:id="rId1058" xr:uid="{DC91B192-928F-994F-8490-8996067CB29E}"/>
    <hyperlink ref="R1184" r:id="rId1059" xr:uid="{42080035-6676-B94A-80B9-57F2F905A368}"/>
    <hyperlink ref="R1185" r:id="rId1060" xr:uid="{FA6C34C3-A4DF-1249-8DA3-94459DCA9A50}"/>
    <hyperlink ref="R1186" r:id="rId1061" xr:uid="{8B9ED506-8468-2C42-8A22-753378A12C5E}"/>
    <hyperlink ref="R1188" r:id="rId1062" xr:uid="{080F5DE0-C9F0-B040-BE72-BD7EC8A723C3}"/>
    <hyperlink ref="R1189" r:id="rId1063" xr:uid="{BDC757F8-D67E-7845-B44A-9F4818CBFBC1}"/>
    <hyperlink ref="R1178" r:id="rId1064" xr:uid="{F2EBCD00-52CB-4E4C-AB5C-3054BE498A09}"/>
    <hyperlink ref="R275" r:id="rId1065" xr:uid="{037F0915-63DA-7C45-84AC-080DBA28810B}"/>
    <hyperlink ref="R350" r:id="rId1066" xr:uid="{0A52F507-018E-AC4E-A277-64A09640EBFB}"/>
    <hyperlink ref="R236" r:id="rId1067" xr:uid="{A4537D57-3542-F44C-931C-E9A2C864C7B0}"/>
    <hyperlink ref="R1191" r:id="rId1068" xr:uid="{26362698-A1A0-604A-A74B-38275400E844}"/>
    <hyperlink ref="R1192" r:id="rId1069" xr:uid="{2CAF6876-6AEE-BB4C-8CF8-8BC0464051E5}"/>
    <hyperlink ref="R1195" r:id="rId1070" xr:uid="{84D11316-B8B5-E54E-9990-2C4C0BE8E84A}"/>
    <hyperlink ref="R1196" r:id="rId1071" xr:uid="{2C1E7AAA-B429-BA48-884D-D13CB8BF6913}"/>
    <hyperlink ref="R1199" r:id="rId1072" xr:uid="{4E7071BC-AE8C-4F45-A725-4EDD13B2074D}"/>
    <hyperlink ref="R1197" r:id="rId1073" xr:uid="{4356B892-053A-8045-9614-AC9A7E7822BE}"/>
    <hyperlink ref="R1198" r:id="rId1074" xr:uid="{3F98F2E6-C774-D848-9058-E8D770F00E93}"/>
    <hyperlink ref="R712" r:id="rId1075" xr:uid="{11287592-38AC-1844-AA1D-12917EAB472F}"/>
    <hyperlink ref="R711" r:id="rId1076" xr:uid="{6AFF5F51-A0CD-704E-B944-C6921C095AC9}"/>
    <hyperlink ref="R1134" r:id="rId1077" xr:uid="{C8325A77-926A-1D4F-89CC-55A0468161EC}"/>
    <hyperlink ref="R1183" r:id="rId1078" display="apirisi@20energy.it" xr:uid="{3666C69B-6454-4A84-B286-22472011E70F}"/>
    <hyperlink ref="R1190" r:id="rId1079" xr:uid="{DFF08863-F1F1-43AF-A22B-796D604F2A2F}"/>
    <hyperlink ref="R1193" r:id="rId1080" xr:uid="{C38DC7DF-A05F-47BA-B72C-AD6716708F03}"/>
    <hyperlink ref="R1208" r:id="rId1081" xr:uid="{C50143CB-AFFB-0A47-9F8C-A70FB3B4D8EB}"/>
    <hyperlink ref="R1202" r:id="rId1082" xr:uid="{9BDB73FA-1DCE-9A42-9271-EEC5B52463BA}"/>
    <hyperlink ref="R1209" r:id="rId1083" xr:uid="{88FB100F-2D3A-E44B-AE7A-8A4E52E868EE}"/>
    <hyperlink ref="R1201" r:id="rId1084" xr:uid="{D764CAE9-1148-A04C-89D9-4EA0E9862C7C}"/>
    <hyperlink ref="R1203" r:id="rId1085" xr:uid="{7DBD847A-6C35-DA46-BF2C-9EB14550294B}"/>
    <hyperlink ref="R1204" r:id="rId1086" xr:uid="{486F4460-C13E-7F47-BD48-1406B2D47473}"/>
    <hyperlink ref="R1205" r:id="rId1087" xr:uid="{B71FA551-DD9B-AD4F-8320-D1109213CECF}"/>
    <hyperlink ref="R1206" r:id="rId1088" xr:uid="{49FEADBE-0EC2-0047-BC9A-9B410670AB4F}"/>
    <hyperlink ref="R1211" r:id="rId1089" xr:uid="{9472FA64-A539-9A4A-8C7E-27D7F5883FE4}"/>
    <hyperlink ref="R1212" r:id="rId1090" xr:uid="{51D27697-DB77-1F4E-9F32-AF91305CC313}"/>
    <hyperlink ref="R1213" r:id="rId1091" xr:uid="{8F995EA1-39E0-D445-88D5-8F1EF308C720}"/>
    <hyperlink ref="R1216" r:id="rId1092" xr:uid="{9A11EAEA-11BF-6048-96BF-960C80B816E7}"/>
    <hyperlink ref="R1221" r:id="rId1093" xr:uid="{BE38C51E-0B20-5145-A8C2-D59C25F06EF7}"/>
    <hyperlink ref="R1222" r:id="rId1094" xr:uid="{82F76D3A-07E9-0C48-9C04-F9E900022403}"/>
    <hyperlink ref="R1223" r:id="rId1095" xr:uid="{77A8214F-62FF-1D4E-AA6D-387D938626F5}"/>
    <hyperlink ref="R1225" r:id="rId1096" xr:uid="{480173FE-0D9C-5A42-8F18-7F2D01D39DE6}"/>
    <hyperlink ref="R1152" r:id="rId1097" xr:uid="{389DCB7F-A3C5-5F4E-9871-154DCA130B3B}"/>
    <hyperlink ref="R1194" r:id="rId1098" xr:uid="{2E449A1D-5CE5-A048-9510-1AB687BAC6A1}"/>
    <hyperlink ref="R1200" r:id="rId1099" xr:uid="{30967A2B-DE09-6B43-B121-1CEC470F8105}"/>
    <hyperlink ref="R1207" r:id="rId1100" xr:uid="{FBEDE68E-9C69-5A4F-AC2F-4827C27CF4F8}"/>
    <hyperlink ref="R1210" r:id="rId1101" xr:uid="{DBE9AFEE-1F33-E340-90A1-A82029798DA5}"/>
    <hyperlink ref="R1227" r:id="rId1102" xr:uid="{ABDC218C-3B43-1A46-93AE-C1D472A59C01}"/>
    <hyperlink ref="R1226" r:id="rId1103" xr:uid="{8C03075D-2608-DA4B-B5C0-96327D6D506E}"/>
    <hyperlink ref="R1229" r:id="rId1104" xr:uid="{95F91E3F-BF8C-EA4A-A460-5C735E4E3640}"/>
    <hyperlink ref="R1230" r:id="rId1105" xr:uid="{33201777-4FD5-A345-98AE-EF145935CF32}"/>
    <hyperlink ref="R1231" r:id="rId1106" xr:uid="{B74533BE-43D0-1E42-804C-B366809A6A34}"/>
    <hyperlink ref="R1232" r:id="rId1107" xr:uid="{F0CAE681-EF6A-8347-8E8B-062E3DB4BF8D}"/>
    <hyperlink ref="R1233" r:id="rId1108" xr:uid="{370F739E-E2D3-8A40-A41C-A6EB2C2B86FC}"/>
    <hyperlink ref="R1234" r:id="rId1109" xr:uid="{8129AE31-6B6D-7844-A175-E8F9D59D298B}"/>
    <hyperlink ref="R1235" r:id="rId1110" xr:uid="{FC71BD2C-BC37-EE47-9667-D26121DD19AD}"/>
    <hyperlink ref="R1218" r:id="rId1111" xr:uid="{4EF25F1B-C6D0-374D-9925-1774966DDFB5}"/>
    <hyperlink ref="R1215" r:id="rId1112" xr:uid="{CA3C5EEA-273D-1D48-BE07-DD64CB395674}"/>
    <hyperlink ref="R1214" r:id="rId1113" xr:uid="{5C44DA1E-0077-474D-A242-E3467270DE0F}"/>
    <hyperlink ref="R630" r:id="rId1114" xr:uid="{4789D07A-A77B-4645-A186-71F8D1005B79}"/>
    <hyperlink ref="R757" r:id="rId1115" xr:uid="{4F90A190-4F8A-574A-8D49-E068A6EEEDA1}"/>
    <hyperlink ref="R1224" r:id="rId1116" xr:uid="{965AD798-C2BD-C944-8499-7621318420EA}"/>
    <hyperlink ref="R1219" r:id="rId1117" xr:uid="{6763BAE2-E604-4D48-92E5-3D125BF02957}"/>
    <hyperlink ref="R1220" r:id="rId1118" xr:uid="{54A446AA-A454-6E40-82A9-4B3E72DFB339}"/>
    <hyperlink ref="R63" r:id="rId1119" xr:uid="{0C2767B6-547B-8D4D-935A-9829F2DC7ECF}"/>
    <hyperlink ref="R235" r:id="rId1120" xr:uid="{5C6098DB-3979-9E40-991B-EF6832C68835}"/>
    <hyperlink ref="R584" r:id="rId1121" xr:uid="{C8F397C7-A757-F940-9D54-E4C7B3BD3117}"/>
    <hyperlink ref="R1228" r:id="rId1122" xr:uid="{8255D65B-6A20-C64E-A65F-0092A3B2F1D7}"/>
    <hyperlink ref="R1236" r:id="rId1123" xr:uid="{5274153E-EA8E-5144-870F-38FBA6E8767C}"/>
    <hyperlink ref="R1237" r:id="rId1124" xr:uid="{A27651C5-C3EB-E94B-BF51-26ED0FD7E44C}"/>
    <hyperlink ref="R1238" r:id="rId1125" xr:uid="{FE46EB03-19E7-AE40-9727-892561407CA9}"/>
    <hyperlink ref="R176" r:id="rId1126" xr:uid="{50F16332-6ED8-EA44-9E84-2FD4ED2B2101}"/>
    <hyperlink ref="R774" r:id="rId1127" xr:uid="{CC145F22-D163-1F4F-9245-B176D0866E99}"/>
    <hyperlink ref="R550" r:id="rId1128" xr:uid="{192330E3-1A88-434A-B98F-C3C854D92132}"/>
    <hyperlink ref="R1239" r:id="rId1129" xr:uid="{C74E3C4D-2C72-2A4E-BBDD-C07087DA8B0C}"/>
    <hyperlink ref="R1246" r:id="rId1130" xr:uid="{06DC136B-F95C-544D-AC50-83FA61F90121}"/>
    <hyperlink ref="R1240" r:id="rId1131" xr:uid="{E7222C44-FBE0-964C-9EED-604D5EEED859}"/>
    <hyperlink ref="R1241" r:id="rId1132" xr:uid="{119E62D5-B226-694B-AC0E-E0FE5159108D}"/>
    <hyperlink ref="R1242" r:id="rId1133" xr:uid="{7F1C181F-57C3-BB4A-A10E-BB1FD6599D97}"/>
    <hyperlink ref="R1243" r:id="rId1134" xr:uid="{3E723D30-8251-8747-8CC8-84CE2B72CB23}"/>
    <hyperlink ref="R1244" r:id="rId1135" xr:uid="{66CC5CE4-0D37-9B47-AE61-8E153F20E627}"/>
    <hyperlink ref="R1245" r:id="rId1136" xr:uid="{4F9B829E-ED12-D548-8FBB-91C1A7950822}"/>
    <hyperlink ref="R1247" r:id="rId1137" xr:uid="{C7936FA3-B26D-004A-B1AE-82AB0710C0B9}"/>
    <hyperlink ref="R1249" r:id="rId1138" xr:uid="{E1668291-B43E-9742-AD81-931D844F7570}"/>
    <hyperlink ref="R1250" r:id="rId1139" xr:uid="{6CC3C821-9744-3740-BBB0-78E3BD21FA0A}"/>
    <hyperlink ref="R1251" r:id="rId1140" xr:uid="{EA6AF1CB-2E56-484F-A8BC-2C8A4CB01C5C}"/>
    <hyperlink ref="R1253" r:id="rId1141" xr:uid="{A8BE49DF-CA93-D644-A094-5B2D290EBCCB}"/>
    <hyperlink ref="R1252" r:id="rId1142" xr:uid="{69972196-819B-8E43-A478-916917493C9F}"/>
    <hyperlink ref="R1248" r:id="rId1143" xr:uid="{DD75851D-19E4-504D-B42F-774BAC08C77F}"/>
    <hyperlink ref="R1263" r:id="rId1144" xr:uid="{4CB05A1F-0B6F-4544-B90A-FFA9B5A4EB8E}"/>
    <hyperlink ref="R1258" r:id="rId1145" xr:uid="{CE1F8DB9-0394-D940-B98C-FB27B6B95960}"/>
    <hyperlink ref="R1259" r:id="rId1146" xr:uid="{282C1C62-3EB7-7042-9FDC-A11C5C29AB9E}"/>
    <hyperlink ref="R1260" r:id="rId1147" xr:uid="{DBE38000-3C38-B44C-B59B-91391924C2F0}"/>
    <hyperlink ref="R1261" r:id="rId1148" xr:uid="{60C6CB74-1011-F348-8399-CEEA903447F3}"/>
    <hyperlink ref="R1262" r:id="rId1149" xr:uid="{279AD0E0-D782-7F4D-B428-01F7799D37E7}"/>
    <hyperlink ref="R1254" r:id="rId1150" xr:uid="{E3F788DD-7076-4948-8E76-0234215ABB6E}"/>
    <hyperlink ref="R1255" r:id="rId1151" xr:uid="{8AC77F6A-62CC-46CD-9D29-94A1ECC18416}"/>
    <hyperlink ref="R1256" r:id="rId1152" xr:uid="{5AFB7832-29A3-4976-B6FC-A264D7C86160}"/>
    <hyperlink ref="R1257" r:id="rId1153" xr:uid="{EB6DFAF9-1206-4198-84B8-9987B9059F75}"/>
    <hyperlink ref="R1264" r:id="rId1154" xr:uid="{EDEF0540-99C1-0248-B908-0D7B30EA52D2}"/>
    <hyperlink ref="R1266" r:id="rId1155" xr:uid="{A2761127-D6C7-504B-9294-18EBAC8C127F}"/>
    <hyperlink ref="R1265" r:id="rId1156" xr:uid="{3A94B90F-DFC6-8B44-B964-64E73617E5D9}"/>
    <hyperlink ref="R1267" r:id="rId1157" xr:uid="{4F347055-38A7-EB4A-B81F-F1E6F3950113}"/>
    <hyperlink ref="R1268" r:id="rId1158" xr:uid="{9F883B18-9034-9946-B37E-B25FB92154BD}"/>
    <hyperlink ref="R1269" r:id="rId1159" xr:uid="{2F0531CB-975D-354C-96F3-C3A4721DF55C}"/>
    <hyperlink ref="R1270" r:id="rId1160" xr:uid="{6A6EDE25-A85A-404A-A402-A31494F55B10}"/>
    <hyperlink ref="R1217" r:id="rId1161" xr:uid="{DEE9AA68-6540-3E4D-89B3-6503526C8DC7}"/>
    <hyperlink ref="R1271" r:id="rId1162" xr:uid="{E85D3BA7-1AD9-934C-A231-E634ECCB8EDD}"/>
    <hyperlink ref="R1272" r:id="rId1163" xr:uid="{A1AD7A18-2A56-8344-9852-5F32246BF80B}"/>
    <hyperlink ref="R1273" r:id="rId1164" xr:uid="{F938438C-1D4D-0F44-8D88-D35F488F1389}"/>
    <hyperlink ref="R1274" r:id="rId1165" xr:uid="{8B61BF9C-E6B7-294D-8398-F2E64CFEC15E}"/>
    <hyperlink ref="R1275" r:id="rId1166" xr:uid="{59278A4A-D2F1-D44F-BD5D-81D626BBDD2F}"/>
    <hyperlink ref="R1276" r:id="rId1167" xr:uid="{83D1507E-E994-BD4B-9E2C-CE00A9321D62}"/>
    <hyperlink ref="R1277" r:id="rId1168" xr:uid="{D91C0A14-395F-6142-93A4-96B3D3CBE9FC}"/>
    <hyperlink ref="R1279" r:id="rId1169" xr:uid="{43DA2136-C0BE-8046-842A-DF93A4B35FDF}"/>
    <hyperlink ref="R1280" r:id="rId1170" xr:uid="{D42B4A4C-424E-694F-B0EB-8EEA17C9856B}"/>
    <hyperlink ref="R1281" r:id="rId1171" xr:uid="{49397AD9-7365-ED42-B10E-6B28B38A3132}"/>
    <hyperlink ref="R1282" r:id="rId1172" xr:uid="{B3E381DE-B55D-E043-8719-716EFEE5295B}"/>
    <hyperlink ref="R1283" r:id="rId1173" xr:uid="{8C24BC98-3DF7-234A-B57B-11007E17C539}"/>
    <hyperlink ref="R1284" r:id="rId1174" xr:uid="{95D7DDB4-9E4E-B248-AA0C-28792A611343}"/>
    <hyperlink ref="R1285" r:id="rId1175" xr:uid="{E8A4FA0E-B37C-3247-A7C3-2B6F9D251714}"/>
    <hyperlink ref="R1278" r:id="rId1176" xr:uid="{F90FB7B3-B73A-6247-8E28-67CE088B73C9}"/>
    <hyperlink ref="R1286" r:id="rId1177" xr:uid="{1CE43B5F-9324-EA49-8BA5-76E4F6CC9D18}"/>
    <hyperlink ref="R1287" r:id="rId1178" xr:uid="{0B44C905-C3C6-6C44-A80C-B14D1D206C55}"/>
    <hyperlink ref="R1288" r:id="rId1179" xr:uid="{91A33004-282D-2D42-8519-ADC50E586E47}"/>
    <hyperlink ref="R1289" r:id="rId1180" xr:uid="{8C8C592B-62FE-004D-8154-9850163F4067}"/>
    <hyperlink ref="R1290" r:id="rId1181" xr:uid="{08EBFD36-0B13-3D40-AC9F-31E15C7F845F}"/>
    <hyperlink ref="R1291" r:id="rId1182" xr:uid="{73AFEBF3-8D32-6446-B7BA-BDAC6CF3E666}"/>
    <hyperlink ref="R1292" r:id="rId1183" xr:uid="{6476CA7F-37C3-694C-8AAC-A3C13AC8D41C}"/>
    <hyperlink ref="R1293" r:id="rId1184" xr:uid="{23E2BEC1-BD1C-3C4A-B783-A4FE08304F2B}"/>
    <hyperlink ref="R1294" r:id="rId1185" xr:uid="{BEB9E435-E0C3-A345-BF01-F0BC84A6289C}"/>
    <hyperlink ref="R1295" r:id="rId1186" xr:uid="{FB85DF05-8760-154C-8A8D-90AC326BED77}"/>
    <hyperlink ref="R1296" r:id="rId1187" xr:uid="{E87B3DDE-1FED-9446-BA1D-FAF7002F8360}"/>
    <hyperlink ref="R1297" r:id="rId1188" xr:uid="{1C86675F-D923-A542-A139-9B23DAA01734}"/>
    <hyperlink ref="R1298" r:id="rId1189" xr:uid="{C795D28D-791B-794A-B0AC-9F17535723F0}"/>
    <hyperlink ref="R1299" r:id="rId1190" xr:uid="{B6CCB16D-5F9B-B14D-9BB8-4E1A8D4F00DD}"/>
    <hyperlink ref="R1300" r:id="rId1191" xr:uid="{763751E7-502C-E041-B6CC-1BEE18A2A7C8}"/>
    <hyperlink ref="R1301" r:id="rId1192" xr:uid="{2C357500-3E6F-1045-B707-4CA4E659D01E}"/>
    <hyperlink ref="R1302" r:id="rId1193" xr:uid="{7945324F-7954-AA4F-83BE-32B8F714E22B}"/>
    <hyperlink ref="R761" r:id="rId1194" xr:uid="{72133BF5-DBC7-C147-BBB3-D05518132DF4}"/>
    <hyperlink ref="R1303" r:id="rId1195" xr:uid="{D803D4EE-BEED-4D4A-843E-9675D1817627}"/>
    <hyperlink ref="R1311" r:id="rId1196" xr:uid="{BA762D29-6086-D446-B57E-98D45FCC6944}"/>
    <hyperlink ref="R1312" r:id="rId1197" xr:uid="{90BC3BDF-564B-4C4C-A9E9-A58D376A9899}"/>
    <hyperlink ref="R1308" r:id="rId1198" xr:uid="{48C0A94F-74CD-A54B-9846-3BF916B86E01}"/>
    <hyperlink ref="R1309" r:id="rId1199" xr:uid="{2303C82E-AF97-9046-9A0D-8DB10C468A0F}"/>
    <hyperlink ref="R1310" r:id="rId1200" xr:uid="{A13A65F4-F6FC-0E4A-B4D5-CC73DEF6001F}"/>
    <hyperlink ref="R1314" r:id="rId1201" xr:uid="{99EFD55B-FF20-9D43-BAD3-CF5F64B99B44}"/>
    <hyperlink ref="R1315" r:id="rId1202" xr:uid="{1DB63DA6-C682-FF4F-AC28-4B7B4B3CCF96}"/>
    <hyperlink ref="R1313" r:id="rId1203" xr:uid="{71AA06EC-AA6A-6E41-8D10-8BFE4A433679}"/>
    <hyperlink ref="R1304" r:id="rId1204" xr:uid="{42EB8CAB-DFD8-BF4F-8644-9BC0F73D103B}"/>
    <hyperlink ref="R1305:R1307" r:id="rId1205" display="up2stars@intesasanpaolo.com" xr:uid="{2D772453-17EE-DF4E-B68C-1695A50E18D1}"/>
    <hyperlink ref="R1316" r:id="rId1206" xr:uid="{45171D34-DAE2-E549-B71B-09A67FE2FC49}"/>
    <hyperlink ref="R1317" r:id="rId1207" xr:uid="{7138CFDF-2C43-5547-B575-DFC7981E28A2}"/>
    <hyperlink ref="R1318" r:id="rId1208" xr:uid="{4D884649-2396-5F49-86EF-402849B9BFD6}"/>
    <hyperlink ref="R1319" r:id="rId1209" xr:uid="{19521824-AF2D-6A49-89EB-4A0EC0F5CDD8}"/>
    <hyperlink ref="R1320" r:id="rId1210" xr:uid="{733BDF2D-599B-0544-9CBE-575115C77D7D}"/>
    <hyperlink ref="R1321" r:id="rId1211" xr:uid="{683470C9-1904-9C49-9009-18643B57810F}"/>
    <hyperlink ref="R1322" r:id="rId1212" xr:uid="{F79BA4A7-FCFD-CF4D-92D1-738F13185942}"/>
    <hyperlink ref="R1323" r:id="rId1213" xr:uid="{F7B6C9D0-3BF4-464A-AC84-306A3BDE96F5}"/>
    <hyperlink ref="R1324" r:id="rId1214" xr:uid="{47080DAC-4400-4746-9014-C5C1F6803894}"/>
    <hyperlink ref="R1325" r:id="rId1215" xr:uid="{4CB881DF-B617-254E-B778-9516B0107D41}"/>
    <hyperlink ref="R1330" r:id="rId1216" xr:uid="{7BE932C1-86CD-CE45-AC1A-A1C5D94C9E9E}"/>
    <hyperlink ref="R1329" r:id="rId1217" xr:uid="{0F7E0E29-FBB0-A448-850A-1667736E5CCC}"/>
    <hyperlink ref="R1331" r:id="rId1218" xr:uid="{6579E970-3DDF-5D4D-9B80-F4849C814D9B}"/>
    <hyperlink ref="R1327" r:id="rId1219" xr:uid="{E0015CF9-8A0B-C74D-BAB6-9E0BF9D0FB4A}"/>
    <hyperlink ref="R1328" r:id="rId1220" xr:uid="{CEE77D94-4A16-B848-B8B5-85714FD159DE}"/>
    <hyperlink ref="R1332" r:id="rId1221" xr:uid="{6251E1EC-8BE3-0048-8DD5-4A6F5C9124E6}"/>
    <hyperlink ref="R1333" r:id="rId1222" xr:uid="{8DA73531-FB84-AD4F-B1AC-4406229B60C7}"/>
    <hyperlink ref="R1334" r:id="rId1223" xr:uid="{13591B5D-CA2B-E348-A931-D96B2E324D7D}"/>
    <hyperlink ref="R1335" r:id="rId1224" xr:uid="{36B166B3-1C23-094A-9791-EDE0E4CC8484}"/>
    <hyperlink ref="R1336" r:id="rId1225" xr:uid="{D19B9AA8-2089-8743-9D17-027089445CBE}"/>
    <hyperlink ref="R1337" r:id="rId1226" xr:uid="{8663FB27-762B-A04D-9DD5-05D137C3E02F}"/>
    <hyperlink ref="R1338" r:id="rId1227" xr:uid="{5C4E281A-1A98-4D41-BF42-8DF30FE4B3E0}"/>
    <hyperlink ref="R1339" r:id="rId1228" xr:uid="{EC5CB028-E45F-1440-A534-6A3E8405F50F}"/>
    <hyperlink ref="R1340" r:id="rId1229" xr:uid="{1CD56485-60D5-3D40-A1BA-5D6238291BA5}"/>
    <hyperlink ref="R1341" r:id="rId1230" xr:uid="{68A59827-F4B3-034E-9610-14BDB5DFD454}"/>
    <hyperlink ref="R1342" r:id="rId1231" xr:uid="{F0DD8943-034E-8340-A1CF-BB3150CD6318}"/>
    <hyperlink ref="R1343" r:id="rId1232" xr:uid="{5C2408F8-E956-3545-B45B-76394B0A1211}"/>
    <hyperlink ref="R1345" r:id="rId1233" xr:uid="{A6F09094-9A15-F84B-AADD-E785D93428D5}"/>
    <hyperlink ref="R1344" r:id="rId1234" xr:uid="{B1930116-2C70-A142-B82D-3ACA1E8EDDCA}"/>
    <hyperlink ref="R1346" r:id="rId1235" xr:uid="{AF3CE442-06F1-BE4D-BC86-FAD9692797C8}"/>
    <hyperlink ref="R1347" r:id="rId1236" xr:uid="{A9501CE6-8189-E143-855D-7C46000D35A8}"/>
    <hyperlink ref="R1348" r:id="rId1237" xr:uid="{1153D7E4-DFD9-0B46-89F2-77B3DF826858}"/>
    <hyperlink ref="R1349" r:id="rId1238" xr:uid="{44F82773-A046-8E43-B87F-2B3A9C88D12A}"/>
    <hyperlink ref="R1350" r:id="rId1239" xr:uid="{97CBA684-9611-5A47-980C-94E4D94A0EAC}"/>
    <hyperlink ref="R1351" r:id="rId1240" xr:uid="{2562D956-4406-044D-9C31-3C111F7AD5D1}"/>
    <hyperlink ref="R1352" r:id="rId1241" xr:uid="{1A6C473A-B0FF-5848-BF57-77909FC467BC}"/>
    <hyperlink ref="R1353" r:id="rId1242" xr:uid="{ED70AEEE-2BDF-E342-BB65-94A41B9D83A9}"/>
    <hyperlink ref="R1354" r:id="rId1243" xr:uid="{9079BB4C-D6DF-7F4E-917C-F6DA2835567F}"/>
    <hyperlink ref="R1355" r:id="rId1244" xr:uid="{25B3C9CD-171A-2645-BBCA-556C0511AB70}"/>
    <hyperlink ref="R1356" r:id="rId1245" xr:uid="{21A2F016-6648-CD4D-8599-1A9A1C6F293C}"/>
    <hyperlink ref="R1357" r:id="rId1246" xr:uid="{380BEF93-55DE-C44A-AE23-31885204F644}"/>
    <hyperlink ref="R1358" r:id="rId1247" xr:uid="{B49196BE-2E85-604D-8DD4-6CA03AC1D865}"/>
    <hyperlink ref="R1359" r:id="rId1248" xr:uid="{3CEA7A9B-27BB-604B-A22D-60DC34C8D22A}"/>
    <hyperlink ref="R1360" r:id="rId1249" xr:uid="{9B59CF8E-B7F1-D048-8577-4FA0D8D22E7E}"/>
    <hyperlink ref="R1361" r:id="rId1250" xr:uid="{D47C3D4D-948B-E543-A6B3-D04D72D4D578}"/>
    <hyperlink ref="R1362" r:id="rId1251" xr:uid="{E4A96BA8-D218-C34E-A225-D903E3E0B0F2}"/>
    <hyperlink ref="R1363" r:id="rId1252" xr:uid="{4E6C5A52-C71C-4342-B944-82612DE78784}"/>
    <hyperlink ref="R1364" r:id="rId1253" xr:uid="{F5165B50-1F27-E443-B796-1604C9ABB1E5}"/>
    <hyperlink ref="R1365" r:id="rId1254" xr:uid="{F425AF8D-CC39-B84D-B1E4-A61F98508472}"/>
    <hyperlink ref="R1373" r:id="rId1255" xr:uid="{3FB34A0B-4918-3649-9D1F-7950DA38B18B}"/>
    <hyperlink ref="R1372" r:id="rId1256" xr:uid="{2FD01E64-DF08-994E-9264-6365B6A64EFF}"/>
    <hyperlink ref="R1374" r:id="rId1257" xr:uid="{C1730C98-121B-EB4B-9C10-944D99EBEB35}"/>
    <hyperlink ref="R1375" r:id="rId1258" xr:uid="{B579061F-A8F0-2748-BD7D-1F981B928220}"/>
    <hyperlink ref="R1376" r:id="rId1259" xr:uid="{78F70120-EDB5-EE4F-9FC7-2BE67BBF95FB}"/>
    <hyperlink ref="R1378" r:id="rId1260" xr:uid="{C156B676-C2B8-A048-8B0C-F017A913A8D4}"/>
    <hyperlink ref="R1379" r:id="rId1261" xr:uid="{E1F59FA7-425F-3149-AF1B-02812F5B7945}"/>
    <hyperlink ref="R1380" r:id="rId1262" xr:uid="{4D5D3ED3-519A-094F-8FAF-329905D4FD74}"/>
    <hyperlink ref="R1381" r:id="rId1263" xr:uid="{EC2B6299-44CD-2649-8D61-3C2702A96FF5}"/>
    <hyperlink ref="R1382" r:id="rId1264" xr:uid="{D7B7AA03-E6EE-8A41-BB02-6E07308FFF71}"/>
    <hyperlink ref="R1383" r:id="rId1265" xr:uid="{10CA90BD-33FB-BB43-A0A5-EAF326C65702}"/>
    <hyperlink ref="R1384" r:id="rId1266" xr:uid="{5B84DE54-0A9A-7647-83D4-C195DE5CDEAB}"/>
    <hyperlink ref="R1385" r:id="rId1267" xr:uid="{D530FF53-0DFC-2C41-80CA-94AE512DF70F}"/>
    <hyperlink ref="R1377" r:id="rId1268" display="federico.altamore@scalablesrl.com" xr:uid="{D136EFD0-2BB6-9845-814F-0A58CC6DD8A8}"/>
    <hyperlink ref="R1397" r:id="rId1269" xr:uid="{7B08CBA6-E146-5140-94DE-49FD43C1DBDE}"/>
    <hyperlink ref="R1396" r:id="rId1270" xr:uid="{982DE1A8-BDCB-0449-8199-62DEDAE45E25}"/>
    <hyperlink ref="R1390" r:id="rId1271" xr:uid="{EF8DD082-1D5C-F246-8C73-A168C443CA0F}"/>
    <hyperlink ref="R1391" r:id="rId1272" xr:uid="{90F6A86B-C741-F34C-A8DF-7CB6CF84C88E}"/>
    <hyperlink ref="R1392" r:id="rId1273" xr:uid="{9A38B862-744C-084D-AB0D-BEFB4CA2F6D4}"/>
    <hyperlink ref="R1393" r:id="rId1274" xr:uid="{5CBDD557-E541-F34B-A689-88054001A1F3}"/>
    <hyperlink ref="R1395" r:id="rId1275" xr:uid="{D2E52AE3-4FA9-894F-8F20-C92D28874074}"/>
    <hyperlink ref="R1394" r:id="rId1276" xr:uid="{602FA6E8-2503-794D-A055-7F824C22FC98}"/>
    <hyperlink ref="R1386" r:id="rId1277" xr:uid="{23D0391C-21E3-7A43-AA49-59055457778D}"/>
    <hyperlink ref="R1387" r:id="rId1278" xr:uid="{DDDF4AD2-7C74-0243-956C-FFA9255FE5C7}"/>
    <hyperlink ref="R1388" r:id="rId1279" xr:uid="{8C501204-953D-F048-9FE8-67A300B27AD1}"/>
    <hyperlink ref="R1389" r:id="rId1280" xr:uid="{0107CA39-DDD4-1548-99C2-550DEE9D3E10}"/>
    <hyperlink ref="R1398" r:id="rId1281" xr:uid="{4609D1BB-888A-2342-AAFA-D869619E1606}"/>
    <hyperlink ref="R1399" r:id="rId1282" xr:uid="{5BF6545B-903C-FD43-B152-E0D0E2EF84E2}"/>
    <hyperlink ref="R1400" r:id="rId1283" xr:uid="{5A450C1D-51B3-CC4D-BC75-07DB86FBC27B}"/>
    <hyperlink ref="R1402" r:id="rId1284" xr:uid="{C577BFA7-A608-4946-9862-92B569634185}"/>
    <hyperlink ref="R1403" r:id="rId1285" xr:uid="{D218B18D-49C9-854D-BB85-5F5C69F289D7}"/>
    <hyperlink ref="R1404" r:id="rId1286" xr:uid="{96552CD1-5258-0D4C-8928-03EA9F17FEE4}"/>
    <hyperlink ref="R1405" r:id="rId1287" xr:uid="{FC7F31BB-4495-D647-9987-5E80890355A3}"/>
    <hyperlink ref="R1406" r:id="rId1288" xr:uid="{A5224D47-4BBA-0944-AD18-52DC168CED34}"/>
    <hyperlink ref="R1408" r:id="rId1289" xr:uid="{E6F3D64D-6117-D244-8F5F-CBAA519AE850}"/>
    <hyperlink ref="R1409" r:id="rId1290" xr:uid="{BA502B18-BAA1-2A48-80DF-3758DE419339}"/>
    <hyperlink ref="R1410" r:id="rId1291" xr:uid="{12EECF03-0878-D748-B49B-F64FBF126C4B}"/>
    <hyperlink ref="R1411" r:id="rId1292" xr:uid="{1D202351-D211-6E41-AB37-7A474E8E7B85}"/>
    <hyperlink ref="R1412" r:id="rId1293" xr:uid="{BD031024-3374-9E4A-8F86-B707BCD0BBB7}"/>
    <hyperlink ref="R1413" r:id="rId1294" xr:uid="{66FD549C-0605-884C-894A-BC6852B010A5}"/>
    <hyperlink ref="R1414" r:id="rId1295" xr:uid="{3BEBC405-EE98-FB4D-86D3-73113145BF56}"/>
    <hyperlink ref="R1415" r:id="rId1296" xr:uid="{B36A14B3-831A-1744-B39D-9811322BC49A}"/>
    <hyperlink ref="R1416" r:id="rId1297" xr:uid="{EA72063E-42F2-6742-B3FA-08EE3F135269}"/>
    <hyperlink ref="R1417" r:id="rId1298" xr:uid="{848F5D1A-42E0-BF46-8B88-F678CD55B12D}"/>
    <hyperlink ref="R1418" r:id="rId1299" xr:uid="{22C77789-5D47-1846-88C3-AF88A0363F00}"/>
    <hyperlink ref="R1419" r:id="rId1300" xr:uid="{908517E5-764C-7349-A901-0C0FED705AE8}"/>
    <hyperlink ref="R1420" r:id="rId1301" xr:uid="{8A3EA008-9845-2746-A259-E7EEBCCDCB10}"/>
    <hyperlink ref="R1421" r:id="rId1302" xr:uid="{7E9B05E9-F3D9-4D42-9FF2-B6356D758883}"/>
    <hyperlink ref="R1305" r:id="rId1303" xr:uid="{3DC4FAF0-7CA4-1F4C-A6B7-92CDB2BCF5F3}"/>
    <hyperlink ref="R1422" r:id="rId1304" xr:uid="{21C993F4-55A7-164F-AF1C-937690B9B1D7}"/>
    <hyperlink ref="R1423" r:id="rId1305" xr:uid="{BBE69955-75A0-B749-9F9B-9C38155EB2CF}"/>
    <hyperlink ref="R1424" r:id="rId1306" xr:uid="{A21771ED-C4F8-1A49-A62A-F2070D69FF00}"/>
    <hyperlink ref="R1425" r:id="rId1307" xr:uid="{9D680D28-5369-B94D-9C96-0C1A8EC8883D}"/>
    <hyperlink ref="R1426" r:id="rId1308" xr:uid="{58FC00A2-E711-684F-B4AD-0F7C56816713}"/>
    <hyperlink ref="R1427" r:id="rId1309" xr:uid="{8096E3C3-FF56-3248-B528-12EAAF824654}"/>
    <hyperlink ref="R1428" r:id="rId1310" xr:uid="{74A5EFAB-4348-D547-85F7-5F180AA80D25}"/>
    <hyperlink ref="R1429" r:id="rId1311" xr:uid="{595DD8DA-D086-4247-9085-23DD0BF20579}"/>
    <hyperlink ref="R1430" r:id="rId1312" xr:uid="{F14D7F65-9CAE-6142-BD13-9830390E6B77}"/>
    <hyperlink ref="R1431" r:id="rId1313" xr:uid="{61236E77-645F-9A49-AD63-6D2CD0134B79}"/>
    <hyperlink ref="R1432" r:id="rId1314" xr:uid="{46A6A329-D0A8-C247-9456-80CF4E9C06C6}"/>
    <hyperlink ref="R1433" r:id="rId1315" xr:uid="{B4C25329-96D5-3E4C-A9AC-0C1284467750}"/>
    <hyperlink ref="R1434" r:id="rId1316" xr:uid="{6130B158-56E6-004F-A081-2FE25BCE8D93}"/>
    <hyperlink ref="R1435" r:id="rId1317" xr:uid="{464CD5D6-FC2D-1340-B51F-2C8756AE84C5}"/>
    <hyperlink ref="R1436" r:id="rId1318" xr:uid="{429CDCE9-37EB-E040-A86D-1F543AECFF83}"/>
    <hyperlink ref="R1437" r:id="rId1319" xr:uid="{5B41A42D-256F-444E-ADA9-DFC70A38A0CD}"/>
    <hyperlink ref="R1438" r:id="rId1320" xr:uid="{F1AB2639-46E6-F44D-B80C-1067F67FA2EA}"/>
    <hyperlink ref="R1439" r:id="rId1321" xr:uid="{07D3CA22-59DE-2642-809C-C17F3FE839A2}"/>
    <hyperlink ref="R1440" r:id="rId1322" xr:uid="{B02DB1D2-C2D4-1349-84B8-AD96F3EA76AF}"/>
    <hyperlink ref="R1441" r:id="rId1323" xr:uid="{0015D8AA-903F-C343-A011-F37C7649F39C}"/>
    <hyperlink ref="R1442" r:id="rId1324" xr:uid="{10238D8A-D5DB-0742-9F69-52A561526BE0}"/>
    <hyperlink ref="R1443" r:id="rId1325" xr:uid="{70034E31-8FF1-B341-B872-60CD0C150008}"/>
    <hyperlink ref="R1449" r:id="rId1326" xr:uid="{24638CA3-573F-8244-A743-763BA60C2D3E}"/>
    <hyperlink ref="R1444" r:id="rId1327" xr:uid="{4DEFE77D-DDA7-0749-AF37-E4F2A4F2B122}"/>
    <hyperlink ref="R1445" r:id="rId1328" xr:uid="{A7E7BEDE-480E-1E44-A565-0A62CF2C76A2}"/>
    <hyperlink ref="R1446" r:id="rId1329" xr:uid="{4DFF3B62-F978-9C42-9B48-13CA91EFEE0E}"/>
    <hyperlink ref="R1447" r:id="rId1330" xr:uid="{66E9386C-61AB-6B4A-B9C4-10CC851A71B0}"/>
    <hyperlink ref="R1448" r:id="rId1331" xr:uid="{7949AD5B-7080-6342-88D5-0553680BC0A9}"/>
    <hyperlink ref="R1450" r:id="rId1332" xr:uid="{2C0185E2-CA8D-F742-8DDE-8456F80C87AB}"/>
    <hyperlink ref="R1451" r:id="rId1333" xr:uid="{F84D1F50-8F07-A04C-8111-92CE11420A0E}"/>
    <hyperlink ref="R1452" r:id="rId1334" xr:uid="{4E0ECB94-B570-8240-B307-09F1BA834F53}"/>
    <hyperlink ref="R1453" r:id="rId1335" xr:uid="{EE6F489D-9FF9-F641-9329-D2F25F4A6EB5}"/>
    <hyperlink ref="R1454" r:id="rId1336" xr:uid="{57D97512-E2E1-4742-9D40-D11637A815B6}"/>
    <hyperlink ref="R1455" r:id="rId1337" xr:uid="{2D6E8BAA-6EAB-5449-8264-A460E98EE03F}"/>
    <hyperlink ref="R1456" r:id="rId1338" xr:uid="{E6E07BFF-3AEA-234D-929F-B7A0860F38CB}"/>
    <hyperlink ref="R1457" r:id="rId1339" xr:uid="{D4B31D17-4C12-7649-B25D-978B4D4C98C2}"/>
    <hyperlink ref="R1458" r:id="rId1340" xr:uid="{025D3A15-AE3D-E74E-AB2D-7A78DE8F9D54}"/>
    <hyperlink ref="R1459" r:id="rId1341" xr:uid="{72F1B12F-86CA-464A-9CEF-56F01FFF3124}"/>
    <hyperlink ref="R1460" r:id="rId1342" xr:uid="{603AA09F-7C5C-3349-BF90-13E86E74D495}"/>
    <hyperlink ref="R1461" r:id="rId1343" xr:uid="{2D8E37E9-1E76-0248-A2A8-A659A22D25FE}"/>
    <hyperlink ref="R1462" r:id="rId1344" xr:uid="{2EBDE868-B91E-CC45-A449-F1BFF94C2945}"/>
    <hyperlink ref="R1463" r:id="rId1345" xr:uid="{5BC2F9FF-ACF9-B443-9151-1ADBA4F085E5}"/>
    <hyperlink ref="R1464" r:id="rId1346" xr:uid="{6A7E5262-1A8D-0647-869A-F8ACBEB8D461}"/>
    <hyperlink ref="R1465" r:id="rId1347" xr:uid="{130CB51D-B82D-6A4D-B76E-8F21FF5B26C7}"/>
    <hyperlink ref="R1466" r:id="rId1348" xr:uid="{6EE09569-108A-6E4D-AE1A-73E6FA84B40F}"/>
    <hyperlink ref="R1467" r:id="rId1349" xr:uid="{3683451D-B37D-0843-80D6-449A3E20EB8C}"/>
    <hyperlink ref="R1468" r:id="rId1350" xr:uid="{863FCA48-AC91-EE4B-944B-C5AA3ACEFB60}"/>
    <hyperlink ref="R1469" r:id="rId1351" xr:uid="{B72EF473-8E60-CD48-B4CB-0B0577D5FCB0}"/>
    <hyperlink ref="R1470" r:id="rId1352" xr:uid="{80B7F776-09DA-3E43-BB7F-7EB2828E86A6}"/>
    <hyperlink ref="R1471" r:id="rId1353" xr:uid="{9D314E47-E25A-1E42-AEA7-615E78C31D5B}"/>
    <hyperlink ref="R1472" r:id="rId1354" xr:uid="{CDD52673-B24A-C548-BFD0-3898BCA79CF0}"/>
    <hyperlink ref="R1473" r:id="rId1355" xr:uid="{CD86D371-A379-1140-A27A-E1F40F48C87C}"/>
    <hyperlink ref="R1474" r:id="rId1356" xr:uid="{19478AF8-9AEA-2144-BA44-B847AF984E14}"/>
    <hyperlink ref="R1475" r:id="rId1357" xr:uid="{3309F867-1C65-0E40-8333-E3EC94A3EC2A}"/>
    <hyperlink ref="R1476" r:id="rId1358" xr:uid="{C629CE5B-079C-9142-8E08-42229F0BE4D9}"/>
    <hyperlink ref="R1477" r:id="rId1359" xr:uid="{485E6FC3-C2E0-2349-A1FB-03A1C2478494}"/>
    <hyperlink ref="R1478" r:id="rId1360" xr:uid="{6CF78F89-A876-D346-93F3-1A3EB13F88DB}"/>
    <hyperlink ref="R1479" r:id="rId1361" xr:uid="{331FFEE7-B819-E34C-81C6-4F87FD563DDF}"/>
    <hyperlink ref="R1481" r:id="rId1362" xr:uid="{C1BDC8B2-AF83-154F-B904-D606C13FE4C8}"/>
    <hyperlink ref="R1480" r:id="rId1363" xr:uid="{F2CC84F0-84D4-8D4C-B392-66CDA5219AAE}"/>
    <hyperlink ref="R1482" r:id="rId1364" xr:uid="{0B5C733B-2ABF-E245-9935-FC89AF6E4F74}"/>
    <hyperlink ref="R1483" r:id="rId1365" xr:uid="{A21BC879-C2C5-4546-AAD3-6B4A7A80EB66}"/>
    <hyperlink ref="R1490" r:id="rId1366" xr:uid="{4344D181-6D80-ED4B-80AA-49527CB7965E}"/>
    <hyperlink ref="R1489" r:id="rId1367" xr:uid="{9AFD09C8-E996-3F45-90A3-80A005828932}"/>
    <hyperlink ref="R1491" r:id="rId1368" xr:uid="{F40A6A4B-A974-A64E-B959-B0C901C5C46B}"/>
    <hyperlink ref="R1492" r:id="rId1369" xr:uid="{06BF1D11-E157-9F4B-BC81-BA19EEDCD137}"/>
    <hyperlink ref="R1493" r:id="rId1370" xr:uid="{42A793E7-73C3-AC43-A410-DFC54DE5B9D2}"/>
    <hyperlink ref="R1494" r:id="rId1371" xr:uid="{28ECA3B9-8BCB-3D42-AACE-0AC1985A41EE}"/>
    <hyperlink ref="R1495" r:id="rId1372" xr:uid="{EB6CF454-B41E-BC4A-B907-DB476F7F5C5A}"/>
    <hyperlink ref="R1496" r:id="rId1373" xr:uid="{63087A5A-369E-6249-B79C-898CBE9216A9}"/>
    <hyperlink ref="R1484" r:id="rId1374" xr:uid="{AC454183-1A7E-A340-BAE9-8FC871FE2EBE}"/>
    <hyperlink ref="R1485" r:id="rId1375" xr:uid="{4601143C-2C27-DF42-B176-898FB2CACFF3}"/>
    <hyperlink ref="R1487" r:id="rId1376" xr:uid="{D911A319-95E6-DF4C-8FD8-62346F19D604}"/>
    <hyperlink ref="R1488" r:id="rId1377" xr:uid="{CE0FC40C-64FA-C64F-951B-EA529218DC22}"/>
    <hyperlink ref="R1497" r:id="rId1378" xr:uid="{F6B563F7-6A2E-2042-ACE5-1C3A252E7AD9}"/>
    <hyperlink ref="R1498" r:id="rId1379" xr:uid="{0D488EFD-D9C3-C747-BECB-4DB2F652281F}"/>
    <hyperlink ref="R1500" r:id="rId1380" xr:uid="{69173F64-5FCB-C54B-B0B8-86B229A39CD4}"/>
    <hyperlink ref="R1501" r:id="rId1381" xr:uid="{4D31267C-9E82-0644-9099-FE94D70EAADD}"/>
    <hyperlink ref="R1502" r:id="rId1382" xr:uid="{DECC1EDE-7B5E-1C47-82EB-DB9A75CB205F}"/>
    <hyperlink ref="R1503" r:id="rId1383" xr:uid="{536ABF6E-7BC8-CF48-94D2-9C17493901EB}"/>
    <hyperlink ref="R1499" r:id="rId1384" xr:uid="{0CE130A3-FAA3-294B-BFD4-CE1DC4BCFC68}"/>
    <hyperlink ref="R1506" r:id="rId1385" xr:uid="{6249FF6E-EF0A-8943-834E-DB8DC5611A9D}"/>
    <hyperlink ref="R1504" r:id="rId1386" xr:uid="{2F62C65A-7FC8-034B-A6AA-328E56303986}"/>
    <hyperlink ref="R1505" r:id="rId1387" xr:uid="{AFADFC54-C973-104A-B9F9-8C1EB665FDA2}"/>
    <hyperlink ref="R1507" r:id="rId1388" xr:uid="{644091A1-B159-834D-AECA-D69F1CFF24E8}"/>
    <hyperlink ref="R1508" r:id="rId1389" xr:uid="{2DFC926E-72BB-214A-8E12-55FC83764D42}"/>
    <hyperlink ref="R1509" r:id="rId1390" xr:uid="{99272095-9814-274D-A4CB-B8252E2A2467}"/>
    <hyperlink ref="R1510" r:id="rId1391" xr:uid="{6A9DAD32-D247-F94F-B33D-3F3A3E1918F4}"/>
    <hyperlink ref="R1516" r:id="rId1392" xr:uid="{1977D3C6-AD68-7441-BE4C-BA47FA50D7B4}"/>
    <hyperlink ref="R1517" r:id="rId1393" xr:uid="{CAF0850E-4CD6-7247-9883-476C6A053954}"/>
    <hyperlink ref="R1518" r:id="rId1394" xr:uid="{099EC29D-9831-2E4A-B54D-5DFC95948C00}"/>
    <hyperlink ref="R1519" r:id="rId1395" xr:uid="{8D345B00-FD73-D14F-A86C-B74044CD6FD0}"/>
    <hyperlink ref="R1520" r:id="rId1396" xr:uid="{FC052911-67D6-B148-806A-B4E0C923E573}"/>
    <hyperlink ref="R1511" r:id="rId1397" xr:uid="{54ACB026-ADBA-9245-8B97-16BF69F497B2}"/>
    <hyperlink ref="R1512" r:id="rId1398" xr:uid="{46F212E4-0AB7-504C-BE4F-721BCA990134}"/>
    <hyperlink ref="R1513" r:id="rId1399" xr:uid="{019FEA82-0E33-FF45-8527-3803BFA9E7C6}"/>
    <hyperlink ref="R1515" r:id="rId1400" xr:uid="{2A226FA1-3400-E847-A46F-E42B563004F7}"/>
    <hyperlink ref="R1521" r:id="rId1401" xr:uid="{F5C6D975-1585-C04A-A6C4-9CF1ADC2DA15}"/>
    <hyperlink ref="R1522" r:id="rId1402" xr:uid="{DCD4555C-8BC1-4443-9C35-C004A952DF9C}"/>
    <hyperlink ref="R1523" r:id="rId1403" xr:uid="{2B43F531-DB3E-B24E-8029-FF0013441974}"/>
    <hyperlink ref="R1524" r:id="rId1404" xr:uid="{769821A5-6A7D-3747-A57C-DD6E01E71709}"/>
    <hyperlink ref="R1525" r:id="rId1405" xr:uid="{B76DE99E-0CDC-CF43-9A37-D69F421A21E7}"/>
    <hyperlink ref="R1526" r:id="rId1406" xr:uid="{942DA586-E465-AC48-89CF-1E2D357FD9D5}"/>
    <hyperlink ref="R1527" r:id="rId1407" xr:uid="{A00065B1-557E-8A4A-A584-A994A3812235}"/>
    <hyperlink ref="R1535" r:id="rId1408" xr:uid="{CFE218EC-9E19-9C47-AD4E-589DB8539122}"/>
    <hyperlink ref="R1528" r:id="rId1409" xr:uid="{705E222C-95B5-3041-88D1-CDE49554D223}"/>
    <hyperlink ref="R1529" r:id="rId1410" xr:uid="{BCEE9653-664F-3C4F-8014-163383F06E98}"/>
    <hyperlink ref="R1530" r:id="rId1411" xr:uid="{3636C805-F456-154A-8E49-6A4A45471FB9}"/>
    <hyperlink ref="R1531" r:id="rId1412" xr:uid="{70D679F1-43E1-6E49-8E38-FBF717114DD3}"/>
    <hyperlink ref="R1532" r:id="rId1413" xr:uid="{13591FB0-35D2-CD4C-A8DE-2D08634CF8AA}"/>
    <hyperlink ref="R1533" r:id="rId1414" xr:uid="{CE9F0B4D-94FD-9141-906C-32B2C2187CB5}"/>
    <hyperlink ref="R1534" r:id="rId1415" xr:uid="{62347731-69D5-DC41-A0BB-06FC3B6CA072}"/>
    <hyperlink ref="R1536" r:id="rId1416" xr:uid="{5BB8D30D-221A-2B4B-86A1-20F4F595B635}"/>
    <hyperlink ref="R1537" r:id="rId1417" xr:uid="{4CDD2600-BA99-6440-A904-A13B1F844025}"/>
    <hyperlink ref="R1538" r:id="rId1418" xr:uid="{0B08F63D-268F-574D-931A-68B50147AF7D}"/>
    <hyperlink ref="R1541" r:id="rId1419" xr:uid="{DDF32950-B436-7746-9781-27DEA310EE15}"/>
    <hyperlink ref="R1542" r:id="rId1420" xr:uid="{0E842B24-1283-F247-9018-2365F824B2E3}"/>
    <hyperlink ref="R1539" r:id="rId1421" xr:uid="{DB835267-3396-46D3-99ED-4D64757DC929}"/>
    <hyperlink ref="R1540" r:id="rId1422" xr:uid="{27E1917B-A569-421C-B453-C6D0D7B10FCB}"/>
    <hyperlink ref="R1543" r:id="rId1423" xr:uid="{C5356DBE-E188-F84C-B2B0-0ADB2D5FCF8D}"/>
    <hyperlink ref="R1545" r:id="rId1424" xr:uid="{D04894C4-222C-DB42-BD5F-80DC3B6D54E5}"/>
    <hyperlink ref="R1546" r:id="rId1425" xr:uid="{10BAB959-3EC9-3042-9A4E-ADDB17707A4E}"/>
    <hyperlink ref="R1547" r:id="rId1426" xr:uid="{ADEC144A-6488-5249-8DB8-D34031B24F5A}"/>
    <hyperlink ref="R1548" r:id="rId1427" xr:uid="{062EAEF9-D557-B446-A398-4120897CF7A0}"/>
    <hyperlink ref="R1549:R1553" r:id="rId1428" display="pilomb54@gmail.com" xr:uid="{E914A7D9-66EF-6844-A2F1-1F437EA514A9}"/>
    <hyperlink ref="R1560" r:id="rId1429" xr:uid="{0B96B4EA-EE3B-9149-8686-7E20A0DF18B9}"/>
    <hyperlink ref="R1561" r:id="rId1430" xr:uid="{3E2693FF-0FB0-6B4E-8D58-EBB88BEE16EC}"/>
    <hyperlink ref="R1562" r:id="rId1431" xr:uid="{1BF91C9F-ACD9-DD43-9CE5-5636A29313D9}"/>
    <hyperlink ref="R1563" r:id="rId1432" xr:uid="{DA7A68A5-F7E9-A84F-85BC-8984CCFE7A74}"/>
    <hyperlink ref="R1565" r:id="rId1433" xr:uid="{3A28D4F9-AC16-B24F-8181-1C14AE3AFAE9}"/>
    <hyperlink ref="R1566" r:id="rId1434" xr:uid="{FD21184A-F933-AF4A-A4A8-FF73F67FF54F}"/>
    <hyperlink ref="R1567" r:id="rId1435" xr:uid="{5F2FAA71-4BB9-204C-ACDA-0D0D9AA09BBA}"/>
    <hyperlink ref="R1556" r:id="rId1436" xr:uid="{0A6B1B4F-9AC3-C74B-9534-FCCB9F769F87}"/>
    <hyperlink ref="R1558" r:id="rId1437" xr:uid="{C284A0F3-4C04-804E-A8ED-0B73E8D88ADA}"/>
    <hyperlink ref="R1568" r:id="rId1438" xr:uid="{36CEA1D8-7FB8-A645-831E-E43B121665E1}"/>
    <hyperlink ref="R1569" r:id="rId1439" xr:uid="{0559E74E-A524-9745-9AB1-78F256B6A16A}"/>
    <hyperlink ref="R1570" r:id="rId1440" xr:uid="{D4212983-7C6F-C54E-866F-3F2AAC20DB27}"/>
    <hyperlink ref="R1571" r:id="rId1441" xr:uid="{95B31EAE-F1B4-3C4F-B4B5-4735C6549599}"/>
    <hyperlink ref="R1572" r:id="rId1442" xr:uid="{BA139A34-F48C-8046-8DF1-D41269ACCB17}"/>
    <hyperlink ref="R1573" r:id="rId1443" xr:uid="{D311C9B5-FC3F-094E-92AA-3B8AD970BDE4}"/>
    <hyperlink ref="R1574" r:id="rId1444" xr:uid="{B781B189-09E7-3040-95BB-8D2DEF2D260F}"/>
    <hyperlink ref="R1575" r:id="rId1445" xr:uid="{3D6FB90E-E835-A24E-B3DF-66A85185EE25}"/>
    <hyperlink ref="R1576" r:id="rId1446" xr:uid="{AE12BDDC-313B-8546-99E2-2584CCB217E3}"/>
    <hyperlink ref="R1577" r:id="rId1447" xr:uid="{300AA037-62AA-4E43-9F0A-83973AE294FE}"/>
    <hyperlink ref="R1578" r:id="rId1448" xr:uid="{593D4ED2-4C05-4143-8FD0-0EE2B2BE047F}"/>
    <hyperlink ref="R1579" r:id="rId1449" xr:uid="{38D57924-4654-C14A-8DD0-803C8548F4A1}"/>
    <hyperlink ref="R1407" r:id="rId1450" xr:uid="{0398DAA5-C01E-4E8C-B71E-20B14ADB557E}"/>
    <hyperlink ref="R1486" r:id="rId1451" xr:uid="{0AD60F5A-26EE-3146-975D-CF6423CC0D44}"/>
    <hyperlink ref="R1582" r:id="rId1452" xr:uid="{3E8CDEF2-2A6B-CA48-957A-83B36C239BC1}"/>
    <hyperlink ref="R1580" r:id="rId1453" xr:uid="{8C7113A1-394F-ED4B-AA8C-95974A71F5FE}"/>
    <hyperlink ref="R1581" r:id="rId1454" xr:uid="{7E710421-A091-8E4F-AAD3-F9B486528A98}"/>
    <hyperlink ref="R1584" r:id="rId1455" xr:uid="{ED79F71D-51CA-CA43-A325-79E3CC5096F6}"/>
    <hyperlink ref="R1585" r:id="rId1456" xr:uid="{D050E78D-14CC-F34F-AADE-5B0A21136D3D}"/>
    <hyperlink ref="R1586" r:id="rId1457" xr:uid="{9D39F0FB-DAE5-7C4E-8EB2-C9412F96FAD0}"/>
    <hyperlink ref="R1587" r:id="rId1458" xr:uid="{D4E8C98F-B511-7244-890D-513F128DD078}"/>
    <hyperlink ref="R1588" r:id="rId1459" xr:uid="{1B05A766-4B55-DA4D-8F03-3C1A4D30542C}"/>
    <hyperlink ref="R1590" r:id="rId1460" xr:uid="{A4850D0C-F8DF-594F-9FD0-5A515969A6B5}"/>
    <hyperlink ref="R1591" r:id="rId1461" xr:uid="{F8C908FC-08C3-014D-8ABA-9BF184E05C0C}"/>
    <hyperlink ref="R1592" r:id="rId1462" xr:uid="{8E89AC74-D1F2-9C45-8C99-A8E6F41B2F18}"/>
    <hyperlink ref="R1593" r:id="rId1463" xr:uid="{5D3F9F9F-1A59-7A42-980E-6DB4BCA3346E}"/>
    <hyperlink ref="R1595" r:id="rId1464" xr:uid="{A0C883DC-8297-1543-966B-617BFDD4E15E}"/>
    <hyperlink ref="R1596" r:id="rId1465" xr:uid="{AA0BB397-4608-B94C-B0E1-7C3A07417E18}"/>
    <hyperlink ref="R1597" r:id="rId1466" xr:uid="{D50BEA30-EF5B-ED4A-A54D-7B9BCEF18A5C}"/>
    <hyperlink ref="R1598" r:id="rId1467" xr:uid="{67175D02-0CE5-5E47-A290-1677D391A8E3}"/>
    <hyperlink ref="R1599" r:id="rId1468" xr:uid="{C85A2652-5E85-C14D-9751-03CD9D317870}"/>
    <hyperlink ref="R1600" r:id="rId1469" xr:uid="{2A0AAE83-F73C-8247-AB16-BAA8D9532067}"/>
    <hyperlink ref="R1544" r:id="rId1470" xr:uid="{C5F5779B-D463-4DB4-BD32-4B7E17DCB3DA}"/>
    <hyperlink ref="R1601" r:id="rId1471" xr:uid="{E2A6C062-7E4D-6049-9A6E-5CCDF7E73BBE}"/>
    <hyperlink ref="R1602" r:id="rId1472" xr:uid="{5FDA1B9F-27EC-E749-90FF-CCE82EA9C3C5}"/>
    <hyperlink ref="R1603" r:id="rId1473" xr:uid="{939F6D6F-2CAE-BF4D-92F0-861013C03856}"/>
    <hyperlink ref="R1604" r:id="rId1474" xr:uid="{DBF000C5-5404-D847-A062-EED0F97349E1}"/>
    <hyperlink ref="R1605" r:id="rId1475" xr:uid="{25B6A624-0DEF-CD4A-A834-5FD23AC161EF}"/>
    <hyperlink ref="R1606" r:id="rId1476" xr:uid="{84CEA5CE-3766-9D4A-BDD4-C821F4B6B92F}"/>
    <hyperlink ref="R1607" r:id="rId1477" xr:uid="{F6C0B0C6-7AD2-C741-8454-65BA65F3CCB6}"/>
    <hyperlink ref="R1608" r:id="rId1478" xr:uid="{94AB5467-C92D-0140-A3BA-A383827246FB}"/>
    <hyperlink ref="R1609" r:id="rId1479" xr:uid="{1EB9579E-080E-9D46-BAB7-E47E8A6D5A06}"/>
    <hyperlink ref="R1610" r:id="rId1480" xr:uid="{8CD59E98-839D-0149-B22E-BE53347ABAF5}"/>
    <hyperlink ref="R1611" r:id="rId1481" xr:uid="{D566108A-E3EC-9847-B897-02D14D049B3E}"/>
    <hyperlink ref="R1612" r:id="rId1482" xr:uid="{FA57108F-6754-7644-90CE-128C00C7A881}"/>
    <hyperlink ref="R1613" r:id="rId1483" xr:uid="{78C43CD2-69C2-B340-976C-D7E06FDB1D5B}"/>
    <hyperlink ref="R1615" r:id="rId1484" xr:uid="{C4BA176F-3D15-E841-831B-A3AF54F8FD54}"/>
    <hyperlink ref="R1614" r:id="rId1485" xr:uid="{AB3F0AE3-44B0-DD43-B6B7-693F3A8E445D}"/>
    <hyperlink ref="R1616" r:id="rId1486" xr:uid="{E5716A62-D8A7-734E-8D7A-AAC9DBC02814}"/>
    <hyperlink ref="R1617" r:id="rId1487" xr:uid="{7EE38B2C-69A7-3B41-B2BB-BF0D12200503}"/>
    <hyperlink ref="R1618" r:id="rId1488" xr:uid="{55F38014-7BBC-454C-B7E0-46BE514C16C3}"/>
    <hyperlink ref="R1619" r:id="rId1489" xr:uid="{76DC6D50-0F67-CB4A-ABF2-4FA6BBC35FF0}"/>
    <hyperlink ref="R1620" r:id="rId1490" xr:uid="{705DF1B6-A03B-B348-BE21-A75D26676FDC}"/>
    <hyperlink ref="R1621" r:id="rId1491" xr:uid="{D64AD9E1-1FD4-3141-9D3E-9D7ADCB41DD1}"/>
    <hyperlink ref="R1622" r:id="rId1492" xr:uid="{480B02A1-2554-3B40-A9AC-A2AE090B6CE2}"/>
    <hyperlink ref="R1623" r:id="rId1493" xr:uid="{E331D05D-6F60-3245-9943-4EA06465AB96}"/>
    <hyperlink ref="R1624" r:id="rId1494" xr:uid="{FCFEE48E-62C0-9D45-935F-C8579DF149E9}"/>
    <hyperlink ref="R1625" r:id="rId1495" xr:uid="{116B8515-5CC6-EC44-A4D3-824C1AB6B06E}"/>
    <hyperlink ref="R1626" r:id="rId1496" xr:uid="{8AE5B8C1-010D-E343-A837-98AAF4BA43B3}"/>
    <hyperlink ref="R1627" r:id="rId1497" xr:uid="{3AF2A1CD-63E5-B349-BF12-EBD7F24012D7}"/>
    <hyperlink ref="R1628" r:id="rId1498" xr:uid="{A6E578E5-C2A3-3D41-AB5F-736FD5F8706B}"/>
    <hyperlink ref="R1629" r:id="rId1499" xr:uid="{EBA1906D-CAF2-AA4C-99A7-9E1F17457678}"/>
    <hyperlink ref="R1630" r:id="rId1500" xr:uid="{63759265-0982-BA4C-9CE5-C3B1E05A6415}"/>
    <hyperlink ref="R1631" r:id="rId1501" xr:uid="{BD6FD65C-A866-1F4C-BCC8-9C3A18D51944}"/>
    <hyperlink ref="R1632" r:id="rId1502" xr:uid="{E2BCB29E-BCA6-FA46-98FB-E9E17C884374}"/>
    <hyperlink ref="R1633" r:id="rId1503" xr:uid="{7BD8316F-CBE2-8C44-9077-34C72BEEC545}"/>
    <hyperlink ref="R1634" r:id="rId1504" xr:uid="{E33456A9-AACC-4ED6-A4E9-8FD3B86C2010}"/>
    <hyperlink ref="R1635" r:id="rId1505" xr:uid="{CCD2A75C-DCD2-BC4A-9C34-F9C2B7C60E97}"/>
    <hyperlink ref="R1636" r:id="rId1506" xr:uid="{0E08A4B9-2B43-0049-810B-FB093DB1676B}"/>
    <hyperlink ref="R1637" r:id="rId1507" xr:uid="{5A80AD53-C962-3945-8671-9F5AE6B1B05A}"/>
    <hyperlink ref="R1638" r:id="rId1508" xr:uid="{1EC7414F-DD7B-5043-8C19-76312535B9E6}"/>
    <hyperlink ref="R1639" r:id="rId1509" xr:uid="{0361F8C6-2A7D-6640-BD39-4863C1B25401}"/>
    <hyperlink ref="R1640" r:id="rId1510" xr:uid="{08F0C439-1D24-704E-966E-17D692C7E26D}"/>
    <hyperlink ref="R1641" r:id="rId1511" xr:uid="{5240CA17-8CC6-AB4F-9972-1FF55B4C7A09}"/>
    <hyperlink ref="R1642" r:id="rId1512" xr:uid="{5C59A9AA-C889-0C48-A76C-E19D7A21ADF2}"/>
    <hyperlink ref="R1643" r:id="rId1513" xr:uid="{866573C1-3E66-B748-95AD-5963D73A5D09}"/>
    <hyperlink ref="R1645" r:id="rId1514" xr:uid="{B31E780C-EF9D-E341-9CD7-2CF12D0B0B58}"/>
    <hyperlink ref="R1644" r:id="rId1515" xr:uid="{7512ABFC-0330-0F43-9CA5-3D32A6F46BEE}"/>
    <hyperlink ref="R1646" r:id="rId1516" xr:uid="{01DFC20C-9D0D-4D4B-AA75-06F1153F4848}"/>
    <hyperlink ref="R1647" r:id="rId1517" xr:uid="{BC1B7C6D-CDBF-BC48-8AA4-C26F31739F60}"/>
    <hyperlink ref="R1648" r:id="rId1518" xr:uid="{001817D9-1C45-3E43-A740-EF0B9188B340}"/>
    <hyperlink ref="R1564" r:id="rId1519" xr:uid="{9422F38C-7BD9-4E27-99F0-121534F0BDC2}"/>
    <hyperlink ref="R1649" r:id="rId1520" xr:uid="{ACA4DCA2-5672-0A45-9AD1-B15C9AA6BF70}"/>
    <hyperlink ref="R1650" r:id="rId1521" xr:uid="{936327A8-0530-EB42-BB84-E204F8E024B6}"/>
    <hyperlink ref="R1651" r:id="rId1522" xr:uid="{0968801F-3994-9246-A099-B3F9E36D7E5D}"/>
    <hyperlink ref="R1652" r:id="rId1523" xr:uid="{B344E53C-E39E-D94E-99C4-48E78B9DD376}"/>
    <hyperlink ref="R1653" r:id="rId1524" xr:uid="{A6AE59E3-D3BA-2346-97AA-A9091F413DAC}"/>
    <hyperlink ref="R1655" r:id="rId1525" xr:uid="{DF1597A0-E839-BB48-8FB3-26E66E050F7F}"/>
    <hyperlink ref="R1656" r:id="rId1526" xr:uid="{81E0CD40-C5D5-344E-B771-3A57D0F61142}"/>
    <hyperlink ref="R1657" r:id="rId1527" xr:uid="{30198083-4834-9043-BEBA-B5641DA0EDF9}"/>
    <hyperlink ref="R1658" r:id="rId1528" xr:uid="{F9F5ACF2-4E6D-2C4D-9907-F98413D39293}"/>
    <hyperlink ref="R1659" r:id="rId1529" xr:uid="{A1533D06-C02B-774C-8479-8C5B5614973F}"/>
    <hyperlink ref="R1660" r:id="rId1530" xr:uid="{52C280D3-6510-AD4B-8756-72C039184F56}"/>
    <hyperlink ref="R1661" r:id="rId1531" xr:uid="{9B50D0AA-C390-D148-BD75-B58C7B70DC3C}"/>
    <hyperlink ref="R1662" r:id="rId1532" xr:uid="{4831DA79-D2DF-C447-8158-6134407AA2C6}"/>
    <hyperlink ref="R1663" r:id="rId1533" xr:uid="{E3FC7A24-21B6-B646-AD23-0E1622630972}"/>
    <hyperlink ref="R1664" r:id="rId1534" xr:uid="{0272049B-7AAA-824C-858B-F586C271CC2A}"/>
    <hyperlink ref="R1665" r:id="rId1535" xr:uid="{10B3D6EB-2C9F-1441-91C9-7D8D6F487225}"/>
    <hyperlink ref="R1666" r:id="rId1536" xr:uid="{1EB0C45E-C153-6244-A0E8-1B53CDD6440B}"/>
    <hyperlink ref="R1667" r:id="rId1537" xr:uid="{E930B59A-CF61-0A4F-980C-50F97BD55E11}"/>
    <hyperlink ref="R1668" r:id="rId1538" xr:uid="{68B2D7EF-A773-364B-B7D3-8B8AAA50F26C}"/>
    <hyperlink ref="R1669" r:id="rId1539" xr:uid="{8C09B925-B748-4C43-8E4C-6FB19B27CDD9}"/>
    <hyperlink ref="R1670" r:id="rId1540" xr:uid="{792412B9-9B87-9949-A11D-A32396702642}"/>
    <hyperlink ref="R1671" r:id="rId1541" xr:uid="{A4B1BDEB-38CE-974F-8202-52B71722FBE1}"/>
    <hyperlink ref="R1672" r:id="rId1542" xr:uid="{20CE2130-2B11-0643-A6E1-81F415C1AA76}"/>
    <hyperlink ref="R1673" r:id="rId1543" xr:uid="{279C3B62-2DC5-654A-A3CA-8DFBCF1A8FAB}"/>
    <hyperlink ref="R1674" r:id="rId1544" xr:uid="{9F73203B-05BD-DB49-9508-1EC785ABA72B}"/>
    <hyperlink ref="R1675" r:id="rId1545" xr:uid="{8A3BF2D4-B5B9-0944-A9F3-6A6EE5D2EE4B}"/>
    <hyperlink ref="R1676" r:id="rId1546" xr:uid="{5C816033-0863-E342-9BC5-B4136C603624}"/>
    <hyperlink ref="R1677" r:id="rId1547" xr:uid="{5E445DD9-504F-4C49-A18F-1A0F929E8AF4}"/>
    <hyperlink ref="R1678" r:id="rId1548" xr:uid="{9B5A3F2B-436B-4B42-8625-DC8CCA2CE55B}"/>
    <hyperlink ref="R1679" r:id="rId1549" xr:uid="{784F7D00-AFBF-D343-ACB9-C7BC3B773E70}"/>
    <hyperlink ref="R1680" r:id="rId1550" xr:uid="{81A4B44C-9302-0B42-BA48-FB75388D2C75}"/>
    <hyperlink ref="R1681" r:id="rId1551" xr:uid="{3044CF08-238A-1844-83A5-E2343C90D596}"/>
    <hyperlink ref="R1682" r:id="rId1552" xr:uid="{BB29DC2D-0B2A-714C-B2F1-3B6C7B318836}"/>
    <hyperlink ref="R1683" r:id="rId1553" xr:uid="{5A96FDCF-54DC-C149-9CD8-300DB3C0DED2}"/>
    <hyperlink ref="R1684" r:id="rId1554" xr:uid="{A6CE86B8-47F8-1E4C-987D-8E58C5B99866}"/>
    <hyperlink ref="R1685" r:id="rId1555" xr:uid="{1E281CA7-E977-934A-A3B4-9A81AE0076F6}"/>
    <hyperlink ref="R1686" r:id="rId1556" xr:uid="{C51EC041-D26D-9B4B-B03F-90AF40933FDB}"/>
    <hyperlink ref="R1687" r:id="rId1557" xr:uid="{FB9291AC-FF02-7945-8930-6E9E019FF879}"/>
    <hyperlink ref="R1688" r:id="rId1558" xr:uid="{94BF50FA-9E86-2C4D-B59C-882A46DD598E}"/>
    <hyperlink ref="R1689" r:id="rId1559" xr:uid="{B98F2A7F-3DC6-1641-8D21-D3EDC8792A9B}"/>
    <hyperlink ref="R1690" r:id="rId1560" xr:uid="{07D50506-B9BD-C04E-A1D9-EF1909284D88}"/>
    <hyperlink ref="R1691" r:id="rId1561" xr:uid="{317091DE-95C2-0345-B685-90B66717CE31}"/>
    <hyperlink ref="R1692" r:id="rId1562" xr:uid="{8251D626-7A91-8643-9C72-F3CA143D6585}"/>
    <hyperlink ref="R1693" r:id="rId1563" xr:uid="{BCE06810-16BF-BB45-86C2-8E2CF96B51D2}"/>
    <hyperlink ref="R1694" r:id="rId1564" xr:uid="{4A88B3E8-E69B-D84F-920C-7B19BDA838C2}"/>
    <hyperlink ref="R1695" r:id="rId1565" xr:uid="{5E28585B-9FED-A249-A20F-A1F64D69A2FE}"/>
    <hyperlink ref="R1696" r:id="rId1566" xr:uid="{6E939E83-4BC7-B94C-A080-6EF58A62379C}"/>
    <hyperlink ref="R1697" r:id="rId1567" xr:uid="{C1B6E807-617A-4746-84D3-6F1E353F5105}"/>
    <hyperlink ref="R1702" r:id="rId1568" xr:uid="{91AE3E03-5EA3-D54B-BBA9-6C4616730F4C}"/>
    <hyperlink ref="R1703" r:id="rId1569" xr:uid="{82428292-7203-3943-A419-6D6B73886BBB}"/>
    <hyperlink ref="R1704" r:id="rId1570" xr:uid="{DEE3B337-DB01-DC45-90A3-2D7272C90CDB}"/>
    <hyperlink ref="R1705" r:id="rId1571" xr:uid="{CA0A3FF0-949E-DD49-B349-2A6C4D4E40B2}"/>
    <hyperlink ref="R1706" r:id="rId1572" xr:uid="{214CC779-B15F-1C4B-AF32-723CF6B5835B}"/>
    <hyperlink ref="R1698" r:id="rId1573" xr:uid="{CCA32707-6B43-BC4C-822D-ABABA08D03CA}"/>
    <hyperlink ref="R1699" r:id="rId1574" xr:uid="{533151DA-4833-124A-A8A3-F977833B19AC}"/>
    <hyperlink ref="R1700" r:id="rId1575" xr:uid="{9EFD880F-1FFA-1B43-ADFD-6A498AEC88D5}"/>
    <hyperlink ref="R1701" r:id="rId1576" xr:uid="{6B823ACB-7DFA-1345-89EA-8565B4AA0B15}"/>
    <hyperlink ref="R1167" r:id="rId1577" xr:uid="{76D775FF-196D-422C-A1BE-AD86EB571A4D}"/>
    <hyperlink ref="R1514" r:id="rId1578" xr:uid="{FE9BAEAA-2BCD-48DB-96D5-D2B221AE3980}"/>
    <hyperlink ref="R1707" r:id="rId1579" xr:uid="{9C14F291-3070-5C4C-8C15-FCFFE0A0004B}"/>
    <hyperlink ref="R1710" r:id="rId1580" xr:uid="{8CBBFB70-3158-CA4F-AB78-F3248FE00045}"/>
    <hyperlink ref="R1711" r:id="rId1581" xr:uid="{9C7407EF-5322-8046-81BD-D5DF0A1E8538}"/>
    <hyperlink ref="R1712" r:id="rId1582" xr:uid="{10F6234A-3080-7D4F-9F2E-2765211D4472}"/>
    <hyperlink ref="R1708" r:id="rId1583" xr:uid="{58EA1F70-95DC-EC44-929B-A120D2DF9866}"/>
    <hyperlink ref="R1715" r:id="rId1584" xr:uid="{BC03DF22-7DC3-584C-8E52-78BFC9A11133}"/>
    <hyperlink ref="R1714" r:id="rId1585" xr:uid="{297F3C96-EAB8-464F-8DA1-1E9C2A7D1DAF}"/>
    <hyperlink ref="R1716" r:id="rId1586" xr:uid="{2235B683-F147-B041-ADFD-5325A162C531}"/>
    <hyperlink ref="R1717" r:id="rId1587" xr:uid="{50D6BC37-2AC2-924C-8D97-3936BBBF32FA}"/>
    <hyperlink ref="R1718" r:id="rId1588" xr:uid="{7DEA7FAC-FF79-474E-967E-9F609418FE6B}"/>
    <hyperlink ref="R1709" r:id="rId1589" xr:uid="{68AB0278-991D-3D4E-BAF9-781062BDE95E}"/>
    <hyperlink ref="R1713" r:id="rId1590" xr:uid="{E83051C1-4CFE-764D-AC78-42781F4230BE}"/>
    <hyperlink ref="R1654" r:id="rId1591" xr:uid="{ED5AAF5F-8B9C-453A-A508-9F3065C531BB}"/>
  </hyperlinks>
  <printOptions horizontalCentered="1"/>
  <pageMargins left="0.19685039370078741" right="0.19685039370078741" top="0" bottom="0" header="0.19685039370078741" footer="0"/>
  <pageSetup paperSize="8" scale="17" fitToHeight="2" orientation="portrait" r:id="rId1592"/>
  <headerFooter>
    <oddHeader>&amp;C&amp;A</oddHeader>
    <oddFooter>&amp;C&amp;P di &amp;N</oddFooter>
  </headerFooter>
  <legacyDrawing r:id="rId1593"/>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3000000}">
          <x14:formula1>
            <xm:f>'By Industry'!$C$2:$C$13</xm:f>
          </x14:formula1>
          <xm:sqref>K7 K1184:K1190 K1124 K1126 K821:K824 K1067:K1120 K826:K1065 K1200:K1213 K1132:K1133 K1135:K1159 K1221:K1223 K712:K756 K631:K710 K1216:K1217 K775:K819 K236:K549 K1229:K1235 K1225:K1227 K758:K773 K9:K62 K585:K629 K551:K583 K64:K175 K177:K234 K1239:K1567 K1569:K1718</xm:sqref>
        </x14:dataValidation>
        <x14:dataValidation type="list" allowBlank="1" showInputMessage="1" showErrorMessage="1" xr:uid="{00000000-0002-0000-0000-000004000000}">
          <x14:formula1>
            <xm:f>'By Area'!$A$2:$A$3</xm:f>
          </x14:formula1>
          <xm:sqref>H3:H57 H1374:H1718</xm:sqref>
        </x14:dataValidation>
        <x14:dataValidation type="list" allowBlank="1" showInputMessage="1" showErrorMessage="1" xr:uid="{00000000-0002-0000-0000-000005000000}">
          <x14:formula1>
            <xm:f>'By Originator'!$A$2:$A$10</xm:f>
          </x14:formula1>
          <xm:sqref>P817 P819 O862 P1124 P1184:P1201 P1163 P821:P824 P1067:P1120 P826:P1065 P775:P815 P1207 P1210:P1213 P1126:P1133 P1153:P1160 P712:P756 P1221:P1223 P1135:P1151 P631:P710 P1216:P1217 P244:P549 P236:P242 P1229:P1235 P1225:P1227 P758:P773 P3:P62 P585:P629 P551:P583 P64:P175 P177:P234 P1239:P1350 P1352:P1593 P1595:P1678 P1680:P1718</xm:sqref>
        </x14:dataValidation>
        <x14:dataValidation type="list" allowBlank="1" showInputMessage="1" showErrorMessage="1" xr:uid="{00000000-0002-0000-0000-000006000000}">
          <x14:formula1>
            <xm:f>'By Stage'!$A$2:$A$6</xm:f>
          </x14:formula1>
          <xm:sqref>N1123:N1124 N1126 N826:N1120 N1221:N1223 N1163:N1164 N1167 N1170:N1171 N1175 N775:N824 N1210:N1213 N1132:N1133 N1135:N1160 N1178:N1201 N712:N756 N631:N710 N1216:N1217 N244:N549 N236:N242 N1229:N1235 N1225:N1227 N758:N773 N3:N62 N585:N629 N551:N583 N64:N175 N177:N234 N1239:N1718</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oglio5">
    <pageSetUpPr fitToPage="1"/>
  </sheetPr>
  <dimension ref="A1:N28"/>
  <sheetViews>
    <sheetView showGridLines="0" zoomScale="70" zoomScaleNormal="70" workbookViewId="0">
      <pane xSplit="2" ySplit="2" topLeftCell="C3" activePane="bottomRight" state="frozen"/>
      <selection pane="topRight" activeCell="C1" sqref="C1"/>
      <selection pane="bottomLeft" activeCell="A3" sqref="A3"/>
      <selection pane="bottomRight" activeCell="K28" sqref="K28"/>
    </sheetView>
  </sheetViews>
  <sheetFormatPr defaultColWidth="8.6640625" defaultRowHeight="14.4"/>
  <cols>
    <col min="1" max="2" width="19.44140625" style="17" customWidth="1"/>
    <col min="3" max="12" width="19.44140625" customWidth="1"/>
    <col min="13" max="13" width="13.6640625" bestFit="1" customWidth="1"/>
    <col min="14" max="14" width="16.44140625" bestFit="1" customWidth="1"/>
  </cols>
  <sheetData>
    <row r="1" spans="1:14" ht="32.25" customHeight="1" thickTop="1" thickBot="1">
      <c r="A1" s="165" t="s">
        <v>4036</v>
      </c>
      <c r="B1" s="166"/>
      <c r="C1" s="166"/>
      <c r="D1" s="166"/>
      <c r="E1" s="166"/>
      <c r="F1" s="166"/>
      <c r="G1" s="166"/>
      <c r="H1" s="166"/>
      <c r="I1" s="166"/>
      <c r="J1" s="166"/>
      <c r="K1" s="166"/>
      <c r="L1" s="167"/>
    </row>
    <row r="2" spans="1:14" s="98" customFormat="1" ht="78.75" customHeight="1" thickTop="1" thickBot="1">
      <c r="A2" s="155" t="s">
        <v>2</v>
      </c>
      <c r="B2" s="156" t="s">
        <v>4037</v>
      </c>
      <c r="C2" s="156" t="s">
        <v>42</v>
      </c>
      <c r="D2" s="156" t="s">
        <v>43</v>
      </c>
      <c r="E2" s="44" t="s">
        <v>4038</v>
      </c>
      <c r="F2" s="44" t="s">
        <v>45</v>
      </c>
      <c r="G2" s="156" t="s">
        <v>4039</v>
      </c>
      <c r="H2" s="156" t="s">
        <v>51</v>
      </c>
      <c r="I2" s="156" t="s">
        <v>52</v>
      </c>
      <c r="J2" s="44" t="s">
        <v>53</v>
      </c>
      <c r="K2" s="44" t="s">
        <v>54</v>
      </c>
      <c r="L2" s="47" t="s">
        <v>55</v>
      </c>
    </row>
    <row r="3" spans="1:14" ht="85.5" customHeight="1" thickTop="1">
      <c r="A3" s="170">
        <v>83</v>
      </c>
      <c r="B3" s="171" t="s">
        <v>569</v>
      </c>
      <c r="C3" s="171" t="s">
        <v>117</v>
      </c>
      <c r="D3" s="171" t="s">
        <v>117</v>
      </c>
      <c r="E3" s="3">
        <v>43545</v>
      </c>
      <c r="F3" s="1" t="s">
        <v>117</v>
      </c>
      <c r="G3" s="3" t="s">
        <v>114</v>
      </c>
      <c r="H3" s="3">
        <v>43546</v>
      </c>
      <c r="I3" s="182">
        <v>43622</v>
      </c>
      <c r="J3" s="172">
        <v>1593038.01</v>
      </c>
      <c r="K3" s="172">
        <v>7000004.7810000014</v>
      </c>
      <c r="L3" s="173" t="s">
        <v>4040</v>
      </c>
    </row>
    <row r="4" spans="1:14" ht="27" customHeight="1">
      <c r="A4" s="161"/>
      <c r="B4" s="171" t="s">
        <v>4041</v>
      </c>
      <c r="C4" s="171" t="s">
        <v>117</v>
      </c>
      <c r="D4" s="171" t="s">
        <v>117</v>
      </c>
      <c r="E4" s="3">
        <v>43599</v>
      </c>
      <c r="F4" s="1" t="s">
        <v>117</v>
      </c>
      <c r="G4" s="3" t="s">
        <v>114</v>
      </c>
      <c r="H4" s="182">
        <v>43615</v>
      </c>
      <c r="I4" s="182" t="s">
        <v>4042</v>
      </c>
      <c r="J4" s="172">
        <v>1500000</v>
      </c>
      <c r="K4" s="172">
        <v>1500000</v>
      </c>
      <c r="L4" s="173" t="s">
        <v>114</v>
      </c>
    </row>
    <row r="5" spans="1:14" ht="170.25" customHeight="1">
      <c r="A5" s="183"/>
      <c r="B5" s="171" t="s">
        <v>288</v>
      </c>
      <c r="C5" s="171" t="s">
        <v>117</v>
      </c>
      <c r="D5" s="171" t="s">
        <v>117</v>
      </c>
      <c r="E5" s="3">
        <v>43731</v>
      </c>
      <c r="F5" s="1" t="s">
        <v>117</v>
      </c>
      <c r="G5" s="3" t="s">
        <v>114</v>
      </c>
      <c r="H5" s="182">
        <v>43732</v>
      </c>
      <c r="I5" s="182">
        <v>43748</v>
      </c>
      <c r="J5" s="172">
        <f>956543.8+251077.2</f>
        <v>1207621</v>
      </c>
      <c r="K5" s="172">
        <v>2569626.696</v>
      </c>
      <c r="L5" s="20" t="s">
        <v>4693</v>
      </c>
    </row>
    <row r="6" spans="1:14" ht="39" customHeight="1">
      <c r="A6" s="183">
        <v>156</v>
      </c>
      <c r="B6" s="171" t="s">
        <v>609</v>
      </c>
      <c r="C6" s="171" t="s">
        <v>117</v>
      </c>
      <c r="D6" s="171" t="s">
        <v>117</v>
      </c>
      <c r="E6" s="3">
        <v>43815</v>
      </c>
      <c r="F6" s="1" t="s">
        <v>117</v>
      </c>
      <c r="G6" s="3" t="s">
        <v>114</v>
      </c>
      <c r="H6" s="3">
        <v>43815</v>
      </c>
      <c r="I6" s="182">
        <v>43830</v>
      </c>
      <c r="J6" s="172">
        <v>1000000</v>
      </c>
      <c r="K6" s="172">
        <v>3000000</v>
      </c>
      <c r="L6" s="150" t="s">
        <v>4043</v>
      </c>
    </row>
    <row r="7" spans="1:14" ht="74.25" customHeight="1">
      <c r="A7" s="183">
        <v>156</v>
      </c>
      <c r="B7" s="171" t="s">
        <v>609</v>
      </c>
      <c r="C7" s="171" t="s">
        <v>117</v>
      </c>
      <c r="D7" s="171" t="s">
        <v>117</v>
      </c>
      <c r="E7" s="184" t="s">
        <v>4044</v>
      </c>
      <c r="F7" s="1" t="s">
        <v>117</v>
      </c>
      <c r="G7" s="3" t="s">
        <v>114</v>
      </c>
      <c r="H7" s="3">
        <v>43931</v>
      </c>
      <c r="I7" s="3">
        <v>43945</v>
      </c>
      <c r="J7" s="172">
        <f>+J6</f>
        <v>1000000</v>
      </c>
      <c r="K7" s="172">
        <v>10000000</v>
      </c>
      <c r="L7" s="150" t="s">
        <v>4045</v>
      </c>
    </row>
    <row r="8" spans="1:14" ht="43.2">
      <c r="A8" s="161"/>
      <c r="B8" s="171" t="s">
        <v>288</v>
      </c>
      <c r="C8" s="171" t="s">
        <v>117</v>
      </c>
      <c r="D8" s="171" t="s">
        <v>117</v>
      </c>
      <c r="E8" s="3">
        <v>44117</v>
      </c>
      <c r="F8" s="1" t="s">
        <v>117</v>
      </c>
      <c r="G8" s="3" t="s">
        <v>114</v>
      </c>
      <c r="H8" s="182">
        <v>44132</v>
      </c>
      <c r="I8" s="182">
        <v>44133</v>
      </c>
      <c r="J8" s="172">
        <f>+J7</f>
        <v>1000000</v>
      </c>
      <c r="K8" s="172">
        <v>5000000</v>
      </c>
      <c r="L8" s="20" t="s">
        <v>4046</v>
      </c>
    </row>
    <row r="9" spans="1:14" ht="85.5" customHeight="1">
      <c r="A9" s="183">
        <v>83</v>
      </c>
      <c r="B9" s="171" t="s">
        <v>569</v>
      </c>
      <c r="C9" s="171" t="s">
        <v>117</v>
      </c>
      <c r="D9" s="171" t="s">
        <v>117</v>
      </c>
      <c r="E9" s="3">
        <v>44131</v>
      </c>
      <c r="F9" s="1" t="s">
        <v>117</v>
      </c>
      <c r="G9" s="3" t="s">
        <v>114</v>
      </c>
      <c r="H9" s="182">
        <v>44113</v>
      </c>
      <c r="I9" s="3">
        <v>44147</v>
      </c>
      <c r="J9" s="172">
        <v>749998.46</v>
      </c>
      <c r="K9" s="172">
        <v>4562579.6399999997</v>
      </c>
      <c r="L9" s="173" t="s">
        <v>4047</v>
      </c>
      <c r="N9" s="190"/>
    </row>
    <row r="10" spans="1:14" ht="27" customHeight="1">
      <c r="A10" s="183">
        <v>734</v>
      </c>
      <c r="B10" s="171" t="s">
        <v>1365</v>
      </c>
      <c r="C10" s="171" t="s">
        <v>117</v>
      </c>
      <c r="D10" s="171" t="s">
        <v>117</v>
      </c>
      <c r="E10" s="3">
        <v>44246</v>
      </c>
      <c r="F10" s="1" t="s">
        <v>117</v>
      </c>
      <c r="G10" s="3" t="s">
        <v>114</v>
      </c>
      <c r="H10" s="182">
        <v>44259</v>
      </c>
      <c r="I10" s="182">
        <v>44265</v>
      </c>
      <c r="J10" s="189">
        <v>843881.86</v>
      </c>
      <c r="K10" s="189">
        <v>843881.86</v>
      </c>
      <c r="L10" s="20" t="s">
        <v>613</v>
      </c>
      <c r="N10" s="191"/>
    </row>
    <row r="11" spans="1:14" ht="27" customHeight="1">
      <c r="A11" s="183">
        <v>734</v>
      </c>
      <c r="B11" s="171" t="s">
        <v>1365</v>
      </c>
      <c r="C11" s="163" t="s">
        <v>114</v>
      </c>
      <c r="D11" s="3" t="s">
        <v>114</v>
      </c>
      <c r="E11" s="3">
        <v>44405</v>
      </c>
      <c r="F11" s="1" t="s">
        <v>117</v>
      </c>
      <c r="G11" s="3" t="s">
        <v>114</v>
      </c>
      <c r="H11" s="182">
        <v>44406</v>
      </c>
      <c r="I11" s="182">
        <v>44411</v>
      </c>
      <c r="J11" s="189">
        <f>+J10+5390.15</f>
        <v>849272.01</v>
      </c>
      <c r="K11" s="189">
        <f>10000000/1.1873+J11</f>
        <v>9271743.1630362999</v>
      </c>
      <c r="L11" s="293" t="s">
        <v>4694</v>
      </c>
    </row>
    <row r="12" spans="1:14" ht="170.25" customHeight="1">
      <c r="A12" s="183">
        <v>83</v>
      </c>
      <c r="B12" s="171" t="s">
        <v>569</v>
      </c>
      <c r="C12" s="171" t="s">
        <v>117</v>
      </c>
      <c r="D12" s="171" t="s">
        <v>117</v>
      </c>
      <c r="E12" s="182">
        <v>44523</v>
      </c>
      <c r="F12" s="171" t="s">
        <v>117</v>
      </c>
      <c r="G12" s="182" t="s">
        <v>114</v>
      </c>
      <c r="H12" s="182">
        <v>44523</v>
      </c>
      <c r="I12" s="182">
        <v>44543</v>
      </c>
      <c r="J12" s="189">
        <v>1806680.01</v>
      </c>
      <c r="K12" s="189">
        <v>5674265.784</v>
      </c>
      <c r="L12" s="236" t="s">
        <v>4048</v>
      </c>
    </row>
    <row r="13" spans="1:14" ht="47.25" customHeight="1">
      <c r="A13" s="183">
        <v>1521</v>
      </c>
      <c r="B13" s="171" t="s">
        <v>4049</v>
      </c>
      <c r="C13" s="171" t="s">
        <v>117</v>
      </c>
      <c r="D13" s="171" t="s">
        <v>117</v>
      </c>
      <c r="E13" s="182">
        <v>44531</v>
      </c>
      <c r="F13" s="171" t="s">
        <v>117</v>
      </c>
      <c r="G13" s="182" t="s">
        <v>114</v>
      </c>
      <c r="H13" s="182" t="s">
        <v>114</v>
      </c>
      <c r="I13" s="182">
        <v>44546</v>
      </c>
      <c r="J13" s="189">
        <v>795000</v>
      </c>
      <c r="K13" s="189">
        <v>6000000</v>
      </c>
      <c r="L13" s="236" t="s">
        <v>4050</v>
      </c>
      <c r="M13" s="191"/>
    </row>
    <row r="14" spans="1:14" ht="57.6">
      <c r="A14" s="183">
        <v>156</v>
      </c>
      <c r="B14" s="171" t="s">
        <v>609</v>
      </c>
      <c r="C14" s="171" t="s">
        <v>117</v>
      </c>
      <c r="D14" s="171" t="s">
        <v>117</v>
      </c>
      <c r="E14" s="182">
        <v>44705</v>
      </c>
      <c r="F14" s="171" t="s">
        <v>117</v>
      </c>
      <c r="G14" s="182" t="s">
        <v>114</v>
      </c>
      <c r="H14" s="182">
        <v>44736</v>
      </c>
      <c r="I14" s="182">
        <v>44741</v>
      </c>
      <c r="J14" s="189">
        <v>1199996.1299999999</v>
      </c>
      <c r="K14" s="189">
        <v>4000000.65</v>
      </c>
      <c r="L14" s="236" t="s">
        <v>4443</v>
      </c>
    </row>
    <row r="15" spans="1:14" ht="186.75" customHeight="1">
      <c r="A15" s="183">
        <v>1521</v>
      </c>
      <c r="B15" s="171" t="s">
        <v>4049</v>
      </c>
      <c r="C15" s="171" t="s">
        <v>117</v>
      </c>
      <c r="D15" s="171" t="s">
        <v>117</v>
      </c>
      <c r="E15" s="182">
        <v>44735</v>
      </c>
      <c r="F15" s="171" t="s">
        <v>117</v>
      </c>
      <c r="G15" s="182" t="s">
        <v>114</v>
      </c>
      <c r="H15" s="182">
        <v>44810</v>
      </c>
      <c r="I15" s="182">
        <v>44817</v>
      </c>
      <c r="J15" s="189">
        <v>499919</v>
      </c>
      <c r="K15" s="189">
        <v>4124651.65</v>
      </c>
      <c r="L15" s="236" t="s">
        <v>4692</v>
      </c>
    </row>
    <row r="16" spans="1:14" ht="29.25" customHeight="1">
      <c r="A16" s="183">
        <v>876</v>
      </c>
      <c r="B16" s="171" t="s">
        <v>1565</v>
      </c>
      <c r="C16" s="171" t="s">
        <v>117</v>
      </c>
      <c r="D16" s="171" t="s">
        <v>117</v>
      </c>
      <c r="E16" s="182">
        <v>44837</v>
      </c>
      <c r="F16" s="171" t="s">
        <v>117</v>
      </c>
      <c r="G16" s="182" t="s">
        <v>114</v>
      </c>
      <c r="H16" s="182">
        <v>44771</v>
      </c>
      <c r="I16" s="182">
        <v>44862</v>
      </c>
      <c r="J16" s="189">
        <v>1500000</v>
      </c>
      <c r="K16" s="189">
        <f>+J16</f>
        <v>1500000</v>
      </c>
      <c r="L16" s="236" t="s">
        <v>114</v>
      </c>
    </row>
    <row r="17" spans="1:13" ht="27" customHeight="1">
      <c r="A17" s="183">
        <v>311</v>
      </c>
      <c r="B17" s="171" t="s">
        <v>952</v>
      </c>
      <c r="C17" s="171" t="s">
        <v>117</v>
      </c>
      <c r="D17" s="171" t="s">
        <v>117</v>
      </c>
      <c r="E17" s="182">
        <v>44967</v>
      </c>
      <c r="F17" s="171" t="s">
        <v>117</v>
      </c>
      <c r="G17" s="182" t="s">
        <v>114</v>
      </c>
      <c r="H17" s="3">
        <v>44967</v>
      </c>
      <c r="I17" s="182">
        <v>44992</v>
      </c>
      <c r="J17" s="189">
        <v>516025.35</v>
      </c>
      <c r="K17" s="189">
        <f>+J17</f>
        <v>516025.35</v>
      </c>
      <c r="L17" s="236" t="s">
        <v>114</v>
      </c>
    </row>
    <row r="18" spans="1:13" ht="27" customHeight="1">
      <c r="A18" s="183">
        <v>1521</v>
      </c>
      <c r="B18" s="171" t="s">
        <v>4049</v>
      </c>
      <c r="C18" s="171" t="s">
        <v>117</v>
      </c>
      <c r="D18" s="171" t="s">
        <v>117</v>
      </c>
      <c r="E18" s="182">
        <v>44987</v>
      </c>
      <c r="F18" s="171" t="s">
        <v>117</v>
      </c>
      <c r="G18" s="182" t="s">
        <v>114</v>
      </c>
      <c r="H18" s="182" t="s">
        <v>114</v>
      </c>
      <c r="I18" s="182">
        <v>45007</v>
      </c>
      <c r="J18" s="189">
        <v>216900</v>
      </c>
      <c r="K18" s="189">
        <v>3847526</v>
      </c>
      <c r="L18" s="236" t="s">
        <v>5663</v>
      </c>
    </row>
    <row r="19" spans="1:13" ht="27" customHeight="1">
      <c r="A19" s="183">
        <v>311</v>
      </c>
      <c r="B19" s="171" t="s">
        <v>952</v>
      </c>
      <c r="C19" s="171" t="s">
        <v>117</v>
      </c>
      <c r="D19" s="171" t="s">
        <v>117</v>
      </c>
      <c r="E19" s="182">
        <v>44967</v>
      </c>
      <c r="F19" s="171" t="s">
        <v>117</v>
      </c>
      <c r="G19" s="182" t="s">
        <v>114</v>
      </c>
      <c r="H19" s="3">
        <v>44967</v>
      </c>
      <c r="I19" s="182">
        <v>44992</v>
      </c>
      <c r="J19" s="189">
        <v>39756</v>
      </c>
      <c r="K19" s="189">
        <f>+J19</f>
        <v>39756</v>
      </c>
      <c r="L19" s="236" t="s">
        <v>114</v>
      </c>
    </row>
    <row r="20" spans="1:13" ht="27" customHeight="1">
      <c r="A20" s="183">
        <v>311</v>
      </c>
      <c r="B20" s="171" t="s">
        <v>952</v>
      </c>
      <c r="C20" s="171" t="s">
        <v>117</v>
      </c>
      <c r="D20" s="171" t="s">
        <v>117</v>
      </c>
      <c r="E20" s="182">
        <v>45128</v>
      </c>
      <c r="F20" s="171" t="s">
        <v>117</v>
      </c>
      <c r="G20" s="182" t="s">
        <v>114</v>
      </c>
      <c r="H20" s="3">
        <v>45145</v>
      </c>
      <c r="I20" s="182">
        <v>45146</v>
      </c>
      <c r="J20" s="189">
        <v>2500000</v>
      </c>
      <c r="K20" s="189">
        <v>2709374.14</v>
      </c>
      <c r="L20" s="236" t="s">
        <v>6959</v>
      </c>
    </row>
    <row r="21" spans="1:13" ht="27" customHeight="1">
      <c r="A21" s="161">
        <v>1375</v>
      </c>
      <c r="B21" s="163" t="s">
        <v>2350</v>
      </c>
      <c r="C21" s="171" t="s">
        <v>117</v>
      </c>
      <c r="D21" s="171" t="s">
        <v>117</v>
      </c>
      <c r="E21" s="182">
        <v>45278</v>
      </c>
      <c r="F21" s="171" t="s">
        <v>117</v>
      </c>
      <c r="G21" s="182" t="s">
        <v>114</v>
      </c>
      <c r="H21" s="3">
        <v>45321</v>
      </c>
      <c r="I21" s="182">
        <v>45344</v>
      </c>
      <c r="J21" s="189">
        <f>500000+10356</f>
        <v>510356</v>
      </c>
      <c r="K21" s="189">
        <v>875397.6</v>
      </c>
      <c r="L21" s="236" t="s">
        <v>7186</v>
      </c>
      <c r="M21" s="191"/>
    </row>
    <row r="22" spans="1:13" ht="143.55000000000001" customHeight="1">
      <c r="A22" s="183">
        <v>876</v>
      </c>
      <c r="B22" s="171" t="s">
        <v>1565</v>
      </c>
      <c r="C22" s="171" t="s">
        <v>117</v>
      </c>
      <c r="D22" s="171" t="s">
        <v>117</v>
      </c>
      <c r="E22" s="182">
        <v>45502</v>
      </c>
      <c r="F22" s="171" t="s">
        <v>117</v>
      </c>
      <c r="G22" s="182" t="s">
        <v>114</v>
      </c>
      <c r="H22" s="3">
        <v>45504</v>
      </c>
      <c r="I22" s="182" t="s">
        <v>7676</v>
      </c>
      <c r="J22" s="189">
        <v>1000000</v>
      </c>
      <c r="K22" s="189">
        <v>6619005</v>
      </c>
      <c r="L22" s="236" t="s">
        <v>8061</v>
      </c>
      <c r="M22" s="191"/>
    </row>
    <row r="23" spans="1:13" ht="27" customHeight="1">
      <c r="A23" s="161"/>
      <c r="B23" s="171" t="s">
        <v>288</v>
      </c>
      <c r="C23" s="171" t="s">
        <v>117</v>
      </c>
      <c r="D23" s="171" t="s">
        <v>117</v>
      </c>
      <c r="E23" s="182">
        <v>45502</v>
      </c>
      <c r="F23" s="171" t="s">
        <v>117</v>
      </c>
      <c r="G23" s="182" t="s">
        <v>114</v>
      </c>
      <c r="H23" s="182">
        <v>45504</v>
      </c>
      <c r="I23" s="182">
        <v>45554</v>
      </c>
      <c r="J23" s="189">
        <v>200000</v>
      </c>
      <c r="K23" s="189">
        <v>600000</v>
      </c>
      <c r="L23" s="236" t="s">
        <v>7462</v>
      </c>
      <c r="M23" s="191"/>
    </row>
    <row r="24" spans="1:13" ht="27" customHeight="1">
      <c r="A24" s="183">
        <v>1521</v>
      </c>
      <c r="B24" s="171" t="s">
        <v>4049</v>
      </c>
      <c r="C24" s="171" t="s">
        <v>117</v>
      </c>
      <c r="D24" s="171" t="s">
        <v>117</v>
      </c>
      <c r="E24" s="182">
        <v>45593</v>
      </c>
      <c r="F24" s="171" t="s">
        <v>117</v>
      </c>
      <c r="G24" s="182" t="s">
        <v>114</v>
      </c>
      <c r="H24" s="182" t="s">
        <v>114</v>
      </c>
      <c r="I24" s="182">
        <v>45614</v>
      </c>
      <c r="J24" s="189">
        <v>84948.69</v>
      </c>
      <c r="K24" s="189">
        <v>1500000</v>
      </c>
      <c r="L24" s="236" t="s">
        <v>8196</v>
      </c>
    </row>
    <row r="25" spans="1:13" ht="27" customHeight="1">
      <c r="A25" s="161" t="s">
        <v>4051</v>
      </c>
      <c r="B25" s="163" t="s">
        <v>4051</v>
      </c>
      <c r="C25" s="157"/>
      <c r="D25" s="157"/>
      <c r="E25" s="158"/>
      <c r="F25" s="1"/>
      <c r="G25" s="3"/>
      <c r="H25" s="3"/>
      <c r="I25" s="3"/>
      <c r="J25" s="3"/>
      <c r="K25" s="4"/>
      <c r="L25" s="20"/>
    </row>
    <row r="26" spans="1:13" ht="27" customHeight="1" thickBot="1">
      <c r="A26" s="162" t="s">
        <v>4052</v>
      </c>
      <c r="B26" s="164" t="s">
        <v>4052</v>
      </c>
      <c r="C26" s="159"/>
      <c r="D26" s="159"/>
      <c r="E26" s="160"/>
      <c r="F26" s="21"/>
      <c r="G26" s="22"/>
      <c r="H26" s="22"/>
      <c r="I26" s="22"/>
      <c r="J26" s="22"/>
      <c r="K26" s="23"/>
      <c r="L26" s="24"/>
    </row>
    <row r="27" spans="1:13" ht="15" thickTop="1"/>
    <row r="28" spans="1:13">
      <c r="K28" s="191"/>
    </row>
  </sheetData>
  <autoFilter ref="A2:N2" xr:uid="{00000000-0001-0000-0100-000000000000}"/>
  <printOptions horizontalCentered="1"/>
  <pageMargins left="0.19685039370078741" right="0.19685039370078741" top="0.59055118110236227" bottom="0.59055118110236227" header="0.31496062992125984" footer="0.31496062992125984"/>
  <pageSetup paperSize="9" scale="41" orientation="landscape" r:id="rId1"/>
  <headerFooter>
    <oddHeader>&amp;C&amp;A</oddHeader>
    <oddFooter>&amp;C&amp;P di &amp;N</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oglio6">
    <pageSetUpPr fitToPage="1"/>
  </sheetPr>
  <dimension ref="A1:B32"/>
  <sheetViews>
    <sheetView topLeftCell="B1" zoomScale="144" zoomScaleNormal="100" workbookViewId="0">
      <selection activeCell="B14" sqref="B14"/>
    </sheetView>
  </sheetViews>
  <sheetFormatPr defaultColWidth="9.44140625" defaultRowHeight="14.4"/>
  <cols>
    <col min="1" max="1" width="7.44140625" style="95" bestFit="1" customWidth="1"/>
    <col min="2" max="2" width="99.44140625" style="92" bestFit="1" customWidth="1"/>
    <col min="3" max="16384" width="9.44140625" style="92"/>
  </cols>
  <sheetData>
    <row r="1" spans="1:2" ht="16.8" thickTop="1" thickBot="1">
      <c r="A1" s="83" t="s">
        <v>4053</v>
      </c>
      <c r="B1" s="96"/>
    </row>
    <row r="2" spans="1:2" ht="15" thickTop="1">
      <c r="A2" s="93" t="s">
        <v>4054</v>
      </c>
      <c r="B2" s="94" t="s">
        <v>4055</v>
      </c>
    </row>
    <row r="3" spans="1:2">
      <c r="B3" s="97" t="s">
        <v>4056</v>
      </c>
    </row>
    <row r="4" spans="1:2">
      <c r="A4" s="95" t="s">
        <v>143</v>
      </c>
      <c r="B4" s="92" t="s">
        <v>4057</v>
      </c>
    </row>
    <row r="5" spans="1:2">
      <c r="A5" s="95" t="s">
        <v>79</v>
      </c>
      <c r="B5" s="92" t="s">
        <v>4058</v>
      </c>
    </row>
    <row r="6" spans="1:2">
      <c r="A6" s="95" t="s">
        <v>93</v>
      </c>
      <c r="B6" s="92" t="s">
        <v>4059</v>
      </c>
    </row>
    <row r="7" spans="1:2">
      <c r="A7" s="95" t="s">
        <v>4060</v>
      </c>
      <c r="B7" s="92" t="s">
        <v>4061</v>
      </c>
    </row>
    <row r="8" spans="1:2">
      <c r="A8" s="95" t="s">
        <v>1578</v>
      </c>
      <c r="B8" s="92" t="s">
        <v>4062</v>
      </c>
    </row>
    <row r="9" spans="1:2">
      <c r="A9" s="95" t="s">
        <v>238</v>
      </c>
      <c r="B9" s="92" t="s">
        <v>4063</v>
      </c>
    </row>
    <row r="10" spans="1:2">
      <c r="A10" s="95" t="s">
        <v>518</v>
      </c>
      <c r="B10" s="92" t="s">
        <v>4064</v>
      </c>
    </row>
    <row r="11" spans="1:2">
      <c r="A11" s="95" t="s">
        <v>1056</v>
      </c>
      <c r="B11" s="92" t="s">
        <v>4065</v>
      </c>
    </row>
    <row r="12" spans="1:2">
      <c r="A12" s="95" t="s">
        <v>359</v>
      </c>
      <c r="B12" s="92" t="s">
        <v>4066</v>
      </c>
    </row>
    <row r="13" spans="1:2">
      <c r="A13" s="95" t="s">
        <v>4067</v>
      </c>
      <c r="B13" s="92" t="s">
        <v>4068</v>
      </c>
    </row>
    <row r="14" spans="1:2">
      <c r="A14" s="95" t="s">
        <v>168</v>
      </c>
      <c r="B14" s="92" t="s">
        <v>8877</v>
      </c>
    </row>
    <row r="15" spans="1:2">
      <c r="A15" s="95" t="s">
        <v>68</v>
      </c>
      <c r="B15" s="92" t="s">
        <v>4069</v>
      </c>
    </row>
    <row r="16" spans="1:2">
      <c r="B16" s="97" t="s">
        <v>4070</v>
      </c>
    </row>
    <row r="17" spans="1:2">
      <c r="A17" s="95" t="s">
        <v>156</v>
      </c>
      <c r="B17" s="92" t="s">
        <v>8253</v>
      </c>
    </row>
    <row r="18" spans="1:2">
      <c r="A18" s="95" t="s">
        <v>365</v>
      </c>
      <c r="B18" s="92" t="s">
        <v>4071</v>
      </c>
    </row>
    <row r="19" spans="1:2">
      <c r="A19" s="95" t="s">
        <v>2535</v>
      </c>
      <c r="B19" s="92" t="s">
        <v>4072</v>
      </c>
    </row>
    <row r="20" spans="1:2">
      <c r="B20" s="97" t="s">
        <v>4073</v>
      </c>
    </row>
    <row r="21" spans="1:2">
      <c r="A21" s="95" t="s">
        <v>1364</v>
      </c>
      <c r="B21" s="92" t="s">
        <v>4074</v>
      </c>
    </row>
    <row r="22" spans="1:2">
      <c r="A22" s="95" t="s">
        <v>2266</v>
      </c>
      <c r="B22" s="92" t="s">
        <v>4075</v>
      </c>
    </row>
    <row r="23" spans="1:2">
      <c r="A23" s="95" t="s">
        <v>101</v>
      </c>
      <c r="B23" s="92" t="s">
        <v>4076</v>
      </c>
    </row>
    <row r="24" spans="1:2">
      <c r="A24" s="95" t="s">
        <v>281</v>
      </c>
      <c r="B24" s="92" t="s">
        <v>4077</v>
      </c>
    </row>
    <row r="25" spans="1:2">
      <c r="B25" s="97" t="s">
        <v>4078</v>
      </c>
    </row>
    <row r="26" spans="1:2">
      <c r="A26" s="95" t="s">
        <v>1743</v>
      </c>
      <c r="B26" s="92" t="s">
        <v>4079</v>
      </c>
    </row>
    <row r="27" spans="1:2">
      <c r="A27" s="95" t="s">
        <v>2653</v>
      </c>
      <c r="B27" s="92" t="s">
        <v>4080</v>
      </c>
    </row>
    <row r="28" spans="1:2">
      <c r="A28" s="95" t="s">
        <v>4081</v>
      </c>
      <c r="B28" s="92" t="s">
        <v>4082</v>
      </c>
    </row>
    <row r="29" spans="1:2">
      <c r="B29" s="97" t="s">
        <v>4083</v>
      </c>
    </row>
    <row r="30" spans="1:2">
      <c r="A30" s="95" t="s">
        <v>2586</v>
      </c>
      <c r="B30" s="92" t="s">
        <v>4084</v>
      </c>
    </row>
    <row r="31" spans="1:2">
      <c r="A31" s="95" t="s">
        <v>180</v>
      </c>
      <c r="B31" s="92" t="s">
        <v>4085</v>
      </c>
    </row>
    <row r="32" spans="1:2">
      <c r="A32" s="95" t="s">
        <v>751</v>
      </c>
      <c r="B32" s="97" t="s">
        <v>4086</v>
      </c>
    </row>
  </sheetData>
  <printOptions horizontalCentered="1"/>
  <pageMargins left="0.19685039370078741" right="0.19685039370078741" top="0.59055118110236227" bottom="0.59055118110236227" header="0.31496062992125984" footer="0.31496062992125984"/>
  <pageSetup paperSize="9" scale="93" orientation="portrait" r:id="rId1"/>
  <headerFooter>
    <oddHeader>&amp;C&amp;A</oddHeader>
    <oddFooter>&amp;C&amp;P di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oglio2">
    <pageSetUpPr fitToPage="1"/>
  </sheetPr>
  <dimension ref="A1:D94"/>
  <sheetViews>
    <sheetView showGridLines="0" zoomScale="70" zoomScaleNormal="70" workbookViewId="0">
      <pane xSplit="2" ySplit="1" topLeftCell="C65" activePane="bottomRight" state="frozen"/>
      <selection pane="topRight" activeCell="C1" sqref="C1"/>
      <selection pane="bottomLeft" activeCell="A2" sqref="A2"/>
      <selection pane="bottomRight" activeCell="Q97" sqref="Q97"/>
    </sheetView>
  </sheetViews>
  <sheetFormatPr defaultColWidth="9.44140625" defaultRowHeight="14.4"/>
  <cols>
    <col min="1" max="2" width="8.44140625" style="98" bestFit="1" customWidth="1"/>
    <col min="3" max="3" width="14.44140625" style="98" customWidth="1"/>
    <col min="4" max="4" width="16" style="98" bestFit="1" customWidth="1"/>
    <col min="5" max="16384" width="9.44140625" style="98"/>
  </cols>
  <sheetData>
    <row r="1" spans="1:4" ht="36.75" customHeight="1" thickTop="1" thickBot="1">
      <c r="A1" s="99" t="s">
        <v>4087</v>
      </c>
      <c r="B1" s="100"/>
      <c r="C1" s="152" t="s">
        <v>4088</v>
      </c>
      <c r="D1" s="101" t="s">
        <v>4089</v>
      </c>
    </row>
    <row r="2" spans="1:4" ht="15" thickTop="1">
      <c r="A2" s="111">
        <v>42917</v>
      </c>
      <c r="B2" s="111">
        <v>42947</v>
      </c>
      <c r="C2" s="153">
        <f>COUNTIFS('Deal Flow'!$S$3:$S$1048576,"&gt;=" &amp; A2,'Deal Flow'!$S$3:$S$1048576,"&lt;="&amp;B2)</f>
        <v>6</v>
      </c>
      <c r="D2" s="153">
        <f>+C2</f>
        <v>6</v>
      </c>
    </row>
    <row r="3" spans="1:4">
      <c r="A3" s="111">
        <v>42948</v>
      </c>
      <c r="B3" s="111">
        <v>42978</v>
      </c>
      <c r="C3" s="153">
        <f>COUNTIFS('Deal Flow'!$S$3:$S$1048576,"&gt;=" &amp; A3,'Deal Flow'!$S$3:$S$1048576,"&lt;="&amp;B3)</f>
        <v>0</v>
      </c>
      <c r="D3" s="153">
        <f t="shared" ref="D3:D12" si="0">+C3+D2</f>
        <v>6</v>
      </c>
    </row>
    <row r="4" spans="1:4">
      <c r="A4" s="111">
        <v>42979</v>
      </c>
      <c r="B4" s="111">
        <v>43008</v>
      </c>
      <c r="C4" s="153">
        <f>COUNTIFS('Deal Flow'!$S$3:$S$1048576,"&gt;=" &amp; A4,'Deal Flow'!$S$3:$S$1048576,"&lt;="&amp;B4)</f>
        <v>29</v>
      </c>
      <c r="D4" s="153">
        <f t="shared" si="0"/>
        <v>35</v>
      </c>
    </row>
    <row r="5" spans="1:4">
      <c r="A5" s="111">
        <v>43009</v>
      </c>
      <c r="B5" s="111">
        <v>43039</v>
      </c>
      <c r="C5" s="153">
        <f>COUNTIFS('Deal Flow'!$S$3:$S$1048576,"&gt;=" &amp; A5,'Deal Flow'!$S$3:$S$1048576,"&lt;="&amp;B5)</f>
        <v>28</v>
      </c>
      <c r="D5" s="153">
        <f t="shared" si="0"/>
        <v>63</v>
      </c>
    </row>
    <row r="6" spans="1:4">
      <c r="A6" s="111">
        <v>43040</v>
      </c>
      <c r="B6" s="111">
        <v>43069</v>
      </c>
      <c r="C6" s="153">
        <f>COUNTIFS('Deal Flow'!$S$3:$S$1048576,"&gt;=" &amp; A6,'Deal Flow'!$S$3:$S$1048576,"&lt;="&amp;B6)</f>
        <v>31</v>
      </c>
      <c r="D6" s="153">
        <f t="shared" si="0"/>
        <v>94</v>
      </c>
    </row>
    <row r="7" spans="1:4">
      <c r="A7" s="111">
        <v>43070</v>
      </c>
      <c r="B7" s="111">
        <v>43100</v>
      </c>
      <c r="C7" s="153">
        <f>COUNTIFS('Deal Flow'!$S$3:$S$1048576,"&gt;=" &amp; A7,'Deal Flow'!$S$3:$S$1048576,"&lt;="&amp;B7)</f>
        <v>7</v>
      </c>
      <c r="D7" s="153">
        <f t="shared" si="0"/>
        <v>101</v>
      </c>
    </row>
    <row r="8" spans="1:4">
      <c r="A8" s="111">
        <v>43101</v>
      </c>
      <c r="B8" s="111">
        <v>43131</v>
      </c>
      <c r="C8" s="153">
        <f>COUNTIFS('Deal Flow'!$S$3:$S$1048576,"&gt;=" &amp; A8,'Deal Flow'!$S$3:$S$1048576,"&lt;="&amp;B8)</f>
        <v>19</v>
      </c>
      <c r="D8" s="153">
        <f t="shared" si="0"/>
        <v>120</v>
      </c>
    </row>
    <row r="9" spans="1:4">
      <c r="A9" s="111">
        <v>43132</v>
      </c>
      <c r="B9" s="111">
        <v>43159</v>
      </c>
      <c r="C9" s="153">
        <f>COUNTIFS('Deal Flow'!$S$3:$S$1048576,"&gt;=" &amp; A9,'Deal Flow'!$S$3:$S$1048576,"&lt;="&amp;B9)</f>
        <v>22</v>
      </c>
      <c r="D9" s="153">
        <f t="shared" si="0"/>
        <v>142</v>
      </c>
    </row>
    <row r="10" spans="1:4">
      <c r="A10" s="111">
        <v>43160</v>
      </c>
      <c r="B10" s="111">
        <v>43190</v>
      </c>
      <c r="C10" s="153">
        <f>COUNTIFS('Deal Flow'!$S$3:$S$1048576,"&gt;=" &amp; A10,'Deal Flow'!$S$3:$S$1048576,"&lt;="&amp;B10)</f>
        <v>15</v>
      </c>
      <c r="D10" s="153">
        <f t="shared" si="0"/>
        <v>157</v>
      </c>
    </row>
    <row r="11" spans="1:4">
      <c r="A11" s="111">
        <v>43191</v>
      </c>
      <c r="B11" s="111">
        <v>43220</v>
      </c>
      <c r="C11" s="153">
        <f>COUNTIFS('Deal Flow'!$S$3:$S$1048576,"&gt;=" &amp; A11,'Deal Flow'!$S$3:$S$1048576,"&lt;="&amp;B11)</f>
        <v>20</v>
      </c>
      <c r="D11" s="153">
        <f t="shared" si="0"/>
        <v>177</v>
      </c>
    </row>
    <row r="12" spans="1:4">
      <c r="A12" s="111">
        <v>43221</v>
      </c>
      <c r="B12" s="111">
        <v>43251</v>
      </c>
      <c r="C12" s="153">
        <f>COUNTIFS('Deal Flow'!$S$3:$S$1048576,"&gt;=" &amp; A12,'Deal Flow'!$S$3:$S$1048576,"&lt;="&amp;B12)</f>
        <v>25</v>
      </c>
      <c r="D12" s="153">
        <f t="shared" si="0"/>
        <v>202</v>
      </c>
    </row>
    <row r="13" spans="1:4">
      <c r="A13" s="111">
        <v>43252</v>
      </c>
      <c r="B13" s="111">
        <v>43281</v>
      </c>
      <c r="C13" s="153">
        <f>COUNTIFS('Deal Flow'!$S$3:$S$1048576,"&gt;=" &amp; A13,'Deal Flow'!$S$3:$S$1048576,"&lt;="&amp;B13)</f>
        <v>17</v>
      </c>
      <c r="D13" s="153">
        <f t="shared" ref="D13:D25" si="1">+C13+D12</f>
        <v>219</v>
      </c>
    </row>
    <row r="14" spans="1:4">
      <c r="A14" s="111">
        <v>43282</v>
      </c>
      <c r="B14" s="111">
        <v>43312</v>
      </c>
      <c r="C14" s="153">
        <f>COUNTIFS('Deal Flow'!$S$3:$S$1048576,"&gt;=" &amp; A14,'Deal Flow'!$S$3:$S$1048576,"&lt;="&amp;B14)</f>
        <v>8</v>
      </c>
      <c r="D14" s="153">
        <f t="shared" si="1"/>
        <v>227</v>
      </c>
    </row>
    <row r="15" spans="1:4">
      <c r="A15" s="111">
        <v>43313</v>
      </c>
      <c r="B15" s="111">
        <v>43343</v>
      </c>
      <c r="C15" s="153">
        <f>COUNTIFS('Deal Flow'!$S$3:$S$1048576,"&gt;=" &amp; A15,'Deal Flow'!$S$3:$S$1048576,"&lt;="&amp;B15)</f>
        <v>4</v>
      </c>
      <c r="D15" s="153">
        <f t="shared" si="1"/>
        <v>231</v>
      </c>
    </row>
    <row r="16" spans="1:4">
      <c r="A16" s="111">
        <v>43344</v>
      </c>
      <c r="B16" s="111">
        <v>43373</v>
      </c>
      <c r="C16" s="153">
        <f>COUNTIFS('Deal Flow'!$S$3:$S$1048576,"&gt;=" &amp; A16,'Deal Flow'!$S$3:$S$1048576,"&lt;="&amp;B16)</f>
        <v>9</v>
      </c>
      <c r="D16" s="153">
        <f t="shared" si="1"/>
        <v>240</v>
      </c>
    </row>
    <row r="17" spans="1:4">
      <c r="A17" s="111">
        <v>43374</v>
      </c>
      <c r="B17" s="111">
        <v>43404</v>
      </c>
      <c r="C17" s="153">
        <f>COUNTIFS('Deal Flow'!$S$3:$S$1048576,"&gt;=" &amp; A17,'Deal Flow'!$S$3:$S$1048576,"&lt;="&amp;B17)</f>
        <v>12</v>
      </c>
      <c r="D17" s="153">
        <f t="shared" si="1"/>
        <v>252</v>
      </c>
    </row>
    <row r="18" spans="1:4">
      <c r="A18" s="111">
        <v>43405</v>
      </c>
      <c r="B18" s="111">
        <v>43434</v>
      </c>
      <c r="C18" s="153">
        <f>COUNTIFS('Deal Flow'!$S$3:$S$1048576,"&gt;=" &amp; A18,'Deal Flow'!$S$3:$S$1048576,"&lt;="&amp;B18)</f>
        <v>10</v>
      </c>
      <c r="D18" s="153">
        <f t="shared" si="1"/>
        <v>262</v>
      </c>
    </row>
    <row r="19" spans="1:4">
      <c r="A19" s="111">
        <v>43435</v>
      </c>
      <c r="B19" s="111">
        <v>43465</v>
      </c>
      <c r="C19" s="153">
        <f>COUNTIFS('Deal Flow'!$S$3:$S$1048576,"&gt;=" &amp; A19,'Deal Flow'!$S$3:$S$1048576,"&lt;="&amp;B19)</f>
        <v>14</v>
      </c>
      <c r="D19" s="153">
        <f t="shared" si="1"/>
        <v>276</v>
      </c>
    </row>
    <row r="20" spans="1:4">
      <c r="A20" s="111">
        <v>43466</v>
      </c>
      <c r="B20" s="111">
        <v>43496</v>
      </c>
      <c r="C20" s="153">
        <f>COUNTIFS('Deal Flow'!$S$3:$S$1048576,"&gt;=" &amp; A20,'Deal Flow'!$S$3:$S$1048576,"&lt;="&amp;B20)</f>
        <v>9</v>
      </c>
      <c r="D20" s="153">
        <f t="shared" si="1"/>
        <v>285</v>
      </c>
    </row>
    <row r="21" spans="1:4">
      <c r="A21" s="111">
        <v>43497</v>
      </c>
      <c r="B21" s="111">
        <v>43524</v>
      </c>
      <c r="C21" s="153">
        <f>COUNTIFS('Deal Flow'!$S$3:$S$1048576,"&gt;=" &amp; A21,'Deal Flow'!$S$3:$S$1048576,"&lt;="&amp;B21)</f>
        <v>24</v>
      </c>
      <c r="D21" s="153">
        <f t="shared" si="1"/>
        <v>309</v>
      </c>
    </row>
    <row r="22" spans="1:4">
      <c r="A22" s="111">
        <v>43525</v>
      </c>
      <c r="B22" s="111">
        <v>43555</v>
      </c>
      <c r="C22" s="153">
        <f>COUNTIFS('Deal Flow'!$S$3:$S$1048576,"&gt;=" &amp; A22,'Deal Flow'!$S$3:$S$1048576,"&lt;="&amp;B22)</f>
        <v>17</v>
      </c>
      <c r="D22" s="153">
        <f t="shared" si="1"/>
        <v>326</v>
      </c>
    </row>
    <row r="23" spans="1:4">
      <c r="A23" s="111">
        <v>43556</v>
      </c>
      <c r="B23" s="111">
        <v>43585</v>
      </c>
      <c r="C23" s="153">
        <f>COUNTIFS('Deal Flow'!$S$3:$S$1048576,"&gt;=" &amp; A23,'Deal Flow'!$S$3:$S$1048576,"&lt;="&amp;B23)</f>
        <v>21</v>
      </c>
      <c r="D23" s="153">
        <f t="shared" si="1"/>
        <v>347</v>
      </c>
    </row>
    <row r="24" spans="1:4">
      <c r="A24" s="111">
        <v>43586</v>
      </c>
      <c r="B24" s="111">
        <v>43616</v>
      </c>
      <c r="C24" s="153">
        <f>COUNTIFS('Deal Flow'!$S$3:$S$1048576,"&gt;=" &amp; A24,'Deal Flow'!$S$3:$S$1048576,"&lt;="&amp;B24)</f>
        <v>25</v>
      </c>
      <c r="D24" s="153">
        <f t="shared" si="1"/>
        <v>372</v>
      </c>
    </row>
    <row r="25" spans="1:4">
      <c r="A25" s="111">
        <v>43617</v>
      </c>
      <c r="B25" s="111">
        <v>43646</v>
      </c>
      <c r="C25" s="153">
        <f>COUNTIFS('Deal Flow'!$S$3:$S$1048576,"&gt;=" &amp; A25,'Deal Flow'!$S$3:$S$1048576,"&lt;="&amp;B25)</f>
        <v>16</v>
      </c>
      <c r="D25" s="153">
        <f t="shared" si="1"/>
        <v>388</v>
      </c>
    </row>
    <row r="26" spans="1:4">
      <c r="A26" s="111">
        <v>43647</v>
      </c>
      <c r="B26" s="111">
        <v>43677</v>
      </c>
      <c r="C26" s="153">
        <f>COUNTIFS('Deal Flow'!$S$3:$S$1048576,"&gt;=" &amp; A26,'Deal Flow'!$S$3:$S$1048576,"&lt;="&amp;B26)</f>
        <v>11</v>
      </c>
      <c r="D26" s="153">
        <f t="shared" ref="D26:D58" si="2">+C26+D25</f>
        <v>399</v>
      </c>
    </row>
    <row r="27" spans="1:4">
      <c r="A27" s="111">
        <v>43678</v>
      </c>
      <c r="B27" s="111">
        <v>43708</v>
      </c>
      <c r="C27" s="153">
        <f>COUNTIFS('Deal Flow'!$S$3:$S$1048576,"&gt;=" &amp; A27,'Deal Flow'!$S$3:$S$1048576,"&lt;="&amp;B27)</f>
        <v>7</v>
      </c>
      <c r="D27" s="153">
        <f t="shared" si="2"/>
        <v>406</v>
      </c>
    </row>
    <row r="28" spans="1:4">
      <c r="A28" s="111">
        <v>43709</v>
      </c>
      <c r="B28" s="111">
        <v>43738</v>
      </c>
      <c r="C28" s="153">
        <f>COUNTIFS('Deal Flow'!$S$3:$S$1048576,"&gt;=" &amp; A28,'Deal Flow'!$S$3:$S$1048576,"&lt;="&amp;B28)</f>
        <v>9</v>
      </c>
      <c r="D28" s="153">
        <f t="shared" si="2"/>
        <v>415</v>
      </c>
    </row>
    <row r="29" spans="1:4">
      <c r="A29" s="111">
        <v>43739</v>
      </c>
      <c r="B29" s="111">
        <v>43769</v>
      </c>
      <c r="C29" s="153">
        <f>COUNTIFS('Deal Flow'!$S$3:$S$1048576,"&gt;=" &amp; A29,'Deal Flow'!$S$3:$S$1048576,"&lt;="&amp;B29)</f>
        <v>24</v>
      </c>
      <c r="D29" s="153">
        <f t="shared" si="2"/>
        <v>439</v>
      </c>
    </row>
    <row r="30" spans="1:4">
      <c r="A30" s="111">
        <v>43770</v>
      </c>
      <c r="B30" s="111">
        <v>43799</v>
      </c>
      <c r="C30" s="153">
        <f>COUNTIFS('Deal Flow'!$S$3:$S$1048576,"&gt;=" &amp; A30,'Deal Flow'!$S$3:$S$1048576,"&lt;="&amp;B30)</f>
        <v>16</v>
      </c>
      <c r="D30" s="153">
        <f t="shared" si="2"/>
        <v>455</v>
      </c>
    </row>
    <row r="31" spans="1:4">
      <c r="A31" s="111">
        <v>43800</v>
      </c>
      <c r="B31" s="111">
        <v>43830</v>
      </c>
      <c r="C31" s="153">
        <f>COUNTIFS('Deal Flow'!$S$3:$S$1048576,"&gt;=" &amp; A31,'Deal Flow'!$S$3:$S$1048576,"&lt;="&amp;B31)</f>
        <v>5</v>
      </c>
      <c r="D31" s="153">
        <f t="shared" si="2"/>
        <v>460</v>
      </c>
    </row>
    <row r="32" spans="1:4">
      <c r="A32" s="111">
        <v>43831</v>
      </c>
      <c r="B32" s="111">
        <v>43861</v>
      </c>
      <c r="C32" s="153">
        <f>COUNTIFS('Deal Flow'!$S$3:$S$1048576,"&gt;=" &amp; A32,'Deal Flow'!$S$3:$S$1048576,"&lt;="&amp;B32)</f>
        <v>16</v>
      </c>
      <c r="D32" s="153">
        <f t="shared" si="2"/>
        <v>476</v>
      </c>
    </row>
    <row r="33" spans="1:4">
      <c r="A33" s="111">
        <v>43862</v>
      </c>
      <c r="B33" s="111">
        <v>43890</v>
      </c>
      <c r="C33" s="153">
        <f>COUNTIFS('Deal Flow'!$S$3:$S$1048576,"&gt;=" &amp; A33,'Deal Flow'!$S$3:$S$1048576,"&lt;="&amp;B33)</f>
        <v>15</v>
      </c>
      <c r="D33" s="153">
        <f t="shared" si="2"/>
        <v>491</v>
      </c>
    </row>
    <row r="34" spans="1:4">
      <c r="A34" s="111">
        <v>43891</v>
      </c>
      <c r="B34" s="111">
        <v>43921</v>
      </c>
      <c r="C34" s="153">
        <f>COUNTIFS('Deal Flow'!$S$3:$S$1048576,"&gt;=" &amp; A34,'Deal Flow'!$S$3:$S$1048576,"&lt;="&amp;B34)</f>
        <v>8</v>
      </c>
      <c r="D34" s="153">
        <f t="shared" si="2"/>
        <v>499</v>
      </c>
    </row>
    <row r="35" spans="1:4">
      <c r="A35" s="111">
        <v>43922</v>
      </c>
      <c r="B35" s="111">
        <v>43951</v>
      </c>
      <c r="C35" s="153">
        <f>COUNTIFS('Deal Flow'!$S$3:$S$1048576,"&gt;=" &amp; A35,'Deal Flow'!$S$3:$S$1048576,"&lt;="&amp;B35)</f>
        <v>6</v>
      </c>
      <c r="D35" s="153">
        <f t="shared" si="2"/>
        <v>505</v>
      </c>
    </row>
    <row r="36" spans="1:4">
      <c r="A36" s="111">
        <v>43952</v>
      </c>
      <c r="B36" s="111">
        <v>43982</v>
      </c>
      <c r="C36" s="153">
        <f>COUNTIFS('Deal Flow'!$S$3:$S$1048576,"&gt;=" &amp; A36,'Deal Flow'!$S$3:$S$1048576,"&lt;="&amp;B36)</f>
        <v>14</v>
      </c>
      <c r="D36" s="153">
        <f t="shared" si="2"/>
        <v>519</v>
      </c>
    </row>
    <row r="37" spans="1:4">
      <c r="A37" s="111">
        <v>43983</v>
      </c>
      <c r="B37" s="111">
        <v>44012</v>
      </c>
      <c r="C37" s="153">
        <f>COUNTIFS('Deal Flow'!$S$3:$S$1048576,"&gt;=" &amp; A37,'Deal Flow'!$S$3:$S$1048576,"&lt;="&amp;B37)</f>
        <v>20</v>
      </c>
      <c r="D37" s="153">
        <f t="shared" si="2"/>
        <v>539</v>
      </c>
    </row>
    <row r="38" spans="1:4">
      <c r="A38" s="111">
        <v>44013</v>
      </c>
      <c r="B38" s="111">
        <v>44043</v>
      </c>
      <c r="C38" s="153">
        <f>COUNTIFS('Deal Flow'!$S$3:$S$1048576,"&gt;=" &amp; A38,'Deal Flow'!$S$3:$S$1048576,"&lt;="&amp;B38)</f>
        <v>11</v>
      </c>
      <c r="D38" s="153">
        <f t="shared" si="2"/>
        <v>550</v>
      </c>
    </row>
    <row r="39" spans="1:4">
      <c r="A39" s="111">
        <v>44044</v>
      </c>
      <c r="B39" s="111">
        <v>44074</v>
      </c>
      <c r="C39" s="153">
        <f>COUNTIFS('Deal Flow'!$S$3:$S$1048576,"&gt;=" &amp; A39,'Deal Flow'!$S$3:$S$1048576,"&lt;="&amp;B39)</f>
        <v>8</v>
      </c>
      <c r="D39" s="153">
        <f t="shared" si="2"/>
        <v>558</v>
      </c>
    </row>
    <row r="40" spans="1:4">
      <c r="A40" s="111">
        <v>44075</v>
      </c>
      <c r="B40" s="111">
        <v>44104</v>
      </c>
      <c r="C40" s="153">
        <f>COUNTIFS('Deal Flow'!$S$3:$S$1048576,"&gt;=" &amp; A40,'Deal Flow'!$S$3:$S$1048576,"&lt;="&amp;B40)</f>
        <v>15</v>
      </c>
      <c r="D40" s="153">
        <f t="shared" si="2"/>
        <v>573</v>
      </c>
    </row>
    <row r="41" spans="1:4">
      <c r="A41" s="111">
        <v>44105</v>
      </c>
      <c r="B41" s="111">
        <v>44135</v>
      </c>
      <c r="C41" s="153">
        <f>COUNTIFS('Deal Flow'!$S$3:$S$1048576,"&gt;=" &amp; A41,'Deal Flow'!$S$3:$S$1048576,"&lt;="&amp;B41)</f>
        <v>8</v>
      </c>
      <c r="D41" s="153">
        <f t="shared" si="2"/>
        <v>581</v>
      </c>
    </row>
    <row r="42" spans="1:4">
      <c r="A42" s="111">
        <v>44136</v>
      </c>
      <c r="B42" s="111">
        <v>44165</v>
      </c>
      <c r="C42" s="153">
        <f>COUNTIFS('Deal Flow'!$S$3:$S$1048576,"&gt;=" &amp; A42,'Deal Flow'!$S$3:$S$1048576,"&lt;="&amp;B42)</f>
        <v>19</v>
      </c>
      <c r="D42" s="153">
        <f t="shared" si="2"/>
        <v>600</v>
      </c>
    </row>
    <row r="43" spans="1:4">
      <c r="A43" s="111">
        <v>44166</v>
      </c>
      <c r="B43" s="111">
        <v>44196</v>
      </c>
      <c r="C43" s="153">
        <f>COUNTIFS('Deal Flow'!$S$3:$S$1048576,"&gt;=" &amp; A43,'Deal Flow'!$S$3:$S$1048576,"&lt;="&amp;B43)</f>
        <v>11</v>
      </c>
      <c r="D43" s="153">
        <f t="shared" si="2"/>
        <v>611</v>
      </c>
    </row>
    <row r="44" spans="1:4">
      <c r="A44" s="111">
        <v>44197</v>
      </c>
      <c r="B44" s="111">
        <v>44227</v>
      </c>
      <c r="C44" s="153">
        <f>COUNTIFS('Deal Flow'!$S$3:$S$1048576,"&gt;=" &amp; A44,'Deal Flow'!$S$3:$S$1048576,"&lt;="&amp;B44)</f>
        <v>14</v>
      </c>
      <c r="D44" s="153">
        <f t="shared" si="2"/>
        <v>625</v>
      </c>
    </row>
    <row r="45" spans="1:4">
      <c r="A45" s="111">
        <v>44228</v>
      </c>
      <c r="B45" s="111">
        <v>44255</v>
      </c>
      <c r="C45" s="153">
        <f>COUNTIFS('Deal Flow'!$S$3:$S$1048576,"&gt;=" &amp; A45,'Deal Flow'!$S$3:$S$1048576,"&lt;="&amp;B45)</f>
        <v>15</v>
      </c>
      <c r="D45" s="153">
        <f t="shared" si="2"/>
        <v>640</v>
      </c>
    </row>
    <row r="46" spans="1:4">
      <c r="A46" s="111">
        <v>44256</v>
      </c>
      <c r="B46" s="111">
        <v>44286</v>
      </c>
      <c r="C46" s="153">
        <f>COUNTIFS('Deal Flow'!$S$3:$S$1048576,"&gt;=" &amp; A46,'Deal Flow'!$S$3:$S$1048576,"&lt;="&amp;B46)</f>
        <v>16</v>
      </c>
      <c r="D46" s="153">
        <f t="shared" si="2"/>
        <v>656</v>
      </c>
    </row>
    <row r="47" spans="1:4">
      <c r="A47" s="111">
        <v>44287</v>
      </c>
      <c r="B47" s="111">
        <v>44316</v>
      </c>
      <c r="C47" s="153">
        <f>COUNTIFS('Deal Flow'!$S$3:$S$1048576,"&gt;=" &amp; A47,'Deal Flow'!$S$3:$S$1048576,"&lt;="&amp;B47)</f>
        <v>16</v>
      </c>
      <c r="D47" s="153">
        <f t="shared" si="2"/>
        <v>672</v>
      </c>
    </row>
    <row r="48" spans="1:4">
      <c r="A48" s="111">
        <v>44317</v>
      </c>
      <c r="B48" s="111">
        <v>44347</v>
      </c>
      <c r="C48" s="153">
        <f>COUNTIFS('Deal Flow'!$S$3:$S$1048576,"&gt;=" &amp; A48,'Deal Flow'!$S$3:$S$1048576,"&lt;="&amp;B48)</f>
        <v>15</v>
      </c>
      <c r="D48" s="153">
        <f t="shared" si="2"/>
        <v>687</v>
      </c>
    </row>
    <row r="49" spans="1:4">
      <c r="A49" s="111">
        <v>44348</v>
      </c>
      <c r="B49" s="111">
        <v>44377</v>
      </c>
      <c r="C49" s="153">
        <f>COUNTIFS('Deal Flow'!$S$3:$S$1048576,"&gt;=" &amp; A49,'Deal Flow'!$S$3:$S$1048576,"&lt;="&amp;B49)</f>
        <v>23</v>
      </c>
      <c r="D49" s="153">
        <f t="shared" si="2"/>
        <v>710</v>
      </c>
    </row>
    <row r="50" spans="1:4">
      <c r="A50" s="111">
        <v>44378</v>
      </c>
      <c r="B50" s="111">
        <v>44408</v>
      </c>
      <c r="C50" s="153">
        <f>COUNTIFS('Deal Flow'!$S$3:$S$1048576,"&gt;=" &amp; A50,'Deal Flow'!$S$3:$S$1048576,"&lt;="&amp;B50)</f>
        <v>14</v>
      </c>
      <c r="D50" s="153">
        <f t="shared" si="2"/>
        <v>724</v>
      </c>
    </row>
    <row r="51" spans="1:4">
      <c r="A51" s="111">
        <v>44409</v>
      </c>
      <c r="B51" s="111">
        <v>44439</v>
      </c>
      <c r="C51" s="153">
        <f>COUNTIFS('Deal Flow'!$S$3:$S$1048576,"&gt;=" &amp; A51,'Deal Flow'!$S$3:$S$1048576,"&lt;="&amp;B51)</f>
        <v>9</v>
      </c>
      <c r="D51" s="153">
        <f t="shared" si="2"/>
        <v>733</v>
      </c>
    </row>
    <row r="52" spans="1:4">
      <c r="A52" s="111">
        <v>44440</v>
      </c>
      <c r="B52" s="111">
        <v>44469</v>
      </c>
      <c r="C52" s="153">
        <f>COUNTIFS('Deal Flow'!$S$3:$S$1048576,"&gt;=" &amp; A52,'Deal Flow'!$S$3:$S$1048576,"&lt;="&amp;B52)</f>
        <v>15</v>
      </c>
      <c r="D52" s="153">
        <f t="shared" si="2"/>
        <v>748</v>
      </c>
    </row>
    <row r="53" spans="1:4">
      <c r="A53" s="111">
        <v>44470</v>
      </c>
      <c r="B53" s="111">
        <v>44500</v>
      </c>
      <c r="C53" s="153">
        <f>COUNTIFS('Deal Flow'!$S$3:$S$1048576,"&gt;=" &amp; A53,'Deal Flow'!$S$3:$S$1048576,"&lt;="&amp;B53)</f>
        <v>35</v>
      </c>
      <c r="D53" s="153">
        <f t="shared" si="2"/>
        <v>783</v>
      </c>
    </row>
    <row r="54" spans="1:4">
      <c r="A54" s="111">
        <v>44501</v>
      </c>
      <c r="B54" s="111">
        <v>44530</v>
      </c>
      <c r="C54" s="153">
        <f>COUNTIFS('Deal Flow'!$S$3:$S$1048576,"&gt;=" &amp; A54,'Deal Flow'!$S$3:$S$1048576,"&lt;="&amp;B54)</f>
        <v>15</v>
      </c>
      <c r="D54" s="153">
        <f t="shared" si="2"/>
        <v>798</v>
      </c>
    </row>
    <row r="55" spans="1:4">
      <c r="A55" s="111">
        <v>44531</v>
      </c>
      <c r="B55" s="111">
        <v>44561</v>
      </c>
      <c r="C55" s="153">
        <f>COUNTIFS('Deal Flow'!$S$3:$S$1048576,"&gt;=" &amp; A55,'Deal Flow'!$S$3:$S$1048576,"&lt;="&amp;B55)</f>
        <v>11</v>
      </c>
      <c r="D55" s="153">
        <f t="shared" si="2"/>
        <v>809</v>
      </c>
    </row>
    <row r="56" spans="1:4">
      <c r="A56" s="111">
        <v>44562</v>
      </c>
      <c r="B56" s="111">
        <v>44592</v>
      </c>
      <c r="C56" s="153">
        <f>COUNTIFS('Deal Flow'!$S$3:$S$1048576,"&gt;=" &amp; A56,'Deal Flow'!$S$3:$S$1048576,"&lt;="&amp;B56)</f>
        <v>16</v>
      </c>
      <c r="D56" s="153">
        <f t="shared" si="2"/>
        <v>825</v>
      </c>
    </row>
    <row r="57" spans="1:4">
      <c r="A57" s="111">
        <v>44593</v>
      </c>
      <c r="B57" s="111">
        <v>44620</v>
      </c>
      <c r="C57" s="153">
        <f>COUNTIFS('Deal Flow'!$S$3:$S$1048576,"&gt;=" &amp; A57,'Deal Flow'!$S$3:$S$1048576,"&lt;="&amp;B57)</f>
        <v>18</v>
      </c>
      <c r="D57" s="153">
        <f t="shared" si="2"/>
        <v>843</v>
      </c>
    </row>
    <row r="58" spans="1:4">
      <c r="A58" s="111">
        <v>44621</v>
      </c>
      <c r="B58" s="111">
        <v>44651</v>
      </c>
      <c r="C58" s="153">
        <f>COUNTIFS('Deal Flow'!$S$3:$S$1048576,"&gt;=" &amp; A58,'Deal Flow'!$S$3:$S$1048576,"&lt;="&amp;B58)</f>
        <v>16</v>
      </c>
      <c r="D58" s="153">
        <f t="shared" si="2"/>
        <v>859</v>
      </c>
    </row>
    <row r="59" spans="1:4">
      <c r="A59" s="111">
        <v>44652</v>
      </c>
      <c r="B59" s="111">
        <v>44681</v>
      </c>
      <c r="C59" s="153">
        <f>COUNTIFS('Deal Flow'!$S$3:$S$1048576,"&gt;=" &amp; A59,'Deal Flow'!$S$3:$S$1048576,"&lt;="&amp;B59)</f>
        <v>13</v>
      </c>
      <c r="D59" s="153">
        <f t="shared" ref="D59" si="3">+C59+D58</f>
        <v>872</v>
      </c>
    </row>
    <row r="60" spans="1:4">
      <c r="A60" s="111">
        <v>44682</v>
      </c>
      <c r="B60" s="111">
        <v>44712</v>
      </c>
      <c r="C60" s="153">
        <f>COUNTIFS('Deal Flow'!$S$3:$S$1048576,"&gt;=" &amp; A60,'Deal Flow'!$S$3:$S$1048576,"&lt;="&amp;B60)</f>
        <v>21</v>
      </c>
      <c r="D60" s="153">
        <f t="shared" ref="D60" si="4">+C60+D59</f>
        <v>893</v>
      </c>
    </row>
    <row r="61" spans="1:4">
      <c r="A61" s="111">
        <v>44713</v>
      </c>
      <c r="B61" s="111">
        <v>44742</v>
      </c>
      <c r="C61" s="153">
        <f>COUNTIFS('Deal Flow'!$S$3:$S$1048576,"&gt;=" &amp; A61,'Deal Flow'!$S$3:$S$1048576,"&lt;="&amp;B61)</f>
        <v>16</v>
      </c>
      <c r="D61" s="153">
        <f t="shared" ref="D61" si="5">+C61+D60</f>
        <v>909</v>
      </c>
    </row>
    <row r="62" spans="1:4">
      <c r="A62" s="111">
        <v>44743</v>
      </c>
      <c r="B62" s="111">
        <v>44773</v>
      </c>
      <c r="C62" s="153">
        <f>COUNTIFS('Deal Flow'!$S$3:$S$1048576,"&gt;=" &amp; A62,'Deal Flow'!$S$3:$S$1048576,"&lt;="&amp;B62)</f>
        <v>28</v>
      </c>
      <c r="D62" s="153">
        <f t="shared" ref="D62" si="6">+C62+D61</f>
        <v>937</v>
      </c>
    </row>
    <row r="63" spans="1:4">
      <c r="A63" s="111">
        <v>44774</v>
      </c>
      <c r="B63" s="111">
        <v>44804</v>
      </c>
      <c r="C63" s="153">
        <f>COUNTIFS('Deal Flow'!$S$3:$S$1048576,"&gt;=" &amp; A63,'Deal Flow'!$S$3:$S$1048576,"&lt;="&amp;B63)</f>
        <v>6</v>
      </c>
      <c r="D63" s="153">
        <f t="shared" ref="D63" si="7">+C63+D62</f>
        <v>943</v>
      </c>
    </row>
    <row r="64" spans="1:4">
      <c r="A64" s="111">
        <v>44805</v>
      </c>
      <c r="B64" s="111">
        <v>44834</v>
      </c>
      <c r="C64" s="153">
        <f>COUNTIFS('Deal Flow'!$S$3:$S$1048576,"&gt;=" &amp; A64,'Deal Flow'!$S$3:$S$1048576,"&lt;="&amp;B64)</f>
        <v>15</v>
      </c>
      <c r="D64" s="153">
        <f t="shared" ref="D64" si="8">+C64+D63</f>
        <v>958</v>
      </c>
    </row>
    <row r="65" spans="1:4">
      <c r="A65" s="111">
        <v>44835</v>
      </c>
      <c r="B65" s="111">
        <v>44865</v>
      </c>
      <c r="C65" s="153">
        <f>COUNTIFS('Deal Flow'!$S$3:$S$1048576,"&gt;=" &amp; A65,'Deal Flow'!$S$3:$S$1048576,"&lt;="&amp;B65)</f>
        <v>30</v>
      </c>
      <c r="D65" s="153">
        <f t="shared" ref="D65" si="9">+C65+D64</f>
        <v>988</v>
      </c>
    </row>
    <row r="66" spans="1:4">
      <c r="A66" s="111">
        <v>44866</v>
      </c>
      <c r="B66" s="111">
        <v>44895</v>
      </c>
      <c r="C66" s="153">
        <f>COUNTIFS('Deal Flow'!$S$3:$S$1048576,"&gt;=" &amp; A66,'Deal Flow'!$S$3:$S$1048576,"&lt;="&amp;B66)</f>
        <v>28</v>
      </c>
      <c r="D66" s="153">
        <f t="shared" ref="D66" si="10">+C66+D65</f>
        <v>1016</v>
      </c>
    </row>
    <row r="67" spans="1:4">
      <c r="A67" s="111">
        <v>44896</v>
      </c>
      <c r="B67" s="111">
        <v>44926</v>
      </c>
      <c r="C67" s="153">
        <f>COUNTIFS('Deal Flow'!$S$3:$S$1048576,"&gt;=" &amp; A67,'Deal Flow'!$S$3:$S$1048576,"&lt;="&amp;B67)</f>
        <v>15</v>
      </c>
      <c r="D67" s="153">
        <f t="shared" ref="D67" si="11">+C67+D66</f>
        <v>1031</v>
      </c>
    </row>
    <row r="68" spans="1:4">
      <c r="A68" s="111">
        <v>44927</v>
      </c>
      <c r="B68" s="111">
        <v>44957</v>
      </c>
      <c r="C68" s="153">
        <f>COUNTIFS('Deal Flow'!$S$3:$S$1048576,"&gt;=" &amp; A68,'Deal Flow'!$S$3:$S$1048576,"&lt;="&amp;B68)</f>
        <v>11</v>
      </c>
      <c r="D68" s="153">
        <f t="shared" ref="D68" si="12">+C68+D67</f>
        <v>1042</v>
      </c>
    </row>
    <row r="69" spans="1:4">
      <c r="A69" s="111">
        <v>44958</v>
      </c>
      <c r="B69" s="111">
        <v>44985</v>
      </c>
      <c r="C69" s="153">
        <f>COUNTIFS('Deal Flow'!$S$3:$S$1048576,"&gt;=" &amp; A69,'Deal Flow'!$S$3:$S$1048576,"&lt;="&amp;B69)</f>
        <v>20</v>
      </c>
      <c r="D69" s="153">
        <f t="shared" ref="D69" si="13">+C69+D68</f>
        <v>1062</v>
      </c>
    </row>
    <row r="70" spans="1:4">
      <c r="A70" s="111">
        <v>44986</v>
      </c>
      <c r="B70" s="111">
        <v>45016</v>
      </c>
      <c r="C70" s="153">
        <f>COUNTIFS('Deal Flow'!$S$3:$S$1048576,"&gt;=" &amp; A70,'Deal Flow'!$S$3:$S$1048576,"&lt;="&amp;B70)</f>
        <v>25</v>
      </c>
      <c r="D70" s="153">
        <f t="shared" ref="D70" si="14">+C70+D69</f>
        <v>1087</v>
      </c>
    </row>
    <row r="71" spans="1:4">
      <c r="A71" s="111">
        <v>45017</v>
      </c>
      <c r="B71" s="111">
        <v>45046</v>
      </c>
      <c r="C71" s="153">
        <f>COUNTIFS('Deal Flow'!$S$3:$S$1048576,"&gt;=" &amp; A71,'Deal Flow'!$S$3:$S$1048576,"&lt;="&amp;B71)</f>
        <v>12</v>
      </c>
      <c r="D71" s="153">
        <f t="shared" ref="D71" si="15">+C71+D70</f>
        <v>1099</v>
      </c>
    </row>
    <row r="72" spans="1:4">
      <c r="A72" s="111">
        <v>45047</v>
      </c>
      <c r="B72" s="111">
        <v>45077</v>
      </c>
      <c r="C72" s="153">
        <f>COUNTIFS('Deal Flow'!$S$3:$S$1048576,"&gt;=" &amp; A72,'Deal Flow'!$S$3:$S$1048576,"&lt;="&amp;B72)</f>
        <v>20</v>
      </c>
      <c r="D72" s="153">
        <f t="shared" ref="D72" si="16">+C72+D71</f>
        <v>1119</v>
      </c>
    </row>
    <row r="73" spans="1:4">
      <c r="A73" s="111">
        <v>45078</v>
      </c>
      <c r="B73" s="111">
        <v>45107</v>
      </c>
      <c r="C73" s="153">
        <f>COUNTIFS('Deal Flow'!$S$3:$S$1048576,"&gt;=" &amp; A73,'Deal Flow'!$S$3:$S$1048576,"&lt;="&amp;B73)</f>
        <v>18</v>
      </c>
      <c r="D73" s="153">
        <f t="shared" ref="D73" si="17">+C73+D72</f>
        <v>1137</v>
      </c>
    </row>
    <row r="74" spans="1:4">
      <c r="A74" s="111">
        <v>45108</v>
      </c>
      <c r="B74" s="111">
        <v>45137</v>
      </c>
      <c r="C74" s="153">
        <f>COUNTIFS('Deal Flow'!$S$3:$S$1048576,"&gt;=" &amp; A74,'Deal Flow'!$S$3:$S$1048576,"&lt;="&amp;B74)</f>
        <v>17</v>
      </c>
      <c r="D74" s="153">
        <f t="shared" ref="D74" si="18">+C74+D73</f>
        <v>1154</v>
      </c>
    </row>
    <row r="75" spans="1:4">
      <c r="A75" s="111">
        <v>45139</v>
      </c>
      <c r="B75" s="111">
        <v>45169</v>
      </c>
      <c r="C75" s="153">
        <f>COUNTIFS('Deal Flow'!$S$3:$S$1048576,"&gt;=" &amp; A75,'Deal Flow'!$S$3:$S$1048576,"&lt;="&amp;B75)</f>
        <v>5</v>
      </c>
      <c r="D75" s="153">
        <f t="shared" ref="D75:D77" si="19">+C75+D74</f>
        <v>1159</v>
      </c>
    </row>
    <row r="76" spans="1:4">
      <c r="A76" s="111">
        <v>45170</v>
      </c>
      <c r="B76" s="111">
        <v>45199</v>
      </c>
      <c r="C76" s="153">
        <f>COUNTIFS('Deal Flow'!$S$3:$S$1048576,"&gt;=" &amp; A76,'Deal Flow'!$S$3:$S$1048576,"&lt;="&amp;B76)</f>
        <v>23</v>
      </c>
      <c r="D76" s="153">
        <f t="shared" si="19"/>
        <v>1182</v>
      </c>
    </row>
    <row r="77" spans="1:4">
      <c r="A77" s="111">
        <v>45200</v>
      </c>
      <c r="B77" s="111">
        <v>45230</v>
      </c>
      <c r="C77" s="153">
        <f>COUNTIFS('Deal Flow'!$S$3:$S$1048576,"&gt;=" &amp; A77,'Deal Flow'!$S$3:$S$1048576,"&lt;="&amp;B77)</f>
        <v>31</v>
      </c>
      <c r="D77" s="153">
        <f t="shared" si="19"/>
        <v>1213</v>
      </c>
    </row>
    <row r="78" spans="1:4">
      <c r="A78" s="111">
        <v>45231</v>
      </c>
      <c r="B78" s="111">
        <v>45260</v>
      </c>
      <c r="C78" s="153">
        <f>COUNTIFS('Deal Flow'!$S$3:$S$1048576,"&gt;=" &amp; A78,'Deal Flow'!$S$3:$S$1048576,"&lt;="&amp;B78)</f>
        <v>32</v>
      </c>
      <c r="D78" s="153">
        <f t="shared" ref="D78" si="20">+C78+D77</f>
        <v>1245</v>
      </c>
    </row>
    <row r="79" spans="1:4">
      <c r="A79" s="111">
        <v>45261</v>
      </c>
      <c r="B79" s="111">
        <v>45291</v>
      </c>
      <c r="C79" s="153">
        <f>COUNTIFS('Deal Flow'!$S$3:$S$1048576,"&gt;=" &amp; A79,'Deal Flow'!$S$3:$S$1048576,"&lt;="&amp;B79)</f>
        <v>17</v>
      </c>
      <c r="D79" s="153">
        <f t="shared" ref="D79" si="21">+C79+D78</f>
        <v>1262</v>
      </c>
    </row>
    <row r="80" spans="1:4">
      <c r="A80" s="111">
        <v>45292</v>
      </c>
      <c r="B80" s="111">
        <v>45322</v>
      </c>
      <c r="C80" s="153">
        <f>COUNTIFS('Deal Flow'!$S$3:$S$1048576,"&gt;=" &amp; A80,'Deal Flow'!$S$3:$S$1048576,"&lt;="&amp;B80)</f>
        <v>10</v>
      </c>
      <c r="D80" s="153">
        <f t="shared" ref="D80" si="22">+C80+D79</f>
        <v>1272</v>
      </c>
    </row>
    <row r="81" spans="1:4">
      <c r="A81" s="111">
        <v>45323</v>
      </c>
      <c r="B81" s="111">
        <v>45351</v>
      </c>
      <c r="C81" s="153">
        <f>COUNTIFS('Deal Flow'!$S$3:$S$1048576,"&gt;=" &amp; A81,'Deal Flow'!$S$3:$S$1048576,"&lt;="&amp;B81)</f>
        <v>38</v>
      </c>
      <c r="D81" s="153">
        <f t="shared" ref="D81" si="23">+C81+D80</f>
        <v>1310</v>
      </c>
    </row>
    <row r="82" spans="1:4">
      <c r="A82" s="111">
        <v>45352</v>
      </c>
      <c r="B82" s="111">
        <v>45382</v>
      </c>
      <c r="C82" s="153">
        <f>COUNTIFS('Deal Flow'!$S$3:$S$1048576,"&gt;=" &amp; A82,'Deal Flow'!$S$3:$S$1048576,"&lt;="&amp;B82)</f>
        <v>25</v>
      </c>
      <c r="D82" s="153">
        <f t="shared" ref="D82" si="24">+C82+D81</f>
        <v>1335</v>
      </c>
    </row>
    <row r="83" spans="1:4">
      <c r="A83" s="111">
        <v>45383</v>
      </c>
      <c r="B83" s="111">
        <v>45412</v>
      </c>
      <c r="C83" s="153">
        <f>COUNTIFS('Deal Flow'!$S$3:$S$1048576,"&gt;=" &amp; A83,'Deal Flow'!$S$3:$S$1048576,"&lt;="&amp;B83)</f>
        <v>31</v>
      </c>
      <c r="D83" s="153">
        <f t="shared" ref="D83" si="25">+C83+D82</f>
        <v>1366</v>
      </c>
    </row>
    <row r="84" spans="1:4">
      <c r="A84" s="111">
        <v>45413</v>
      </c>
      <c r="B84" s="111">
        <v>45443</v>
      </c>
      <c r="C84" s="153">
        <f>COUNTIFS('Deal Flow'!$S$3:$S$1048576,"&gt;=" &amp; A84,'Deal Flow'!$S$3:$S$1048576,"&lt;="&amp;B84)</f>
        <v>31</v>
      </c>
      <c r="D84" s="153">
        <f t="shared" ref="D84" si="26">+C84+D83</f>
        <v>1397</v>
      </c>
    </row>
    <row r="85" spans="1:4">
      <c r="A85" s="111">
        <v>45444</v>
      </c>
      <c r="B85" s="111">
        <v>45473</v>
      </c>
      <c r="C85" s="153">
        <f>COUNTIFS('Deal Flow'!$S$3:$S$1048576,"&gt;=" &amp; A85,'Deal Flow'!$S$3:$S$1048576,"&lt;="&amp;B85)</f>
        <v>48</v>
      </c>
      <c r="D85" s="153">
        <f t="shared" ref="D85" si="27">+C85+D84</f>
        <v>1445</v>
      </c>
    </row>
    <row r="86" spans="1:4">
      <c r="A86" s="111">
        <v>45474</v>
      </c>
      <c r="B86" s="111">
        <v>45504</v>
      </c>
      <c r="C86" s="153">
        <f>COUNTIFS('Deal Flow'!$S$3:$S$1048576,"&gt;=" &amp; A86,'Deal Flow'!$S$3:$S$1048576,"&lt;="&amp;B86)</f>
        <v>37</v>
      </c>
      <c r="D86" s="153">
        <f t="shared" ref="D86" si="28">+C86+D85</f>
        <v>1482</v>
      </c>
    </row>
    <row r="87" spans="1:4">
      <c r="A87" s="111">
        <v>45505</v>
      </c>
      <c r="B87" s="111">
        <v>45535</v>
      </c>
      <c r="C87" s="153">
        <f>COUNTIFS('Deal Flow'!$S$3:$S$1048576,"&gt;=" &amp; A87,'Deal Flow'!$S$3:$S$1048576,"&lt;="&amp;B87)</f>
        <v>8</v>
      </c>
      <c r="D87" s="153">
        <f t="shared" ref="D87" si="29">+C87+D86</f>
        <v>1490</v>
      </c>
    </row>
    <row r="88" spans="1:4">
      <c r="A88" s="111">
        <v>45536</v>
      </c>
      <c r="B88" s="111">
        <v>45565</v>
      </c>
      <c r="C88" s="153">
        <f>COUNTIFS('Deal Flow'!$S$3:$S$1048576,"&gt;=" &amp; A88,'Deal Flow'!$S$3:$S$1048576,"&lt;="&amp;B88)</f>
        <v>43</v>
      </c>
      <c r="D88" s="153">
        <f t="shared" ref="D88" si="30">+C88+D87</f>
        <v>1533</v>
      </c>
    </row>
    <row r="89" spans="1:4">
      <c r="A89" s="111">
        <v>45566</v>
      </c>
      <c r="B89" s="111">
        <v>45596</v>
      </c>
      <c r="C89" s="153">
        <f>COUNTIFS('Deal Flow'!$S$3:$S$1048576,"&gt;=" &amp; A89,'Deal Flow'!$S$3:$S$1048576,"&lt;="&amp;B89)</f>
        <v>52</v>
      </c>
      <c r="D89" s="153">
        <f t="shared" ref="D89" si="31">+C89+D88</f>
        <v>1585</v>
      </c>
    </row>
    <row r="90" spans="1:4">
      <c r="A90" s="111">
        <v>45597</v>
      </c>
      <c r="B90" s="111">
        <v>45626</v>
      </c>
      <c r="C90" s="153">
        <f>COUNTIFS('Deal Flow'!$S$3:$S$1048576,"&gt;=" &amp; A90,'Deal Flow'!$S$3:$S$1048576,"&lt;="&amp;B90)</f>
        <v>31</v>
      </c>
      <c r="D90" s="153">
        <f t="shared" ref="D90" si="32">+C90+D89</f>
        <v>1616</v>
      </c>
    </row>
    <row r="91" spans="1:4">
      <c r="A91" s="111">
        <v>45627</v>
      </c>
      <c r="B91" s="111">
        <v>45657</v>
      </c>
      <c r="C91" s="153">
        <f>COUNTIFS('Deal Flow'!$S$3:$S$1048576,"&gt;=" &amp; A91,'Deal Flow'!$S$3:$S$1048576,"&lt;="&amp;B91)</f>
        <v>24</v>
      </c>
      <c r="D91" s="153">
        <f t="shared" ref="D91" si="33">+C91+D90</f>
        <v>1640</v>
      </c>
    </row>
    <row r="92" spans="1:4">
      <c r="A92" s="111">
        <v>45658</v>
      </c>
      <c r="B92" s="111">
        <v>45688</v>
      </c>
      <c r="C92" s="153">
        <f>COUNTIFS('Deal Flow'!$S$3:$S$1048576,"&gt;=" &amp; A92,'Deal Flow'!$S$3:$S$1048576,"&lt;="&amp;B92)</f>
        <v>39</v>
      </c>
      <c r="D92" s="153">
        <f t="shared" ref="D92" si="34">+C92+D91</f>
        <v>1679</v>
      </c>
    </row>
    <row r="93" spans="1:4">
      <c r="A93" s="111">
        <v>45689</v>
      </c>
      <c r="B93" s="111">
        <v>45716</v>
      </c>
      <c r="C93" s="153">
        <f>COUNTIFS('Deal Flow'!$S$3:$S$1048576,"&gt;=" &amp; A93,'Deal Flow'!$S$3:$S$1048576,"&lt;="&amp;B93)</f>
        <v>33</v>
      </c>
      <c r="D93" s="153">
        <f t="shared" ref="D93" si="35">+C93+D92</f>
        <v>1712</v>
      </c>
    </row>
    <row r="94" spans="1:4">
      <c r="A94" s="111">
        <v>45717</v>
      </c>
      <c r="B94" s="111">
        <v>45747</v>
      </c>
      <c r="C94" s="153">
        <f>COUNTIFS('Deal Flow'!$S$3:$S$1048576,"&gt;=" &amp; A94,'Deal Flow'!$S$3:$S$1048576,"&lt;="&amp;B94)</f>
        <v>4</v>
      </c>
      <c r="D94" s="153">
        <f t="shared" ref="D94" si="36">+C94+D93</f>
        <v>1716</v>
      </c>
    </row>
  </sheetData>
  <sortState xmlns:xlrd2="http://schemas.microsoft.com/office/spreadsheetml/2017/richdata2" ref="A72:A113">
    <sortCondition ref="A72"/>
  </sortState>
  <printOptions horizontalCentered="1"/>
  <pageMargins left="0.19685039370078741" right="0.19685039370078741" top="0.59055118110236227" bottom="0.59055118110236227" header="0.31496062992125984" footer="0.31496062992125984"/>
  <pageSetup paperSize="9" orientation="landscape" r:id="rId1"/>
  <headerFooter>
    <oddHeader>&amp;C&amp;A</oddHeader>
    <oddFooter>&amp;C&amp;P di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oglio7">
    <pageSetUpPr fitToPage="1"/>
  </sheetPr>
  <dimension ref="A1:C23"/>
  <sheetViews>
    <sheetView showGridLines="0" zoomScaleNormal="85" workbookViewId="0">
      <selection activeCell="F32" sqref="F32"/>
    </sheetView>
  </sheetViews>
  <sheetFormatPr defaultColWidth="8.6640625" defaultRowHeight="14.4"/>
  <cols>
    <col min="1" max="1" width="32.44140625" customWidth="1"/>
  </cols>
  <sheetData>
    <row r="1" spans="1:3" ht="16.8" thickTop="1" thickBot="1">
      <c r="A1" s="84" t="s">
        <v>4090</v>
      </c>
      <c r="B1" s="118" t="s">
        <v>4091</v>
      </c>
      <c r="C1" s="107" t="s">
        <v>4092</v>
      </c>
    </row>
    <row r="2" spans="1:3" ht="15" thickTop="1">
      <c r="A2" t="s">
        <v>4093</v>
      </c>
      <c r="B2" s="17">
        <f>COUNTIFS('Deal Flow'!$U$3:$U$4814,A2)</f>
        <v>6</v>
      </c>
      <c r="C2" s="109">
        <f t="shared" ref="C2:C7" si="0">+B2/$B$14</f>
        <v>3.4965034965034965E-3</v>
      </c>
    </row>
    <row r="3" spans="1:3">
      <c r="A3" t="s">
        <v>4094</v>
      </c>
      <c r="B3" s="17">
        <f>COUNTIFS('Deal Flow'!$U$3:$U$4814,A3)</f>
        <v>22</v>
      </c>
      <c r="C3" s="109">
        <f t="shared" si="0"/>
        <v>1.282051282051282E-2</v>
      </c>
    </row>
    <row r="4" spans="1:3">
      <c r="A4" t="s">
        <v>4095</v>
      </c>
      <c r="B4" s="17">
        <f>COUNTIFS('Deal Flow'!$U$3:$U$4814,A4)</f>
        <v>1627</v>
      </c>
      <c r="C4" s="109">
        <f t="shared" si="0"/>
        <v>0.94813519813519809</v>
      </c>
    </row>
    <row r="5" spans="1:3">
      <c r="A5" t="s">
        <v>4096</v>
      </c>
      <c r="B5" s="17">
        <f>COUNTIFS('Deal Flow'!$U$3:$U$4814,A5)</f>
        <v>2</v>
      </c>
      <c r="C5" s="109">
        <f t="shared" si="0"/>
        <v>1.1655011655011655E-3</v>
      </c>
    </row>
    <row r="6" spans="1:3">
      <c r="A6" t="s">
        <v>4097</v>
      </c>
      <c r="B6" s="17">
        <f>COUNTIFS('Deal Flow'!$U$3:$U$4814,A6)</f>
        <v>44</v>
      </c>
      <c r="C6" s="109">
        <f t="shared" si="0"/>
        <v>2.564102564102564E-2</v>
      </c>
    </row>
    <row r="7" spans="1:3">
      <c r="A7" t="s">
        <v>4098</v>
      </c>
      <c r="B7" s="17">
        <f>COUNTIFS('Deal Flow'!$U$3:$U$4814,A7)</f>
        <v>0</v>
      </c>
      <c r="C7" s="109">
        <f t="shared" si="0"/>
        <v>0</v>
      </c>
    </row>
    <row r="8" spans="1:3">
      <c r="A8" t="s">
        <v>4099</v>
      </c>
      <c r="B8" s="17">
        <f>COUNTIFS('Deal Flow'!$U$3:$U$4814,A8)</f>
        <v>1</v>
      </c>
      <c r="C8" s="109">
        <f>+B8/$B$14</f>
        <v>5.8275058275058275E-4</v>
      </c>
    </row>
    <row r="9" spans="1:3">
      <c r="A9" t="s">
        <v>4100</v>
      </c>
      <c r="B9" s="17">
        <f>COUNTIFS('Deal Flow'!$U$3:$U$4814,A9)</f>
        <v>0</v>
      </c>
      <c r="C9" s="109">
        <f>+B9/$B$14</f>
        <v>0</v>
      </c>
    </row>
    <row r="10" spans="1:3">
      <c r="A10" t="s">
        <v>4101</v>
      </c>
      <c r="B10" s="17">
        <f>COUNTIFS('Deal Flow'!$U$3:$U$4814,A10)</f>
        <v>10</v>
      </c>
      <c r="C10" s="109">
        <f>+B10/$B$14</f>
        <v>5.8275058275058279E-3</v>
      </c>
    </row>
    <row r="11" spans="1:3">
      <c r="A11" t="s">
        <v>4102</v>
      </c>
      <c r="B11" s="17">
        <f>COUNTIFS('Deal Flow'!$U$3:$U$4814,A11)</f>
        <v>2</v>
      </c>
      <c r="C11" s="109">
        <f>+B11/$B$14</f>
        <v>1.1655011655011655E-3</v>
      </c>
    </row>
    <row r="12" spans="1:3">
      <c r="A12" t="s">
        <v>4103</v>
      </c>
      <c r="B12" s="17">
        <f>COUNTIFS('Deal Flow'!$U$3:$U$4814,A12)</f>
        <v>2</v>
      </c>
      <c r="C12" s="109">
        <f>+B12/$B$14</f>
        <v>1.1655011655011655E-3</v>
      </c>
    </row>
    <row r="13" spans="1:3">
      <c r="B13" s="17"/>
    </row>
    <row r="14" spans="1:3">
      <c r="A14" s="15" t="s">
        <v>4104</v>
      </c>
      <c r="B14" s="18">
        <f>SUM(B2:B12)</f>
        <v>1716</v>
      </c>
      <c r="C14" s="119">
        <f>SUM(C2:C12)</f>
        <v>1</v>
      </c>
    </row>
    <row r="16" spans="1:3">
      <c r="A16" s="15" t="s">
        <v>4105</v>
      </c>
    </row>
    <row r="17" spans="1:3">
      <c r="A17" t="s">
        <v>4106</v>
      </c>
      <c r="B17" s="17">
        <f>+B4+B6+B8+B9</f>
        <v>1672</v>
      </c>
      <c r="C17" s="109">
        <f t="shared" ref="C17:C22" si="1">+B17/$B$22</f>
        <v>0.97435897435897434</v>
      </c>
    </row>
    <row r="18" spans="1:3">
      <c r="A18" t="s">
        <v>4107</v>
      </c>
      <c r="B18" s="17">
        <f>+B2+B3+B5+B7</f>
        <v>30</v>
      </c>
      <c r="C18" s="109">
        <f t="shared" si="1"/>
        <v>1.7482517482517484E-2</v>
      </c>
    </row>
    <row r="19" spans="1:3">
      <c r="A19" t="s">
        <v>4101</v>
      </c>
      <c r="B19" s="17">
        <f>+B10</f>
        <v>10</v>
      </c>
      <c r="C19" s="109">
        <f t="shared" si="1"/>
        <v>5.8275058275058279E-3</v>
      </c>
    </row>
    <row r="20" spans="1:3">
      <c r="A20" t="s">
        <v>4102</v>
      </c>
      <c r="B20" s="17">
        <f>+B11</f>
        <v>2</v>
      </c>
      <c r="C20" s="109">
        <f t="shared" si="1"/>
        <v>1.1655011655011655E-3</v>
      </c>
    </row>
    <row r="21" spans="1:3">
      <c r="A21" t="s">
        <v>4103</v>
      </c>
      <c r="B21" s="17">
        <f>+B12</f>
        <v>2</v>
      </c>
      <c r="C21" s="109">
        <f t="shared" si="1"/>
        <v>1.1655011655011655E-3</v>
      </c>
    </row>
    <row r="22" spans="1:3">
      <c r="A22" s="15" t="s">
        <v>4104</v>
      </c>
      <c r="B22" s="18">
        <f>SUM(B17:B21)</f>
        <v>1716</v>
      </c>
      <c r="C22" s="119">
        <f t="shared" si="1"/>
        <v>1</v>
      </c>
    </row>
    <row r="23" spans="1:3">
      <c r="A23" s="103" t="s">
        <v>0</v>
      </c>
      <c r="B23" s="104">
        <f>+B22-B14</f>
        <v>0</v>
      </c>
      <c r="C23" s="103"/>
    </row>
  </sheetData>
  <printOptions horizontalCentered="1"/>
  <pageMargins left="0.19685039370078741" right="0.19685039370078741" top="0.59055118110236227" bottom="0.59055118110236227" header="0.31496062992125984" footer="0.31496062992125984"/>
  <pageSetup paperSize="9" orientation="landscape" r:id="rId1"/>
  <headerFooter>
    <oddHeader>&amp;C&amp;A</oddHeader>
    <oddFooter>&amp;C&amp;P di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oglio8">
    <pageSetUpPr fitToPage="1"/>
  </sheetPr>
  <dimension ref="A1:D30"/>
  <sheetViews>
    <sheetView showGridLines="0" zoomScale="115" zoomScaleNormal="115" workbookViewId="0">
      <selection activeCell="C30" sqref="C30"/>
    </sheetView>
  </sheetViews>
  <sheetFormatPr defaultColWidth="8.6640625" defaultRowHeight="14.4"/>
  <cols>
    <col min="1" max="1" width="4.44140625" customWidth="1"/>
    <col min="2" max="2" width="89.44140625" bestFit="1" customWidth="1"/>
  </cols>
  <sheetData>
    <row r="1" spans="1:4" ht="16.8" thickTop="1" thickBot="1">
      <c r="A1" s="84" t="s">
        <v>4108</v>
      </c>
      <c r="B1" s="144"/>
      <c r="C1" s="118" t="s">
        <v>4091</v>
      </c>
      <c r="D1" s="107" t="s">
        <v>4092</v>
      </c>
    </row>
    <row r="2" spans="1:4" ht="15" thickTop="1">
      <c r="A2" t="s">
        <v>143</v>
      </c>
      <c r="B2" t="str">
        <f>+VLOOKUP(A2,'Rejected Why'!$A$4:$B$32,2,FALSE)</f>
        <v>a.) fase di vita della Società</v>
      </c>
      <c r="C2" s="17">
        <f>COUNTIFS('Deal Flow'!$X$3:$X$4794,A2)</f>
        <v>636</v>
      </c>
      <c r="D2" s="109">
        <f>+C2/$C$28</f>
        <v>0.38038277511961721</v>
      </c>
    </row>
    <row r="3" spans="1:4">
      <c r="A3" t="s">
        <v>79</v>
      </c>
      <c r="B3" t="str">
        <f>+VLOOKUP(A3,'Rejected Why'!$A$4:$B$32,2,FALSE)</f>
        <v>b.) business model e/o piano di sviluppo non chiari e/o non condivisibili e/o poco scalabili</v>
      </c>
      <c r="C3" s="17">
        <f>COUNTIFS('Deal Flow'!$X$3:$X$4794,A3)</f>
        <v>233</v>
      </c>
      <c r="D3" s="109">
        <f t="shared" ref="D3:D26" si="0">+C3/$C$28</f>
        <v>0.13935406698564592</v>
      </c>
    </row>
    <row r="4" spans="1:4">
      <c r="A4" t="s">
        <v>93</v>
      </c>
      <c r="B4" t="str">
        <f>+VLOOKUP(A4,'Rejected Why'!$A$4:$B$32,2,FALSE)</f>
        <v>c.) profilo del management</v>
      </c>
      <c r="C4" s="17">
        <f>COUNTIFS('Deal Flow'!$X$3:$X$4794,A4)</f>
        <v>23</v>
      </c>
      <c r="D4" s="109">
        <f t="shared" si="0"/>
        <v>1.375598086124402E-2</v>
      </c>
    </row>
    <row r="5" spans="1:4">
      <c r="A5" t="s">
        <v>4060</v>
      </c>
      <c r="B5" t="str">
        <f>+VLOOKUP(A5,'Rejected Why'!$A$4:$B$32,2,FALSE)</f>
        <v>d.) commitment del proponente</v>
      </c>
      <c r="C5" s="17">
        <f>COUNTIFS('Deal Flow'!$X$3:$X$4794,A5)</f>
        <v>1</v>
      </c>
      <c r="D5" s="109">
        <f t="shared" si="0"/>
        <v>5.9808612440191385E-4</v>
      </c>
    </row>
    <row r="6" spans="1:4">
      <c r="A6" t="s">
        <v>1578</v>
      </c>
      <c r="B6" t="str">
        <f>+VLOOKUP(A6,'Rejected Why'!$A$4:$B$32,2,FALSE)</f>
        <v>e.) piano di crescita prospettico</v>
      </c>
      <c r="C6" s="17">
        <f>COUNTIFS('Deal Flow'!$X$3:$X$4794,A6)</f>
        <v>16</v>
      </c>
      <c r="D6" s="109">
        <f t="shared" si="0"/>
        <v>9.5693779904306216E-3</v>
      </c>
    </row>
    <row r="7" spans="1:4">
      <c r="A7" t="s">
        <v>238</v>
      </c>
      <c r="B7" t="str">
        <f>+VLOOKUP(A7,'Rejected Why'!$A$4:$B$32,2,FALSE)</f>
        <v>f.) difendibilità dell'iniziativa/assenza o debolezza della proprietà intellettuale</v>
      </c>
      <c r="C7" s="17">
        <f>COUNTIFS('Deal Flow'!$X$3:$X$4794,A7)</f>
        <v>71</v>
      </c>
      <c r="D7" s="109">
        <f t="shared" si="0"/>
        <v>4.2464114832535885E-2</v>
      </c>
    </row>
    <row r="8" spans="1:4">
      <c r="A8" t="s">
        <v>518</v>
      </c>
      <c r="B8" t="str">
        <f>+VLOOKUP(A8,'Rejected Why'!$A$4:$B$32,2,FALSE)</f>
        <v>g.) redditività prospettica</v>
      </c>
      <c r="C8" s="17">
        <f>COUNTIFS('Deal Flow'!$X$3:$X$4794,A8)</f>
        <v>3</v>
      </c>
      <c r="D8" s="109">
        <f t="shared" si="0"/>
        <v>1.7942583732057417E-3</v>
      </c>
    </row>
    <row r="9" spans="1:4">
      <c r="A9" t="s">
        <v>1056</v>
      </c>
      <c r="B9" t="str">
        <f>+VLOOKUP(A9,'Rejected Why'!$A$4:$B$32,2,FALSE)</f>
        <v>h.) percorso di crescita attuale</v>
      </c>
      <c r="C9" s="17">
        <f>COUNTIFS('Deal Flow'!$X$3:$X$4794,A9)</f>
        <v>68</v>
      </c>
      <c r="D9" s="109">
        <f t="shared" si="0"/>
        <v>4.0669856459330141E-2</v>
      </c>
    </row>
    <row r="10" spans="1:4">
      <c r="A10" t="s">
        <v>359</v>
      </c>
      <c r="B10" t="str">
        <f>+VLOOKUP(A10,'Rejected Why'!$A$4:$B$32,2,FALSE)</f>
        <v>i.) redditività attuale</v>
      </c>
      <c r="C10" s="17">
        <f>COUNTIFS('Deal Flow'!$X$3:$X$4794,A10)</f>
        <v>2</v>
      </c>
      <c r="D10" s="109">
        <f t="shared" si="0"/>
        <v>1.1961722488038277E-3</v>
      </c>
    </row>
    <row r="11" spans="1:4">
      <c r="A11" t="s">
        <v>4067</v>
      </c>
      <c r="B11" t="str">
        <f>+VLOOKUP(A11,'Rejected Why'!$A$4:$B$32,2,FALSE)</f>
        <v>l.) elevato indebitamento attuale</v>
      </c>
      <c r="C11" s="17">
        <f>COUNTIFS('Deal Flow'!$X$3:$X$4794,A11)</f>
        <v>0</v>
      </c>
      <c r="D11" s="109">
        <f t="shared" si="0"/>
        <v>0</v>
      </c>
    </row>
    <row r="12" spans="1:4">
      <c r="A12" t="s">
        <v>168</v>
      </c>
      <c r="B12" t="str">
        <f>+VLOOKUP(A12,'Rejected Why'!$A$4:$B$32,2,FALSE)</f>
        <v>m.) settore di riferimento/competizione</v>
      </c>
      <c r="C12" s="17">
        <f>COUNTIFS('Deal Flow'!$X$3:$X$4794,A12)</f>
        <v>322</v>
      </c>
      <c r="D12" s="109">
        <f t="shared" si="0"/>
        <v>0.19258373205741627</v>
      </c>
    </row>
    <row r="13" spans="1:4">
      <c r="A13" t="s">
        <v>68</v>
      </c>
      <c r="B13" t="str">
        <f>+VLOOKUP(A13,'Rejected Why'!$A$4:$B$32,2,FALSE)</f>
        <v>n.) dimensione e/o tempistiche dell'investimento</v>
      </c>
      <c r="C13" s="17">
        <f>COUNTIFS('Deal Flow'!$X$3:$X$4794,A13)</f>
        <v>11</v>
      </c>
      <c r="D13" s="109">
        <f t="shared" si="0"/>
        <v>6.5789473684210523E-3</v>
      </c>
    </row>
    <row r="14" spans="1:4">
      <c r="A14" t="s">
        <v>156</v>
      </c>
      <c r="B14" t="str">
        <f>+VLOOKUP(A14,'Rejected Why'!$A$4:$B$32,2,FALSE)</f>
        <v>a.) momentaneamente non interessato a proseguire con operazione di venture capital</v>
      </c>
      <c r="C14" s="17">
        <f>COUNTIFS('Deal Flow'!$X$3:$X$4794,A14)</f>
        <v>85</v>
      </c>
      <c r="D14" s="109">
        <f t="shared" si="0"/>
        <v>5.0837320574162681E-2</v>
      </c>
    </row>
    <row r="15" spans="1:4">
      <c r="A15" t="s">
        <v>365</v>
      </c>
      <c r="B15" t="str">
        <f>+VLOOKUP(A15,'Rejected Why'!$A$4:$B$32,2,FALSE)</f>
        <v>b.) mancato seguito a nostra richiesta di approfondimenti</v>
      </c>
      <c r="C15" s="17">
        <f>COUNTIFS('Deal Flow'!$X$3:$X$4794,A15)</f>
        <v>59</v>
      </c>
      <c r="D15" s="109">
        <f t="shared" si="0"/>
        <v>3.5287081339712915E-2</v>
      </c>
    </row>
    <row r="16" spans="1:4">
      <c r="A16" t="s">
        <v>2535</v>
      </c>
      <c r="B16" t="str">
        <f>+VLOOKUP(A16,'Rejected Why'!$A$4:$B$32,2,FALSE)</f>
        <v>c.) venir meno delle condizioni iniziali</v>
      </c>
      <c r="C16" s="17">
        <f>COUNTIFS('Deal Flow'!$X$3:$X$4794,A16)</f>
        <v>1</v>
      </c>
      <c r="D16" s="109">
        <f t="shared" si="0"/>
        <v>5.9808612440191385E-4</v>
      </c>
    </row>
    <row r="17" spans="1:4">
      <c r="A17" t="s">
        <v>1364</v>
      </c>
      <c r="B17" t="str">
        <f>+VLOOKUP(A17,'Rejected Why'!$A$4:$B$32,2,FALSE)</f>
        <v>a.) prezzo</v>
      </c>
      <c r="C17" s="17">
        <f>COUNTIFS('Deal Flow'!$X$3:$X$4794,A17)</f>
        <v>2</v>
      </c>
      <c r="D17" s="109">
        <f t="shared" si="0"/>
        <v>1.1961722488038277E-3</v>
      </c>
    </row>
    <row r="18" spans="1:4">
      <c r="A18" t="s">
        <v>2266</v>
      </c>
      <c r="B18" t="str">
        <f>+VLOOKUP(A18,'Rejected Why'!$A$4:$B$32,2,FALSE)</f>
        <v>b.) way out</v>
      </c>
      <c r="C18" s="17">
        <f>COUNTIFS('Deal Flow'!$X$3:$X$4794,A18)</f>
        <v>1</v>
      </c>
      <c r="D18" s="109">
        <f t="shared" si="0"/>
        <v>5.9808612440191385E-4</v>
      </c>
    </row>
    <row r="19" spans="1:4">
      <c r="A19" t="s">
        <v>101</v>
      </c>
      <c r="B19" t="str">
        <f>+VLOOKUP(A19,'Rejected Why'!$A$4:$B$32,2,FALSE)</f>
        <v>c.) struttura e condizioni dell'operazione</v>
      </c>
      <c r="C19" s="17">
        <f>COUNTIFS('Deal Flow'!$X$3:$X$4794,A19)</f>
        <v>93</v>
      </c>
      <c r="D19" s="109">
        <f t="shared" si="0"/>
        <v>5.5622009569377989E-2</v>
      </c>
    </row>
    <row r="20" spans="1:4">
      <c r="A20" t="s">
        <v>281</v>
      </c>
      <c r="B20" t="str">
        <f>+VLOOKUP(A20,'Rejected Why'!$A$4:$B$32,2,FALSE)</f>
        <v>d.) due diligence</v>
      </c>
      <c r="C20" s="17">
        <f>COUNTIFS('Deal Flow'!$X$3:$X$4794,A20)</f>
        <v>2</v>
      </c>
      <c r="D20" s="109">
        <f t="shared" si="0"/>
        <v>1.1961722488038277E-3</v>
      </c>
    </row>
    <row r="21" spans="1:4">
      <c r="A21" t="s">
        <v>1743</v>
      </c>
      <c r="B21" t="str">
        <f>+VLOOKUP(A21,'Rejected Why'!$A$4:$B$32,2,FALSE)</f>
        <v>a.) extra territorio di competenza</v>
      </c>
      <c r="C21" s="17">
        <f>COUNTIFS('Deal Flow'!$X$3:$X$4794,A21)</f>
        <v>15</v>
      </c>
      <c r="D21" s="109">
        <f t="shared" si="0"/>
        <v>8.9712918660287081E-3</v>
      </c>
    </row>
    <row r="22" spans="1:4">
      <c r="A22" t="s">
        <v>2653</v>
      </c>
      <c r="B22" t="str">
        <f>+VLOOKUP(A22,'Rejected Why'!$A$4:$B$32,2,FALSE)</f>
        <v>b.) settore escluso da regolamento</v>
      </c>
      <c r="C22" s="17">
        <f>COUNTIFS('Deal Flow'!$X$3:$X$4794,A22)</f>
        <v>1</v>
      </c>
      <c r="D22" s="109">
        <f t="shared" si="0"/>
        <v>5.9808612440191385E-4</v>
      </c>
    </row>
    <row r="23" spans="1:4">
      <c r="A23" t="s">
        <v>4081</v>
      </c>
      <c r="B23" t="str">
        <f>+VLOOKUP(A23,'Rejected Why'!$A$4:$B$32,2,FALSE)</f>
        <v xml:space="preserve">c.) out of scope </v>
      </c>
      <c r="C23" s="17">
        <f>COUNTIFS('Deal Flow'!$X$3:$X$4794,A23)</f>
        <v>1</v>
      </c>
      <c r="D23" s="109">
        <f t="shared" si="0"/>
        <v>5.9808612440191385E-4</v>
      </c>
    </row>
    <row r="24" spans="1:4">
      <c r="A24" t="s">
        <v>2586</v>
      </c>
      <c r="B24" t="str">
        <f>+VLOOKUP(A24,'Rejected Why'!$A$4:$B$32,2,FALSE)</f>
        <v xml:space="preserve">a.) Termine periodo di investimento </v>
      </c>
      <c r="C24" s="17">
        <f>COUNTIFS('Deal Flow'!$X$3:$X$4794,A24)</f>
        <v>1</v>
      </c>
      <c r="D24" s="109">
        <f t="shared" si="0"/>
        <v>5.9808612440191385E-4</v>
      </c>
    </row>
    <row r="25" spans="1:4">
      <c r="A25" t="s">
        <v>180</v>
      </c>
      <c r="B25" t="s">
        <v>4085</v>
      </c>
      <c r="C25" s="17">
        <f>COUNTIFS('Deal Flow'!$X$3:$X$4794,A25)</f>
        <v>4</v>
      </c>
      <c r="D25" s="109">
        <f t="shared" si="0"/>
        <v>2.3923444976076554E-3</v>
      </c>
    </row>
    <row r="26" spans="1:4">
      <c r="A26" t="s">
        <v>751</v>
      </c>
      <c r="B26" t="str">
        <f>+VLOOKUP(A26,'Rejected Why'!$A$4:$B$32,2,FALSE)</f>
        <v>6.) Asset allocation e/o diversificazione del portafoglio</v>
      </c>
      <c r="C26" s="17">
        <f>COUNTIFS('Deal Flow'!$X$3:$X$4794,A26)</f>
        <v>21</v>
      </c>
      <c r="D26" s="109">
        <f t="shared" si="0"/>
        <v>1.2559808612440191E-2</v>
      </c>
    </row>
    <row r="28" spans="1:4">
      <c r="A28" s="15" t="s">
        <v>4104</v>
      </c>
      <c r="B28" s="15"/>
      <c r="C28" s="18">
        <f>SUM(C2:C26)</f>
        <v>1672</v>
      </c>
      <c r="D28" s="119">
        <f>SUM(D2:D26)</f>
        <v>1.0000000000000002</v>
      </c>
    </row>
    <row r="30" spans="1:4">
      <c r="A30" s="103" t="s">
        <v>0</v>
      </c>
      <c r="B30" s="103"/>
      <c r="C30" s="143">
        <f>+C28-'By Status'!B4-'By Status'!B6-'By Status'!B8-'By Status'!B9</f>
        <v>0</v>
      </c>
      <c r="D30" s="103"/>
    </row>
  </sheetData>
  <printOptions horizontalCentered="1"/>
  <pageMargins left="0.19685039370078741" right="0.19685039370078741" top="0.59055118110236227" bottom="0.59055118110236227" header="0.31496062992125984" footer="0.31496062992125984"/>
  <pageSetup paperSize="9" orientation="landscape" r:id="rId1"/>
  <headerFooter>
    <oddHeader>&amp;C&amp;A</oddHeader>
    <oddFooter>&amp;C&amp;P di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oglio9">
    <pageSetUpPr fitToPage="1"/>
  </sheetPr>
  <dimension ref="A1:D27"/>
  <sheetViews>
    <sheetView showGridLines="0" zoomScale="91" zoomScaleNormal="85" workbookViewId="0">
      <selection activeCell="F30" sqref="F30"/>
    </sheetView>
  </sheetViews>
  <sheetFormatPr defaultColWidth="8.6640625" defaultRowHeight="14.4"/>
  <cols>
    <col min="1" max="1" width="28.44140625" customWidth="1"/>
    <col min="2" max="3" width="22" bestFit="1" customWidth="1"/>
  </cols>
  <sheetData>
    <row r="1" spans="1:4" ht="16.8" thickTop="1" thickBot="1">
      <c r="A1" s="83" t="s">
        <v>4109</v>
      </c>
      <c r="B1" s="84" t="s">
        <v>4110</v>
      </c>
      <c r="C1" s="84" t="s">
        <v>4110</v>
      </c>
      <c r="D1" s="85" t="s">
        <v>4091</v>
      </c>
    </row>
    <row r="2" spans="1:4" ht="15" thickTop="1">
      <c r="A2" t="s">
        <v>4111</v>
      </c>
      <c r="B2" t="s">
        <v>60</v>
      </c>
      <c r="C2" t="s">
        <v>60</v>
      </c>
      <c r="D2" s="442">
        <f>COUNTIFS('Deal Flow'!$K$3:$K$4814,C2)</f>
        <v>9</v>
      </c>
    </row>
    <row r="3" spans="1:4">
      <c r="A3" t="s">
        <v>4112</v>
      </c>
      <c r="B3" t="s">
        <v>261</v>
      </c>
      <c r="C3" t="s">
        <v>261</v>
      </c>
      <c r="D3" s="442">
        <f>COUNTIFS('Deal Flow'!$K$3:$K$4814,C3)</f>
        <v>53</v>
      </c>
    </row>
    <row r="4" spans="1:4">
      <c r="A4" t="s">
        <v>4113</v>
      </c>
      <c r="B4" t="s">
        <v>261</v>
      </c>
      <c r="C4" t="s">
        <v>131</v>
      </c>
      <c r="D4" s="442">
        <f>COUNTIFS('Deal Flow'!$K$3:$K$4814,C4)</f>
        <v>6</v>
      </c>
    </row>
    <row r="5" spans="1:4">
      <c r="A5" t="s">
        <v>4114</v>
      </c>
      <c r="B5" t="s">
        <v>85</v>
      </c>
      <c r="C5" t="s">
        <v>1513</v>
      </c>
      <c r="D5" s="442">
        <f>COUNTIFS('Deal Flow'!$K$3:$K$4814,C5)</f>
        <v>14</v>
      </c>
    </row>
    <row r="6" spans="1:4">
      <c r="A6" t="s">
        <v>131</v>
      </c>
      <c r="B6" t="s">
        <v>131</v>
      </c>
      <c r="C6" t="s">
        <v>255</v>
      </c>
      <c r="D6" s="442">
        <f>COUNTIFS('Deal Flow'!$K$3:$K$4814,C6)</f>
        <v>64</v>
      </c>
    </row>
    <row r="7" spans="1:4">
      <c r="A7" t="s">
        <v>4115</v>
      </c>
      <c r="B7" t="s">
        <v>545</v>
      </c>
      <c r="C7" t="s">
        <v>545</v>
      </c>
      <c r="D7" s="442">
        <f>COUNTIFS('Deal Flow'!$K$3:$K$4814,C7)</f>
        <v>121</v>
      </c>
    </row>
    <row r="8" spans="1:4">
      <c r="A8" t="s">
        <v>4116</v>
      </c>
      <c r="B8" t="s">
        <v>188</v>
      </c>
      <c r="C8" t="s">
        <v>105</v>
      </c>
      <c r="D8" s="442">
        <f>COUNTIFS('Deal Flow'!$K$3:$K$4814,C8)</f>
        <v>390</v>
      </c>
    </row>
    <row r="9" spans="1:4">
      <c r="A9" t="s">
        <v>4117</v>
      </c>
      <c r="B9" t="s">
        <v>1513</v>
      </c>
      <c r="C9" t="s">
        <v>74</v>
      </c>
      <c r="D9" s="442">
        <f>COUNTIFS('Deal Flow'!$K$3:$K$4814,C9)</f>
        <v>545</v>
      </c>
    </row>
    <row r="10" spans="1:4">
      <c r="A10" t="s">
        <v>4118</v>
      </c>
      <c r="B10" t="s">
        <v>188</v>
      </c>
      <c r="C10" t="s">
        <v>85</v>
      </c>
      <c r="D10" s="442">
        <f>COUNTIFS('Deal Flow'!$K$3:$K$4814,C10)</f>
        <v>24</v>
      </c>
    </row>
    <row r="11" spans="1:4">
      <c r="A11" t="s">
        <v>4119</v>
      </c>
      <c r="B11" t="s">
        <v>74</v>
      </c>
      <c r="C11" t="s">
        <v>188</v>
      </c>
      <c r="D11" s="442">
        <f>COUNTIFS('Deal Flow'!$K$3:$K$4814,C11)</f>
        <v>69</v>
      </c>
    </row>
    <row r="12" spans="1:4">
      <c r="A12" t="s">
        <v>4120</v>
      </c>
      <c r="B12" t="s">
        <v>105</v>
      </c>
      <c r="C12" t="s">
        <v>162</v>
      </c>
      <c r="D12" s="442">
        <f>COUNTIFS('Deal Flow'!$K$3:$K$4814,C12)</f>
        <v>98</v>
      </c>
    </row>
    <row r="13" spans="1:4">
      <c r="A13" t="s">
        <v>4121</v>
      </c>
      <c r="B13" t="s">
        <v>188</v>
      </c>
      <c r="C13" t="s">
        <v>210</v>
      </c>
      <c r="D13" s="442">
        <f>COUNTIFS('Deal Flow'!$K$3:$K$4814,C13)</f>
        <v>323</v>
      </c>
    </row>
    <row r="14" spans="1:4">
      <c r="A14" t="s">
        <v>4122</v>
      </c>
      <c r="B14" t="s">
        <v>74</v>
      </c>
      <c r="C14" s="15" t="s">
        <v>4104</v>
      </c>
      <c r="D14" s="443">
        <f>SUM(D2:D13)</f>
        <v>1716</v>
      </c>
    </row>
    <row r="15" spans="1:4">
      <c r="A15" t="s">
        <v>4123</v>
      </c>
      <c r="B15" t="s">
        <v>255</v>
      </c>
    </row>
    <row r="16" spans="1:4">
      <c r="A16" t="s">
        <v>4124</v>
      </c>
      <c r="B16" t="s">
        <v>545</v>
      </c>
    </row>
    <row r="17" spans="1:4">
      <c r="A17" t="s">
        <v>4125</v>
      </c>
      <c r="B17" t="s">
        <v>188</v>
      </c>
      <c r="D17" s="151"/>
    </row>
    <row r="18" spans="1:4">
      <c r="A18" t="s">
        <v>4126</v>
      </c>
      <c r="B18" t="s">
        <v>105</v>
      </c>
    </row>
    <row r="19" spans="1:4">
      <c r="A19" t="s">
        <v>4127</v>
      </c>
      <c r="B19" t="s">
        <v>162</v>
      </c>
    </row>
    <row r="20" spans="1:4">
      <c r="A20" t="s">
        <v>4128</v>
      </c>
      <c r="B20" t="s">
        <v>545</v>
      </c>
    </row>
    <row r="21" spans="1:4">
      <c r="A21" t="s">
        <v>4129</v>
      </c>
      <c r="B21" t="s">
        <v>85</v>
      </c>
    </row>
    <row r="22" spans="1:4">
      <c r="A22" t="s">
        <v>4130</v>
      </c>
      <c r="B22" t="s">
        <v>210</v>
      </c>
    </row>
    <row r="23" spans="1:4">
      <c r="A23" t="s">
        <v>4131</v>
      </c>
      <c r="B23" t="s">
        <v>210</v>
      </c>
    </row>
    <row r="24" spans="1:4">
      <c r="A24" t="s">
        <v>4132</v>
      </c>
      <c r="B24" t="s">
        <v>74</v>
      </c>
    </row>
    <row r="25" spans="1:4">
      <c r="A25" t="s">
        <v>4133</v>
      </c>
      <c r="B25" t="s">
        <v>545</v>
      </c>
    </row>
    <row r="26" spans="1:4">
      <c r="A26" t="s">
        <v>4134</v>
      </c>
      <c r="B26" t="s">
        <v>210</v>
      </c>
    </row>
    <row r="27" spans="1:4">
      <c r="A27" s="15"/>
    </row>
  </sheetData>
  <sortState xmlns:xlrd2="http://schemas.microsoft.com/office/spreadsheetml/2017/richdata2" ref="C2:C13">
    <sortCondition ref="C30"/>
  </sortState>
  <printOptions horizontalCentered="1"/>
  <pageMargins left="0.19685039370078741" right="0.19685039370078741" top="0.59055118110236227" bottom="0.59055118110236227" header="0.31496062992125984" footer="0.31496062992125984"/>
  <pageSetup paperSize="9" scale="87" orientation="landscape" r:id="rId1"/>
  <headerFooter>
    <oddHeader>&amp;C&amp;A</oddHeader>
    <oddFooter>&amp;C&amp;P di &amp;N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oglio10">
    <pageSetUpPr fitToPage="1"/>
  </sheetPr>
  <dimension ref="A1:C17"/>
  <sheetViews>
    <sheetView showGridLines="0" zoomScale="85" zoomScaleNormal="85" workbookViewId="0">
      <selection activeCell="B2" sqref="B2"/>
    </sheetView>
  </sheetViews>
  <sheetFormatPr defaultColWidth="8.6640625" defaultRowHeight="14.4"/>
  <cols>
    <col min="1" max="1" width="22" bestFit="1" customWidth="1"/>
  </cols>
  <sheetData>
    <row r="1" spans="1:3" ht="16.8" thickTop="1" thickBot="1">
      <c r="A1" s="84" t="s">
        <v>4135</v>
      </c>
      <c r="B1" s="118" t="s">
        <v>4091</v>
      </c>
      <c r="C1" s="107" t="s">
        <v>4092</v>
      </c>
    </row>
    <row r="2" spans="1:3" ht="15" thickTop="1">
      <c r="A2" t="s">
        <v>97</v>
      </c>
      <c r="B2" s="17">
        <f>COUNTIFS('Deal Flow'!$P$3:$P$4814,A2)</f>
        <v>481</v>
      </c>
      <c r="C2" s="108">
        <f t="shared" ref="C2:C10" si="0">+B2/$B$13</f>
        <v>0.28030303030303028</v>
      </c>
    </row>
    <row r="3" spans="1:3">
      <c r="A3" t="s">
        <v>88</v>
      </c>
      <c r="B3" s="17">
        <f>COUNTIFS('Deal Flow'!$P$3:$P$4814,A3)</f>
        <v>510</v>
      </c>
      <c r="C3" s="108">
        <f t="shared" si="0"/>
        <v>0.29720279720279719</v>
      </c>
    </row>
    <row r="4" spans="1:3">
      <c r="A4" t="s">
        <v>165</v>
      </c>
      <c r="B4" s="17">
        <f>COUNTIFS('Deal Flow'!$P$3:$P$4814,A4)</f>
        <v>247</v>
      </c>
      <c r="C4" s="108">
        <f t="shared" si="0"/>
        <v>0.14393939393939395</v>
      </c>
    </row>
    <row r="5" spans="1:3">
      <c r="A5" t="s">
        <v>939</v>
      </c>
      <c r="B5" s="17">
        <f>COUNTIFS('Deal Flow'!$P$3:$P$4814,A5)</f>
        <v>9</v>
      </c>
      <c r="C5" s="108">
        <f t="shared" si="0"/>
        <v>5.244755244755245E-3</v>
      </c>
    </row>
    <row r="6" spans="1:3">
      <c r="A6" t="s">
        <v>65</v>
      </c>
      <c r="B6" s="17">
        <f>COUNTIFS('Deal Flow'!$P$3:$P$4814,A6)</f>
        <v>279</v>
      </c>
      <c r="C6" s="108">
        <f t="shared" si="0"/>
        <v>0.16258741258741258</v>
      </c>
    </row>
    <row r="7" spans="1:3">
      <c r="A7" t="s">
        <v>177</v>
      </c>
      <c r="B7" s="17">
        <f>COUNTIFS('Deal Flow'!$P$3:$P$4814,A7)</f>
        <v>24</v>
      </c>
      <c r="C7" s="108">
        <f t="shared" si="0"/>
        <v>1.3986013986013986E-2</v>
      </c>
    </row>
    <row r="8" spans="1:3">
      <c r="A8" t="s">
        <v>628</v>
      </c>
      <c r="B8" s="17">
        <f>COUNTIFS('Deal Flow'!$P$3:$P$4814,A8)</f>
        <v>5</v>
      </c>
      <c r="C8" s="108">
        <f t="shared" si="0"/>
        <v>2.913752913752914E-3</v>
      </c>
    </row>
    <row r="9" spans="1:3">
      <c r="A9" t="s">
        <v>4136</v>
      </c>
      <c r="B9" s="17">
        <f>COUNTIFS('Deal Flow'!$P$3:$P$4814,A9)</f>
        <v>5</v>
      </c>
      <c r="C9" s="108">
        <f t="shared" si="0"/>
        <v>2.913752913752914E-3</v>
      </c>
    </row>
    <row r="10" spans="1:3">
      <c r="A10" t="s">
        <v>245</v>
      </c>
      <c r="B10" s="17">
        <f>COUNTIFS('Deal Flow'!$P$3:$P$4814,A10)</f>
        <v>156</v>
      </c>
      <c r="C10" s="108">
        <f t="shared" si="0"/>
        <v>9.0909090909090912E-2</v>
      </c>
    </row>
    <row r="11" spans="1:3">
      <c r="B11" s="17"/>
      <c r="C11" s="108"/>
    </row>
    <row r="12" spans="1:3">
      <c r="B12" s="17"/>
    </row>
    <row r="13" spans="1:3">
      <c r="A13" s="15" t="s">
        <v>4104</v>
      </c>
      <c r="B13" s="18">
        <f>SUM(B2:B12)</f>
        <v>1716</v>
      </c>
      <c r="C13" s="119">
        <f>SUM(C2:C12)</f>
        <v>1</v>
      </c>
    </row>
    <row r="14" spans="1:3">
      <c r="B14" s="17"/>
    </row>
    <row r="15" spans="1:3">
      <c r="B15" s="17"/>
    </row>
    <row r="16" spans="1:3">
      <c r="B16" s="17"/>
    </row>
    <row r="17" spans="2:2">
      <c r="B17" s="17"/>
    </row>
  </sheetData>
  <printOptions horizontalCentered="1"/>
  <pageMargins left="0.19685039370078741" right="0.19685039370078741" top="0.59055118110236227" bottom="0.59055118110236227" header="0.31496062992125984" footer="0.31496062992125984"/>
  <pageSetup paperSize="9" orientation="landscape" r:id="rId1"/>
  <headerFooter>
    <oddHeader>&amp;C&amp;A</oddHeader>
    <oddFooter>&amp;C&amp;P di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oglio11">
    <pageSetUpPr fitToPage="1"/>
  </sheetPr>
  <dimension ref="A1:C13"/>
  <sheetViews>
    <sheetView showGridLines="0" zoomScale="125" zoomScaleNormal="85" workbookViewId="0">
      <selection activeCell="C33" sqref="C33"/>
    </sheetView>
  </sheetViews>
  <sheetFormatPr defaultColWidth="8.6640625" defaultRowHeight="14.4"/>
  <cols>
    <col min="1" max="1" width="27.44140625" bestFit="1" customWidth="1"/>
  </cols>
  <sheetData>
    <row r="1" spans="1:3" ht="16.8" thickTop="1" thickBot="1">
      <c r="A1" s="84" t="s">
        <v>20</v>
      </c>
      <c r="B1" s="118" t="s">
        <v>4091</v>
      </c>
      <c r="C1" s="107" t="s">
        <v>4092</v>
      </c>
    </row>
    <row r="2" spans="1:3" ht="15" thickTop="1">
      <c r="A2" t="s">
        <v>193</v>
      </c>
      <c r="B2" s="442">
        <f>COUNTIFS('Deal Flow'!$N$3:$N$4814,A2)</f>
        <v>2</v>
      </c>
      <c r="C2" s="108">
        <f>+B2/$B$9</f>
        <v>1.1655011655011655E-3</v>
      </c>
    </row>
    <row r="3" spans="1:3">
      <c r="A3" t="s">
        <v>228</v>
      </c>
      <c r="B3" s="442">
        <f>COUNTIFS('Deal Flow'!$N$3:$N$4814,A3)</f>
        <v>62</v>
      </c>
      <c r="C3" s="108">
        <f>+B3/$B$9</f>
        <v>3.6130536130536128E-2</v>
      </c>
    </row>
    <row r="4" spans="1:3">
      <c r="A4" t="s">
        <v>124</v>
      </c>
      <c r="B4" s="442">
        <f>COUNTIFS('Deal Flow'!$N$3:$N$4814,A4)</f>
        <v>1228</v>
      </c>
      <c r="C4" s="108">
        <f>+B4/$B$9</f>
        <v>0.71561771561771559</v>
      </c>
    </row>
    <row r="5" spans="1:3">
      <c r="A5" t="s">
        <v>63</v>
      </c>
      <c r="B5" s="442">
        <f>COUNTIFS('Deal Flow'!$N$3:$N$4814,A5)</f>
        <v>422</v>
      </c>
      <c r="C5" s="108">
        <f>+B5/$B$9</f>
        <v>0.24592074592074592</v>
      </c>
    </row>
    <row r="6" spans="1:3">
      <c r="A6" t="s">
        <v>139</v>
      </c>
      <c r="B6" s="442">
        <f>COUNTIFS('Deal Flow'!$N$3:$N$4814,A6)</f>
        <v>2</v>
      </c>
      <c r="C6" s="108">
        <f>+B6/$B$9</f>
        <v>1.1655011655011655E-3</v>
      </c>
    </row>
    <row r="7" spans="1:3">
      <c r="B7" s="442"/>
      <c r="C7" s="108"/>
    </row>
    <row r="8" spans="1:3">
      <c r="B8" s="442"/>
    </row>
    <row r="9" spans="1:3">
      <c r="A9" s="15" t="s">
        <v>4104</v>
      </c>
      <c r="B9" s="443">
        <f>SUM(B2:B8)</f>
        <v>1716</v>
      </c>
      <c r="C9" s="119">
        <f>SUM(C2:C8)</f>
        <v>1</v>
      </c>
    </row>
    <row r="10" spans="1:3">
      <c r="B10" s="17"/>
    </row>
    <row r="11" spans="1:3">
      <c r="B11" s="17"/>
    </row>
    <row r="12" spans="1:3">
      <c r="B12" s="17"/>
    </row>
    <row r="13" spans="1:3">
      <c r="B13" s="17"/>
    </row>
  </sheetData>
  <printOptions horizontalCentered="1"/>
  <pageMargins left="0.19685039370078741" right="0.19685039370078741" top="0.59055118110236227" bottom="0.59055118110236227" header="0.31496062992125984" footer="0.31496062992125984"/>
  <pageSetup paperSize="9" orientation="landscape" r:id="rId1"/>
  <headerFooter>
    <oddHeader>&amp;C&amp;A</oddHeader>
    <oddFooter>&amp;C&amp;P di &amp;N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oglio12">
    <pageSetUpPr fitToPage="1"/>
  </sheetPr>
  <dimension ref="A1:L33"/>
  <sheetViews>
    <sheetView showGridLines="0" zoomScale="115" zoomScaleNormal="115" workbookViewId="0">
      <selection activeCell="J12" sqref="J12"/>
    </sheetView>
  </sheetViews>
  <sheetFormatPr defaultColWidth="8.6640625" defaultRowHeight="14.4"/>
  <cols>
    <col min="1" max="1" width="22" bestFit="1" customWidth="1"/>
    <col min="6" max="6" width="21.44140625" customWidth="1"/>
    <col min="10" max="10" width="20" bestFit="1" customWidth="1"/>
  </cols>
  <sheetData>
    <row r="1" spans="1:12" ht="16.8" thickTop="1" thickBot="1">
      <c r="A1" s="102" t="s">
        <v>4137</v>
      </c>
      <c r="B1" s="105" t="s">
        <v>4091</v>
      </c>
      <c r="F1" s="106" t="s">
        <v>4138</v>
      </c>
      <c r="G1" s="118" t="s">
        <v>4091</v>
      </c>
      <c r="H1" s="107" t="s">
        <v>4092</v>
      </c>
      <c r="J1" s="106" t="s">
        <v>4139</v>
      </c>
      <c r="K1" s="118" t="s">
        <v>4091</v>
      </c>
      <c r="L1" s="107" t="s">
        <v>4092</v>
      </c>
    </row>
    <row r="2" spans="1:12" ht="15" thickTop="1">
      <c r="A2" t="s">
        <v>159</v>
      </c>
      <c r="B2" s="442">
        <f>COUNTIFS('Deal Flow'!$H$3:$H$4814,A2)</f>
        <v>97</v>
      </c>
      <c r="F2" t="s">
        <v>437</v>
      </c>
      <c r="G2" s="442">
        <f>COUNTIFS('Deal Flow'!$J$3:$J$4814,F2)</f>
        <v>19</v>
      </c>
      <c r="H2" s="109">
        <f>+G2/$G$24</f>
        <v>1.1735639283508339E-2</v>
      </c>
      <c r="J2" t="s">
        <v>4140</v>
      </c>
      <c r="K2" s="17">
        <f>COUNTIFS('Deal Flow'!$J$3:$J$4814,J2)</f>
        <v>0</v>
      </c>
      <c r="L2" s="109">
        <f t="shared" ref="L2:L30" si="0">+K2/$K$32</f>
        <v>0</v>
      </c>
    </row>
    <row r="3" spans="1:12">
      <c r="A3" t="s">
        <v>57</v>
      </c>
      <c r="B3" s="442">
        <f>COUNTIFS('Deal Flow'!$H$3:$H$4814,A3)</f>
        <v>1619</v>
      </c>
      <c r="F3" t="s">
        <v>1859</v>
      </c>
      <c r="G3" s="442">
        <f>COUNTIFS('Deal Flow'!$J$3:$J$4814,F3)</f>
        <v>2</v>
      </c>
      <c r="H3" s="109">
        <f t="shared" ref="H3:H12" si="1">+G3/$G$24</f>
        <v>1.2353304508956147E-3</v>
      </c>
      <c r="J3" t="s">
        <v>4141</v>
      </c>
      <c r="K3" s="17">
        <f>COUNTIFS('Deal Flow'!$J$3:$J$4814,J3)</f>
        <v>0</v>
      </c>
      <c r="L3" s="109">
        <f t="shared" si="0"/>
        <v>0</v>
      </c>
    </row>
    <row r="4" spans="1:12">
      <c r="A4" s="15" t="s">
        <v>4104</v>
      </c>
      <c r="B4" s="443">
        <f>SUM(B2:B3)</f>
        <v>1716</v>
      </c>
      <c r="F4" t="s">
        <v>3225</v>
      </c>
      <c r="G4" s="442">
        <f>COUNTIFS('Deal Flow'!$J$3:$J$4814,F4)</f>
        <v>6</v>
      </c>
      <c r="H4" s="109">
        <f t="shared" si="1"/>
        <v>3.7059913526868438E-3</v>
      </c>
      <c r="J4" t="s">
        <v>513</v>
      </c>
      <c r="K4" s="17">
        <f>COUNTIFS('Deal Flow'!$J$3:$J$4814,J4)</f>
        <v>3</v>
      </c>
      <c r="L4" s="109">
        <f t="shared" si="0"/>
        <v>3.0927835051546393E-2</v>
      </c>
    </row>
    <row r="5" spans="1:12">
      <c r="B5" s="17"/>
      <c r="F5" t="s">
        <v>290</v>
      </c>
      <c r="G5" s="442">
        <f>COUNTIFS('Deal Flow'!$J$3:$J$4814,F5)</f>
        <v>96</v>
      </c>
      <c r="H5" s="109">
        <f t="shared" si="1"/>
        <v>5.92958616429895E-2</v>
      </c>
      <c r="J5" t="s">
        <v>3214</v>
      </c>
      <c r="K5" s="17">
        <f>COUNTIFS('Deal Flow'!$J$3:$J$4814,J5)</f>
        <v>1</v>
      </c>
      <c r="L5" s="109">
        <f t="shared" si="0"/>
        <v>1.0309278350515464E-2</v>
      </c>
    </row>
    <row r="6" spans="1:12">
      <c r="B6" s="17"/>
      <c r="F6" t="s">
        <v>122</v>
      </c>
      <c r="G6" s="442">
        <f>COUNTIFS('Deal Flow'!$J$3:$J$4814,F6)</f>
        <v>98</v>
      </c>
      <c r="H6" s="109">
        <f t="shared" si="1"/>
        <v>6.0531192093885113E-2</v>
      </c>
      <c r="J6" t="s">
        <v>4142</v>
      </c>
      <c r="K6" s="17">
        <f>COUNTIFS('Deal Flow'!$J$3:$J$4814,J6)</f>
        <v>0</v>
      </c>
      <c r="L6" s="109">
        <f t="shared" si="0"/>
        <v>0</v>
      </c>
    </row>
    <row r="7" spans="1:12">
      <c r="B7" s="17"/>
      <c r="F7" t="s">
        <v>506</v>
      </c>
      <c r="G7" s="442">
        <f>COUNTIFS('Deal Flow'!$J$3:$J$4814,F7)</f>
        <v>23</v>
      </c>
      <c r="H7" s="109">
        <f t="shared" si="1"/>
        <v>1.4206300185299567E-2</v>
      </c>
      <c r="J7" t="s">
        <v>4143</v>
      </c>
      <c r="K7" s="17">
        <f>COUNTIFS('Deal Flow'!$J$3:$J$4814,J7)</f>
        <v>0</v>
      </c>
      <c r="L7" s="109">
        <f t="shared" si="0"/>
        <v>0</v>
      </c>
    </row>
    <row r="8" spans="1:12">
      <c r="B8" s="17"/>
      <c r="F8" t="s">
        <v>84</v>
      </c>
      <c r="G8" s="442">
        <f>COUNTIFS('Deal Flow'!$J$3:$J$4814,F8)</f>
        <v>265</v>
      </c>
      <c r="H8" s="109">
        <f t="shared" si="1"/>
        <v>0.16368128474366894</v>
      </c>
      <c r="J8" t="s">
        <v>595</v>
      </c>
      <c r="K8" s="17">
        <f>COUNTIFS('Deal Flow'!$J$3:$J$4814,J8)</f>
        <v>5</v>
      </c>
      <c r="L8" s="109">
        <f t="shared" si="0"/>
        <v>5.1546391752577317E-2</v>
      </c>
    </row>
    <row r="9" spans="1:12">
      <c r="B9" s="17"/>
      <c r="F9" t="s">
        <v>325</v>
      </c>
      <c r="G9" s="442">
        <f>COUNTIFS('Deal Flow'!$J$3:$J$4814,F9)</f>
        <v>25</v>
      </c>
      <c r="H9" s="109">
        <f t="shared" si="1"/>
        <v>1.5441630636195183E-2</v>
      </c>
      <c r="J9" t="s">
        <v>221</v>
      </c>
      <c r="K9" s="17">
        <f>COUNTIFS('Deal Flow'!$J$3:$J$4814,J9)</f>
        <v>2</v>
      </c>
      <c r="L9" s="109">
        <f t="shared" si="0"/>
        <v>2.0618556701030927E-2</v>
      </c>
    </row>
    <row r="10" spans="1:12">
      <c r="B10" s="17"/>
      <c r="F10" t="s">
        <v>59</v>
      </c>
      <c r="G10" s="442">
        <f>COUNTIFS('Deal Flow'!$J$3:$J$4814,F10)</f>
        <v>542</v>
      </c>
      <c r="H10" s="109">
        <f t="shared" si="1"/>
        <v>0.33477455219271157</v>
      </c>
      <c r="J10" t="s">
        <v>1150</v>
      </c>
      <c r="K10" s="17">
        <f>COUNTIFS('Deal Flow'!$J$3:$J$4814,J10)</f>
        <v>2</v>
      </c>
      <c r="L10" s="109">
        <f t="shared" si="0"/>
        <v>2.0618556701030927E-2</v>
      </c>
    </row>
    <row r="11" spans="1:12">
      <c r="B11" s="17"/>
      <c r="F11" t="s">
        <v>584</v>
      </c>
      <c r="G11" s="442">
        <f>COUNTIFS('Deal Flow'!$J$3:$J$4814,F11)</f>
        <v>19</v>
      </c>
      <c r="H11" s="109">
        <f t="shared" si="1"/>
        <v>1.1735639283508339E-2</v>
      </c>
      <c r="J11" t="s">
        <v>1467</v>
      </c>
      <c r="K11" s="17">
        <f>COUNTIFS('Deal Flow'!$J$3:$J$4814,J11)</f>
        <v>2</v>
      </c>
      <c r="L11" s="109">
        <f t="shared" si="0"/>
        <v>2.0618556701030927E-2</v>
      </c>
    </row>
    <row r="12" spans="1:12">
      <c r="B12" s="17"/>
      <c r="F12" t="s">
        <v>4144</v>
      </c>
      <c r="G12" s="442">
        <f>COUNTIFS('Deal Flow'!$J$3:$J$4814,F12)</f>
        <v>5</v>
      </c>
      <c r="H12" s="109">
        <f t="shared" si="1"/>
        <v>3.0883261272390363E-3</v>
      </c>
      <c r="J12" t="s">
        <v>4145</v>
      </c>
      <c r="K12" s="17">
        <f>COUNTIFS('Deal Flow'!$J$3:$J$4814,J12)</f>
        <v>1</v>
      </c>
      <c r="L12" s="109">
        <f t="shared" si="0"/>
        <v>1.0309278350515464E-2</v>
      </c>
    </row>
    <row r="13" spans="1:12">
      <c r="B13" s="17"/>
      <c r="F13" t="s">
        <v>260</v>
      </c>
      <c r="G13" s="442">
        <f>COUNTIFS('Deal Flow'!$J$3:$J$4814,F13)</f>
        <v>103</v>
      </c>
      <c r="H13" s="109">
        <f t="shared" ref="H13:H22" si="2">+G13/$G$24</f>
        <v>6.3619518221124147E-2</v>
      </c>
      <c r="J13" t="s">
        <v>845</v>
      </c>
      <c r="K13" s="17">
        <f>COUNTIFS('Deal Flow'!$J$3:$J$4814,J13)</f>
        <v>1</v>
      </c>
      <c r="L13" s="109">
        <f t="shared" si="0"/>
        <v>1.0309278350515464E-2</v>
      </c>
    </row>
    <row r="14" spans="1:12">
      <c r="F14" t="s">
        <v>183</v>
      </c>
      <c r="G14" s="442">
        <f>COUNTIFS('Deal Flow'!$J$3:$J$4814,F14)</f>
        <v>83</v>
      </c>
      <c r="H14" s="109">
        <f t="shared" si="2"/>
        <v>5.1266213712168003E-2</v>
      </c>
      <c r="J14" t="s">
        <v>4146</v>
      </c>
      <c r="K14" s="17">
        <f>COUNTIFS('Deal Flow'!$J$3:$J$4814,J14)</f>
        <v>0</v>
      </c>
      <c r="L14" s="109">
        <f t="shared" si="0"/>
        <v>0</v>
      </c>
    </row>
    <row r="15" spans="1:12">
      <c r="F15" t="s">
        <v>1367</v>
      </c>
      <c r="G15" s="442">
        <f>COUNTIFS('Deal Flow'!$J$3:$J$4814,F15)</f>
        <v>21</v>
      </c>
      <c r="H15" s="109">
        <f t="shared" si="2"/>
        <v>1.2970969734403953E-2</v>
      </c>
      <c r="J15" t="s">
        <v>2903</v>
      </c>
      <c r="K15" s="17">
        <f>COUNTIFS('Deal Flow'!$J$3:$J$4814,J15)</f>
        <v>1</v>
      </c>
      <c r="L15" s="109">
        <f t="shared" si="0"/>
        <v>1.0309278350515464E-2</v>
      </c>
    </row>
    <row r="16" spans="1:12">
      <c r="F16" t="s">
        <v>233</v>
      </c>
      <c r="G16" s="442">
        <f>COUNTIFS('Deal Flow'!$J$3:$J$4814,F16)</f>
        <v>53</v>
      </c>
      <c r="H16" s="109">
        <f t="shared" si="2"/>
        <v>3.2736256948733784E-2</v>
      </c>
      <c r="J16" t="s">
        <v>4147</v>
      </c>
      <c r="K16" s="17">
        <f>COUNTIFS('Deal Flow'!$J$3:$J$4814,J16)</f>
        <v>0</v>
      </c>
      <c r="L16" s="109">
        <f t="shared" si="0"/>
        <v>0</v>
      </c>
    </row>
    <row r="17" spans="6:12">
      <c r="F17" t="s">
        <v>73</v>
      </c>
      <c r="G17" s="442">
        <f>COUNTIFS('Deal Flow'!$J$3:$J$4814,F17)</f>
        <v>65</v>
      </c>
      <c r="H17" s="109">
        <f t="shared" si="2"/>
        <v>4.0148239654107472E-2</v>
      </c>
      <c r="J17" t="s">
        <v>431</v>
      </c>
      <c r="K17" s="17">
        <f>COUNTIFS('Deal Flow'!$J$3:$J$4814,J17)</f>
        <v>7</v>
      </c>
      <c r="L17" s="109">
        <f t="shared" si="0"/>
        <v>7.2164948453608241E-2</v>
      </c>
    </row>
    <row r="18" spans="6:12">
      <c r="F18" t="s">
        <v>130</v>
      </c>
      <c r="G18" s="442">
        <f>COUNTIFS('Deal Flow'!$J$3:$J$4814,F18)</f>
        <v>24</v>
      </c>
      <c r="H18" s="109">
        <f t="shared" si="2"/>
        <v>1.4823965410747375E-2</v>
      </c>
      <c r="J18" t="s">
        <v>645</v>
      </c>
      <c r="K18" s="17">
        <f>COUNTIFS('Deal Flow'!$J$3:$J$4814,J18)</f>
        <v>14</v>
      </c>
      <c r="L18" s="109">
        <f t="shared" si="0"/>
        <v>0.14432989690721648</v>
      </c>
    </row>
    <row r="19" spans="6:12">
      <c r="F19" t="s">
        <v>625</v>
      </c>
      <c r="G19" s="442">
        <f>COUNTIFS('Deal Flow'!$J$3:$J$4814,F19)</f>
        <v>12</v>
      </c>
      <c r="H19" s="109">
        <f t="shared" si="2"/>
        <v>7.4119827053736875E-3</v>
      </c>
      <c r="J19" t="s">
        <v>4148</v>
      </c>
      <c r="K19" s="17">
        <f>COUNTIFS('Deal Flow'!$J$3:$J$4814,J19)</f>
        <v>0</v>
      </c>
      <c r="L19" s="109">
        <f t="shared" si="0"/>
        <v>0</v>
      </c>
    </row>
    <row r="20" spans="6:12">
      <c r="F20" t="s">
        <v>4149</v>
      </c>
      <c r="G20" s="442">
        <f>COUNTIFS('Deal Flow'!$J$3:$J$4814,F20)</f>
        <v>1</v>
      </c>
      <c r="H20" s="109">
        <f t="shared" si="2"/>
        <v>6.1766522544780733E-4</v>
      </c>
      <c r="J20" t="s">
        <v>4150</v>
      </c>
      <c r="K20" s="17">
        <f>COUNTIFS('Deal Flow'!$J$3:$J$4814,J20)</f>
        <v>0</v>
      </c>
      <c r="L20" s="109">
        <f t="shared" si="0"/>
        <v>0</v>
      </c>
    </row>
    <row r="21" spans="6:12">
      <c r="F21" t="s">
        <v>308</v>
      </c>
      <c r="G21" s="442">
        <f>COUNTIFS('Deal Flow'!$J$3:$J$4814,F21)</f>
        <v>70</v>
      </c>
      <c r="H21" s="109">
        <f t="shared" si="2"/>
        <v>4.3236565781346513E-2</v>
      </c>
      <c r="J21" t="s">
        <v>4151</v>
      </c>
      <c r="K21" s="17">
        <f>COUNTIFS('Deal Flow'!$J$3:$J$4814,J21)</f>
        <v>0</v>
      </c>
      <c r="L21" s="109">
        <f t="shared" si="0"/>
        <v>0</v>
      </c>
    </row>
    <row r="22" spans="6:12">
      <c r="F22" t="s">
        <v>137</v>
      </c>
      <c r="G22" s="442">
        <f>COUNTIFS('Deal Flow'!$J$3:$J$4814,F22)</f>
        <v>87</v>
      </c>
      <c r="H22" s="109">
        <f t="shared" si="2"/>
        <v>5.3736874613959235E-2</v>
      </c>
      <c r="J22" t="s">
        <v>242</v>
      </c>
      <c r="K22" s="17">
        <f>COUNTIFS('Deal Flow'!$J$3:$J$4814,J22)</f>
        <v>31</v>
      </c>
      <c r="L22" s="109">
        <f t="shared" si="0"/>
        <v>0.31958762886597936</v>
      </c>
    </row>
    <row r="23" spans="6:12">
      <c r="G23" s="444"/>
      <c r="J23" t="s">
        <v>161</v>
      </c>
      <c r="K23" s="17">
        <f>COUNTIFS('Deal Flow'!$J$3:$J$4814,J23)</f>
        <v>20</v>
      </c>
      <c r="L23" s="109">
        <f t="shared" si="0"/>
        <v>0.20618556701030927</v>
      </c>
    </row>
    <row r="24" spans="6:12">
      <c r="F24" s="15" t="s">
        <v>4104</v>
      </c>
      <c r="G24" s="443">
        <f>SUM(G2:G23)</f>
        <v>1619</v>
      </c>
      <c r="H24" s="110">
        <f>+SUM(H2:H23)</f>
        <v>1</v>
      </c>
      <c r="J24" t="s">
        <v>1596</v>
      </c>
      <c r="K24" s="17">
        <f>COUNTIFS('Deal Flow'!$J$3:$J$4814,J24)</f>
        <v>1</v>
      </c>
      <c r="L24" s="109">
        <f t="shared" si="0"/>
        <v>1.0309278350515464E-2</v>
      </c>
    </row>
    <row r="25" spans="6:12">
      <c r="F25" s="103" t="s">
        <v>0</v>
      </c>
      <c r="G25" s="104">
        <f>+G24-$B$3</f>
        <v>0</v>
      </c>
      <c r="J25" t="s">
        <v>2785</v>
      </c>
      <c r="K25" s="17">
        <f>COUNTIFS('Deal Flow'!$J$3:$J$4814,J25)</f>
        <v>1</v>
      </c>
      <c r="L25" s="109">
        <f t="shared" si="0"/>
        <v>1.0309278350515464E-2</v>
      </c>
    </row>
    <row r="26" spans="6:12">
      <c r="J26" t="s">
        <v>3313</v>
      </c>
      <c r="K26" s="17">
        <f>COUNTIFS('Deal Flow'!$J$3:$J$4814,J26)</f>
        <v>1</v>
      </c>
      <c r="L26" s="109">
        <f t="shared" si="0"/>
        <v>1.0309278350515464E-2</v>
      </c>
    </row>
    <row r="27" spans="6:12">
      <c r="J27" t="s">
        <v>4463</v>
      </c>
      <c r="K27" s="17">
        <f>COUNTIFS('Deal Flow'!$J$3:$J$4814,J27)</f>
        <v>1</v>
      </c>
      <c r="L27" s="109">
        <f t="shared" si="0"/>
        <v>1.0309278350515464E-2</v>
      </c>
    </row>
    <row r="28" spans="6:12">
      <c r="J28" t="s">
        <v>4881</v>
      </c>
      <c r="K28" s="17">
        <f>COUNTIFS('Deal Flow'!$J$3:$J$4814,J28)</f>
        <v>1</v>
      </c>
      <c r="L28" s="109">
        <f t="shared" si="0"/>
        <v>1.0309278350515464E-2</v>
      </c>
    </row>
    <row r="29" spans="6:12">
      <c r="J29" t="s">
        <v>8441</v>
      </c>
      <c r="K29" s="17">
        <f>COUNTIFS('Deal Flow'!$J$3:$J$4814,J29)</f>
        <v>1</v>
      </c>
      <c r="L29" s="109">
        <f t="shared" si="0"/>
        <v>1.0309278350515464E-2</v>
      </c>
    </row>
    <row r="30" spans="6:12">
      <c r="J30" t="s">
        <v>4152</v>
      </c>
      <c r="K30" s="17">
        <f>COUNTIFS('Deal Flow'!$J$3:$J$4814,J30)</f>
        <v>1</v>
      </c>
      <c r="L30" s="109">
        <f t="shared" si="0"/>
        <v>1.0309278350515464E-2</v>
      </c>
    </row>
    <row r="32" spans="6:12">
      <c r="J32" s="15" t="s">
        <v>4104</v>
      </c>
      <c r="K32" s="18">
        <f>SUM(K3:K30)</f>
        <v>97</v>
      </c>
      <c r="L32" s="110">
        <f>+SUM(L3:L30)</f>
        <v>0.99999999999999956</v>
      </c>
    </row>
    <row r="33" spans="10:11">
      <c r="J33" s="103" t="s">
        <v>0</v>
      </c>
      <c r="K33" s="104">
        <f>+K32-$B$2</f>
        <v>0</v>
      </c>
    </row>
  </sheetData>
  <printOptions horizontalCentered="1"/>
  <pageMargins left="0.19685039370078741" right="0.19685039370078741" top="0.59055118110236227" bottom="0.59055118110236227" header="0.31496062992125984" footer="0.31496062992125984"/>
  <pageSetup paperSize="9" scale="98" orientation="landscape" r:id="rId1"/>
  <headerFooter>
    <oddHeader>&amp;C&amp;A</oddHeader>
    <oddFooter>&amp;C&amp;P di &amp;N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oglio4">
    <pageSetUpPr fitToPage="1"/>
  </sheetPr>
  <dimension ref="A1:P11"/>
  <sheetViews>
    <sheetView showGridLines="0" zoomScale="85" zoomScaleNormal="85" workbookViewId="0">
      <selection activeCell="H9" sqref="H9"/>
    </sheetView>
  </sheetViews>
  <sheetFormatPr defaultColWidth="8.6640625" defaultRowHeight="14.4"/>
  <cols>
    <col min="1" max="1" width="21.44140625" customWidth="1"/>
    <col min="2" max="2" width="10.44140625" bestFit="1" customWidth="1"/>
    <col min="4" max="4" width="10" customWidth="1"/>
    <col min="14" max="14" width="9.44140625" customWidth="1"/>
  </cols>
  <sheetData>
    <row r="1" spans="1:16" ht="16.8" thickTop="1" thickBot="1">
      <c r="A1" s="81" t="s">
        <v>5817</v>
      </c>
      <c r="B1" s="81"/>
      <c r="C1" s="81"/>
      <c r="D1" s="81"/>
      <c r="E1" s="82"/>
      <c r="M1" s="15"/>
    </row>
    <row r="2" spans="1:16" ht="15" thickTop="1">
      <c r="A2" s="14"/>
      <c r="B2" s="34"/>
    </row>
    <row r="3" spans="1:16">
      <c r="A3" s="14" t="s">
        <v>4153</v>
      </c>
      <c r="B3" s="34">
        <v>45726</v>
      </c>
    </row>
    <row r="4" spans="1:16">
      <c r="A4" s="14"/>
      <c r="B4" s="34"/>
    </row>
    <row r="5" spans="1:16">
      <c r="A5" s="112" t="s">
        <v>4154</v>
      </c>
      <c r="B5" s="113" t="s">
        <v>237</v>
      </c>
      <c r="C5" s="113" t="s">
        <v>92</v>
      </c>
      <c r="M5" s="14"/>
      <c r="P5" s="14"/>
    </row>
    <row r="6" spans="1:16">
      <c r="A6" t="s">
        <v>292</v>
      </c>
      <c r="B6" s="17" t="s">
        <v>7663</v>
      </c>
    </row>
    <row r="7" spans="1:16">
      <c r="A7" t="s">
        <v>215</v>
      </c>
      <c r="B7" s="17" t="s">
        <v>7663</v>
      </c>
      <c r="C7" s="17"/>
    </row>
    <row r="8" spans="1:16">
      <c r="A8" t="s">
        <v>103</v>
      </c>
      <c r="B8" s="17" t="s">
        <v>7663</v>
      </c>
      <c r="C8" s="17"/>
    </row>
    <row r="9" spans="1:16">
      <c r="A9" t="s">
        <v>5456</v>
      </c>
      <c r="B9" s="17" t="s">
        <v>7663</v>
      </c>
      <c r="C9" s="14"/>
      <c r="E9" s="16"/>
    </row>
    <row r="10" spans="1:16">
      <c r="A10" t="s">
        <v>5561</v>
      </c>
      <c r="B10" s="17" t="s">
        <v>7663</v>
      </c>
      <c r="C10" s="17"/>
      <c r="E10" s="16"/>
    </row>
    <row r="11" spans="1:16">
      <c r="C11" s="14"/>
      <c r="E11" s="16"/>
    </row>
  </sheetData>
  <printOptions horizontalCentered="1"/>
  <pageMargins left="0.19685039370078741" right="0.19685039370078741" top="0.59055118110236227" bottom="0.59055118110236227" header="0.31496062992125984" footer="0.31496062992125984"/>
  <pageSetup paperSize="9" orientation="portrait" r:id="rId1"/>
  <headerFooter>
    <oddHeader>&amp;C&amp;A</oddHeader>
    <oddFooter>&amp;C&amp;P di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oglio3">
    <pageSetUpPr fitToPage="1"/>
  </sheetPr>
  <dimension ref="A1:H1618"/>
  <sheetViews>
    <sheetView showGridLines="0" tabSelected="1" topLeftCell="A37" zoomScale="85" zoomScaleNormal="85" zoomScaleSheetLayoutView="40" workbookViewId="0">
      <selection activeCell="C42" sqref="C42"/>
    </sheetView>
  </sheetViews>
  <sheetFormatPr defaultColWidth="9.109375" defaultRowHeight="14.4"/>
  <cols>
    <col min="1" max="1" width="24.44140625" style="186" bestFit="1" customWidth="1"/>
    <col min="2" max="2" width="18.109375" style="186" bestFit="1" customWidth="1"/>
    <col min="3" max="3" width="22.109375" style="186" bestFit="1" customWidth="1"/>
    <col min="4" max="4" width="96.6640625" style="186" customWidth="1"/>
    <col min="5" max="5" width="17.109375" style="186" bestFit="1" customWidth="1"/>
    <col min="6" max="6" width="14.33203125" style="186" customWidth="1"/>
    <col min="7" max="7" width="28.44140625" style="186" bestFit="1" customWidth="1"/>
    <col min="8" max="8" width="17" style="186" bestFit="1" customWidth="1"/>
    <col min="9" max="9" width="26.44140625" style="186" bestFit="1" customWidth="1"/>
    <col min="10" max="10" width="21.44140625" style="186" customWidth="1"/>
    <col min="11" max="11" width="15.44140625" style="186" bestFit="1" customWidth="1"/>
    <col min="12" max="12" width="17.44140625" style="186" bestFit="1" customWidth="1"/>
    <col min="13" max="13" width="11.44140625" style="186" bestFit="1" customWidth="1"/>
    <col min="14" max="14" width="11.44140625" style="186" customWidth="1"/>
    <col min="15" max="15" width="15.44140625" style="186" customWidth="1"/>
    <col min="16" max="16" width="15.44140625" style="186" bestFit="1" customWidth="1"/>
    <col min="17" max="17" width="9.109375" style="186"/>
    <col min="18" max="18" width="13.44140625" style="186" bestFit="1" customWidth="1"/>
    <col min="19" max="19" width="11.44140625" style="186" bestFit="1" customWidth="1"/>
    <col min="20" max="20" width="26.44140625" style="186" bestFit="1" customWidth="1"/>
    <col min="21" max="16384" width="9.109375" style="186"/>
  </cols>
  <sheetData>
    <row r="1" spans="1:8">
      <c r="A1" s="185" t="s">
        <v>11</v>
      </c>
      <c r="B1" s="451">
        <v>45726</v>
      </c>
    </row>
    <row r="3" spans="1:8" ht="28.8">
      <c r="A3" s="185" t="s">
        <v>13</v>
      </c>
      <c r="B3" s="185" t="s">
        <v>17</v>
      </c>
      <c r="C3" s="185" t="s">
        <v>16</v>
      </c>
      <c r="D3" s="185" t="s">
        <v>18</v>
      </c>
      <c r="E3" s="185" t="s">
        <v>25</v>
      </c>
      <c r="F3" s="185" t="s">
        <v>33</v>
      </c>
      <c r="G3" s="185" t="s">
        <v>27</v>
      </c>
      <c r="H3" s="185" t="s">
        <v>30</v>
      </c>
    </row>
    <row r="4" spans="1:8" ht="28.8">
      <c r="A4" s="460" t="s">
        <v>104</v>
      </c>
      <c r="B4" s="186" t="s">
        <v>105</v>
      </c>
      <c r="C4" s="186" t="s">
        <v>59</v>
      </c>
      <c r="D4" s="186" t="s">
        <v>5936</v>
      </c>
      <c r="E4" s="187">
        <v>42919</v>
      </c>
      <c r="F4" s="187">
        <v>45726</v>
      </c>
      <c r="G4" s="186" t="s">
        <v>110</v>
      </c>
      <c r="H4" s="186" t="s">
        <v>5937</v>
      </c>
    </row>
    <row r="5" spans="1:8">
      <c r="A5" s="186" t="s">
        <v>288</v>
      </c>
      <c r="B5" s="186" t="s">
        <v>105</v>
      </c>
      <c r="C5" s="186" t="s">
        <v>290</v>
      </c>
      <c r="D5" s="186" t="s">
        <v>5938</v>
      </c>
      <c r="E5" s="187">
        <v>43006</v>
      </c>
      <c r="F5" s="187">
        <v>45726</v>
      </c>
      <c r="G5" s="186" t="s">
        <v>295</v>
      </c>
      <c r="H5" s="186" t="s">
        <v>5937</v>
      </c>
    </row>
    <row r="6" spans="1:8" ht="28.8">
      <c r="A6" s="186" t="s">
        <v>569</v>
      </c>
      <c r="B6" s="186" t="s">
        <v>210</v>
      </c>
      <c r="C6" s="186" t="s">
        <v>59</v>
      </c>
      <c r="D6" s="186" t="s">
        <v>2086</v>
      </c>
      <c r="E6" s="187">
        <v>43063</v>
      </c>
      <c r="F6" s="187">
        <v>45726</v>
      </c>
      <c r="G6" s="186" t="s">
        <v>110</v>
      </c>
      <c r="H6" s="186" t="s">
        <v>5937</v>
      </c>
    </row>
    <row r="7" spans="1:8" ht="63" customHeight="1">
      <c r="A7" s="186" t="s">
        <v>609</v>
      </c>
      <c r="B7" s="186" t="s">
        <v>210</v>
      </c>
      <c r="C7" s="186" t="s">
        <v>59</v>
      </c>
      <c r="D7" s="186" t="s">
        <v>610</v>
      </c>
      <c r="E7" s="187">
        <v>43089</v>
      </c>
      <c r="F7" s="187">
        <v>45726</v>
      </c>
      <c r="G7" s="186" t="s">
        <v>295</v>
      </c>
      <c r="H7" s="186" t="s">
        <v>5937</v>
      </c>
    </row>
    <row r="8" spans="1:8" ht="28.8">
      <c r="A8" s="186" t="s">
        <v>616</v>
      </c>
      <c r="B8" s="186" t="s">
        <v>74</v>
      </c>
      <c r="C8" s="186" t="s">
        <v>183</v>
      </c>
      <c r="D8" s="186" t="s">
        <v>5939</v>
      </c>
      <c r="E8" s="187">
        <v>43089</v>
      </c>
      <c r="F8" s="187">
        <v>45726</v>
      </c>
      <c r="G8" s="186" t="s">
        <v>7187</v>
      </c>
      <c r="H8" s="186" t="s">
        <v>5937</v>
      </c>
    </row>
    <row r="9" spans="1:8" ht="57.6">
      <c r="A9" s="186" t="s">
        <v>952</v>
      </c>
      <c r="B9" s="186" t="s">
        <v>105</v>
      </c>
      <c r="C9" s="186" t="s">
        <v>84</v>
      </c>
      <c r="D9" s="186" t="s">
        <v>953</v>
      </c>
      <c r="E9" s="187">
        <v>43206</v>
      </c>
      <c r="F9" s="187">
        <v>45726</v>
      </c>
      <c r="G9" s="186" t="s">
        <v>7187</v>
      </c>
      <c r="H9" s="186" t="s">
        <v>5937</v>
      </c>
    </row>
    <row r="10" spans="1:8" ht="57.6">
      <c r="A10" s="186" t="s">
        <v>1365</v>
      </c>
      <c r="B10" s="186" t="s">
        <v>74</v>
      </c>
      <c r="C10" s="186" t="s">
        <v>1367</v>
      </c>
      <c r="D10" s="186" t="s">
        <v>1368</v>
      </c>
      <c r="E10" s="187">
        <v>43430</v>
      </c>
      <c r="F10" s="187">
        <v>45726</v>
      </c>
      <c r="G10" s="186" t="s">
        <v>295</v>
      </c>
      <c r="H10" s="186" t="s">
        <v>5937</v>
      </c>
    </row>
    <row r="11" spans="1:8" ht="28.8">
      <c r="A11" s="186" t="s">
        <v>1711</v>
      </c>
      <c r="B11" s="186" t="s">
        <v>85</v>
      </c>
      <c r="C11" s="186" t="s">
        <v>183</v>
      </c>
      <c r="D11" s="186" t="s">
        <v>7391</v>
      </c>
      <c r="E11" s="187">
        <v>43566</v>
      </c>
      <c r="F11" s="187">
        <v>45726</v>
      </c>
      <c r="G11" s="186" t="s">
        <v>7868</v>
      </c>
      <c r="H11" s="186" t="s">
        <v>5937</v>
      </c>
    </row>
    <row r="12" spans="1:8">
      <c r="A12" s="186" t="s">
        <v>1899</v>
      </c>
      <c r="B12" s="186" t="s">
        <v>74</v>
      </c>
      <c r="C12" s="186" t="s">
        <v>84</v>
      </c>
      <c r="D12" s="186" t="s">
        <v>1900</v>
      </c>
      <c r="E12" s="187">
        <v>43622</v>
      </c>
      <c r="F12" s="187">
        <v>45726</v>
      </c>
      <c r="G12" s="186" t="s">
        <v>1356</v>
      </c>
      <c r="H12" s="186" t="s">
        <v>5937</v>
      </c>
    </row>
    <row r="13" spans="1:8">
      <c r="A13" s="186" t="s">
        <v>2350</v>
      </c>
      <c r="B13" s="186" t="s">
        <v>105</v>
      </c>
      <c r="C13" s="186" t="s">
        <v>59</v>
      </c>
      <c r="D13" s="186" t="s">
        <v>5940</v>
      </c>
      <c r="E13" s="187">
        <v>43858</v>
      </c>
      <c r="F13" s="187">
        <v>45726</v>
      </c>
      <c r="G13" s="186" t="s">
        <v>295</v>
      </c>
      <c r="H13" s="186" t="s">
        <v>5937</v>
      </c>
    </row>
    <row r="14" spans="1:8">
      <c r="A14" s="186" t="s">
        <v>2479</v>
      </c>
      <c r="B14" s="186" t="s">
        <v>545</v>
      </c>
      <c r="C14" s="186" t="s">
        <v>260</v>
      </c>
      <c r="D14" s="186" t="s">
        <v>5941</v>
      </c>
      <c r="E14" s="187">
        <v>43949</v>
      </c>
      <c r="F14" s="187">
        <v>45726</v>
      </c>
      <c r="G14" s="186" t="s">
        <v>295</v>
      </c>
      <c r="H14" s="186" t="s">
        <v>5937</v>
      </c>
    </row>
    <row r="15" spans="1:8">
      <c r="A15" s="186" t="s">
        <v>2671</v>
      </c>
      <c r="B15" s="186" t="s">
        <v>74</v>
      </c>
      <c r="C15" s="186" t="s">
        <v>59</v>
      </c>
      <c r="D15" s="186" t="s">
        <v>8772</v>
      </c>
      <c r="E15" s="187">
        <v>44046</v>
      </c>
      <c r="F15" s="187">
        <v>45726</v>
      </c>
      <c r="G15" s="186" t="s">
        <v>1356</v>
      </c>
      <c r="H15" s="186" t="s">
        <v>5937</v>
      </c>
    </row>
    <row r="16" spans="1:8" ht="57.6">
      <c r="A16" s="186" t="s">
        <v>2706</v>
      </c>
      <c r="B16" s="186" t="s">
        <v>74</v>
      </c>
      <c r="C16" s="186" t="s">
        <v>122</v>
      </c>
      <c r="D16" s="186" t="s">
        <v>8797</v>
      </c>
      <c r="E16" s="187">
        <v>44081</v>
      </c>
      <c r="F16" s="187">
        <v>45726</v>
      </c>
      <c r="G16" s="186" t="s">
        <v>66</v>
      </c>
      <c r="H16" s="186" t="s">
        <v>143</v>
      </c>
    </row>
    <row r="17" spans="1:8" ht="49.8" customHeight="1">
      <c r="A17" s="186" t="s">
        <v>2813</v>
      </c>
      <c r="B17" s="186" t="s">
        <v>105</v>
      </c>
      <c r="C17" s="186" t="s">
        <v>59</v>
      </c>
      <c r="D17" s="186" t="s">
        <v>8852</v>
      </c>
      <c r="E17" s="187">
        <v>44144</v>
      </c>
      <c r="F17" s="187">
        <v>45726</v>
      </c>
      <c r="G17" s="186" t="s">
        <v>66</v>
      </c>
      <c r="H17" s="186" t="s">
        <v>143</v>
      </c>
    </row>
    <row r="18" spans="1:8" ht="36" customHeight="1">
      <c r="A18" s="186" t="s">
        <v>1565</v>
      </c>
      <c r="B18" s="186" t="s">
        <v>210</v>
      </c>
      <c r="C18" s="186" t="s">
        <v>84</v>
      </c>
      <c r="D18" s="186" t="s">
        <v>1566</v>
      </c>
      <c r="E18" s="187">
        <v>43522</v>
      </c>
      <c r="F18" s="187">
        <v>45726</v>
      </c>
      <c r="G18" s="186" t="s">
        <v>295</v>
      </c>
      <c r="H18" s="186" t="s">
        <v>5937</v>
      </c>
    </row>
    <row r="19" spans="1:8" ht="55.2" customHeight="1">
      <c r="A19" s="186" t="s">
        <v>3563</v>
      </c>
      <c r="B19" s="186" t="s">
        <v>210</v>
      </c>
      <c r="C19" s="186" t="s">
        <v>59</v>
      </c>
      <c r="D19" s="186" t="s">
        <v>8853</v>
      </c>
      <c r="E19" s="187">
        <v>44448</v>
      </c>
      <c r="F19" s="187">
        <v>45726</v>
      </c>
      <c r="G19" s="186" t="s">
        <v>66</v>
      </c>
      <c r="H19" s="186" t="s">
        <v>143</v>
      </c>
    </row>
    <row r="20" spans="1:8">
      <c r="A20" s="186" t="s">
        <v>3663</v>
      </c>
      <c r="B20" s="186" t="s">
        <v>74</v>
      </c>
      <c r="C20" s="186" t="s">
        <v>59</v>
      </c>
      <c r="D20" s="186" t="s">
        <v>6244</v>
      </c>
      <c r="E20" s="187">
        <v>44483</v>
      </c>
      <c r="F20" s="187">
        <v>45726</v>
      </c>
      <c r="G20" s="186" t="s">
        <v>295</v>
      </c>
      <c r="H20" s="186" t="s">
        <v>5937</v>
      </c>
    </row>
    <row r="21" spans="1:8" ht="28.8">
      <c r="A21" s="186" t="s">
        <v>4338</v>
      </c>
      <c r="B21" s="186" t="s">
        <v>210</v>
      </c>
      <c r="C21" s="186" t="s">
        <v>84</v>
      </c>
      <c r="D21" s="186" t="s">
        <v>8713</v>
      </c>
      <c r="E21" s="187">
        <v>44699</v>
      </c>
      <c r="F21" s="187">
        <v>45726</v>
      </c>
      <c r="G21" s="186" t="s">
        <v>1356</v>
      </c>
      <c r="H21" s="186" t="s">
        <v>5937</v>
      </c>
    </row>
    <row r="22" spans="1:8">
      <c r="A22" s="186" t="s">
        <v>4493</v>
      </c>
      <c r="B22" s="186" t="s">
        <v>210</v>
      </c>
      <c r="C22" s="186" t="s">
        <v>59</v>
      </c>
      <c r="D22" s="186" t="s">
        <v>8773</v>
      </c>
      <c r="E22" s="187">
        <v>44750</v>
      </c>
      <c r="F22" s="187">
        <v>45726</v>
      </c>
      <c r="G22" s="186" t="s">
        <v>1356</v>
      </c>
      <c r="H22" s="186" t="s">
        <v>5937</v>
      </c>
    </row>
    <row r="23" spans="1:8" ht="57.6">
      <c r="A23" s="186" t="s">
        <v>4519</v>
      </c>
      <c r="B23" s="186" t="s">
        <v>74</v>
      </c>
      <c r="C23" s="186" t="s">
        <v>584</v>
      </c>
      <c r="D23" s="186" t="s">
        <v>8784</v>
      </c>
      <c r="E23" s="187">
        <v>44755</v>
      </c>
      <c r="F23" s="187">
        <v>45726</v>
      </c>
      <c r="G23" s="186" t="s">
        <v>1356</v>
      </c>
      <c r="H23" s="186" t="s">
        <v>5937</v>
      </c>
    </row>
    <row r="24" spans="1:8" ht="28.8">
      <c r="A24" s="186" t="s">
        <v>4701</v>
      </c>
      <c r="B24" s="186" t="s">
        <v>74</v>
      </c>
      <c r="C24" s="186" t="s">
        <v>59</v>
      </c>
      <c r="D24" s="186" t="s">
        <v>5942</v>
      </c>
      <c r="E24" s="187">
        <v>44824</v>
      </c>
      <c r="F24" s="187">
        <v>45726</v>
      </c>
      <c r="G24" s="186" t="s">
        <v>295</v>
      </c>
      <c r="H24" s="186" t="s">
        <v>5937</v>
      </c>
    </row>
    <row r="25" spans="1:8">
      <c r="A25" s="186" t="s">
        <v>4755</v>
      </c>
      <c r="B25" s="186" t="s">
        <v>105</v>
      </c>
      <c r="C25" s="186" t="s">
        <v>84</v>
      </c>
      <c r="D25" s="186" t="s">
        <v>5943</v>
      </c>
      <c r="E25" s="187">
        <v>44837</v>
      </c>
      <c r="F25" s="187">
        <v>45726</v>
      </c>
      <c r="G25" s="186" t="s">
        <v>295</v>
      </c>
      <c r="H25" s="186" t="s">
        <v>5937</v>
      </c>
    </row>
    <row r="26" spans="1:8" ht="28.8">
      <c r="A26" s="186" t="s">
        <v>5954</v>
      </c>
      <c r="B26" s="186" t="s">
        <v>74</v>
      </c>
      <c r="C26" s="186" t="s">
        <v>260</v>
      </c>
      <c r="D26" s="186" t="s">
        <v>7566</v>
      </c>
      <c r="E26" s="187">
        <v>45208</v>
      </c>
      <c r="F26" s="187">
        <v>45726</v>
      </c>
      <c r="G26" s="186" t="s">
        <v>295</v>
      </c>
      <c r="H26" s="186" t="s">
        <v>5937</v>
      </c>
    </row>
    <row r="27" spans="1:8" ht="43.2">
      <c r="A27" s="186" t="s">
        <v>5974</v>
      </c>
      <c r="B27" s="186" t="s">
        <v>188</v>
      </c>
      <c r="C27" s="186" t="s">
        <v>59</v>
      </c>
      <c r="D27" s="186" t="s">
        <v>8854</v>
      </c>
      <c r="E27" s="187">
        <v>45212</v>
      </c>
      <c r="F27" s="187">
        <v>45726</v>
      </c>
      <c r="G27" s="186" t="s">
        <v>1356</v>
      </c>
      <c r="H27" s="186" t="s">
        <v>5937</v>
      </c>
    </row>
    <row r="28" spans="1:8" ht="72">
      <c r="A28" s="186" t="s">
        <v>6504</v>
      </c>
      <c r="B28" s="186" t="s">
        <v>210</v>
      </c>
      <c r="C28" s="186" t="s">
        <v>325</v>
      </c>
      <c r="D28" s="186" t="s">
        <v>7986</v>
      </c>
      <c r="E28" s="187">
        <v>45338</v>
      </c>
      <c r="F28" s="187">
        <v>45726</v>
      </c>
      <c r="G28" s="186" t="s">
        <v>6420</v>
      </c>
      <c r="H28" s="186" t="s">
        <v>5937</v>
      </c>
    </row>
    <row r="29" spans="1:8" ht="28.8">
      <c r="A29" s="186" t="s">
        <v>7138</v>
      </c>
      <c r="B29" s="186" t="s">
        <v>74</v>
      </c>
      <c r="C29" s="186" t="s">
        <v>84</v>
      </c>
      <c r="D29" s="186" t="s">
        <v>7185</v>
      </c>
      <c r="E29" s="187">
        <v>45455</v>
      </c>
      <c r="F29" s="187">
        <v>45726</v>
      </c>
      <c r="G29" s="186" t="s">
        <v>7868</v>
      </c>
      <c r="H29" s="186" t="s">
        <v>5937</v>
      </c>
    </row>
    <row r="30" spans="1:8" ht="43.2">
      <c r="A30" s="186" t="s">
        <v>7144</v>
      </c>
      <c r="B30" s="186" t="s">
        <v>60</v>
      </c>
      <c r="C30" s="186" t="s">
        <v>506</v>
      </c>
      <c r="D30" s="186" t="s">
        <v>8796</v>
      </c>
      <c r="E30" s="187">
        <v>43117</v>
      </c>
      <c r="F30" s="187">
        <v>45726</v>
      </c>
      <c r="G30" s="186" t="s">
        <v>1356</v>
      </c>
      <c r="H30" s="186" t="s">
        <v>5937</v>
      </c>
    </row>
    <row r="31" spans="1:8" ht="115.2">
      <c r="A31" s="186" t="s">
        <v>7736</v>
      </c>
      <c r="B31" s="186" t="s">
        <v>105</v>
      </c>
      <c r="C31" s="186" t="s">
        <v>308</v>
      </c>
      <c r="D31" s="186" t="s">
        <v>8248</v>
      </c>
      <c r="E31" s="187">
        <v>45560</v>
      </c>
      <c r="F31" s="187">
        <v>45726</v>
      </c>
      <c r="G31" s="186" t="s">
        <v>7868</v>
      </c>
      <c r="H31" s="186" t="s">
        <v>5937</v>
      </c>
    </row>
    <row r="32" spans="1:8" ht="158.4">
      <c r="A32" s="186" t="s">
        <v>7993</v>
      </c>
      <c r="B32" s="186" t="s">
        <v>74</v>
      </c>
      <c r="C32" s="186" t="s">
        <v>59</v>
      </c>
      <c r="D32" s="186" t="s">
        <v>8878</v>
      </c>
      <c r="E32" s="187">
        <v>45590</v>
      </c>
      <c r="F32" s="187">
        <v>45726</v>
      </c>
      <c r="G32" s="186" t="s">
        <v>6420</v>
      </c>
      <c r="H32" s="186" t="s">
        <v>5937</v>
      </c>
    </row>
    <row r="33" spans="1:8" ht="86.4">
      <c r="A33" s="186" t="s">
        <v>8067</v>
      </c>
      <c r="B33" s="186" t="s">
        <v>85</v>
      </c>
      <c r="C33" s="186" t="s">
        <v>137</v>
      </c>
      <c r="D33" s="186" t="s">
        <v>8075</v>
      </c>
      <c r="E33" s="187">
        <v>45600</v>
      </c>
      <c r="F33" s="187">
        <v>45726</v>
      </c>
      <c r="G33" s="186" t="s">
        <v>1356</v>
      </c>
      <c r="H33" s="186" t="s">
        <v>5937</v>
      </c>
    </row>
    <row r="34" spans="1:8" ht="57.6">
      <c r="A34" s="186" t="s">
        <v>8109</v>
      </c>
      <c r="B34" s="186" t="s">
        <v>105</v>
      </c>
      <c r="C34" s="186" t="s">
        <v>183</v>
      </c>
      <c r="D34" s="186" t="s">
        <v>8570</v>
      </c>
      <c r="E34" s="187">
        <v>45590</v>
      </c>
      <c r="F34" s="187">
        <v>45726</v>
      </c>
      <c r="G34" s="186" t="s">
        <v>1356</v>
      </c>
      <c r="H34" s="186" t="s">
        <v>5937</v>
      </c>
    </row>
    <row r="35" spans="1:8" ht="43.2">
      <c r="A35" s="186" t="s">
        <v>8111</v>
      </c>
      <c r="B35" s="186" t="s">
        <v>74</v>
      </c>
      <c r="C35" s="186" t="s">
        <v>233</v>
      </c>
      <c r="D35" s="186" t="s">
        <v>8121</v>
      </c>
      <c r="E35" s="187">
        <v>45602</v>
      </c>
      <c r="F35" s="187">
        <v>45726</v>
      </c>
      <c r="G35" s="186" t="s">
        <v>1356</v>
      </c>
      <c r="H35" s="186" t="s">
        <v>5937</v>
      </c>
    </row>
    <row r="36" spans="1:8" ht="43.2">
      <c r="A36" s="186" t="s">
        <v>8208</v>
      </c>
      <c r="B36" s="186" t="s">
        <v>74</v>
      </c>
      <c r="C36" s="186" t="s">
        <v>84</v>
      </c>
      <c r="D36" s="186" t="s">
        <v>8226</v>
      </c>
      <c r="E36" s="187">
        <v>45618</v>
      </c>
      <c r="F36" s="187">
        <v>45726</v>
      </c>
      <c r="G36" s="186" t="s">
        <v>7868</v>
      </c>
      <c r="H36" s="186" t="s">
        <v>5937</v>
      </c>
    </row>
    <row r="37" spans="1:8" ht="43.2">
      <c r="A37" s="186" t="s">
        <v>8323</v>
      </c>
      <c r="B37" s="186" t="s">
        <v>74</v>
      </c>
      <c r="C37" s="186" t="s">
        <v>260</v>
      </c>
      <c r="D37" s="186" t="s">
        <v>8373</v>
      </c>
      <c r="E37" s="187">
        <v>45638</v>
      </c>
      <c r="F37" s="187">
        <v>45726</v>
      </c>
      <c r="G37" s="186" t="s">
        <v>1356</v>
      </c>
      <c r="H37" s="186" t="s">
        <v>5937</v>
      </c>
    </row>
    <row r="38" spans="1:8" ht="28.8">
      <c r="A38" s="186" t="s">
        <v>8326</v>
      </c>
      <c r="B38" s="186" t="s">
        <v>74</v>
      </c>
      <c r="C38" s="186" t="s">
        <v>506</v>
      </c>
      <c r="D38" s="186" t="s">
        <v>8374</v>
      </c>
      <c r="E38" s="187">
        <v>45637</v>
      </c>
      <c r="F38" s="187">
        <v>45726</v>
      </c>
      <c r="G38" s="186" t="s">
        <v>7868</v>
      </c>
      <c r="H38" s="186" t="s">
        <v>5937</v>
      </c>
    </row>
    <row r="39" spans="1:8" ht="57.6">
      <c r="A39" s="186" t="s">
        <v>8473</v>
      </c>
      <c r="B39" s="186" t="s">
        <v>255</v>
      </c>
      <c r="C39" s="186" t="s">
        <v>290</v>
      </c>
      <c r="D39" s="186" t="s">
        <v>8491</v>
      </c>
      <c r="E39" s="187">
        <v>45246</v>
      </c>
      <c r="F39" s="187">
        <v>45726</v>
      </c>
      <c r="G39" s="186" t="s">
        <v>66</v>
      </c>
      <c r="H39" s="186" t="s">
        <v>168</v>
      </c>
    </row>
    <row r="40" spans="1:8" ht="43.2">
      <c r="A40" s="186" t="s">
        <v>8514</v>
      </c>
      <c r="B40" s="186" t="s">
        <v>105</v>
      </c>
      <c r="C40" s="186" t="s">
        <v>59</v>
      </c>
      <c r="D40" s="186" t="s">
        <v>8530</v>
      </c>
      <c r="E40" s="187">
        <v>45685</v>
      </c>
      <c r="F40" s="187">
        <v>45726</v>
      </c>
      <c r="G40" s="186" t="s">
        <v>66</v>
      </c>
      <c r="H40" s="186" t="s">
        <v>79</v>
      </c>
    </row>
    <row r="41" spans="1:8" ht="57.6">
      <c r="A41" s="186" t="s">
        <v>8518</v>
      </c>
      <c r="B41" s="186" t="s">
        <v>74</v>
      </c>
      <c r="C41" s="186" t="s">
        <v>59</v>
      </c>
      <c r="D41" s="186" t="s">
        <v>8543</v>
      </c>
      <c r="E41" s="187">
        <v>45688</v>
      </c>
      <c r="F41" s="187">
        <v>45726</v>
      </c>
      <c r="G41" s="186" t="s">
        <v>1356</v>
      </c>
      <c r="H41" s="186" t="s">
        <v>5937</v>
      </c>
    </row>
    <row r="42" spans="1:8" ht="28.8">
      <c r="A42" s="186" t="s">
        <v>8519</v>
      </c>
      <c r="B42" s="186" t="s">
        <v>210</v>
      </c>
      <c r="C42" s="186" t="s">
        <v>84</v>
      </c>
      <c r="D42" s="186" t="s">
        <v>8565</v>
      </c>
      <c r="E42" s="187">
        <v>45688</v>
      </c>
      <c r="F42" s="187">
        <v>45726</v>
      </c>
      <c r="G42" s="186" t="s">
        <v>1356</v>
      </c>
      <c r="H42" s="186" t="s">
        <v>5937</v>
      </c>
    </row>
    <row r="43" spans="1:8" ht="57.6">
      <c r="A43" s="186" t="s">
        <v>8520</v>
      </c>
      <c r="B43" s="186" t="s">
        <v>210</v>
      </c>
      <c r="C43" s="186" t="s">
        <v>84</v>
      </c>
      <c r="D43" s="186" t="s">
        <v>8566</v>
      </c>
      <c r="E43" s="187">
        <v>45688</v>
      </c>
      <c r="F43" s="187">
        <v>45726</v>
      </c>
      <c r="G43" s="186" t="s">
        <v>66</v>
      </c>
      <c r="H43" s="186" t="s">
        <v>79</v>
      </c>
    </row>
    <row r="44" spans="1:8" ht="72">
      <c r="A44" s="186" t="s">
        <v>8521</v>
      </c>
      <c r="B44" s="186" t="s">
        <v>85</v>
      </c>
      <c r="C44" s="186" t="s">
        <v>130</v>
      </c>
      <c r="D44" s="186" t="s">
        <v>8567</v>
      </c>
      <c r="E44" s="187">
        <v>45692</v>
      </c>
      <c r="F44" s="187">
        <v>45726</v>
      </c>
      <c r="G44" s="186" t="s">
        <v>66</v>
      </c>
      <c r="H44" s="186" t="s">
        <v>365</v>
      </c>
    </row>
    <row r="45" spans="1:8" ht="43.2">
      <c r="A45" s="186" t="s">
        <v>8523</v>
      </c>
      <c r="B45" s="186" t="s">
        <v>85</v>
      </c>
      <c r="C45" s="186" t="s">
        <v>506</v>
      </c>
      <c r="D45" s="186" t="s">
        <v>8552</v>
      </c>
      <c r="E45" s="187">
        <v>45684</v>
      </c>
      <c r="F45" s="187">
        <v>45726</v>
      </c>
      <c r="G45" s="186" t="s">
        <v>66</v>
      </c>
      <c r="H45" s="186" t="s">
        <v>143</v>
      </c>
    </row>
    <row r="46" spans="1:8" ht="57.6">
      <c r="A46" s="186" t="s">
        <v>8575</v>
      </c>
      <c r="B46" s="186" t="s">
        <v>74</v>
      </c>
      <c r="C46" s="186" t="s">
        <v>137</v>
      </c>
      <c r="D46" s="186" t="s">
        <v>8644</v>
      </c>
      <c r="E46" s="187">
        <v>45691</v>
      </c>
      <c r="F46" s="187">
        <v>45726</v>
      </c>
      <c r="G46" s="186" t="s">
        <v>66</v>
      </c>
      <c r="H46" s="186" t="s">
        <v>168</v>
      </c>
    </row>
    <row r="47" spans="1:8" ht="57.6">
      <c r="A47" s="186" t="s">
        <v>8576</v>
      </c>
      <c r="B47" s="186" t="s">
        <v>210</v>
      </c>
      <c r="C47" s="186" t="s">
        <v>137</v>
      </c>
      <c r="D47" s="186" t="s">
        <v>8848</v>
      </c>
      <c r="E47" s="187">
        <v>45693</v>
      </c>
      <c r="F47" s="187">
        <v>45726</v>
      </c>
      <c r="G47" s="186" t="s">
        <v>66</v>
      </c>
      <c r="H47" s="186" t="s">
        <v>79</v>
      </c>
    </row>
    <row r="48" spans="1:8" ht="57.6">
      <c r="A48" s="186" t="s">
        <v>8587</v>
      </c>
      <c r="B48" s="186" t="s">
        <v>210</v>
      </c>
      <c r="C48" s="186" t="s">
        <v>59</v>
      </c>
      <c r="D48" s="186" t="s">
        <v>8714</v>
      </c>
      <c r="E48" s="187">
        <v>45698</v>
      </c>
      <c r="F48" s="187">
        <v>45726</v>
      </c>
      <c r="G48" s="186" t="s">
        <v>7868</v>
      </c>
      <c r="H48" s="186" t="s">
        <v>5937</v>
      </c>
    </row>
    <row r="49" spans="1:8" ht="86.4">
      <c r="A49" s="186" t="s">
        <v>8655</v>
      </c>
      <c r="B49" s="186" t="s">
        <v>255</v>
      </c>
      <c r="C49" s="186" t="s">
        <v>308</v>
      </c>
      <c r="D49" s="186" t="s">
        <v>8724</v>
      </c>
      <c r="E49" s="187">
        <v>45701</v>
      </c>
      <c r="F49" s="187">
        <v>45726</v>
      </c>
      <c r="G49" s="186" t="s">
        <v>1356</v>
      </c>
      <c r="H49" s="186" t="s">
        <v>5937</v>
      </c>
    </row>
    <row r="50" spans="1:8" ht="43.2">
      <c r="A50" s="186" t="s">
        <v>8657</v>
      </c>
      <c r="B50" s="186" t="s">
        <v>74</v>
      </c>
      <c r="C50" s="186" t="s">
        <v>73</v>
      </c>
      <c r="D50" s="186" t="s">
        <v>8697</v>
      </c>
      <c r="E50" s="187">
        <v>45702</v>
      </c>
      <c r="F50" s="187">
        <v>45726</v>
      </c>
      <c r="G50" s="186" t="s">
        <v>1356</v>
      </c>
      <c r="H50" s="186" t="s">
        <v>5937</v>
      </c>
    </row>
    <row r="51" spans="1:8" ht="28.8">
      <c r="A51" s="186" t="s">
        <v>8735</v>
      </c>
      <c r="B51" s="186" t="s">
        <v>74</v>
      </c>
      <c r="C51" s="186" t="s">
        <v>308</v>
      </c>
      <c r="D51" s="186" t="s">
        <v>8747</v>
      </c>
      <c r="E51" s="187">
        <v>45707</v>
      </c>
      <c r="F51" s="187">
        <v>45726</v>
      </c>
      <c r="G51" s="186" t="s">
        <v>66</v>
      </c>
      <c r="H51" s="186" t="s">
        <v>79</v>
      </c>
    </row>
    <row r="52" spans="1:8" ht="72">
      <c r="A52" s="186" t="s">
        <v>8736</v>
      </c>
      <c r="B52" s="186" t="s">
        <v>74</v>
      </c>
      <c r="C52" s="186" t="s">
        <v>59</v>
      </c>
      <c r="D52" s="186" t="s">
        <v>8774</v>
      </c>
      <c r="E52" s="187">
        <v>45699</v>
      </c>
      <c r="F52" s="187">
        <v>45726</v>
      </c>
      <c r="G52" s="186" t="s">
        <v>1356</v>
      </c>
      <c r="H52" s="186" t="s">
        <v>5937</v>
      </c>
    </row>
    <row r="53" spans="1:8" ht="57.6">
      <c r="A53" s="186" t="s">
        <v>8737</v>
      </c>
      <c r="B53" s="186" t="s">
        <v>74</v>
      </c>
      <c r="C53" s="186" t="s">
        <v>122</v>
      </c>
      <c r="D53" s="186" t="s">
        <v>8775</v>
      </c>
      <c r="E53" s="187">
        <v>45709</v>
      </c>
      <c r="F53" s="187">
        <v>45726</v>
      </c>
      <c r="G53" s="186" t="s">
        <v>1356</v>
      </c>
      <c r="H53" s="186" t="s">
        <v>5937</v>
      </c>
    </row>
    <row r="54" spans="1:8" ht="43.2">
      <c r="A54" s="186" t="s">
        <v>8739</v>
      </c>
      <c r="B54" s="186" t="s">
        <v>74</v>
      </c>
      <c r="C54" s="186" t="s">
        <v>260</v>
      </c>
      <c r="D54" s="186" t="s">
        <v>8758</v>
      </c>
      <c r="E54" s="187">
        <v>45708</v>
      </c>
      <c r="F54" s="187">
        <v>45726</v>
      </c>
      <c r="G54" s="186" t="s">
        <v>1356</v>
      </c>
      <c r="H54" s="186" t="s">
        <v>5937</v>
      </c>
    </row>
    <row r="55" spans="1:8" ht="28.8">
      <c r="A55" s="186" t="s">
        <v>8787</v>
      </c>
      <c r="B55" s="186" t="s">
        <v>105</v>
      </c>
      <c r="C55" s="186" t="s">
        <v>59</v>
      </c>
      <c r="D55" s="186" t="s">
        <v>8223</v>
      </c>
      <c r="E55" s="187">
        <v>45615</v>
      </c>
      <c r="F55" s="187">
        <v>45726</v>
      </c>
      <c r="G55" s="186" t="s">
        <v>66</v>
      </c>
      <c r="H55" s="186" t="s">
        <v>143</v>
      </c>
    </row>
    <row r="56" spans="1:8" ht="43.2">
      <c r="A56" s="186" t="s">
        <v>8799</v>
      </c>
      <c r="B56" s="186" t="s">
        <v>162</v>
      </c>
      <c r="C56" s="186" t="s">
        <v>59</v>
      </c>
      <c r="D56" s="186" t="s">
        <v>8814</v>
      </c>
      <c r="E56" s="187">
        <v>43497</v>
      </c>
      <c r="F56" s="187">
        <v>45726</v>
      </c>
      <c r="G56" s="186" t="s">
        <v>66</v>
      </c>
      <c r="H56" s="186" t="s">
        <v>168</v>
      </c>
    </row>
    <row r="57" spans="1:8" ht="57.6">
      <c r="A57" s="186" t="s">
        <v>8800</v>
      </c>
      <c r="B57" s="186" t="s">
        <v>74</v>
      </c>
      <c r="C57" s="186" t="s">
        <v>59</v>
      </c>
      <c r="D57" s="186" t="s">
        <v>8855</v>
      </c>
      <c r="E57" s="187">
        <v>45173</v>
      </c>
      <c r="F57" s="187">
        <v>45726</v>
      </c>
      <c r="G57" s="186" t="s">
        <v>1356</v>
      </c>
      <c r="H57" s="186" t="s">
        <v>5937</v>
      </c>
    </row>
    <row r="58" spans="1:8" ht="57.6">
      <c r="A58" s="186" t="s">
        <v>8839</v>
      </c>
      <c r="B58" s="186" t="s">
        <v>105</v>
      </c>
      <c r="C58" s="186" t="s">
        <v>290</v>
      </c>
      <c r="D58" s="186" t="s">
        <v>8845</v>
      </c>
      <c r="E58" s="187">
        <v>45666</v>
      </c>
      <c r="F58" s="187">
        <v>45726</v>
      </c>
      <c r="G58" s="186" t="s">
        <v>1356</v>
      </c>
      <c r="H58" s="186" t="s">
        <v>5937</v>
      </c>
    </row>
    <row r="59" spans="1:8" ht="43.2">
      <c r="A59" s="186" t="s">
        <v>8801</v>
      </c>
      <c r="B59" s="186" t="s">
        <v>74</v>
      </c>
      <c r="C59" s="186" t="s">
        <v>260</v>
      </c>
      <c r="D59" s="186" t="s">
        <v>8818</v>
      </c>
      <c r="E59" s="187">
        <v>45713</v>
      </c>
      <c r="F59" s="187">
        <v>45726</v>
      </c>
      <c r="G59" s="186" t="s">
        <v>66</v>
      </c>
      <c r="H59" s="186" t="s">
        <v>143</v>
      </c>
    </row>
    <row r="60" spans="1:8" ht="28.8">
      <c r="A60" s="186" t="s">
        <v>8802</v>
      </c>
      <c r="B60" s="186" t="s">
        <v>74</v>
      </c>
      <c r="C60" s="186" t="s">
        <v>260</v>
      </c>
      <c r="D60" s="186" t="s">
        <v>8856</v>
      </c>
      <c r="E60" s="187">
        <v>45713</v>
      </c>
      <c r="F60" s="187">
        <v>45726</v>
      </c>
      <c r="G60" s="186" t="s">
        <v>1356</v>
      </c>
      <c r="H60" s="186" t="s">
        <v>5937</v>
      </c>
    </row>
    <row r="61" spans="1:8" ht="43.2">
      <c r="A61" s="186" t="s">
        <v>8803</v>
      </c>
      <c r="B61" s="186" t="s">
        <v>162</v>
      </c>
      <c r="C61" s="186" t="s">
        <v>584</v>
      </c>
      <c r="D61" s="186" t="s">
        <v>8816</v>
      </c>
      <c r="E61" s="187">
        <v>45713</v>
      </c>
      <c r="F61" s="187">
        <v>45726</v>
      </c>
      <c r="G61" s="186" t="s">
        <v>66</v>
      </c>
      <c r="H61" s="186" t="s">
        <v>168</v>
      </c>
    </row>
    <row r="62" spans="1:8" ht="28.8">
      <c r="A62" s="186" t="s">
        <v>8837</v>
      </c>
      <c r="B62" s="186" t="s">
        <v>162</v>
      </c>
      <c r="C62" s="186" t="s">
        <v>73</v>
      </c>
      <c r="D62" s="186" t="s">
        <v>8857</v>
      </c>
      <c r="E62" s="187">
        <v>45713</v>
      </c>
      <c r="F62" s="187">
        <v>45726</v>
      </c>
      <c r="G62" s="186" t="s">
        <v>66</v>
      </c>
      <c r="H62" s="186" t="s">
        <v>168</v>
      </c>
    </row>
    <row r="63" spans="1:8" ht="43.2">
      <c r="A63" s="186" t="s">
        <v>8804</v>
      </c>
      <c r="B63" s="186" t="s">
        <v>60</v>
      </c>
      <c r="C63" s="186" t="s">
        <v>584</v>
      </c>
      <c r="D63" s="186" t="s">
        <v>8817</v>
      </c>
      <c r="E63" s="187">
        <v>45719</v>
      </c>
      <c r="F63" s="187">
        <v>45726</v>
      </c>
      <c r="G63" s="186" t="s">
        <v>66</v>
      </c>
      <c r="H63" s="186" t="s">
        <v>168</v>
      </c>
    </row>
    <row r="64" spans="1:8" ht="43.2">
      <c r="A64" s="186" t="s">
        <v>8805</v>
      </c>
      <c r="B64" s="186" t="s">
        <v>188</v>
      </c>
      <c r="C64" s="186" t="s">
        <v>59</v>
      </c>
      <c r="D64" s="186" t="s">
        <v>8821</v>
      </c>
      <c r="E64" s="187">
        <v>45715</v>
      </c>
      <c r="F64" s="187">
        <v>45726</v>
      </c>
      <c r="G64" s="186" t="s">
        <v>1356</v>
      </c>
      <c r="H64" s="186" t="s">
        <v>5937</v>
      </c>
    </row>
    <row r="65" spans="1:8" ht="43.2">
      <c r="A65" s="186" t="s">
        <v>8806</v>
      </c>
      <c r="B65" s="186" t="s">
        <v>105</v>
      </c>
      <c r="C65" s="186" t="s">
        <v>84</v>
      </c>
      <c r="D65" s="186" t="s">
        <v>8819</v>
      </c>
      <c r="E65" s="187">
        <v>45719</v>
      </c>
      <c r="F65" s="187">
        <v>45726</v>
      </c>
      <c r="G65" s="186" t="s">
        <v>66</v>
      </c>
      <c r="H65" s="186" t="s">
        <v>168</v>
      </c>
    </row>
    <row r="66" spans="1:8" ht="28.8">
      <c r="A66" s="186" t="s">
        <v>8807</v>
      </c>
      <c r="B66" s="186" t="s">
        <v>74</v>
      </c>
      <c r="C66" s="186" t="s">
        <v>84</v>
      </c>
      <c r="D66" s="186" t="s">
        <v>8836</v>
      </c>
      <c r="E66" s="187">
        <v>45719</v>
      </c>
      <c r="F66" s="187">
        <v>45726</v>
      </c>
      <c r="G66" s="186" t="s">
        <v>66</v>
      </c>
      <c r="H66" s="186" t="s">
        <v>168</v>
      </c>
    </row>
    <row r="67" spans="1:8" ht="43.2">
      <c r="A67" s="186" t="s">
        <v>8808</v>
      </c>
      <c r="B67" s="186" t="s">
        <v>105</v>
      </c>
      <c r="C67" s="186" t="s">
        <v>84</v>
      </c>
      <c r="D67" s="186" t="s">
        <v>8858</v>
      </c>
      <c r="E67" s="187">
        <v>45719</v>
      </c>
      <c r="F67" s="187">
        <v>45726</v>
      </c>
      <c r="G67" s="186" t="s">
        <v>66</v>
      </c>
      <c r="H67" s="186" t="s">
        <v>168</v>
      </c>
    </row>
    <row r="68" spans="1:8">
      <c r="A68" s="186" t="s">
        <v>4156</v>
      </c>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row r="187" spans="1:8">
      <c r="A187"/>
      <c r="B187"/>
      <c r="C187"/>
      <c r="D187"/>
      <c r="E187"/>
      <c r="F187"/>
      <c r="G187"/>
      <c r="H187"/>
    </row>
    <row r="188" spans="1:8">
      <c r="A188"/>
      <c r="B188"/>
      <c r="C188"/>
      <c r="D188"/>
      <c r="E188"/>
      <c r="F188"/>
      <c r="G188"/>
      <c r="H188"/>
    </row>
    <row r="189" spans="1:8">
      <c r="A189"/>
      <c r="B189"/>
      <c r="C189"/>
      <c r="D189"/>
      <c r="E189"/>
      <c r="F189"/>
      <c r="G189"/>
      <c r="H189"/>
    </row>
    <row r="190" spans="1:8">
      <c r="A190"/>
      <c r="B190"/>
      <c r="C190"/>
      <c r="D190"/>
      <c r="E190"/>
      <c r="F190"/>
      <c r="G190"/>
      <c r="H190"/>
    </row>
    <row r="191" spans="1:8">
      <c r="A191"/>
      <c r="B191"/>
      <c r="C191"/>
      <c r="D191"/>
      <c r="E191"/>
      <c r="F191"/>
      <c r="G191"/>
      <c r="H191"/>
    </row>
    <row r="192" spans="1:8">
      <c r="A192"/>
      <c r="B192"/>
      <c r="C192"/>
      <c r="D192"/>
      <c r="E192"/>
      <c r="F192"/>
      <c r="G192"/>
      <c r="H192"/>
    </row>
    <row r="193" spans="1:8">
      <c r="A193"/>
      <c r="B193"/>
      <c r="C193"/>
      <c r="D193"/>
      <c r="E193"/>
      <c r="F193"/>
      <c r="G193"/>
      <c r="H193"/>
    </row>
    <row r="194" spans="1:8">
      <c r="A194"/>
      <c r="B194"/>
      <c r="C194"/>
      <c r="D194"/>
      <c r="E194"/>
      <c r="F194"/>
      <c r="G194"/>
      <c r="H194"/>
    </row>
    <row r="195" spans="1:8">
      <c r="A195"/>
      <c r="B195"/>
      <c r="C195"/>
      <c r="D195"/>
      <c r="E195"/>
      <c r="F195"/>
      <c r="G195"/>
      <c r="H195"/>
    </row>
    <row r="196" spans="1:8">
      <c r="A196"/>
      <c r="B196"/>
      <c r="C196"/>
      <c r="D196"/>
      <c r="E196"/>
      <c r="F196"/>
      <c r="G196"/>
      <c r="H196"/>
    </row>
    <row r="197" spans="1:8">
      <c r="A197"/>
      <c r="B197"/>
      <c r="C197"/>
      <c r="D197"/>
      <c r="E197"/>
      <c r="F197"/>
      <c r="G197"/>
      <c r="H197"/>
    </row>
    <row r="198" spans="1:8">
      <c r="A198"/>
      <c r="B198"/>
      <c r="C198"/>
      <c r="D198"/>
      <c r="E198"/>
      <c r="F198"/>
      <c r="G198"/>
      <c r="H198"/>
    </row>
    <row r="199" spans="1:8">
      <c r="A199"/>
      <c r="B199"/>
      <c r="C199"/>
      <c r="D199"/>
      <c r="E199"/>
      <c r="F199"/>
      <c r="G199"/>
      <c r="H199"/>
    </row>
    <row r="200" spans="1:8">
      <c r="A200"/>
      <c r="B200"/>
      <c r="C200"/>
      <c r="D200"/>
      <c r="E200"/>
      <c r="F200"/>
      <c r="G200"/>
      <c r="H200"/>
    </row>
    <row r="201" spans="1:8">
      <c r="A201"/>
      <c r="B201"/>
      <c r="C201"/>
      <c r="D201"/>
      <c r="E201"/>
      <c r="F201"/>
      <c r="G201"/>
      <c r="H201"/>
    </row>
    <row r="202" spans="1:8">
      <c r="A202"/>
      <c r="B202"/>
      <c r="C202"/>
      <c r="D202"/>
      <c r="E202"/>
      <c r="F202"/>
      <c r="G202"/>
      <c r="H202"/>
    </row>
    <row r="203" spans="1:8">
      <c r="A203"/>
      <c r="B203"/>
      <c r="C203"/>
      <c r="D203"/>
      <c r="E203"/>
      <c r="F203"/>
      <c r="G203"/>
      <c r="H203"/>
    </row>
    <row r="204" spans="1:8">
      <c r="A204"/>
      <c r="B204"/>
      <c r="C204"/>
      <c r="D204"/>
      <c r="E204"/>
      <c r="F204"/>
      <c r="G204"/>
      <c r="H204"/>
    </row>
    <row r="205" spans="1:8">
      <c r="A205"/>
      <c r="B205"/>
      <c r="C205"/>
      <c r="D205"/>
      <c r="E205"/>
      <c r="F205"/>
      <c r="G205"/>
      <c r="H205"/>
    </row>
    <row r="206" spans="1:8">
      <c r="A206"/>
      <c r="B206"/>
      <c r="C206"/>
      <c r="D206"/>
      <c r="E206"/>
      <c r="F206"/>
      <c r="G206"/>
      <c r="H206"/>
    </row>
    <row r="207" spans="1:8">
      <c r="A207"/>
      <c r="B207"/>
      <c r="C207"/>
      <c r="D207"/>
      <c r="E207"/>
      <c r="F207"/>
      <c r="G207"/>
      <c r="H207"/>
    </row>
    <row r="208" spans="1:8">
      <c r="A208"/>
      <c r="B208"/>
      <c r="C208"/>
      <c r="D208"/>
      <c r="E208"/>
      <c r="F208"/>
      <c r="G208"/>
      <c r="H208"/>
    </row>
    <row r="209" spans="1:8">
      <c r="A209"/>
      <c r="B209"/>
      <c r="C209"/>
      <c r="D209"/>
      <c r="E209"/>
      <c r="F209"/>
      <c r="G209"/>
      <c r="H209"/>
    </row>
    <row r="210" spans="1:8">
      <c r="A210"/>
      <c r="B210"/>
      <c r="C210"/>
      <c r="D210"/>
      <c r="E210"/>
      <c r="F210"/>
      <c r="G210"/>
      <c r="H210"/>
    </row>
    <row r="211" spans="1:8">
      <c r="A211"/>
      <c r="B211"/>
      <c r="C211"/>
      <c r="D211"/>
      <c r="E211"/>
      <c r="F211"/>
      <c r="G211"/>
      <c r="H211"/>
    </row>
    <row r="212" spans="1:8">
      <c r="A212"/>
      <c r="B212"/>
      <c r="C212"/>
      <c r="D212"/>
      <c r="E212"/>
      <c r="F212"/>
      <c r="G212"/>
      <c r="H212"/>
    </row>
    <row r="213" spans="1:8">
      <c r="A213"/>
      <c r="B213"/>
      <c r="C213"/>
      <c r="D213"/>
      <c r="E213"/>
      <c r="F213"/>
      <c r="G213"/>
      <c r="H213"/>
    </row>
    <row r="214" spans="1:8">
      <c r="A214"/>
      <c r="B214"/>
      <c r="C214"/>
      <c r="D214"/>
      <c r="E214"/>
      <c r="F214"/>
      <c r="G214"/>
      <c r="H214"/>
    </row>
    <row r="215" spans="1:8">
      <c r="A215"/>
      <c r="B215"/>
      <c r="C215"/>
      <c r="D215"/>
      <c r="E215"/>
      <c r="F215"/>
      <c r="G215"/>
      <c r="H215"/>
    </row>
    <row r="216" spans="1:8">
      <c r="A216"/>
      <c r="B216"/>
      <c r="C216"/>
      <c r="D216"/>
      <c r="E216"/>
      <c r="F216"/>
      <c r="G216"/>
      <c r="H216"/>
    </row>
    <row r="217" spans="1:8">
      <c r="A217"/>
      <c r="B217"/>
      <c r="C217"/>
      <c r="D217"/>
      <c r="E217"/>
      <c r="F217"/>
      <c r="G217"/>
      <c r="H217"/>
    </row>
    <row r="218" spans="1:8">
      <c r="A218"/>
      <c r="B218"/>
      <c r="C218"/>
      <c r="D218"/>
      <c r="E218"/>
      <c r="F218"/>
      <c r="G218"/>
      <c r="H218"/>
    </row>
    <row r="219" spans="1:8">
      <c r="A219"/>
      <c r="B219"/>
      <c r="C219"/>
      <c r="D219"/>
      <c r="E219"/>
      <c r="F219"/>
      <c r="G219"/>
      <c r="H219"/>
    </row>
    <row r="220" spans="1:8">
      <c r="A220"/>
      <c r="B220"/>
      <c r="C220"/>
      <c r="D220"/>
      <c r="E220"/>
      <c r="F220"/>
      <c r="G220"/>
      <c r="H220"/>
    </row>
    <row r="221" spans="1:8">
      <c r="A221"/>
      <c r="B221"/>
      <c r="C221"/>
      <c r="D221"/>
      <c r="E221"/>
      <c r="F221"/>
      <c r="G221"/>
      <c r="H221"/>
    </row>
    <row r="222" spans="1:8">
      <c r="A222"/>
      <c r="B222"/>
      <c r="C222"/>
      <c r="D222"/>
      <c r="E222"/>
      <c r="F222"/>
      <c r="G222"/>
      <c r="H222"/>
    </row>
    <row r="223" spans="1:8">
      <c r="A223"/>
      <c r="B223"/>
      <c r="C223"/>
      <c r="D223"/>
      <c r="E223"/>
      <c r="F223"/>
      <c r="G223"/>
      <c r="H223"/>
    </row>
    <row r="224" spans="1:8">
      <c r="A224"/>
      <c r="B224"/>
      <c r="C224"/>
      <c r="D224"/>
      <c r="E224"/>
      <c r="F224"/>
      <c r="G224"/>
      <c r="H224"/>
    </row>
    <row r="225" spans="1:8">
      <c r="A225"/>
      <c r="B225"/>
      <c r="C225"/>
      <c r="D225"/>
      <c r="E225"/>
      <c r="F225"/>
      <c r="G225"/>
      <c r="H225"/>
    </row>
    <row r="226" spans="1:8">
      <c r="A226"/>
      <c r="B226"/>
      <c r="C226"/>
      <c r="D226"/>
      <c r="E226"/>
      <c r="F226"/>
      <c r="G226"/>
      <c r="H226"/>
    </row>
    <row r="227" spans="1:8">
      <c r="A227"/>
      <c r="B227"/>
      <c r="C227"/>
      <c r="D227"/>
      <c r="E227"/>
      <c r="F227"/>
      <c r="G227"/>
      <c r="H227"/>
    </row>
    <row r="228" spans="1:8">
      <c r="A228"/>
      <c r="B228"/>
      <c r="C228"/>
      <c r="D228"/>
      <c r="E228"/>
      <c r="F228"/>
      <c r="G228"/>
      <c r="H228"/>
    </row>
    <row r="229" spans="1:8">
      <c r="A229"/>
      <c r="B229"/>
      <c r="C229"/>
      <c r="D229"/>
      <c r="E229"/>
      <c r="F229"/>
      <c r="G229"/>
      <c r="H229"/>
    </row>
    <row r="230" spans="1:8">
      <c r="A230"/>
      <c r="B230"/>
      <c r="C230"/>
      <c r="D230"/>
      <c r="E230"/>
      <c r="F230"/>
      <c r="G230"/>
      <c r="H230"/>
    </row>
    <row r="231" spans="1:8">
      <c r="A231"/>
      <c r="B231"/>
      <c r="C231"/>
      <c r="D231"/>
      <c r="E231"/>
      <c r="F231"/>
      <c r="G231"/>
      <c r="H231"/>
    </row>
    <row r="232" spans="1:8">
      <c r="A232"/>
      <c r="B232"/>
      <c r="C232"/>
      <c r="D232"/>
      <c r="E232"/>
      <c r="F232"/>
      <c r="G232"/>
      <c r="H232"/>
    </row>
    <row r="233" spans="1:8">
      <c r="A233"/>
      <c r="B233"/>
      <c r="C233"/>
      <c r="D233"/>
      <c r="E233"/>
      <c r="F233"/>
      <c r="G233"/>
      <c r="H233"/>
    </row>
    <row r="234" spans="1:8">
      <c r="A234"/>
      <c r="B234"/>
      <c r="C234"/>
      <c r="D234"/>
      <c r="E234"/>
      <c r="F234"/>
      <c r="G234"/>
      <c r="H234"/>
    </row>
    <row r="235" spans="1:8">
      <c r="A235"/>
      <c r="B235"/>
      <c r="C235"/>
      <c r="D235"/>
      <c r="E235"/>
      <c r="F235"/>
      <c r="G235"/>
      <c r="H235"/>
    </row>
    <row r="236" spans="1:8">
      <c r="A236"/>
      <c r="B236"/>
      <c r="C236"/>
      <c r="D236"/>
      <c r="E236"/>
      <c r="F236"/>
      <c r="G236"/>
      <c r="H236"/>
    </row>
    <row r="237" spans="1:8">
      <c r="A237"/>
      <c r="B237"/>
      <c r="C237"/>
      <c r="D237"/>
      <c r="E237"/>
      <c r="F237"/>
      <c r="G237"/>
      <c r="H237"/>
    </row>
    <row r="238" spans="1:8">
      <c r="A238"/>
      <c r="B238"/>
      <c r="C238"/>
      <c r="D238"/>
      <c r="E238"/>
      <c r="F238"/>
      <c r="G238"/>
      <c r="H238"/>
    </row>
    <row r="239" spans="1:8">
      <c r="A239"/>
      <c r="B239"/>
      <c r="C239"/>
      <c r="D239"/>
      <c r="E239"/>
      <c r="F239"/>
      <c r="G239"/>
      <c r="H239"/>
    </row>
    <row r="240" spans="1:8">
      <c r="A240"/>
      <c r="B240"/>
      <c r="C240"/>
      <c r="D240"/>
      <c r="E240"/>
      <c r="F240"/>
      <c r="G240"/>
      <c r="H240"/>
    </row>
    <row r="241" spans="1:8">
      <c r="A241"/>
      <c r="B241"/>
      <c r="C241"/>
      <c r="D241"/>
      <c r="E241"/>
      <c r="F241"/>
      <c r="G241"/>
      <c r="H241"/>
    </row>
    <row r="242" spans="1:8">
      <c r="A242"/>
      <c r="B242"/>
      <c r="C242"/>
      <c r="D242"/>
      <c r="E242"/>
      <c r="F242"/>
      <c r="G242"/>
      <c r="H242"/>
    </row>
    <row r="243" spans="1:8">
      <c r="A243"/>
      <c r="B243"/>
      <c r="C243"/>
      <c r="D243"/>
      <c r="E243"/>
      <c r="F243"/>
      <c r="G243"/>
      <c r="H243"/>
    </row>
    <row r="244" spans="1:8">
      <c r="A244"/>
      <c r="B244"/>
      <c r="C244"/>
      <c r="D244"/>
      <c r="E244"/>
      <c r="F244"/>
      <c r="G244"/>
      <c r="H244"/>
    </row>
    <row r="245" spans="1:8">
      <c r="A245"/>
      <c r="B245"/>
      <c r="C245"/>
      <c r="D245"/>
      <c r="E245"/>
      <c r="F245"/>
      <c r="G245"/>
      <c r="H245"/>
    </row>
    <row r="246" spans="1:8">
      <c r="A246"/>
      <c r="B246"/>
      <c r="C246"/>
      <c r="D246"/>
      <c r="E246"/>
      <c r="F246"/>
      <c r="G246"/>
      <c r="H246"/>
    </row>
    <row r="247" spans="1:8">
      <c r="A247"/>
      <c r="B247"/>
      <c r="C247"/>
      <c r="D247"/>
      <c r="E247"/>
      <c r="F247"/>
      <c r="G247"/>
      <c r="H247"/>
    </row>
    <row r="248" spans="1:8">
      <c r="A248"/>
      <c r="B248"/>
      <c r="C248"/>
      <c r="D248"/>
      <c r="E248"/>
      <c r="F248"/>
      <c r="G248"/>
      <c r="H248"/>
    </row>
    <row r="249" spans="1:8">
      <c r="A249"/>
      <c r="B249"/>
      <c r="C249"/>
      <c r="D249"/>
      <c r="E249"/>
      <c r="F249"/>
      <c r="G249"/>
      <c r="H249"/>
    </row>
    <row r="250" spans="1:8">
      <c r="A250"/>
      <c r="B250"/>
      <c r="C250"/>
      <c r="D250"/>
      <c r="E250"/>
      <c r="F250"/>
      <c r="G250"/>
      <c r="H250"/>
    </row>
    <row r="251" spans="1:8">
      <c r="A251"/>
      <c r="B251"/>
      <c r="C251"/>
      <c r="D251"/>
      <c r="E251"/>
      <c r="F251"/>
      <c r="G251"/>
      <c r="H251"/>
    </row>
    <row r="252" spans="1:8">
      <c r="A252"/>
      <c r="B252"/>
      <c r="C252"/>
      <c r="D252"/>
      <c r="E252"/>
      <c r="F252"/>
      <c r="G252"/>
      <c r="H252"/>
    </row>
    <row r="253" spans="1:8">
      <c r="A253"/>
      <c r="B253"/>
      <c r="C253"/>
      <c r="D253"/>
      <c r="E253"/>
      <c r="F253"/>
      <c r="G253"/>
      <c r="H253"/>
    </row>
    <row r="254" spans="1:8">
      <c r="A254"/>
      <c r="B254"/>
      <c r="C254"/>
      <c r="D254"/>
      <c r="E254"/>
      <c r="F254"/>
      <c r="G254"/>
      <c r="H254"/>
    </row>
    <row r="255" spans="1:8">
      <c r="A255"/>
      <c r="B255"/>
      <c r="C255"/>
      <c r="D255"/>
      <c r="E255"/>
      <c r="F255"/>
      <c r="G255"/>
      <c r="H255"/>
    </row>
    <row r="256" spans="1:8">
      <c r="A256"/>
      <c r="B256"/>
      <c r="C256"/>
      <c r="D256"/>
      <c r="E256"/>
      <c r="F256"/>
      <c r="G256"/>
      <c r="H256"/>
    </row>
    <row r="257" spans="1:8">
      <c r="A257"/>
      <c r="B257"/>
      <c r="C257"/>
      <c r="D257"/>
      <c r="E257"/>
      <c r="F257"/>
      <c r="G257"/>
      <c r="H257"/>
    </row>
    <row r="258" spans="1:8">
      <c r="A258"/>
      <c r="B258"/>
      <c r="C258"/>
      <c r="D258"/>
      <c r="E258"/>
      <c r="F258"/>
      <c r="G258"/>
      <c r="H258"/>
    </row>
    <row r="259" spans="1:8">
      <c r="A259"/>
      <c r="B259"/>
      <c r="C259"/>
      <c r="D259"/>
      <c r="E259"/>
      <c r="F259"/>
      <c r="G259"/>
      <c r="H259"/>
    </row>
    <row r="260" spans="1:8">
      <c r="A260"/>
      <c r="B260"/>
      <c r="C260"/>
      <c r="D260"/>
      <c r="E260"/>
      <c r="F260"/>
      <c r="G260"/>
      <c r="H260"/>
    </row>
    <row r="261" spans="1:8">
      <c r="A261"/>
      <c r="B261"/>
      <c r="C261"/>
      <c r="D261"/>
      <c r="E261"/>
      <c r="F261"/>
      <c r="G261"/>
      <c r="H261"/>
    </row>
    <row r="262" spans="1:8">
      <c r="A262"/>
      <c r="B262"/>
      <c r="C262"/>
      <c r="D262"/>
      <c r="E262"/>
      <c r="F262"/>
      <c r="G262"/>
      <c r="H262"/>
    </row>
    <row r="263" spans="1:8">
      <c r="A263"/>
      <c r="B263"/>
      <c r="C263"/>
      <c r="D263"/>
      <c r="E263"/>
      <c r="F263"/>
      <c r="G263"/>
      <c r="H263"/>
    </row>
    <row r="264" spans="1:8">
      <c r="A264"/>
      <c r="B264"/>
      <c r="C264"/>
      <c r="D264"/>
      <c r="E264"/>
      <c r="F264"/>
      <c r="G264"/>
      <c r="H264"/>
    </row>
    <row r="265" spans="1:8">
      <c r="A265"/>
      <c r="B265"/>
      <c r="C265"/>
      <c r="D265"/>
      <c r="E265"/>
      <c r="F265"/>
      <c r="G265"/>
      <c r="H265"/>
    </row>
    <row r="266" spans="1:8">
      <c r="A266"/>
      <c r="B266"/>
      <c r="C266"/>
      <c r="D266"/>
      <c r="E266"/>
      <c r="F266"/>
      <c r="G266"/>
      <c r="H266"/>
    </row>
    <row r="267" spans="1:8">
      <c r="A267"/>
      <c r="B267"/>
      <c r="C267"/>
      <c r="D267"/>
      <c r="E267"/>
      <c r="F267"/>
      <c r="G267"/>
      <c r="H267"/>
    </row>
    <row r="268" spans="1:8">
      <c r="A268"/>
      <c r="B268"/>
      <c r="C268"/>
      <c r="D268"/>
      <c r="E268"/>
      <c r="F268"/>
      <c r="G268"/>
      <c r="H268"/>
    </row>
    <row r="269" spans="1:8">
      <c r="A269"/>
      <c r="B269"/>
      <c r="C269"/>
      <c r="D269"/>
      <c r="E269"/>
      <c r="F269"/>
      <c r="G269"/>
      <c r="H269"/>
    </row>
    <row r="270" spans="1:8">
      <c r="A270"/>
      <c r="B270"/>
      <c r="C270"/>
      <c r="D270"/>
      <c r="E270"/>
      <c r="F270"/>
      <c r="G270"/>
      <c r="H270"/>
    </row>
    <row r="271" spans="1:8">
      <c r="A271"/>
      <c r="B271"/>
      <c r="C271"/>
      <c r="D271"/>
      <c r="E271"/>
      <c r="F271"/>
      <c r="G271"/>
      <c r="H271"/>
    </row>
    <row r="272" spans="1:8">
      <c r="A272"/>
      <c r="B272"/>
      <c r="C272"/>
      <c r="D272"/>
      <c r="E272"/>
      <c r="F272"/>
      <c r="G272"/>
      <c r="H272"/>
    </row>
    <row r="273" spans="1:8">
      <c r="A273"/>
      <c r="B273"/>
      <c r="C273"/>
      <c r="D273"/>
      <c r="E273"/>
      <c r="F273"/>
      <c r="G273"/>
      <c r="H273"/>
    </row>
    <row r="274" spans="1:8">
      <c r="A274"/>
      <c r="B274"/>
      <c r="C274"/>
      <c r="D274"/>
      <c r="E274"/>
      <c r="F274"/>
      <c r="G274"/>
      <c r="H274"/>
    </row>
    <row r="275" spans="1:8">
      <c r="A275"/>
      <c r="B275"/>
      <c r="C275"/>
      <c r="D275"/>
      <c r="E275"/>
      <c r="F275"/>
      <c r="G275"/>
      <c r="H275"/>
    </row>
    <row r="276" spans="1:8">
      <c r="A276"/>
      <c r="B276"/>
      <c r="C276"/>
      <c r="D276"/>
      <c r="E276"/>
      <c r="F276"/>
      <c r="G276"/>
      <c r="H276"/>
    </row>
    <row r="277" spans="1:8">
      <c r="A277"/>
      <c r="B277"/>
      <c r="C277"/>
      <c r="D277"/>
      <c r="E277"/>
      <c r="F277"/>
      <c r="G277"/>
      <c r="H277"/>
    </row>
    <row r="278" spans="1:8">
      <c r="A278"/>
      <c r="B278"/>
      <c r="C278"/>
      <c r="D278"/>
      <c r="E278"/>
      <c r="F278"/>
      <c r="G278"/>
      <c r="H278"/>
    </row>
    <row r="279" spans="1:8">
      <c r="A279"/>
      <c r="B279"/>
      <c r="C279"/>
      <c r="D279"/>
      <c r="E279"/>
      <c r="F279"/>
      <c r="G279"/>
      <c r="H279"/>
    </row>
    <row r="280" spans="1:8">
      <c r="A280"/>
      <c r="B280"/>
      <c r="C280"/>
      <c r="D280"/>
      <c r="E280"/>
      <c r="F280"/>
      <c r="G280"/>
      <c r="H280"/>
    </row>
    <row r="281" spans="1:8">
      <c r="A281"/>
      <c r="B281"/>
      <c r="C281"/>
      <c r="D281"/>
      <c r="E281"/>
      <c r="F281"/>
      <c r="G281"/>
      <c r="H281"/>
    </row>
    <row r="282" spans="1:8">
      <c r="A282"/>
      <c r="B282"/>
      <c r="C282"/>
      <c r="D282"/>
      <c r="E282"/>
      <c r="F282"/>
      <c r="G282"/>
      <c r="H282"/>
    </row>
    <row r="283" spans="1:8">
      <c r="A283"/>
      <c r="B283"/>
      <c r="C283"/>
      <c r="D283"/>
      <c r="E283"/>
      <c r="F283"/>
      <c r="G283"/>
      <c r="H283"/>
    </row>
    <row r="284" spans="1:8">
      <c r="A284"/>
      <c r="B284"/>
      <c r="C284"/>
      <c r="D284"/>
      <c r="E284"/>
      <c r="F284"/>
      <c r="G284"/>
      <c r="H284"/>
    </row>
    <row r="285" spans="1:8">
      <c r="A285"/>
      <c r="B285"/>
      <c r="C285"/>
      <c r="D285"/>
      <c r="E285"/>
      <c r="F285"/>
      <c r="G285"/>
      <c r="H285"/>
    </row>
    <row r="286" spans="1:8">
      <c r="A286"/>
      <c r="B286"/>
      <c r="C286"/>
      <c r="D286"/>
      <c r="E286"/>
      <c r="F286"/>
      <c r="G286"/>
      <c r="H286"/>
    </row>
    <row r="287" spans="1:8">
      <c r="A287"/>
      <c r="B287"/>
      <c r="C287"/>
      <c r="D287"/>
      <c r="E287"/>
      <c r="F287"/>
      <c r="G287"/>
      <c r="H287"/>
    </row>
    <row r="288" spans="1:8">
      <c r="A288"/>
      <c r="B288"/>
      <c r="C288"/>
      <c r="D288"/>
      <c r="E288"/>
      <c r="F288"/>
      <c r="G288"/>
      <c r="H288"/>
    </row>
    <row r="289" spans="1:8">
      <c r="A289"/>
      <c r="B289"/>
      <c r="C289"/>
      <c r="D289"/>
      <c r="E289"/>
      <c r="F289"/>
      <c r="G289"/>
      <c r="H289"/>
    </row>
    <row r="290" spans="1:8">
      <c r="A290"/>
      <c r="B290"/>
      <c r="C290"/>
      <c r="D290"/>
      <c r="E290"/>
      <c r="F290"/>
      <c r="G290"/>
      <c r="H290"/>
    </row>
    <row r="291" spans="1:8">
      <c r="A291"/>
      <c r="B291"/>
      <c r="C291"/>
      <c r="D291"/>
      <c r="E291"/>
      <c r="F291"/>
      <c r="G291"/>
      <c r="H291"/>
    </row>
    <row r="292" spans="1:8">
      <c r="A292"/>
      <c r="B292"/>
      <c r="C292"/>
      <c r="D292"/>
      <c r="E292"/>
      <c r="F292"/>
      <c r="G292"/>
      <c r="H292"/>
    </row>
    <row r="293" spans="1:8">
      <c r="A293"/>
      <c r="B293"/>
      <c r="C293"/>
      <c r="D293"/>
      <c r="E293"/>
      <c r="F293"/>
      <c r="G293"/>
      <c r="H293"/>
    </row>
    <row r="294" spans="1:8">
      <c r="A294"/>
      <c r="B294"/>
      <c r="C294"/>
      <c r="D294"/>
      <c r="E294"/>
      <c r="F294"/>
      <c r="G294"/>
      <c r="H294"/>
    </row>
    <row r="295" spans="1:8">
      <c r="A295"/>
      <c r="B295"/>
      <c r="C295"/>
      <c r="D295"/>
      <c r="E295"/>
      <c r="F295"/>
      <c r="G295"/>
      <c r="H295"/>
    </row>
    <row r="296" spans="1:8">
      <c r="A296"/>
      <c r="B296"/>
      <c r="C296"/>
      <c r="D296"/>
      <c r="E296"/>
      <c r="F296"/>
      <c r="G296"/>
      <c r="H296"/>
    </row>
    <row r="297" spans="1:8">
      <c r="A297"/>
      <c r="B297"/>
      <c r="C297"/>
      <c r="D297"/>
      <c r="E297"/>
      <c r="F297"/>
      <c r="G297"/>
      <c r="H297"/>
    </row>
    <row r="298" spans="1:8">
      <c r="A298"/>
      <c r="B298"/>
      <c r="C298"/>
      <c r="D298"/>
      <c r="E298"/>
      <c r="F298"/>
      <c r="G298"/>
      <c r="H298"/>
    </row>
    <row r="299" spans="1:8">
      <c r="A299"/>
      <c r="B299"/>
      <c r="C299"/>
      <c r="D299"/>
      <c r="E299"/>
      <c r="F299"/>
      <c r="G299"/>
      <c r="H299"/>
    </row>
    <row r="300" spans="1:8">
      <c r="A300"/>
      <c r="B300"/>
      <c r="C300"/>
      <c r="D300"/>
      <c r="E300"/>
      <c r="F300"/>
      <c r="G300"/>
      <c r="H300"/>
    </row>
    <row r="301" spans="1:8">
      <c r="A301"/>
      <c r="B301"/>
      <c r="C301"/>
      <c r="D301"/>
      <c r="E301"/>
      <c r="F301"/>
      <c r="G301"/>
      <c r="H301"/>
    </row>
    <row r="302" spans="1:8">
      <c r="A302"/>
      <c r="B302"/>
      <c r="C302"/>
      <c r="D302"/>
      <c r="E302"/>
      <c r="F302"/>
      <c r="G302"/>
      <c r="H302"/>
    </row>
    <row r="303" spans="1:8">
      <c r="A303"/>
      <c r="B303"/>
      <c r="C303"/>
      <c r="D303"/>
      <c r="E303"/>
      <c r="F303"/>
      <c r="G303"/>
      <c r="H303"/>
    </row>
    <row r="304" spans="1:8">
      <c r="A304"/>
      <c r="B304"/>
      <c r="C304"/>
      <c r="D304"/>
      <c r="E304"/>
      <c r="F304"/>
      <c r="G304"/>
      <c r="H304"/>
    </row>
    <row r="305" spans="1:8">
      <c r="A305"/>
      <c r="B305"/>
      <c r="C305"/>
      <c r="D305"/>
      <c r="E305"/>
      <c r="F305"/>
      <c r="G305"/>
      <c r="H305"/>
    </row>
    <row r="306" spans="1:8">
      <c r="A306"/>
      <c r="B306"/>
      <c r="C306"/>
      <c r="D306"/>
      <c r="E306"/>
      <c r="F306"/>
      <c r="G306"/>
      <c r="H306"/>
    </row>
    <row r="307" spans="1:8">
      <c r="A307"/>
      <c r="B307"/>
      <c r="C307"/>
      <c r="D307"/>
      <c r="E307"/>
      <c r="F307"/>
      <c r="G307"/>
      <c r="H307"/>
    </row>
    <row r="308" spans="1:8">
      <c r="A308"/>
      <c r="B308"/>
      <c r="C308"/>
      <c r="D308"/>
      <c r="E308"/>
      <c r="F308"/>
      <c r="G308"/>
      <c r="H308"/>
    </row>
    <row r="309" spans="1:8">
      <c r="A309"/>
      <c r="B309"/>
      <c r="C309"/>
      <c r="D309"/>
      <c r="E309"/>
      <c r="F309"/>
      <c r="G309"/>
      <c r="H309"/>
    </row>
    <row r="310" spans="1:8">
      <c r="A310"/>
      <c r="B310"/>
      <c r="C310"/>
      <c r="D310"/>
      <c r="E310"/>
      <c r="F310"/>
      <c r="G310"/>
      <c r="H310"/>
    </row>
    <row r="311" spans="1:8">
      <c r="A311"/>
      <c r="B311"/>
      <c r="C311"/>
      <c r="D311"/>
      <c r="E311"/>
      <c r="F311"/>
      <c r="G311"/>
      <c r="H311"/>
    </row>
    <row r="312" spans="1:8">
      <c r="A312"/>
      <c r="B312"/>
      <c r="C312"/>
      <c r="D312"/>
      <c r="E312"/>
      <c r="F312"/>
      <c r="G312"/>
      <c r="H312"/>
    </row>
    <row r="313" spans="1:8">
      <c r="A313"/>
      <c r="B313"/>
      <c r="C313"/>
      <c r="D313"/>
      <c r="E313"/>
      <c r="F313"/>
      <c r="G313"/>
      <c r="H313"/>
    </row>
    <row r="314" spans="1:8">
      <c r="A314"/>
      <c r="B314"/>
      <c r="C314"/>
      <c r="D314"/>
      <c r="E314"/>
      <c r="F314"/>
      <c r="G314"/>
      <c r="H314"/>
    </row>
    <row r="315" spans="1:8">
      <c r="A315"/>
      <c r="B315"/>
      <c r="C315"/>
      <c r="D315"/>
      <c r="E315"/>
      <c r="F315"/>
      <c r="G315"/>
      <c r="H315"/>
    </row>
    <row r="316" spans="1:8">
      <c r="A316"/>
      <c r="B316"/>
      <c r="C316"/>
      <c r="D316"/>
      <c r="E316"/>
      <c r="F316"/>
      <c r="G316"/>
      <c r="H316"/>
    </row>
    <row r="317" spans="1:8">
      <c r="A317"/>
      <c r="B317"/>
      <c r="C317"/>
      <c r="D317"/>
      <c r="E317"/>
      <c r="F317"/>
      <c r="G317"/>
      <c r="H317"/>
    </row>
    <row r="318" spans="1:8">
      <c r="A318"/>
      <c r="B318"/>
      <c r="C318"/>
      <c r="D318"/>
      <c r="E318"/>
      <c r="F318"/>
      <c r="G318"/>
      <c r="H318"/>
    </row>
    <row r="319" spans="1:8">
      <c r="A319"/>
      <c r="B319"/>
      <c r="C319"/>
      <c r="D319"/>
      <c r="E319"/>
      <c r="F319"/>
      <c r="G319"/>
      <c r="H319"/>
    </row>
    <row r="320" spans="1:8">
      <c r="A320"/>
      <c r="B320"/>
      <c r="C320"/>
      <c r="D320"/>
      <c r="E320"/>
      <c r="F320"/>
      <c r="G320"/>
      <c r="H320"/>
    </row>
    <row r="321" spans="1:8">
      <c r="A321"/>
      <c r="B321"/>
      <c r="C321"/>
      <c r="D321"/>
      <c r="E321"/>
      <c r="F321"/>
      <c r="G321"/>
      <c r="H321"/>
    </row>
    <row r="322" spans="1:8">
      <c r="A322"/>
      <c r="B322"/>
      <c r="C322"/>
      <c r="D322"/>
      <c r="E322"/>
      <c r="F322"/>
      <c r="G322"/>
      <c r="H322"/>
    </row>
    <row r="323" spans="1:8">
      <c r="A323"/>
      <c r="B323"/>
      <c r="C323"/>
      <c r="D323"/>
      <c r="E323"/>
      <c r="F323"/>
      <c r="G323"/>
      <c r="H323"/>
    </row>
    <row r="324" spans="1:8">
      <c r="A324"/>
      <c r="B324"/>
      <c r="C324"/>
      <c r="D324"/>
      <c r="E324"/>
      <c r="F324"/>
      <c r="G324"/>
      <c r="H324"/>
    </row>
    <row r="325" spans="1:8">
      <c r="A325"/>
      <c r="B325"/>
      <c r="C325"/>
      <c r="D325"/>
      <c r="E325"/>
      <c r="F325"/>
      <c r="G325"/>
      <c r="H325"/>
    </row>
    <row r="326" spans="1:8">
      <c r="A326"/>
      <c r="B326"/>
      <c r="C326"/>
      <c r="D326"/>
      <c r="E326"/>
      <c r="F326"/>
      <c r="G326"/>
      <c r="H326"/>
    </row>
    <row r="327" spans="1:8">
      <c r="A327"/>
      <c r="B327"/>
      <c r="C327"/>
      <c r="D327"/>
      <c r="E327"/>
      <c r="F327"/>
      <c r="G327"/>
      <c r="H327"/>
    </row>
    <row r="328" spans="1:8">
      <c r="A328"/>
      <c r="B328"/>
      <c r="C328"/>
      <c r="D328"/>
      <c r="E328"/>
      <c r="F328"/>
      <c r="G328"/>
      <c r="H328"/>
    </row>
    <row r="329" spans="1:8">
      <c r="A329"/>
      <c r="B329"/>
      <c r="C329"/>
      <c r="D329"/>
      <c r="E329"/>
      <c r="F329"/>
      <c r="G329"/>
      <c r="H329"/>
    </row>
    <row r="330" spans="1:8">
      <c r="A330"/>
      <c r="B330"/>
      <c r="C330"/>
      <c r="D330"/>
      <c r="E330"/>
      <c r="F330"/>
      <c r="G330"/>
      <c r="H330"/>
    </row>
    <row r="331" spans="1:8">
      <c r="A331"/>
      <c r="B331"/>
      <c r="C331"/>
      <c r="D331"/>
      <c r="E331"/>
      <c r="F331"/>
      <c r="G331"/>
      <c r="H331"/>
    </row>
    <row r="332" spans="1:8">
      <c r="A332"/>
      <c r="B332"/>
      <c r="C332"/>
      <c r="D332"/>
      <c r="E332"/>
      <c r="F332"/>
      <c r="G332"/>
      <c r="H332"/>
    </row>
    <row r="333" spans="1:8">
      <c r="A333"/>
      <c r="B333"/>
      <c r="C333"/>
      <c r="D333"/>
      <c r="E333"/>
      <c r="F333"/>
      <c r="G333"/>
      <c r="H333"/>
    </row>
    <row r="334" spans="1:8">
      <c r="A334"/>
      <c r="B334"/>
      <c r="C334"/>
      <c r="D334"/>
      <c r="E334"/>
      <c r="F334"/>
      <c r="G334"/>
      <c r="H334"/>
    </row>
    <row r="335" spans="1:8">
      <c r="A335"/>
      <c r="B335"/>
      <c r="C335"/>
      <c r="D335"/>
      <c r="E335"/>
      <c r="F335"/>
      <c r="G335"/>
      <c r="H335"/>
    </row>
    <row r="336" spans="1:8">
      <c r="A336"/>
      <c r="B336"/>
      <c r="C336"/>
      <c r="D336"/>
      <c r="E336"/>
      <c r="F336"/>
      <c r="G336"/>
      <c r="H336"/>
    </row>
    <row r="337" spans="1:8">
      <c r="A337"/>
      <c r="B337"/>
      <c r="C337"/>
      <c r="D337"/>
      <c r="E337"/>
      <c r="F337"/>
      <c r="G337"/>
      <c r="H337"/>
    </row>
    <row r="338" spans="1:8">
      <c r="A338"/>
      <c r="B338"/>
      <c r="C338"/>
      <c r="D338"/>
      <c r="E338"/>
      <c r="F338"/>
      <c r="G338"/>
      <c r="H338"/>
    </row>
    <row r="339" spans="1:8">
      <c r="A339"/>
      <c r="B339"/>
      <c r="C339"/>
      <c r="D339"/>
      <c r="E339"/>
      <c r="F339"/>
      <c r="G339"/>
      <c r="H339"/>
    </row>
    <row r="340" spans="1:8">
      <c r="A340"/>
      <c r="B340"/>
      <c r="C340"/>
      <c r="D340"/>
      <c r="E340"/>
      <c r="F340"/>
      <c r="G340"/>
      <c r="H340"/>
    </row>
    <row r="341" spans="1:8">
      <c r="A341"/>
      <c r="B341"/>
      <c r="C341"/>
      <c r="D341"/>
      <c r="E341"/>
      <c r="F341"/>
      <c r="G341"/>
      <c r="H341"/>
    </row>
    <row r="342" spans="1:8">
      <c r="A342"/>
      <c r="B342"/>
      <c r="C342"/>
      <c r="D342"/>
      <c r="E342"/>
      <c r="F342"/>
      <c r="G342"/>
      <c r="H342"/>
    </row>
    <row r="343" spans="1:8">
      <c r="A343"/>
      <c r="B343"/>
      <c r="C343"/>
      <c r="D343"/>
      <c r="E343"/>
      <c r="F343"/>
      <c r="G343"/>
      <c r="H343"/>
    </row>
    <row r="344" spans="1:8">
      <c r="A344"/>
      <c r="B344"/>
      <c r="C344"/>
      <c r="D344"/>
      <c r="E344"/>
      <c r="F344"/>
      <c r="G344"/>
      <c r="H344"/>
    </row>
    <row r="345" spans="1:8">
      <c r="A345"/>
      <c r="B345"/>
      <c r="C345"/>
      <c r="D345"/>
      <c r="E345"/>
      <c r="F345"/>
      <c r="G345"/>
      <c r="H345"/>
    </row>
    <row r="346" spans="1:8">
      <c r="A346"/>
      <c r="B346"/>
      <c r="C346"/>
      <c r="D346"/>
      <c r="E346"/>
      <c r="F346"/>
      <c r="G346"/>
      <c r="H346"/>
    </row>
    <row r="347" spans="1:8">
      <c r="A347"/>
      <c r="B347"/>
      <c r="C347"/>
      <c r="D347"/>
      <c r="E347"/>
      <c r="F347"/>
      <c r="G347"/>
      <c r="H347"/>
    </row>
    <row r="348" spans="1:8">
      <c r="A348"/>
      <c r="B348"/>
      <c r="C348"/>
      <c r="D348"/>
      <c r="E348"/>
      <c r="F348"/>
      <c r="G348"/>
      <c r="H348"/>
    </row>
    <row r="349" spans="1:8">
      <c r="A349"/>
      <c r="B349"/>
      <c r="C349"/>
      <c r="D349"/>
      <c r="E349"/>
      <c r="F349"/>
      <c r="G349"/>
      <c r="H349"/>
    </row>
    <row r="350" spans="1:8">
      <c r="A350"/>
      <c r="B350"/>
      <c r="C350"/>
      <c r="D350"/>
      <c r="E350"/>
      <c r="F350"/>
      <c r="G350"/>
      <c r="H350"/>
    </row>
    <row r="351" spans="1:8">
      <c r="A351"/>
      <c r="B351"/>
      <c r="C351"/>
      <c r="D351"/>
      <c r="E351"/>
      <c r="F351"/>
      <c r="G351"/>
      <c r="H351"/>
    </row>
    <row r="352" spans="1:8">
      <c r="A352"/>
      <c r="B352"/>
      <c r="C352"/>
      <c r="D352"/>
      <c r="E352"/>
      <c r="F352"/>
      <c r="G352"/>
      <c r="H352"/>
    </row>
    <row r="353" spans="1:8">
      <c r="A353"/>
      <c r="B353"/>
      <c r="C353"/>
      <c r="D353"/>
      <c r="E353"/>
      <c r="F353"/>
      <c r="G353"/>
      <c r="H353"/>
    </row>
    <row r="354" spans="1:8">
      <c r="A354"/>
      <c r="B354"/>
      <c r="C354"/>
      <c r="D354"/>
      <c r="E354"/>
      <c r="F354"/>
      <c r="G354"/>
      <c r="H354"/>
    </row>
    <row r="355" spans="1:8">
      <c r="A355"/>
      <c r="B355"/>
      <c r="C355"/>
      <c r="D355"/>
      <c r="E355"/>
      <c r="F355"/>
      <c r="G355"/>
      <c r="H355"/>
    </row>
    <row r="356" spans="1:8">
      <c r="A356"/>
      <c r="B356"/>
      <c r="C356"/>
      <c r="D356"/>
      <c r="E356"/>
      <c r="F356"/>
      <c r="G356"/>
      <c r="H356"/>
    </row>
    <row r="357" spans="1:8">
      <c r="A357"/>
      <c r="B357"/>
      <c r="C357"/>
      <c r="D357"/>
      <c r="E357"/>
      <c r="F357"/>
      <c r="G357"/>
      <c r="H357"/>
    </row>
    <row r="358" spans="1:8">
      <c r="A358"/>
      <c r="B358"/>
      <c r="C358"/>
      <c r="D358"/>
      <c r="E358"/>
      <c r="F358"/>
      <c r="G358"/>
      <c r="H358"/>
    </row>
    <row r="359" spans="1:8">
      <c r="A359"/>
      <c r="B359"/>
      <c r="C359"/>
      <c r="D359"/>
      <c r="E359"/>
      <c r="F359"/>
      <c r="G359"/>
      <c r="H359"/>
    </row>
    <row r="360" spans="1:8">
      <c r="A360"/>
      <c r="B360"/>
      <c r="C360"/>
      <c r="D360"/>
      <c r="E360"/>
      <c r="F360"/>
      <c r="G360"/>
      <c r="H360"/>
    </row>
    <row r="361" spans="1:8">
      <c r="A361"/>
      <c r="B361"/>
      <c r="C361"/>
      <c r="D361"/>
      <c r="E361"/>
      <c r="F361"/>
      <c r="G361"/>
      <c r="H361"/>
    </row>
    <row r="362" spans="1:8">
      <c r="A362"/>
      <c r="B362"/>
      <c r="C362"/>
      <c r="D362"/>
      <c r="E362"/>
      <c r="F362"/>
      <c r="G362"/>
      <c r="H362"/>
    </row>
    <row r="363" spans="1:8">
      <c r="A363"/>
      <c r="B363"/>
      <c r="C363"/>
      <c r="D363"/>
      <c r="E363"/>
      <c r="F363"/>
      <c r="G363"/>
      <c r="H363"/>
    </row>
    <row r="364" spans="1:8">
      <c r="A364"/>
      <c r="B364"/>
      <c r="C364"/>
      <c r="D364"/>
      <c r="E364"/>
      <c r="F364"/>
      <c r="G364"/>
      <c r="H364"/>
    </row>
    <row r="365" spans="1:8">
      <c r="A365"/>
      <c r="B365"/>
      <c r="C365"/>
      <c r="D365"/>
      <c r="E365"/>
      <c r="F365"/>
      <c r="G365"/>
      <c r="H365"/>
    </row>
    <row r="366" spans="1:8">
      <c r="A366"/>
      <c r="B366"/>
      <c r="C366"/>
      <c r="D366"/>
      <c r="E366"/>
      <c r="F366"/>
      <c r="G366"/>
      <c r="H366"/>
    </row>
    <row r="367" spans="1:8">
      <c r="A367"/>
      <c r="B367"/>
      <c r="C367"/>
      <c r="D367"/>
      <c r="E367"/>
      <c r="F367"/>
      <c r="G367"/>
      <c r="H367"/>
    </row>
    <row r="368" spans="1:8">
      <c r="A368"/>
      <c r="B368"/>
      <c r="C368"/>
      <c r="D368"/>
      <c r="E368"/>
      <c r="F368"/>
      <c r="G368"/>
      <c r="H368"/>
    </row>
    <row r="369" spans="1:8">
      <c r="A369"/>
      <c r="B369"/>
      <c r="C369"/>
      <c r="D369"/>
      <c r="E369"/>
      <c r="F369"/>
      <c r="G369"/>
      <c r="H369"/>
    </row>
    <row r="370" spans="1:8">
      <c r="A370"/>
      <c r="B370"/>
      <c r="C370"/>
      <c r="D370"/>
      <c r="E370"/>
      <c r="F370"/>
      <c r="G370"/>
      <c r="H370"/>
    </row>
    <row r="371" spans="1:8">
      <c r="A371"/>
      <c r="B371"/>
      <c r="C371"/>
      <c r="D371"/>
      <c r="E371"/>
      <c r="F371"/>
      <c r="G371"/>
      <c r="H371"/>
    </row>
    <row r="372" spans="1:8">
      <c r="A372"/>
      <c r="B372"/>
      <c r="C372"/>
      <c r="D372"/>
      <c r="E372"/>
      <c r="F372"/>
      <c r="G372"/>
      <c r="H372"/>
    </row>
    <row r="373" spans="1:8">
      <c r="A373"/>
      <c r="B373"/>
      <c r="C373"/>
      <c r="D373"/>
      <c r="E373"/>
      <c r="F373"/>
      <c r="G373"/>
      <c r="H373"/>
    </row>
    <row r="374" spans="1:8">
      <c r="A374"/>
      <c r="B374"/>
      <c r="C374"/>
      <c r="D374"/>
      <c r="E374"/>
      <c r="F374"/>
      <c r="G374"/>
      <c r="H374"/>
    </row>
    <row r="375" spans="1:8">
      <c r="A375"/>
      <c r="B375"/>
      <c r="C375"/>
      <c r="D375"/>
      <c r="E375"/>
      <c r="F375"/>
      <c r="G375"/>
      <c r="H375"/>
    </row>
    <row r="376" spans="1:8">
      <c r="A376"/>
      <c r="B376"/>
      <c r="C376"/>
      <c r="D376"/>
      <c r="E376"/>
      <c r="F376"/>
      <c r="G376"/>
      <c r="H376"/>
    </row>
    <row r="377" spans="1:8">
      <c r="A377"/>
      <c r="B377"/>
      <c r="C377"/>
      <c r="D377"/>
      <c r="E377"/>
      <c r="F377"/>
      <c r="G377"/>
      <c r="H377"/>
    </row>
    <row r="378" spans="1:8">
      <c r="A378"/>
      <c r="B378"/>
      <c r="C378"/>
      <c r="D378"/>
      <c r="E378"/>
      <c r="F378"/>
      <c r="G378"/>
      <c r="H378"/>
    </row>
    <row r="379" spans="1:8">
      <c r="A379"/>
      <c r="B379"/>
      <c r="C379"/>
      <c r="D379"/>
      <c r="E379"/>
      <c r="F379"/>
      <c r="G379"/>
      <c r="H379"/>
    </row>
    <row r="380" spans="1:8">
      <c r="A380"/>
      <c r="B380"/>
      <c r="C380"/>
      <c r="D380"/>
      <c r="E380"/>
      <c r="F380"/>
      <c r="G380"/>
      <c r="H380"/>
    </row>
    <row r="381" spans="1:8">
      <c r="A381"/>
      <c r="B381"/>
      <c r="C381"/>
      <c r="D381"/>
      <c r="E381"/>
      <c r="F381"/>
      <c r="G381"/>
      <c r="H381"/>
    </row>
    <row r="382" spans="1:8">
      <c r="A382"/>
      <c r="B382"/>
      <c r="C382"/>
      <c r="D382"/>
      <c r="E382"/>
      <c r="F382"/>
      <c r="G382"/>
      <c r="H382"/>
    </row>
    <row r="383" spans="1:8">
      <c r="A383"/>
      <c r="B383"/>
      <c r="C383"/>
      <c r="D383"/>
      <c r="E383"/>
      <c r="F383"/>
      <c r="G383"/>
      <c r="H383"/>
    </row>
    <row r="384" spans="1:8">
      <c r="A384"/>
      <c r="B384"/>
      <c r="C384"/>
      <c r="D384"/>
      <c r="E384"/>
      <c r="F384"/>
      <c r="G384"/>
      <c r="H384"/>
    </row>
    <row r="385" spans="1:8">
      <c r="A385"/>
      <c r="B385"/>
      <c r="C385"/>
      <c r="D385"/>
      <c r="E385"/>
      <c r="F385"/>
      <c r="G385"/>
      <c r="H385"/>
    </row>
    <row r="386" spans="1:8">
      <c r="A386"/>
      <c r="B386"/>
      <c r="C386"/>
      <c r="D386"/>
      <c r="E386"/>
      <c r="F386"/>
      <c r="G386"/>
      <c r="H386"/>
    </row>
    <row r="387" spans="1:8">
      <c r="A387"/>
      <c r="B387"/>
      <c r="C387"/>
      <c r="D387"/>
      <c r="E387"/>
      <c r="F387"/>
      <c r="G387"/>
      <c r="H387"/>
    </row>
    <row r="388" spans="1:8">
      <c r="A388"/>
      <c r="B388"/>
      <c r="C388"/>
      <c r="D388"/>
      <c r="E388"/>
      <c r="F388"/>
      <c r="G388"/>
      <c r="H388"/>
    </row>
    <row r="389" spans="1:8">
      <c r="A389"/>
      <c r="B389"/>
      <c r="C389"/>
      <c r="D389"/>
      <c r="E389"/>
      <c r="F389"/>
      <c r="G389"/>
      <c r="H389"/>
    </row>
    <row r="390" spans="1:8">
      <c r="A390"/>
      <c r="B390"/>
      <c r="C390"/>
      <c r="D390"/>
      <c r="E390"/>
      <c r="F390"/>
      <c r="G390"/>
      <c r="H390"/>
    </row>
    <row r="391" spans="1:8">
      <c r="A391"/>
      <c r="B391"/>
      <c r="C391"/>
      <c r="D391"/>
      <c r="E391"/>
      <c r="F391"/>
      <c r="G391"/>
      <c r="H391"/>
    </row>
    <row r="392" spans="1:8">
      <c r="A392"/>
      <c r="B392"/>
      <c r="C392"/>
      <c r="D392"/>
      <c r="E392"/>
      <c r="F392"/>
      <c r="G392"/>
      <c r="H392"/>
    </row>
    <row r="393" spans="1:8">
      <c r="A393"/>
      <c r="B393"/>
      <c r="C393"/>
      <c r="D393"/>
      <c r="E393"/>
      <c r="F393"/>
      <c r="G393"/>
      <c r="H393"/>
    </row>
    <row r="394" spans="1:8">
      <c r="A394"/>
      <c r="B394"/>
      <c r="C394"/>
      <c r="D394"/>
      <c r="E394"/>
      <c r="F394"/>
      <c r="G394"/>
      <c r="H394"/>
    </row>
    <row r="395" spans="1:8">
      <c r="A395"/>
      <c r="B395"/>
      <c r="C395"/>
      <c r="D395"/>
      <c r="E395"/>
      <c r="F395"/>
      <c r="G395"/>
      <c r="H395"/>
    </row>
    <row r="396" spans="1:8">
      <c r="A396"/>
      <c r="B396"/>
      <c r="C396"/>
      <c r="D396"/>
      <c r="E396"/>
      <c r="F396"/>
      <c r="G396"/>
      <c r="H396"/>
    </row>
    <row r="397" spans="1:8">
      <c r="A397"/>
      <c r="B397"/>
      <c r="C397"/>
      <c r="D397"/>
      <c r="E397"/>
      <c r="F397"/>
      <c r="G397"/>
      <c r="H397"/>
    </row>
    <row r="398" spans="1:8">
      <c r="A398"/>
      <c r="B398"/>
      <c r="C398"/>
      <c r="D398"/>
      <c r="E398"/>
      <c r="F398"/>
      <c r="G398"/>
      <c r="H398"/>
    </row>
    <row r="399" spans="1:8">
      <c r="A399"/>
      <c r="B399"/>
      <c r="C399"/>
      <c r="D399"/>
      <c r="E399"/>
      <c r="F399"/>
      <c r="G399"/>
      <c r="H399"/>
    </row>
    <row r="400" spans="1:8">
      <c r="A400"/>
      <c r="B400"/>
      <c r="C400"/>
      <c r="D400"/>
      <c r="E400"/>
      <c r="F400"/>
      <c r="G400"/>
      <c r="H400"/>
    </row>
    <row r="401" spans="1:8">
      <c r="A401"/>
      <c r="B401"/>
      <c r="C401"/>
      <c r="D401"/>
      <c r="E401"/>
      <c r="F401"/>
      <c r="G401"/>
      <c r="H401"/>
    </row>
    <row r="402" spans="1:8">
      <c r="A402"/>
      <c r="B402"/>
      <c r="C402"/>
      <c r="D402"/>
      <c r="E402"/>
      <c r="F402"/>
      <c r="G402"/>
      <c r="H402"/>
    </row>
    <row r="403" spans="1:8">
      <c r="A403"/>
      <c r="B403"/>
      <c r="C403"/>
      <c r="D403"/>
      <c r="E403"/>
      <c r="F403"/>
      <c r="G403"/>
      <c r="H403"/>
    </row>
    <row r="404" spans="1:8">
      <c r="A404"/>
      <c r="B404"/>
      <c r="C404"/>
      <c r="D404"/>
      <c r="E404"/>
      <c r="F404"/>
      <c r="G404"/>
      <c r="H404"/>
    </row>
    <row r="405" spans="1:8">
      <c r="A405"/>
      <c r="B405"/>
      <c r="C405"/>
      <c r="D405"/>
      <c r="E405"/>
      <c r="F405"/>
      <c r="G405"/>
      <c r="H405"/>
    </row>
    <row r="406" spans="1:8">
      <c r="A406"/>
      <c r="B406"/>
      <c r="C406"/>
      <c r="D406"/>
      <c r="E406"/>
      <c r="F406"/>
      <c r="G406"/>
      <c r="H406"/>
    </row>
    <row r="407" spans="1:8">
      <c r="A407"/>
      <c r="B407"/>
      <c r="C407"/>
      <c r="D407"/>
      <c r="E407"/>
      <c r="F407"/>
      <c r="G407"/>
      <c r="H407"/>
    </row>
    <row r="408" spans="1:8">
      <c r="A408"/>
      <c r="B408"/>
      <c r="C408"/>
      <c r="D408"/>
      <c r="E408"/>
      <c r="F408"/>
      <c r="G408"/>
      <c r="H408"/>
    </row>
    <row r="409" spans="1:8">
      <c r="A409"/>
      <c r="B409"/>
      <c r="C409"/>
      <c r="D409"/>
      <c r="E409"/>
      <c r="F409"/>
      <c r="G409"/>
      <c r="H409"/>
    </row>
    <row r="410" spans="1:8">
      <c r="A410"/>
      <c r="B410"/>
      <c r="C410"/>
      <c r="D410"/>
      <c r="E410"/>
      <c r="F410"/>
      <c r="G410"/>
      <c r="H410"/>
    </row>
    <row r="411" spans="1:8">
      <c r="A411"/>
      <c r="B411"/>
      <c r="C411"/>
      <c r="D411"/>
      <c r="E411"/>
      <c r="F411"/>
      <c r="G411"/>
      <c r="H411"/>
    </row>
    <row r="412" spans="1:8">
      <c r="A412"/>
      <c r="B412"/>
      <c r="C412"/>
      <c r="D412"/>
      <c r="E412"/>
      <c r="F412"/>
      <c r="G412"/>
      <c r="H412"/>
    </row>
    <row r="413" spans="1:8">
      <c r="A413"/>
      <c r="B413"/>
      <c r="C413"/>
      <c r="D413"/>
      <c r="E413"/>
      <c r="F413"/>
      <c r="G413"/>
      <c r="H413"/>
    </row>
    <row r="414" spans="1:8">
      <c r="A414"/>
      <c r="B414"/>
      <c r="C414"/>
      <c r="D414"/>
      <c r="E414"/>
      <c r="F414"/>
      <c r="G414"/>
      <c r="H414"/>
    </row>
    <row r="415" spans="1:8">
      <c r="A415"/>
      <c r="B415"/>
      <c r="C415"/>
      <c r="D415"/>
      <c r="E415"/>
      <c r="F415"/>
      <c r="G415"/>
      <c r="H415"/>
    </row>
    <row r="416" spans="1:8">
      <c r="A416"/>
      <c r="B416"/>
      <c r="C416"/>
      <c r="D416"/>
      <c r="E416"/>
      <c r="F416"/>
      <c r="G416"/>
      <c r="H416"/>
    </row>
    <row r="417" spans="1:8">
      <c r="A417"/>
      <c r="B417"/>
      <c r="C417"/>
      <c r="D417"/>
      <c r="E417"/>
      <c r="F417"/>
      <c r="G417"/>
      <c r="H417"/>
    </row>
    <row r="418" spans="1:8">
      <c r="A418"/>
      <c r="B418"/>
      <c r="C418"/>
      <c r="D418"/>
      <c r="E418"/>
      <c r="F418"/>
      <c r="G418"/>
      <c r="H418"/>
    </row>
    <row r="419" spans="1:8">
      <c r="A419"/>
      <c r="B419"/>
      <c r="C419"/>
      <c r="D419"/>
      <c r="E419"/>
      <c r="F419"/>
      <c r="G419"/>
      <c r="H419"/>
    </row>
    <row r="420" spans="1:8">
      <c r="A420"/>
      <c r="B420"/>
      <c r="C420"/>
      <c r="D420"/>
      <c r="E420"/>
      <c r="F420"/>
      <c r="G420"/>
      <c r="H420"/>
    </row>
    <row r="421" spans="1:8">
      <c r="A421"/>
      <c r="B421"/>
      <c r="C421"/>
      <c r="D421"/>
      <c r="E421"/>
      <c r="F421"/>
      <c r="G421"/>
      <c r="H421"/>
    </row>
    <row r="422" spans="1:8">
      <c r="A422"/>
      <c r="B422"/>
      <c r="C422"/>
      <c r="D422"/>
      <c r="E422"/>
      <c r="F422"/>
      <c r="G422"/>
      <c r="H422"/>
    </row>
    <row r="423" spans="1:8">
      <c r="A423"/>
      <c r="B423"/>
      <c r="C423"/>
      <c r="D423"/>
      <c r="E423"/>
      <c r="F423"/>
      <c r="G423"/>
      <c r="H423"/>
    </row>
    <row r="424" spans="1:8">
      <c r="A424"/>
      <c r="B424"/>
      <c r="C424"/>
      <c r="D424"/>
      <c r="E424"/>
      <c r="F424"/>
      <c r="G424"/>
      <c r="H424"/>
    </row>
    <row r="425" spans="1:8">
      <c r="A425"/>
      <c r="B425"/>
      <c r="C425"/>
      <c r="D425"/>
      <c r="E425"/>
      <c r="F425"/>
      <c r="G425"/>
      <c r="H425"/>
    </row>
    <row r="426" spans="1:8">
      <c r="A426"/>
      <c r="B426"/>
      <c r="C426"/>
      <c r="D426"/>
      <c r="E426"/>
      <c r="F426"/>
      <c r="G426"/>
      <c r="H426"/>
    </row>
    <row r="427" spans="1:8">
      <c r="A427"/>
      <c r="B427"/>
      <c r="C427"/>
      <c r="D427"/>
      <c r="E427"/>
      <c r="F427"/>
      <c r="G427"/>
      <c r="H427"/>
    </row>
    <row r="428" spans="1:8">
      <c r="A428"/>
      <c r="B428"/>
      <c r="C428"/>
      <c r="D428"/>
      <c r="E428"/>
      <c r="F428"/>
      <c r="G428"/>
      <c r="H428"/>
    </row>
    <row r="429" spans="1:8">
      <c r="A429"/>
      <c r="B429"/>
      <c r="C429"/>
      <c r="D429"/>
      <c r="E429"/>
      <c r="F429"/>
      <c r="G429"/>
      <c r="H429"/>
    </row>
    <row r="430" spans="1:8">
      <c r="A430"/>
      <c r="B430"/>
      <c r="C430"/>
      <c r="D430"/>
      <c r="E430"/>
      <c r="F430"/>
      <c r="G430"/>
      <c r="H430"/>
    </row>
    <row r="431" spans="1:8">
      <c r="A431"/>
      <c r="B431"/>
      <c r="C431"/>
      <c r="D431"/>
      <c r="E431"/>
      <c r="F431"/>
      <c r="G431"/>
      <c r="H431"/>
    </row>
    <row r="432" spans="1:8">
      <c r="A432"/>
      <c r="B432"/>
      <c r="C432"/>
      <c r="D432"/>
      <c r="E432"/>
      <c r="F432"/>
      <c r="G432"/>
      <c r="H432"/>
    </row>
    <row r="433" spans="1:8">
      <c r="A433"/>
      <c r="B433"/>
      <c r="C433"/>
      <c r="D433"/>
      <c r="E433"/>
      <c r="F433"/>
      <c r="G433"/>
      <c r="H433"/>
    </row>
    <row r="434" spans="1:8">
      <c r="A434"/>
      <c r="B434"/>
      <c r="C434"/>
      <c r="D434"/>
      <c r="E434"/>
      <c r="F434"/>
      <c r="G434"/>
      <c r="H434"/>
    </row>
    <row r="435" spans="1:8">
      <c r="A435"/>
      <c r="B435"/>
      <c r="C435"/>
      <c r="D435"/>
      <c r="E435"/>
      <c r="F435"/>
      <c r="G435"/>
      <c r="H435"/>
    </row>
    <row r="436" spans="1:8">
      <c r="A436"/>
      <c r="B436"/>
      <c r="C436"/>
      <c r="D436"/>
      <c r="E436"/>
      <c r="F436"/>
      <c r="G436"/>
      <c r="H436"/>
    </row>
    <row r="437" spans="1:8">
      <c r="A437"/>
      <c r="B437"/>
      <c r="C437"/>
      <c r="D437"/>
      <c r="E437"/>
      <c r="F437"/>
      <c r="G437"/>
      <c r="H437"/>
    </row>
    <row r="438" spans="1:8">
      <c r="A438"/>
      <c r="B438"/>
      <c r="C438"/>
      <c r="D438"/>
      <c r="E438"/>
      <c r="F438"/>
      <c r="G438"/>
      <c r="H438"/>
    </row>
    <row r="439" spans="1:8">
      <c r="A439"/>
      <c r="B439"/>
      <c r="C439"/>
      <c r="D439"/>
      <c r="E439"/>
      <c r="F439"/>
      <c r="G439"/>
      <c r="H439"/>
    </row>
    <row r="440" spans="1:8">
      <c r="A440"/>
      <c r="B440"/>
      <c r="C440"/>
      <c r="D440"/>
      <c r="E440"/>
      <c r="F440"/>
      <c r="G440"/>
      <c r="H440"/>
    </row>
    <row r="441" spans="1:8">
      <c r="A441"/>
      <c r="B441"/>
      <c r="C441"/>
      <c r="D441"/>
      <c r="E441"/>
      <c r="F441"/>
      <c r="G441"/>
      <c r="H441"/>
    </row>
    <row r="442" spans="1:8">
      <c r="A442"/>
      <c r="B442"/>
      <c r="C442"/>
      <c r="D442"/>
      <c r="E442"/>
      <c r="F442"/>
      <c r="G442"/>
      <c r="H442"/>
    </row>
    <row r="443" spans="1:8">
      <c r="A443"/>
      <c r="B443"/>
      <c r="C443"/>
      <c r="D443"/>
      <c r="E443"/>
      <c r="F443"/>
      <c r="G443"/>
      <c r="H443"/>
    </row>
    <row r="444" spans="1:8">
      <c r="A444"/>
      <c r="B444"/>
      <c r="C444"/>
      <c r="D444"/>
      <c r="E444"/>
      <c r="F444"/>
      <c r="G444"/>
      <c r="H444"/>
    </row>
    <row r="445" spans="1:8">
      <c r="A445"/>
      <c r="B445"/>
      <c r="C445"/>
      <c r="D445"/>
      <c r="E445"/>
      <c r="F445"/>
      <c r="G445"/>
      <c r="H445"/>
    </row>
    <row r="446" spans="1:8">
      <c r="A446"/>
      <c r="B446"/>
      <c r="C446"/>
      <c r="D446"/>
      <c r="E446"/>
      <c r="F446"/>
      <c r="G446"/>
      <c r="H446"/>
    </row>
    <row r="447" spans="1:8">
      <c r="A447"/>
      <c r="B447"/>
      <c r="C447"/>
      <c r="D447"/>
      <c r="E447"/>
      <c r="F447"/>
      <c r="G447"/>
      <c r="H447"/>
    </row>
    <row r="448" spans="1:8">
      <c r="A448"/>
      <c r="B448"/>
      <c r="C448"/>
      <c r="D448"/>
      <c r="E448"/>
      <c r="F448"/>
      <c r="G448"/>
      <c r="H448"/>
    </row>
    <row r="449" spans="1:8">
      <c r="A449"/>
      <c r="B449"/>
      <c r="C449"/>
      <c r="D449"/>
      <c r="E449"/>
      <c r="F449"/>
      <c r="G449"/>
      <c r="H449"/>
    </row>
    <row r="450" spans="1:8">
      <c r="A450"/>
      <c r="B450"/>
      <c r="C450"/>
      <c r="D450"/>
      <c r="E450"/>
      <c r="F450"/>
      <c r="G450"/>
      <c r="H450"/>
    </row>
    <row r="451" spans="1:8">
      <c r="A451"/>
      <c r="B451"/>
      <c r="C451"/>
      <c r="D451"/>
      <c r="E451"/>
      <c r="F451"/>
      <c r="G451"/>
      <c r="H451"/>
    </row>
    <row r="452" spans="1:8">
      <c r="A452"/>
      <c r="B452"/>
      <c r="C452"/>
      <c r="D452"/>
      <c r="E452"/>
      <c r="F452"/>
      <c r="G452"/>
      <c r="H452"/>
    </row>
    <row r="453" spans="1:8">
      <c r="A453"/>
      <c r="B453"/>
      <c r="C453"/>
      <c r="D453"/>
      <c r="E453"/>
      <c r="F453"/>
      <c r="G453"/>
      <c r="H453"/>
    </row>
    <row r="454" spans="1:8">
      <c r="A454"/>
      <c r="B454"/>
      <c r="C454"/>
      <c r="D454"/>
      <c r="E454"/>
      <c r="F454"/>
      <c r="G454"/>
      <c r="H454"/>
    </row>
    <row r="455" spans="1:8">
      <c r="A455"/>
      <c r="B455"/>
      <c r="C455"/>
      <c r="D455"/>
      <c r="E455"/>
      <c r="F455"/>
      <c r="G455"/>
      <c r="H455"/>
    </row>
    <row r="456" spans="1:8">
      <c r="A456"/>
      <c r="B456"/>
      <c r="C456"/>
      <c r="D456"/>
      <c r="E456"/>
      <c r="F456"/>
      <c r="G456"/>
      <c r="H456"/>
    </row>
    <row r="457" spans="1:8">
      <c r="A457"/>
      <c r="B457"/>
      <c r="C457"/>
      <c r="D457"/>
      <c r="E457"/>
      <c r="F457"/>
      <c r="G457"/>
      <c r="H457"/>
    </row>
    <row r="458" spans="1:8">
      <c r="A458"/>
      <c r="B458"/>
      <c r="C458"/>
      <c r="D458"/>
      <c r="E458"/>
      <c r="F458"/>
      <c r="G458"/>
      <c r="H458"/>
    </row>
    <row r="459" spans="1:8">
      <c r="A459"/>
      <c r="B459"/>
      <c r="C459"/>
      <c r="D459"/>
      <c r="E459"/>
      <c r="F459"/>
      <c r="G459"/>
      <c r="H459"/>
    </row>
    <row r="460" spans="1:8">
      <c r="A460"/>
      <c r="B460"/>
      <c r="C460"/>
      <c r="D460"/>
      <c r="E460"/>
      <c r="F460"/>
      <c r="G460"/>
      <c r="H460"/>
    </row>
    <row r="461" spans="1:8">
      <c r="A461"/>
      <c r="B461"/>
      <c r="C461"/>
      <c r="D461"/>
      <c r="E461"/>
      <c r="F461"/>
      <c r="G461"/>
      <c r="H461"/>
    </row>
    <row r="462" spans="1:8">
      <c r="A462"/>
      <c r="B462"/>
      <c r="C462"/>
      <c r="D462"/>
      <c r="E462"/>
      <c r="F462"/>
      <c r="G462"/>
      <c r="H462"/>
    </row>
    <row r="463" spans="1:8">
      <c r="A463"/>
      <c r="B463"/>
      <c r="C463"/>
      <c r="D463"/>
      <c r="E463"/>
      <c r="F463"/>
      <c r="G463"/>
      <c r="H463"/>
    </row>
    <row r="464" spans="1:8">
      <c r="A464"/>
      <c r="B464"/>
      <c r="C464"/>
      <c r="D464"/>
      <c r="E464"/>
      <c r="F464"/>
      <c r="G464"/>
      <c r="H464"/>
    </row>
    <row r="465" spans="1:8">
      <c r="A465"/>
      <c r="B465"/>
      <c r="C465"/>
      <c r="D465"/>
      <c r="E465"/>
      <c r="F465"/>
      <c r="G465"/>
      <c r="H465"/>
    </row>
    <row r="466" spans="1:8">
      <c r="A466"/>
      <c r="B466"/>
      <c r="C466"/>
      <c r="D466"/>
      <c r="E466"/>
      <c r="F466"/>
      <c r="G466"/>
      <c r="H466"/>
    </row>
    <row r="467" spans="1:8">
      <c r="A467"/>
      <c r="B467"/>
      <c r="C467"/>
      <c r="D467"/>
      <c r="E467"/>
      <c r="F467"/>
      <c r="G467"/>
      <c r="H467"/>
    </row>
    <row r="468" spans="1:8">
      <c r="A468"/>
      <c r="B468"/>
      <c r="C468"/>
      <c r="D468"/>
      <c r="E468"/>
      <c r="F468"/>
      <c r="G468"/>
      <c r="H468"/>
    </row>
    <row r="469" spans="1:8">
      <c r="A469"/>
      <c r="B469"/>
      <c r="C469"/>
      <c r="D469"/>
      <c r="E469"/>
      <c r="F469"/>
      <c r="G469"/>
      <c r="H469"/>
    </row>
    <row r="470" spans="1:8">
      <c r="A470"/>
      <c r="B470"/>
      <c r="C470"/>
      <c r="D470"/>
      <c r="E470"/>
      <c r="F470"/>
      <c r="G470"/>
      <c r="H470"/>
    </row>
    <row r="471" spans="1:8">
      <c r="A471"/>
      <c r="B471"/>
      <c r="C471"/>
      <c r="D471"/>
      <c r="E471"/>
      <c r="F471"/>
      <c r="G471"/>
      <c r="H471"/>
    </row>
    <row r="472" spans="1:8">
      <c r="A472"/>
      <c r="B472"/>
      <c r="C472"/>
      <c r="D472"/>
      <c r="E472"/>
      <c r="F472"/>
      <c r="G472"/>
      <c r="H472"/>
    </row>
    <row r="473" spans="1:8">
      <c r="A473"/>
      <c r="B473"/>
      <c r="C473"/>
      <c r="D473"/>
      <c r="E473"/>
      <c r="F473"/>
      <c r="G473"/>
      <c r="H473"/>
    </row>
    <row r="474" spans="1:8">
      <c r="A474"/>
      <c r="B474"/>
      <c r="C474"/>
      <c r="D474"/>
      <c r="E474"/>
      <c r="F474"/>
      <c r="G474"/>
      <c r="H474"/>
    </row>
    <row r="475" spans="1:8">
      <c r="A475"/>
      <c r="B475"/>
      <c r="C475"/>
      <c r="D475"/>
      <c r="E475"/>
      <c r="F475"/>
      <c r="G475"/>
      <c r="H475"/>
    </row>
    <row r="476" spans="1:8">
      <c r="A476"/>
      <c r="B476"/>
      <c r="C476"/>
      <c r="D476"/>
      <c r="E476"/>
      <c r="F476"/>
      <c r="G476"/>
      <c r="H476"/>
    </row>
    <row r="477" spans="1:8">
      <c r="A477"/>
      <c r="B477"/>
      <c r="C477"/>
      <c r="D477"/>
      <c r="E477"/>
      <c r="F477"/>
      <c r="G477"/>
      <c r="H477"/>
    </row>
    <row r="478" spans="1:8">
      <c r="A478"/>
      <c r="B478"/>
      <c r="C478"/>
      <c r="D478"/>
      <c r="E478"/>
      <c r="F478"/>
      <c r="G478"/>
      <c r="H478"/>
    </row>
    <row r="479" spans="1:8">
      <c r="A479"/>
      <c r="B479"/>
      <c r="C479"/>
      <c r="D479"/>
      <c r="E479"/>
      <c r="F479"/>
      <c r="G479"/>
      <c r="H479"/>
    </row>
    <row r="480" spans="1:8">
      <c r="A480"/>
      <c r="B480"/>
      <c r="C480"/>
      <c r="D480"/>
      <c r="E480"/>
      <c r="F480"/>
      <c r="G480"/>
      <c r="H480"/>
    </row>
    <row r="481" spans="1:8">
      <c r="A481"/>
      <c r="B481"/>
      <c r="C481"/>
      <c r="D481"/>
      <c r="E481"/>
      <c r="F481"/>
      <c r="G481"/>
      <c r="H481"/>
    </row>
    <row r="482" spans="1:8">
      <c r="A482"/>
      <c r="B482"/>
      <c r="C482"/>
      <c r="D482"/>
      <c r="E482"/>
      <c r="F482"/>
      <c r="G482"/>
      <c r="H482"/>
    </row>
    <row r="483" spans="1:8">
      <c r="A483"/>
      <c r="B483"/>
      <c r="C483"/>
      <c r="D483"/>
      <c r="E483"/>
      <c r="F483"/>
      <c r="G483"/>
      <c r="H483"/>
    </row>
    <row r="484" spans="1:8">
      <c r="A484"/>
      <c r="B484"/>
      <c r="C484"/>
      <c r="D484"/>
      <c r="E484"/>
      <c r="F484"/>
      <c r="G484"/>
      <c r="H484"/>
    </row>
    <row r="485" spans="1:8">
      <c r="A485"/>
      <c r="B485"/>
      <c r="C485"/>
      <c r="D485"/>
      <c r="E485"/>
      <c r="F485"/>
      <c r="G485"/>
      <c r="H485"/>
    </row>
    <row r="486" spans="1:8">
      <c r="A486"/>
      <c r="B486"/>
      <c r="C486"/>
      <c r="D486"/>
      <c r="E486"/>
      <c r="F486"/>
      <c r="G486"/>
      <c r="H486"/>
    </row>
    <row r="487" spans="1:8">
      <c r="A487"/>
      <c r="B487"/>
      <c r="C487"/>
      <c r="D487"/>
      <c r="E487"/>
      <c r="F487"/>
      <c r="G487"/>
      <c r="H487"/>
    </row>
    <row r="488" spans="1:8">
      <c r="A488"/>
      <c r="B488"/>
      <c r="C488"/>
      <c r="D488"/>
      <c r="E488"/>
      <c r="F488"/>
      <c r="G488"/>
      <c r="H488"/>
    </row>
    <row r="489" spans="1:8">
      <c r="A489"/>
      <c r="B489"/>
      <c r="C489"/>
      <c r="D489"/>
      <c r="E489"/>
      <c r="F489"/>
      <c r="G489"/>
      <c r="H489"/>
    </row>
    <row r="490" spans="1:8">
      <c r="A490"/>
      <c r="B490"/>
      <c r="C490"/>
      <c r="D490"/>
      <c r="E490"/>
      <c r="F490"/>
      <c r="G490"/>
      <c r="H490"/>
    </row>
    <row r="491" spans="1:8">
      <c r="A491"/>
      <c r="B491"/>
      <c r="C491"/>
      <c r="D491"/>
      <c r="E491"/>
      <c r="F491"/>
      <c r="G491"/>
      <c r="H491"/>
    </row>
    <row r="492" spans="1:8">
      <c r="A492"/>
      <c r="B492"/>
      <c r="C492"/>
      <c r="D492"/>
      <c r="E492"/>
      <c r="F492"/>
      <c r="G492"/>
      <c r="H492"/>
    </row>
    <row r="493" spans="1:8">
      <c r="A493"/>
      <c r="B493"/>
      <c r="C493"/>
      <c r="D493"/>
      <c r="E493"/>
      <c r="F493"/>
      <c r="G493"/>
      <c r="H493"/>
    </row>
    <row r="494" spans="1:8">
      <c r="A494"/>
      <c r="B494"/>
      <c r="C494"/>
      <c r="D494"/>
      <c r="E494"/>
      <c r="F494"/>
      <c r="G494"/>
      <c r="H494"/>
    </row>
    <row r="495" spans="1:8">
      <c r="A495"/>
      <c r="B495"/>
      <c r="C495"/>
      <c r="D495"/>
      <c r="E495"/>
      <c r="F495"/>
      <c r="G495"/>
      <c r="H495"/>
    </row>
    <row r="496" spans="1:8">
      <c r="A496"/>
      <c r="B496"/>
      <c r="C496"/>
      <c r="D496"/>
      <c r="E496"/>
      <c r="F496"/>
      <c r="G496"/>
      <c r="H496"/>
    </row>
    <row r="497" spans="1:8">
      <c r="A497"/>
      <c r="B497"/>
      <c r="C497"/>
      <c r="D497"/>
      <c r="E497"/>
      <c r="F497"/>
      <c r="G497"/>
      <c r="H497"/>
    </row>
    <row r="498" spans="1:8">
      <c r="A498"/>
      <c r="B498"/>
      <c r="C498"/>
      <c r="D498"/>
      <c r="E498"/>
      <c r="F498"/>
      <c r="G498"/>
      <c r="H498"/>
    </row>
    <row r="499" spans="1:8">
      <c r="A499"/>
      <c r="B499"/>
      <c r="C499"/>
      <c r="D499"/>
      <c r="E499"/>
      <c r="F499"/>
      <c r="G499"/>
      <c r="H499"/>
    </row>
    <row r="500" spans="1:8">
      <c r="A500"/>
      <c r="B500"/>
      <c r="C500"/>
      <c r="D500"/>
      <c r="E500"/>
      <c r="F500"/>
      <c r="G500"/>
      <c r="H500"/>
    </row>
    <row r="501" spans="1:8">
      <c r="A501"/>
      <c r="B501"/>
      <c r="C501"/>
      <c r="D501"/>
      <c r="E501"/>
      <c r="F501"/>
      <c r="G501"/>
      <c r="H501"/>
    </row>
    <row r="502" spans="1:8">
      <c r="A502"/>
      <c r="B502"/>
      <c r="C502"/>
      <c r="D502"/>
      <c r="E502"/>
      <c r="F502"/>
      <c r="G502"/>
      <c r="H502"/>
    </row>
    <row r="503" spans="1:8">
      <c r="A503"/>
      <c r="B503"/>
      <c r="C503"/>
      <c r="D503"/>
      <c r="E503"/>
      <c r="F503"/>
      <c r="G503"/>
      <c r="H503"/>
    </row>
    <row r="504" spans="1:8">
      <c r="A504"/>
      <c r="B504"/>
      <c r="C504"/>
      <c r="D504"/>
      <c r="E504"/>
      <c r="F504"/>
      <c r="G504"/>
      <c r="H504"/>
    </row>
    <row r="505" spans="1:8">
      <c r="A505"/>
      <c r="B505"/>
      <c r="C505"/>
      <c r="D505"/>
      <c r="E505"/>
      <c r="F505"/>
      <c r="G505"/>
      <c r="H505"/>
    </row>
    <row r="506" spans="1:8">
      <c r="A506"/>
      <c r="B506"/>
      <c r="C506"/>
      <c r="D506"/>
      <c r="E506"/>
      <c r="F506"/>
      <c r="G506"/>
      <c r="H506"/>
    </row>
    <row r="507" spans="1:8">
      <c r="A507"/>
      <c r="B507"/>
      <c r="C507"/>
      <c r="D507"/>
      <c r="E507"/>
      <c r="F507"/>
      <c r="G507"/>
      <c r="H507"/>
    </row>
    <row r="508" spans="1:8">
      <c r="A508"/>
      <c r="B508"/>
      <c r="C508"/>
      <c r="D508"/>
      <c r="E508"/>
      <c r="F508"/>
      <c r="G508"/>
      <c r="H508"/>
    </row>
    <row r="509" spans="1:8">
      <c r="A509"/>
      <c r="B509"/>
      <c r="C509"/>
      <c r="D509"/>
      <c r="E509"/>
      <c r="F509"/>
      <c r="G509"/>
      <c r="H509"/>
    </row>
    <row r="510" spans="1:8">
      <c r="A510"/>
      <c r="B510"/>
      <c r="C510"/>
      <c r="D510"/>
      <c r="E510"/>
      <c r="F510"/>
      <c r="G510"/>
      <c r="H510"/>
    </row>
    <row r="511" spans="1:8">
      <c r="A511"/>
      <c r="B511"/>
      <c r="C511"/>
      <c r="D511"/>
      <c r="E511"/>
      <c r="F511"/>
      <c r="G511"/>
      <c r="H511"/>
    </row>
    <row r="512" spans="1:8">
      <c r="A512"/>
      <c r="B512"/>
      <c r="C512"/>
      <c r="D512"/>
      <c r="E512"/>
      <c r="F512"/>
      <c r="G512"/>
      <c r="H512"/>
    </row>
    <row r="513" spans="1:8">
      <c r="A513"/>
      <c r="B513"/>
      <c r="C513"/>
      <c r="D513"/>
      <c r="E513"/>
      <c r="F513"/>
      <c r="G513"/>
      <c r="H513"/>
    </row>
    <row r="514" spans="1:8">
      <c r="A514"/>
      <c r="B514"/>
      <c r="C514"/>
      <c r="D514"/>
      <c r="E514"/>
      <c r="F514"/>
      <c r="G514"/>
      <c r="H514"/>
    </row>
    <row r="515" spans="1:8">
      <c r="A515"/>
      <c r="B515"/>
      <c r="C515"/>
      <c r="D515"/>
      <c r="E515"/>
      <c r="F515"/>
      <c r="G515"/>
      <c r="H515"/>
    </row>
    <row r="516" spans="1:8">
      <c r="A516"/>
      <c r="B516"/>
      <c r="C516"/>
      <c r="D516"/>
      <c r="E516"/>
      <c r="F516"/>
      <c r="G516"/>
      <c r="H516"/>
    </row>
    <row r="517" spans="1:8">
      <c r="A517"/>
      <c r="B517"/>
      <c r="C517"/>
      <c r="D517"/>
      <c r="E517"/>
      <c r="F517"/>
      <c r="G517"/>
      <c r="H517"/>
    </row>
    <row r="518" spans="1:8">
      <c r="A518"/>
      <c r="B518"/>
      <c r="C518"/>
      <c r="D518"/>
      <c r="E518"/>
      <c r="F518"/>
      <c r="G518"/>
      <c r="H518"/>
    </row>
    <row r="519" spans="1:8">
      <c r="A519"/>
      <c r="B519"/>
      <c r="C519"/>
      <c r="D519"/>
      <c r="E519"/>
      <c r="F519"/>
      <c r="G519"/>
      <c r="H519"/>
    </row>
    <row r="520" spans="1:8">
      <c r="A520"/>
      <c r="B520"/>
      <c r="C520"/>
      <c r="D520"/>
      <c r="E520"/>
      <c r="F520"/>
      <c r="G520"/>
      <c r="H520"/>
    </row>
    <row r="521" spans="1:8">
      <c r="A521"/>
      <c r="B521"/>
      <c r="C521"/>
      <c r="D521"/>
      <c r="E521"/>
      <c r="F521"/>
      <c r="G521"/>
      <c r="H521"/>
    </row>
    <row r="522" spans="1:8">
      <c r="A522"/>
      <c r="B522"/>
      <c r="C522"/>
      <c r="D522"/>
      <c r="E522"/>
      <c r="F522"/>
      <c r="G522"/>
      <c r="H522"/>
    </row>
    <row r="523" spans="1:8">
      <c r="A523"/>
      <c r="B523"/>
      <c r="C523"/>
      <c r="D523"/>
      <c r="E523"/>
      <c r="F523"/>
      <c r="G523"/>
      <c r="H523"/>
    </row>
    <row r="524" spans="1:8">
      <c r="A524"/>
      <c r="B524"/>
      <c r="C524"/>
      <c r="D524"/>
      <c r="E524"/>
      <c r="F524"/>
      <c r="G524"/>
      <c r="H524"/>
    </row>
    <row r="525" spans="1:8">
      <c r="A525"/>
      <c r="B525"/>
      <c r="C525"/>
      <c r="D525"/>
      <c r="E525"/>
      <c r="F525"/>
      <c r="G525"/>
      <c r="H525"/>
    </row>
    <row r="526" spans="1:8">
      <c r="A526"/>
      <c r="B526"/>
      <c r="C526"/>
      <c r="D526"/>
      <c r="E526"/>
      <c r="F526"/>
      <c r="G526"/>
      <c r="H526"/>
    </row>
    <row r="527" spans="1:8">
      <c r="A527"/>
      <c r="B527"/>
      <c r="C527"/>
      <c r="D527"/>
      <c r="E527"/>
      <c r="F527"/>
      <c r="G527"/>
      <c r="H527"/>
    </row>
    <row r="528" spans="1:8">
      <c r="A528"/>
      <c r="B528"/>
      <c r="C528"/>
      <c r="D528"/>
      <c r="E528"/>
      <c r="F528"/>
      <c r="G528"/>
      <c r="H528"/>
    </row>
    <row r="529" spans="1:8">
      <c r="A529"/>
      <c r="B529"/>
      <c r="C529"/>
      <c r="D529"/>
      <c r="E529"/>
      <c r="F529"/>
      <c r="G529"/>
      <c r="H529"/>
    </row>
    <row r="530" spans="1:8">
      <c r="A530"/>
      <c r="B530"/>
      <c r="C530"/>
      <c r="D530"/>
      <c r="E530"/>
      <c r="F530"/>
      <c r="G530"/>
      <c r="H530"/>
    </row>
    <row r="531" spans="1:8">
      <c r="A531"/>
      <c r="B531"/>
      <c r="C531"/>
      <c r="D531"/>
      <c r="E531"/>
      <c r="F531"/>
      <c r="G531"/>
      <c r="H531"/>
    </row>
    <row r="532" spans="1:8">
      <c r="A532"/>
      <c r="B532"/>
      <c r="C532"/>
      <c r="D532"/>
      <c r="E532"/>
      <c r="F532"/>
      <c r="G532"/>
      <c r="H532"/>
    </row>
    <row r="533" spans="1:8">
      <c r="A533"/>
      <c r="B533"/>
      <c r="C533"/>
      <c r="D533"/>
      <c r="E533"/>
      <c r="F533"/>
      <c r="G533"/>
      <c r="H533"/>
    </row>
    <row r="534" spans="1:8">
      <c r="A534"/>
      <c r="B534"/>
      <c r="C534"/>
      <c r="D534"/>
      <c r="E534"/>
      <c r="F534"/>
      <c r="G534"/>
      <c r="H534"/>
    </row>
    <row r="535" spans="1:8">
      <c r="A535"/>
      <c r="B535"/>
      <c r="C535"/>
      <c r="D535"/>
      <c r="E535"/>
      <c r="F535"/>
      <c r="G535"/>
      <c r="H535"/>
    </row>
    <row r="536" spans="1:8">
      <c r="A536"/>
      <c r="B536"/>
      <c r="C536"/>
      <c r="D536"/>
      <c r="E536"/>
      <c r="F536"/>
      <c r="G536"/>
      <c r="H536"/>
    </row>
    <row r="537" spans="1:8">
      <c r="A537"/>
      <c r="B537"/>
      <c r="C537"/>
      <c r="D537"/>
      <c r="E537"/>
      <c r="F537"/>
      <c r="G537"/>
      <c r="H537"/>
    </row>
    <row r="538" spans="1:8">
      <c r="A538"/>
      <c r="B538"/>
      <c r="C538"/>
      <c r="D538"/>
      <c r="E538"/>
      <c r="F538"/>
      <c r="G538"/>
      <c r="H538"/>
    </row>
    <row r="539" spans="1:8">
      <c r="A539"/>
      <c r="B539"/>
      <c r="C539"/>
      <c r="D539"/>
      <c r="E539"/>
      <c r="F539"/>
      <c r="G539"/>
      <c r="H539"/>
    </row>
    <row r="540" spans="1:8">
      <c r="A540"/>
      <c r="B540"/>
      <c r="C540"/>
      <c r="D540"/>
      <c r="E540"/>
      <c r="F540"/>
      <c r="G540"/>
      <c r="H540"/>
    </row>
    <row r="541" spans="1:8">
      <c r="A541"/>
      <c r="B541"/>
      <c r="C541"/>
      <c r="D541"/>
      <c r="E541"/>
      <c r="F541"/>
      <c r="G541"/>
      <c r="H541"/>
    </row>
    <row r="542" spans="1:8">
      <c r="A542"/>
      <c r="B542"/>
      <c r="C542"/>
      <c r="D542"/>
      <c r="E542"/>
      <c r="F542"/>
      <c r="G542"/>
      <c r="H542"/>
    </row>
    <row r="543" spans="1:8">
      <c r="A543"/>
      <c r="B543"/>
      <c r="C543"/>
      <c r="D543"/>
      <c r="E543"/>
      <c r="F543"/>
      <c r="G543"/>
      <c r="H543"/>
    </row>
    <row r="544" spans="1:8">
      <c r="A544"/>
      <c r="B544"/>
      <c r="C544"/>
      <c r="D544"/>
      <c r="E544"/>
      <c r="F544"/>
      <c r="G544"/>
      <c r="H544"/>
    </row>
    <row r="545" spans="1:8">
      <c r="A545"/>
      <c r="B545"/>
      <c r="C545"/>
      <c r="D545"/>
      <c r="E545"/>
      <c r="F545"/>
      <c r="G545"/>
      <c r="H545"/>
    </row>
    <row r="546" spans="1:8">
      <c r="A546"/>
      <c r="B546"/>
      <c r="C546"/>
      <c r="D546"/>
      <c r="E546"/>
      <c r="F546"/>
      <c r="G546"/>
      <c r="H546"/>
    </row>
    <row r="547" spans="1:8">
      <c r="A547"/>
      <c r="B547"/>
      <c r="C547"/>
      <c r="D547"/>
      <c r="E547"/>
      <c r="F547"/>
      <c r="G547"/>
      <c r="H547"/>
    </row>
    <row r="548" spans="1:8">
      <c r="A548"/>
      <c r="B548"/>
      <c r="C548"/>
      <c r="D548"/>
      <c r="E548"/>
      <c r="F548"/>
      <c r="G548"/>
      <c r="H548"/>
    </row>
    <row r="549" spans="1:8">
      <c r="A549"/>
      <c r="B549"/>
      <c r="C549"/>
      <c r="D549"/>
      <c r="E549"/>
      <c r="F549"/>
      <c r="G549"/>
      <c r="H549"/>
    </row>
    <row r="550" spans="1:8">
      <c r="A550"/>
      <c r="B550"/>
      <c r="C550"/>
      <c r="D550"/>
      <c r="E550"/>
      <c r="F550"/>
      <c r="G550"/>
      <c r="H550"/>
    </row>
    <row r="551" spans="1:8">
      <c r="A551"/>
      <c r="B551"/>
      <c r="C551"/>
      <c r="D551"/>
      <c r="E551"/>
      <c r="F551"/>
      <c r="G551"/>
      <c r="H551"/>
    </row>
    <row r="552" spans="1:8">
      <c r="A552"/>
      <c r="B552"/>
      <c r="C552"/>
      <c r="D552"/>
      <c r="E552"/>
      <c r="F552"/>
      <c r="G552"/>
      <c r="H552"/>
    </row>
    <row r="553" spans="1:8">
      <c r="A553"/>
      <c r="B553"/>
      <c r="C553"/>
      <c r="D553"/>
      <c r="E553"/>
      <c r="F553"/>
      <c r="G553"/>
      <c r="H553"/>
    </row>
    <row r="554" spans="1:8">
      <c r="A554"/>
      <c r="B554"/>
      <c r="C554"/>
      <c r="D554"/>
      <c r="E554"/>
      <c r="F554"/>
      <c r="G554"/>
      <c r="H554"/>
    </row>
    <row r="555" spans="1:8">
      <c r="A555"/>
      <c r="B555"/>
      <c r="C555"/>
      <c r="D555"/>
      <c r="E555"/>
      <c r="F555"/>
      <c r="G555"/>
      <c r="H555"/>
    </row>
    <row r="556" spans="1:8">
      <c r="A556"/>
      <c r="B556"/>
      <c r="C556"/>
      <c r="D556"/>
      <c r="E556"/>
      <c r="F556"/>
      <c r="G556"/>
      <c r="H556"/>
    </row>
    <row r="557" spans="1:8">
      <c r="A557"/>
      <c r="B557"/>
      <c r="C557"/>
      <c r="D557"/>
      <c r="E557"/>
      <c r="F557"/>
      <c r="G557"/>
      <c r="H557"/>
    </row>
    <row r="558" spans="1:8">
      <c r="A558"/>
      <c r="B558"/>
      <c r="C558"/>
      <c r="D558"/>
      <c r="E558"/>
      <c r="F558"/>
      <c r="G558"/>
      <c r="H558"/>
    </row>
    <row r="559" spans="1:8">
      <c r="A559"/>
      <c r="B559"/>
      <c r="C559"/>
      <c r="D559"/>
      <c r="E559"/>
      <c r="F559"/>
      <c r="G559"/>
      <c r="H559"/>
    </row>
    <row r="560" spans="1:8">
      <c r="A560"/>
      <c r="B560"/>
      <c r="C560"/>
      <c r="D560"/>
      <c r="E560"/>
      <c r="F560"/>
      <c r="G560"/>
      <c r="H560"/>
    </row>
    <row r="561" spans="1:8">
      <c r="A561"/>
      <c r="B561"/>
      <c r="C561"/>
      <c r="D561"/>
      <c r="E561"/>
      <c r="F561"/>
      <c r="G561"/>
      <c r="H561"/>
    </row>
    <row r="562" spans="1:8">
      <c r="A562"/>
      <c r="B562"/>
      <c r="C562"/>
      <c r="D562"/>
      <c r="E562"/>
      <c r="F562"/>
      <c r="G562"/>
      <c r="H562"/>
    </row>
    <row r="563" spans="1:8">
      <c r="A563"/>
      <c r="B563"/>
      <c r="C563"/>
      <c r="D563"/>
      <c r="E563"/>
      <c r="F563"/>
      <c r="G563"/>
      <c r="H563"/>
    </row>
    <row r="564" spans="1:8">
      <c r="A564"/>
      <c r="B564"/>
      <c r="C564"/>
      <c r="D564"/>
      <c r="E564"/>
      <c r="F564"/>
      <c r="G564"/>
      <c r="H564"/>
    </row>
    <row r="565" spans="1:8">
      <c r="A565"/>
      <c r="B565"/>
      <c r="C565"/>
      <c r="D565"/>
      <c r="E565"/>
      <c r="F565"/>
      <c r="G565"/>
      <c r="H565"/>
    </row>
    <row r="566" spans="1:8">
      <c r="A566"/>
      <c r="B566"/>
      <c r="C566"/>
      <c r="D566"/>
      <c r="E566"/>
      <c r="F566"/>
      <c r="G566"/>
      <c r="H566"/>
    </row>
    <row r="567" spans="1:8">
      <c r="A567"/>
      <c r="B567"/>
      <c r="C567"/>
      <c r="D567"/>
      <c r="E567"/>
      <c r="F567"/>
      <c r="G567"/>
      <c r="H567"/>
    </row>
    <row r="568" spans="1:8">
      <c r="A568"/>
      <c r="B568"/>
      <c r="C568"/>
      <c r="D568"/>
      <c r="E568"/>
      <c r="F568"/>
      <c r="G568"/>
      <c r="H568"/>
    </row>
    <row r="569" spans="1:8">
      <c r="A569"/>
      <c r="B569"/>
      <c r="C569"/>
      <c r="D569"/>
      <c r="E569"/>
      <c r="F569"/>
      <c r="G569"/>
      <c r="H569"/>
    </row>
    <row r="570" spans="1:8">
      <c r="A570"/>
      <c r="B570"/>
      <c r="C570"/>
      <c r="D570"/>
      <c r="E570"/>
      <c r="F570"/>
      <c r="G570"/>
      <c r="H570"/>
    </row>
    <row r="571" spans="1:8">
      <c r="A571"/>
      <c r="B571"/>
      <c r="C571"/>
      <c r="D571"/>
      <c r="E571"/>
      <c r="F571"/>
      <c r="G571"/>
      <c r="H571"/>
    </row>
    <row r="572" spans="1:8">
      <c r="A572"/>
      <c r="B572"/>
      <c r="C572"/>
      <c r="D572"/>
      <c r="E572"/>
      <c r="F572"/>
      <c r="G572"/>
      <c r="H572"/>
    </row>
    <row r="573" spans="1:8">
      <c r="A573"/>
      <c r="B573"/>
      <c r="C573"/>
      <c r="D573"/>
      <c r="E573"/>
      <c r="F573"/>
      <c r="G573"/>
      <c r="H573"/>
    </row>
    <row r="574" spans="1:8">
      <c r="A574"/>
      <c r="B574"/>
      <c r="C574"/>
      <c r="D574"/>
      <c r="E574"/>
      <c r="F574"/>
      <c r="G574"/>
      <c r="H574"/>
    </row>
    <row r="575" spans="1:8">
      <c r="A575"/>
      <c r="B575"/>
      <c r="C575"/>
      <c r="D575"/>
      <c r="E575"/>
      <c r="F575"/>
      <c r="G575"/>
      <c r="H575"/>
    </row>
    <row r="576" spans="1:8">
      <c r="A576"/>
      <c r="B576"/>
      <c r="C576"/>
      <c r="D576"/>
      <c r="E576"/>
      <c r="F576"/>
      <c r="G576"/>
      <c r="H576"/>
    </row>
    <row r="577" spans="1:8">
      <c r="A577"/>
      <c r="B577"/>
      <c r="C577"/>
      <c r="D577"/>
      <c r="E577"/>
      <c r="F577"/>
      <c r="G577"/>
      <c r="H577"/>
    </row>
    <row r="578" spans="1:8">
      <c r="A578"/>
      <c r="B578"/>
      <c r="C578"/>
      <c r="D578"/>
      <c r="E578"/>
      <c r="F578"/>
      <c r="G578"/>
      <c r="H578"/>
    </row>
    <row r="579" spans="1:8">
      <c r="A579"/>
      <c r="B579"/>
      <c r="C579"/>
      <c r="D579"/>
      <c r="E579"/>
      <c r="F579"/>
      <c r="G579"/>
      <c r="H579"/>
    </row>
    <row r="580" spans="1:8">
      <c r="A580"/>
      <c r="B580"/>
      <c r="C580"/>
      <c r="D580"/>
      <c r="E580"/>
      <c r="F580"/>
      <c r="G580"/>
      <c r="H580"/>
    </row>
    <row r="581" spans="1:8">
      <c r="A581"/>
      <c r="B581"/>
      <c r="C581"/>
      <c r="D581"/>
      <c r="E581"/>
      <c r="F581"/>
      <c r="G581"/>
      <c r="H581"/>
    </row>
    <row r="582" spans="1:8">
      <c r="A582"/>
      <c r="B582"/>
      <c r="C582"/>
      <c r="D582"/>
      <c r="E582"/>
      <c r="F582"/>
      <c r="G582"/>
      <c r="H582"/>
    </row>
    <row r="583" spans="1:8">
      <c r="A583"/>
      <c r="B583"/>
      <c r="C583"/>
      <c r="D583"/>
      <c r="E583"/>
      <c r="F583"/>
      <c r="G583"/>
      <c r="H583"/>
    </row>
    <row r="584" spans="1:8">
      <c r="A584"/>
      <c r="B584"/>
      <c r="C584"/>
      <c r="D584"/>
      <c r="E584"/>
      <c r="F584"/>
      <c r="G584"/>
      <c r="H584"/>
    </row>
    <row r="585" spans="1:8">
      <c r="A585"/>
      <c r="B585"/>
      <c r="C585"/>
      <c r="D585"/>
      <c r="E585"/>
      <c r="F585"/>
      <c r="G585"/>
      <c r="H585"/>
    </row>
    <row r="586" spans="1:8">
      <c r="A586"/>
      <c r="B586"/>
      <c r="C586"/>
      <c r="D586"/>
      <c r="E586"/>
      <c r="F586"/>
      <c r="G586"/>
      <c r="H586"/>
    </row>
    <row r="587" spans="1:8">
      <c r="A587"/>
      <c r="B587"/>
      <c r="C587"/>
      <c r="D587"/>
      <c r="E587"/>
      <c r="F587"/>
      <c r="G587"/>
      <c r="H587"/>
    </row>
    <row r="588" spans="1:8">
      <c r="A588"/>
      <c r="B588"/>
      <c r="C588"/>
      <c r="D588"/>
      <c r="E588"/>
      <c r="F588"/>
      <c r="G588"/>
      <c r="H588"/>
    </row>
    <row r="589" spans="1:8">
      <c r="A589"/>
      <c r="B589"/>
      <c r="C589"/>
      <c r="D589"/>
      <c r="E589"/>
      <c r="F589"/>
      <c r="G589"/>
      <c r="H589"/>
    </row>
    <row r="590" spans="1:8">
      <c r="A590"/>
      <c r="B590"/>
      <c r="C590"/>
      <c r="D590"/>
      <c r="E590"/>
      <c r="F590"/>
      <c r="G590"/>
      <c r="H590"/>
    </row>
    <row r="591" spans="1:8">
      <c r="A591"/>
      <c r="B591"/>
      <c r="C591"/>
      <c r="D591"/>
      <c r="E591"/>
      <c r="F591"/>
      <c r="G591"/>
      <c r="H591"/>
    </row>
    <row r="592" spans="1:8">
      <c r="A592"/>
      <c r="B592"/>
      <c r="C592"/>
      <c r="D592"/>
      <c r="E592"/>
      <c r="F592"/>
      <c r="G592"/>
      <c r="H592"/>
    </row>
    <row r="593" spans="1:8">
      <c r="A593"/>
      <c r="B593"/>
      <c r="C593"/>
      <c r="D593"/>
      <c r="E593"/>
      <c r="F593"/>
      <c r="G593"/>
      <c r="H593"/>
    </row>
    <row r="594" spans="1:8">
      <c r="A594"/>
      <c r="B594"/>
      <c r="C594"/>
      <c r="D594"/>
      <c r="E594"/>
      <c r="F594"/>
      <c r="G594"/>
      <c r="H594"/>
    </row>
    <row r="595" spans="1:8">
      <c r="A595"/>
      <c r="B595"/>
      <c r="C595"/>
      <c r="D595"/>
      <c r="E595"/>
      <c r="F595"/>
      <c r="G595"/>
      <c r="H595"/>
    </row>
    <row r="596" spans="1:8">
      <c r="A596"/>
      <c r="B596"/>
      <c r="C596"/>
      <c r="D596"/>
      <c r="E596"/>
      <c r="F596"/>
      <c r="G596"/>
      <c r="H596"/>
    </row>
    <row r="597" spans="1:8">
      <c r="A597"/>
      <c r="B597"/>
      <c r="C597"/>
      <c r="D597"/>
      <c r="E597"/>
      <c r="F597"/>
      <c r="G597"/>
      <c r="H597"/>
    </row>
    <row r="598" spans="1:8">
      <c r="A598"/>
      <c r="B598"/>
      <c r="C598"/>
      <c r="D598"/>
      <c r="E598"/>
      <c r="F598"/>
      <c r="G598"/>
      <c r="H598"/>
    </row>
    <row r="599" spans="1:8">
      <c r="A599"/>
      <c r="B599"/>
      <c r="C599"/>
      <c r="D599"/>
      <c r="E599"/>
      <c r="F599"/>
      <c r="G599"/>
      <c r="H599"/>
    </row>
    <row r="600" spans="1:8">
      <c r="A600"/>
      <c r="B600"/>
      <c r="C600"/>
      <c r="D600"/>
      <c r="E600"/>
      <c r="F600"/>
      <c r="G600"/>
      <c r="H600"/>
    </row>
    <row r="601" spans="1:8">
      <c r="A601"/>
      <c r="B601"/>
      <c r="C601"/>
      <c r="D601"/>
      <c r="E601"/>
      <c r="F601"/>
      <c r="G601"/>
      <c r="H601"/>
    </row>
    <row r="602" spans="1:8">
      <c r="A602"/>
      <c r="B602"/>
      <c r="C602"/>
      <c r="D602"/>
      <c r="E602"/>
      <c r="F602"/>
      <c r="G602"/>
      <c r="H602"/>
    </row>
    <row r="603" spans="1:8">
      <c r="A603"/>
      <c r="B603"/>
      <c r="C603"/>
      <c r="D603"/>
      <c r="E603"/>
      <c r="F603"/>
      <c r="G603"/>
      <c r="H603"/>
    </row>
    <row r="604" spans="1:8">
      <c r="A604"/>
      <c r="B604"/>
      <c r="C604"/>
      <c r="D604"/>
      <c r="E604"/>
      <c r="F604"/>
      <c r="G604"/>
      <c r="H604"/>
    </row>
    <row r="605" spans="1:8">
      <c r="A605"/>
      <c r="B605"/>
      <c r="C605"/>
      <c r="D605"/>
      <c r="E605"/>
      <c r="F605"/>
      <c r="G605"/>
      <c r="H605"/>
    </row>
    <row r="606" spans="1:8">
      <c r="A606"/>
      <c r="B606"/>
      <c r="C606"/>
      <c r="D606"/>
      <c r="E606"/>
      <c r="F606"/>
      <c r="G606"/>
      <c r="H606"/>
    </row>
    <row r="607" spans="1:8">
      <c r="A607"/>
      <c r="B607"/>
      <c r="C607"/>
      <c r="D607"/>
      <c r="E607"/>
      <c r="F607"/>
      <c r="G607"/>
      <c r="H607"/>
    </row>
    <row r="608" spans="1:8">
      <c r="A608"/>
      <c r="B608"/>
      <c r="C608"/>
      <c r="D608"/>
      <c r="E608"/>
      <c r="F608"/>
      <c r="G608"/>
      <c r="H608"/>
    </row>
    <row r="609" spans="1:8">
      <c r="A609"/>
      <c r="B609"/>
      <c r="C609"/>
      <c r="D609"/>
      <c r="E609"/>
      <c r="F609"/>
      <c r="G609"/>
      <c r="H609"/>
    </row>
    <row r="610" spans="1:8">
      <c r="A610"/>
      <c r="B610"/>
      <c r="C610"/>
      <c r="D610"/>
      <c r="E610"/>
      <c r="F610"/>
      <c r="G610"/>
      <c r="H610"/>
    </row>
    <row r="611" spans="1:8">
      <c r="A611"/>
      <c r="B611"/>
      <c r="C611"/>
      <c r="D611"/>
      <c r="E611"/>
      <c r="F611"/>
      <c r="G611"/>
      <c r="H611"/>
    </row>
    <row r="612" spans="1:8">
      <c r="A612"/>
      <c r="B612"/>
      <c r="C612"/>
      <c r="D612"/>
      <c r="E612"/>
      <c r="F612"/>
      <c r="G612"/>
      <c r="H612"/>
    </row>
    <row r="613" spans="1:8">
      <c r="A613"/>
      <c r="B613"/>
      <c r="C613"/>
      <c r="D613"/>
      <c r="E613"/>
      <c r="F613"/>
      <c r="G613"/>
      <c r="H613"/>
    </row>
    <row r="614" spans="1:8">
      <c r="A614"/>
      <c r="B614"/>
      <c r="C614"/>
      <c r="D614"/>
      <c r="E614"/>
      <c r="F614"/>
      <c r="G614"/>
      <c r="H614"/>
    </row>
    <row r="615" spans="1:8">
      <c r="A615"/>
      <c r="B615"/>
      <c r="C615"/>
      <c r="D615"/>
      <c r="E615"/>
      <c r="F615"/>
      <c r="G615"/>
      <c r="H615"/>
    </row>
    <row r="616" spans="1:8">
      <c r="A616"/>
      <c r="B616"/>
      <c r="C616"/>
      <c r="D616"/>
      <c r="E616"/>
      <c r="F616"/>
      <c r="G616"/>
      <c r="H616"/>
    </row>
    <row r="617" spans="1:8">
      <c r="A617"/>
      <c r="B617"/>
      <c r="C617"/>
      <c r="D617"/>
      <c r="E617"/>
      <c r="F617"/>
      <c r="G617"/>
      <c r="H617"/>
    </row>
    <row r="618" spans="1:8">
      <c r="A618"/>
      <c r="B618"/>
      <c r="C618"/>
      <c r="D618"/>
      <c r="E618"/>
      <c r="F618"/>
      <c r="G618"/>
      <c r="H618"/>
    </row>
    <row r="619" spans="1:8">
      <c r="A619"/>
      <c r="B619"/>
      <c r="C619"/>
      <c r="D619"/>
      <c r="E619"/>
      <c r="F619"/>
      <c r="G619"/>
      <c r="H619"/>
    </row>
    <row r="620" spans="1:8">
      <c r="A620"/>
      <c r="B620"/>
      <c r="C620"/>
      <c r="D620"/>
      <c r="E620"/>
      <c r="F620"/>
      <c r="G620"/>
      <c r="H620"/>
    </row>
    <row r="621" spans="1:8">
      <c r="A621"/>
      <c r="B621"/>
      <c r="C621"/>
      <c r="D621"/>
      <c r="E621"/>
      <c r="F621"/>
      <c r="G621"/>
      <c r="H621"/>
    </row>
    <row r="622" spans="1:8">
      <c r="A622"/>
      <c r="B622"/>
      <c r="C622"/>
      <c r="D622"/>
      <c r="E622"/>
      <c r="F622"/>
      <c r="G622"/>
      <c r="H622"/>
    </row>
    <row r="623" spans="1:8">
      <c r="A623"/>
      <c r="B623"/>
      <c r="C623"/>
      <c r="D623"/>
      <c r="E623"/>
      <c r="F623"/>
      <c r="G623"/>
      <c r="H623"/>
    </row>
    <row r="624" spans="1:8">
      <c r="A624"/>
      <c r="B624"/>
      <c r="C624"/>
      <c r="D624"/>
      <c r="E624"/>
      <c r="F624"/>
      <c r="G624"/>
      <c r="H624"/>
    </row>
    <row r="625" spans="1:8">
      <c r="A625"/>
      <c r="B625"/>
      <c r="C625"/>
      <c r="D625"/>
      <c r="E625"/>
      <c r="F625"/>
      <c r="G625"/>
      <c r="H625"/>
    </row>
    <row r="626" spans="1:8">
      <c r="A626"/>
      <c r="B626"/>
      <c r="C626"/>
      <c r="D626"/>
      <c r="E626"/>
      <c r="F626"/>
      <c r="G626"/>
      <c r="H626"/>
    </row>
    <row r="627" spans="1:8">
      <c r="A627"/>
      <c r="B627"/>
      <c r="C627"/>
      <c r="D627"/>
      <c r="E627"/>
      <c r="F627"/>
      <c r="G627"/>
      <c r="H627"/>
    </row>
    <row r="628" spans="1:8">
      <c r="A628"/>
      <c r="B628"/>
      <c r="C628"/>
      <c r="D628"/>
      <c r="E628"/>
      <c r="F628"/>
      <c r="G628"/>
      <c r="H628"/>
    </row>
    <row r="629" spans="1:8">
      <c r="A629"/>
      <c r="B629"/>
      <c r="C629"/>
      <c r="D629"/>
      <c r="E629"/>
      <c r="F629"/>
      <c r="G629"/>
      <c r="H629"/>
    </row>
    <row r="630" spans="1:8">
      <c r="A630"/>
      <c r="B630"/>
      <c r="C630"/>
      <c r="D630"/>
      <c r="E630"/>
      <c r="F630"/>
      <c r="G630"/>
      <c r="H630"/>
    </row>
    <row r="631" spans="1:8">
      <c r="A631"/>
      <c r="B631"/>
      <c r="C631"/>
      <c r="D631"/>
      <c r="E631"/>
      <c r="F631"/>
      <c r="G631"/>
      <c r="H631"/>
    </row>
    <row r="632" spans="1:8">
      <c r="A632"/>
      <c r="B632"/>
      <c r="C632"/>
      <c r="D632"/>
      <c r="E632"/>
      <c r="F632"/>
      <c r="G632"/>
      <c r="H632"/>
    </row>
    <row r="633" spans="1:8">
      <c r="A633"/>
      <c r="B633"/>
      <c r="C633"/>
      <c r="D633"/>
      <c r="E633"/>
      <c r="F633"/>
      <c r="G633"/>
      <c r="H633"/>
    </row>
    <row r="634" spans="1:8">
      <c r="A634"/>
      <c r="B634"/>
      <c r="C634"/>
      <c r="D634"/>
      <c r="E634"/>
      <c r="F634"/>
      <c r="G634"/>
      <c r="H634"/>
    </row>
    <row r="635" spans="1:8">
      <c r="A635"/>
      <c r="B635"/>
      <c r="C635"/>
      <c r="D635"/>
      <c r="E635"/>
      <c r="F635"/>
      <c r="G635"/>
      <c r="H635"/>
    </row>
    <row r="636" spans="1:8">
      <c r="A636"/>
      <c r="B636"/>
      <c r="C636"/>
      <c r="D636"/>
      <c r="E636"/>
      <c r="F636"/>
      <c r="G636"/>
      <c r="H636"/>
    </row>
    <row r="637" spans="1:8">
      <c r="A637"/>
      <c r="B637"/>
      <c r="C637"/>
      <c r="D637"/>
      <c r="E637"/>
      <c r="F637"/>
      <c r="G637"/>
      <c r="H637"/>
    </row>
    <row r="638" spans="1:8">
      <c r="A638"/>
      <c r="B638"/>
      <c r="C638"/>
      <c r="D638"/>
      <c r="E638"/>
      <c r="F638"/>
      <c r="G638"/>
      <c r="H638"/>
    </row>
    <row r="639" spans="1:8">
      <c r="A639"/>
      <c r="B639"/>
      <c r="C639"/>
      <c r="D639"/>
      <c r="E639"/>
      <c r="F639"/>
      <c r="G639"/>
      <c r="H639"/>
    </row>
    <row r="640" spans="1:8">
      <c r="A640"/>
      <c r="B640"/>
      <c r="C640"/>
      <c r="D640"/>
      <c r="E640"/>
      <c r="F640"/>
      <c r="G640"/>
      <c r="H640"/>
    </row>
    <row r="641" spans="1:8">
      <c r="A641"/>
      <c r="B641"/>
      <c r="C641"/>
      <c r="D641"/>
      <c r="E641"/>
      <c r="F641"/>
      <c r="G641"/>
      <c r="H641"/>
    </row>
    <row r="642" spans="1:8">
      <c r="A642"/>
      <c r="B642"/>
      <c r="C642"/>
      <c r="D642"/>
      <c r="E642"/>
      <c r="F642"/>
      <c r="G642"/>
      <c r="H642"/>
    </row>
    <row r="643" spans="1:8">
      <c r="A643"/>
      <c r="B643"/>
      <c r="C643"/>
      <c r="D643"/>
      <c r="E643"/>
      <c r="F643"/>
      <c r="G643"/>
      <c r="H643"/>
    </row>
    <row r="644" spans="1:8">
      <c r="A644"/>
      <c r="B644"/>
      <c r="C644"/>
      <c r="D644"/>
      <c r="E644"/>
      <c r="F644"/>
      <c r="G644"/>
      <c r="H644"/>
    </row>
    <row r="645" spans="1:8">
      <c r="A645"/>
      <c r="B645"/>
      <c r="C645"/>
      <c r="D645"/>
      <c r="E645"/>
      <c r="F645"/>
      <c r="G645"/>
      <c r="H645"/>
    </row>
    <row r="646" spans="1:8">
      <c r="A646"/>
      <c r="B646"/>
      <c r="C646"/>
      <c r="D646"/>
      <c r="E646"/>
      <c r="F646"/>
      <c r="G646"/>
      <c r="H646"/>
    </row>
    <row r="647" spans="1:8">
      <c r="A647"/>
      <c r="B647"/>
      <c r="C647"/>
      <c r="D647"/>
      <c r="E647"/>
      <c r="F647"/>
      <c r="G647"/>
      <c r="H647"/>
    </row>
    <row r="648" spans="1:8">
      <c r="A648"/>
      <c r="B648"/>
      <c r="C648"/>
      <c r="D648"/>
      <c r="E648"/>
      <c r="F648"/>
      <c r="G648"/>
      <c r="H648"/>
    </row>
    <row r="649" spans="1:8">
      <c r="A649"/>
      <c r="B649"/>
      <c r="C649"/>
      <c r="D649"/>
      <c r="E649"/>
      <c r="F649"/>
      <c r="G649"/>
      <c r="H649"/>
    </row>
    <row r="650" spans="1:8">
      <c r="A650"/>
      <c r="B650"/>
      <c r="C650"/>
      <c r="D650"/>
      <c r="E650"/>
      <c r="F650"/>
      <c r="G650"/>
      <c r="H650"/>
    </row>
    <row r="651" spans="1:8">
      <c r="A651"/>
      <c r="B651"/>
      <c r="C651"/>
      <c r="D651"/>
      <c r="E651"/>
      <c r="F651"/>
      <c r="G651"/>
      <c r="H651"/>
    </row>
    <row r="652" spans="1:8">
      <c r="A652"/>
      <c r="B652"/>
      <c r="C652"/>
      <c r="D652"/>
      <c r="E652"/>
      <c r="F652"/>
      <c r="G652"/>
      <c r="H652"/>
    </row>
    <row r="653" spans="1:8">
      <c r="A653"/>
      <c r="B653"/>
      <c r="C653"/>
      <c r="D653"/>
      <c r="E653"/>
      <c r="F653"/>
      <c r="G653"/>
      <c r="H653"/>
    </row>
    <row r="654" spans="1:8">
      <c r="A654"/>
      <c r="B654"/>
      <c r="C654"/>
      <c r="D654"/>
      <c r="E654"/>
      <c r="F654"/>
      <c r="G654"/>
      <c r="H654"/>
    </row>
    <row r="655" spans="1:8">
      <c r="A655"/>
      <c r="B655"/>
      <c r="C655"/>
      <c r="D655"/>
      <c r="E655"/>
      <c r="F655"/>
      <c r="G655"/>
      <c r="H655"/>
    </row>
    <row r="656" spans="1:8">
      <c r="A656"/>
      <c r="B656"/>
      <c r="C656"/>
      <c r="D656"/>
      <c r="E656"/>
      <c r="F656"/>
      <c r="G656"/>
      <c r="H656"/>
    </row>
    <row r="657" spans="1:8">
      <c r="A657"/>
      <c r="B657"/>
      <c r="C657"/>
      <c r="D657"/>
      <c r="E657"/>
      <c r="F657"/>
      <c r="G657"/>
      <c r="H657"/>
    </row>
    <row r="658" spans="1:8">
      <c r="A658"/>
      <c r="B658"/>
      <c r="C658"/>
      <c r="D658"/>
      <c r="E658"/>
      <c r="F658"/>
      <c r="G658"/>
      <c r="H658"/>
    </row>
    <row r="659" spans="1:8">
      <c r="A659"/>
      <c r="B659"/>
      <c r="C659"/>
      <c r="D659"/>
      <c r="E659"/>
      <c r="F659"/>
      <c r="G659"/>
      <c r="H659"/>
    </row>
    <row r="660" spans="1:8">
      <c r="A660"/>
      <c r="B660"/>
      <c r="C660"/>
      <c r="D660"/>
      <c r="E660"/>
      <c r="F660"/>
      <c r="G660"/>
      <c r="H660"/>
    </row>
    <row r="661" spans="1:8">
      <c r="A661"/>
      <c r="B661"/>
      <c r="C661"/>
      <c r="D661"/>
      <c r="E661"/>
      <c r="F661"/>
      <c r="G661"/>
      <c r="H661"/>
    </row>
    <row r="662" spans="1:8">
      <c r="A662"/>
      <c r="B662"/>
      <c r="C662"/>
      <c r="D662"/>
      <c r="E662"/>
      <c r="F662"/>
      <c r="G662"/>
      <c r="H662"/>
    </row>
    <row r="663" spans="1:8">
      <c r="A663"/>
      <c r="B663"/>
      <c r="C663"/>
      <c r="D663"/>
      <c r="E663"/>
      <c r="F663"/>
      <c r="G663"/>
      <c r="H663"/>
    </row>
    <row r="664" spans="1:8">
      <c r="A664"/>
      <c r="B664"/>
      <c r="C664"/>
      <c r="D664"/>
      <c r="E664"/>
      <c r="F664"/>
      <c r="G664"/>
      <c r="H664"/>
    </row>
    <row r="665" spans="1:8">
      <c r="A665"/>
      <c r="B665"/>
      <c r="C665"/>
      <c r="D665"/>
      <c r="E665"/>
      <c r="F665"/>
      <c r="G665"/>
      <c r="H665"/>
    </row>
    <row r="666" spans="1:8">
      <c r="A666"/>
      <c r="B666"/>
      <c r="C666"/>
      <c r="D666"/>
      <c r="E666"/>
      <c r="F666"/>
      <c r="G666"/>
      <c r="H666"/>
    </row>
    <row r="667" spans="1:8">
      <c r="A667"/>
      <c r="B667"/>
      <c r="C667"/>
      <c r="D667"/>
      <c r="E667"/>
      <c r="F667"/>
      <c r="G667"/>
      <c r="H667"/>
    </row>
    <row r="668" spans="1:8">
      <c r="A668"/>
      <c r="B668"/>
      <c r="C668"/>
      <c r="D668"/>
      <c r="E668"/>
      <c r="F668"/>
      <c r="G668"/>
      <c r="H668"/>
    </row>
    <row r="669" spans="1:8">
      <c r="A669"/>
      <c r="B669"/>
      <c r="C669"/>
      <c r="D669"/>
      <c r="E669"/>
      <c r="F669"/>
      <c r="G669"/>
      <c r="H669"/>
    </row>
    <row r="670" spans="1:8">
      <c r="A670"/>
      <c r="B670"/>
      <c r="C670"/>
      <c r="D670"/>
      <c r="E670"/>
      <c r="F670"/>
      <c r="G670"/>
      <c r="H670"/>
    </row>
    <row r="671" spans="1:8">
      <c r="A671"/>
      <c r="B671"/>
      <c r="C671"/>
      <c r="D671"/>
      <c r="E671"/>
      <c r="F671"/>
      <c r="G671"/>
      <c r="H671"/>
    </row>
    <row r="672" spans="1:8">
      <c r="A672"/>
      <c r="B672"/>
      <c r="C672"/>
      <c r="D672"/>
      <c r="E672"/>
      <c r="F672"/>
      <c r="G672"/>
      <c r="H672"/>
    </row>
    <row r="673" spans="1:8">
      <c r="A673"/>
      <c r="B673"/>
      <c r="C673"/>
      <c r="D673"/>
      <c r="E673"/>
      <c r="F673"/>
      <c r="G673"/>
      <c r="H673"/>
    </row>
    <row r="674" spans="1:8">
      <c r="A674"/>
      <c r="B674"/>
      <c r="C674"/>
      <c r="D674"/>
      <c r="E674"/>
      <c r="F674"/>
      <c r="G674"/>
      <c r="H674"/>
    </row>
    <row r="675" spans="1:8">
      <c r="A675"/>
      <c r="B675"/>
      <c r="C675"/>
      <c r="D675"/>
      <c r="E675"/>
      <c r="F675"/>
      <c r="G675"/>
      <c r="H675"/>
    </row>
    <row r="676" spans="1:8">
      <c r="A676"/>
      <c r="B676"/>
      <c r="C676"/>
      <c r="D676"/>
      <c r="E676"/>
      <c r="F676"/>
      <c r="G676"/>
      <c r="H676"/>
    </row>
    <row r="677" spans="1:8">
      <c r="A677"/>
      <c r="B677"/>
      <c r="C677"/>
      <c r="D677"/>
      <c r="E677"/>
      <c r="F677"/>
      <c r="G677"/>
      <c r="H677"/>
    </row>
    <row r="678" spans="1:8">
      <c r="A678"/>
      <c r="B678"/>
      <c r="C678"/>
      <c r="D678"/>
      <c r="E678"/>
      <c r="F678"/>
      <c r="G678"/>
      <c r="H678"/>
    </row>
    <row r="679" spans="1:8">
      <c r="A679"/>
      <c r="B679"/>
      <c r="C679"/>
      <c r="D679"/>
      <c r="E679"/>
      <c r="F679"/>
      <c r="G679"/>
      <c r="H679"/>
    </row>
    <row r="680" spans="1:8">
      <c r="A680"/>
      <c r="B680"/>
      <c r="C680"/>
      <c r="D680"/>
      <c r="E680"/>
      <c r="F680"/>
      <c r="G680"/>
      <c r="H680"/>
    </row>
    <row r="681" spans="1:8">
      <c r="A681"/>
      <c r="B681"/>
      <c r="C681"/>
      <c r="D681"/>
      <c r="E681"/>
      <c r="F681"/>
      <c r="G681"/>
      <c r="H681"/>
    </row>
    <row r="682" spans="1:8">
      <c r="A682"/>
      <c r="B682"/>
      <c r="C682"/>
      <c r="D682"/>
      <c r="E682"/>
      <c r="F682"/>
      <c r="G682"/>
      <c r="H682"/>
    </row>
    <row r="683" spans="1:8">
      <c r="A683"/>
      <c r="B683"/>
      <c r="C683"/>
      <c r="D683"/>
      <c r="E683"/>
      <c r="F683"/>
      <c r="G683"/>
      <c r="H683"/>
    </row>
    <row r="684" spans="1:8">
      <c r="A684"/>
      <c r="B684"/>
      <c r="C684"/>
      <c r="D684"/>
      <c r="E684"/>
      <c r="F684"/>
      <c r="G684"/>
      <c r="H684"/>
    </row>
    <row r="685" spans="1:8">
      <c r="A685"/>
      <c r="B685"/>
      <c r="C685"/>
      <c r="D685"/>
      <c r="E685"/>
      <c r="F685"/>
      <c r="G685"/>
      <c r="H685"/>
    </row>
    <row r="686" spans="1:8">
      <c r="A686"/>
      <c r="B686"/>
      <c r="C686"/>
      <c r="D686"/>
      <c r="E686"/>
      <c r="F686"/>
      <c r="G686"/>
      <c r="H686"/>
    </row>
    <row r="687" spans="1:8">
      <c r="A687"/>
      <c r="B687"/>
      <c r="C687"/>
      <c r="D687"/>
      <c r="E687"/>
      <c r="F687"/>
      <c r="G687"/>
      <c r="H687"/>
    </row>
    <row r="688" spans="1:8">
      <c r="A688"/>
      <c r="B688"/>
      <c r="C688"/>
      <c r="D688"/>
      <c r="E688"/>
      <c r="F688"/>
      <c r="G688"/>
      <c r="H688"/>
    </row>
    <row r="689" spans="1:8">
      <c r="A689"/>
      <c r="B689"/>
      <c r="C689"/>
      <c r="D689"/>
      <c r="E689"/>
      <c r="F689"/>
      <c r="G689"/>
      <c r="H689"/>
    </row>
    <row r="690" spans="1:8">
      <c r="A690"/>
      <c r="B690"/>
      <c r="C690"/>
      <c r="D690"/>
      <c r="E690"/>
      <c r="F690"/>
      <c r="G690"/>
      <c r="H690"/>
    </row>
    <row r="691" spans="1:8">
      <c r="A691"/>
      <c r="B691"/>
      <c r="C691"/>
      <c r="D691"/>
      <c r="E691"/>
      <c r="F691"/>
      <c r="G691"/>
      <c r="H691"/>
    </row>
    <row r="692" spans="1:8">
      <c r="A692"/>
      <c r="B692"/>
      <c r="C692"/>
      <c r="D692"/>
      <c r="E692"/>
      <c r="F692"/>
      <c r="G692"/>
      <c r="H692"/>
    </row>
    <row r="693" spans="1:8">
      <c r="A693"/>
      <c r="B693"/>
      <c r="C693"/>
      <c r="D693"/>
      <c r="E693"/>
      <c r="F693"/>
      <c r="G693"/>
      <c r="H693"/>
    </row>
    <row r="694" spans="1:8">
      <c r="A694"/>
      <c r="B694"/>
      <c r="C694"/>
      <c r="D694"/>
      <c r="E694"/>
      <c r="F694"/>
      <c r="G694"/>
      <c r="H694"/>
    </row>
    <row r="695" spans="1:8">
      <c r="A695"/>
      <c r="B695"/>
      <c r="C695"/>
      <c r="D695"/>
      <c r="E695"/>
      <c r="F695"/>
      <c r="G695"/>
      <c r="H695"/>
    </row>
    <row r="696" spans="1:8">
      <c r="A696"/>
      <c r="B696"/>
      <c r="C696"/>
      <c r="D696"/>
      <c r="E696"/>
      <c r="F696"/>
      <c r="G696"/>
      <c r="H696"/>
    </row>
    <row r="697" spans="1:8">
      <c r="A697"/>
      <c r="B697"/>
      <c r="C697"/>
      <c r="D697"/>
      <c r="E697"/>
      <c r="F697"/>
      <c r="G697"/>
      <c r="H697"/>
    </row>
    <row r="698" spans="1:8">
      <c r="A698"/>
      <c r="B698"/>
      <c r="C698"/>
      <c r="D698"/>
      <c r="E698"/>
      <c r="F698"/>
      <c r="G698"/>
      <c r="H698"/>
    </row>
    <row r="699" spans="1:8">
      <c r="A699"/>
      <c r="B699"/>
      <c r="C699"/>
      <c r="D699"/>
      <c r="E699"/>
      <c r="F699"/>
      <c r="G699"/>
      <c r="H699"/>
    </row>
    <row r="700" spans="1:8">
      <c r="A700"/>
      <c r="B700"/>
      <c r="C700"/>
      <c r="D700"/>
      <c r="E700"/>
      <c r="F700"/>
      <c r="G700"/>
      <c r="H700"/>
    </row>
    <row r="701" spans="1:8">
      <c r="A701"/>
      <c r="B701"/>
      <c r="C701"/>
      <c r="D701"/>
      <c r="E701"/>
      <c r="F701"/>
      <c r="G701"/>
      <c r="H701"/>
    </row>
    <row r="702" spans="1:8">
      <c r="A702"/>
      <c r="B702"/>
      <c r="C702"/>
      <c r="D702"/>
      <c r="E702"/>
      <c r="F702"/>
      <c r="G702"/>
      <c r="H702"/>
    </row>
    <row r="703" spans="1:8">
      <c r="A703"/>
      <c r="B703"/>
      <c r="C703"/>
      <c r="D703"/>
      <c r="E703"/>
      <c r="F703"/>
      <c r="G703"/>
      <c r="H703"/>
    </row>
    <row r="704" spans="1:8">
      <c r="A704"/>
      <c r="B704"/>
      <c r="C704"/>
      <c r="D704"/>
      <c r="E704"/>
      <c r="F704"/>
      <c r="G704"/>
      <c r="H704"/>
    </row>
    <row r="705" spans="1:8">
      <c r="A705"/>
      <c r="B705"/>
      <c r="C705"/>
      <c r="D705"/>
      <c r="E705"/>
      <c r="F705"/>
      <c r="G705"/>
      <c r="H705"/>
    </row>
    <row r="706" spans="1:8">
      <c r="A706"/>
      <c r="B706"/>
      <c r="C706"/>
      <c r="D706"/>
      <c r="E706"/>
      <c r="F706"/>
      <c r="G706"/>
      <c r="H706"/>
    </row>
    <row r="707" spans="1:8">
      <c r="A707"/>
      <c r="B707"/>
      <c r="C707"/>
      <c r="D707"/>
      <c r="E707"/>
      <c r="F707"/>
      <c r="G707"/>
      <c r="H707"/>
    </row>
    <row r="708" spans="1:8">
      <c r="A708"/>
      <c r="B708"/>
      <c r="C708"/>
      <c r="D708"/>
      <c r="E708"/>
      <c r="F708"/>
      <c r="G708"/>
      <c r="H708"/>
    </row>
    <row r="709" spans="1:8">
      <c r="A709"/>
      <c r="B709"/>
      <c r="C709"/>
      <c r="D709"/>
      <c r="E709"/>
      <c r="F709"/>
      <c r="G709"/>
      <c r="H709"/>
    </row>
    <row r="710" spans="1:8">
      <c r="A710"/>
      <c r="B710"/>
      <c r="C710"/>
      <c r="D710"/>
      <c r="E710"/>
      <c r="F710"/>
      <c r="G710"/>
      <c r="H710"/>
    </row>
    <row r="711" spans="1:8">
      <c r="A711"/>
      <c r="B711"/>
      <c r="C711"/>
      <c r="D711"/>
      <c r="E711"/>
      <c r="F711"/>
      <c r="G711"/>
      <c r="H711"/>
    </row>
    <row r="712" spans="1:8">
      <c r="A712"/>
      <c r="B712"/>
      <c r="C712"/>
      <c r="D712"/>
      <c r="E712"/>
      <c r="F712"/>
      <c r="G712"/>
      <c r="H712"/>
    </row>
    <row r="713" spans="1:8">
      <c r="A713"/>
      <c r="B713"/>
      <c r="C713"/>
      <c r="D713"/>
      <c r="E713"/>
      <c r="F713"/>
      <c r="G713"/>
      <c r="H713"/>
    </row>
    <row r="714" spans="1:8">
      <c r="A714"/>
      <c r="B714"/>
      <c r="C714"/>
      <c r="D714"/>
      <c r="E714"/>
      <c r="F714"/>
      <c r="G714"/>
      <c r="H714"/>
    </row>
    <row r="715" spans="1:8">
      <c r="A715"/>
      <c r="B715"/>
      <c r="C715"/>
      <c r="D715"/>
      <c r="E715"/>
      <c r="F715"/>
      <c r="G715"/>
      <c r="H715"/>
    </row>
    <row r="716" spans="1:8">
      <c r="A716"/>
      <c r="B716"/>
      <c r="C716"/>
      <c r="D716"/>
      <c r="E716"/>
      <c r="F716"/>
      <c r="G716"/>
      <c r="H716"/>
    </row>
    <row r="717" spans="1:8">
      <c r="A717"/>
      <c r="B717"/>
      <c r="C717"/>
      <c r="D717"/>
      <c r="E717"/>
      <c r="F717"/>
      <c r="G717"/>
      <c r="H717"/>
    </row>
    <row r="718" spans="1:8">
      <c r="A718"/>
      <c r="B718"/>
      <c r="C718"/>
      <c r="D718"/>
      <c r="E718"/>
      <c r="F718"/>
      <c r="G718"/>
      <c r="H718"/>
    </row>
    <row r="719" spans="1:8">
      <c r="A719"/>
      <c r="B719"/>
      <c r="C719"/>
      <c r="D719"/>
      <c r="E719"/>
      <c r="F719"/>
      <c r="G719"/>
      <c r="H719"/>
    </row>
    <row r="720" spans="1:8">
      <c r="A720"/>
      <c r="B720"/>
      <c r="C720"/>
      <c r="D720"/>
      <c r="E720"/>
      <c r="F720"/>
      <c r="G720"/>
      <c r="H720"/>
    </row>
    <row r="721" spans="1:8">
      <c r="A721"/>
      <c r="B721"/>
      <c r="C721"/>
      <c r="D721"/>
      <c r="E721"/>
      <c r="F721"/>
      <c r="G721"/>
      <c r="H721"/>
    </row>
    <row r="722" spans="1:8">
      <c r="A722"/>
      <c r="B722"/>
      <c r="C722"/>
      <c r="D722"/>
      <c r="E722"/>
      <c r="F722"/>
      <c r="G722"/>
      <c r="H722"/>
    </row>
    <row r="723" spans="1:8">
      <c r="A723"/>
      <c r="B723"/>
      <c r="C723"/>
      <c r="D723"/>
      <c r="E723"/>
      <c r="F723"/>
      <c r="G723"/>
      <c r="H723"/>
    </row>
    <row r="724" spans="1:8">
      <c r="A724"/>
      <c r="B724"/>
      <c r="C724"/>
      <c r="D724"/>
      <c r="E724"/>
      <c r="F724"/>
      <c r="G724"/>
      <c r="H724"/>
    </row>
    <row r="725" spans="1:8">
      <c r="A725"/>
      <c r="B725"/>
      <c r="C725"/>
      <c r="D725"/>
      <c r="E725"/>
      <c r="F725"/>
      <c r="G725"/>
      <c r="H725"/>
    </row>
    <row r="726" spans="1:8">
      <c r="A726"/>
      <c r="B726"/>
      <c r="C726"/>
      <c r="D726"/>
      <c r="E726"/>
      <c r="F726"/>
      <c r="G726"/>
      <c r="H726"/>
    </row>
    <row r="727" spans="1:8">
      <c r="A727"/>
      <c r="B727"/>
      <c r="C727"/>
      <c r="D727"/>
      <c r="E727"/>
      <c r="F727"/>
      <c r="G727"/>
      <c r="H727"/>
    </row>
    <row r="728" spans="1:8">
      <c r="A728"/>
      <c r="B728"/>
      <c r="C728"/>
      <c r="D728"/>
      <c r="E728"/>
      <c r="F728"/>
      <c r="G728"/>
      <c r="H728"/>
    </row>
    <row r="729" spans="1:8">
      <c r="A729"/>
      <c r="B729"/>
      <c r="C729"/>
      <c r="D729"/>
      <c r="E729"/>
      <c r="F729"/>
      <c r="G729"/>
      <c r="H729"/>
    </row>
    <row r="730" spans="1:8">
      <c r="A730"/>
      <c r="B730"/>
      <c r="C730"/>
      <c r="D730"/>
      <c r="E730"/>
      <c r="F730"/>
      <c r="G730"/>
      <c r="H730"/>
    </row>
    <row r="731" spans="1:8">
      <c r="A731"/>
      <c r="B731"/>
      <c r="C731"/>
      <c r="D731"/>
      <c r="E731"/>
      <c r="F731"/>
      <c r="G731"/>
      <c r="H731"/>
    </row>
    <row r="732" spans="1:8">
      <c r="A732"/>
      <c r="B732"/>
      <c r="C732"/>
      <c r="D732"/>
      <c r="E732"/>
      <c r="F732"/>
      <c r="G732"/>
      <c r="H732"/>
    </row>
    <row r="733" spans="1:8">
      <c r="A733"/>
      <c r="B733"/>
      <c r="C733"/>
      <c r="D733"/>
      <c r="E733"/>
      <c r="F733"/>
      <c r="G733"/>
      <c r="H733"/>
    </row>
    <row r="734" spans="1:8">
      <c r="A734"/>
      <c r="B734"/>
      <c r="C734"/>
      <c r="D734"/>
      <c r="E734"/>
      <c r="F734"/>
      <c r="G734"/>
      <c r="H734"/>
    </row>
    <row r="735" spans="1:8">
      <c r="A735"/>
      <c r="B735"/>
      <c r="C735"/>
      <c r="D735"/>
      <c r="E735"/>
      <c r="F735"/>
      <c r="G735"/>
      <c r="H735"/>
    </row>
    <row r="736" spans="1:8">
      <c r="A736"/>
      <c r="B736"/>
      <c r="C736"/>
      <c r="D736"/>
      <c r="E736"/>
      <c r="F736"/>
      <c r="G736"/>
      <c r="H736"/>
    </row>
    <row r="737" spans="1:8">
      <c r="A737"/>
      <c r="B737"/>
      <c r="C737"/>
      <c r="D737"/>
      <c r="E737"/>
      <c r="F737"/>
      <c r="G737"/>
      <c r="H737"/>
    </row>
    <row r="738" spans="1:8">
      <c r="A738"/>
      <c r="B738"/>
      <c r="C738"/>
      <c r="D738"/>
      <c r="E738"/>
      <c r="F738"/>
      <c r="G738"/>
      <c r="H738"/>
    </row>
    <row r="739" spans="1:8">
      <c r="A739"/>
      <c r="B739"/>
      <c r="C739"/>
      <c r="D739"/>
      <c r="E739"/>
      <c r="F739"/>
      <c r="G739"/>
      <c r="H739"/>
    </row>
    <row r="740" spans="1:8">
      <c r="A740"/>
      <c r="B740"/>
      <c r="C740"/>
      <c r="D740"/>
      <c r="E740"/>
      <c r="F740"/>
      <c r="G740"/>
      <c r="H740"/>
    </row>
    <row r="741" spans="1:8">
      <c r="A741"/>
      <c r="B741"/>
      <c r="C741"/>
      <c r="D741"/>
      <c r="E741"/>
      <c r="F741"/>
      <c r="G741"/>
      <c r="H741"/>
    </row>
    <row r="742" spans="1:8">
      <c r="A742"/>
      <c r="B742"/>
      <c r="C742"/>
      <c r="D742"/>
      <c r="E742"/>
      <c r="F742"/>
      <c r="G742"/>
      <c r="H742"/>
    </row>
    <row r="743" spans="1:8">
      <c r="A743"/>
      <c r="B743"/>
      <c r="C743"/>
      <c r="D743"/>
      <c r="E743"/>
      <c r="F743"/>
      <c r="G743"/>
      <c r="H743"/>
    </row>
    <row r="744" spans="1:8">
      <c r="A744"/>
      <c r="B744"/>
      <c r="C744"/>
      <c r="D744"/>
      <c r="E744"/>
      <c r="F744"/>
      <c r="G744"/>
      <c r="H744"/>
    </row>
    <row r="745" spans="1:8">
      <c r="A745"/>
      <c r="B745"/>
      <c r="C745"/>
      <c r="D745"/>
      <c r="E745"/>
      <c r="F745"/>
      <c r="G745"/>
      <c r="H745"/>
    </row>
    <row r="746" spans="1:8">
      <c r="A746"/>
      <c r="B746"/>
      <c r="C746"/>
      <c r="D746"/>
      <c r="E746"/>
      <c r="F746"/>
      <c r="G746"/>
      <c r="H746"/>
    </row>
    <row r="747" spans="1:8">
      <c r="A747"/>
      <c r="B747"/>
      <c r="C747"/>
      <c r="D747"/>
      <c r="E747"/>
      <c r="F747"/>
      <c r="G747"/>
      <c r="H747"/>
    </row>
    <row r="748" spans="1:8">
      <c r="A748"/>
      <c r="B748"/>
      <c r="C748"/>
      <c r="D748"/>
      <c r="E748"/>
      <c r="F748"/>
      <c r="G748"/>
      <c r="H748"/>
    </row>
    <row r="749" spans="1:8">
      <c r="A749"/>
      <c r="B749"/>
      <c r="C749"/>
      <c r="D749"/>
      <c r="E749"/>
      <c r="F749"/>
      <c r="G749"/>
      <c r="H749"/>
    </row>
    <row r="750" spans="1:8">
      <c r="A750"/>
      <c r="B750"/>
      <c r="C750"/>
      <c r="D750"/>
      <c r="E750"/>
      <c r="F750"/>
      <c r="G750"/>
      <c r="H750"/>
    </row>
    <row r="751" spans="1:8">
      <c r="A751"/>
      <c r="B751"/>
      <c r="C751"/>
      <c r="D751"/>
      <c r="E751"/>
      <c r="F751"/>
      <c r="G751"/>
      <c r="H751"/>
    </row>
    <row r="752" spans="1:8">
      <c r="A752"/>
      <c r="B752"/>
      <c r="C752"/>
      <c r="D752"/>
      <c r="E752"/>
      <c r="F752"/>
      <c r="G752"/>
      <c r="H752"/>
    </row>
    <row r="753" spans="1:8">
      <c r="A753"/>
      <c r="B753"/>
      <c r="C753"/>
      <c r="D753"/>
      <c r="E753"/>
      <c r="F753"/>
      <c r="G753"/>
      <c r="H753"/>
    </row>
    <row r="754" spans="1:8">
      <c r="A754"/>
      <c r="B754"/>
      <c r="C754"/>
      <c r="D754"/>
      <c r="E754"/>
      <c r="F754"/>
      <c r="G754"/>
      <c r="H754"/>
    </row>
    <row r="755" spans="1:8">
      <c r="A755"/>
      <c r="B755"/>
      <c r="C755"/>
      <c r="D755"/>
      <c r="E755"/>
      <c r="F755"/>
      <c r="G755"/>
      <c r="H755"/>
    </row>
    <row r="756" spans="1:8">
      <c r="A756"/>
      <c r="B756"/>
      <c r="C756"/>
      <c r="D756"/>
      <c r="E756"/>
      <c r="F756"/>
      <c r="G756"/>
      <c r="H756"/>
    </row>
    <row r="757" spans="1:8">
      <c r="A757"/>
      <c r="B757"/>
      <c r="C757"/>
      <c r="D757"/>
      <c r="E757"/>
      <c r="F757"/>
      <c r="G757"/>
      <c r="H757"/>
    </row>
    <row r="758" spans="1:8">
      <c r="A758"/>
      <c r="B758"/>
      <c r="C758"/>
      <c r="D758"/>
      <c r="E758"/>
      <c r="F758"/>
      <c r="G758"/>
      <c r="H758"/>
    </row>
    <row r="759" spans="1:8">
      <c r="A759"/>
      <c r="B759"/>
      <c r="C759"/>
      <c r="D759"/>
      <c r="E759"/>
      <c r="F759"/>
      <c r="G759"/>
      <c r="H759"/>
    </row>
    <row r="760" spans="1:8">
      <c r="A760"/>
      <c r="B760"/>
      <c r="C760"/>
      <c r="D760"/>
      <c r="E760"/>
      <c r="F760"/>
      <c r="G760"/>
      <c r="H760"/>
    </row>
    <row r="761" spans="1:8">
      <c r="A761"/>
      <c r="B761"/>
      <c r="C761"/>
      <c r="D761"/>
      <c r="E761"/>
      <c r="F761"/>
      <c r="G761"/>
      <c r="H761"/>
    </row>
    <row r="762" spans="1:8">
      <c r="A762"/>
      <c r="B762"/>
      <c r="C762"/>
      <c r="D762"/>
      <c r="E762"/>
      <c r="F762"/>
      <c r="G762"/>
      <c r="H762"/>
    </row>
    <row r="763" spans="1:8">
      <c r="A763"/>
      <c r="B763"/>
      <c r="C763"/>
      <c r="D763"/>
      <c r="E763"/>
      <c r="F763"/>
      <c r="G763"/>
      <c r="H763"/>
    </row>
    <row r="764" spans="1:8">
      <c r="A764"/>
      <c r="B764"/>
      <c r="C764"/>
      <c r="D764"/>
      <c r="E764"/>
      <c r="F764"/>
      <c r="G764"/>
      <c r="H764"/>
    </row>
    <row r="765" spans="1:8">
      <c r="A765"/>
      <c r="B765"/>
      <c r="C765"/>
      <c r="D765"/>
      <c r="E765"/>
      <c r="F765"/>
      <c r="G765"/>
      <c r="H765"/>
    </row>
    <row r="766" spans="1:8">
      <c r="A766"/>
      <c r="B766"/>
      <c r="C766"/>
      <c r="D766"/>
      <c r="E766"/>
      <c r="F766"/>
      <c r="G766"/>
      <c r="H766"/>
    </row>
    <row r="767" spans="1:8">
      <c r="A767"/>
      <c r="B767"/>
      <c r="C767"/>
      <c r="D767"/>
      <c r="E767"/>
      <c r="F767"/>
      <c r="G767"/>
      <c r="H767"/>
    </row>
    <row r="768" spans="1:8">
      <c r="A768"/>
      <c r="B768"/>
      <c r="C768"/>
      <c r="D768"/>
      <c r="E768"/>
      <c r="F768"/>
      <c r="G768"/>
      <c r="H768"/>
    </row>
    <row r="769" spans="1:8">
      <c r="A769"/>
      <c r="B769"/>
      <c r="C769"/>
      <c r="D769"/>
      <c r="E769"/>
      <c r="F769"/>
      <c r="G769"/>
      <c r="H769"/>
    </row>
    <row r="770" spans="1:8">
      <c r="A770"/>
      <c r="B770"/>
      <c r="C770"/>
      <c r="D770"/>
      <c r="E770"/>
      <c r="F770"/>
      <c r="G770"/>
      <c r="H770"/>
    </row>
    <row r="771" spans="1:8">
      <c r="A771"/>
      <c r="B771"/>
      <c r="C771"/>
      <c r="D771"/>
      <c r="E771"/>
      <c r="F771"/>
      <c r="G771"/>
      <c r="H771"/>
    </row>
    <row r="772" spans="1:8">
      <c r="A772"/>
      <c r="B772"/>
      <c r="C772"/>
      <c r="D772"/>
      <c r="E772"/>
      <c r="F772"/>
      <c r="G772"/>
      <c r="H772"/>
    </row>
    <row r="773" spans="1:8">
      <c r="A773"/>
      <c r="B773"/>
      <c r="C773"/>
      <c r="D773"/>
      <c r="E773"/>
      <c r="F773"/>
      <c r="G773"/>
      <c r="H773"/>
    </row>
    <row r="774" spans="1:8">
      <c r="A774"/>
      <c r="B774"/>
      <c r="C774"/>
      <c r="D774"/>
      <c r="E774"/>
      <c r="F774"/>
      <c r="G774"/>
      <c r="H774"/>
    </row>
    <row r="775" spans="1:8">
      <c r="A775"/>
      <c r="B775"/>
      <c r="C775"/>
      <c r="D775"/>
      <c r="E775"/>
      <c r="F775"/>
      <c r="G775"/>
      <c r="H775"/>
    </row>
    <row r="776" spans="1:8">
      <c r="A776"/>
      <c r="B776"/>
      <c r="C776"/>
      <c r="D776"/>
      <c r="E776"/>
      <c r="F776"/>
      <c r="G776"/>
      <c r="H776"/>
    </row>
    <row r="777" spans="1:8">
      <c r="A777"/>
      <c r="B777"/>
      <c r="C777"/>
      <c r="D777"/>
      <c r="E777"/>
      <c r="F777"/>
      <c r="G777"/>
      <c r="H777"/>
    </row>
    <row r="778" spans="1:8">
      <c r="A778"/>
      <c r="B778"/>
      <c r="C778"/>
      <c r="D778"/>
      <c r="E778"/>
      <c r="F778"/>
      <c r="G778"/>
      <c r="H778"/>
    </row>
    <row r="779" spans="1:8">
      <c r="A779"/>
      <c r="B779"/>
      <c r="C779"/>
      <c r="D779"/>
      <c r="E779"/>
      <c r="F779"/>
      <c r="G779"/>
      <c r="H779"/>
    </row>
    <row r="780" spans="1:8">
      <c r="A780"/>
      <c r="B780"/>
      <c r="C780"/>
      <c r="D780"/>
      <c r="E780"/>
      <c r="F780"/>
      <c r="G780"/>
      <c r="H780"/>
    </row>
    <row r="781" spans="1:8">
      <c r="A781"/>
      <c r="B781"/>
      <c r="C781"/>
      <c r="D781"/>
      <c r="E781"/>
      <c r="F781"/>
      <c r="G781"/>
      <c r="H781"/>
    </row>
    <row r="782" spans="1:8">
      <c r="A782"/>
      <c r="B782"/>
      <c r="C782"/>
      <c r="D782"/>
      <c r="E782"/>
      <c r="F782"/>
      <c r="G782"/>
      <c r="H782"/>
    </row>
    <row r="783" spans="1:8">
      <c r="A783"/>
      <c r="B783"/>
      <c r="C783"/>
      <c r="D783"/>
      <c r="E783"/>
      <c r="F783"/>
      <c r="G783"/>
      <c r="H783"/>
    </row>
    <row r="784" spans="1:8">
      <c r="A784"/>
      <c r="B784"/>
      <c r="C784"/>
      <c r="D784"/>
      <c r="E784"/>
      <c r="F784"/>
      <c r="G784"/>
      <c r="H784"/>
    </row>
    <row r="785" spans="1:8">
      <c r="A785"/>
      <c r="B785"/>
      <c r="C785"/>
      <c r="D785"/>
      <c r="E785"/>
      <c r="F785"/>
      <c r="G785"/>
      <c r="H785"/>
    </row>
    <row r="786" spans="1:8">
      <c r="A786"/>
      <c r="B786"/>
      <c r="C786"/>
      <c r="D786"/>
      <c r="E786"/>
      <c r="F786"/>
      <c r="G786"/>
      <c r="H786"/>
    </row>
    <row r="787" spans="1:8">
      <c r="A787"/>
      <c r="B787"/>
      <c r="C787"/>
      <c r="D787"/>
      <c r="E787"/>
      <c r="F787"/>
      <c r="G787"/>
      <c r="H787"/>
    </row>
    <row r="788" spans="1:8">
      <c r="A788"/>
      <c r="B788"/>
      <c r="C788"/>
      <c r="D788"/>
      <c r="E788"/>
      <c r="F788"/>
      <c r="G788"/>
      <c r="H788"/>
    </row>
    <row r="789" spans="1:8">
      <c r="A789"/>
      <c r="B789"/>
      <c r="C789"/>
      <c r="D789"/>
      <c r="E789"/>
      <c r="F789"/>
      <c r="G789"/>
      <c r="H789"/>
    </row>
    <row r="790" spans="1:8">
      <c r="A790"/>
      <c r="B790"/>
      <c r="C790"/>
      <c r="D790"/>
      <c r="E790"/>
      <c r="F790"/>
      <c r="G790"/>
      <c r="H790"/>
    </row>
    <row r="791" spans="1:8">
      <c r="A791"/>
      <c r="B791"/>
      <c r="C791"/>
      <c r="D791"/>
      <c r="E791"/>
      <c r="F791"/>
      <c r="G791"/>
      <c r="H791"/>
    </row>
    <row r="792" spans="1:8">
      <c r="A792"/>
      <c r="B792"/>
      <c r="C792"/>
      <c r="D792"/>
      <c r="E792"/>
      <c r="F792"/>
      <c r="G792"/>
      <c r="H792"/>
    </row>
    <row r="793" spans="1:8">
      <c r="A793"/>
      <c r="B793"/>
      <c r="C793"/>
      <c r="D793"/>
      <c r="E793"/>
      <c r="F793"/>
      <c r="G793"/>
      <c r="H793"/>
    </row>
    <row r="794" spans="1:8">
      <c r="A794"/>
      <c r="B794"/>
      <c r="C794"/>
      <c r="D794"/>
      <c r="E794"/>
      <c r="F794"/>
      <c r="G794"/>
      <c r="H794"/>
    </row>
    <row r="795" spans="1:8">
      <c r="A795"/>
      <c r="B795"/>
      <c r="C795"/>
      <c r="D795"/>
      <c r="E795"/>
      <c r="F795"/>
      <c r="G795"/>
      <c r="H795"/>
    </row>
    <row r="796" spans="1:8">
      <c r="A796"/>
      <c r="B796"/>
      <c r="C796"/>
      <c r="D796"/>
      <c r="E796"/>
      <c r="F796"/>
      <c r="G796"/>
      <c r="H796"/>
    </row>
    <row r="797" spans="1:8">
      <c r="A797"/>
      <c r="B797"/>
      <c r="C797"/>
      <c r="D797"/>
      <c r="E797"/>
      <c r="F797"/>
      <c r="G797"/>
      <c r="H797"/>
    </row>
    <row r="798" spans="1:8">
      <c r="A798"/>
      <c r="B798"/>
      <c r="C798"/>
      <c r="D798"/>
      <c r="E798"/>
      <c r="F798"/>
      <c r="G798"/>
      <c r="H798"/>
    </row>
    <row r="799" spans="1:8">
      <c r="A799"/>
      <c r="B799"/>
      <c r="C799"/>
      <c r="D799"/>
      <c r="E799"/>
      <c r="F799"/>
      <c r="G799"/>
      <c r="H799"/>
    </row>
    <row r="800" spans="1:8">
      <c r="A800"/>
      <c r="B800"/>
      <c r="C800"/>
      <c r="D800"/>
      <c r="E800"/>
      <c r="F800"/>
      <c r="G800"/>
      <c r="H800"/>
    </row>
    <row r="801" spans="1:8">
      <c r="A801"/>
      <c r="B801"/>
      <c r="C801"/>
      <c r="D801"/>
      <c r="E801"/>
      <c r="F801"/>
      <c r="G801"/>
      <c r="H801"/>
    </row>
    <row r="802" spans="1:8">
      <c r="A802"/>
      <c r="B802"/>
      <c r="C802"/>
      <c r="D802"/>
      <c r="E802"/>
      <c r="F802"/>
      <c r="G802"/>
      <c r="H802"/>
    </row>
    <row r="803" spans="1:8">
      <c r="A803"/>
      <c r="B803"/>
      <c r="C803"/>
      <c r="D803"/>
      <c r="E803"/>
      <c r="F803"/>
      <c r="G803"/>
      <c r="H803"/>
    </row>
    <row r="804" spans="1:8">
      <c r="A804"/>
      <c r="B804"/>
      <c r="C804"/>
      <c r="D804"/>
      <c r="E804"/>
      <c r="F804"/>
      <c r="G804"/>
      <c r="H804"/>
    </row>
    <row r="805" spans="1:8">
      <c r="A805"/>
      <c r="B805"/>
      <c r="C805"/>
      <c r="D805"/>
      <c r="E805"/>
      <c r="F805"/>
      <c r="G805"/>
      <c r="H805"/>
    </row>
    <row r="806" spans="1:8">
      <c r="A806"/>
      <c r="B806"/>
      <c r="C806"/>
      <c r="D806"/>
      <c r="E806"/>
      <c r="F806"/>
      <c r="G806"/>
      <c r="H806"/>
    </row>
    <row r="807" spans="1:8">
      <c r="A807"/>
      <c r="B807"/>
      <c r="C807"/>
      <c r="D807"/>
      <c r="E807"/>
      <c r="F807"/>
      <c r="G807"/>
      <c r="H807"/>
    </row>
    <row r="808" spans="1:8">
      <c r="A808"/>
      <c r="B808"/>
      <c r="C808"/>
      <c r="D808"/>
      <c r="E808"/>
      <c r="F808"/>
      <c r="G808"/>
      <c r="H808"/>
    </row>
    <row r="809" spans="1:8">
      <c r="A809"/>
      <c r="B809"/>
      <c r="C809"/>
      <c r="D809"/>
      <c r="E809"/>
      <c r="F809"/>
      <c r="G809"/>
      <c r="H809"/>
    </row>
    <row r="810" spans="1:8">
      <c r="A810"/>
      <c r="B810"/>
      <c r="C810"/>
      <c r="D810"/>
      <c r="E810"/>
      <c r="F810"/>
      <c r="G810"/>
      <c r="H810"/>
    </row>
    <row r="811" spans="1:8">
      <c r="A811"/>
      <c r="B811"/>
      <c r="C811"/>
      <c r="D811"/>
      <c r="E811"/>
      <c r="F811"/>
      <c r="G811"/>
      <c r="H811"/>
    </row>
    <row r="812" spans="1:8">
      <c r="A812"/>
      <c r="B812"/>
      <c r="C812"/>
      <c r="D812"/>
      <c r="E812"/>
      <c r="F812"/>
      <c r="G812"/>
      <c r="H812"/>
    </row>
    <row r="813" spans="1:8">
      <c r="A813"/>
      <c r="B813"/>
      <c r="C813"/>
      <c r="D813"/>
      <c r="E813"/>
      <c r="F813"/>
      <c r="G813"/>
      <c r="H813"/>
    </row>
    <row r="814" spans="1:8">
      <c r="A814"/>
      <c r="B814"/>
      <c r="C814"/>
      <c r="D814"/>
      <c r="E814"/>
      <c r="F814"/>
      <c r="G814"/>
      <c r="H814"/>
    </row>
    <row r="815" spans="1:8">
      <c r="A815"/>
      <c r="B815"/>
      <c r="C815"/>
      <c r="D815"/>
      <c r="E815"/>
      <c r="F815"/>
      <c r="G815"/>
      <c r="H815"/>
    </row>
    <row r="816" spans="1:8">
      <c r="A816"/>
      <c r="B816"/>
      <c r="C816"/>
      <c r="D816"/>
      <c r="E816"/>
      <c r="F816"/>
      <c r="G816"/>
      <c r="H816"/>
    </row>
    <row r="817" spans="1:8">
      <c r="A817"/>
      <c r="B817"/>
      <c r="C817"/>
      <c r="D817"/>
      <c r="E817"/>
      <c r="F817"/>
      <c r="G817"/>
      <c r="H817"/>
    </row>
    <row r="818" spans="1:8">
      <c r="A818"/>
      <c r="B818"/>
      <c r="C818"/>
      <c r="D818"/>
      <c r="E818"/>
      <c r="F818"/>
      <c r="G818"/>
      <c r="H818"/>
    </row>
    <row r="819" spans="1:8">
      <c r="A819"/>
      <c r="B819"/>
      <c r="C819"/>
      <c r="D819"/>
      <c r="E819"/>
      <c r="F819"/>
      <c r="G819"/>
      <c r="H819"/>
    </row>
    <row r="820" spans="1:8">
      <c r="A820"/>
      <c r="B820"/>
      <c r="C820"/>
      <c r="D820"/>
      <c r="E820"/>
      <c r="F820"/>
      <c r="G820"/>
      <c r="H820"/>
    </row>
    <row r="821" spans="1:8">
      <c r="A821"/>
      <c r="B821"/>
      <c r="C821"/>
      <c r="D821"/>
      <c r="E821"/>
      <c r="F821"/>
      <c r="G821"/>
      <c r="H821"/>
    </row>
    <row r="822" spans="1:8">
      <c r="A822"/>
      <c r="B822"/>
      <c r="C822"/>
      <c r="D822"/>
      <c r="E822"/>
      <c r="F822"/>
      <c r="G822"/>
      <c r="H822"/>
    </row>
    <row r="823" spans="1:8">
      <c r="A823"/>
      <c r="B823"/>
      <c r="C823"/>
      <c r="D823"/>
      <c r="E823"/>
      <c r="F823"/>
      <c r="G823"/>
      <c r="H823"/>
    </row>
    <row r="824" spans="1:8">
      <c r="A824"/>
      <c r="B824"/>
      <c r="C824"/>
      <c r="D824"/>
      <c r="E824"/>
      <c r="F824"/>
      <c r="G824"/>
      <c r="H824"/>
    </row>
    <row r="825" spans="1:8">
      <c r="A825"/>
      <c r="B825"/>
      <c r="C825"/>
      <c r="D825"/>
      <c r="E825"/>
      <c r="F825"/>
      <c r="G825"/>
      <c r="H825"/>
    </row>
    <row r="826" spans="1:8">
      <c r="A826"/>
      <c r="B826"/>
      <c r="C826"/>
      <c r="D826"/>
      <c r="E826"/>
      <c r="F826"/>
      <c r="G826"/>
      <c r="H826"/>
    </row>
    <row r="827" spans="1:8">
      <c r="A827"/>
      <c r="B827"/>
      <c r="C827"/>
      <c r="D827"/>
      <c r="E827"/>
      <c r="F827"/>
      <c r="G827"/>
      <c r="H827"/>
    </row>
    <row r="828" spans="1:8">
      <c r="A828"/>
      <c r="B828"/>
      <c r="C828"/>
      <c r="D828"/>
      <c r="E828"/>
      <c r="F828"/>
      <c r="G828"/>
      <c r="H828"/>
    </row>
    <row r="829" spans="1:8">
      <c r="A829"/>
      <c r="B829"/>
      <c r="C829"/>
      <c r="D829"/>
      <c r="E829"/>
      <c r="F829"/>
      <c r="G829"/>
      <c r="H829"/>
    </row>
    <row r="830" spans="1:8">
      <c r="A830"/>
      <c r="B830"/>
      <c r="C830"/>
      <c r="D830"/>
      <c r="E830"/>
      <c r="F830"/>
      <c r="G830"/>
      <c r="H830"/>
    </row>
    <row r="831" spans="1:8">
      <c r="A831"/>
      <c r="B831"/>
      <c r="C831"/>
      <c r="D831"/>
      <c r="E831"/>
      <c r="F831"/>
      <c r="G831"/>
      <c r="H831"/>
    </row>
    <row r="832" spans="1:8">
      <c r="A832"/>
      <c r="B832"/>
      <c r="C832"/>
      <c r="D832"/>
      <c r="E832"/>
      <c r="F832"/>
      <c r="G832"/>
      <c r="H832"/>
    </row>
    <row r="833" spans="1:8">
      <c r="A833"/>
      <c r="B833"/>
      <c r="C833"/>
      <c r="D833"/>
      <c r="E833"/>
      <c r="F833"/>
      <c r="G833"/>
      <c r="H833"/>
    </row>
    <row r="834" spans="1:8">
      <c r="A834"/>
      <c r="B834"/>
      <c r="C834"/>
      <c r="D834"/>
      <c r="E834"/>
      <c r="F834"/>
      <c r="G834"/>
      <c r="H834"/>
    </row>
    <row r="835" spans="1:8">
      <c r="A835"/>
      <c r="B835"/>
      <c r="C835"/>
      <c r="D835"/>
      <c r="E835"/>
      <c r="F835"/>
      <c r="G835"/>
      <c r="H835"/>
    </row>
    <row r="836" spans="1:8">
      <c r="A836"/>
      <c r="B836"/>
      <c r="C836"/>
      <c r="D836"/>
      <c r="E836"/>
      <c r="F836"/>
      <c r="G836"/>
      <c r="H836"/>
    </row>
    <row r="837" spans="1:8">
      <c r="A837"/>
      <c r="B837"/>
      <c r="C837"/>
      <c r="D837"/>
      <c r="E837"/>
      <c r="F837"/>
      <c r="G837"/>
      <c r="H837"/>
    </row>
    <row r="838" spans="1:8">
      <c r="A838"/>
      <c r="B838"/>
      <c r="C838"/>
      <c r="D838"/>
      <c r="E838"/>
      <c r="F838"/>
      <c r="G838"/>
      <c r="H838"/>
    </row>
    <row r="839" spans="1:8">
      <c r="A839"/>
      <c r="B839"/>
      <c r="C839"/>
      <c r="D839"/>
      <c r="E839"/>
      <c r="F839"/>
      <c r="G839"/>
      <c r="H839"/>
    </row>
    <row r="840" spans="1:8">
      <c r="A840"/>
      <c r="B840"/>
      <c r="C840"/>
      <c r="D840"/>
      <c r="E840"/>
      <c r="F840"/>
      <c r="G840"/>
      <c r="H840"/>
    </row>
    <row r="841" spans="1:8">
      <c r="A841"/>
      <c r="B841"/>
      <c r="C841"/>
      <c r="D841"/>
      <c r="E841"/>
      <c r="F841"/>
      <c r="G841"/>
      <c r="H841"/>
    </row>
    <row r="842" spans="1:8">
      <c r="A842"/>
      <c r="B842"/>
      <c r="C842"/>
      <c r="D842"/>
      <c r="E842"/>
      <c r="F842"/>
      <c r="G842"/>
      <c r="H842"/>
    </row>
    <row r="843" spans="1:8">
      <c r="A843"/>
      <c r="B843"/>
      <c r="C843"/>
      <c r="D843"/>
      <c r="E843"/>
      <c r="F843"/>
      <c r="G843"/>
      <c r="H843"/>
    </row>
    <row r="844" spans="1:8">
      <c r="A844"/>
      <c r="B844"/>
      <c r="C844"/>
      <c r="D844"/>
      <c r="E844"/>
      <c r="F844"/>
      <c r="G844"/>
      <c r="H844"/>
    </row>
    <row r="845" spans="1:8">
      <c r="A845"/>
      <c r="B845"/>
      <c r="C845"/>
      <c r="D845"/>
      <c r="E845"/>
      <c r="F845"/>
      <c r="G845"/>
      <c r="H845"/>
    </row>
    <row r="846" spans="1:8">
      <c r="A846"/>
      <c r="B846"/>
      <c r="C846"/>
      <c r="D846"/>
      <c r="E846"/>
      <c r="F846"/>
      <c r="G846"/>
      <c r="H846"/>
    </row>
    <row r="847" spans="1:8">
      <c r="A847"/>
      <c r="B847"/>
      <c r="C847"/>
      <c r="D847"/>
      <c r="E847"/>
      <c r="F847"/>
      <c r="G847"/>
      <c r="H847"/>
    </row>
    <row r="848" spans="1:8">
      <c r="A848"/>
      <c r="B848"/>
      <c r="C848"/>
      <c r="D848"/>
      <c r="E848"/>
      <c r="F848"/>
      <c r="G848"/>
      <c r="H848"/>
    </row>
    <row r="849" spans="1:8">
      <c r="A849"/>
      <c r="B849"/>
      <c r="C849"/>
      <c r="D849"/>
      <c r="E849"/>
      <c r="F849"/>
      <c r="G849"/>
      <c r="H849"/>
    </row>
    <row r="850" spans="1:8">
      <c r="A850"/>
      <c r="B850"/>
      <c r="C850"/>
      <c r="D850"/>
      <c r="E850"/>
      <c r="F850"/>
      <c r="G850"/>
      <c r="H850"/>
    </row>
    <row r="851" spans="1:8">
      <c r="A851"/>
      <c r="B851"/>
      <c r="C851"/>
      <c r="D851"/>
      <c r="E851"/>
      <c r="F851"/>
      <c r="G851"/>
      <c r="H851"/>
    </row>
    <row r="852" spans="1:8">
      <c r="A852"/>
      <c r="B852"/>
      <c r="C852"/>
      <c r="D852"/>
      <c r="E852"/>
      <c r="F852"/>
      <c r="G852"/>
      <c r="H852"/>
    </row>
    <row r="853" spans="1:8">
      <c r="A853"/>
      <c r="B853"/>
      <c r="C853"/>
      <c r="D853"/>
      <c r="E853"/>
      <c r="F853"/>
      <c r="G853"/>
      <c r="H853"/>
    </row>
    <row r="854" spans="1:8">
      <c r="A854"/>
      <c r="B854"/>
      <c r="C854"/>
      <c r="D854"/>
      <c r="E854"/>
      <c r="F854"/>
      <c r="G854"/>
      <c r="H854"/>
    </row>
    <row r="855" spans="1:8">
      <c r="A855"/>
      <c r="B855"/>
      <c r="C855"/>
      <c r="D855"/>
      <c r="E855"/>
      <c r="F855"/>
      <c r="G855"/>
      <c r="H855"/>
    </row>
    <row r="856" spans="1:8">
      <c r="A856"/>
      <c r="B856"/>
      <c r="C856"/>
      <c r="D856"/>
      <c r="E856"/>
      <c r="F856"/>
      <c r="G856"/>
      <c r="H856"/>
    </row>
    <row r="857" spans="1:8">
      <c r="A857"/>
      <c r="B857"/>
      <c r="C857"/>
      <c r="D857"/>
      <c r="E857"/>
      <c r="F857"/>
      <c r="G857"/>
      <c r="H857"/>
    </row>
    <row r="858" spans="1:8">
      <c r="A858"/>
      <c r="B858"/>
      <c r="C858"/>
      <c r="D858"/>
      <c r="E858"/>
      <c r="F858"/>
      <c r="G858"/>
      <c r="H858"/>
    </row>
    <row r="859" spans="1:8">
      <c r="A859"/>
      <c r="B859"/>
      <c r="C859"/>
      <c r="D859"/>
      <c r="E859"/>
      <c r="F859"/>
      <c r="G859"/>
      <c r="H859"/>
    </row>
    <row r="860" spans="1:8">
      <c r="A860"/>
      <c r="B860"/>
      <c r="C860"/>
      <c r="D860"/>
      <c r="E860"/>
      <c r="F860"/>
      <c r="G860"/>
      <c r="H860"/>
    </row>
    <row r="861" spans="1:8">
      <c r="A861"/>
      <c r="B861"/>
      <c r="C861"/>
      <c r="D861"/>
      <c r="E861"/>
      <c r="F861"/>
      <c r="G861"/>
      <c r="H861"/>
    </row>
    <row r="862" spans="1:8">
      <c r="A862"/>
      <c r="B862"/>
      <c r="C862"/>
      <c r="D862"/>
      <c r="E862"/>
      <c r="F862"/>
      <c r="G862"/>
      <c r="H862"/>
    </row>
    <row r="863" spans="1:8">
      <c r="A863"/>
      <c r="B863"/>
      <c r="C863"/>
      <c r="D863"/>
      <c r="E863"/>
      <c r="F863"/>
      <c r="G863"/>
      <c r="H863"/>
    </row>
    <row r="864" spans="1:8">
      <c r="A864"/>
      <c r="B864"/>
      <c r="C864"/>
      <c r="D864"/>
      <c r="E864"/>
      <c r="F864"/>
      <c r="G864"/>
      <c r="H864"/>
    </row>
    <row r="865" spans="1:8">
      <c r="A865"/>
      <c r="B865"/>
      <c r="C865"/>
      <c r="D865"/>
      <c r="E865"/>
      <c r="F865"/>
      <c r="G865"/>
      <c r="H865"/>
    </row>
    <row r="866" spans="1:8">
      <c r="A866"/>
      <c r="B866"/>
      <c r="C866"/>
      <c r="D866"/>
      <c r="E866"/>
      <c r="F866"/>
      <c r="G866"/>
      <c r="H866"/>
    </row>
    <row r="867" spans="1:8">
      <c r="A867"/>
      <c r="B867"/>
      <c r="C867"/>
      <c r="D867"/>
      <c r="E867"/>
      <c r="F867"/>
      <c r="G867"/>
      <c r="H867"/>
    </row>
    <row r="868" spans="1:8">
      <c r="A868"/>
      <c r="B868"/>
      <c r="C868"/>
      <c r="D868"/>
      <c r="E868"/>
      <c r="F868"/>
      <c r="G868"/>
      <c r="H868"/>
    </row>
    <row r="869" spans="1:8">
      <c r="A869"/>
      <c r="B869"/>
      <c r="C869"/>
      <c r="D869"/>
      <c r="E869"/>
      <c r="F869"/>
      <c r="G869"/>
      <c r="H869"/>
    </row>
    <row r="870" spans="1:8">
      <c r="A870"/>
      <c r="B870"/>
      <c r="C870"/>
      <c r="D870"/>
      <c r="E870"/>
      <c r="F870"/>
      <c r="G870"/>
      <c r="H870"/>
    </row>
    <row r="871" spans="1:8">
      <c r="A871"/>
      <c r="B871"/>
      <c r="C871"/>
      <c r="D871"/>
      <c r="E871"/>
      <c r="F871"/>
      <c r="G871"/>
      <c r="H871"/>
    </row>
    <row r="872" spans="1:8">
      <c r="A872"/>
      <c r="B872"/>
      <c r="C872"/>
      <c r="D872"/>
      <c r="E872"/>
      <c r="F872"/>
      <c r="G872"/>
      <c r="H872"/>
    </row>
    <row r="873" spans="1:8">
      <c r="A873"/>
      <c r="B873"/>
      <c r="C873"/>
      <c r="D873"/>
      <c r="E873"/>
      <c r="F873"/>
      <c r="G873"/>
      <c r="H873"/>
    </row>
    <row r="874" spans="1:8">
      <c r="A874"/>
      <c r="B874"/>
      <c r="C874"/>
      <c r="D874"/>
      <c r="E874"/>
      <c r="F874"/>
      <c r="G874"/>
      <c r="H874"/>
    </row>
    <row r="875" spans="1:8">
      <c r="A875"/>
      <c r="B875"/>
      <c r="C875"/>
      <c r="D875"/>
      <c r="E875"/>
      <c r="F875"/>
      <c r="G875"/>
      <c r="H875"/>
    </row>
    <row r="876" spans="1:8">
      <c r="A876"/>
      <c r="B876"/>
      <c r="C876"/>
      <c r="D876"/>
      <c r="E876"/>
      <c r="F876"/>
      <c r="G876"/>
      <c r="H876"/>
    </row>
    <row r="877" spans="1:8">
      <c r="A877"/>
      <c r="B877"/>
      <c r="C877"/>
      <c r="D877"/>
      <c r="E877"/>
      <c r="F877"/>
      <c r="G877"/>
      <c r="H877"/>
    </row>
    <row r="878" spans="1:8">
      <c r="A878"/>
      <c r="B878"/>
      <c r="C878"/>
      <c r="D878"/>
      <c r="E878"/>
      <c r="F878"/>
      <c r="G878"/>
      <c r="H878"/>
    </row>
    <row r="879" spans="1:8">
      <c r="A879"/>
      <c r="B879"/>
      <c r="C879"/>
      <c r="D879"/>
      <c r="E879"/>
      <c r="F879"/>
      <c r="G879"/>
      <c r="H879"/>
    </row>
    <row r="880" spans="1:8">
      <c r="A880"/>
      <c r="B880"/>
      <c r="C880"/>
      <c r="D880"/>
      <c r="E880"/>
      <c r="F880"/>
      <c r="G880"/>
      <c r="H880"/>
    </row>
    <row r="881" spans="1:8">
      <c r="A881"/>
      <c r="B881"/>
      <c r="C881"/>
      <c r="D881"/>
      <c r="E881"/>
      <c r="F881"/>
      <c r="G881"/>
      <c r="H881"/>
    </row>
    <row r="882" spans="1:8">
      <c r="A882"/>
      <c r="B882"/>
      <c r="C882"/>
      <c r="D882"/>
      <c r="E882"/>
      <c r="F882"/>
      <c r="G882"/>
      <c r="H882"/>
    </row>
    <row r="883" spans="1:8">
      <c r="A883"/>
      <c r="B883"/>
      <c r="C883"/>
      <c r="D883"/>
      <c r="E883"/>
      <c r="F883"/>
      <c r="G883"/>
      <c r="H883"/>
    </row>
    <row r="884" spans="1:8">
      <c r="A884"/>
      <c r="B884"/>
      <c r="C884"/>
      <c r="D884"/>
      <c r="E884"/>
      <c r="F884"/>
      <c r="G884"/>
      <c r="H884"/>
    </row>
    <row r="885" spans="1:8">
      <c r="A885"/>
      <c r="B885"/>
      <c r="C885"/>
      <c r="D885"/>
      <c r="E885"/>
      <c r="F885"/>
      <c r="G885"/>
      <c r="H885"/>
    </row>
    <row r="886" spans="1:8">
      <c r="A886"/>
      <c r="B886"/>
      <c r="C886"/>
      <c r="D886"/>
      <c r="E886"/>
      <c r="F886"/>
      <c r="G886"/>
      <c r="H886"/>
    </row>
    <row r="887" spans="1:8">
      <c r="A887"/>
      <c r="B887"/>
      <c r="C887"/>
      <c r="D887"/>
      <c r="E887"/>
      <c r="F887"/>
      <c r="G887"/>
      <c r="H887"/>
    </row>
    <row r="888" spans="1:8">
      <c r="A888"/>
      <c r="B888"/>
      <c r="C888"/>
      <c r="D888"/>
      <c r="E888"/>
      <c r="F888"/>
      <c r="G888"/>
      <c r="H888"/>
    </row>
    <row r="889" spans="1:8">
      <c r="A889"/>
      <c r="B889"/>
      <c r="C889"/>
      <c r="D889"/>
      <c r="E889"/>
      <c r="F889"/>
      <c r="G889"/>
      <c r="H889"/>
    </row>
    <row r="890" spans="1:8">
      <c r="A890"/>
      <c r="B890"/>
      <c r="C890"/>
      <c r="D890"/>
      <c r="E890"/>
      <c r="F890"/>
      <c r="G890"/>
      <c r="H890"/>
    </row>
    <row r="891" spans="1:8">
      <c r="A891"/>
      <c r="B891"/>
      <c r="C891"/>
      <c r="D891"/>
      <c r="E891"/>
      <c r="F891"/>
      <c r="G891"/>
      <c r="H891"/>
    </row>
    <row r="892" spans="1:8">
      <c r="A892"/>
      <c r="B892"/>
      <c r="C892"/>
      <c r="D892"/>
      <c r="E892"/>
      <c r="F892"/>
      <c r="G892"/>
      <c r="H892"/>
    </row>
    <row r="893" spans="1:8">
      <c r="A893"/>
      <c r="B893"/>
      <c r="C893"/>
      <c r="D893"/>
      <c r="E893"/>
      <c r="F893"/>
      <c r="G893"/>
      <c r="H893"/>
    </row>
    <row r="894" spans="1:8">
      <c r="A894"/>
      <c r="B894"/>
      <c r="C894"/>
      <c r="D894"/>
      <c r="E894"/>
      <c r="F894"/>
      <c r="G894"/>
      <c r="H894"/>
    </row>
    <row r="895" spans="1:8">
      <c r="A895"/>
      <c r="B895"/>
      <c r="C895"/>
      <c r="D895"/>
      <c r="E895"/>
      <c r="F895"/>
      <c r="G895"/>
      <c r="H895"/>
    </row>
    <row r="896" spans="1:8">
      <c r="A896"/>
      <c r="B896"/>
      <c r="C896"/>
      <c r="D896"/>
      <c r="E896"/>
      <c r="F896"/>
      <c r="G896"/>
      <c r="H896"/>
    </row>
    <row r="897" spans="1:8">
      <c r="A897"/>
      <c r="B897"/>
      <c r="C897"/>
      <c r="D897"/>
      <c r="E897"/>
      <c r="F897"/>
      <c r="G897"/>
      <c r="H897"/>
    </row>
    <row r="898" spans="1:8">
      <c r="A898"/>
      <c r="B898"/>
      <c r="C898"/>
      <c r="D898"/>
      <c r="E898"/>
      <c r="F898"/>
      <c r="G898"/>
      <c r="H898"/>
    </row>
    <row r="899" spans="1:8">
      <c r="A899"/>
      <c r="B899"/>
      <c r="C899"/>
      <c r="D899"/>
      <c r="E899"/>
      <c r="F899"/>
      <c r="G899"/>
      <c r="H899"/>
    </row>
    <row r="900" spans="1:8">
      <c r="A900"/>
      <c r="B900"/>
      <c r="C900"/>
      <c r="D900"/>
      <c r="E900"/>
      <c r="F900"/>
      <c r="G900"/>
      <c r="H900"/>
    </row>
    <row r="901" spans="1:8">
      <c r="A901"/>
      <c r="B901"/>
      <c r="C901"/>
      <c r="D901"/>
      <c r="E901"/>
      <c r="F901"/>
      <c r="G901"/>
      <c r="H901"/>
    </row>
    <row r="902" spans="1:8">
      <c r="A902"/>
      <c r="B902"/>
      <c r="C902"/>
      <c r="D902"/>
      <c r="E902"/>
      <c r="F902"/>
      <c r="G902"/>
      <c r="H902"/>
    </row>
    <row r="903" spans="1:8">
      <c r="A903"/>
      <c r="B903"/>
      <c r="C903"/>
      <c r="D903"/>
      <c r="E903"/>
      <c r="F903"/>
      <c r="G903"/>
      <c r="H903"/>
    </row>
    <row r="904" spans="1:8">
      <c r="A904"/>
      <c r="B904"/>
      <c r="C904"/>
      <c r="D904"/>
      <c r="E904"/>
      <c r="F904"/>
      <c r="G904"/>
      <c r="H904"/>
    </row>
    <row r="905" spans="1:8">
      <c r="A905"/>
      <c r="B905"/>
      <c r="C905"/>
      <c r="D905"/>
      <c r="E905"/>
      <c r="F905"/>
      <c r="G905"/>
      <c r="H905"/>
    </row>
    <row r="906" spans="1:8">
      <c r="A906"/>
      <c r="B906"/>
      <c r="C906"/>
      <c r="D906"/>
      <c r="E906"/>
      <c r="F906"/>
      <c r="G906"/>
      <c r="H906"/>
    </row>
    <row r="907" spans="1:8">
      <c r="A907"/>
      <c r="B907"/>
      <c r="C907"/>
      <c r="D907"/>
      <c r="E907"/>
      <c r="F907"/>
      <c r="G907"/>
      <c r="H907"/>
    </row>
    <row r="908" spans="1:8">
      <c r="A908"/>
      <c r="B908"/>
      <c r="C908"/>
      <c r="D908"/>
      <c r="E908"/>
      <c r="F908"/>
      <c r="G908"/>
      <c r="H908"/>
    </row>
    <row r="909" spans="1:8">
      <c r="A909"/>
      <c r="B909"/>
      <c r="C909"/>
      <c r="D909"/>
      <c r="E909"/>
      <c r="F909"/>
      <c r="G909"/>
      <c r="H909"/>
    </row>
    <row r="910" spans="1:8">
      <c r="A910"/>
      <c r="B910"/>
      <c r="C910"/>
      <c r="D910"/>
      <c r="E910"/>
      <c r="F910"/>
      <c r="G910"/>
      <c r="H910"/>
    </row>
    <row r="911" spans="1:8">
      <c r="A911"/>
      <c r="B911"/>
      <c r="C911"/>
      <c r="D911"/>
      <c r="E911"/>
      <c r="F911"/>
      <c r="G911"/>
      <c r="H911"/>
    </row>
    <row r="912" spans="1:8">
      <c r="A912"/>
      <c r="B912"/>
      <c r="C912"/>
      <c r="D912"/>
      <c r="E912"/>
      <c r="F912"/>
      <c r="G912"/>
      <c r="H912"/>
    </row>
    <row r="913" spans="1:8">
      <c r="A913"/>
      <c r="B913"/>
      <c r="C913"/>
      <c r="D913"/>
      <c r="E913"/>
      <c r="F913"/>
      <c r="G913"/>
      <c r="H913"/>
    </row>
    <row r="914" spans="1:8">
      <c r="A914"/>
      <c r="B914"/>
      <c r="C914"/>
      <c r="D914"/>
      <c r="E914"/>
      <c r="F914"/>
      <c r="G914"/>
      <c r="H914"/>
    </row>
    <row r="915" spans="1:8">
      <c r="A915"/>
      <c r="B915"/>
      <c r="C915"/>
      <c r="D915"/>
      <c r="E915"/>
      <c r="F915"/>
      <c r="G915"/>
      <c r="H915"/>
    </row>
    <row r="916" spans="1:8">
      <c r="A916"/>
      <c r="B916"/>
      <c r="C916"/>
      <c r="D916"/>
      <c r="E916"/>
      <c r="F916"/>
      <c r="G916"/>
      <c r="H916"/>
    </row>
    <row r="917" spans="1:8">
      <c r="A917"/>
      <c r="B917"/>
      <c r="C917"/>
      <c r="D917"/>
      <c r="E917"/>
      <c r="F917"/>
      <c r="G917"/>
      <c r="H917"/>
    </row>
    <row r="918" spans="1:8">
      <c r="A918"/>
      <c r="B918"/>
      <c r="C918"/>
      <c r="D918"/>
      <c r="E918"/>
      <c r="F918"/>
      <c r="G918"/>
      <c r="H918"/>
    </row>
    <row r="919" spans="1:8">
      <c r="A919"/>
      <c r="B919"/>
      <c r="C919"/>
      <c r="D919"/>
      <c r="E919"/>
      <c r="F919"/>
      <c r="G919"/>
      <c r="H919"/>
    </row>
    <row r="920" spans="1:8">
      <c r="A920"/>
      <c r="B920"/>
      <c r="C920"/>
      <c r="D920"/>
      <c r="E920"/>
      <c r="F920"/>
      <c r="G920"/>
      <c r="H920"/>
    </row>
    <row r="921" spans="1:8">
      <c r="A921"/>
      <c r="B921"/>
      <c r="C921"/>
      <c r="D921"/>
      <c r="E921"/>
      <c r="F921"/>
      <c r="G921"/>
      <c r="H921"/>
    </row>
    <row r="922" spans="1:8">
      <c r="A922"/>
      <c r="B922"/>
      <c r="C922"/>
      <c r="D922"/>
      <c r="E922"/>
      <c r="F922"/>
      <c r="G922"/>
      <c r="H922"/>
    </row>
    <row r="923" spans="1:8">
      <c r="A923"/>
      <c r="B923"/>
      <c r="C923"/>
      <c r="D923"/>
      <c r="E923"/>
      <c r="F923"/>
      <c r="G923"/>
      <c r="H923"/>
    </row>
    <row r="924" spans="1:8">
      <c r="A924"/>
      <c r="B924"/>
      <c r="C924"/>
      <c r="D924"/>
      <c r="E924"/>
      <c r="F924"/>
      <c r="G924"/>
      <c r="H924"/>
    </row>
    <row r="925" spans="1:8">
      <c r="A925"/>
      <c r="B925"/>
      <c r="C925"/>
      <c r="D925"/>
      <c r="E925"/>
      <c r="F925"/>
      <c r="G925"/>
      <c r="H925"/>
    </row>
    <row r="926" spans="1:8">
      <c r="A926"/>
      <c r="B926"/>
      <c r="C926"/>
      <c r="D926"/>
      <c r="E926"/>
      <c r="F926"/>
      <c r="G926"/>
      <c r="H926"/>
    </row>
    <row r="927" spans="1:8">
      <c r="A927"/>
      <c r="B927"/>
      <c r="C927"/>
      <c r="D927"/>
      <c r="E927"/>
      <c r="F927"/>
      <c r="G927"/>
      <c r="H927"/>
    </row>
    <row r="928" spans="1:8">
      <c r="A928"/>
      <c r="B928"/>
      <c r="C928"/>
      <c r="D928"/>
      <c r="E928"/>
      <c r="F928"/>
      <c r="G928"/>
      <c r="H928"/>
    </row>
    <row r="929" spans="1:8">
      <c r="A929"/>
      <c r="B929"/>
      <c r="C929"/>
      <c r="D929"/>
      <c r="E929"/>
      <c r="F929"/>
      <c r="G929"/>
      <c r="H929"/>
    </row>
    <row r="930" spans="1:8">
      <c r="A930"/>
      <c r="B930"/>
      <c r="C930"/>
      <c r="D930"/>
      <c r="E930"/>
      <c r="F930"/>
      <c r="G930"/>
      <c r="H930"/>
    </row>
    <row r="931" spans="1:8">
      <c r="A931"/>
      <c r="B931"/>
      <c r="C931"/>
      <c r="D931"/>
      <c r="E931"/>
      <c r="F931"/>
      <c r="G931"/>
      <c r="H931"/>
    </row>
    <row r="932" spans="1:8">
      <c r="A932"/>
      <c r="B932"/>
      <c r="C932"/>
      <c r="D932"/>
      <c r="E932"/>
      <c r="F932"/>
      <c r="G932"/>
      <c r="H932"/>
    </row>
    <row r="933" spans="1:8">
      <c r="A933"/>
      <c r="B933"/>
      <c r="C933"/>
      <c r="D933"/>
      <c r="E933"/>
      <c r="F933"/>
      <c r="G933"/>
      <c r="H933"/>
    </row>
    <row r="934" spans="1:8">
      <c r="A934"/>
      <c r="B934"/>
      <c r="C934"/>
      <c r="D934"/>
      <c r="E934"/>
      <c r="F934"/>
      <c r="G934"/>
      <c r="H934"/>
    </row>
    <row r="935" spans="1:8">
      <c r="A935"/>
      <c r="B935"/>
      <c r="C935"/>
      <c r="D935"/>
      <c r="E935"/>
      <c r="F935"/>
      <c r="G935"/>
      <c r="H935"/>
    </row>
    <row r="936" spans="1:8">
      <c r="A936"/>
      <c r="B936"/>
      <c r="C936"/>
      <c r="D936"/>
      <c r="E936"/>
      <c r="F936"/>
      <c r="G936"/>
      <c r="H936"/>
    </row>
    <row r="937" spans="1:8">
      <c r="A937"/>
      <c r="B937"/>
      <c r="C937"/>
      <c r="D937"/>
      <c r="E937"/>
      <c r="F937"/>
      <c r="G937"/>
      <c r="H937"/>
    </row>
    <row r="938" spans="1:8">
      <c r="A938"/>
      <c r="B938"/>
      <c r="C938"/>
      <c r="D938"/>
      <c r="E938"/>
      <c r="F938"/>
      <c r="G938"/>
      <c r="H938"/>
    </row>
    <row r="939" spans="1:8">
      <c r="A939"/>
      <c r="B939"/>
      <c r="C939"/>
      <c r="D939"/>
      <c r="E939"/>
      <c r="F939"/>
      <c r="G939"/>
      <c r="H939"/>
    </row>
    <row r="940" spans="1:8">
      <c r="A940"/>
      <c r="B940"/>
      <c r="C940"/>
      <c r="D940"/>
      <c r="E940"/>
      <c r="F940"/>
      <c r="G940"/>
      <c r="H940"/>
    </row>
    <row r="941" spans="1:8">
      <c r="A941"/>
      <c r="B941"/>
      <c r="C941"/>
      <c r="D941"/>
      <c r="E941"/>
      <c r="F941"/>
      <c r="G941"/>
      <c r="H941"/>
    </row>
    <row r="942" spans="1:8">
      <c r="A942"/>
      <c r="B942"/>
      <c r="C942"/>
      <c r="D942"/>
      <c r="E942"/>
      <c r="F942"/>
      <c r="G942"/>
      <c r="H942"/>
    </row>
    <row r="943" spans="1:8">
      <c r="A943"/>
      <c r="B943"/>
      <c r="C943"/>
      <c r="D943"/>
      <c r="E943"/>
      <c r="F943"/>
      <c r="G943"/>
      <c r="H943"/>
    </row>
    <row r="944" spans="1:8">
      <c r="A944"/>
      <c r="B944"/>
      <c r="C944"/>
      <c r="D944"/>
      <c r="E944"/>
      <c r="F944"/>
      <c r="G944"/>
      <c r="H944"/>
    </row>
    <row r="945" spans="1:8">
      <c r="A945"/>
      <c r="B945"/>
      <c r="C945"/>
      <c r="D945"/>
      <c r="E945"/>
      <c r="F945"/>
      <c r="G945"/>
      <c r="H945"/>
    </row>
    <row r="946" spans="1:8">
      <c r="A946"/>
      <c r="B946"/>
      <c r="C946"/>
      <c r="D946"/>
      <c r="E946"/>
      <c r="F946"/>
      <c r="G946"/>
      <c r="H946"/>
    </row>
    <row r="947" spans="1:8">
      <c r="A947"/>
      <c r="B947"/>
      <c r="C947"/>
      <c r="D947"/>
      <c r="E947"/>
      <c r="F947"/>
      <c r="G947"/>
      <c r="H947"/>
    </row>
    <row r="948" spans="1:8">
      <c r="A948"/>
      <c r="B948"/>
      <c r="C948"/>
      <c r="D948"/>
      <c r="E948"/>
      <c r="F948"/>
      <c r="G948"/>
      <c r="H948"/>
    </row>
    <row r="949" spans="1:8">
      <c r="A949"/>
      <c r="B949"/>
      <c r="C949"/>
      <c r="D949"/>
      <c r="E949"/>
      <c r="F949"/>
      <c r="G949"/>
      <c r="H949"/>
    </row>
    <row r="950" spans="1:8">
      <c r="A950"/>
      <c r="B950"/>
      <c r="C950"/>
      <c r="D950"/>
      <c r="E950"/>
      <c r="F950"/>
      <c r="G950"/>
      <c r="H950"/>
    </row>
    <row r="951" spans="1:8">
      <c r="A951"/>
      <c r="B951"/>
      <c r="C951"/>
      <c r="D951"/>
      <c r="E951"/>
      <c r="F951"/>
      <c r="G951"/>
      <c r="H951"/>
    </row>
    <row r="952" spans="1:8">
      <c r="A952"/>
      <c r="B952"/>
      <c r="C952"/>
      <c r="D952"/>
      <c r="E952"/>
      <c r="F952"/>
      <c r="G952"/>
      <c r="H952"/>
    </row>
    <row r="953" spans="1:8">
      <c r="A953"/>
      <c r="B953"/>
      <c r="C953"/>
      <c r="D953"/>
      <c r="E953"/>
      <c r="F953"/>
      <c r="G953"/>
      <c r="H953"/>
    </row>
    <row r="954" spans="1:8">
      <c r="A954"/>
      <c r="B954"/>
      <c r="C954"/>
      <c r="D954"/>
      <c r="E954"/>
      <c r="F954"/>
      <c r="G954"/>
      <c r="H954"/>
    </row>
    <row r="955" spans="1:8">
      <c r="A955"/>
      <c r="B955"/>
      <c r="C955"/>
      <c r="D955"/>
      <c r="E955"/>
      <c r="F955"/>
      <c r="G955"/>
      <c r="H955"/>
    </row>
    <row r="956" spans="1:8">
      <c r="A956"/>
      <c r="B956"/>
      <c r="C956"/>
      <c r="D956"/>
      <c r="E956"/>
      <c r="F956"/>
      <c r="G956"/>
      <c r="H956"/>
    </row>
    <row r="957" spans="1:8">
      <c r="A957"/>
      <c r="B957"/>
      <c r="C957"/>
      <c r="D957"/>
      <c r="E957"/>
      <c r="F957"/>
      <c r="G957"/>
      <c r="H957"/>
    </row>
    <row r="958" spans="1:8">
      <c r="A958"/>
      <c r="B958"/>
      <c r="C958"/>
      <c r="D958"/>
      <c r="E958"/>
      <c r="F958"/>
      <c r="G958"/>
      <c r="H958"/>
    </row>
    <row r="959" spans="1:8">
      <c r="A959"/>
      <c r="B959"/>
      <c r="C959"/>
      <c r="D959"/>
      <c r="E959"/>
      <c r="F959"/>
      <c r="G959"/>
      <c r="H959"/>
    </row>
    <row r="960" spans="1:8">
      <c r="A960"/>
      <c r="B960"/>
      <c r="C960"/>
      <c r="D960"/>
      <c r="E960"/>
      <c r="F960"/>
      <c r="G960"/>
      <c r="H960"/>
    </row>
    <row r="961" spans="1:8">
      <c r="A961"/>
      <c r="B961"/>
      <c r="C961"/>
      <c r="D961"/>
      <c r="E961"/>
      <c r="F961"/>
      <c r="G961"/>
      <c r="H961"/>
    </row>
    <row r="962" spans="1:8">
      <c r="A962"/>
      <c r="B962"/>
      <c r="C962"/>
      <c r="D962"/>
      <c r="E962"/>
      <c r="F962"/>
      <c r="G962"/>
      <c r="H962"/>
    </row>
    <row r="963" spans="1:8">
      <c r="A963"/>
      <c r="B963"/>
      <c r="C963"/>
      <c r="D963"/>
      <c r="E963"/>
      <c r="F963"/>
      <c r="G963"/>
      <c r="H963"/>
    </row>
    <row r="964" spans="1:8">
      <c r="A964"/>
      <c r="B964"/>
      <c r="C964"/>
      <c r="D964"/>
      <c r="E964"/>
      <c r="F964"/>
      <c r="G964"/>
      <c r="H964"/>
    </row>
    <row r="965" spans="1:8">
      <c r="A965"/>
      <c r="B965"/>
      <c r="C965"/>
      <c r="D965"/>
      <c r="E965"/>
      <c r="F965"/>
      <c r="G965"/>
      <c r="H965"/>
    </row>
    <row r="966" spans="1:8">
      <c r="A966"/>
      <c r="B966"/>
      <c r="C966"/>
      <c r="D966"/>
      <c r="E966"/>
      <c r="F966"/>
      <c r="G966"/>
      <c r="H966"/>
    </row>
    <row r="967" spans="1:8">
      <c r="A967"/>
      <c r="B967"/>
      <c r="C967"/>
      <c r="D967"/>
      <c r="E967"/>
      <c r="F967"/>
      <c r="G967"/>
      <c r="H967"/>
    </row>
    <row r="968" spans="1:8">
      <c r="A968"/>
      <c r="B968"/>
      <c r="C968"/>
      <c r="D968"/>
      <c r="E968"/>
      <c r="F968"/>
      <c r="G968"/>
      <c r="H968"/>
    </row>
    <row r="969" spans="1:8">
      <c r="A969"/>
      <c r="B969"/>
      <c r="C969"/>
      <c r="D969"/>
      <c r="E969"/>
      <c r="F969"/>
      <c r="G969"/>
      <c r="H969"/>
    </row>
    <row r="970" spans="1:8">
      <c r="A970"/>
      <c r="B970"/>
      <c r="C970"/>
      <c r="D970"/>
      <c r="E970"/>
      <c r="F970"/>
      <c r="G970"/>
      <c r="H970"/>
    </row>
    <row r="971" spans="1:8">
      <c r="A971"/>
      <c r="B971"/>
      <c r="C971"/>
      <c r="D971"/>
      <c r="E971"/>
      <c r="F971"/>
      <c r="G971"/>
      <c r="H971"/>
    </row>
    <row r="972" spans="1:8">
      <c r="A972"/>
      <c r="B972"/>
      <c r="C972"/>
      <c r="D972"/>
      <c r="E972"/>
      <c r="F972"/>
      <c r="G972"/>
      <c r="H972"/>
    </row>
    <row r="973" spans="1:8">
      <c r="A973"/>
      <c r="B973"/>
      <c r="C973"/>
      <c r="D973"/>
      <c r="E973"/>
      <c r="F973"/>
      <c r="G973"/>
      <c r="H973"/>
    </row>
    <row r="974" spans="1:8">
      <c r="A974"/>
      <c r="B974"/>
      <c r="C974"/>
      <c r="D974"/>
      <c r="E974"/>
      <c r="F974"/>
      <c r="G974"/>
      <c r="H974"/>
    </row>
    <row r="975" spans="1:8">
      <c r="A975"/>
      <c r="B975"/>
      <c r="C975"/>
      <c r="D975"/>
      <c r="E975"/>
      <c r="F975"/>
      <c r="G975"/>
      <c r="H975"/>
    </row>
    <row r="976" spans="1:8">
      <c r="A976"/>
      <c r="B976"/>
      <c r="C976"/>
      <c r="D976"/>
      <c r="E976"/>
      <c r="F976"/>
      <c r="G976"/>
      <c r="H976"/>
    </row>
    <row r="977" spans="1:8">
      <c r="A977"/>
      <c r="B977"/>
      <c r="C977"/>
      <c r="D977"/>
      <c r="E977"/>
      <c r="F977"/>
      <c r="G977"/>
      <c r="H977"/>
    </row>
    <row r="978" spans="1:8">
      <c r="A978"/>
      <c r="B978"/>
      <c r="C978"/>
      <c r="D978"/>
      <c r="E978"/>
      <c r="F978"/>
      <c r="G978"/>
      <c r="H978"/>
    </row>
    <row r="979" spans="1:8">
      <c r="A979"/>
      <c r="B979"/>
      <c r="C979"/>
      <c r="D979"/>
      <c r="E979"/>
      <c r="F979"/>
      <c r="G979"/>
      <c r="H979"/>
    </row>
    <row r="980" spans="1:8">
      <c r="A980"/>
      <c r="B980"/>
      <c r="C980"/>
      <c r="D980"/>
      <c r="E980"/>
      <c r="F980"/>
      <c r="G980"/>
      <c r="H980"/>
    </row>
    <row r="981" spans="1:8">
      <c r="A981"/>
      <c r="B981"/>
      <c r="C981"/>
      <c r="D981"/>
      <c r="E981"/>
      <c r="F981"/>
      <c r="G981"/>
      <c r="H981"/>
    </row>
    <row r="982" spans="1:8">
      <c r="A982"/>
      <c r="B982"/>
      <c r="C982"/>
      <c r="D982"/>
      <c r="E982"/>
      <c r="F982"/>
      <c r="G982"/>
      <c r="H982"/>
    </row>
    <row r="983" spans="1:8">
      <c r="A983"/>
      <c r="B983"/>
      <c r="C983"/>
      <c r="D983"/>
      <c r="E983"/>
      <c r="F983"/>
      <c r="G983"/>
      <c r="H983"/>
    </row>
    <row r="984" spans="1:8">
      <c r="A984"/>
      <c r="B984"/>
      <c r="C984"/>
      <c r="D984"/>
      <c r="E984"/>
      <c r="F984"/>
      <c r="G984"/>
      <c r="H984"/>
    </row>
    <row r="985" spans="1:8">
      <c r="A985"/>
      <c r="B985"/>
      <c r="C985"/>
      <c r="D985"/>
      <c r="E985"/>
      <c r="F985"/>
      <c r="G985"/>
      <c r="H985"/>
    </row>
    <row r="986" spans="1:8">
      <c r="A986"/>
      <c r="B986"/>
      <c r="C986"/>
      <c r="D986"/>
      <c r="E986"/>
      <c r="F986"/>
      <c r="G986"/>
      <c r="H986"/>
    </row>
    <row r="987" spans="1:8">
      <c r="A987"/>
      <c r="B987"/>
      <c r="C987"/>
      <c r="D987"/>
      <c r="E987"/>
      <c r="F987"/>
      <c r="G987"/>
      <c r="H987"/>
    </row>
    <row r="988" spans="1:8">
      <c r="A988"/>
      <c r="B988"/>
      <c r="C988"/>
      <c r="D988"/>
      <c r="E988"/>
      <c r="F988"/>
      <c r="G988"/>
      <c r="H988"/>
    </row>
    <row r="989" spans="1:8">
      <c r="A989"/>
      <c r="B989"/>
      <c r="C989"/>
      <c r="D989"/>
      <c r="E989"/>
      <c r="F989"/>
      <c r="G989"/>
      <c r="H989"/>
    </row>
    <row r="990" spans="1:8">
      <c r="A990"/>
      <c r="B990"/>
      <c r="C990"/>
      <c r="D990"/>
      <c r="E990"/>
      <c r="F990"/>
      <c r="G990"/>
      <c r="H990"/>
    </row>
    <row r="991" spans="1:8">
      <c r="A991"/>
      <c r="B991"/>
      <c r="C991"/>
      <c r="D991"/>
      <c r="E991"/>
      <c r="F991"/>
      <c r="G991"/>
      <c r="H991"/>
    </row>
    <row r="992" spans="1:8">
      <c r="A992"/>
      <c r="B992"/>
      <c r="C992"/>
      <c r="D992"/>
      <c r="E992"/>
      <c r="F992"/>
      <c r="G992"/>
      <c r="H992"/>
    </row>
    <row r="993" spans="1:8">
      <c r="A993"/>
      <c r="B993"/>
      <c r="C993"/>
      <c r="D993"/>
      <c r="E993"/>
      <c r="F993"/>
      <c r="G993"/>
      <c r="H993"/>
    </row>
    <row r="994" spans="1:8">
      <c r="A994"/>
      <c r="B994"/>
      <c r="C994"/>
      <c r="D994"/>
      <c r="E994"/>
      <c r="F994"/>
      <c r="G994"/>
      <c r="H994"/>
    </row>
    <row r="995" spans="1:8">
      <c r="A995"/>
      <c r="B995"/>
      <c r="C995"/>
      <c r="D995"/>
      <c r="E995"/>
      <c r="F995"/>
      <c r="G995"/>
      <c r="H995"/>
    </row>
    <row r="996" spans="1:8">
      <c r="A996"/>
      <c r="B996"/>
      <c r="C996"/>
      <c r="D996"/>
      <c r="E996"/>
      <c r="F996"/>
      <c r="G996"/>
      <c r="H996"/>
    </row>
    <row r="997" spans="1:8">
      <c r="A997"/>
      <c r="B997"/>
      <c r="C997"/>
      <c r="D997"/>
      <c r="E997"/>
      <c r="F997"/>
      <c r="G997"/>
      <c r="H997"/>
    </row>
    <row r="998" spans="1:8">
      <c r="A998"/>
      <c r="B998"/>
      <c r="C998"/>
      <c r="D998"/>
      <c r="E998"/>
      <c r="F998"/>
      <c r="G998"/>
      <c r="H998"/>
    </row>
    <row r="999" spans="1:8">
      <c r="A999"/>
      <c r="B999"/>
      <c r="C999"/>
      <c r="D999"/>
      <c r="E999"/>
      <c r="F999"/>
      <c r="G999"/>
      <c r="H999"/>
    </row>
    <row r="1000" spans="1:8">
      <c r="A1000"/>
      <c r="B1000"/>
      <c r="C1000"/>
      <c r="D1000"/>
      <c r="E1000"/>
      <c r="F1000"/>
      <c r="G1000"/>
      <c r="H1000"/>
    </row>
    <row r="1001" spans="1:8">
      <c r="A1001"/>
      <c r="B1001"/>
      <c r="C1001"/>
      <c r="D1001"/>
      <c r="E1001"/>
      <c r="F1001"/>
      <c r="G1001"/>
      <c r="H1001"/>
    </row>
    <row r="1002" spans="1:8">
      <c r="A1002"/>
      <c r="B1002"/>
      <c r="C1002"/>
      <c r="D1002"/>
      <c r="E1002"/>
      <c r="F1002"/>
      <c r="G1002"/>
      <c r="H1002"/>
    </row>
    <row r="1003" spans="1:8">
      <c r="A1003"/>
      <c r="B1003"/>
      <c r="C1003"/>
      <c r="D1003"/>
      <c r="E1003"/>
      <c r="F1003"/>
      <c r="G1003"/>
      <c r="H1003"/>
    </row>
    <row r="1004" spans="1:8">
      <c r="A1004"/>
      <c r="B1004"/>
      <c r="C1004"/>
      <c r="D1004"/>
      <c r="E1004"/>
      <c r="F1004"/>
      <c r="G1004"/>
      <c r="H1004"/>
    </row>
    <row r="1005" spans="1:8">
      <c r="A1005"/>
      <c r="B1005"/>
      <c r="C1005"/>
      <c r="D1005"/>
      <c r="E1005"/>
      <c r="F1005"/>
      <c r="G1005"/>
      <c r="H1005"/>
    </row>
    <row r="1006" spans="1:8">
      <c r="A1006"/>
      <c r="B1006"/>
      <c r="C1006"/>
      <c r="D1006"/>
      <c r="E1006"/>
      <c r="F1006"/>
      <c r="G1006"/>
      <c r="H1006"/>
    </row>
    <row r="1007" spans="1:8">
      <c r="A1007"/>
      <c r="B1007"/>
      <c r="C1007"/>
      <c r="D1007"/>
      <c r="E1007"/>
      <c r="F1007"/>
      <c r="G1007"/>
      <c r="H1007"/>
    </row>
    <row r="1008" spans="1:8">
      <c r="A1008"/>
      <c r="B1008"/>
      <c r="C1008"/>
      <c r="D1008"/>
      <c r="E1008"/>
      <c r="F1008"/>
      <c r="G1008"/>
      <c r="H1008"/>
    </row>
    <row r="1009" spans="1:8">
      <c r="A1009"/>
      <c r="B1009"/>
      <c r="C1009"/>
      <c r="D1009"/>
      <c r="E1009"/>
      <c r="F1009"/>
      <c r="G1009"/>
      <c r="H1009"/>
    </row>
    <row r="1010" spans="1:8">
      <c r="A1010"/>
      <c r="B1010"/>
      <c r="C1010"/>
      <c r="D1010"/>
      <c r="E1010"/>
      <c r="F1010"/>
      <c r="G1010"/>
      <c r="H1010"/>
    </row>
    <row r="1011" spans="1:8">
      <c r="A1011"/>
      <c r="B1011"/>
      <c r="C1011"/>
      <c r="D1011"/>
      <c r="E1011"/>
      <c r="F1011"/>
      <c r="G1011"/>
      <c r="H1011"/>
    </row>
    <row r="1012" spans="1:8">
      <c r="A1012"/>
      <c r="B1012"/>
      <c r="C1012"/>
      <c r="D1012"/>
      <c r="E1012"/>
      <c r="F1012"/>
      <c r="G1012"/>
      <c r="H1012"/>
    </row>
    <row r="1013" spans="1:8">
      <c r="A1013"/>
      <c r="B1013"/>
      <c r="C1013"/>
      <c r="D1013"/>
      <c r="E1013"/>
      <c r="F1013"/>
      <c r="G1013"/>
      <c r="H1013"/>
    </row>
    <row r="1014" spans="1:8">
      <c r="A1014"/>
      <c r="B1014"/>
      <c r="C1014"/>
      <c r="D1014"/>
      <c r="E1014"/>
      <c r="F1014"/>
      <c r="G1014"/>
      <c r="H1014"/>
    </row>
    <row r="1015" spans="1:8">
      <c r="A1015"/>
      <c r="B1015"/>
      <c r="C1015"/>
      <c r="D1015"/>
      <c r="E1015"/>
      <c r="F1015"/>
      <c r="G1015"/>
      <c r="H1015"/>
    </row>
    <row r="1016" spans="1:8">
      <c r="A1016"/>
      <c r="B1016"/>
      <c r="C1016"/>
      <c r="D1016"/>
      <c r="E1016"/>
      <c r="F1016"/>
      <c r="G1016"/>
      <c r="H1016"/>
    </row>
    <row r="1017" spans="1:8">
      <c r="A1017"/>
      <c r="B1017"/>
      <c r="C1017"/>
      <c r="D1017"/>
      <c r="E1017"/>
      <c r="F1017"/>
      <c r="G1017"/>
      <c r="H1017"/>
    </row>
    <row r="1018" spans="1:8">
      <c r="A1018"/>
      <c r="B1018"/>
      <c r="C1018"/>
      <c r="D1018"/>
      <c r="E1018"/>
      <c r="F1018"/>
      <c r="G1018"/>
      <c r="H1018"/>
    </row>
    <row r="1019" spans="1:8">
      <c r="A1019"/>
      <c r="B1019"/>
      <c r="C1019"/>
      <c r="D1019"/>
      <c r="E1019"/>
      <c r="F1019"/>
      <c r="G1019"/>
      <c r="H1019"/>
    </row>
    <row r="1020" spans="1:8">
      <c r="A1020"/>
      <c r="B1020"/>
      <c r="C1020"/>
      <c r="D1020"/>
      <c r="E1020"/>
      <c r="F1020"/>
      <c r="G1020"/>
      <c r="H1020"/>
    </row>
    <row r="1021" spans="1:8">
      <c r="A1021"/>
      <c r="B1021"/>
      <c r="C1021"/>
      <c r="D1021"/>
      <c r="E1021"/>
      <c r="F1021"/>
      <c r="G1021"/>
      <c r="H1021"/>
    </row>
    <row r="1022" spans="1:8">
      <c r="A1022"/>
      <c r="B1022"/>
      <c r="C1022"/>
      <c r="D1022"/>
      <c r="E1022"/>
      <c r="F1022"/>
      <c r="G1022"/>
      <c r="H1022"/>
    </row>
    <row r="1023" spans="1:8">
      <c r="A1023"/>
      <c r="B1023"/>
      <c r="C1023"/>
      <c r="D1023"/>
      <c r="E1023"/>
      <c r="F1023"/>
      <c r="G1023"/>
      <c r="H1023"/>
    </row>
    <row r="1024" spans="1:8">
      <c r="A1024"/>
      <c r="B1024"/>
      <c r="C1024"/>
      <c r="D1024"/>
      <c r="E1024"/>
      <c r="F1024"/>
      <c r="G1024"/>
      <c r="H1024"/>
    </row>
    <row r="1025" spans="1:8">
      <c r="A1025"/>
      <c r="B1025"/>
      <c r="C1025"/>
      <c r="D1025"/>
      <c r="E1025"/>
      <c r="F1025"/>
      <c r="G1025"/>
      <c r="H1025"/>
    </row>
    <row r="1026" spans="1:8">
      <c r="A1026"/>
      <c r="B1026"/>
      <c r="C1026"/>
      <c r="D1026"/>
      <c r="E1026"/>
      <c r="F1026"/>
      <c r="G1026"/>
      <c r="H1026"/>
    </row>
    <row r="1027" spans="1:8">
      <c r="A1027"/>
      <c r="B1027"/>
      <c r="C1027"/>
      <c r="D1027"/>
      <c r="E1027"/>
      <c r="F1027"/>
      <c r="G1027"/>
      <c r="H1027"/>
    </row>
    <row r="1028" spans="1:8">
      <c r="A1028"/>
      <c r="B1028"/>
      <c r="C1028"/>
      <c r="D1028"/>
      <c r="E1028"/>
      <c r="F1028"/>
      <c r="G1028"/>
      <c r="H1028"/>
    </row>
    <row r="1029" spans="1:8">
      <c r="A1029"/>
      <c r="B1029"/>
      <c r="C1029"/>
      <c r="D1029"/>
      <c r="E1029"/>
      <c r="F1029"/>
      <c r="G1029"/>
      <c r="H1029"/>
    </row>
    <row r="1030" spans="1:8">
      <c r="A1030"/>
      <c r="B1030"/>
      <c r="C1030"/>
      <c r="D1030"/>
      <c r="E1030"/>
      <c r="F1030"/>
      <c r="G1030"/>
      <c r="H1030"/>
    </row>
    <row r="1031" spans="1:8">
      <c r="A1031"/>
      <c r="B1031"/>
      <c r="C1031"/>
      <c r="D1031"/>
      <c r="E1031"/>
      <c r="F1031"/>
      <c r="G1031"/>
      <c r="H1031"/>
    </row>
    <row r="1032" spans="1:8">
      <c r="A1032"/>
      <c r="B1032"/>
      <c r="C1032"/>
      <c r="D1032"/>
      <c r="E1032"/>
      <c r="F1032"/>
      <c r="G1032"/>
      <c r="H1032"/>
    </row>
    <row r="1033" spans="1:8">
      <c r="A1033"/>
      <c r="B1033"/>
      <c r="C1033"/>
      <c r="D1033"/>
      <c r="E1033"/>
      <c r="F1033"/>
      <c r="G1033"/>
      <c r="H1033"/>
    </row>
    <row r="1034" spans="1:8">
      <c r="A1034"/>
      <c r="B1034"/>
      <c r="C1034"/>
      <c r="D1034"/>
      <c r="E1034"/>
      <c r="F1034"/>
      <c r="G1034"/>
      <c r="H1034"/>
    </row>
    <row r="1035" spans="1:8">
      <c r="A1035"/>
      <c r="B1035"/>
      <c r="C1035"/>
      <c r="D1035"/>
      <c r="E1035"/>
      <c r="F1035"/>
      <c r="G1035"/>
      <c r="H1035"/>
    </row>
    <row r="1036" spans="1:8">
      <c r="A1036"/>
      <c r="B1036"/>
      <c r="C1036"/>
      <c r="D1036"/>
      <c r="E1036"/>
      <c r="F1036"/>
      <c r="G1036"/>
      <c r="H1036"/>
    </row>
    <row r="1037" spans="1:8">
      <c r="A1037"/>
      <c r="B1037"/>
      <c r="C1037"/>
      <c r="D1037"/>
      <c r="E1037"/>
      <c r="F1037"/>
      <c r="G1037"/>
      <c r="H1037"/>
    </row>
    <row r="1038" spans="1:8">
      <c r="A1038"/>
      <c r="B1038"/>
      <c r="C1038"/>
      <c r="D1038"/>
      <c r="E1038"/>
      <c r="F1038"/>
      <c r="G1038"/>
      <c r="H1038"/>
    </row>
    <row r="1039" spans="1:8">
      <c r="A1039"/>
      <c r="B1039"/>
      <c r="C1039"/>
      <c r="D1039"/>
      <c r="E1039"/>
      <c r="F1039"/>
      <c r="G1039"/>
      <c r="H1039"/>
    </row>
    <row r="1040" spans="1:8">
      <c r="A1040"/>
      <c r="B1040"/>
      <c r="C1040"/>
      <c r="D1040"/>
      <c r="E1040"/>
      <c r="F1040"/>
      <c r="G1040"/>
      <c r="H1040"/>
    </row>
    <row r="1041" spans="1:8">
      <c r="A1041"/>
      <c r="B1041"/>
      <c r="C1041"/>
      <c r="D1041"/>
      <c r="E1041"/>
      <c r="F1041"/>
      <c r="G1041"/>
      <c r="H1041"/>
    </row>
    <row r="1042" spans="1:8">
      <c r="A1042"/>
      <c r="B1042"/>
      <c r="C1042"/>
      <c r="D1042"/>
      <c r="E1042"/>
      <c r="F1042"/>
      <c r="G1042"/>
      <c r="H1042"/>
    </row>
    <row r="1043" spans="1:8">
      <c r="A1043"/>
      <c r="B1043"/>
      <c r="C1043"/>
      <c r="D1043"/>
      <c r="E1043"/>
      <c r="F1043"/>
      <c r="G1043"/>
      <c r="H1043"/>
    </row>
    <row r="1044" spans="1:8">
      <c r="A1044"/>
      <c r="B1044"/>
      <c r="C1044"/>
      <c r="D1044"/>
      <c r="E1044"/>
      <c r="F1044"/>
      <c r="G1044"/>
      <c r="H1044"/>
    </row>
    <row r="1045" spans="1:8">
      <c r="A1045"/>
      <c r="B1045"/>
      <c r="C1045"/>
      <c r="D1045"/>
      <c r="E1045"/>
      <c r="F1045"/>
      <c r="G1045"/>
      <c r="H1045"/>
    </row>
    <row r="1046" spans="1:8">
      <c r="A1046"/>
      <c r="B1046"/>
      <c r="C1046"/>
      <c r="D1046"/>
      <c r="E1046"/>
      <c r="F1046"/>
      <c r="G1046"/>
      <c r="H1046"/>
    </row>
    <row r="1047" spans="1:8">
      <c r="A1047"/>
      <c r="B1047"/>
      <c r="C1047"/>
      <c r="D1047"/>
      <c r="E1047"/>
      <c r="F1047"/>
      <c r="G1047"/>
      <c r="H1047"/>
    </row>
    <row r="1048" spans="1:8">
      <c r="A1048"/>
      <c r="B1048"/>
      <c r="C1048"/>
      <c r="D1048"/>
      <c r="E1048"/>
      <c r="F1048"/>
      <c r="G1048"/>
      <c r="H1048"/>
    </row>
    <row r="1049" spans="1:8">
      <c r="A1049"/>
      <c r="B1049"/>
      <c r="C1049"/>
      <c r="D1049"/>
      <c r="E1049"/>
      <c r="F1049"/>
      <c r="G1049"/>
      <c r="H1049"/>
    </row>
    <row r="1050" spans="1:8">
      <c r="A1050"/>
      <c r="B1050"/>
      <c r="C1050"/>
      <c r="D1050"/>
      <c r="E1050"/>
      <c r="F1050"/>
      <c r="G1050"/>
      <c r="H1050"/>
    </row>
    <row r="1051" spans="1:8">
      <c r="A1051"/>
      <c r="B1051"/>
      <c r="C1051"/>
      <c r="D1051"/>
      <c r="E1051"/>
      <c r="F1051"/>
      <c r="G1051"/>
      <c r="H1051"/>
    </row>
    <row r="1052" spans="1:8">
      <c r="A1052"/>
      <c r="B1052"/>
      <c r="C1052"/>
      <c r="D1052"/>
      <c r="E1052"/>
      <c r="F1052"/>
      <c r="G1052"/>
      <c r="H1052"/>
    </row>
    <row r="1053" spans="1:8">
      <c r="A1053"/>
      <c r="B1053"/>
      <c r="C1053"/>
      <c r="D1053"/>
      <c r="E1053"/>
      <c r="F1053"/>
      <c r="G1053"/>
      <c r="H1053"/>
    </row>
    <row r="1054" spans="1:8">
      <c r="A1054"/>
      <c r="B1054"/>
      <c r="C1054"/>
      <c r="D1054"/>
      <c r="E1054"/>
      <c r="F1054"/>
      <c r="G1054"/>
      <c r="H1054"/>
    </row>
    <row r="1055" spans="1:8">
      <c r="A1055"/>
      <c r="B1055"/>
      <c r="C1055"/>
      <c r="D1055"/>
      <c r="E1055"/>
      <c r="F1055"/>
      <c r="G1055"/>
      <c r="H1055"/>
    </row>
    <row r="1056" spans="1:8">
      <c r="A1056"/>
      <c r="B1056"/>
      <c r="C1056"/>
      <c r="D1056"/>
      <c r="E1056"/>
      <c r="F1056"/>
      <c r="G1056"/>
      <c r="H1056"/>
    </row>
    <row r="1057" spans="1:8">
      <c r="A1057"/>
      <c r="B1057"/>
      <c r="C1057"/>
      <c r="D1057"/>
      <c r="E1057"/>
      <c r="F1057"/>
      <c r="G1057"/>
      <c r="H1057"/>
    </row>
    <row r="1058" spans="1:8">
      <c r="A1058"/>
      <c r="B1058"/>
      <c r="C1058"/>
      <c r="D1058"/>
      <c r="E1058"/>
      <c r="F1058"/>
      <c r="G1058"/>
      <c r="H1058"/>
    </row>
    <row r="1059" spans="1:8">
      <c r="A1059"/>
      <c r="B1059"/>
      <c r="C1059"/>
      <c r="D1059"/>
      <c r="E1059"/>
      <c r="F1059"/>
      <c r="G1059"/>
      <c r="H1059"/>
    </row>
    <row r="1060" spans="1:8">
      <c r="A1060"/>
      <c r="B1060"/>
      <c r="C1060"/>
      <c r="D1060"/>
      <c r="E1060"/>
      <c r="F1060"/>
      <c r="G1060"/>
      <c r="H1060"/>
    </row>
    <row r="1061" spans="1:8">
      <c r="A1061"/>
      <c r="B1061"/>
      <c r="C1061"/>
      <c r="D1061"/>
      <c r="E1061"/>
      <c r="F1061"/>
      <c r="G1061"/>
      <c r="H1061"/>
    </row>
    <row r="1062" spans="1:8">
      <c r="A1062"/>
      <c r="B1062"/>
      <c r="C1062"/>
      <c r="D1062"/>
      <c r="E1062"/>
      <c r="F1062"/>
      <c r="G1062"/>
      <c r="H1062"/>
    </row>
    <row r="1063" spans="1:8">
      <c r="A1063"/>
      <c r="B1063"/>
      <c r="C1063"/>
      <c r="D1063"/>
      <c r="E1063"/>
      <c r="F1063"/>
      <c r="G1063"/>
      <c r="H1063"/>
    </row>
    <row r="1064" spans="1:8">
      <c r="A1064"/>
      <c r="B1064"/>
      <c r="C1064"/>
      <c r="D1064"/>
      <c r="E1064"/>
      <c r="F1064"/>
      <c r="G1064"/>
      <c r="H1064"/>
    </row>
    <row r="1065" spans="1:8">
      <c r="A1065"/>
      <c r="B1065"/>
      <c r="C1065"/>
      <c r="D1065"/>
      <c r="E1065"/>
      <c r="F1065"/>
      <c r="G1065"/>
      <c r="H1065"/>
    </row>
    <row r="1066" spans="1:8">
      <c r="A1066"/>
      <c r="B1066"/>
      <c r="C1066"/>
      <c r="D1066"/>
      <c r="E1066"/>
      <c r="F1066"/>
      <c r="G1066"/>
      <c r="H1066"/>
    </row>
    <row r="1067" spans="1:8">
      <c r="A1067"/>
      <c r="B1067"/>
      <c r="C1067"/>
      <c r="D1067"/>
      <c r="E1067"/>
      <c r="F1067"/>
      <c r="G1067"/>
      <c r="H1067"/>
    </row>
    <row r="1068" spans="1:8">
      <c r="A1068"/>
      <c r="B1068"/>
      <c r="C1068"/>
      <c r="D1068"/>
      <c r="E1068"/>
      <c r="F1068"/>
      <c r="G1068"/>
      <c r="H1068"/>
    </row>
    <row r="1069" spans="1:8">
      <c r="A1069"/>
      <c r="B1069"/>
      <c r="C1069"/>
      <c r="D1069"/>
      <c r="E1069"/>
      <c r="F1069"/>
      <c r="G1069"/>
      <c r="H1069"/>
    </row>
    <row r="1070" spans="1:8">
      <c r="A1070"/>
      <c r="B1070"/>
      <c r="C1070"/>
      <c r="D1070"/>
      <c r="E1070"/>
      <c r="F1070"/>
      <c r="G1070"/>
      <c r="H1070"/>
    </row>
    <row r="1071" spans="1:8">
      <c r="A1071"/>
      <c r="B1071"/>
      <c r="C1071"/>
      <c r="D1071"/>
      <c r="E1071"/>
      <c r="F1071"/>
      <c r="G1071"/>
      <c r="H1071"/>
    </row>
    <row r="1072" spans="1:8">
      <c r="A1072"/>
      <c r="B1072"/>
      <c r="C1072"/>
      <c r="D1072"/>
      <c r="E1072"/>
      <c r="F1072"/>
      <c r="G1072"/>
      <c r="H1072"/>
    </row>
    <row r="1073" spans="1:8">
      <c r="A1073"/>
      <c r="B1073"/>
      <c r="C1073"/>
      <c r="D1073"/>
      <c r="E1073"/>
      <c r="F1073"/>
      <c r="G1073"/>
      <c r="H1073"/>
    </row>
    <row r="1074" spans="1:8">
      <c r="A1074"/>
      <c r="B1074"/>
      <c r="C1074"/>
      <c r="D1074"/>
      <c r="E1074"/>
      <c r="F1074"/>
      <c r="G1074"/>
      <c r="H1074"/>
    </row>
    <row r="1075" spans="1:8">
      <c r="A1075"/>
      <c r="B1075"/>
      <c r="C1075"/>
      <c r="D1075"/>
      <c r="E1075"/>
      <c r="F1075"/>
      <c r="G1075"/>
      <c r="H1075"/>
    </row>
    <row r="1076" spans="1:8">
      <c r="A1076"/>
      <c r="B1076"/>
      <c r="C1076"/>
      <c r="D1076"/>
      <c r="E1076"/>
      <c r="F1076"/>
      <c r="G1076"/>
      <c r="H1076"/>
    </row>
    <row r="1077" spans="1:8">
      <c r="A1077"/>
      <c r="B1077"/>
      <c r="C1077"/>
      <c r="D1077"/>
      <c r="E1077"/>
      <c r="F1077"/>
      <c r="G1077"/>
      <c r="H1077"/>
    </row>
    <row r="1078" spans="1:8">
      <c r="A1078"/>
      <c r="B1078"/>
      <c r="C1078"/>
      <c r="D1078"/>
      <c r="E1078"/>
      <c r="F1078"/>
      <c r="G1078"/>
      <c r="H1078"/>
    </row>
    <row r="1079" spans="1:8">
      <c r="A1079"/>
      <c r="B1079"/>
      <c r="C1079"/>
      <c r="D1079"/>
      <c r="E1079"/>
      <c r="F1079"/>
      <c r="G1079"/>
      <c r="H1079"/>
    </row>
    <row r="1080" spans="1:8">
      <c r="A1080"/>
      <c r="B1080"/>
      <c r="C1080"/>
      <c r="D1080"/>
      <c r="E1080"/>
      <c r="F1080"/>
      <c r="G1080"/>
      <c r="H1080"/>
    </row>
    <row r="1081" spans="1:8">
      <c r="A1081"/>
      <c r="B1081"/>
      <c r="C1081"/>
      <c r="D1081"/>
      <c r="E1081"/>
      <c r="F1081"/>
      <c r="G1081"/>
      <c r="H1081"/>
    </row>
    <row r="1082" spans="1:8">
      <c r="A1082"/>
      <c r="B1082"/>
      <c r="C1082"/>
      <c r="D1082"/>
      <c r="E1082"/>
      <c r="F1082"/>
      <c r="G1082"/>
      <c r="H1082"/>
    </row>
    <row r="1083" spans="1:8">
      <c r="A1083"/>
      <c r="B1083"/>
      <c r="C1083"/>
      <c r="D1083"/>
      <c r="E1083"/>
      <c r="F1083"/>
      <c r="G1083"/>
      <c r="H1083"/>
    </row>
    <row r="1084" spans="1:8">
      <c r="A1084"/>
      <c r="B1084"/>
      <c r="C1084"/>
      <c r="D1084"/>
      <c r="E1084"/>
      <c r="F1084"/>
      <c r="G1084"/>
      <c r="H1084"/>
    </row>
    <row r="1085" spans="1:8">
      <c r="A1085"/>
      <c r="B1085"/>
      <c r="C1085"/>
      <c r="D1085"/>
      <c r="E1085"/>
      <c r="F1085"/>
      <c r="G1085"/>
      <c r="H1085"/>
    </row>
    <row r="1086" spans="1:8">
      <c r="A1086"/>
      <c r="B1086"/>
      <c r="C1086"/>
      <c r="D1086"/>
      <c r="E1086"/>
      <c r="F1086"/>
      <c r="G1086"/>
      <c r="H1086"/>
    </row>
    <row r="1087" spans="1:8">
      <c r="A1087"/>
      <c r="B1087"/>
      <c r="C1087"/>
      <c r="D1087"/>
      <c r="E1087"/>
      <c r="F1087"/>
      <c r="G1087"/>
      <c r="H1087"/>
    </row>
    <row r="1088" spans="1:8">
      <c r="A1088"/>
      <c r="B1088"/>
      <c r="C1088"/>
      <c r="D1088"/>
      <c r="E1088"/>
      <c r="F1088"/>
      <c r="G1088"/>
      <c r="H1088"/>
    </row>
    <row r="1089" spans="1:8">
      <c r="A1089"/>
      <c r="B1089"/>
      <c r="C1089"/>
      <c r="D1089"/>
      <c r="E1089"/>
      <c r="F1089"/>
      <c r="G1089"/>
      <c r="H1089"/>
    </row>
    <row r="1090" spans="1:8">
      <c r="A1090"/>
      <c r="B1090"/>
      <c r="C1090"/>
      <c r="D1090"/>
      <c r="E1090"/>
      <c r="F1090"/>
      <c r="G1090"/>
      <c r="H1090"/>
    </row>
    <row r="1091" spans="1:8">
      <c r="A1091"/>
      <c r="B1091"/>
      <c r="C1091"/>
      <c r="D1091"/>
      <c r="E1091"/>
      <c r="F1091"/>
      <c r="G1091"/>
      <c r="H1091"/>
    </row>
    <row r="1092" spans="1:8">
      <c r="A1092"/>
      <c r="B1092"/>
      <c r="C1092"/>
      <c r="D1092"/>
      <c r="E1092"/>
      <c r="F1092"/>
      <c r="G1092"/>
      <c r="H1092"/>
    </row>
    <row r="1093" spans="1:8">
      <c r="A1093"/>
      <c r="B1093"/>
      <c r="C1093"/>
      <c r="D1093"/>
      <c r="E1093"/>
      <c r="F1093"/>
      <c r="G1093"/>
      <c r="H1093"/>
    </row>
    <row r="1094" spans="1:8">
      <c r="A1094"/>
      <c r="B1094"/>
      <c r="C1094"/>
      <c r="D1094"/>
      <c r="E1094"/>
      <c r="F1094"/>
      <c r="G1094"/>
      <c r="H1094"/>
    </row>
    <row r="1095" spans="1:8">
      <c r="A1095"/>
      <c r="B1095"/>
      <c r="C1095"/>
      <c r="D1095"/>
      <c r="E1095"/>
      <c r="F1095"/>
      <c r="G1095"/>
      <c r="H1095"/>
    </row>
    <row r="1096" spans="1:8">
      <c r="A1096"/>
      <c r="B1096"/>
      <c r="C1096"/>
      <c r="D1096"/>
      <c r="E1096"/>
      <c r="F1096"/>
      <c r="G1096"/>
      <c r="H1096"/>
    </row>
    <row r="1097" spans="1:8">
      <c r="A1097"/>
      <c r="B1097"/>
      <c r="C1097"/>
      <c r="D1097"/>
      <c r="E1097"/>
      <c r="F1097"/>
      <c r="G1097"/>
      <c r="H1097"/>
    </row>
    <row r="1098" spans="1:8">
      <c r="A1098"/>
      <c r="B1098"/>
      <c r="C1098"/>
      <c r="D1098"/>
      <c r="E1098"/>
      <c r="F1098"/>
      <c r="G1098"/>
      <c r="H1098"/>
    </row>
    <row r="1099" spans="1:8">
      <c r="A1099"/>
      <c r="B1099"/>
      <c r="C1099"/>
      <c r="D1099"/>
      <c r="E1099"/>
      <c r="F1099"/>
      <c r="G1099"/>
      <c r="H1099"/>
    </row>
    <row r="1100" spans="1:8">
      <c r="A1100"/>
      <c r="B1100"/>
      <c r="C1100"/>
      <c r="D1100"/>
      <c r="E1100"/>
      <c r="F1100"/>
      <c r="G1100"/>
      <c r="H1100"/>
    </row>
    <row r="1101" spans="1:8">
      <c r="A1101"/>
      <c r="B1101"/>
      <c r="C1101"/>
      <c r="D1101"/>
      <c r="E1101"/>
      <c r="F1101"/>
      <c r="G1101"/>
      <c r="H1101"/>
    </row>
    <row r="1102" spans="1:8">
      <c r="A1102"/>
      <c r="B1102"/>
      <c r="C1102"/>
      <c r="D1102"/>
      <c r="E1102"/>
      <c r="F1102"/>
      <c r="G1102"/>
      <c r="H1102"/>
    </row>
    <row r="1103" spans="1:8">
      <c r="A1103"/>
      <c r="B1103"/>
      <c r="C1103"/>
      <c r="D1103"/>
      <c r="E1103"/>
      <c r="F1103"/>
      <c r="G1103"/>
      <c r="H1103"/>
    </row>
    <row r="1104" spans="1:8">
      <c r="A1104"/>
      <c r="B1104"/>
      <c r="C1104"/>
      <c r="D1104"/>
      <c r="E1104"/>
      <c r="F1104"/>
      <c r="G1104"/>
      <c r="H1104"/>
    </row>
    <row r="1105" spans="1:8">
      <c r="A1105"/>
      <c r="B1105"/>
      <c r="C1105"/>
      <c r="D1105"/>
      <c r="E1105"/>
      <c r="F1105"/>
      <c r="G1105"/>
      <c r="H1105"/>
    </row>
    <row r="1106" spans="1:8">
      <c r="A1106"/>
      <c r="B1106"/>
      <c r="C1106"/>
      <c r="D1106"/>
      <c r="E1106"/>
      <c r="F1106"/>
      <c r="G1106"/>
      <c r="H1106"/>
    </row>
    <row r="1107" spans="1:8">
      <c r="A1107"/>
      <c r="B1107"/>
      <c r="C1107"/>
      <c r="D1107"/>
      <c r="E1107"/>
      <c r="F1107"/>
      <c r="G1107"/>
      <c r="H1107"/>
    </row>
    <row r="1108" spans="1:8">
      <c r="A1108"/>
      <c r="B1108"/>
      <c r="C1108"/>
      <c r="D1108"/>
      <c r="E1108"/>
      <c r="F1108"/>
      <c r="G1108"/>
      <c r="H1108"/>
    </row>
    <row r="1109" spans="1:8">
      <c r="A1109"/>
      <c r="B1109"/>
      <c r="C1109"/>
      <c r="D1109"/>
      <c r="E1109"/>
      <c r="F1109"/>
      <c r="G1109"/>
      <c r="H1109"/>
    </row>
    <row r="1110" spans="1:8">
      <c r="A1110"/>
      <c r="B1110"/>
      <c r="C1110"/>
      <c r="D1110"/>
      <c r="E1110"/>
      <c r="F1110"/>
      <c r="G1110"/>
      <c r="H1110"/>
    </row>
    <row r="1111" spans="1:8">
      <c r="A1111"/>
      <c r="B1111"/>
      <c r="C1111"/>
      <c r="D1111"/>
      <c r="E1111"/>
      <c r="F1111"/>
      <c r="G1111"/>
      <c r="H1111"/>
    </row>
    <row r="1112" spans="1:8">
      <c r="A1112"/>
      <c r="B1112"/>
      <c r="C1112"/>
      <c r="D1112"/>
      <c r="E1112"/>
      <c r="F1112"/>
      <c r="G1112"/>
      <c r="H1112"/>
    </row>
    <row r="1113" spans="1:8">
      <c r="A1113"/>
      <c r="B1113"/>
      <c r="C1113"/>
      <c r="D1113"/>
      <c r="E1113"/>
      <c r="F1113"/>
      <c r="G1113"/>
      <c r="H1113"/>
    </row>
    <row r="1114" spans="1:8">
      <c r="A1114"/>
      <c r="B1114"/>
      <c r="C1114"/>
      <c r="D1114"/>
      <c r="E1114"/>
      <c r="F1114"/>
      <c r="G1114"/>
      <c r="H1114"/>
    </row>
    <row r="1115" spans="1:8">
      <c r="A1115"/>
      <c r="B1115"/>
      <c r="C1115"/>
      <c r="D1115"/>
      <c r="E1115"/>
      <c r="F1115"/>
      <c r="G1115"/>
      <c r="H1115"/>
    </row>
    <row r="1116" spans="1:8">
      <c r="A1116"/>
      <c r="B1116"/>
      <c r="C1116"/>
      <c r="D1116"/>
      <c r="E1116"/>
      <c r="F1116"/>
      <c r="G1116"/>
      <c r="H1116"/>
    </row>
    <row r="1117" spans="1:8">
      <c r="A1117"/>
      <c r="B1117"/>
      <c r="C1117"/>
      <c r="D1117"/>
      <c r="E1117"/>
      <c r="F1117"/>
      <c r="G1117"/>
      <c r="H1117"/>
    </row>
    <row r="1118" spans="1:8">
      <c r="A1118"/>
      <c r="B1118"/>
      <c r="C1118"/>
      <c r="D1118"/>
      <c r="E1118"/>
      <c r="F1118"/>
      <c r="G1118"/>
      <c r="H1118"/>
    </row>
    <row r="1119" spans="1:8">
      <c r="A1119"/>
      <c r="B1119"/>
      <c r="C1119"/>
      <c r="D1119"/>
      <c r="E1119"/>
      <c r="F1119"/>
      <c r="G1119"/>
      <c r="H1119"/>
    </row>
    <row r="1120" spans="1:8">
      <c r="A1120"/>
      <c r="B1120"/>
      <c r="C1120"/>
      <c r="D1120"/>
      <c r="E1120"/>
      <c r="F1120"/>
      <c r="G1120"/>
      <c r="H1120"/>
    </row>
    <row r="1121" spans="1:8">
      <c r="A1121"/>
      <c r="B1121"/>
      <c r="C1121"/>
      <c r="D1121"/>
      <c r="E1121"/>
      <c r="F1121"/>
      <c r="G1121"/>
      <c r="H1121"/>
    </row>
    <row r="1122" spans="1:8">
      <c r="A1122"/>
      <c r="B1122"/>
      <c r="C1122"/>
      <c r="D1122"/>
      <c r="E1122"/>
      <c r="F1122"/>
      <c r="G1122"/>
      <c r="H1122"/>
    </row>
    <row r="1123" spans="1:8">
      <c r="A1123"/>
      <c r="B1123"/>
      <c r="C1123"/>
      <c r="D1123"/>
      <c r="E1123"/>
      <c r="F1123"/>
      <c r="G1123"/>
      <c r="H1123"/>
    </row>
    <row r="1124" spans="1:8">
      <c r="A1124"/>
      <c r="B1124"/>
      <c r="C1124"/>
      <c r="D1124"/>
      <c r="E1124"/>
      <c r="F1124"/>
      <c r="G1124"/>
      <c r="H1124"/>
    </row>
    <row r="1125" spans="1:8">
      <c r="A1125"/>
      <c r="B1125"/>
      <c r="C1125"/>
      <c r="D1125"/>
      <c r="E1125"/>
      <c r="F1125"/>
      <c r="G1125"/>
      <c r="H1125"/>
    </row>
    <row r="1126" spans="1:8">
      <c r="A1126"/>
      <c r="B1126"/>
      <c r="C1126"/>
      <c r="D1126"/>
      <c r="E1126"/>
      <c r="F1126"/>
      <c r="G1126"/>
      <c r="H1126"/>
    </row>
    <row r="1127" spans="1:8">
      <c r="A1127"/>
      <c r="B1127"/>
      <c r="C1127"/>
      <c r="D1127"/>
      <c r="E1127"/>
      <c r="F1127"/>
      <c r="G1127"/>
      <c r="H1127"/>
    </row>
    <row r="1128" spans="1:8">
      <c r="A1128"/>
      <c r="B1128"/>
      <c r="C1128"/>
      <c r="D1128"/>
      <c r="E1128"/>
      <c r="F1128"/>
      <c r="G1128"/>
      <c r="H1128"/>
    </row>
    <row r="1129" spans="1:8">
      <c r="A1129"/>
      <c r="B1129"/>
      <c r="C1129"/>
      <c r="D1129"/>
      <c r="E1129"/>
      <c r="F1129"/>
      <c r="G1129"/>
      <c r="H1129"/>
    </row>
    <row r="1130" spans="1:8">
      <c r="A1130"/>
      <c r="B1130"/>
      <c r="C1130"/>
      <c r="D1130"/>
      <c r="E1130"/>
      <c r="F1130"/>
      <c r="G1130"/>
      <c r="H1130"/>
    </row>
    <row r="1131" spans="1:8">
      <c r="A1131"/>
      <c r="B1131"/>
      <c r="C1131"/>
      <c r="D1131"/>
      <c r="E1131"/>
      <c r="F1131"/>
      <c r="G1131"/>
      <c r="H1131"/>
    </row>
    <row r="1132" spans="1:8">
      <c r="A1132"/>
      <c r="B1132"/>
      <c r="C1132"/>
      <c r="D1132"/>
      <c r="E1132"/>
      <c r="F1132"/>
      <c r="G1132"/>
      <c r="H1132"/>
    </row>
    <row r="1133" spans="1:8">
      <c r="A1133"/>
      <c r="B1133"/>
      <c r="C1133"/>
      <c r="D1133"/>
      <c r="E1133"/>
      <c r="F1133"/>
      <c r="G1133"/>
      <c r="H1133"/>
    </row>
    <row r="1134" spans="1:8">
      <c r="A1134"/>
      <c r="B1134"/>
      <c r="C1134"/>
      <c r="D1134"/>
      <c r="E1134"/>
      <c r="F1134"/>
      <c r="G1134"/>
      <c r="H1134"/>
    </row>
    <row r="1135" spans="1:8">
      <c r="A1135"/>
      <c r="B1135"/>
      <c r="C1135"/>
      <c r="D1135"/>
      <c r="E1135"/>
      <c r="F1135"/>
      <c r="G1135"/>
      <c r="H1135"/>
    </row>
    <row r="1136" spans="1:8">
      <c r="A1136"/>
      <c r="B1136"/>
      <c r="C1136"/>
      <c r="D1136"/>
      <c r="E1136"/>
      <c r="F1136"/>
      <c r="G1136"/>
      <c r="H1136"/>
    </row>
    <row r="1137" spans="1:8">
      <c r="A1137"/>
      <c r="B1137"/>
      <c r="C1137"/>
      <c r="D1137"/>
      <c r="E1137"/>
      <c r="F1137"/>
      <c r="G1137"/>
      <c r="H1137"/>
    </row>
    <row r="1138" spans="1:8">
      <c r="A1138"/>
      <c r="B1138"/>
      <c r="C1138"/>
      <c r="D1138"/>
      <c r="E1138"/>
      <c r="F1138"/>
      <c r="G1138"/>
      <c r="H1138"/>
    </row>
    <row r="1139" spans="1:8">
      <c r="A1139"/>
      <c r="B1139"/>
      <c r="C1139"/>
      <c r="D1139"/>
      <c r="E1139"/>
      <c r="F1139"/>
      <c r="G1139"/>
      <c r="H1139"/>
    </row>
    <row r="1140" spans="1:8">
      <c r="A1140"/>
      <c r="B1140"/>
      <c r="C1140"/>
      <c r="D1140"/>
      <c r="E1140"/>
      <c r="F1140"/>
      <c r="G1140"/>
      <c r="H1140"/>
    </row>
    <row r="1141" spans="1:8">
      <c r="A1141"/>
      <c r="B1141"/>
      <c r="C1141"/>
      <c r="D1141"/>
      <c r="E1141"/>
      <c r="F1141"/>
      <c r="G1141"/>
      <c r="H1141"/>
    </row>
    <row r="1142" spans="1:8">
      <c r="A1142"/>
      <c r="B1142"/>
      <c r="C1142"/>
      <c r="D1142"/>
      <c r="E1142"/>
      <c r="F1142"/>
      <c r="G1142"/>
      <c r="H1142"/>
    </row>
    <row r="1143" spans="1:8">
      <c r="A1143"/>
      <c r="B1143"/>
      <c r="C1143"/>
      <c r="D1143"/>
      <c r="E1143"/>
      <c r="F1143"/>
      <c r="G1143"/>
      <c r="H1143"/>
    </row>
    <row r="1144" spans="1:8">
      <c r="A1144"/>
      <c r="B1144"/>
      <c r="C1144"/>
      <c r="D1144"/>
      <c r="E1144"/>
      <c r="F1144"/>
      <c r="G1144"/>
      <c r="H1144"/>
    </row>
    <row r="1145" spans="1:8">
      <c r="A1145"/>
      <c r="B1145"/>
      <c r="C1145"/>
      <c r="D1145"/>
      <c r="E1145"/>
      <c r="F1145"/>
      <c r="G1145"/>
      <c r="H1145"/>
    </row>
    <row r="1146" spans="1:8">
      <c r="A1146"/>
      <c r="B1146"/>
      <c r="C1146"/>
      <c r="D1146"/>
      <c r="E1146"/>
      <c r="F1146"/>
      <c r="G1146"/>
      <c r="H1146"/>
    </row>
    <row r="1147" spans="1:8">
      <c r="A1147"/>
      <c r="B1147"/>
      <c r="C1147"/>
      <c r="D1147"/>
      <c r="E1147"/>
      <c r="F1147"/>
      <c r="G1147"/>
      <c r="H1147"/>
    </row>
    <row r="1148" spans="1:8">
      <c r="A1148"/>
      <c r="B1148"/>
      <c r="C1148"/>
      <c r="D1148"/>
      <c r="E1148"/>
      <c r="F1148"/>
      <c r="G1148"/>
      <c r="H1148"/>
    </row>
    <row r="1149" spans="1:8">
      <c r="A1149"/>
      <c r="B1149"/>
      <c r="C1149"/>
      <c r="D1149"/>
      <c r="E1149"/>
      <c r="F1149"/>
      <c r="G1149"/>
      <c r="H1149"/>
    </row>
    <row r="1150" spans="1:8">
      <c r="A1150"/>
      <c r="B1150"/>
      <c r="C1150"/>
      <c r="D1150"/>
      <c r="E1150"/>
      <c r="F1150"/>
      <c r="G1150"/>
      <c r="H1150"/>
    </row>
    <row r="1151" spans="1:8">
      <c r="A1151"/>
      <c r="B1151"/>
      <c r="C1151"/>
      <c r="D1151"/>
      <c r="E1151"/>
      <c r="F1151"/>
      <c r="G1151"/>
      <c r="H1151"/>
    </row>
    <row r="1152" spans="1:8">
      <c r="A1152"/>
      <c r="B1152"/>
      <c r="C1152"/>
      <c r="D1152"/>
      <c r="E1152"/>
      <c r="F1152"/>
      <c r="G1152"/>
      <c r="H1152"/>
    </row>
    <row r="1153" spans="1:8">
      <c r="A1153"/>
      <c r="B1153"/>
      <c r="C1153"/>
      <c r="D1153"/>
      <c r="E1153"/>
      <c r="F1153"/>
      <c r="G1153"/>
      <c r="H1153"/>
    </row>
    <row r="1154" spans="1:8">
      <c r="A1154"/>
      <c r="B1154"/>
      <c r="C1154"/>
      <c r="D1154"/>
      <c r="E1154"/>
      <c r="F1154"/>
      <c r="G1154"/>
      <c r="H1154"/>
    </row>
    <row r="1155" spans="1:8">
      <c r="A1155"/>
      <c r="B1155"/>
      <c r="C1155"/>
      <c r="D1155"/>
      <c r="E1155"/>
      <c r="F1155"/>
      <c r="G1155"/>
      <c r="H1155"/>
    </row>
    <row r="1156" spans="1:8">
      <c r="A1156"/>
      <c r="B1156"/>
      <c r="C1156"/>
      <c r="D1156"/>
      <c r="E1156"/>
      <c r="F1156"/>
      <c r="G1156"/>
      <c r="H1156"/>
    </row>
    <row r="1157" spans="1:8">
      <c r="A1157"/>
      <c r="B1157"/>
      <c r="C1157"/>
      <c r="D1157"/>
      <c r="E1157"/>
      <c r="F1157"/>
      <c r="G1157"/>
      <c r="H1157"/>
    </row>
    <row r="1158" spans="1:8">
      <c r="A1158"/>
      <c r="B1158"/>
      <c r="C1158"/>
      <c r="D1158"/>
      <c r="E1158"/>
      <c r="F1158"/>
      <c r="G1158"/>
      <c r="H1158"/>
    </row>
    <row r="1159" spans="1:8">
      <c r="A1159"/>
      <c r="B1159"/>
      <c r="C1159"/>
      <c r="D1159"/>
      <c r="E1159"/>
      <c r="F1159"/>
      <c r="G1159"/>
      <c r="H1159"/>
    </row>
    <row r="1160" spans="1:8">
      <c r="A1160"/>
      <c r="B1160"/>
      <c r="C1160"/>
      <c r="D1160"/>
      <c r="E1160"/>
      <c r="F1160"/>
      <c r="G1160"/>
      <c r="H1160"/>
    </row>
    <row r="1161" spans="1:8">
      <c r="A1161"/>
      <c r="B1161"/>
      <c r="C1161"/>
      <c r="D1161"/>
      <c r="E1161"/>
      <c r="F1161"/>
      <c r="G1161"/>
      <c r="H1161"/>
    </row>
    <row r="1162" spans="1:8">
      <c r="A1162"/>
      <c r="B1162"/>
      <c r="C1162"/>
      <c r="D1162"/>
      <c r="E1162"/>
      <c r="F1162"/>
      <c r="G1162"/>
      <c r="H1162"/>
    </row>
    <row r="1163" spans="1:8">
      <c r="A1163"/>
      <c r="B1163"/>
      <c r="C1163"/>
      <c r="D1163"/>
      <c r="E1163"/>
      <c r="F1163"/>
      <c r="G1163"/>
      <c r="H1163"/>
    </row>
    <row r="1164" spans="1:8">
      <c r="A1164"/>
      <c r="B1164"/>
      <c r="C1164"/>
      <c r="D1164"/>
      <c r="E1164"/>
      <c r="F1164"/>
      <c r="G1164"/>
      <c r="H1164"/>
    </row>
    <row r="1165" spans="1:8">
      <c r="A1165"/>
      <c r="B1165"/>
      <c r="C1165"/>
      <c r="D1165"/>
      <c r="E1165"/>
      <c r="F1165"/>
      <c r="G1165"/>
      <c r="H1165"/>
    </row>
    <row r="1166" spans="1:8">
      <c r="A1166"/>
      <c r="B1166"/>
      <c r="C1166"/>
      <c r="D1166"/>
      <c r="E1166"/>
      <c r="F1166"/>
      <c r="G1166"/>
      <c r="H1166"/>
    </row>
    <row r="1167" spans="1:8">
      <c r="A1167"/>
      <c r="B1167"/>
      <c r="C1167"/>
      <c r="D1167"/>
      <c r="E1167"/>
      <c r="F1167"/>
      <c r="G1167"/>
      <c r="H1167"/>
    </row>
    <row r="1168" spans="1:8">
      <c r="A1168"/>
      <c r="B1168"/>
      <c r="C1168"/>
      <c r="D1168"/>
      <c r="E1168"/>
      <c r="F1168"/>
      <c r="G1168"/>
      <c r="H1168"/>
    </row>
    <row r="1169" spans="1:8">
      <c r="A1169"/>
      <c r="B1169"/>
      <c r="C1169"/>
      <c r="D1169"/>
      <c r="E1169"/>
      <c r="F1169"/>
      <c r="G1169"/>
      <c r="H1169"/>
    </row>
    <row r="1170" spans="1:8">
      <c r="A1170"/>
      <c r="B1170"/>
      <c r="C1170"/>
      <c r="D1170"/>
      <c r="E1170"/>
      <c r="F1170"/>
      <c r="G1170"/>
      <c r="H1170"/>
    </row>
    <row r="1171" spans="1:8">
      <c r="A1171"/>
      <c r="B1171"/>
      <c r="C1171"/>
      <c r="D1171"/>
      <c r="E1171"/>
      <c r="F1171"/>
      <c r="G1171"/>
      <c r="H1171"/>
    </row>
    <row r="1172" spans="1:8">
      <c r="A1172"/>
      <c r="B1172"/>
      <c r="C1172"/>
      <c r="D1172"/>
      <c r="E1172"/>
      <c r="F1172"/>
      <c r="G1172"/>
      <c r="H1172"/>
    </row>
    <row r="1173" spans="1:8">
      <c r="A1173"/>
      <c r="B1173"/>
      <c r="C1173"/>
      <c r="D1173"/>
      <c r="E1173"/>
      <c r="F1173"/>
      <c r="G1173"/>
      <c r="H1173"/>
    </row>
    <row r="1174" spans="1:8">
      <c r="A1174"/>
      <c r="B1174"/>
      <c r="C1174"/>
      <c r="D1174"/>
      <c r="E1174"/>
      <c r="F1174"/>
      <c r="G1174"/>
      <c r="H1174"/>
    </row>
    <row r="1175" spans="1:8">
      <c r="A1175"/>
      <c r="B1175"/>
      <c r="C1175"/>
      <c r="D1175"/>
      <c r="E1175"/>
      <c r="F1175"/>
      <c r="G1175"/>
      <c r="H1175"/>
    </row>
    <row r="1176" spans="1:8">
      <c r="A1176"/>
      <c r="B1176"/>
      <c r="C1176"/>
      <c r="D1176"/>
      <c r="E1176"/>
      <c r="F1176"/>
      <c r="G1176"/>
      <c r="H1176"/>
    </row>
    <row r="1177" spans="1:8">
      <c r="A1177"/>
      <c r="B1177"/>
      <c r="C1177"/>
      <c r="D1177"/>
      <c r="E1177"/>
      <c r="F1177"/>
      <c r="G1177"/>
      <c r="H1177"/>
    </row>
    <row r="1178" spans="1:8">
      <c r="A1178"/>
      <c r="B1178"/>
      <c r="C1178"/>
      <c r="D1178"/>
      <c r="E1178"/>
      <c r="F1178"/>
      <c r="G1178"/>
      <c r="H1178"/>
    </row>
    <row r="1179" spans="1:8">
      <c r="A1179"/>
      <c r="B1179"/>
      <c r="C1179"/>
      <c r="D1179"/>
      <c r="E1179"/>
      <c r="F1179"/>
      <c r="G1179"/>
      <c r="H1179"/>
    </row>
    <row r="1180" spans="1:8">
      <c r="A1180"/>
      <c r="B1180"/>
      <c r="C1180"/>
      <c r="D1180"/>
      <c r="E1180"/>
      <c r="F1180"/>
      <c r="G1180"/>
      <c r="H1180"/>
    </row>
    <row r="1181" spans="1:8">
      <c r="A1181"/>
      <c r="B1181"/>
      <c r="C1181"/>
      <c r="D1181"/>
      <c r="E1181"/>
      <c r="F1181"/>
      <c r="G1181"/>
      <c r="H1181"/>
    </row>
    <row r="1182" spans="1:8">
      <c r="A1182"/>
      <c r="B1182"/>
      <c r="C1182"/>
      <c r="D1182"/>
      <c r="E1182"/>
      <c r="F1182"/>
      <c r="G1182"/>
      <c r="H1182"/>
    </row>
    <row r="1183" spans="1:8">
      <c r="A1183"/>
      <c r="B1183"/>
      <c r="C1183"/>
      <c r="D1183"/>
      <c r="E1183"/>
      <c r="F1183"/>
      <c r="G1183"/>
      <c r="H1183"/>
    </row>
    <row r="1184" spans="1:8">
      <c r="A1184"/>
      <c r="B1184"/>
      <c r="C1184"/>
      <c r="D1184"/>
      <c r="E1184"/>
      <c r="F1184"/>
      <c r="G1184"/>
      <c r="H1184"/>
    </row>
    <row r="1185" spans="1:8">
      <c r="A1185"/>
      <c r="B1185"/>
      <c r="C1185"/>
      <c r="D1185"/>
      <c r="E1185"/>
      <c r="F1185"/>
      <c r="G1185"/>
      <c r="H1185"/>
    </row>
    <row r="1186" spans="1:8">
      <c r="A1186"/>
      <c r="B1186"/>
      <c r="C1186"/>
      <c r="D1186"/>
      <c r="E1186"/>
      <c r="F1186"/>
      <c r="G1186"/>
      <c r="H1186"/>
    </row>
    <row r="1187" spans="1:8">
      <c r="A1187"/>
      <c r="B1187"/>
      <c r="C1187"/>
      <c r="D1187"/>
      <c r="E1187"/>
      <c r="F1187"/>
      <c r="G1187"/>
      <c r="H1187"/>
    </row>
    <row r="1188" spans="1:8">
      <c r="A1188"/>
      <c r="B1188"/>
      <c r="C1188"/>
      <c r="D1188"/>
      <c r="E1188"/>
      <c r="F1188"/>
      <c r="G1188"/>
      <c r="H1188"/>
    </row>
    <row r="1189" spans="1:8">
      <c r="A1189"/>
      <c r="B1189"/>
      <c r="C1189"/>
      <c r="D1189"/>
      <c r="E1189"/>
      <c r="F1189"/>
      <c r="G1189"/>
      <c r="H1189"/>
    </row>
    <row r="1190" spans="1:8">
      <c r="A1190"/>
      <c r="B1190"/>
      <c r="C1190"/>
      <c r="D1190"/>
      <c r="E1190"/>
      <c r="F1190"/>
      <c r="G1190"/>
      <c r="H1190"/>
    </row>
    <row r="1191" spans="1:8">
      <c r="A1191"/>
      <c r="B1191"/>
      <c r="C1191"/>
      <c r="D1191"/>
      <c r="E1191"/>
      <c r="F1191"/>
      <c r="G1191"/>
      <c r="H1191"/>
    </row>
    <row r="1192" spans="1:8">
      <c r="A1192"/>
      <c r="B1192"/>
      <c r="C1192"/>
      <c r="D1192"/>
      <c r="E1192"/>
      <c r="F1192"/>
      <c r="G1192"/>
      <c r="H1192"/>
    </row>
    <row r="1193" spans="1:8">
      <c r="A1193"/>
      <c r="B1193"/>
      <c r="C1193"/>
      <c r="D1193"/>
      <c r="E1193"/>
      <c r="F1193"/>
      <c r="G1193"/>
      <c r="H1193"/>
    </row>
    <row r="1194" spans="1:8">
      <c r="A1194"/>
      <c r="B1194"/>
      <c r="C1194"/>
      <c r="D1194"/>
      <c r="E1194"/>
      <c r="F1194"/>
      <c r="G1194"/>
      <c r="H1194"/>
    </row>
    <row r="1195" spans="1:8">
      <c r="A1195"/>
      <c r="B1195"/>
      <c r="C1195"/>
      <c r="D1195"/>
      <c r="E1195"/>
      <c r="F1195"/>
      <c r="G1195"/>
      <c r="H1195"/>
    </row>
    <row r="1196" spans="1:8">
      <c r="A1196"/>
      <c r="B1196"/>
      <c r="C1196"/>
      <c r="D1196"/>
      <c r="E1196"/>
      <c r="F1196"/>
      <c r="G1196"/>
      <c r="H1196"/>
    </row>
    <row r="1197" spans="1:8">
      <c r="A1197"/>
      <c r="B1197"/>
      <c r="C1197"/>
      <c r="D1197"/>
      <c r="E1197"/>
      <c r="F1197"/>
      <c r="G1197"/>
      <c r="H1197"/>
    </row>
    <row r="1198" spans="1:8">
      <c r="A1198"/>
      <c r="B1198"/>
      <c r="C1198"/>
      <c r="D1198"/>
      <c r="E1198"/>
      <c r="F1198"/>
      <c r="G1198"/>
      <c r="H1198"/>
    </row>
    <row r="1199" spans="1:8">
      <c r="A1199"/>
      <c r="B1199"/>
      <c r="C1199"/>
      <c r="D1199"/>
      <c r="E1199"/>
      <c r="F1199"/>
      <c r="G1199"/>
      <c r="H1199"/>
    </row>
    <row r="1200" spans="1:8">
      <c r="A1200"/>
      <c r="B1200"/>
      <c r="C1200"/>
      <c r="D1200"/>
      <c r="E1200"/>
      <c r="F1200"/>
      <c r="G1200"/>
      <c r="H1200"/>
    </row>
    <row r="1201" spans="1:8">
      <c r="A1201"/>
      <c r="B1201"/>
      <c r="C1201"/>
      <c r="D1201"/>
      <c r="E1201"/>
      <c r="F1201"/>
      <c r="G1201"/>
      <c r="H1201"/>
    </row>
    <row r="1202" spans="1:8">
      <c r="A1202"/>
      <c r="B1202"/>
      <c r="C1202"/>
      <c r="D1202"/>
      <c r="E1202"/>
      <c r="F1202"/>
      <c r="G1202"/>
      <c r="H1202"/>
    </row>
    <row r="1203" spans="1:8">
      <c r="A1203"/>
      <c r="B1203"/>
      <c r="C1203"/>
      <c r="D1203"/>
      <c r="E1203"/>
      <c r="F1203"/>
      <c r="G1203"/>
      <c r="H1203"/>
    </row>
    <row r="1204" spans="1:8">
      <c r="A1204"/>
      <c r="B1204"/>
      <c r="C1204"/>
      <c r="D1204"/>
      <c r="E1204"/>
      <c r="F1204"/>
      <c r="G1204"/>
      <c r="H1204"/>
    </row>
    <row r="1205" spans="1:8">
      <c r="A1205"/>
      <c r="B1205"/>
      <c r="C1205"/>
      <c r="D1205"/>
      <c r="E1205"/>
      <c r="F1205"/>
      <c r="G1205"/>
      <c r="H1205"/>
    </row>
    <row r="1206" spans="1:8">
      <c r="A1206"/>
      <c r="B1206"/>
      <c r="C1206"/>
      <c r="D1206"/>
      <c r="E1206"/>
      <c r="F1206"/>
      <c r="G1206"/>
      <c r="H1206"/>
    </row>
    <row r="1207" spans="1:8">
      <c r="A1207"/>
      <c r="B1207"/>
      <c r="C1207"/>
      <c r="D1207"/>
      <c r="E1207"/>
      <c r="F1207"/>
      <c r="G1207"/>
      <c r="H1207"/>
    </row>
    <row r="1208" spans="1:8">
      <c r="A1208"/>
      <c r="B1208"/>
      <c r="C1208"/>
      <c r="D1208"/>
      <c r="E1208"/>
      <c r="F1208"/>
      <c r="G1208"/>
      <c r="H1208"/>
    </row>
    <row r="1209" spans="1:8">
      <c r="A1209"/>
      <c r="B1209"/>
      <c r="C1209"/>
      <c r="D1209"/>
      <c r="E1209"/>
      <c r="F1209"/>
      <c r="G1209"/>
      <c r="H1209"/>
    </row>
    <row r="1210" spans="1:8">
      <c r="A1210"/>
      <c r="B1210"/>
      <c r="C1210"/>
      <c r="D1210"/>
      <c r="E1210"/>
      <c r="F1210"/>
      <c r="G1210"/>
      <c r="H1210"/>
    </row>
    <row r="1211" spans="1:8">
      <c r="A1211"/>
      <c r="B1211"/>
      <c r="C1211"/>
      <c r="D1211"/>
      <c r="E1211"/>
      <c r="F1211"/>
      <c r="G1211"/>
      <c r="H1211"/>
    </row>
    <row r="1212" spans="1:8">
      <c r="A1212"/>
      <c r="B1212"/>
      <c r="C1212"/>
      <c r="D1212"/>
      <c r="E1212"/>
      <c r="F1212"/>
      <c r="G1212"/>
      <c r="H1212"/>
    </row>
    <row r="1213" spans="1:8">
      <c r="A1213"/>
      <c r="B1213"/>
      <c r="C1213"/>
      <c r="D1213"/>
      <c r="E1213"/>
      <c r="F1213"/>
      <c r="G1213"/>
      <c r="H1213"/>
    </row>
    <row r="1214" spans="1:8">
      <c r="A1214"/>
      <c r="B1214"/>
      <c r="C1214"/>
      <c r="D1214"/>
      <c r="E1214"/>
      <c r="F1214"/>
      <c r="G1214"/>
      <c r="H1214"/>
    </row>
    <row r="1215" spans="1:8">
      <c r="A1215"/>
      <c r="B1215"/>
      <c r="C1215"/>
      <c r="D1215"/>
      <c r="E1215"/>
      <c r="F1215"/>
      <c r="G1215"/>
      <c r="H1215"/>
    </row>
    <row r="1216" spans="1:8">
      <c r="A1216"/>
      <c r="B1216"/>
      <c r="C1216"/>
      <c r="D1216"/>
      <c r="E1216"/>
      <c r="F1216"/>
      <c r="G1216"/>
      <c r="H1216"/>
    </row>
    <row r="1217" spans="1:8">
      <c r="A1217"/>
      <c r="B1217"/>
      <c r="C1217"/>
      <c r="D1217"/>
      <c r="E1217"/>
      <c r="F1217"/>
      <c r="G1217"/>
      <c r="H1217"/>
    </row>
    <row r="1218" spans="1:8">
      <c r="A1218"/>
      <c r="B1218"/>
      <c r="C1218"/>
      <c r="D1218"/>
      <c r="E1218"/>
      <c r="F1218"/>
      <c r="G1218"/>
      <c r="H1218"/>
    </row>
    <row r="1219" spans="1:8">
      <c r="A1219"/>
      <c r="B1219"/>
      <c r="C1219"/>
      <c r="D1219"/>
      <c r="E1219"/>
      <c r="F1219"/>
      <c r="G1219"/>
      <c r="H1219"/>
    </row>
    <row r="1220" spans="1:8">
      <c r="A1220"/>
      <c r="B1220"/>
      <c r="C1220"/>
      <c r="D1220"/>
      <c r="E1220"/>
      <c r="F1220"/>
      <c r="G1220"/>
      <c r="H1220"/>
    </row>
    <row r="1221" spans="1:8">
      <c r="A1221"/>
      <c r="B1221"/>
      <c r="C1221"/>
      <c r="D1221"/>
      <c r="E1221"/>
      <c r="F1221"/>
      <c r="G1221"/>
      <c r="H1221"/>
    </row>
    <row r="1222" spans="1:8">
      <c r="A1222"/>
      <c r="B1222"/>
      <c r="C1222"/>
      <c r="D1222"/>
      <c r="E1222"/>
      <c r="F1222"/>
      <c r="G1222"/>
      <c r="H1222"/>
    </row>
    <row r="1223" spans="1:8">
      <c r="A1223"/>
      <c r="B1223"/>
      <c r="C1223"/>
      <c r="D1223"/>
      <c r="E1223"/>
      <c r="F1223"/>
      <c r="G1223"/>
      <c r="H1223"/>
    </row>
    <row r="1224" spans="1:8">
      <c r="A1224"/>
      <c r="B1224"/>
      <c r="C1224"/>
      <c r="D1224"/>
      <c r="E1224"/>
      <c r="F1224"/>
      <c r="G1224"/>
      <c r="H1224"/>
    </row>
    <row r="1225" spans="1:8">
      <c r="A1225"/>
      <c r="B1225"/>
      <c r="C1225"/>
      <c r="D1225"/>
      <c r="E1225"/>
      <c r="F1225"/>
      <c r="G1225"/>
      <c r="H1225"/>
    </row>
    <row r="1226" spans="1:8">
      <c r="A1226"/>
      <c r="B1226"/>
      <c r="C1226"/>
      <c r="D1226"/>
      <c r="E1226"/>
      <c r="F1226"/>
      <c r="G1226"/>
      <c r="H1226"/>
    </row>
    <row r="1227" spans="1:8">
      <c r="A1227"/>
      <c r="B1227"/>
      <c r="C1227"/>
      <c r="D1227"/>
      <c r="E1227"/>
      <c r="F1227"/>
      <c r="G1227"/>
      <c r="H1227"/>
    </row>
    <row r="1228" spans="1:8">
      <c r="A1228"/>
      <c r="B1228"/>
      <c r="C1228"/>
      <c r="D1228"/>
      <c r="E1228"/>
      <c r="F1228"/>
      <c r="G1228"/>
      <c r="H1228"/>
    </row>
    <row r="1229" spans="1:8">
      <c r="A1229"/>
      <c r="B1229"/>
      <c r="C1229"/>
      <c r="D1229"/>
      <c r="E1229"/>
      <c r="F1229"/>
      <c r="G1229"/>
      <c r="H1229"/>
    </row>
    <row r="1230" spans="1:8">
      <c r="A1230"/>
      <c r="B1230"/>
      <c r="C1230"/>
      <c r="D1230"/>
      <c r="E1230"/>
      <c r="F1230"/>
      <c r="G1230"/>
      <c r="H1230"/>
    </row>
    <row r="1231" spans="1:8">
      <c r="A1231"/>
      <c r="B1231"/>
      <c r="C1231"/>
      <c r="D1231"/>
      <c r="E1231"/>
      <c r="F1231"/>
      <c r="G1231"/>
      <c r="H1231"/>
    </row>
    <row r="1232" spans="1:8">
      <c r="A1232"/>
      <c r="B1232"/>
      <c r="C1232"/>
      <c r="D1232"/>
      <c r="E1232"/>
      <c r="F1232"/>
      <c r="G1232"/>
      <c r="H1232"/>
    </row>
    <row r="1233" spans="1:8">
      <c r="A1233"/>
      <c r="B1233"/>
      <c r="C1233"/>
      <c r="D1233"/>
      <c r="E1233"/>
      <c r="F1233"/>
      <c r="G1233"/>
      <c r="H1233"/>
    </row>
    <row r="1234" spans="1:8">
      <c r="A1234"/>
      <c r="B1234"/>
      <c r="C1234"/>
      <c r="D1234"/>
      <c r="E1234"/>
      <c r="F1234"/>
      <c r="G1234"/>
      <c r="H1234"/>
    </row>
    <row r="1235" spans="1:8">
      <c r="A1235"/>
      <c r="B1235"/>
      <c r="C1235"/>
      <c r="D1235"/>
      <c r="E1235"/>
      <c r="F1235"/>
      <c r="G1235"/>
      <c r="H1235"/>
    </row>
    <row r="1236" spans="1:8">
      <c r="A1236"/>
      <c r="B1236"/>
      <c r="C1236"/>
      <c r="D1236"/>
      <c r="E1236"/>
      <c r="F1236"/>
      <c r="G1236"/>
      <c r="H1236"/>
    </row>
    <row r="1237" spans="1:8">
      <c r="A1237"/>
      <c r="B1237"/>
      <c r="C1237"/>
      <c r="D1237"/>
      <c r="E1237"/>
      <c r="F1237"/>
      <c r="G1237"/>
      <c r="H1237"/>
    </row>
    <row r="1238" spans="1:8">
      <c r="A1238"/>
      <c r="B1238"/>
      <c r="C1238"/>
      <c r="D1238"/>
      <c r="E1238"/>
      <c r="F1238"/>
      <c r="G1238"/>
      <c r="H1238"/>
    </row>
    <row r="1239" spans="1:8">
      <c r="A1239"/>
      <c r="B1239"/>
      <c r="C1239"/>
      <c r="D1239"/>
      <c r="E1239"/>
      <c r="F1239"/>
      <c r="G1239"/>
      <c r="H1239"/>
    </row>
    <row r="1240" spans="1:8">
      <c r="A1240"/>
      <c r="B1240"/>
      <c r="C1240"/>
      <c r="D1240"/>
      <c r="E1240"/>
      <c r="F1240"/>
      <c r="G1240"/>
      <c r="H1240"/>
    </row>
    <row r="1241" spans="1:8">
      <c r="A1241"/>
      <c r="B1241"/>
      <c r="C1241"/>
      <c r="D1241"/>
      <c r="E1241"/>
      <c r="F1241"/>
      <c r="G1241"/>
      <c r="H1241"/>
    </row>
    <row r="1242" spans="1:8">
      <c r="A1242"/>
      <c r="B1242"/>
      <c r="C1242"/>
      <c r="D1242"/>
      <c r="E1242"/>
      <c r="F1242"/>
      <c r="G1242"/>
      <c r="H1242"/>
    </row>
    <row r="1243" spans="1:8">
      <c r="A1243"/>
      <c r="B1243"/>
      <c r="C1243"/>
      <c r="D1243"/>
      <c r="E1243"/>
      <c r="F1243"/>
      <c r="G1243"/>
      <c r="H1243"/>
    </row>
    <row r="1244" spans="1:8">
      <c r="A1244"/>
      <c r="B1244"/>
      <c r="C1244"/>
      <c r="D1244"/>
      <c r="E1244"/>
      <c r="F1244"/>
      <c r="G1244"/>
      <c r="H1244"/>
    </row>
    <row r="1245" spans="1:8">
      <c r="A1245"/>
      <c r="B1245"/>
      <c r="C1245"/>
      <c r="D1245"/>
      <c r="E1245"/>
      <c r="F1245"/>
      <c r="G1245"/>
      <c r="H1245"/>
    </row>
    <row r="1246" spans="1:8">
      <c r="A1246"/>
      <c r="B1246"/>
      <c r="C1246"/>
      <c r="D1246"/>
      <c r="E1246"/>
      <c r="F1246"/>
      <c r="G1246"/>
      <c r="H1246"/>
    </row>
    <row r="1247" spans="1:8">
      <c r="A1247"/>
      <c r="B1247"/>
      <c r="C1247"/>
      <c r="D1247"/>
      <c r="E1247"/>
      <c r="F1247"/>
      <c r="G1247"/>
      <c r="H1247"/>
    </row>
    <row r="1248" spans="1:8">
      <c r="A1248"/>
      <c r="B1248"/>
      <c r="C1248"/>
      <c r="D1248"/>
      <c r="E1248"/>
      <c r="F1248"/>
      <c r="G1248"/>
      <c r="H1248"/>
    </row>
    <row r="1249" spans="1:8">
      <c r="A1249"/>
      <c r="B1249"/>
      <c r="C1249"/>
      <c r="D1249"/>
      <c r="E1249"/>
      <c r="F1249"/>
      <c r="G1249"/>
      <c r="H1249"/>
    </row>
    <row r="1250" spans="1:8">
      <c r="A1250"/>
      <c r="B1250"/>
      <c r="C1250"/>
      <c r="D1250"/>
      <c r="E1250"/>
      <c r="F1250"/>
      <c r="G1250"/>
      <c r="H1250"/>
    </row>
    <row r="1251" spans="1:8">
      <c r="A1251"/>
      <c r="B1251"/>
      <c r="C1251"/>
      <c r="D1251"/>
      <c r="E1251"/>
      <c r="F1251"/>
      <c r="G1251"/>
      <c r="H1251"/>
    </row>
    <row r="1252" spans="1:8">
      <c r="A1252"/>
      <c r="B1252"/>
      <c r="C1252"/>
      <c r="D1252"/>
      <c r="E1252"/>
      <c r="F1252"/>
      <c r="G1252"/>
      <c r="H1252"/>
    </row>
    <row r="1253" spans="1:8">
      <c r="A1253"/>
      <c r="B1253"/>
      <c r="C1253"/>
      <c r="D1253"/>
      <c r="E1253"/>
      <c r="F1253"/>
      <c r="G1253"/>
      <c r="H1253"/>
    </row>
    <row r="1254" spans="1:8">
      <c r="A1254"/>
      <c r="B1254"/>
      <c r="C1254"/>
      <c r="D1254"/>
      <c r="E1254"/>
      <c r="F1254"/>
      <c r="G1254"/>
      <c r="H1254"/>
    </row>
    <row r="1255" spans="1:8">
      <c r="A1255"/>
      <c r="B1255"/>
      <c r="C1255"/>
      <c r="D1255"/>
      <c r="E1255"/>
      <c r="F1255"/>
      <c r="G1255"/>
      <c r="H1255"/>
    </row>
    <row r="1256" spans="1:8">
      <c r="A1256"/>
      <c r="B1256"/>
      <c r="C1256"/>
      <c r="D1256"/>
      <c r="E1256"/>
      <c r="F1256"/>
      <c r="G1256"/>
      <c r="H1256"/>
    </row>
    <row r="1257" spans="1:8">
      <c r="A1257"/>
      <c r="B1257"/>
      <c r="C1257"/>
      <c r="D1257"/>
      <c r="E1257"/>
      <c r="F1257"/>
      <c r="G1257"/>
      <c r="H1257"/>
    </row>
    <row r="1258" spans="1:8">
      <c r="A1258"/>
      <c r="B1258"/>
      <c r="C1258"/>
      <c r="D1258"/>
      <c r="E1258"/>
      <c r="F1258"/>
      <c r="G1258"/>
      <c r="H1258"/>
    </row>
    <row r="1259" spans="1:8">
      <c r="A1259"/>
      <c r="B1259"/>
      <c r="C1259"/>
      <c r="D1259"/>
      <c r="E1259"/>
      <c r="F1259"/>
      <c r="G1259"/>
      <c r="H1259"/>
    </row>
    <row r="1260" spans="1:8">
      <c r="A1260"/>
      <c r="B1260"/>
      <c r="C1260"/>
      <c r="D1260"/>
      <c r="E1260"/>
      <c r="F1260"/>
      <c r="G1260"/>
      <c r="H1260"/>
    </row>
    <row r="1261" spans="1:8">
      <c r="A1261"/>
      <c r="B1261"/>
      <c r="C1261"/>
      <c r="D1261"/>
      <c r="E1261"/>
      <c r="F1261"/>
      <c r="G1261"/>
      <c r="H1261"/>
    </row>
    <row r="1262" spans="1:8">
      <c r="A1262"/>
      <c r="B1262"/>
      <c r="C1262"/>
      <c r="D1262"/>
      <c r="E1262"/>
      <c r="F1262"/>
      <c r="G1262"/>
      <c r="H1262"/>
    </row>
    <row r="1263" spans="1:8">
      <c r="A1263"/>
      <c r="B1263"/>
      <c r="C1263"/>
      <c r="D1263"/>
      <c r="E1263"/>
      <c r="F1263"/>
      <c r="G1263"/>
      <c r="H1263"/>
    </row>
    <row r="1264" spans="1:8">
      <c r="A1264"/>
      <c r="B1264"/>
      <c r="C1264"/>
      <c r="D1264"/>
      <c r="E1264"/>
      <c r="F1264"/>
      <c r="G1264"/>
      <c r="H1264"/>
    </row>
    <row r="1265" spans="1:8">
      <c r="A1265"/>
      <c r="B1265"/>
      <c r="C1265"/>
      <c r="D1265"/>
      <c r="E1265"/>
      <c r="F1265"/>
      <c r="G1265"/>
      <c r="H1265"/>
    </row>
    <row r="1266" spans="1:8">
      <c r="A1266"/>
      <c r="B1266"/>
      <c r="C1266"/>
      <c r="D1266"/>
      <c r="E1266"/>
      <c r="F1266"/>
      <c r="G1266"/>
      <c r="H1266"/>
    </row>
    <row r="1267" spans="1:8">
      <c r="A1267"/>
      <c r="B1267"/>
      <c r="C1267"/>
      <c r="D1267"/>
      <c r="E1267"/>
      <c r="F1267"/>
      <c r="G1267"/>
      <c r="H1267"/>
    </row>
    <row r="1268" spans="1:8">
      <c r="A1268"/>
      <c r="B1268"/>
      <c r="C1268"/>
      <c r="D1268"/>
      <c r="E1268"/>
      <c r="F1268"/>
      <c r="G1268"/>
      <c r="H1268"/>
    </row>
    <row r="1269" spans="1:8">
      <c r="A1269"/>
      <c r="B1269"/>
      <c r="C1269"/>
      <c r="D1269"/>
      <c r="E1269"/>
      <c r="F1269"/>
      <c r="G1269"/>
      <c r="H1269"/>
    </row>
    <row r="1270" spans="1:8">
      <c r="A1270"/>
      <c r="B1270"/>
      <c r="C1270"/>
      <c r="D1270"/>
      <c r="E1270"/>
      <c r="F1270"/>
      <c r="G1270"/>
      <c r="H1270"/>
    </row>
    <row r="1271" spans="1:8">
      <c r="A1271"/>
      <c r="B1271"/>
      <c r="C1271"/>
      <c r="D1271"/>
      <c r="E1271"/>
      <c r="F1271"/>
      <c r="G1271"/>
      <c r="H1271"/>
    </row>
    <row r="1272" spans="1:8">
      <c r="A1272"/>
      <c r="B1272"/>
      <c r="C1272"/>
      <c r="D1272"/>
      <c r="E1272"/>
      <c r="F1272"/>
      <c r="G1272"/>
      <c r="H1272"/>
    </row>
    <row r="1273" spans="1:8">
      <c r="A1273"/>
      <c r="B1273"/>
      <c r="C1273"/>
      <c r="D1273"/>
      <c r="E1273"/>
      <c r="F1273"/>
      <c r="G1273"/>
      <c r="H1273"/>
    </row>
    <row r="1274" spans="1:8">
      <c r="A1274"/>
      <c r="B1274"/>
      <c r="C1274"/>
      <c r="D1274"/>
      <c r="E1274"/>
      <c r="F1274"/>
      <c r="G1274"/>
      <c r="H1274"/>
    </row>
    <row r="1275" spans="1:8">
      <c r="A1275"/>
      <c r="B1275"/>
      <c r="C1275"/>
      <c r="D1275"/>
      <c r="E1275"/>
      <c r="F1275"/>
      <c r="G1275"/>
      <c r="H1275"/>
    </row>
    <row r="1276" spans="1:8">
      <c r="A1276"/>
      <c r="B1276"/>
      <c r="C1276"/>
      <c r="D1276"/>
      <c r="E1276"/>
      <c r="F1276"/>
      <c r="G1276"/>
      <c r="H1276"/>
    </row>
    <row r="1277" spans="1:8">
      <c r="A1277"/>
      <c r="B1277"/>
      <c r="C1277"/>
      <c r="D1277"/>
      <c r="E1277"/>
      <c r="F1277"/>
      <c r="G1277"/>
      <c r="H1277"/>
    </row>
    <row r="1278" spans="1:8">
      <c r="A1278"/>
      <c r="B1278"/>
      <c r="C1278"/>
      <c r="D1278"/>
      <c r="E1278"/>
      <c r="F1278"/>
      <c r="G1278"/>
      <c r="H1278"/>
    </row>
    <row r="1279" spans="1:8">
      <c r="A1279"/>
      <c r="B1279"/>
      <c r="C1279"/>
      <c r="D1279"/>
      <c r="E1279"/>
      <c r="F1279"/>
      <c r="G1279"/>
      <c r="H1279"/>
    </row>
    <row r="1280" spans="1:8">
      <c r="A1280"/>
      <c r="B1280"/>
      <c r="C1280"/>
      <c r="D1280"/>
      <c r="E1280"/>
      <c r="F1280"/>
      <c r="G1280"/>
      <c r="H1280"/>
    </row>
    <row r="1281" spans="1:8">
      <c r="A1281"/>
      <c r="B1281"/>
      <c r="C1281"/>
      <c r="D1281"/>
      <c r="E1281"/>
      <c r="F1281"/>
      <c r="G1281"/>
      <c r="H1281"/>
    </row>
    <row r="1282" spans="1:8">
      <c r="A1282"/>
      <c r="B1282"/>
      <c r="C1282"/>
      <c r="D1282"/>
      <c r="E1282"/>
      <c r="F1282"/>
      <c r="G1282"/>
      <c r="H1282"/>
    </row>
    <row r="1283" spans="1:8">
      <c r="A1283"/>
      <c r="B1283"/>
      <c r="C1283"/>
      <c r="D1283"/>
      <c r="E1283"/>
      <c r="F1283"/>
      <c r="G1283"/>
      <c r="H1283"/>
    </row>
    <row r="1284" spans="1:8">
      <c r="A1284"/>
      <c r="B1284"/>
      <c r="C1284"/>
      <c r="D1284"/>
      <c r="E1284"/>
      <c r="F1284"/>
      <c r="G1284"/>
      <c r="H1284"/>
    </row>
    <row r="1285" spans="1:8">
      <c r="A1285"/>
      <c r="B1285"/>
      <c r="C1285"/>
      <c r="D1285"/>
      <c r="E1285"/>
      <c r="F1285"/>
      <c r="G1285"/>
      <c r="H1285"/>
    </row>
    <row r="1286" spans="1:8">
      <c r="A1286"/>
      <c r="B1286"/>
      <c r="C1286"/>
      <c r="D1286"/>
      <c r="E1286"/>
      <c r="F1286"/>
      <c r="G1286"/>
      <c r="H1286"/>
    </row>
    <row r="1287" spans="1:8">
      <c r="A1287"/>
      <c r="B1287"/>
      <c r="C1287"/>
      <c r="D1287"/>
      <c r="E1287"/>
      <c r="F1287"/>
      <c r="G1287"/>
      <c r="H1287"/>
    </row>
    <row r="1288" spans="1:8">
      <c r="A1288"/>
      <c r="B1288"/>
      <c r="C1288"/>
      <c r="D1288"/>
      <c r="E1288"/>
      <c r="F1288"/>
      <c r="G1288"/>
      <c r="H1288"/>
    </row>
    <row r="1289" spans="1:8">
      <c r="A1289"/>
      <c r="B1289"/>
      <c r="C1289"/>
      <c r="D1289"/>
      <c r="E1289"/>
      <c r="F1289"/>
      <c r="G1289"/>
      <c r="H1289"/>
    </row>
    <row r="1290" spans="1:8">
      <c r="A1290"/>
      <c r="B1290"/>
      <c r="C1290"/>
      <c r="D1290"/>
      <c r="E1290"/>
      <c r="F1290"/>
      <c r="G1290"/>
      <c r="H1290"/>
    </row>
    <row r="1291" spans="1:8">
      <c r="A1291"/>
      <c r="B1291"/>
      <c r="C1291"/>
      <c r="D1291"/>
      <c r="E1291"/>
      <c r="F1291"/>
      <c r="G1291"/>
      <c r="H1291"/>
    </row>
    <row r="1292" spans="1:8">
      <c r="A1292"/>
      <c r="B1292"/>
      <c r="C1292"/>
      <c r="D1292"/>
      <c r="E1292"/>
      <c r="F1292"/>
      <c r="G1292"/>
      <c r="H1292"/>
    </row>
    <row r="1293" spans="1:8">
      <c r="A1293"/>
      <c r="B1293"/>
      <c r="C1293"/>
      <c r="D1293"/>
      <c r="E1293"/>
      <c r="F1293"/>
      <c r="G1293"/>
      <c r="H1293"/>
    </row>
    <row r="1294" spans="1:8">
      <c r="A1294"/>
      <c r="B1294"/>
      <c r="C1294"/>
      <c r="D1294"/>
      <c r="E1294"/>
      <c r="F1294"/>
      <c r="G1294"/>
      <c r="H1294"/>
    </row>
    <row r="1295" spans="1:8">
      <c r="A1295"/>
      <c r="B1295"/>
      <c r="C1295"/>
      <c r="D1295"/>
      <c r="E1295"/>
      <c r="F1295"/>
      <c r="G1295"/>
      <c r="H1295"/>
    </row>
    <row r="1296" spans="1:8">
      <c r="A1296"/>
      <c r="B1296"/>
      <c r="C1296"/>
      <c r="D1296"/>
      <c r="E1296"/>
      <c r="F1296"/>
      <c r="G1296"/>
      <c r="H1296"/>
    </row>
    <row r="1297" spans="1:8">
      <c r="A1297"/>
      <c r="B1297"/>
      <c r="C1297"/>
      <c r="D1297"/>
      <c r="E1297"/>
      <c r="F1297"/>
      <c r="G1297"/>
      <c r="H1297"/>
    </row>
    <row r="1298" spans="1:8">
      <c r="A1298"/>
      <c r="B1298"/>
      <c r="C1298"/>
      <c r="D1298"/>
      <c r="E1298"/>
      <c r="F1298"/>
      <c r="G1298"/>
      <c r="H1298"/>
    </row>
    <row r="1299" spans="1:8">
      <c r="A1299"/>
      <c r="B1299"/>
      <c r="C1299"/>
      <c r="D1299"/>
      <c r="E1299"/>
      <c r="F1299"/>
      <c r="G1299"/>
      <c r="H1299"/>
    </row>
    <row r="1300" spans="1:8">
      <c r="A1300"/>
      <c r="B1300"/>
      <c r="C1300"/>
      <c r="D1300"/>
      <c r="E1300"/>
      <c r="F1300"/>
      <c r="G1300"/>
      <c r="H1300"/>
    </row>
    <row r="1301" spans="1:8">
      <c r="A1301"/>
      <c r="B1301"/>
      <c r="C1301"/>
      <c r="D1301"/>
      <c r="E1301"/>
      <c r="F1301"/>
      <c r="G1301"/>
      <c r="H1301"/>
    </row>
    <row r="1302" spans="1:8">
      <c r="A1302"/>
      <c r="B1302"/>
      <c r="C1302"/>
      <c r="D1302"/>
      <c r="E1302"/>
      <c r="F1302"/>
      <c r="G1302"/>
      <c r="H1302"/>
    </row>
    <row r="1303" spans="1:8">
      <c r="A1303"/>
      <c r="B1303"/>
      <c r="C1303"/>
      <c r="D1303"/>
      <c r="E1303"/>
      <c r="F1303"/>
      <c r="G1303"/>
      <c r="H1303"/>
    </row>
    <row r="1304" spans="1:8">
      <c r="A1304"/>
      <c r="B1304"/>
      <c r="C1304"/>
      <c r="D1304"/>
      <c r="E1304"/>
      <c r="F1304"/>
      <c r="G1304"/>
      <c r="H1304"/>
    </row>
    <row r="1305" spans="1:8">
      <c r="A1305"/>
      <c r="B1305"/>
      <c r="C1305"/>
      <c r="D1305"/>
      <c r="E1305"/>
      <c r="F1305"/>
      <c r="G1305"/>
      <c r="H1305"/>
    </row>
    <row r="1306" spans="1:8">
      <c r="A1306"/>
      <c r="B1306"/>
      <c r="C1306"/>
      <c r="D1306"/>
      <c r="E1306"/>
      <c r="F1306"/>
      <c r="G1306"/>
      <c r="H1306"/>
    </row>
    <row r="1307" spans="1:8">
      <c r="A1307"/>
      <c r="B1307"/>
      <c r="C1307"/>
      <c r="D1307"/>
      <c r="E1307"/>
      <c r="F1307"/>
      <c r="G1307"/>
      <c r="H1307"/>
    </row>
    <row r="1308" spans="1:8">
      <c r="A1308"/>
      <c r="B1308"/>
      <c r="C1308"/>
      <c r="D1308"/>
      <c r="E1308"/>
      <c r="F1308"/>
      <c r="G1308"/>
      <c r="H1308"/>
    </row>
    <row r="1309" spans="1:8">
      <c r="A1309"/>
      <c r="B1309"/>
      <c r="C1309"/>
      <c r="D1309"/>
      <c r="E1309"/>
      <c r="F1309"/>
      <c r="G1309"/>
      <c r="H1309"/>
    </row>
    <row r="1310" spans="1:8">
      <c r="A1310"/>
      <c r="B1310"/>
      <c r="C1310"/>
      <c r="D1310"/>
      <c r="E1310"/>
      <c r="F1310"/>
      <c r="G1310"/>
      <c r="H1310"/>
    </row>
    <row r="1311" spans="1:8">
      <c r="A1311"/>
      <c r="B1311"/>
      <c r="C1311"/>
      <c r="D1311"/>
      <c r="E1311"/>
      <c r="F1311"/>
      <c r="G1311"/>
      <c r="H1311"/>
    </row>
    <row r="1312" spans="1:8">
      <c r="A1312"/>
      <c r="B1312"/>
      <c r="C1312"/>
      <c r="D1312"/>
      <c r="E1312"/>
      <c r="F1312"/>
      <c r="G1312"/>
      <c r="H1312"/>
    </row>
    <row r="1313" spans="1:8">
      <c r="A1313"/>
      <c r="B1313"/>
      <c r="C1313"/>
      <c r="D1313"/>
      <c r="E1313"/>
      <c r="F1313"/>
      <c r="G1313"/>
      <c r="H1313"/>
    </row>
    <row r="1314" spans="1:8">
      <c r="A1314"/>
      <c r="B1314"/>
      <c r="C1314"/>
      <c r="D1314"/>
      <c r="E1314"/>
      <c r="F1314"/>
      <c r="G1314"/>
      <c r="H1314"/>
    </row>
    <row r="1315" spans="1:8">
      <c r="A1315"/>
      <c r="B1315"/>
      <c r="C1315"/>
      <c r="D1315"/>
      <c r="E1315"/>
      <c r="F1315"/>
      <c r="G1315"/>
      <c r="H1315"/>
    </row>
    <row r="1316" spans="1:8">
      <c r="A1316"/>
      <c r="B1316"/>
      <c r="C1316"/>
      <c r="D1316"/>
      <c r="E1316"/>
      <c r="F1316"/>
      <c r="G1316"/>
      <c r="H1316"/>
    </row>
    <row r="1317" spans="1:8">
      <c r="A1317"/>
      <c r="B1317"/>
      <c r="C1317"/>
      <c r="D1317"/>
      <c r="E1317"/>
      <c r="F1317"/>
      <c r="G1317"/>
      <c r="H1317"/>
    </row>
    <row r="1318" spans="1:8">
      <c r="A1318"/>
      <c r="B1318"/>
      <c r="C1318"/>
      <c r="D1318"/>
      <c r="E1318"/>
      <c r="F1318"/>
      <c r="G1318"/>
      <c r="H1318"/>
    </row>
    <row r="1319" spans="1:8">
      <c r="A1319"/>
      <c r="B1319"/>
      <c r="C1319"/>
      <c r="D1319"/>
      <c r="E1319"/>
      <c r="F1319"/>
      <c r="G1319"/>
      <c r="H1319"/>
    </row>
    <row r="1320" spans="1:8">
      <c r="A1320"/>
      <c r="B1320"/>
      <c r="C1320"/>
      <c r="D1320"/>
      <c r="E1320"/>
      <c r="F1320"/>
      <c r="G1320"/>
      <c r="H1320"/>
    </row>
    <row r="1321" spans="1:8">
      <c r="A1321"/>
      <c r="B1321"/>
      <c r="C1321"/>
      <c r="D1321"/>
      <c r="E1321"/>
      <c r="F1321"/>
      <c r="G1321"/>
      <c r="H1321"/>
    </row>
    <row r="1322" spans="1:8">
      <c r="A1322"/>
      <c r="B1322"/>
      <c r="C1322"/>
      <c r="D1322"/>
      <c r="E1322"/>
      <c r="F1322"/>
      <c r="G1322"/>
      <c r="H1322"/>
    </row>
    <row r="1323" spans="1:8">
      <c r="A1323"/>
      <c r="B1323"/>
      <c r="C1323"/>
      <c r="D1323"/>
      <c r="E1323"/>
      <c r="F1323"/>
      <c r="G1323"/>
      <c r="H1323"/>
    </row>
    <row r="1324" spans="1:8">
      <c r="A1324"/>
      <c r="B1324"/>
      <c r="C1324"/>
      <c r="D1324"/>
      <c r="E1324"/>
      <c r="F1324"/>
      <c r="G1324"/>
      <c r="H1324"/>
    </row>
    <row r="1325" spans="1:8">
      <c r="A1325"/>
      <c r="B1325"/>
      <c r="C1325"/>
      <c r="D1325"/>
      <c r="E1325"/>
      <c r="F1325"/>
      <c r="G1325"/>
      <c r="H1325"/>
    </row>
    <row r="1326" spans="1:8">
      <c r="A1326"/>
      <c r="B1326"/>
      <c r="C1326"/>
      <c r="D1326"/>
      <c r="E1326"/>
      <c r="F1326"/>
      <c r="G1326"/>
      <c r="H1326"/>
    </row>
    <row r="1327" spans="1:8">
      <c r="A1327"/>
      <c r="B1327"/>
      <c r="C1327"/>
      <c r="D1327"/>
      <c r="E1327"/>
      <c r="F1327"/>
      <c r="G1327"/>
      <c r="H1327"/>
    </row>
    <row r="1328" spans="1:8">
      <c r="A1328"/>
      <c r="B1328"/>
      <c r="C1328"/>
      <c r="D1328"/>
      <c r="E1328"/>
      <c r="F1328"/>
      <c r="G1328"/>
      <c r="H1328"/>
    </row>
    <row r="1329" spans="1:8">
      <c r="A1329"/>
      <c r="B1329"/>
      <c r="C1329"/>
      <c r="D1329"/>
      <c r="E1329"/>
      <c r="F1329"/>
      <c r="G1329"/>
      <c r="H1329"/>
    </row>
    <row r="1330" spans="1:8">
      <c r="A1330"/>
      <c r="B1330"/>
      <c r="C1330"/>
      <c r="D1330"/>
      <c r="E1330"/>
      <c r="F1330"/>
      <c r="G1330"/>
      <c r="H1330"/>
    </row>
    <row r="1331" spans="1:8">
      <c r="A1331"/>
      <c r="B1331"/>
      <c r="C1331"/>
      <c r="D1331"/>
      <c r="E1331"/>
      <c r="F1331"/>
      <c r="G1331"/>
      <c r="H1331"/>
    </row>
    <row r="1332" spans="1:8">
      <c r="A1332"/>
      <c r="B1332"/>
      <c r="C1332"/>
      <c r="D1332"/>
      <c r="E1332"/>
      <c r="F1332"/>
      <c r="G1332"/>
      <c r="H1332"/>
    </row>
    <row r="1333" spans="1:8">
      <c r="A1333"/>
      <c r="B1333"/>
      <c r="C1333"/>
      <c r="D1333"/>
      <c r="E1333"/>
      <c r="F1333"/>
      <c r="G1333"/>
      <c r="H1333"/>
    </row>
    <row r="1334" spans="1:8">
      <c r="A1334"/>
      <c r="B1334"/>
      <c r="C1334"/>
      <c r="D1334"/>
      <c r="E1334"/>
      <c r="F1334"/>
      <c r="G1334"/>
      <c r="H1334"/>
    </row>
    <row r="1335" spans="1:8">
      <c r="A1335"/>
      <c r="B1335"/>
      <c r="C1335"/>
      <c r="D1335"/>
      <c r="E1335"/>
      <c r="F1335"/>
      <c r="G1335"/>
      <c r="H1335"/>
    </row>
    <row r="1336" spans="1:8">
      <c r="A1336"/>
      <c r="B1336"/>
      <c r="C1336"/>
      <c r="D1336"/>
      <c r="E1336"/>
      <c r="F1336"/>
      <c r="G1336"/>
      <c r="H1336"/>
    </row>
    <row r="1337" spans="1:8">
      <c r="A1337"/>
      <c r="B1337"/>
      <c r="C1337"/>
      <c r="D1337"/>
      <c r="E1337"/>
      <c r="F1337"/>
      <c r="G1337"/>
      <c r="H1337"/>
    </row>
    <row r="1338" spans="1:8">
      <c r="A1338"/>
      <c r="B1338"/>
      <c r="C1338"/>
      <c r="D1338"/>
      <c r="E1338"/>
      <c r="F1338"/>
      <c r="G1338"/>
      <c r="H1338"/>
    </row>
    <row r="1339" spans="1:8">
      <c r="A1339"/>
      <c r="B1339"/>
      <c r="C1339"/>
      <c r="D1339"/>
      <c r="E1339"/>
      <c r="F1339"/>
      <c r="G1339"/>
      <c r="H1339"/>
    </row>
    <row r="1340" spans="1:8">
      <c r="A1340"/>
      <c r="B1340"/>
      <c r="C1340"/>
      <c r="D1340"/>
      <c r="E1340"/>
      <c r="F1340"/>
      <c r="G1340"/>
      <c r="H1340"/>
    </row>
    <row r="1341" spans="1:8">
      <c r="A1341"/>
      <c r="B1341"/>
      <c r="C1341"/>
      <c r="D1341"/>
      <c r="E1341"/>
      <c r="F1341"/>
      <c r="G1341"/>
      <c r="H1341"/>
    </row>
    <row r="1342" spans="1:8">
      <c r="A1342"/>
      <c r="B1342"/>
      <c r="C1342"/>
      <c r="D1342"/>
      <c r="E1342"/>
      <c r="F1342"/>
      <c r="G1342"/>
      <c r="H1342"/>
    </row>
    <row r="1343" spans="1:8">
      <c r="A1343"/>
      <c r="B1343"/>
      <c r="C1343"/>
      <c r="D1343"/>
      <c r="E1343"/>
      <c r="F1343"/>
      <c r="G1343"/>
      <c r="H1343"/>
    </row>
    <row r="1344" spans="1:8">
      <c r="A1344"/>
      <c r="B1344"/>
      <c r="C1344"/>
      <c r="D1344"/>
      <c r="E1344"/>
      <c r="F1344"/>
      <c r="G1344"/>
      <c r="H1344"/>
    </row>
    <row r="1345" spans="1:8">
      <c r="A1345"/>
      <c r="B1345"/>
      <c r="C1345"/>
      <c r="D1345"/>
      <c r="E1345"/>
      <c r="F1345"/>
      <c r="G1345"/>
      <c r="H1345"/>
    </row>
    <row r="1346" spans="1:8">
      <c r="A1346"/>
      <c r="B1346"/>
      <c r="C1346"/>
      <c r="D1346"/>
      <c r="E1346"/>
      <c r="F1346"/>
      <c r="G1346"/>
      <c r="H1346"/>
    </row>
    <row r="1347" spans="1:8">
      <c r="A1347"/>
      <c r="B1347"/>
      <c r="C1347"/>
      <c r="D1347"/>
      <c r="E1347"/>
      <c r="F1347"/>
      <c r="G1347"/>
      <c r="H1347"/>
    </row>
    <row r="1348" spans="1:8">
      <c r="A1348"/>
      <c r="B1348"/>
      <c r="C1348"/>
      <c r="D1348"/>
      <c r="E1348"/>
      <c r="F1348"/>
      <c r="G1348"/>
      <c r="H1348"/>
    </row>
    <row r="1349" spans="1:8">
      <c r="A1349"/>
      <c r="B1349"/>
      <c r="C1349"/>
      <c r="D1349"/>
      <c r="E1349"/>
      <c r="F1349"/>
      <c r="G1349"/>
      <c r="H1349"/>
    </row>
    <row r="1350" spans="1:8">
      <c r="A1350"/>
      <c r="B1350"/>
      <c r="C1350"/>
      <c r="D1350"/>
      <c r="E1350"/>
      <c r="F1350"/>
      <c r="G1350"/>
      <c r="H1350"/>
    </row>
    <row r="1351" spans="1:8">
      <c r="A1351"/>
      <c r="B1351"/>
      <c r="C1351"/>
      <c r="D1351"/>
      <c r="E1351"/>
      <c r="F1351"/>
      <c r="G1351"/>
      <c r="H1351"/>
    </row>
    <row r="1352" spans="1:8">
      <c r="A1352"/>
      <c r="B1352"/>
      <c r="C1352"/>
      <c r="D1352"/>
      <c r="E1352"/>
      <c r="F1352"/>
      <c r="G1352"/>
      <c r="H1352"/>
    </row>
    <row r="1353" spans="1:8">
      <c r="A1353"/>
      <c r="B1353"/>
      <c r="C1353"/>
      <c r="D1353"/>
      <c r="E1353"/>
      <c r="F1353"/>
      <c r="G1353"/>
      <c r="H1353"/>
    </row>
    <row r="1354" spans="1:8">
      <c r="A1354"/>
      <c r="B1354"/>
      <c r="C1354"/>
      <c r="D1354"/>
      <c r="E1354"/>
      <c r="F1354"/>
      <c r="G1354"/>
      <c r="H1354"/>
    </row>
    <row r="1355" spans="1:8">
      <c r="A1355"/>
      <c r="B1355"/>
      <c r="C1355"/>
      <c r="D1355"/>
      <c r="E1355"/>
      <c r="F1355"/>
      <c r="G1355"/>
      <c r="H1355"/>
    </row>
    <row r="1356" spans="1:8">
      <c r="A1356"/>
      <c r="B1356"/>
      <c r="C1356"/>
      <c r="D1356"/>
      <c r="E1356"/>
      <c r="F1356"/>
      <c r="G1356"/>
      <c r="H1356"/>
    </row>
    <row r="1357" spans="1:8">
      <c r="A1357"/>
      <c r="B1357"/>
      <c r="C1357"/>
      <c r="D1357"/>
      <c r="E1357"/>
      <c r="F1357"/>
      <c r="G1357"/>
      <c r="H1357"/>
    </row>
    <row r="1358" spans="1:8">
      <c r="A1358"/>
      <c r="B1358"/>
      <c r="C1358"/>
      <c r="D1358"/>
      <c r="E1358"/>
      <c r="F1358"/>
      <c r="G1358"/>
      <c r="H1358"/>
    </row>
    <row r="1359" spans="1:8">
      <c r="A1359"/>
      <c r="B1359"/>
      <c r="C1359"/>
      <c r="D1359"/>
      <c r="E1359"/>
      <c r="F1359"/>
      <c r="G1359"/>
      <c r="H1359"/>
    </row>
    <row r="1360" spans="1:8">
      <c r="A1360"/>
      <c r="B1360"/>
      <c r="C1360"/>
      <c r="D1360"/>
      <c r="E1360"/>
      <c r="F1360"/>
      <c r="G1360"/>
      <c r="H1360"/>
    </row>
    <row r="1361" spans="1:8">
      <c r="A1361"/>
      <c r="B1361"/>
      <c r="C1361"/>
      <c r="D1361"/>
      <c r="E1361"/>
      <c r="F1361"/>
      <c r="G1361"/>
      <c r="H1361"/>
    </row>
    <row r="1362" spans="1:8">
      <c r="A1362"/>
      <c r="B1362"/>
      <c r="C1362"/>
      <c r="D1362"/>
      <c r="E1362"/>
      <c r="F1362"/>
      <c r="G1362"/>
      <c r="H1362"/>
    </row>
    <row r="1363" spans="1:8">
      <c r="A1363"/>
      <c r="B1363"/>
      <c r="C1363"/>
      <c r="D1363"/>
      <c r="E1363"/>
      <c r="F1363"/>
      <c r="G1363"/>
      <c r="H1363"/>
    </row>
    <row r="1364" spans="1:8">
      <c r="A1364"/>
      <c r="B1364"/>
      <c r="C1364"/>
      <c r="D1364"/>
      <c r="E1364"/>
      <c r="F1364"/>
      <c r="G1364"/>
      <c r="H1364"/>
    </row>
    <row r="1365" spans="1:8">
      <c r="A1365"/>
      <c r="B1365"/>
      <c r="C1365"/>
      <c r="D1365"/>
      <c r="E1365"/>
      <c r="F1365"/>
      <c r="G1365"/>
      <c r="H1365"/>
    </row>
    <row r="1366" spans="1:8">
      <c r="A1366"/>
      <c r="B1366"/>
      <c r="C1366"/>
      <c r="D1366"/>
      <c r="E1366"/>
      <c r="F1366"/>
      <c r="G1366"/>
      <c r="H1366"/>
    </row>
    <row r="1367" spans="1:8">
      <c r="A1367"/>
      <c r="B1367"/>
      <c r="C1367"/>
      <c r="D1367"/>
      <c r="E1367"/>
      <c r="F1367"/>
      <c r="G1367"/>
      <c r="H1367"/>
    </row>
    <row r="1368" spans="1:8">
      <c r="A1368"/>
      <c r="B1368"/>
      <c r="C1368"/>
      <c r="D1368"/>
      <c r="E1368"/>
      <c r="F1368"/>
      <c r="G1368"/>
      <c r="H1368"/>
    </row>
    <row r="1369" spans="1:8">
      <c r="A1369"/>
      <c r="B1369"/>
      <c r="C1369"/>
      <c r="D1369"/>
      <c r="E1369"/>
      <c r="F1369"/>
      <c r="G1369"/>
      <c r="H1369"/>
    </row>
    <row r="1370" spans="1:8">
      <c r="A1370"/>
      <c r="B1370"/>
      <c r="C1370"/>
      <c r="D1370"/>
      <c r="E1370"/>
      <c r="F1370"/>
      <c r="G1370"/>
      <c r="H1370"/>
    </row>
    <row r="1371" spans="1:8">
      <c r="A1371"/>
      <c r="B1371"/>
      <c r="C1371"/>
      <c r="D1371"/>
      <c r="E1371"/>
      <c r="F1371"/>
      <c r="G1371"/>
      <c r="H1371"/>
    </row>
    <row r="1372" spans="1:8">
      <c r="A1372"/>
      <c r="B1372"/>
      <c r="C1372"/>
      <c r="D1372"/>
      <c r="E1372"/>
      <c r="F1372"/>
      <c r="G1372"/>
      <c r="H1372"/>
    </row>
    <row r="1373" spans="1:8">
      <c r="A1373"/>
      <c r="B1373"/>
      <c r="C1373"/>
      <c r="D1373"/>
      <c r="E1373"/>
      <c r="F1373"/>
      <c r="G1373"/>
      <c r="H1373"/>
    </row>
    <row r="1374" spans="1:8">
      <c r="A1374"/>
      <c r="B1374"/>
      <c r="C1374"/>
      <c r="D1374"/>
      <c r="E1374"/>
      <c r="F1374"/>
      <c r="G1374"/>
      <c r="H1374"/>
    </row>
    <row r="1375" spans="1:8">
      <c r="A1375"/>
      <c r="B1375"/>
      <c r="C1375"/>
      <c r="D1375"/>
      <c r="E1375"/>
      <c r="F1375"/>
      <c r="G1375"/>
      <c r="H1375"/>
    </row>
    <row r="1376" spans="1:8">
      <c r="A1376"/>
      <c r="B1376"/>
      <c r="C1376"/>
      <c r="D1376"/>
      <c r="E1376"/>
      <c r="F1376"/>
      <c r="G1376"/>
      <c r="H1376"/>
    </row>
    <row r="1377" spans="1:8">
      <c r="A1377"/>
      <c r="B1377"/>
      <c r="C1377"/>
      <c r="D1377"/>
      <c r="E1377"/>
      <c r="F1377"/>
      <c r="G1377"/>
      <c r="H1377"/>
    </row>
    <row r="1378" spans="1:8">
      <c r="A1378"/>
      <c r="B1378"/>
      <c r="C1378"/>
      <c r="D1378"/>
      <c r="E1378"/>
      <c r="F1378"/>
      <c r="G1378"/>
      <c r="H1378"/>
    </row>
    <row r="1379" spans="1:8">
      <c r="A1379"/>
      <c r="B1379"/>
      <c r="C1379"/>
      <c r="D1379"/>
      <c r="E1379"/>
      <c r="F1379"/>
      <c r="G1379"/>
      <c r="H1379"/>
    </row>
    <row r="1380" spans="1:8">
      <c r="A1380"/>
      <c r="B1380"/>
      <c r="C1380"/>
      <c r="D1380"/>
      <c r="E1380"/>
      <c r="F1380"/>
      <c r="G1380"/>
      <c r="H1380"/>
    </row>
    <row r="1381" spans="1:8">
      <c r="A1381"/>
      <c r="B1381"/>
      <c r="C1381"/>
      <c r="D1381"/>
      <c r="E1381"/>
      <c r="F1381"/>
      <c r="G1381"/>
      <c r="H1381"/>
    </row>
    <row r="1382" spans="1:8">
      <c r="A1382"/>
      <c r="B1382"/>
      <c r="C1382"/>
      <c r="D1382"/>
      <c r="E1382"/>
      <c r="F1382"/>
      <c r="G1382"/>
      <c r="H1382"/>
    </row>
    <row r="1383" spans="1:8">
      <c r="A1383"/>
      <c r="B1383"/>
      <c r="C1383"/>
      <c r="D1383"/>
      <c r="E1383"/>
      <c r="F1383"/>
      <c r="G1383"/>
      <c r="H1383"/>
    </row>
    <row r="1384" spans="1:8">
      <c r="A1384"/>
      <c r="B1384"/>
      <c r="C1384"/>
      <c r="D1384"/>
      <c r="E1384"/>
      <c r="F1384"/>
      <c r="G1384"/>
      <c r="H1384"/>
    </row>
    <row r="1385" spans="1:8">
      <c r="A1385"/>
      <c r="B1385"/>
      <c r="C1385"/>
      <c r="D1385"/>
      <c r="E1385"/>
      <c r="F1385"/>
      <c r="G1385"/>
      <c r="H1385"/>
    </row>
    <row r="1386" spans="1:8">
      <c r="A1386"/>
      <c r="B1386"/>
      <c r="C1386"/>
      <c r="D1386"/>
      <c r="E1386"/>
      <c r="F1386"/>
      <c r="G1386"/>
      <c r="H1386"/>
    </row>
    <row r="1387" spans="1:8">
      <c r="A1387"/>
      <c r="B1387"/>
      <c r="C1387"/>
      <c r="D1387"/>
      <c r="E1387"/>
      <c r="F1387"/>
      <c r="G1387"/>
      <c r="H1387"/>
    </row>
    <row r="1388" spans="1:8">
      <c r="A1388"/>
      <c r="B1388"/>
      <c r="C1388"/>
      <c r="D1388"/>
      <c r="E1388"/>
      <c r="F1388"/>
      <c r="G1388"/>
      <c r="H1388"/>
    </row>
    <row r="1389" spans="1:8">
      <c r="A1389"/>
      <c r="B1389"/>
      <c r="C1389"/>
      <c r="D1389"/>
      <c r="E1389"/>
      <c r="F1389"/>
      <c r="G1389"/>
      <c r="H1389"/>
    </row>
    <row r="1390" spans="1:8">
      <c r="A1390"/>
      <c r="B1390"/>
      <c r="C1390"/>
      <c r="D1390"/>
      <c r="E1390"/>
      <c r="F1390"/>
      <c r="G1390"/>
      <c r="H1390"/>
    </row>
    <row r="1391" spans="1:8">
      <c r="A1391"/>
      <c r="B1391"/>
      <c r="C1391"/>
      <c r="D1391"/>
      <c r="E1391"/>
      <c r="F1391"/>
      <c r="G1391"/>
      <c r="H1391"/>
    </row>
    <row r="1392" spans="1:8">
      <c r="A1392"/>
      <c r="B1392"/>
      <c r="C1392"/>
      <c r="D1392"/>
      <c r="E1392"/>
      <c r="F1392"/>
      <c r="G1392"/>
      <c r="H1392"/>
    </row>
    <row r="1393" spans="1:8">
      <c r="A1393"/>
      <c r="B1393"/>
      <c r="C1393"/>
      <c r="D1393"/>
      <c r="E1393"/>
      <c r="F1393"/>
      <c r="G1393"/>
      <c r="H1393"/>
    </row>
    <row r="1394" spans="1:8">
      <c r="A1394"/>
      <c r="B1394"/>
      <c r="C1394"/>
      <c r="D1394"/>
      <c r="E1394"/>
      <c r="F1394"/>
      <c r="G1394"/>
      <c r="H1394"/>
    </row>
    <row r="1395" spans="1:8">
      <c r="A1395"/>
      <c r="B1395"/>
      <c r="C1395"/>
      <c r="D1395"/>
      <c r="E1395"/>
      <c r="F1395"/>
      <c r="G1395"/>
      <c r="H1395"/>
    </row>
    <row r="1396" spans="1:8">
      <c r="A1396"/>
      <c r="B1396"/>
      <c r="C1396"/>
      <c r="D1396"/>
      <c r="E1396"/>
      <c r="F1396"/>
      <c r="G1396"/>
      <c r="H1396"/>
    </row>
    <row r="1397" spans="1:8">
      <c r="A1397"/>
      <c r="B1397"/>
      <c r="C1397"/>
      <c r="D1397"/>
      <c r="E1397"/>
      <c r="F1397"/>
      <c r="G1397"/>
      <c r="H1397"/>
    </row>
    <row r="1398" spans="1:8">
      <c r="A1398"/>
      <c r="B1398"/>
      <c r="C1398"/>
      <c r="D1398"/>
      <c r="E1398"/>
      <c r="F1398"/>
      <c r="G1398"/>
      <c r="H1398"/>
    </row>
    <row r="1399" spans="1:8">
      <c r="A1399"/>
      <c r="B1399"/>
      <c r="C1399"/>
      <c r="D1399"/>
      <c r="E1399"/>
      <c r="F1399"/>
      <c r="G1399"/>
      <c r="H1399"/>
    </row>
    <row r="1400" spans="1:8">
      <c r="A1400"/>
      <c r="B1400"/>
      <c r="C1400"/>
      <c r="D1400"/>
      <c r="E1400"/>
      <c r="F1400"/>
      <c r="G1400"/>
      <c r="H1400"/>
    </row>
    <row r="1401" spans="1:8">
      <c r="A1401"/>
      <c r="B1401"/>
      <c r="C1401"/>
      <c r="D1401"/>
      <c r="E1401"/>
      <c r="F1401"/>
      <c r="G1401"/>
      <c r="H1401"/>
    </row>
    <row r="1402" spans="1:8">
      <c r="A1402"/>
      <c r="B1402"/>
      <c r="C1402"/>
      <c r="D1402"/>
      <c r="E1402"/>
      <c r="F1402"/>
      <c r="G1402"/>
      <c r="H1402"/>
    </row>
    <row r="1403" spans="1:8">
      <c r="A1403"/>
      <c r="B1403"/>
      <c r="C1403"/>
      <c r="D1403"/>
      <c r="E1403"/>
      <c r="F1403"/>
      <c r="G1403"/>
      <c r="H1403"/>
    </row>
    <row r="1404" spans="1:8">
      <c r="A1404"/>
      <c r="B1404"/>
      <c r="C1404"/>
      <c r="D1404"/>
      <c r="E1404"/>
      <c r="F1404"/>
      <c r="G1404"/>
      <c r="H1404"/>
    </row>
    <row r="1405" spans="1:8">
      <c r="A1405"/>
      <c r="B1405"/>
      <c r="C1405"/>
      <c r="D1405"/>
      <c r="E1405"/>
      <c r="F1405"/>
      <c r="G1405"/>
      <c r="H1405"/>
    </row>
    <row r="1406" spans="1:8">
      <c r="A1406"/>
      <c r="B1406"/>
      <c r="C1406"/>
      <c r="D1406"/>
      <c r="E1406"/>
      <c r="F1406"/>
      <c r="G1406"/>
      <c r="H1406"/>
    </row>
    <row r="1407" spans="1:8">
      <c r="A1407"/>
      <c r="B1407"/>
      <c r="C1407"/>
      <c r="D1407"/>
      <c r="E1407"/>
      <c r="F1407"/>
      <c r="G1407"/>
      <c r="H1407"/>
    </row>
    <row r="1408" spans="1:8">
      <c r="A1408"/>
      <c r="B1408"/>
      <c r="C1408"/>
      <c r="D1408"/>
      <c r="E1408"/>
      <c r="F1408"/>
      <c r="G1408"/>
      <c r="H1408"/>
    </row>
    <row r="1409" spans="1:8">
      <c r="A1409"/>
      <c r="B1409"/>
      <c r="C1409"/>
      <c r="D1409"/>
      <c r="E1409"/>
      <c r="F1409"/>
      <c r="G1409"/>
      <c r="H1409"/>
    </row>
    <row r="1410" spans="1:8">
      <c r="A1410"/>
      <c r="B1410"/>
      <c r="C1410"/>
      <c r="D1410"/>
      <c r="E1410"/>
      <c r="F1410"/>
      <c r="G1410"/>
      <c r="H1410"/>
    </row>
    <row r="1411" spans="1:8">
      <c r="A1411"/>
      <c r="B1411"/>
      <c r="C1411"/>
      <c r="D1411"/>
      <c r="E1411"/>
      <c r="F1411"/>
      <c r="G1411"/>
      <c r="H1411"/>
    </row>
    <row r="1412" spans="1:8">
      <c r="A1412"/>
      <c r="B1412"/>
      <c r="C1412"/>
      <c r="D1412"/>
      <c r="E1412"/>
      <c r="F1412"/>
      <c r="G1412"/>
      <c r="H1412"/>
    </row>
    <row r="1413" spans="1:8">
      <c r="A1413"/>
      <c r="B1413"/>
      <c r="C1413"/>
      <c r="D1413"/>
      <c r="E1413"/>
      <c r="F1413"/>
      <c r="G1413"/>
      <c r="H1413"/>
    </row>
    <row r="1414" spans="1:8">
      <c r="A1414"/>
      <c r="B1414"/>
      <c r="C1414"/>
      <c r="D1414"/>
      <c r="E1414"/>
      <c r="F1414"/>
      <c r="G1414"/>
      <c r="H1414"/>
    </row>
    <row r="1415" spans="1:8">
      <c r="A1415"/>
      <c r="B1415"/>
      <c r="C1415"/>
      <c r="D1415"/>
      <c r="E1415"/>
      <c r="F1415"/>
      <c r="G1415"/>
      <c r="H1415"/>
    </row>
    <row r="1416" spans="1:8">
      <c r="A1416"/>
      <c r="B1416"/>
      <c r="C1416"/>
      <c r="D1416"/>
      <c r="E1416"/>
      <c r="F1416"/>
      <c r="G1416"/>
      <c r="H1416"/>
    </row>
    <row r="1417" spans="1:8">
      <c r="A1417"/>
      <c r="B1417"/>
      <c r="C1417"/>
      <c r="D1417"/>
      <c r="E1417"/>
      <c r="F1417"/>
      <c r="G1417"/>
      <c r="H1417"/>
    </row>
    <row r="1418" spans="1:8">
      <c r="A1418"/>
      <c r="B1418"/>
      <c r="C1418"/>
      <c r="D1418"/>
      <c r="E1418"/>
      <c r="F1418"/>
      <c r="G1418"/>
      <c r="H1418"/>
    </row>
    <row r="1419" spans="1:8">
      <c r="A1419"/>
      <c r="B1419"/>
      <c r="C1419"/>
      <c r="D1419"/>
      <c r="E1419"/>
      <c r="F1419"/>
      <c r="G1419"/>
      <c r="H1419"/>
    </row>
    <row r="1420" spans="1:8">
      <c r="A1420"/>
      <c r="B1420"/>
      <c r="C1420"/>
      <c r="D1420"/>
      <c r="E1420"/>
      <c r="F1420"/>
      <c r="G1420"/>
      <c r="H1420"/>
    </row>
    <row r="1421" spans="1:8">
      <c r="A1421"/>
      <c r="B1421"/>
      <c r="C1421"/>
      <c r="D1421"/>
      <c r="E1421"/>
      <c r="F1421"/>
      <c r="G1421"/>
      <c r="H1421"/>
    </row>
    <row r="1422" spans="1:8">
      <c r="A1422"/>
      <c r="B1422"/>
      <c r="C1422"/>
      <c r="D1422"/>
      <c r="E1422"/>
      <c r="F1422"/>
      <c r="G1422"/>
      <c r="H1422"/>
    </row>
    <row r="1423" spans="1:8">
      <c r="A1423"/>
      <c r="B1423"/>
      <c r="C1423"/>
      <c r="D1423"/>
      <c r="E1423"/>
      <c r="F1423"/>
      <c r="G1423"/>
      <c r="H1423"/>
    </row>
    <row r="1424" spans="1:8">
      <c r="A1424"/>
      <c r="B1424"/>
      <c r="C1424"/>
      <c r="D1424"/>
      <c r="E1424"/>
      <c r="F1424"/>
      <c r="G1424"/>
      <c r="H1424"/>
    </row>
    <row r="1425" spans="1:8">
      <c r="A1425"/>
      <c r="B1425"/>
      <c r="C1425"/>
      <c r="D1425"/>
      <c r="E1425"/>
      <c r="F1425"/>
      <c r="G1425"/>
      <c r="H1425"/>
    </row>
    <row r="1426" spans="1:8">
      <c r="A1426"/>
      <c r="B1426"/>
      <c r="C1426"/>
      <c r="D1426"/>
      <c r="E1426"/>
      <c r="F1426"/>
      <c r="G1426"/>
      <c r="H1426"/>
    </row>
    <row r="1427" spans="1:8">
      <c r="A1427"/>
      <c r="B1427"/>
      <c r="C1427"/>
      <c r="D1427"/>
      <c r="E1427"/>
      <c r="F1427"/>
      <c r="G1427"/>
      <c r="H1427"/>
    </row>
    <row r="1428" spans="1:8">
      <c r="A1428"/>
      <c r="B1428"/>
      <c r="C1428"/>
      <c r="D1428"/>
      <c r="E1428"/>
      <c r="F1428"/>
      <c r="G1428"/>
      <c r="H1428"/>
    </row>
    <row r="1429" spans="1:8">
      <c r="A1429"/>
      <c r="B1429"/>
      <c r="C1429"/>
      <c r="D1429"/>
      <c r="E1429"/>
      <c r="F1429"/>
      <c r="G1429"/>
      <c r="H1429"/>
    </row>
    <row r="1430" spans="1:8">
      <c r="A1430"/>
      <c r="B1430"/>
      <c r="C1430"/>
      <c r="D1430"/>
      <c r="E1430"/>
      <c r="F1430"/>
      <c r="G1430"/>
      <c r="H1430"/>
    </row>
    <row r="1431" spans="1:8">
      <c r="A1431"/>
      <c r="B1431"/>
      <c r="C1431"/>
      <c r="D1431"/>
      <c r="E1431"/>
      <c r="F1431"/>
      <c r="G1431"/>
      <c r="H1431"/>
    </row>
    <row r="1432" spans="1:8">
      <c r="A1432"/>
      <c r="B1432"/>
      <c r="C1432"/>
      <c r="D1432"/>
      <c r="E1432"/>
      <c r="F1432"/>
      <c r="G1432"/>
      <c r="H1432"/>
    </row>
    <row r="1433" spans="1:8">
      <c r="A1433"/>
      <c r="B1433"/>
      <c r="C1433"/>
      <c r="D1433"/>
      <c r="E1433"/>
      <c r="F1433"/>
      <c r="G1433"/>
      <c r="H1433"/>
    </row>
    <row r="1434" spans="1:8">
      <c r="A1434"/>
      <c r="B1434"/>
      <c r="C1434"/>
      <c r="D1434"/>
      <c r="E1434"/>
      <c r="F1434"/>
      <c r="G1434"/>
      <c r="H1434"/>
    </row>
    <row r="1435" spans="1:8">
      <c r="A1435"/>
      <c r="B1435"/>
      <c r="C1435"/>
      <c r="D1435"/>
      <c r="E1435"/>
      <c r="F1435"/>
      <c r="G1435"/>
      <c r="H1435"/>
    </row>
    <row r="1436" spans="1:8">
      <c r="A1436"/>
      <c r="B1436"/>
      <c r="C1436"/>
      <c r="D1436"/>
      <c r="E1436"/>
      <c r="F1436"/>
      <c r="G1436"/>
      <c r="H1436"/>
    </row>
    <row r="1437" spans="1:8">
      <c r="A1437"/>
      <c r="B1437"/>
      <c r="C1437"/>
      <c r="D1437"/>
      <c r="E1437"/>
      <c r="F1437"/>
      <c r="G1437"/>
      <c r="H1437"/>
    </row>
    <row r="1438" spans="1:8">
      <c r="A1438"/>
      <c r="B1438"/>
      <c r="C1438"/>
      <c r="D1438"/>
      <c r="E1438"/>
      <c r="F1438"/>
      <c r="G1438"/>
      <c r="H1438"/>
    </row>
    <row r="1439" spans="1:8">
      <c r="A1439"/>
      <c r="B1439"/>
      <c r="C1439"/>
      <c r="D1439"/>
      <c r="E1439"/>
      <c r="F1439"/>
      <c r="G1439"/>
      <c r="H1439"/>
    </row>
    <row r="1440" spans="1:8">
      <c r="A1440"/>
      <c r="B1440"/>
      <c r="C1440"/>
      <c r="D1440"/>
      <c r="E1440"/>
      <c r="F1440"/>
      <c r="G1440"/>
      <c r="H1440"/>
    </row>
    <row r="1441" spans="1:8">
      <c r="A1441"/>
      <c r="B1441"/>
      <c r="C1441"/>
      <c r="D1441"/>
      <c r="E1441"/>
      <c r="F1441"/>
      <c r="G1441"/>
      <c r="H1441"/>
    </row>
    <row r="1442" spans="1:8">
      <c r="A1442"/>
      <c r="B1442"/>
      <c r="C1442"/>
      <c r="D1442"/>
      <c r="E1442"/>
      <c r="F1442"/>
      <c r="G1442"/>
      <c r="H1442"/>
    </row>
    <row r="1443" spans="1:8">
      <c r="A1443"/>
      <c r="B1443"/>
      <c r="C1443"/>
      <c r="D1443"/>
      <c r="E1443"/>
      <c r="F1443"/>
      <c r="G1443"/>
      <c r="H1443"/>
    </row>
    <row r="1444" spans="1:8">
      <c r="A1444"/>
      <c r="B1444"/>
      <c r="C1444"/>
      <c r="D1444"/>
      <c r="E1444"/>
      <c r="F1444"/>
      <c r="G1444"/>
      <c r="H1444"/>
    </row>
    <row r="1445" spans="1:8">
      <c r="A1445"/>
      <c r="B1445"/>
      <c r="C1445"/>
      <c r="D1445"/>
      <c r="E1445"/>
      <c r="F1445"/>
      <c r="G1445"/>
      <c r="H1445"/>
    </row>
    <row r="1446" spans="1:8">
      <c r="A1446"/>
      <c r="B1446"/>
      <c r="C1446"/>
      <c r="D1446"/>
      <c r="E1446"/>
      <c r="F1446"/>
      <c r="G1446"/>
      <c r="H1446"/>
    </row>
    <row r="1447" spans="1:8">
      <c r="A1447"/>
      <c r="B1447"/>
      <c r="C1447"/>
      <c r="D1447"/>
      <c r="E1447"/>
      <c r="F1447"/>
      <c r="G1447"/>
      <c r="H1447"/>
    </row>
    <row r="1448" spans="1:8">
      <c r="A1448"/>
      <c r="B1448"/>
      <c r="C1448"/>
      <c r="D1448"/>
      <c r="E1448"/>
      <c r="F1448"/>
      <c r="G1448"/>
      <c r="H1448"/>
    </row>
    <row r="1449" spans="1:8">
      <c r="A1449"/>
      <c r="B1449"/>
      <c r="C1449"/>
      <c r="D1449"/>
      <c r="E1449"/>
      <c r="F1449"/>
      <c r="G1449"/>
      <c r="H1449"/>
    </row>
    <row r="1450" spans="1:8">
      <c r="A1450"/>
      <c r="B1450"/>
      <c r="C1450"/>
      <c r="D1450"/>
      <c r="E1450"/>
      <c r="F1450"/>
      <c r="G1450"/>
      <c r="H1450"/>
    </row>
    <row r="1451" spans="1:8">
      <c r="A1451"/>
      <c r="B1451"/>
      <c r="C1451"/>
      <c r="D1451"/>
      <c r="E1451"/>
      <c r="F1451"/>
      <c r="G1451"/>
      <c r="H1451"/>
    </row>
    <row r="1452" spans="1:8">
      <c r="A1452"/>
      <c r="B1452"/>
      <c r="C1452"/>
      <c r="D1452"/>
      <c r="E1452"/>
      <c r="F1452"/>
      <c r="G1452"/>
      <c r="H1452"/>
    </row>
    <row r="1453" spans="1:8">
      <c r="A1453"/>
      <c r="B1453"/>
      <c r="C1453"/>
      <c r="D1453"/>
      <c r="E1453"/>
      <c r="F1453"/>
      <c r="G1453"/>
      <c r="H1453"/>
    </row>
    <row r="1454" spans="1:8">
      <c r="A1454"/>
      <c r="B1454"/>
      <c r="C1454"/>
      <c r="D1454"/>
      <c r="E1454"/>
      <c r="F1454"/>
      <c r="G1454"/>
      <c r="H1454"/>
    </row>
    <row r="1455" spans="1:8">
      <c r="A1455"/>
      <c r="B1455"/>
      <c r="C1455"/>
      <c r="D1455"/>
      <c r="E1455"/>
      <c r="F1455"/>
      <c r="G1455"/>
      <c r="H1455"/>
    </row>
    <row r="1456" spans="1:8">
      <c r="A1456"/>
      <c r="B1456"/>
      <c r="C1456"/>
      <c r="D1456"/>
      <c r="E1456"/>
      <c r="F1456"/>
      <c r="G1456"/>
      <c r="H1456"/>
    </row>
    <row r="1457" spans="1:8">
      <c r="A1457"/>
      <c r="B1457"/>
      <c r="C1457"/>
      <c r="D1457"/>
      <c r="E1457"/>
      <c r="F1457"/>
      <c r="G1457"/>
      <c r="H1457"/>
    </row>
    <row r="1458" spans="1:8">
      <c r="A1458"/>
      <c r="B1458"/>
      <c r="C1458"/>
      <c r="D1458"/>
      <c r="E1458"/>
      <c r="F1458"/>
      <c r="G1458"/>
      <c r="H1458"/>
    </row>
    <row r="1459" spans="1:8">
      <c r="A1459"/>
      <c r="B1459"/>
      <c r="C1459"/>
      <c r="D1459"/>
      <c r="E1459"/>
      <c r="F1459"/>
      <c r="G1459"/>
      <c r="H1459"/>
    </row>
    <row r="1460" spans="1:8">
      <c r="A1460"/>
      <c r="B1460"/>
      <c r="C1460"/>
      <c r="D1460"/>
      <c r="E1460"/>
      <c r="F1460"/>
      <c r="G1460"/>
      <c r="H1460"/>
    </row>
    <row r="1461" spans="1:8">
      <c r="A1461"/>
      <c r="B1461"/>
      <c r="C1461"/>
      <c r="D1461"/>
      <c r="E1461"/>
      <c r="F1461"/>
      <c r="G1461"/>
      <c r="H1461"/>
    </row>
    <row r="1462" spans="1:8">
      <c r="A1462"/>
      <c r="B1462"/>
      <c r="C1462"/>
      <c r="D1462"/>
      <c r="E1462"/>
      <c r="F1462"/>
      <c r="G1462"/>
      <c r="H1462"/>
    </row>
    <row r="1463" spans="1:8">
      <c r="A1463"/>
      <c r="B1463"/>
      <c r="C1463"/>
      <c r="D1463"/>
      <c r="E1463"/>
      <c r="F1463"/>
      <c r="G1463"/>
      <c r="H1463"/>
    </row>
    <row r="1464" spans="1:8">
      <c r="A1464"/>
      <c r="B1464"/>
      <c r="C1464"/>
      <c r="D1464"/>
      <c r="E1464"/>
      <c r="F1464"/>
      <c r="G1464"/>
      <c r="H1464"/>
    </row>
    <row r="1465" spans="1:8">
      <c r="A1465"/>
      <c r="B1465"/>
      <c r="C1465"/>
      <c r="D1465"/>
      <c r="E1465"/>
      <c r="F1465"/>
      <c r="G1465"/>
      <c r="H1465"/>
    </row>
    <row r="1466" spans="1:8">
      <c r="A1466"/>
      <c r="B1466"/>
      <c r="C1466"/>
      <c r="D1466"/>
      <c r="E1466"/>
      <c r="F1466"/>
      <c r="G1466"/>
      <c r="H1466"/>
    </row>
    <row r="1467" spans="1:8">
      <c r="A1467"/>
      <c r="B1467"/>
      <c r="C1467"/>
      <c r="D1467"/>
      <c r="E1467"/>
      <c r="F1467"/>
      <c r="G1467"/>
      <c r="H1467"/>
    </row>
    <row r="1468" spans="1:8">
      <c r="A1468"/>
      <c r="B1468"/>
      <c r="C1468"/>
      <c r="D1468"/>
      <c r="E1468"/>
      <c r="F1468"/>
      <c r="G1468"/>
      <c r="H1468"/>
    </row>
    <row r="1469" spans="1:8">
      <c r="A1469"/>
      <c r="B1469"/>
      <c r="C1469"/>
      <c r="D1469"/>
      <c r="E1469"/>
      <c r="F1469"/>
      <c r="G1469"/>
      <c r="H1469"/>
    </row>
    <row r="1470" spans="1:8">
      <c r="A1470"/>
      <c r="B1470"/>
      <c r="C1470"/>
      <c r="D1470"/>
      <c r="E1470"/>
      <c r="F1470"/>
      <c r="G1470"/>
      <c r="H1470"/>
    </row>
    <row r="1471" spans="1:8">
      <c r="A1471"/>
      <c r="B1471"/>
      <c r="C1471"/>
      <c r="D1471"/>
      <c r="E1471"/>
      <c r="F1471"/>
      <c r="G1471"/>
      <c r="H1471"/>
    </row>
    <row r="1472" spans="1:8">
      <c r="A1472"/>
      <c r="B1472"/>
      <c r="C1472"/>
      <c r="D1472"/>
      <c r="E1472"/>
      <c r="F1472"/>
      <c r="G1472"/>
      <c r="H1472"/>
    </row>
    <row r="1473" spans="1:8">
      <c r="A1473"/>
      <c r="B1473"/>
      <c r="C1473"/>
      <c r="D1473"/>
      <c r="E1473"/>
      <c r="F1473"/>
      <c r="G1473"/>
      <c r="H1473"/>
    </row>
    <row r="1474" spans="1:8">
      <c r="A1474"/>
      <c r="B1474"/>
      <c r="C1474"/>
      <c r="D1474"/>
      <c r="E1474"/>
      <c r="F1474"/>
      <c r="G1474"/>
      <c r="H1474"/>
    </row>
    <row r="1475" spans="1:8">
      <c r="A1475"/>
      <c r="B1475"/>
      <c r="C1475"/>
      <c r="D1475"/>
      <c r="E1475"/>
      <c r="F1475"/>
      <c r="G1475"/>
      <c r="H1475"/>
    </row>
    <row r="1476" spans="1:8">
      <c r="A1476"/>
      <c r="B1476"/>
      <c r="C1476"/>
      <c r="D1476"/>
      <c r="E1476"/>
      <c r="F1476"/>
      <c r="G1476"/>
      <c r="H1476"/>
    </row>
    <row r="1477" spans="1:8">
      <c r="A1477"/>
      <c r="B1477"/>
      <c r="C1477"/>
      <c r="D1477"/>
      <c r="E1477"/>
      <c r="F1477"/>
      <c r="G1477"/>
      <c r="H1477"/>
    </row>
    <row r="1478" spans="1:8">
      <c r="A1478"/>
      <c r="B1478"/>
      <c r="C1478"/>
      <c r="D1478"/>
      <c r="E1478"/>
      <c r="F1478"/>
      <c r="G1478"/>
      <c r="H1478"/>
    </row>
    <row r="1479" spans="1:8">
      <c r="A1479"/>
      <c r="B1479"/>
      <c r="C1479"/>
      <c r="D1479"/>
      <c r="E1479"/>
      <c r="F1479"/>
      <c r="G1479"/>
      <c r="H1479"/>
    </row>
    <row r="1480" spans="1:8">
      <c r="A1480"/>
      <c r="B1480"/>
      <c r="C1480"/>
      <c r="D1480"/>
      <c r="E1480"/>
      <c r="F1480"/>
      <c r="G1480"/>
      <c r="H1480"/>
    </row>
    <row r="1481" spans="1:8">
      <c r="A1481"/>
      <c r="B1481"/>
      <c r="C1481"/>
      <c r="D1481"/>
      <c r="E1481"/>
      <c r="F1481"/>
      <c r="G1481"/>
      <c r="H1481"/>
    </row>
    <row r="1482" spans="1:8">
      <c r="A1482"/>
      <c r="B1482"/>
      <c r="C1482"/>
      <c r="D1482"/>
      <c r="E1482"/>
      <c r="F1482"/>
      <c r="G1482"/>
      <c r="H1482"/>
    </row>
    <row r="1483" spans="1:8">
      <c r="A1483"/>
      <c r="B1483"/>
      <c r="C1483"/>
      <c r="D1483"/>
      <c r="E1483"/>
      <c r="F1483"/>
      <c r="G1483"/>
      <c r="H1483"/>
    </row>
    <row r="1484" spans="1:8">
      <c r="A1484"/>
      <c r="B1484"/>
      <c r="C1484"/>
      <c r="D1484"/>
      <c r="E1484"/>
      <c r="F1484"/>
      <c r="G1484"/>
      <c r="H1484"/>
    </row>
    <row r="1485" spans="1:8">
      <c r="A1485"/>
      <c r="B1485"/>
      <c r="C1485"/>
      <c r="D1485"/>
      <c r="E1485"/>
      <c r="F1485"/>
      <c r="G1485"/>
      <c r="H1485"/>
    </row>
    <row r="1486" spans="1:8">
      <c r="A1486"/>
      <c r="B1486"/>
      <c r="C1486"/>
      <c r="D1486"/>
      <c r="E1486"/>
      <c r="F1486"/>
      <c r="G1486"/>
      <c r="H1486"/>
    </row>
    <row r="1487" spans="1:8">
      <c r="A1487"/>
      <c r="B1487"/>
      <c r="C1487"/>
      <c r="D1487"/>
      <c r="E1487"/>
      <c r="F1487"/>
      <c r="G1487"/>
      <c r="H1487"/>
    </row>
    <row r="1488" spans="1:8">
      <c r="A1488"/>
      <c r="B1488"/>
      <c r="C1488"/>
      <c r="D1488"/>
      <c r="E1488"/>
      <c r="F1488"/>
      <c r="G1488"/>
      <c r="H1488"/>
    </row>
    <row r="1489" spans="1:8">
      <c r="A1489"/>
      <c r="B1489"/>
      <c r="C1489"/>
      <c r="D1489"/>
      <c r="E1489"/>
      <c r="F1489"/>
      <c r="G1489"/>
      <c r="H1489"/>
    </row>
    <row r="1490" spans="1:8">
      <c r="A1490"/>
      <c r="B1490"/>
      <c r="C1490"/>
      <c r="D1490"/>
      <c r="E1490"/>
      <c r="F1490"/>
      <c r="G1490"/>
      <c r="H1490"/>
    </row>
    <row r="1491" spans="1:8">
      <c r="A1491"/>
      <c r="B1491"/>
      <c r="C1491"/>
      <c r="D1491"/>
      <c r="E1491"/>
      <c r="F1491"/>
      <c r="G1491"/>
      <c r="H1491"/>
    </row>
    <row r="1492" spans="1:8">
      <c r="A1492"/>
      <c r="B1492"/>
      <c r="C1492"/>
      <c r="D1492"/>
      <c r="E1492"/>
      <c r="F1492"/>
      <c r="G1492"/>
      <c r="H1492"/>
    </row>
    <row r="1493" spans="1:8">
      <c r="A1493"/>
      <c r="B1493"/>
      <c r="C1493"/>
      <c r="D1493"/>
      <c r="E1493"/>
      <c r="F1493"/>
      <c r="G1493"/>
      <c r="H1493"/>
    </row>
    <row r="1494" spans="1:8">
      <c r="A1494"/>
      <c r="B1494"/>
      <c r="C1494"/>
      <c r="D1494"/>
      <c r="E1494"/>
      <c r="F1494"/>
      <c r="G1494"/>
      <c r="H1494"/>
    </row>
    <row r="1495" spans="1:8">
      <c r="A1495"/>
      <c r="B1495"/>
      <c r="C1495"/>
      <c r="D1495"/>
      <c r="E1495"/>
      <c r="F1495"/>
      <c r="G1495"/>
      <c r="H1495"/>
    </row>
    <row r="1496" spans="1:8">
      <c r="A1496"/>
      <c r="B1496"/>
      <c r="C1496"/>
      <c r="D1496"/>
      <c r="E1496"/>
      <c r="F1496"/>
      <c r="G1496"/>
      <c r="H1496"/>
    </row>
    <row r="1497" spans="1:8">
      <c r="A1497"/>
      <c r="B1497"/>
      <c r="C1497"/>
      <c r="D1497"/>
      <c r="E1497"/>
      <c r="F1497"/>
      <c r="G1497"/>
      <c r="H1497"/>
    </row>
    <row r="1498" spans="1:8">
      <c r="A1498"/>
      <c r="B1498"/>
      <c r="C1498"/>
      <c r="D1498"/>
      <c r="E1498"/>
      <c r="F1498"/>
      <c r="G1498"/>
      <c r="H1498"/>
    </row>
    <row r="1499" spans="1:8">
      <c r="A1499"/>
      <c r="B1499"/>
      <c r="C1499"/>
      <c r="D1499"/>
      <c r="E1499"/>
      <c r="F1499"/>
      <c r="G1499"/>
      <c r="H1499"/>
    </row>
    <row r="1500" spans="1:8">
      <c r="A1500"/>
      <c r="B1500"/>
      <c r="C1500"/>
      <c r="D1500"/>
      <c r="E1500"/>
      <c r="F1500"/>
      <c r="G1500"/>
      <c r="H1500"/>
    </row>
    <row r="1501" spans="1:8">
      <c r="A1501"/>
      <c r="B1501"/>
      <c r="C1501"/>
      <c r="D1501"/>
      <c r="E1501"/>
      <c r="F1501"/>
      <c r="G1501"/>
      <c r="H1501"/>
    </row>
    <row r="1502" spans="1:8">
      <c r="A1502"/>
      <c r="B1502"/>
      <c r="C1502"/>
      <c r="D1502"/>
      <c r="E1502"/>
      <c r="F1502"/>
      <c r="G1502"/>
      <c r="H1502"/>
    </row>
    <row r="1503" spans="1:8">
      <c r="A1503"/>
      <c r="B1503"/>
      <c r="C1503"/>
      <c r="D1503"/>
      <c r="E1503"/>
      <c r="F1503"/>
      <c r="G1503"/>
      <c r="H1503"/>
    </row>
    <row r="1504" spans="1:8">
      <c r="A1504"/>
      <c r="B1504"/>
      <c r="C1504"/>
      <c r="D1504"/>
      <c r="E1504"/>
      <c r="F1504"/>
      <c r="G1504"/>
      <c r="H1504"/>
    </row>
    <row r="1505" spans="1:8">
      <c r="A1505"/>
      <c r="B1505"/>
      <c r="C1505"/>
      <c r="D1505"/>
      <c r="E1505"/>
      <c r="F1505"/>
      <c r="G1505"/>
      <c r="H1505"/>
    </row>
    <row r="1506" spans="1:8">
      <c r="A1506"/>
      <c r="B1506"/>
      <c r="C1506"/>
      <c r="D1506"/>
      <c r="E1506"/>
      <c r="F1506"/>
      <c r="G1506"/>
      <c r="H1506"/>
    </row>
    <row r="1507" spans="1:8">
      <c r="A1507"/>
      <c r="B1507"/>
      <c r="C1507"/>
      <c r="D1507"/>
      <c r="E1507"/>
      <c r="F1507"/>
      <c r="G1507"/>
      <c r="H1507"/>
    </row>
    <row r="1508" spans="1:8">
      <c r="A1508"/>
      <c r="B1508"/>
      <c r="C1508"/>
      <c r="D1508"/>
      <c r="E1508"/>
      <c r="F1508"/>
      <c r="G1508"/>
      <c r="H1508"/>
    </row>
    <row r="1509" spans="1:8">
      <c r="A1509"/>
      <c r="B1509"/>
      <c r="C1509"/>
      <c r="D1509"/>
      <c r="E1509"/>
      <c r="F1509"/>
      <c r="G1509"/>
      <c r="H1509"/>
    </row>
    <row r="1510" spans="1:8">
      <c r="A1510"/>
      <c r="B1510"/>
      <c r="C1510"/>
      <c r="D1510"/>
      <c r="E1510"/>
      <c r="F1510"/>
      <c r="G1510"/>
      <c r="H1510"/>
    </row>
    <row r="1511" spans="1:8">
      <c r="A1511"/>
      <c r="B1511"/>
      <c r="C1511"/>
      <c r="D1511"/>
      <c r="E1511"/>
      <c r="F1511"/>
      <c r="G1511"/>
      <c r="H1511"/>
    </row>
    <row r="1512" spans="1:8">
      <c r="A1512"/>
      <c r="B1512"/>
      <c r="C1512"/>
      <c r="D1512"/>
      <c r="E1512"/>
      <c r="F1512"/>
      <c r="G1512"/>
      <c r="H1512"/>
    </row>
    <row r="1513" spans="1:8">
      <c r="A1513"/>
      <c r="B1513"/>
      <c r="C1513"/>
      <c r="D1513"/>
      <c r="E1513"/>
      <c r="F1513"/>
      <c r="G1513"/>
      <c r="H1513"/>
    </row>
    <row r="1514" spans="1:8">
      <c r="A1514"/>
      <c r="B1514"/>
      <c r="C1514"/>
      <c r="D1514"/>
      <c r="E1514"/>
      <c r="F1514"/>
      <c r="G1514"/>
      <c r="H1514"/>
    </row>
    <row r="1515" spans="1:8">
      <c r="A1515"/>
      <c r="B1515"/>
      <c r="C1515"/>
      <c r="D1515"/>
      <c r="E1515"/>
      <c r="F1515"/>
      <c r="G1515"/>
      <c r="H1515"/>
    </row>
    <row r="1516" spans="1:8">
      <c r="A1516"/>
      <c r="B1516"/>
      <c r="C1516"/>
      <c r="D1516"/>
      <c r="E1516"/>
      <c r="F1516"/>
      <c r="G1516"/>
      <c r="H1516"/>
    </row>
    <row r="1517" spans="1:8">
      <c r="A1517"/>
      <c r="B1517"/>
      <c r="C1517"/>
      <c r="D1517"/>
      <c r="E1517"/>
      <c r="F1517"/>
      <c r="G1517"/>
      <c r="H1517"/>
    </row>
    <row r="1518" spans="1:8">
      <c r="A1518"/>
      <c r="B1518"/>
      <c r="C1518"/>
      <c r="D1518"/>
      <c r="E1518"/>
      <c r="F1518"/>
      <c r="G1518"/>
      <c r="H1518"/>
    </row>
    <row r="1519" spans="1:8">
      <c r="A1519"/>
      <c r="B1519"/>
      <c r="C1519"/>
      <c r="D1519"/>
      <c r="E1519"/>
      <c r="F1519"/>
      <c r="G1519"/>
      <c r="H1519"/>
    </row>
    <row r="1520" spans="1:8">
      <c r="A1520"/>
      <c r="B1520"/>
      <c r="C1520"/>
      <c r="D1520"/>
      <c r="E1520"/>
      <c r="F1520"/>
      <c r="G1520"/>
      <c r="H1520"/>
    </row>
    <row r="1521" spans="1:8">
      <c r="A1521"/>
      <c r="B1521"/>
      <c r="C1521"/>
      <c r="D1521"/>
      <c r="E1521"/>
      <c r="F1521"/>
      <c r="G1521"/>
      <c r="H1521"/>
    </row>
    <row r="1522" spans="1:8">
      <c r="A1522"/>
      <c r="B1522"/>
      <c r="C1522"/>
      <c r="D1522"/>
      <c r="E1522"/>
      <c r="F1522"/>
      <c r="G1522"/>
      <c r="H1522"/>
    </row>
    <row r="1523" spans="1:8">
      <c r="A1523"/>
      <c r="B1523"/>
      <c r="C1523"/>
      <c r="D1523"/>
      <c r="E1523"/>
      <c r="F1523"/>
      <c r="G1523"/>
      <c r="H1523"/>
    </row>
    <row r="1524" spans="1:8">
      <c r="A1524"/>
      <c r="B1524"/>
      <c r="C1524"/>
      <c r="D1524"/>
      <c r="E1524"/>
      <c r="F1524"/>
      <c r="G1524"/>
      <c r="H1524"/>
    </row>
    <row r="1525" spans="1:8">
      <c r="A1525"/>
      <c r="B1525"/>
      <c r="C1525"/>
      <c r="D1525"/>
      <c r="E1525"/>
      <c r="F1525"/>
      <c r="G1525"/>
      <c r="H1525"/>
    </row>
    <row r="1526" spans="1:8">
      <c r="A1526"/>
      <c r="B1526"/>
      <c r="C1526"/>
      <c r="D1526"/>
      <c r="E1526"/>
      <c r="F1526"/>
      <c r="G1526"/>
      <c r="H1526"/>
    </row>
    <row r="1527" spans="1:8">
      <c r="A1527"/>
      <c r="B1527"/>
      <c r="C1527"/>
      <c r="D1527"/>
      <c r="E1527"/>
      <c r="F1527"/>
      <c r="G1527"/>
      <c r="H1527"/>
    </row>
    <row r="1528" spans="1:8">
      <c r="A1528"/>
      <c r="B1528"/>
      <c r="C1528"/>
      <c r="D1528"/>
      <c r="E1528"/>
      <c r="F1528"/>
      <c r="G1528"/>
      <c r="H1528"/>
    </row>
    <row r="1529" spans="1:8">
      <c r="A1529"/>
      <c r="B1529"/>
      <c r="C1529"/>
      <c r="D1529"/>
      <c r="E1529"/>
      <c r="F1529"/>
      <c r="G1529"/>
      <c r="H1529"/>
    </row>
    <row r="1530" spans="1:8">
      <c r="A1530"/>
      <c r="B1530"/>
      <c r="C1530"/>
      <c r="D1530"/>
      <c r="E1530"/>
      <c r="F1530"/>
      <c r="G1530"/>
      <c r="H1530"/>
    </row>
    <row r="1531" spans="1:8">
      <c r="A1531"/>
      <c r="B1531"/>
      <c r="C1531"/>
      <c r="D1531"/>
      <c r="E1531"/>
      <c r="F1531"/>
      <c r="G1531"/>
      <c r="H1531"/>
    </row>
    <row r="1532" spans="1:8">
      <c r="A1532"/>
      <c r="B1532"/>
      <c r="C1532"/>
      <c r="D1532"/>
      <c r="E1532"/>
      <c r="F1532"/>
      <c r="G1532"/>
      <c r="H1532"/>
    </row>
    <row r="1533" spans="1:8">
      <c r="A1533"/>
      <c r="B1533"/>
      <c r="C1533"/>
      <c r="D1533"/>
      <c r="E1533"/>
      <c r="F1533"/>
      <c r="G1533"/>
      <c r="H1533"/>
    </row>
    <row r="1534" spans="1:8">
      <c r="A1534"/>
      <c r="B1534"/>
      <c r="C1534"/>
      <c r="D1534"/>
      <c r="E1534"/>
      <c r="F1534"/>
      <c r="G1534"/>
      <c r="H1534"/>
    </row>
    <row r="1535" spans="1:8">
      <c r="A1535"/>
      <c r="B1535"/>
      <c r="C1535"/>
      <c r="D1535"/>
      <c r="E1535"/>
      <c r="F1535"/>
      <c r="G1535"/>
      <c r="H1535"/>
    </row>
    <row r="1536" spans="1:8">
      <c r="A1536"/>
      <c r="B1536"/>
      <c r="C1536"/>
      <c r="D1536"/>
      <c r="E1536"/>
      <c r="F1536"/>
      <c r="G1536"/>
      <c r="H1536"/>
    </row>
    <row r="1537" spans="1:8">
      <c r="A1537"/>
      <c r="B1537"/>
      <c r="C1537"/>
      <c r="D1537"/>
      <c r="E1537"/>
      <c r="F1537"/>
      <c r="G1537"/>
      <c r="H1537"/>
    </row>
    <row r="1538" spans="1:8">
      <c r="A1538"/>
      <c r="B1538"/>
      <c r="C1538"/>
      <c r="D1538"/>
      <c r="E1538"/>
      <c r="F1538"/>
      <c r="G1538"/>
      <c r="H1538"/>
    </row>
    <row r="1539" spans="1:8">
      <c r="A1539"/>
      <c r="B1539"/>
      <c r="C1539"/>
      <c r="D1539"/>
      <c r="E1539"/>
      <c r="F1539"/>
      <c r="G1539"/>
      <c r="H1539"/>
    </row>
    <row r="1540" spans="1:8">
      <c r="A1540"/>
      <c r="B1540"/>
      <c r="C1540"/>
      <c r="D1540"/>
      <c r="E1540"/>
      <c r="F1540"/>
      <c r="G1540"/>
      <c r="H1540"/>
    </row>
    <row r="1541" spans="1:8">
      <c r="A1541"/>
      <c r="B1541"/>
      <c r="C1541"/>
      <c r="D1541"/>
      <c r="E1541"/>
      <c r="F1541"/>
      <c r="G1541"/>
      <c r="H1541"/>
    </row>
    <row r="1542" spans="1:8">
      <c r="A1542"/>
      <c r="B1542"/>
      <c r="C1542"/>
      <c r="D1542"/>
      <c r="E1542"/>
      <c r="F1542"/>
      <c r="G1542"/>
      <c r="H1542"/>
    </row>
    <row r="1543" spans="1:8">
      <c r="A1543"/>
      <c r="B1543"/>
      <c r="C1543"/>
      <c r="D1543"/>
      <c r="E1543"/>
      <c r="F1543"/>
      <c r="G1543"/>
      <c r="H1543"/>
    </row>
    <row r="1544" spans="1:8">
      <c r="A1544"/>
      <c r="B1544"/>
      <c r="C1544"/>
      <c r="D1544"/>
      <c r="E1544"/>
      <c r="F1544"/>
      <c r="G1544"/>
      <c r="H1544"/>
    </row>
    <row r="1545" spans="1:8">
      <c r="A1545"/>
      <c r="B1545"/>
      <c r="C1545"/>
      <c r="D1545"/>
      <c r="E1545"/>
      <c r="F1545"/>
      <c r="G1545"/>
      <c r="H1545"/>
    </row>
    <row r="1546" spans="1:8">
      <c r="A1546"/>
      <c r="B1546"/>
      <c r="C1546"/>
      <c r="D1546"/>
      <c r="E1546"/>
      <c r="F1546"/>
      <c r="G1546"/>
      <c r="H1546"/>
    </row>
    <row r="1547" spans="1:8">
      <c r="A1547"/>
      <c r="B1547"/>
      <c r="C1547"/>
      <c r="D1547"/>
      <c r="E1547"/>
      <c r="F1547"/>
      <c r="G1547"/>
      <c r="H1547"/>
    </row>
    <row r="1548" spans="1:8">
      <c r="A1548"/>
      <c r="B1548"/>
      <c r="C1548"/>
      <c r="D1548"/>
      <c r="E1548"/>
      <c r="F1548"/>
      <c r="G1548"/>
      <c r="H1548"/>
    </row>
    <row r="1549" spans="1:8">
      <c r="A1549"/>
      <c r="B1549"/>
      <c r="C1549"/>
      <c r="D1549"/>
      <c r="E1549"/>
      <c r="F1549"/>
      <c r="G1549"/>
      <c r="H1549"/>
    </row>
    <row r="1550" spans="1:8">
      <c r="A1550"/>
      <c r="B1550"/>
      <c r="C1550"/>
      <c r="D1550"/>
      <c r="E1550"/>
      <c r="F1550"/>
      <c r="G1550"/>
      <c r="H1550"/>
    </row>
    <row r="1551" spans="1:8">
      <c r="A1551"/>
      <c r="B1551"/>
      <c r="C1551"/>
      <c r="D1551"/>
      <c r="E1551"/>
      <c r="F1551"/>
      <c r="G1551"/>
      <c r="H1551"/>
    </row>
    <row r="1552" spans="1:8">
      <c r="A1552"/>
      <c r="B1552"/>
      <c r="C1552"/>
      <c r="D1552"/>
      <c r="E1552"/>
      <c r="F1552"/>
      <c r="G1552"/>
      <c r="H1552"/>
    </row>
    <row r="1553" spans="1:8">
      <c r="A1553"/>
      <c r="B1553"/>
      <c r="C1553"/>
      <c r="D1553"/>
      <c r="E1553"/>
      <c r="F1553"/>
      <c r="G1553"/>
      <c r="H1553"/>
    </row>
    <row r="1554" spans="1:8">
      <c r="A1554"/>
      <c r="B1554"/>
      <c r="C1554"/>
      <c r="D1554"/>
      <c r="E1554"/>
      <c r="F1554"/>
      <c r="G1554"/>
      <c r="H1554"/>
    </row>
    <row r="1555" spans="1:8">
      <c r="A1555"/>
      <c r="B1555"/>
      <c r="C1555"/>
      <c r="D1555"/>
      <c r="E1555"/>
      <c r="F1555"/>
      <c r="G1555"/>
      <c r="H1555"/>
    </row>
    <row r="1556" spans="1:8">
      <c r="A1556"/>
      <c r="B1556"/>
      <c r="C1556"/>
      <c r="D1556"/>
      <c r="E1556"/>
      <c r="F1556"/>
      <c r="G1556"/>
      <c r="H1556"/>
    </row>
    <row r="1557" spans="1:8">
      <c r="A1557"/>
      <c r="B1557"/>
      <c r="C1557"/>
      <c r="D1557"/>
      <c r="E1557"/>
      <c r="F1557"/>
      <c r="G1557"/>
      <c r="H1557"/>
    </row>
    <row r="1558" spans="1:8">
      <c r="A1558"/>
      <c r="B1558"/>
      <c r="C1558"/>
      <c r="D1558"/>
      <c r="E1558"/>
      <c r="F1558"/>
      <c r="G1558"/>
      <c r="H1558"/>
    </row>
    <row r="1559" spans="1:8">
      <c r="A1559"/>
      <c r="B1559"/>
      <c r="C1559"/>
      <c r="D1559"/>
      <c r="E1559"/>
      <c r="F1559"/>
      <c r="G1559"/>
      <c r="H1559"/>
    </row>
    <row r="1560" spans="1:8">
      <c r="A1560"/>
      <c r="B1560"/>
      <c r="C1560"/>
      <c r="D1560"/>
      <c r="E1560"/>
      <c r="F1560"/>
      <c r="G1560"/>
      <c r="H1560"/>
    </row>
    <row r="1561" spans="1:8">
      <c r="A1561"/>
      <c r="B1561"/>
      <c r="C1561"/>
      <c r="D1561"/>
      <c r="E1561"/>
      <c r="F1561"/>
      <c r="G1561"/>
      <c r="H1561"/>
    </row>
    <row r="1562" spans="1:8">
      <c r="A1562"/>
      <c r="B1562"/>
      <c r="C1562"/>
      <c r="D1562"/>
      <c r="E1562"/>
      <c r="F1562"/>
      <c r="G1562"/>
      <c r="H1562"/>
    </row>
    <row r="1563" spans="1:8">
      <c r="A1563"/>
      <c r="B1563"/>
      <c r="C1563"/>
      <c r="D1563"/>
      <c r="E1563"/>
      <c r="F1563"/>
      <c r="G1563"/>
      <c r="H1563"/>
    </row>
    <row r="1564" spans="1:8">
      <c r="A1564"/>
      <c r="B1564"/>
      <c r="C1564"/>
      <c r="D1564"/>
      <c r="E1564"/>
      <c r="F1564"/>
      <c r="G1564"/>
      <c r="H1564"/>
    </row>
    <row r="1565" spans="1:8">
      <c r="A1565"/>
      <c r="B1565"/>
      <c r="C1565"/>
      <c r="D1565"/>
      <c r="E1565"/>
      <c r="F1565"/>
      <c r="G1565"/>
      <c r="H1565"/>
    </row>
    <row r="1566" spans="1:8">
      <c r="A1566"/>
      <c r="B1566"/>
      <c r="C1566"/>
      <c r="D1566"/>
      <c r="E1566"/>
      <c r="F1566"/>
      <c r="G1566"/>
      <c r="H1566"/>
    </row>
    <row r="1567" spans="1:8">
      <c r="A1567"/>
      <c r="B1567"/>
      <c r="C1567"/>
      <c r="D1567"/>
      <c r="E1567"/>
      <c r="F1567"/>
      <c r="G1567"/>
      <c r="H1567"/>
    </row>
    <row r="1568" spans="1:8">
      <c r="A1568"/>
      <c r="B1568"/>
      <c r="C1568"/>
      <c r="D1568"/>
      <c r="E1568"/>
      <c r="F1568"/>
      <c r="G1568"/>
      <c r="H1568"/>
    </row>
    <row r="1569" spans="1:8">
      <c r="A1569"/>
      <c r="B1569"/>
      <c r="C1569"/>
      <c r="D1569"/>
      <c r="E1569"/>
      <c r="F1569"/>
      <c r="G1569"/>
      <c r="H1569"/>
    </row>
    <row r="1570" spans="1:8">
      <c r="A1570"/>
      <c r="B1570"/>
      <c r="C1570"/>
      <c r="D1570"/>
      <c r="E1570"/>
      <c r="F1570"/>
      <c r="G1570"/>
      <c r="H1570"/>
    </row>
    <row r="1571" spans="1:8">
      <c r="A1571"/>
      <c r="B1571"/>
      <c r="C1571"/>
      <c r="D1571"/>
      <c r="E1571"/>
      <c r="F1571"/>
      <c r="G1571"/>
      <c r="H1571"/>
    </row>
    <row r="1572" spans="1:8">
      <c r="A1572"/>
      <c r="B1572"/>
      <c r="C1572"/>
      <c r="D1572"/>
      <c r="E1572"/>
      <c r="F1572"/>
      <c r="G1572"/>
      <c r="H1572"/>
    </row>
    <row r="1573" spans="1:8">
      <c r="A1573"/>
      <c r="B1573"/>
      <c r="C1573"/>
      <c r="D1573"/>
      <c r="E1573"/>
      <c r="F1573"/>
      <c r="G1573"/>
      <c r="H1573"/>
    </row>
    <row r="1574" spans="1:8">
      <c r="A1574"/>
      <c r="B1574"/>
      <c r="C1574"/>
      <c r="D1574"/>
      <c r="E1574"/>
      <c r="F1574"/>
      <c r="G1574"/>
      <c r="H1574"/>
    </row>
    <row r="1575" spans="1:8">
      <c r="A1575"/>
      <c r="B1575"/>
      <c r="C1575"/>
      <c r="D1575"/>
      <c r="E1575"/>
      <c r="F1575"/>
      <c r="G1575"/>
      <c r="H1575"/>
    </row>
    <row r="1576" spans="1:8">
      <c r="A1576"/>
      <c r="B1576"/>
      <c r="C1576"/>
      <c r="D1576"/>
      <c r="E1576"/>
      <c r="F1576"/>
      <c r="G1576"/>
      <c r="H1576"/>
    </row>
    <row r="1577" spans="1:8">
      <c r="A1577"/>
      <c r="B1577"/>
      <c r="C1577"/>
      <c r="D1577"/>
      <c r="E1577"/>
      <c r="F1577"/>
      <c r="G1577"/>
      <c r="H1577"/>
    </row>
    <row r="1578" spans="1:8">
      <c r="A1578"/>
      <c r="B1578"/>
      <c r="C1578"/>
      <c r="D1578"/>
      <c r="E1578"/>
      <c r="F1578"/>
      <c r="G1578"/>
      <c r="H1578"/>
    </row>
    <row r="1579" spans="1:8">
      <c r="A1579"/>
      <c r="B1579"/>
      <c r="C1579"/>
      <c r="D1579"/>
      <c r="E1579"/>
      <c r="F1579"/>
      <c r="G1579"/>
      <c r="H1579"/>
    </row>
    <row r="1580" spans="1:8">
      <c r="A1580"/>
      <c r="B1580"/>
      <c r="C1580"/>
      <c r="D1580"/>
      <c r="E1580"/>
      <c r="F1580"/>
      <c r="G1580"/>
      <c r="H1580"/>
    </row>
    <row r="1581" spans="1:8">
      <c r="A1581"/>
      <c r="B1581"/>
      <c r="C1581"/>
      <c r="D1581"/>
      <c r="E1581"/>
      <c r="F1581"/>
      <c r="G1581"/>
      <c r="H1581"/>
    </row>
    <row r="1582" spans="1:8">
      <c r="A1582"/>
      <c r="B1582"/>
      <c r="C1582"/>
      <c r="D1582"/>
      <c r="E1582"/>
      <c r="F1582"/>
      <c r="G1582"/>
      <c r="H1582"/>
    </row>
    <row r="1583" spans="1:8">
      <c r="A1583"/>
      <c r="B1583"/>
      <c r="C1583"/>
      <c r="D1583"/>
      <c r="E1583"/>
      <c r="F1583"/>
      <c r="G1583"/>
      <c r="H1583"/>
    </row>
    <row r="1584" spans="1:8">
      <c r="A1584"/>
      <c r="B1584"/>
      <c r="C1584"/>
      <c r="D1584"/>
      <c r="E1584"/>
      <c r="F1584"/>
      <c r="G1584"/>
      <c r="H1584"/>
    </row>
    <row r="1585" spans="1:8">
      <c r="A1585"/>
      <c r="B1585"/>
      <c r="C1585"/>
      <c r="D1585"/>
      <c r="E1585"/>
      <c r="F1585"/>
      <c r="G1585"/>
      <c r="H1585"/>
    </row>
    <row r="1586" spans="1:8">
      <c r="A1586"/>
      <c r="B1586"/>
      <c r="C1586"/>
      <c r="D1586"/>
      <c r="E1586"/>
      <c r="F1586"/>
      <c r="G1586"/>
      <c r="H1586"/>
    </row>
    <row r="1587" spans="1:8">
      <c r="A1587"/>
      <c r="B1587"/>
      <c r="C1587"/>
      <c r="D1587"/>
      <c r="E1587"/>
      <c r="F1587"/>
      <c r="G1587"/>
      <c r="H1587"/>
    </row>
    <row r="1588" spans="1:8">
      <c r="A1588"/>
      <c r="B1588"/>
      <c r="C1588"/>
      <c r="D1588"/>
      <c r="E1588"/>
      <c r="F1588"/>
      <c r="G1588"/>
      <c r="H1588"/>
    </row>
    <row r="1589" spans="1:8">
      <c r="A1589"/>
      <c r="B1589"/>
      <c r="C1589"/>
      <c r="D1589"/>
      <c r="E1589"/>
      <c r="F1589"/>
      <c r="G1589"/>
      <c r="H1589"/>
    </row>
    <row r="1590" spans="1:8">
      <c r="A1590"/>
      <c r="B1590"/>
      <c r="C1590"/>
      <c r="D1590"/>
      <c r="E1590"/>
      <c r="F1590"/>
      <c r="G1590"/>
      <c r="H1590"/>
    </row>
    <row r="1591" spans="1:8">
      <c r="A1591"/>
      <c r="B1591"/>
      <c r="C1591"/>
      <c r="D1591"/>
      <c r="E1591"/>
      <c r="F1591"/>
      <c r="G1591"/>
      <c r="H1591"/>
    </row>
    <row r="1592" spans="1:8">
      <c r="A1592"/>
      <c r="B1592"/>
      <c r="C1592"/>
      <c r="D1592"/>
      <c r="E1592"/>
      <c r="F1592"/>
      <c r="G1592"/>
      <c r="H1592"/>
    </row>
    <row r="1593" spans="1:8">
      <c r="A1593"/>
      <c r="B1593"/>
      <c r="C1593"/>
      <c r="D1593"/>
      <c r="E1593"/>
      <c r="F1593"/>
      <c r="G1593"/>
      <c r="H1593"/>
    </row>
    <row r="1594" spans="1:8">
      <c r="A1594"/>
      <c r="B1594"/>
      <c r="C1594"/>
      <c r="D1594"/>
      <c r="E1594"/>
      <c r="F1594"/>
      <c r="G1594"/>
      <c r="H1594"/>
    </row>
    <row r="1595" spans="1:8">
      <c r="A1595"/>
      <c r="B1595"/>
      <c r="C1595"/>
      <c r="D1595"/>
      <c r="E1595"/>
      <c r="F1595"/>
      <c r="G1595"/>
      <c r="H1595"/>
    </row>
    <row r="1596" spans="1:8">
      <c r="A1596"/>
      <c r="B1596"/>
      <c r="C1596"/>
      <c r="D1596"/>
      <c r="E1596"/>
      <c r="F1596"/>
      <c r="G1596"/>
      <c r="H1596"/>
    </row>
    <row r="1597" spans="1:8">
      <c r="A1597"/>
      <c r="B1597"/>
      <c r="C1597"/>
      <c r="D1597"/>
      <c r="E1597"/>
      <c r="F1597"/>
      <c r="G1597"/>
      <c r="H1597"/>
    </row>
    <row r="1598" spans="1:8">
      <c r="A1598"/>
      <c r="B1598"/>
      <c r="C1598"/>
      <c r="D1598"/>
      <c r="E1598"/>
      <c r="F1598"/>
      <c r="G1598"/>
      <c r="H1598"/>
    </row>
    <row r="1599" spans="1:8">
      <c r="A1599"/>
      <c r="B1599"/>
      <c r="C1599"/>
      <c r="D1599"/>
      <c r="E1599"/>
      <c r="F1599"/>
      <c r="G1599"/>
      <c r="H1599"/>
    </row>
    <row r="1600" spans="1:8">
      <c r="A1600"/>
      <c r="B1600"/>
      <c r="C1600"/>
      <c r="D1600"/>
      <c r="E1600"/>
      <c r="F1600"/>
      <c r="G1600"/>
      <c r="H1600"/>
    </row>
    <row r="1601" spans="1:8">
      <c r="A1601"/>
      <c r="B1601"/>
      <c r="C1601"/>
      <c r="D1601"/>
      <c r="E1601"/>
      <c r="F1601"/>
      <c r="G1601"/>
      <c r="H1601"/>
    </row>
    <row r="1602" spans="1:8">
      <c r="A1602"/>
      <c r="B1602"/>
      <c r="C1602"/>
      <c r="D1602"/>
      <c r="E1602"/>
      <c r="F1602"/>
      <c r="G1602"/>
      <c r="H1602"/>
    </row>
    <row r="1603" spans="1:8">
      <c r="A1603"/>
      <c r="B1603"/>
      <c r="C1603"/>
      <c r="D1603"/>
      <c r="E1603"/>
      <c r="F1603"/>
      <c r="G1603"/>
      <c r="H1603"/>
    </row>
    <row r="1604" spans="1:8">
      <c r="A1604"/>
      <c r="B1604"/>
      <c r="C1604"/>
      <c r="D1604"/>
      <c r="E1604"/>
      <c r="F1604"/>
      <c r="G1604"/>
      <c r="H1604"/>
    </row>
    <row r="1605" spans="1:8">
      <c r="A1605"/>
      <c r="B1605"/>
      <c r="C1605"/>
      <c r="D1605"/>
      <c r="E1605"/>
      <c r="F1605"/>
      <c r="G1605"/>
      <c r="H1605"/>
    </row>
    <row r="1606" spans="1:8">
      <c r="A1606"/>
      <c r="B1606"/>
      <c r="C1606"/>
      <c r="D1606"/>
      <c r="E1606"/>
      <c r="F1606"/>
      <c r="G1606"/>
      <c r="H1606"/>
    </row>
    <row r="1607" spans="1:8">
      <c r="A1607"/>
      <c r="B1607"/>
      <c r="C1607"/>
      <c r="D1607"/>
      <c r="E1607"/>
      <c r="F1607"/>
      <c r="G1607"/>
      <c r="H1607"/>
    </row>
    <row r="1608" spans="1:8">
      <c r="A1608"/>
      <c r="B1608"/>
      <c r="C1608"/>
      <c r="D1608"/>
      <c r="E1608"/>
      <c r="F1608"/>
      <c r="G1608"/>
      <c r="H1608"/>
    </row>
    <row r="1609" spans="1:8">
      <c r="A1609"/>
      <c r="B1609"/>
      <c r="C1609"/>
      <c r="D1609"/>
      <c r="E1609"/>
      <c r="F1609"/>
      <c r="G1609"/>
      <c r="H1609"/>
    </row>
    <row r="1610" spans="1:8">
      <c r="A1610"/>
      <c r="B1610"/>
      <c r="C1610"/>
      <c r="D1610"/>
      <c r="E1610"/>
      <c r="F1610"/>
      <c r="G1610"/>
      <c r="H1610"/>
    </row>
    <row r="1611" spans="1:8">
      <c r="A1611"/>
      <c r="B1611"/>
      <c r="C1611"/>
      <c r="D1611"/>
      <c r="E1611"/>
      <c r="F1611"/>
      <c r="G1611"/>
      <c r="H1611"/>
    </row>
    <row r="1612" spans="1:8">
      <c r="A1612"/>
      <c r="B1612"/>
      <c r="C1612"/>
      <c r="D1612"/>
      <c r="E1612"/>
      <c r="F1612"/>
      <c r="G1612"/>
      <c r="H1612"/>
    </row>
    <row r="1613" spans="1:8">
      <c r="A1613"/>
      <c r="B1613"/>
      <c r="C1613"/>
      <c r="D1613"/>
      <c r="E1613"/>
      <c r="F1613"/>
      <c r="G1613"/>
      <c r="H1613"/>
    </row>
    <row r="1614" spans="1:8">
      <c r="A1614"/>
      <c r="B1614"/>
      <c r="C1614"/>
      <c r="D1614"/>
      <c r="E1614"/>
      <c r="F1614"/>
      <c r="G1614"/>
      <c r="H1614"/>
    </row>
    <row r="1615" spans="1:8">
      <c r="A1615"/>
      <c r="B1615"/>
      <c r="C1615"/>
      <c r="D1615"/>
      <c r="E1615"/>
      <c r="F1615"/>
      <c r="G1615"/>
      <c r="H1615"/>
    </row>
    <row r="1616" spans="1:8">
      <c r="A1616"/>
      <c r="B1616"/>
      <c r="C1616"/>
      <c r="D1616"/>
      <c r="E1616"/>
      <c r="F1616"/>
      <c r="G1616"/>
      <c r="H1616"/>
    </row>
    <row r="1617" spans="1:8">
      <c r="A1617"/>
      <c r="B1617"/>
      <c r="C1617"/>
      <c r="D1617"/>
      <c r="E1617"/>
      <c r="F1617"/>
      <c r="G1617"/>
      <c r="H1617"/>
    </row>
    <row r="1618" spans="1:8">
      <c r="A1618"/>
      <c r="B1618"/>
      <c r="C1618"/>
      <c r="D1618"/>
      <c r="E1618"/>
      <c r="F1618"/>
      <c r="G1618"/>
      <c r="H1618"/>
    </row>
  </sheetData>
  <printOptions horizontalCentered="1"/>
  <pageMargins left="0.19685039370078741" right="0.19685039370078741" top="0.59055118110236227" bottom="0.59055118110236227" header="0.31496062992125984" footer="0.31496062992125984"/>
  <pageSetup paperSize="9" scale="35" orientation="landscape" r:id="rId2"/>
  <headerFooter>
    <oddHeader>&amp;C&amp;A</oddHeader>
    <oddFooter>&amp;C&amp;P di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oglio13">
    <pageSetUpPr fitToPage="1"/>
  </sheetPr>
  <dimension ref="A1:G34"/>
  <sheetViews>
    <sheetView showGridLines="0" workbookViewId="0">
      <selection activeCell="G5" sqref="G5"/>
    </sheetView>
  </sheetViews>
  <sheetFormatPr defaultColWidth="9.44140625" defaultRowHeight="14.4"/>
  <cols>
    <col min="1" max="1" width="17.44140625" style="26" customWidth="1"/>
    <col min="2" max="2" width="12.44140625" style="27" bestFit="1" customWidth="1"/>
    <col min="3" max="3" width="10.44140625" style="27" bestFit="1" customWidth="1"/>
    <col min="4" max="4" width="60.44140625" style="27" customWidth="1"/>
    <col min="5" max="5" width="10.44140625" style="27" bestFit="1" customWidth="1"/>
    <col min="6" max="16384" width="9.44140625" style="26"/>
  </cols>
  <sheetData>
    <row r="1" spans="1:7" ht="16.8" thickTop="1" thickBot="1">
      <c r="A1" s="116" t="s">
        <v>4157</v>
      </c>
      <c r="B1" s="120"/>
      <c r="C1" s="117"/>
      <c r="D1" s="117"/>
      <c r="E1" s="117"/>
    </row>
    <row r="2" spans="1:7" ht="15" thickTop="1">
      <c r="A2" s="114" t="s">
        <v>4158</v>
      </c>
      <c r="B2" s="115" t="s">
        <v>4159</v>
      </c>
      <c r="C2" s="115" t="s">
        <v>4160</v>
      </c>
      <c r="D2" s="115" t="s">
        <v>4161</v>
      </c>
      <c r="E2" s="115" t="s">
        <v>0</v>
      </c>
    </row>
    <row r="3" spans="1:7">
      <c r="A3" s="121" t="s">
        <v>569</v>
      </c>
      <c r="B3" s="122">
        <v>1</v>
      </c>
      <c r="C3" s="122" t="s">
        <v>4162</v>
      </c>
      <c r="D3" s="123" t="s">
        <v>4163</v>
      </c>
      <c r="E3" s="122" t="s">
        <v>4164</v>
      </c>
    </row>
    <row r="4" spans="1:7" ht="15.6">
      <c r="A4" s="124" t="s">
        <v>231</v>
      </c>
      <c r="B4" s="125">
        <v>1</v>
      </c>
      <c r="C4" s="125" t="s">
        <v>4165</v>
      </c>
      <c r="D4" s="126" t="s">
        <v>4166</v>
      </c>
      <c r="E4" s="125" t="s">
        <v>4164</v>
      </c>
      <c r="G4" s="30"/>
    </row>
    <row r="5" spans="1:7" ht="15.6">
      <c r="A5" s="124" t="s">
        <v>4167</v>
      </c>
      <c r="B5" s="125">
        <v>3</v>
      </c>
      <c r="C5" s="125" t="s">
        <v>4165</v>
      </c>
      <c r="D5" s="126" t="s">
        <v>4168</v>
      </c>
      <c r="E5" s="125" t="s">
        <v>4169</v>
      </c>
      <c r="G5" s="30"/>
    </row>
    <row r="6" spans="1:7" ht="28.8">
      <c r="A6" s="124" t="s">
        <v>569</v>
      </c>
      <c r="B6" s="125">
        <v>1</v>
      </c>
      <c r="C6" s="125" t="s">
        <v>4162</v>
      </c>
      <c r="D6" s="126" t="s">
        <v>4170</v>
      </c>
      <c r="E6" s="125" t="s">
        <v>4164</v>
      </c>
      <c r="G6" s="30"/>
    </row>
    <row r="7" spans="1:7" ht="15.6">
      <c r="A7" s="124" t="s">
        <v>361</v>
      </c>
      <c r="B7" s="125">
        <v>1</v>
      </c>
      <c r="C7" s="125" t="s">
        <v>4162</v>
      </c>
      <c r="D7" s="126" t="s">
        <v>4171</v>
      </c>
      <c r="E7" s="125" t="s">
        <v>4164</v>
      </c>
      <c r="G7" s="30"/>
    </row>
    <row r="8" spans="1:7" ht="15.6">
      <c r="A8" s="124" t="s">
        <v>288</v>
      </c>
      <c r="B8" s="125">
        <v>1</v>
      </c>
      <c r="C8" s="125" t="s">
        <v>4162</v>
      </c>
      <c r="D8" s="126" t="s">
        <v>4172</v>
      </c>
      <c r="E8" s="125" t="s">
        <v>4164</v>
      </c>
      <c r="G8" s="30"/>
    </row>
    <row r="9" spans="1:7">
      <c r="A9" s="124" t="s">
        <v>392</v>
      </c>
      <c r="B9" s="125">
        <v>1</v>
      </c>
      <c r="C9" s="125" t="s">
        <v>4173</v>
      </c>
      <c r="D9" s="126" t="s">
        <v>4174</v>
      </c>
      <c r="E9" s="125" t="s">
        <v>4164</v>
      </c>
    </row>
    <row r="10" spans="1:7">
      <c r="A10" s="124" t="s">
        <v>339</v>
      </c>
      <c r="B10" s="125">
        <v>1</v>
      </c>
      <c r="C10" s="125" t="s">
        <v>4162</v>
      </c>
      <c r="D10" s="126" t="s">
        <v>4175</v>
      </c>
      <c r="E10" s="125" t="s">
        <v>4164</v>
      </c>
    </row>
    <row r="11" spans="1:7">
      <c r="A11" s="124" t="s">
        <v>355</v>
      </c>
      <c r="B11" s="125">
        <v>2</v>
      </c>
      <c r="C11" s="125" t="s">
        <v>4165</v>
      </c>
      <c r="D11" s="126" t="s">
        <v>4176</v>
      </c>
      <c r="E11" s="125" t="s">
        <v>4164</v>
      </c>
    </row>
    <row r="12" spans="1:7">
      <c r="A12" s="124" t="s">
        <v>387</v>
      </c>
      <c r="B12" s="125">
        <v>2</v>
      </c>
      <c r="C12" s="125" t="s">
        <v>4162</v>
      </c>
      <c r="D12" s="126" t="s">
        <v>4177</v>
      </c>
      <c r="E12" s="125" t="s">
        <v>4164</v>
      </c>
    </row>
    <row r="13" spans="1:7">
      <c r="A13" s="124" t="s">
        <v>231</v>
      </c>
      <c r="B13" s="125">
        <v>2</v>
      </c>
      <c r="C13" s="125" t="s">
        <v>4165</v>
      </c>
      <c r="D13" s="126" t="s">
        <v>4178</v>
      </c>
      <c r="E13" s="125" t="s">
        <v>4164</v>
      </c>
    </row>
    <row r="14" spans="1:7">
      <c r="A14" s="124" t="s">
        <v>181</v>
      </c>
      <c r="B14" s="125">
        <v>2</v>
      </c>
      <c r="C14" s="125" t="s">
        <v>4173</v>
      </c>
      <c r="D14" s="126" t="s">
        <v>4179</v>
      </c>
      <c r="E14" s="125" t="s">
        <v>4164</v>
      </c>
    </row>
    <row r="15" spans="1:7">
      <c r="A15" s="124" t="s">
        <v>271</v>
      </c>
      <c r="B15" s="125">
        <v>2</v>
      </c>
      <c r="C15" s="125" t="s">
        <v>4173</v>
      </c>
      <c r="D15" s="126" t="s">
        <v>4177</v>
      </c>
      <c r="E15" s="125" t="s">
        <v>4164</v>
      </c>
    </row>
    <row r="16" spans="1:7">
      <c r="A16" s="124" t="s">
        <v>539</v>
      </c>
      <c r="B16" s="125">
        <v>3</v>
      </c>
      <c r="C16" s="125" t="s">
        <v>4173</v>
      </c>
      <c r="D16" s="126" t="s">
        <v>4177</v>
      </c>
      <c r="E16" s="125" t="s">
        <v>4164</v>
      </c>
    </row>
    <row r="17" spans="1:5">
      <c r="A17" s="124" t="s">
        <v>470</v>
      </c>
      <c r="B17" s="125">
        <v>3</v>
      </c>
      <c r="C17" s="125" t="s">
        <v>4173</v>
      </c>
      <c r="D17" s="126" t="s">
        <v>4177</v>
      </c>
      <c r="E17" s="125" t="s">
        <v>4164</v>
      </c>
    </row>
    <row r="18" spans="1:5">
      <c r="A18" s="124" t="s">
        <v>219</v>
      </c>
      <c r="B18" s="125">
        <v>3</v>
      </c>
      <c r="C18" s="125" t="s">
        <v>4165</v>
      </c>
      <c r="D18" s="126" t="s">
        <v>4180</v>
      </c>
      <c r="E18" s="125" t="s">
        <v>4164</v>
      </c>
    </row>
    <row r="19" spans="1:5">
      <c r="A19" s="124" t="s">
        <v>249</v>
      </c>
      <c r="B19" s="125">
        <v>3</v>
      </c>
      <c r="C19" s="125" t="s">
        <v>4165</v>
      </c>
      <c r="D19" s="126" t="s">
        <v>4181</v>
      </c>
      <c r="E19" s="125" t="s">
        <v>4164</v>
      </c>
    </row>
    <row r="20" spans="1:5">
      <c r="A20" s="124" t="s">
        <v>120</v>
      </c>
      <c r="B20" s="125">
        <v>3</v>
      </c>
      <c r="C20" s="125" t="s">
        <v>4173</v>
      </c>
      <c r="D20" s="126" t="s">
        <v>4182</v>
      </c>
      <c r="E20" s="125" t="s">
        <v>4164</v>
      </c>
    </row>
    <row r="21" spans="1:5">
      <c r="D21" s="28"/>
    </row>
    <row r="22" spans="1:5">
      <c r="D22" s="28"/>
    </row>
    <row r="23" spans="1:5">
      <c r="D23" s="28"/>
    </row>
    <row r="24" spans="1:5">
      <c r="D24" s="28"/>
    </row>
    <row r="25" spans="1:5">
      <c r="D25" s="28"/>
    </row>
    <row r="26" spans="1:5">
      <c r="D26" s="28"/>
    </row>
    <row r="27" spans="1:5">
      <c r="D27" s="28"/>
    </row>
    <row r="28" spans="1:5">
      <c r="D28" s="28"/>
    </row>
    <row r="29" spans="1:5">
      <c r="D29" s="28"/>
    </row>
    <row r="30" spans="1:5">
      <c r="D30" s="28"/>
    </row>
    <row r="31" spans="1:5">
      <c r="D31" s="28"/>
    </row>
    <row r="32" spans="1:5">
      <c r="D32" s="28"/>
    </row>
    <row r="33" spans="4:4">
      <c r="D33" s="28"/>
    </row>
    <row r="34" spans="4:4">
      <c r="D34" s="28"/>
    </row>
  </sheetData>
  <autoFilter ref="A2:E17" xr:uid="{00000000-0009-0000-0000-00000C000000}">
    <sortState xmlns:xlrd2="http://schemas.microsoft.com/office/spreadsheetml/2017/richdata2" ref="A3:E20">
      <sortCondition descending="1" ref="E2:E17"/>
    </sortState>
  </autoFilter>
  <dataValidations count="2">
    <dataValidation type="list" allowBlank="1" showInputMessage="1" showErrorMessage="1" sqref="B3:B20" xr:uid="{00000000-0002-0000-0C00-000000000000}">
      <formula1>"1,2,3,4,5"</formula1>
    </dataValidation>
    <dataValidation type="list" allowBlank="1" showInputMessage="1" showErrorMessage="1" sqref="E3:E20" xr:uid="{00000000-0002-0000-0C00-000001000000}">
      <formula1>"Open, Done"</formula1>
    </dataValidation>
  </dataValidations>
  <printOptions horizontalCentered="1"/>
  <pageMargins left="0.19685039370078741" right="0.19685039370078741" top="0.59055118110236227" bottom="0.59055118110236227" header="0.31496062992125984" footer="0.31496062992125984"/>
  <pageSetup paperSize="9" orientation="landscape" r:id="rId1"/>
  <headerFooter>
    <oddHeader>&amp;C&amp;A</oddHeader>
    <oddFooter>&amp;C&amp;P di &amp;N</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Fogli di lavoro</vt:lpstr>
      </vt:variant>
      <vt:variant>
        <vt:i4>13</vt:i4>
      </vt:variant>
      <vt:variant>
        <vt:lpstr>Intervalli denominati</vt:lpstr>
      </vt:variant>
      <vt:variant>
        <vt:i4>10</vt:i4>
      </vt:variant>
    </vt:vector>
  </HeadingPairs>
  <TitlesOfParts>
    <vt:vector size="23" baseType="lpstr">
      <vt:lpstr>Deal Flow</vt:lpstr>
      <vt:lpstr>Follow on</vt:lpstr>
      <vt:lpstr>Rejected Why</vt:lpstr>
      <vt:lpstr>Status mensili</vt:lpstr>
      <vt:lpstr>By Status</vt:lpstr>
      <vt:lpstr>Status Rejected</vt:lpstr>
      <vt:lpstr>By Industry</vt:lpstr>
      <vt:lpstr>By Originator</vt:lpstr>
      <vt:lpstr>By Stage</vt:lpstr>
      <vt:lpstr>By Area</vt:lpstr>
      <vt:lpstr>ITM-participants</vt:lpstr>
      <vt:lpstr>ITM-minutes</vt:lpstr>
      <vt:lpstr>To do list</vt:lpstr>
      <vt:lpstr>'By Area'!Area_stampa</vt:lpstr>
      <vt:lpstr>'By Industry'!Area_stampa</vt:lpstr>
      <vt:lpstr>'By Originator'!Area_stampa</vt:lpstr>
      <vt:lpstr>'By Stage'!Area_stampa</vt:lpstr>
      <vt:lpstr>'By Status'!Area_stampa</vt:lpstr>
      <vt:lpstr>'Deal Flow'!Area_stampa</vt:lpstr>
      <vt:lpstr>'ITM-participants'!Area_stampa</vt:lpstr>
      <vt:lpstr>'Status mensili'!Area_stampa</vt:lpstr>
      <vt:lpstr>'Status Rejected'!Area_stampa</vt:lpstr>
      <vt:lpstr>'Deal Flow'!Titoli_stampa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Verderosa</dc:creator>
  <cp:keywords/>
  <dc:description/>
  <cp:lastModifiedBy>Alessandro Pontari</cp:lastModifiedBy>
  <cp:revision/>
  <dcterms:created xsi:type="dcterms:W3CDTF">2015-04-23T08:24:29Z</dcterms:created>
  <dcterms:modified xsi:type="dcterms:W3CDTF">2025-03-10T17:15:08Z</dcterms:modified>
  <cp:category/>
  <cp:contentStatus/>
</cp:coreProperties>
</file>